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1510" yWindow="-157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4" sheetId="30" state="hidden" r:id="rId5"/>
    <sheet name="【参考】数式用" sheetId="24" state="hidden" r:id="rId6"/>
    <sheet name="【参考】数式用2" sheetId="25" state="hidden" r:id="rId7"/>
    <sheet name="【参考】数式用3" sheetId="2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5"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5">【参考】数式用!$A$1:$G$27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5">#REF!</definedName>
    <definedName name="www">#REF!</definedName>
    <definedName name="サービス" localSheetId="5">#REF!</definedName>
    <definedName name="サービス" localSheetId="1">#REF!</definedName>
    <definedName name="サービス">#REF!</definedName>
    <definedName name="サービス２">#REF!</definedName>
    <definedName name="サービス種別" localSheetId="4">[2]サービス種類一覧!$B$4:$B$20</definedName>
    <definedName name="サービス種別">[3]サービス種類一覧!$B$4:$B$20</definedName>
    <definedName name="サービス種類" localSheetId="4">[4]サービス種類一覧!$C$4:$C$20</definedName>
    <definedName name="サービス種類">[5]サービス種類一覧!$C$4:$C$20</definedName>
    <definedName name="サービス名" localSheetId="5">【参考】数式用!$A$5:$A$27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4">[7]サービス種類一覧!$A$4:$A$20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214" i="26"/>
  <c r="Y1215" i="26"/>
  <c r="Y1216" i="26"/>
  <c r="Y1217" i="26"/>
  <c r="Y1218" i="26"/>
  <c r="Y1219" i="26"/>
  <c r="Y1220" i="26"/>
  <c r="Y1221" i="26"/>
  <c r="Y1222" i="26"/>
  <c r="Y1223" i="26"/>
  <c r="Y1224" i="26"/>
  <c r="Y15" i="26"/>
  <c r="Y14" i="26"/>
  <c r="V16" i="26" l="1"/>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214" i="26"/>
  <c r="V1215" i="26"/>
  <c r="V1216" i="26"/>
  <c r="V1217" i="26"/>
  <c r="V1218" i="26"/>
  <c r="V1219" i="26"/>
  <c r="V1220" i="26"/>
  <c r="V1221" i="26"/>
  <c r="V1222" i="26"/>
  <c r="V1223" i="26"/>
  <c r="V1224" i="26"/>
  <c r="V15" i="26"/>
  <c r="V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214" i="26"/>
  <c r="AC1215" i="26"/>
  <c r="AC1216" i="26"/>
  <c r="AC1217" i="26"/>
  <c r="AC1218" i="26"/>
  <c r="AC1219" i="26"/>
  <c r="AC1220" i="26"/>
  <c r="AC1221" i="26"/>
  <c r="AC1222" i="26"/>
  <c r="AC1223" i="26"/>
  <c r="AC1224" i="26"/>
  <c r="AC15" i="26"/>
  <c r="AC14" i="26"/>
  <c r="DO106" i="30"/>
  <c r="DO105" i="30"/>
  <c r="DO104" i="30"/>
  <c r="DO103" i="30"/>
  <c r="DO102" i="30"/>
  <c r="DO101" i="30"/>
  <c r="DO100" i="30"/>
  <c r="DO99" i="30"/>
  <c r="DO98" i="30"/>
  <c r="DO97" i="30"/>
  <c r="DO96" i="30"/>
  <c r="DO95" i="30"/>
  <c r="DO94" i="30"/>
  <c r="DO93" i="30"/>
  <c r="DO92" i="30"/>
  <c r="EQ91" i="30"/>
  <c r="GA91" i="30" s="1"/>
  <c r="DO91" i="30"/>
  <c r="DO90" i="30"/>
  <c r="DO89" i="30"/>
  <c r="DO88" i="30"/>
  <c r="DO87" i="30"/>
  <c r="DO86" i="30"/>
  <c r="DO85" i="30"/>
  <c r="DO84" i="30"/>
  <c r="DO83" i="30"/>
  <c r="DO82" i="30"/>
  <c r="DO81" i="30"/>
  <c r="DO80" i="30"/>
  <c r="DO79" i="30"/>
  <c r="DO78" i="30"/>
  <c r="DO77" i="30"/>
  <c r="DO76" i="30"/>
  <c r="DO75" i="30"/>
  <c r="DO74" i="30"/>
  <c r="DO73" i="30"/>
  <c r="DO72" i="30"/>
  <c r="DO71" i="30"/>
  <c r="DO70" i="30"/>
  <c r="DO69" i="30"/>
  <c r="DO68" i="30"/>
  <c r="DO67" i="30"/>
  <c r="DO66" i="30"/>
  <c r="DO65" i="30"/>
  <c r="DO64" i="30"/>
  <c r="DO63" i="30"/>
  <c r="DO62" i="30"/>
  <c r="DO61" i="30"/>
  <c r="DO60" i="30"/>
  <c r="DO59" i="30"/>
  <c r="DO58" i="30"/>
  <c r="EC57" i="30"/>
  <c r="FM57" i="30" s="1"/>
  <c r="DO57" i="30"/>
  <c r="DO56" i="30"/>
  <c r="DO55" i="30"/>
  <c r="DO54" i="30"/>
  <c r="DO53" i="30"/>
  <c r="DO52" i="30"/>
  <c r="DO51" i="30"/>
  <c r="DO50" i="30"/>
  <c r="DO49" i="30"/>
  <c r="DO48" i="30"/>
  <c r="DO47" i="30"/>
  <c r="DO46" i="30"/>
  <c r="DO45" i="30"/>
  <c r="DO44" i="30"/>
  <c r="DO43" i="30"/>
  <c r="DO42" i="30"/>
  <c r="DO41" i="30"/>
  <c r="DO40" i="30"/>
  <c r="DO39" i="30"/>
  <c r="DO38" i="30"/>
  <c r="DO37" i="30"/>
  <c r="DO36" i="30"/>
  <c r="DO35" i="30"/>
  <c r="DO34" i="30"/>
  <c r="DO33" i="30"/>
  <c r="DO32" i="30"/>
  <c r="EA31" i="30"/>
  <c r="FK31" i="30" s="1"/>
  <c r="DO31" i="30"/>
  <c r="EL30" i="30"/>
  <c r="FV30" i="30" s="1"/>
  <c r="DO30" i="30"/>
  <c r="EV29" i="30"/>
  <c r="GF29" i="30" s="1"/>
  <c r="DO29" i="30"/>
  <c r="DO28" i="30"/>
  <c r="DO27" i="30"/>
  <c r="DO26" i="30"/>
  <c r="DP25" i="30"/>
  <c r="EZ25" i="30" s="1"/>
  <c r="DO25" i="30"/>
  <c r="EA24" i="30"/>
  <c r="FK24" i="30" s="1"/>
  <c r="DO24" i="30"/>
  <c r="EL23" i="30"/>
  <c r="FV23" i="30" s="1"/>
  <c r="DO23" i="30"/>
  <c r="EK22" i="30"/>
  <c r="FU22" i="30" s="1"/>
  <c r="DO22" i="30"/>
  <c r="DO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DO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DO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DO18" i="30"/>
  <c r="BT18" i="30"/>
  <c r="BS18" i="30"/>
  <c r="BR18" i="30"/>
  <c r="BQ18" i="30"/>
  <c r="BP18" i="30"/>
  <c r="BO18" i="30"/>
  <c r="BN18" i="30"/>
  <c r="BM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DO17" i="30"/>
  <c r="BT17" i="30"/>
  <c r="BS17" i="30"/>
  <c r="BR17" i="30"/>
  <c r="BQ17" i="30"/>
  <c r="BP17" i="30"/>
  <c r="BO17" i="30"/>
  <c r="BN17" i="30"/>
  <c r="BM17"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EH16" i="30"/>
  <c r="FR16" i="30" s="1"/>
  <c r="DU16" i="30"/>
  <c r="FE16" i="30" s="1"/>
  <c r="DO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EL15" i="30"/>
  <c r="FV15" i="30" s="1"/>
  <c r="DZ15" i="30"/>
  <c r="FJ15" i="30" s="1"/>
  <c r="DO15" i="30"/>
  <c r="BT15" i="30"/>
  <c r="BS15" i="30"/>
  <c r="BR15" i="30"/>
  <c r="BQ15" i="30"/>
  <c r="BP15" i="30"/>
  <c r="BO15" i="30"/>
  <c r="BN15" i="30"/>
  <c r="BM15" i="30"/>
  <c r="BL15" i="30"/>
  <c r="BK15" i="30"/>
  <c r="BJ15" i="30"/>
  <c r="BI15" i="30"/>
  <c r="BH15" i="30"/>
  <c r="BG15" i="30"/>
  <c r="BF15" i="30"/>
  <c r="BE15" i="30"/>
  <c r="BD15" i="30"/>
  <c r="BC15" i="30"/>
  <c r="BB15" i="30"/>
  <c r="BA15" i="30"/>
  <c r="AZ15" i="30"/>
  <c r="AY15" i="30"/>
  <c r="AX15" i="30"/>
  <c r="AW15" i="30"/>
  <c r="AV15" i="30"/>
  <c r="AU15" i="30"/>
  <c r="AT15" i="30"/>
  <c r="AS15" i="30"/>
  <c r="AR15" i="30"/>
  <c r="AQ15" i="30"/>
  <c r="AP15" i="30"/>
  <c r="AO15" i="30"/>
  <c r="AN15" i="30"/>
  <c r="ER14" i="30"/>
  <c r="ED14" i="30"/>
  <c r="FN14" i="30" s="1"/>
  <c r="DR14" i="30"/>
  <c r="FB14" i="30" s="1"/>
  <c r="DO14" i="30"/>
  <c r="BT14" i="30"/>
  <c r="BS14" i="30"/>
  <c r="BR14" i="30"/>
  <c r="BQ14" i="30"/>
  <c r="BP14" i="30"/>
  <c r="BO14" i="30"/>
  <c r="BN14" i="30"/>
  <c r="BM14" i="30"/>
  <c r="BL14" i="30"/>
  <c r="BK14" i="30"/>
  <c r="BJ14" i="30"/>
  <c r="BI14" i="30"/>
  <c r="BH14" i="30"/>
  <c r="BG14" i="30"/>
  <c r="BF14" i="30"/>
  <c r="BE14" i="30"/>
  <c r="BD14" i="30"/>
  <c r="BC14" i="30"/>
  <c r="BB14" i="30"/>
  <c r="BA14" i="30"/>
  <c r="AZ14" i="30"/>
  <c r="AY14" i="30"/>
  <c r="AX14" i="30"/>
  <c r="AW14" i="30"/>
  <c r="AV14" i="30"/>
  <c r="AU14" i="30"/>
  <c r="AT14" i="30"/>
  <c r="AS14" i="30"/>
  <c r="AR14" i="30"/>
  <c r="AQ14" i="30"/>
  <c r="AP14" i="30"/>
  <c r="AO14" i="30"/>
  <c r="AN14" i="30"/>
  <c r="EM13" i="30"/>
  <c r="EC13" i="30"/>
  <c r="FM13" i="30" s="1"/>
  <c r="DR13" i="30"/>
  <c r="FB13" i="30" s="1"/>
  <c r="DO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EP12" i="30"/>
  <c r="FZ12" i="30" s="1"/>
  <c r="EE12" i="30"/>
  <c r="DU12" i="30"/>
  <c r="FE12" i="30" s="1"/>
  <c r="DO12" i="30"/>
  <c r="BT12" i="30"/>
  <c r="BS12" i="30"/>
  <c r="BR12" i="30"/>
  <c r="BQ12" i="30"/>
  <c r="ES49" i="30" s="1"/>
  <c r="BP12"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EO11" i="30"/>
  <c r="FY11" i="30" s="1"/>
  <c r="DW11" i="30"/>
  <c r="FG11" i="30" s="1"/>
  <c r="DO11" i="30"/>
  <c r="BT11" i="30"/>
  <c r="BS11" i="30"/>
  <c r="BR11" i="30"/>
  <c r="BQ11" i="30"/>
  <c r="BP11" i="30"/>
  <c r="BO11" i="30"/>
  <c r="BN11" i="30"/>
  <c r="BM11" i="30"/>
  <c r="BL11" i="30"/>
  <c r="BK11" i="30"/>
  <c r="BJ11" i="30"/>
  <c r="BI11" i="30"/>
  <c r="BH11" i="30"/>
  <c r="BG11" i="30"/>
  <c r="BF11" i="30"/>
  <c r="BE11" i="30"/>
  <c r="BD11" i="30"/>
  <c r="BC11" i="30"/>
  <c r="BB11" i="30"/>
  <c r="BA11" i="30"/>
  <c r="AZ11" i="30"/>
  <c r="AY11" i="30"/>
  <c r="AX11" i="30"/>
  <c r="AW11" i="30"/>
  <c r="AV11" i="30"/>
  <c r="AU11" i="30"/>
  <c r="AT11" i="30"/>
  <c r="AS11" i="30"/>
  <c r="AR11" i="30"/>
  <c r="AQ11" i="30"/>
  <c r="AP11" i="30"/>
  <c r="AO11" i="30"/>
  <c r="AN11" i="30"/>
  <c r="ET10" i="30"/>
  <c r="GD10" i="30" s="1"/>
  <c r="EL10" i="30"/>
  <c r="FV10" i="30" s="1"/>
  <c r="ED10" i="30"/>
  <c r="FN10" i="30" s="1"/>
  <c r="DV10" i="30"/>
  <c r="FF10" i="30" s="1"/>
  <c r="DO10" i="30"/>
  <c r="BT10" i="30"/>
  <c r="BS10" i="30"/>
  <c r="BR10" i="30"/>
  <c r="BQ10" i="30"/>
  <c r="BP10" i="30"/>
  <c r="ER37" i="30" s="1"/>
  <c r="GB37" i="30" s="1"/>
  <c r="BO10" i="30"/>
  <c r="BN10" i="30"/>
  <c r="BM10" i="30"/>
  <c r="BL10" i="30"/>
  <c r="BK10" i="30"/>
  <c r="BJ10" i="30"/>
  <c r="BI10" i="30"/>
  <c r="BH10" i="30"/>
  <c r="BG10" i="30"/>
  <c r="BF10" i="30"/>
  <c r="BE10" i="30"/>
  <c r="BD10" i="30"/>
  <c r="BC10" i="30"/>
  <c r="BB10" i="30"/>
  <c r="BA10" i="30"/>
  <c r="AZ10" i="30"/>
  <c r="AY10" i="30"/>
  <c r="AX10" i="30"/>
  <c r="AW10" i="30"/>
  <c r="AV10" i="30"/>
  <c r="AU10" i="30"/>
  <c r="AT10" i="30"/>
  <c r="DV37" i="30" s="1"/>
  <c r="FF37" i="30" s="1"/>
  <c r="AS10" i="30"/>
  <c r="AR10" i="30"/>
  <c r="AQ10" i="30"/>
  <c r="AP10" i="30"/>
  <c r="AO10" i="30"/>
  <c r="AN10" i="30"/>
  <c r="FY9" i="30"/>
  <c r="FQ9" i="30"/>
  <c r="FI9" i="30"/>
  <c r="FA9" i="30"/>
  <c r="EP9" i="30"/>
  <c r="FZ9" i="30" s="1"/>
  <c r="EO9" i="30"/>
  <c r="EH9" i="30"/>
  <c r="FR9" i="30" s="1"/>
  <c r="EG9" i="30"/>
  <c r="DZ9" i="30"/>
  <c r="FJ9" i="30" s="1"/>
  <c r="DY9" i="30"/>
  <c r="DR9" i="30"/>
  <c r="FB9" i="30" s="1"/>
  <c r="DQ9" i="30"/>
  <c r="DO9" i="30"/>
  <c r="BT9" i="30"/>
  <c r="BS9" i="30"/>
  <c r="BR9" i="30"/>
  <c r="ET30" i="30" s="1"/>
  <c r="GD30" i="30" s="1"/>
  <c r="BQ9" i="30"/>
  <c r="BP9" i="30"/>
  <c r="BO9" i="30"/>
  <c r="EQ31" i="30" s="1"/>
  <c r="BN9" i="30"/>
  <c r="BM9" i="30"/>
  <c r="BL9" i="30"/>
  <c r="BK9" i="30"/>
  <c r="BJ9" i="30"/>
  <c r="BI9" i="30"/>
  <c r="BH9" i="30"/>
  <c r="BG9" i="30"/>
  <c r="EI31" i="30" s="1"/>
  <c r="FS31" i="30" s="1"/>
  <c r="BF9" i="30"/>
  <c r="BE9" i="30"/>
  <c r="BD9" i="30"/>
  <c r="BC9" i="30"/>
  <c r="BB9" i="30"/>
  <c r="BA9" i="30"/>
  <c r="AZ9" i="30"/>
  <c r="AY9" i="30"/>
  <c r="AX9" i="30"/>
  <c r="AW9" i="30"/>
  <c r="AV9" i="30"/>
  <c r="AU9" i="30"/>
  <c r="AT9" i="30"/>
  <c r="AS9" i="30"/>
  <c r="AR9" i="30"/>
  <c r="AQ9" i="30"/>
  <c r="AP9" i="30"/>
  <c r="AO9" i="30"/>
  <c r="AN9" i="30"/>
  <c r="FA8" i="30"/>
  <c r="EP8" i="30"/>
  <c r="FZ8" i="30" s="1"/>
  <c r="EO8" i="30"/>
  <c r="FY8" i="30" s="1"/>
  <c r="EH8" i="30"/>
  <c r="FR8" i="30" s="1"/>
  <c r="EG8" i="30"/>
  <c r="FQ8" i="30" s="1"/>
  <c r="DZ8" i="30"/>
  <c r="FJ8" i="30" s="1"/>
  <c r="DY8" i="30"/>
  <c r="FI8" i="30" s="1"/>
  <c r="DR8" i="30"/>
  <c r="FB8" i="30" s="1"/>
  <c r="DQ8" i="30"/>
  <c r="DO8" i="30"/>
  <c r="BT8" i="30"/>
  <c r="BS8" i="30"/>
  <c r="BR8" i="30"/>
  <c r="BQ8" i="30"/>
  <c r="BP8" i="30"/>
  <c r="BO8" i="30"/>
  <c r="EQ28" i="30" s="1"/>
  <c r="GA28" i="30" s="1"/>
  <c r="BN8" i="30"/>
  <c r="BM8" i="30"/>
  <c r="BL8" i="30"/>
  <c r="EN25" i="30" s="1"/>
  <c r="FX25" i="30" s="1"/>
  <c r="BK8" i="30"/>
  <c r="BJ8" i="30"/>
  <c r="BI8" i="30"/>
  <c r="BH8" i="30"/>
  <c r="BG8" i="30"/>
  <c r="EI28" i="30" s="1"/>
  <c r="FS28" i="30" s="1"/>
  <c r="BF8" i="30"/>
  <c r="BE8" i="30"/>
  <c r="BD8" i="30"/>
  <c r="EF25" i="30" s="1"/>
  <c r="FP25" i="30" s="1"/>
  <c r="BC8" i="30"/>
  <c r="BB8" i="30"/>
  <c r="BA8" i="30"/>
  <c r="AZ8" i="30"/>
  <c r="AY8" i="30"/>
  <c r="EA28" i="30" s="1"/>
  <c r="FK28" i="30" s="1"/>
  <c r="AX8" i="30"/>
  <c r="AW8" i="30"/>
  <c r="AV8" i="30"/>
  <c r="DX25" i="30" s="1"/>
  <c r="FH25" i="30" s="1"/>
  <c r="AU8" i="30"/>
  <c r="AT8" i="30"/>
  <c r="AS8" i="30"/>
  <c r="AR8" i="30"/>
  <c r="AQ8" i="30"/>
  <c r="DS28" i="30" s="1"/>
  <c r="FC28" i="30" s="1"/>
  <c r="AP8" i="30"/>
  <c r="AO8" i="30"/>
  <c r="AN8" i="30"/>
  <c r="GC7" i="30"/>
  <c r="FU7" i="30"/>
  <c r="FM7" i="30"/>
  <c r="FE7" i="30"/>
  <c r="ET7" i="30"/>
  <c r="GD7" i="30" s="1"/>
  <c r="ES7" i="30"/>
  <c r="EL7" i="30"/>
  <c r="FV7" i="30" s="1"/>
  <c r="EK7" i="30"/>
  <c r="ED7" i="30"/>
  <c r="FN7" i="30" s="1"/>
  <c r="EC7" i="30"/>
  <c r="DV7" i="30"/>
  <c r="FF7" i="30" s="1"/>
  <c r="DU7" i="30"/>
  <c r="DO7" i="30"/>
  <c r="BT7" i="30"/>
  <c r="BS7" i="30"/>
  <c r="BR7" i="30"/>
  <c r="ET23" i="30" s="1"/>
  <c r="GD23" i="30" s="1"/>
  <c r="BQ7" i="30"/>
  <c r="ES22" i="30" s="1"/>
  <c r="BP7" i="30"/>
  <c r="BO7" i="30"/>
  <c r="EQ24" i="30" s="1"/>
  <c r="GA24" i="30" s="1"/>
  <c r="BN7" i="30"/>
  <c r="BM7" i="30"/>
  <c r="BL7" i="30"/>
  <c r="BK7" i="30"/>
  <c r="BJ7" i="30"/>
  <c r="BI7" i="30"/>
  <c r="BH7" i="30"/>
  <c r="BG7" i="30"/>
  <c r="EI24" i="30" s="1"/>
  <c r="FS24" i="30" s="1"/>
  <c r="BF7" i="30"/>
  <c r="BE7" i="30"/>
  <c r="BD7" i="30"/>
  <c r="BC7" i="30"/>
  <c r="BB7" i="30"/>
  <c r="BA7" i="30"/>
  <c r="AZ7" i="30"/>
  <c r="AY7" i="30"/>
  <c r="AX7" i="30"/>
  <c r="AW7" i="30"/>
  <c r="AV7" i="30"/>
  <c r="AU7" i="30"/>
  <c r="AT7" i="30"/>
  <c r="AS7" i="30"/>
  <c r="AR7" i="30"/>
  <c r="AQ7" i="30"/>
  <c r="AP7" i="30"/>
  <c r="AO7" i="30"/>
  <c r="AN7" i="30"/>
  <c r="EP6" i="30"/>
  <c r="FZ6" i="30" s="1"/>
  <c r="EH6" i="30"/>
  <c r="FR6" i="30" s="1"/>
  <c r="DZ6" i="30"/>
  <c r="FJ6" i="30" s="1"/>
  <c r="DR6" i="30"/>
  <c r="FB6" i="30" s="1"/>
  <c r="DO6" i="30"/>
  <c r="BT6" i="30"/>
  <c r="BS6" i="30"/>
  <c r="EU20" i="30" s="1"/>
  <c r="BR6" i="30"/>
  <c r="BQ6" i="30"/>
  <c r="BP6" i="30"/>
  <c r="BO6" i="30"/>
  <c r="BN6" i="30"/>
  <c r="EP16" i="30" s="1"/>
  <c r="FZ16" i="30" s="1"/>
  <c r="BM6" i="30"/>
  <c r="BL6" i="30"/>
  <c r="BK6" i="30"/>
  <c r="EM20" i="30" s="1"/>
  <c r="BJ6" i="30"/>
  <c r="BI6" i="30"/>
  <c r="BH6" i="30"/>
  <c r="BG6" i="30"/>
  <c r="BF6" i="30"/>
  <c r="BE6" i="30"/>
  <c r="BD6" i="30"/>
  <c r="BC6" i="30"/>
  <c r="EE16" i="30" s="1"/>
  <c r="BB6" i="30"/>
  <c r="BA6" i="30"/>
  <c r="AZ6" i="30"/>
  <c r="EB16" i="30" s="1"/>
  <c r="FL16" i="30" s="1"/>
  <c r="AY6" i="30"/>
  <c r="AX6" i="30"/>
  <c r="DZ16" i="30" s="1"/>
  <c r="FJ16" i="30" s="1"/>
  <c r="AW6" i="30"/>
  <c r="AV6" i="30"/>
  <c r="AU6" i="30"/>
  <c r="DW20" i="30" s="1"/>
  <c r="AT6" i="30"/>
  <c r="DV16" i="30" s="1"/>
  <c r="AS6" i="30"/>
  <c r="AR6" i="30"/>
  <c r="AQ6" i="30"/>
  <c r="AP6" i="30"/>
  <c r="AO6" i="30"/>
  <c r="AN6" i="30"/>
  <c r="GC5" i="30"/>
  <c r="FU5" i="30"/>
  <c r="FM5" i="30"/>
  <c r="FE5" i="30"/>
  <c r="ET5" i="30"/>
  <c r="GD5" i="30" s="1"/>
  <c r="ES5" i="30"/>
  <c r="EL5" i="30"/>
  <c r="FV5" i="30" s="1"/>
  <c r="EK5" i="30"/>
  <c r="ED5" i="30"/>
  <c r="FN5" i="30" s="1"/>
  <c r="EC5" i="30"/>
  <c r="DV5" i="30"/>
  <c r="FF5" i="30" s="1"/>
  <c r="DU5" i="30"/>
  <c r="DO5" i="30"/>
  <c r="BT5" i="30"/>
  <c r="BS5" i="30"/>
  <c r="EU15" i="30" s="1"/>
  <c r="BR5" i="30"/>
  <c r="ET15" i="30" s="1"/>
  <c r="BQ5" i="30"/>
  <c r="ES15" i="30" s="1"/>
  <c r="BP5" i="30"/>
  <c r="ER15" i="30" s="1"/>
  <c r="BO5" i="30"/>
  <c r="BN5" i="30"/>
  <c r="EP14" i="30" s="1"/>
  <c r="FZ14" i="30" s="1"/>
  <c r="BM5" i="30"/>
  <c r="BL5" i="30"/>
  <c r="BK5" i="30"/>
  <c r="EM14" i="30" s="1"/>
  <c r="BJ5" i="30"/>
  <c r="EL13" i="30" s="1"/>
  <c r="FV13" i="30" s="1"/>
  <c r="BI5" i="30"/>
  <c r="EK15" i="30" s="1"/>
  <c r="FU15" i="30" s="1"/>
  <c r="BH5" i="30"/>
  <c r="EJ15" i="30" s="1"/>
  <c r="FT15" i="30" s="1"/>
  <c r="BG5" i="30"/>
  <c r="BF5" i="30"/>
  <c r="EH15" i="30" s="1"/>
  <c r="FR15" i="30" s="1"/>
  <c r="BE5" i="30"/>
  <c r="BD5" i="30"/>
  <c r="BC5" i="30"/>
  <c r="EE15" i="30" s="1"/>
  <c r="BB5" i="30"/>
  <c r="ED12" i="30" s="1"/>
  <c r="FN12" i="30" s="1"/>
  <c r="BA5" i="30"/>
  <c r="EC14" i="30" s="1"/>
  <c r="FM14" i="30" s="1"/>
  <c r="AZ5" i="30"/>
  <c r="EB13" i="30" s="1"/>
  <c r="FL13" i="30" s="1"/>
  <c r="AY5" i="30"/>
  <c r="AX5" i="30"/>
  <c r="DZ13" i="30" s="1"/>
  <c r="FJ13" i="30" s="1"/>
  <c r="AW5" i="30"/>
  <c r="AV5" i="30"/>
  <c r="AU5" i="30"/>
  <c r="DW15" i="30" s="1"/>
  <c r="AT5" i="30"/>
  <c r="DV15" i="30" s="1"/>
  <c r="AS5" i="30"/>
  <c r="DU15" i="30" s="1"/>
  <c r="FE15" i="30" s="1"/>
  <c r="AR5" i="30"/>
  <c r="DT12" i="30" s="1"/>
  <c r="AQ5" i="30"/>
  <c r="AP5" i="30"/>
  <c r="DR12" i="30" s="1"/>
  <c r="FB12" i="30" s="1"/>
  <c r="AO5" i="30"/>
  <c r="AN5" i="30"/>
  <c r="FZ4" i="30"/>
  <c r="FB4" i="30"/>
  <c r="ET4" i="30"/>
  <c r="ES4" i="30"/>
  <c r="EP4" i="30"/>
  <c r="EL4" i="30"/>
  <c r="FV4" i="30" s="1"/>
  <c r="EK4" i="30"/>
  <c r="FU4" i="30" s="1"/>
  <c r="EH4" i="30"/>
  <c r="FR4" i="30" s="1"/>
  <c r="ED4" i="30"/>
  <c r="FN4" i="30" s="1"/>
  <c r="EC4" i="30"/>
  <c r="FM4" i="30" s="1"/>
  <c r="DZ4" i="30"/>
  <c r="FJ4" i="30" s="1"/>
  <c r="DV4" i="30"/>
  <c r="DU4" i="30"/>
  <c r="FE4" i="30" s="1"/>
  <c r="DR4" i="30"/>
  <c r="DO4" i="30"/>
  <c r="BT4" i="30"/>
  <c r="EV11" i="30" s="1"/>
  <c r="GF11" i="30" s="1"/>
  <c r="BS4" i="30"/>
  <c r="EU11" i="30" s="1"/>
  <c r="GE11" i="30" s="1"/>
  <c r="BR4" i="30"/>
  <c r="ET11" i="30" s="1"/>
  <c r="GD11" i="30" s="1"/>
  <c r="BQ4" i="30"/>
  <c r="ES10" i="30" s="1"/>
  <c r="GC10" i="30" s="1"/>
  <c r="BP4" i="30"/>
  <c r="ER10" i="30" s="1"/>
  <c r="GB10" i="30" s="1"/>
  <c r="BO4" i="30"/>
  <c r="EQ11" i="30" s="1"/>
  <c r="GA11" i="30" s="1"/>
  <c r="BN4" i="30"/>
  <c r="EP10" i="30" s="1"/>
  <c r="FZ10" i="30" s="1"/>
  <c r="BM4" i="30"/>
  <c r="EO10" i="30" s="1"/>
  <c r="FY10" i="30" s="1"/>
  <c r="BL4" i="30"/>
  <c r="EN11" i="30" s="1"/>
  <c r="FX11" i="30" s="1"/>
  <c r="BK4" i="30"/>
  <c r="EM11" i="30" s="1"/>
  <c r="FW11" i="30" s="1"/>
  <c r="BJ4" i="30"/>
  <c r="EL11" i="30" s="1"/>
  <c r="FV11" i="30" s="1"/>
  <c r="BI4" i="30"/>
  <c r="EK10" i="30" s="1"/>
  <c r="FU10" i="30" s="1"/>
  <c r="BH4" i="30"/>
  <c r="EJ10" i="30" s="1"/>
  <c r="FT10" i="30" s="1"/>
  <c r="BG4" i="30"/>
  <c r="EI11" i="30" s="1"/>
  <c r="FS11" i="30" s="1"/>
  <c r="BF4" i="30"/>
  <c r="EH10" i="30" s="1"/>
  <c r="FR10" i="30" s="1"/>
  <c r="BE4" i="30"/>
  <c r="EG10" i="30" s="1"/>
  <c r="FQ10" i="30" s="1"/>
  <c r="BD4" i="30"/>
  <c r="EF9" i="30" s="1"/>
  <c r="FP9" i="30" s="1"/>
  <c r="BC4" i="30"/>
  <c r="EE11" i="30" s="1"/>
  <c r="FO11" i="30" s="1"/>
  <c r="BB4" i="30"/>
  <c r="ED11" i="30" s="1"/>
  <c r="FN11" i="30" s="1"/>
  <c r="BA4" i="30"/>
  <c r="EC10" i="30" s="1"/>
  <c r="FM10" i="30" s="1"/>
  <c r="AZ4" i="30"/>
  <c r="EB10" i="30" s="1"/>
  <c r="FL10" i="30" s="1"/>
  <c r="AY4" i="30"/>
  <c r="EA11" i="30" s="1"/>
  <c r="AX4" i="30"/>
  <c r="DZ10" i="30" s="1"/>
  <c r="FJ10" i="30" s="1"/>
  <c r="AW4" i="30"/>
  <c r="DY10" i="30" s="1"/>
  <c r="FI10" i="30" s="1"/>
  <c r="AV4" i="30"/>
  <c r="DX9" i="30" s="1"/>
  <c r="FH9" i="30" s="1"/>
  <c r="AU4" i="30"/>
  <c r="DW9" i="30" s="1"/>
  <c r="FG9" i="30" s="1"/>
  <c r="AT4" i="30"/>
  <c r="DV11" i="30" s="1"/>
  <c r="FF11" i="30" s="1"/>
  <c r="AS4" i="30"/>
  <c r="DU10" i="30" s="1"/>
  <c r="FE10" i="30" s="1"/>
  <c r="AR4" i="30"/>
  <c r="DT10" i="30" s="1"/>
  <c r="FD10" i="30" s="1"/>
  <c r="AQ4" i="30"/>
  <c r="DS11" i="30" s="1"/>
  <c r="FC11" i="30" s="1"/>
  <c r="AP4" i="30"/>
  <c r="DR11" i="30" s="1"/>
  <c r="FB11" i="30" s="1"/>
  <c r="AO4" i="30"/>
  <c r="DQ11" i="30" s="1"/>
  <c r="FA11" i="30" s="1"/>
  <c r="AN4" i="30"/>
  <c r="DP9" i="30" s="1"/>
  <c r="EZ9" i="30" s="1"/>
  <c r="GD3" i="30"/>
  <c r="FY3" i="30"/>
  <c r="FV3" i="30"/>
  <c r="FQ3" i="30"/>
  <c r="FN3" i="30"/>
  <c r="FI3" i="30"/>
  <c r="FF3" i="30"/>
  <c r="FA3" i="30"/>
  <c r="ET3" i="30"/>
  <c r="ES3" i="30"/>
  <c r="GC3" i="30" s="1"/>
  <c r="EP3" i="30"/>
  <c r="FZ3" i="30" s="1"/>
  <c r="EO3" i="30"/>
  <c r="EL3" i="30"/>
  <c r="EK3" i="30"/>
  <c r="FU3" i="30" s="1"/>
  <c r="EH3" i="30"/>
  <c r="FR3" i="30" s="1"/>
  <c r="EG3" i="30"/>
  <c r="ED3" i="30"/>
  <c r="EC3" i="30"/>
  <c r="FM3" i="30" s="1"/>
  <c r="DZ3" i="30"/>
  <c r="FJ3" i="30" s="1"/>
  <c r="DY3" i="30"/>
  <c r="DV3" i="30"/>
  <c r="DU3" i="30"/>
  <c r="FE3" i="30" s="1"/>
  <c r="DR3" i="30"/>
  <c r="FB3" i="30" s="1"/>
  <c r="DQ3" i="30"/>
  <c r="DO3" i="30"/>
  <c r="BT3" i="30"/>
  <c r="EV6" i="30" s="1"/>
  <c r="GF6" i="30" s="1"/>
  <c r="BS3" i="30"/>
  <c r="EU6" i="30" s="1"/>
  <c r="GE6" i="30" s="1"/>
  <c r="BR3" i="30"/>
  <c r="ET6" i="30" s="1"/>
  <c r="GD6" i="30" s="1"/>
  <c r="BQ3" i="30"/>
  <c r="ES6" i="30" s="1"/>
  <c r="GC6" i="30" s="1"/>
  <c r="BP3" i="30"/>
  <c r="ER5" i="30" s="1"/>
  <c r="GB5" i="30" s="1"/>
  <c r="BO3" i="30"/>
  <c r="EQ5" i="30" s="1"/>
  <c r="GA5" i="30" s="1"/>
  <c r="BN3" i="30"/>
  <c r="EP5" i="30" s="1"/>
  <c r="FZ5" i="30" s="1"/>
  <c r="BM3" i="30"/>
  <c r="EO6" i="30" s="1"/>
  <c r="FY6" i="30" s="1"/>
  <c r="BL3" i="30"/>
  <c r="EN6" i="30" s="1"/>
  <c r="FX6" i="30" s="1"/>
  <c r="BK3" i="30"/>
  <c r="EM6" i="30" s="1"/>
  <c r="FW6" i="30" s="1"/>
  <c r="BJ3" i="30"/>
  <c r="EL6" i="30" s="1"/>
  <c r="FV6" i="30" s="1"/>
  <c r="BI3" i="30"/>
  <c r="EK6" i="30" s="1"/>
  <c r="FU6" i="30" s="1"/>
  <c r="BH3" i="30"/>
  <c r="EJ5" i="30" s="1"/>
  <c r="FT5" i="30" s="1"/>
  <c r="BG3" i="30"/>
  <c r="EI5" i="30" s="1"/>
  <c r="FS5" i="30" s="1"/>
  <c r="BF3" i="30"/>
  <c r="EH5" i="30" s="1"/>
  <c r="FR5" i="30" s="1"/>
  <c r="BE3" i="30"/>
  <c r="EG6" i="30" s="1"/>
  <c r="FQ6" i="30" s="1"/>
  <c r="BD3" i="30"/>
  <c r="EF6" i="30" s="1"/>
  <c r="FP6" i="30" s="1"/>
  <c r="BC3" i="30"/>
  <c r="EE6" i="30" s="1"/>
  <c r="FO6" i="30" s="1"/>
  <c r="BB3" i="30"/>
  <c r="ED6" i="30" s="1"/>
  <c r="FN6" i="30" s="1"/>
  <c r="BA3" i="30"/>
  <c r="EC6" i="30" s="1"/>
  <c r="FM6" i="30" s="1"/>
  <c r="AZ3" i="30"/>
  <c r="EB5" i="30" s="1"/>
  <c r="FL5" i="30" s="1"/>
  <c r="AY3" i="30"/>
  <c r="EA5" i="30" s="1"/>
  <c r="FK5" i="30" s="1"/>
  <c r="AX3" i="30"/>
  <c r="DZ5" i="30" s="1"/>
  <c r="FJ5" i="30" s="1"/>
  <c r="AW3" i="30"/>
  <c r="DY6" i="30" s="1"/>
  <c r="FI6" i="30" s="1"/>
  <c r="AV3" i="30"/>
  <c r="DX6" i="30" s="1"/>
  <c r="FH6" i="30" s="1"/>
  <c r="AU3" i="30"/>
  <c r="DW6" i="30" s="1"/>
  <c r="FG6" i="30" s="1"/>
  <c r="AT3" i="30"/>
  <c r="DV6" i="30" s="1"/>
  <c r="FF6" i="30" s="1"/>
  <c r="AS3" i="30"/>
  <c r="DU6" i="30" s="1"/>
  <c r="FE6" i="30" s="1"/>
  <c r="AR3" i="30"/>
  <c r="DT5" i="30" s="1"/>
  <c r="FD5" i="30" s="1"/>
  <c r="AQ3" i="30"/>
  <c r="DS5" i="30" s="1"/>
  <c r="FC5" i="30" s="1"/>
  <c r="AP3" i="30"/>
  <c r="DR5" i="30" s="1"/>
  <c r="FB5" i="30" s="1"/>
  <c r="AO3" i="30"/>
  <c r="DQ6" i="30" s="1"/>
  <c r="FA6" i="30" s="1"/>
  <c r="AN3" i="30"/>
  <c r="DP6" i="30" s="1"/>
  <c r="EZ6" i="30" s="1"/>
  <c r="AG7" i="26"/>
  <c r="AC71" i="15"/>
  <c r="AF6" i="20"/>
  <c r="N6" i="26"/>
  <c r="N9" i="20"/>
  <c r="EV15" i="30" l="1"/>
  <c r="EV14" i="30"/>
  <c r="EV13" i="30"/>
  <c r="EV12" i="30"/>
  <c r="EV24" i="30"/>
  <c r="GF24" i="30" s="1"/>
  <c r="EV22" i="30"/>
  <c r="EV23" i="30"/>
  <c r="GF23" i="30" s="1"/>
  <c r="EB26" i="30"/>
  <c r="FL26" i="30" s="1"/>
  <c r="EB27" i="30"/>
  <c r="FL27" i="30" s="1"/>
  <c r="EB29" i="30"/>
  <c r="FL29" i="30" s="1"/>
  <c r="EB25" i="30"/>
  <c r="FL25" i="30" s="1"/>
  <c r="EB28" i="30"/>
  <c r="FL28" i="30" s="1"/>
  <c r="EB33" i="30"/>
  <c r="FL33" i="30" s="1"/>
  <c r="EB32" i="30"/>
  <c r="FL32" i="30" s="1"/>
  <c r="EB34" i="30"/>
  <c r="FL34" i="30" s="1"/>
  <c r="EB30" i="30"/>
  <c r="FL30" i="30" s="1"/>
  <c r="EB31" i="30"/>
  <c r="FL31" i="30" s="1"/>
  <c r="EF38" i="30"/>
  <c r="FP38" i="30" s="1"/>
  <c r="EF36" i="30"/>
  <c r="FP36" i="30" s="1"/>
  <c r="EF37" i="30"/>
  <c r="FP37" i="30" s="1"/>
  <c r="EF35" i="30"/>
  <c r="FP35" i="30" s="1"/>
  <c r="EN38" i="30"/>
  <c r="FX38" i="30" s="1"/>
  <c r="EN36" i="30"/>
  <c r="EN37" i="30"/>
  <c r="FX37" i="30" s="1"/>
  <c r="EN39" i="30"/>
  <c r="FX39" i="30" s="1"/>
  <c r="DP42" i="30"/>
  <c r="EZ42" i="30" s="1"/>
  <c r="DP43" i="30"/>
  <c r="EZ43" i="30" s="1"/>
  <c r="DP44" i="30"/>
  <c r="EZ44" i="30" s="1"/>
  <c r="DP40" i="30"/>
  <c r="EZ40" i="30" s="1"/>
  <c r="DP41" i="30"/>
  <c r="EZ41" i="30" s="1"/>
  <c r="DX42" i="30"/>
  <c r="FH42" i="30" s="1"/>
  <c r="DX43" i="30"/>
  <c r="FH43" i="30" s="1"/>
  <c r="DX44" i="30"/>
  <c r="FH44" i="30" s="1"/>
  <c r="DX40" i="30"/>
  <c r="FH40" i="30" s="1"/>
  <c r="DX41" i="30"/>
  <c r="FH41" i="30" s="1"/>
  <c r="EF42" i="30"/>
  <c r="FP42" i="30" s="1"/>
  <c r="EF43" i="30"/>
  <c r="FP43" i="30" s="1"/>
  <c r="EF44" i="30"/>
  <c r="FP44" i="30" s="1"/>
  <c r="EF40" i="30"/>
  <c r="FP40" i="30" s="1"/>
  <c r="DU49" i="30"/>
  <c r="FE49" i="30" s="1"/>
  <c r="DU46" i="30"/>
  <c r="FE46" i="30" s="1"/>
  <c r="DU47" i="30"/>
  <c r="FE47" i="30" s="1"/>
  <c r="DU48" i="30"/>
  <c r="FE48" i="30" s="1"/>
  <c r="DU45" i="30"/>
  <c r="FE45" i="30" s="1"/>
  <c r="EA53" i="30"/>
  <c r="FK53" i="30" s="1"/>
  <c r="EA51" i="30"/>
  <c r="FK51" i="30" s="1"/>
  <c r="EA52" i="30"/>
  <c r="FK52" i="30" s="1"/>
  <c r="EA50" i="30"/>
  <c r="FK50" i="30" s="1"/>
  <c r="EM60" i="30"/>
  <c r="EM61" i="30"/>
  <c r="FW61" i="30" s="1"/>
  <c r="EM59" i="30"/>
  <c r="FW59" i="30" s="1"/>
  <c r="EM63" i="30"/>
  <c r="FW63" i="30" s="1"/>
  <c r="EM62" i="30"/>
  <c r="FW62" i="30" s="1"/>
  <c r="EB66" i="30"/>
  <c r="FL66" i="30" s="1"/>
  <c r="EB68" i="30"/>
  <c r="FL68" i="30" s="1"/>
  <c r="EB67" i="30"/>
  <c r="FL67" i="30" s="1"/>
  <c r="EB64" i="30"/>
  <c r="FL64" i="30" s="1"/>
  <c r="EB65" i="30"/>
  <c r="FL65" i="30" s="1"/>
  <c r="ER66" i="30"/>
  <c r="GB66" i="30" s="1"/>
  <c r="ER68" i="30"/>
  <c r="GB68" i="30" s="1"/>
  <c r="ER67" i="30"/>
  <c r="GB67" i="30" s="1"/>
  <c r="ER64" i="30"/>
  <c r="GB64" i="30" s="1"/>
  <c r="ER65" i="30"/>
  <c r="DS3" i="30"/>
  <c r="FC3" i="30" s="1"/>
  <c r="EA3" i="30"/>
  <c r="FK3" i="30" s="1"/>
  <c r="EI3" i="30"/>
  <c r="FS3" i="30" s="1"/>
  <c r="EQ3" i="30"/>
  <c r="GA3" i="30" s="1"/>
  <c r="DW4" i="30"/>
  <c r="EE4" i="30"/>
  <c r="EM4" i="30"/>
  <c r="EU4" i="30"/>
  <c r="DQ15" i="30"/>
  <c r="FA15" i="30" s="1"/>
  <c r="DQ14" i="30"/>
  <c r="FA14" i="30" s="1"/>
  <c r="DY15" i="30"/>
  <c r="FI15" i="30" s="1"/>
  <c r="DY14" i="30"/>
  <c r="FI14" i="30" s="1"/>
  <c r="EG15" i="30"/>
  <c r="FQ15" i="30" s="1"/>
  <c r="EG14" i="30"/>
  <c r="FQ14" i="30" s="1"/>
  <c r="EO15" i="30"/>
  <c r="FY15" i="30" s="1"/>
  <c r="EO14" i="30"/>
  <c r="FY14" i="30" s="1"/>
  <c r="DW5" i="30"/>
  <c r="FG5" i="30" s="1"/>
  <c r="EE5" i="30"/>
  <c r="FO5" i="30" s="1"/>
  <c r="EM5" i="30"/>
  <c r="FW5" i="30" s="1"/>
  <c r="EU5" i="30"/>
  <c r="GE5" i="30" s="1"/>
  <c r="DU20" i="30"/>
  <c r="FE20" i="30" s="1"/>
  <c r="DU19" i="30"/>
  <c r="FE19" i="30" s="1"/>
  <c r="DU18" i="30"/>
  <c r="FE18" i="30" s="1"/>
  <c r="DU17" i="30"/>
  <c r="FE17" i="30" s="1"/>
  <c r="EC20" i="30"/>
  <c r="FM20" i="30" s="1"/>
  <c r="EC19" i="30"/>
  <c r="FM19" i="30" s="1"/>
  <c r="EC18" i="30"/>
  <c r="FM18" i="30" s="1"/>
  <c r="EC17" i="30"/>
  <c r="FM17" i="30" s="1"/>
  <c r="EK20" i="30"/>
  <c r="FU20" i="30" s="1"/>
  <c r="EK19" i="30"/>
  <c r="FU19" i="30" s="1"/>
  <c r="EK18" i="30"/>
  <c r="FU18" i="30" s="1"/>
  <c r="EK17" i="30"/>
  <c r="FU17" i="30" s="1"/>
  <c r="ES20" i="30"/>
  <c r="ES19" i="30"/>
  <c r="ES18" i="30"/>
  <c r="ES17" i="30"/>
  <c r="DS6" i="30"/>
  <c r="FC6" i="30" s="1"/>
  <c r="EA6" i="30"/>
  <c r="FK6" i="30" s="1"/>
  <c r="EI6" i="30"/>
  <c r="FS6" i="30" s="1"/>
  <c r="EQ6" i="30"/>
  <c r="GA6" i="30" s="1"/>
  <c r="DQ24" i="30"/>
  <c r="FA24" i="30" s="1"/>
  <c r="DQ22" i="30"/>
  <c r="FA22" i="30" s="1"/>
  <c r="DQ23" i="30"/>
  <c r="FA23" i="30" s="1"/>
  <c r="DQ21" i="30"/>
  <c r="FA21" i="30" s="1"/>
  <c r="DY24" i="30"/>
  <c r="FI24" i="30" s="1"/>
  <c r="DY22" i="30"/>
  <c r="FI22" i="30" s="1"/>
  <c r="DY23" i="30"/>
  <c r="FI23" i="30" s="1"/>
  <c r="DY21" i="30"/>
  <c r="FI21" i="30" s="1"/>
  <c r="EG24" i="30"/>
  <c r="FQ24" i="30" s="1"/>
  <c r="EG22" i="30"/>
  <c r="FQ22" i="30" s="1"/>
  <c r="EG23" i="30"/>
  <c r="FQ23" i="30" s="1"/>
  <c r="EG21" i="30"/>
  <c r="FQ21" i="30" s="1"/>
  <c r="EO24" i="30"/>
  <c r="FY24" i="30" s="1"/>
  <c r="EO22" i="30"/>
  <c r="FY22" i="30" s="1"/>
  <c r="EO23" i="30"/>
  <c r="FY23" i="30" s="1"/>
  <c r="EO21" i="30"/>
  <c r="FY21" i="30" s="1"/>
  <c r="DW7" i="30"/>
  <c r="FG7" i="30" s="1"/>
  <c r="EE7" i="30"/>
  <c r="FO7" i="30" s="1"/>
  <c r="EM7" i="30"/>
  <c r="FW7" i="30" s="1"/>
  <c r="EU7" i="30"/>
  <c r="GE7" i="30" s="1"/>
  <c r="DU27" i="30"/>
  <c r="FE27" i="30" s="1"/>
  <c r="DU29" i="30"/>
  <c r="FE29" i="30" s="1"/>
  <c r="DU25" i="30"/>
  <c r="FE25" i="30" s="1"/>
  <c r="DU28" i="30"/>
  <c r="FE28" i="30" s="1"/>
  <c r="EC27" i="30"/>
  <c r="FM27" i="30" s="1"/>
  <c r="EC29" i="30"/>
  <c r="FM29" i="30" s="1"/>
  <c r="EC25" i="30"/>
  <c r="FM25" i="30" s="1"/>
  <c r="EC28" i="30"/>
  <c r="FM28" i="30" s="1"/>
  <c r="EK27" i="30"/>
  <c r="FU27" i="30" s="1"/>
  <c r="EK29" i="30"/>
  <c r="FU29" i="30" s="1"/>
  <c r="EK25" i="30"/>
  <c r="FU25" i="30" s="1"/>
  <c r="EK28" i="30"/>
  <c r="FU28" i="30" s="1"/>
  <c r="ES27" i="30"/>
  <c r="GC27" i="30" s="1"/>
  <c r="ES29" i="30"/>
  <c r="GC29" i="30" s="1"/>
  <c r="ES25" i="30"/>
  <c r="GC25" i="30" s="1"/>
  <c r="ES28" i="30"/>
  <c r="GC28" i="30" s="1"/>
  <c r="DS8" i="30"/>
  <c r="FC8" i="30" s="1"/>
  <c r="EA8" i="30"/>
  <c r="FK8" i="30" s="1"/>
  <c r="EI8" i="30"/>
  <c r="FS8" i="30" s="1"/>
  <c r="EQ8" i="30"/>
  <c r="DU32" i="30"/>
  <c r="FE32" i="30" s="1"/>
  <c r="DU34" i="30"/>
  <c r="FE34" i="30" s="1"/>
  <c r="DU30" i="30"/>
  <c r="FE30" i="30" s="1"/>
  <c r="DU33" i="30"/>
  <c r="FE33" i="30" s="1"/>
  <c r="DU31" i="30"/>
  <c r="FE31" i="30" s="1"/>
  <c r="EC32" i="30"/>
  <c r="FM32" i="30" s="1"/>
  <c r="EC34" i="30"/>
  <c r="FM34" i="30" s="1"/>
  <c r="EC30" i="30"/>
  <c r="FM30" i="30" s="1"/>
  <c r="EC31" i="30"/>
  <c r="FM31" i="30" s="1"/>
  <c r="EK32" i="30"/>
  <c r="FU32" i="30" s="1"/>
  <c r="EK34" i="30"/>
  <c r="FU34" i="30" s="1"/>
  <c r="EK30" i="30"/>
  <c r="FU30" i="30" s="1"/>
  <c r="EK33" i="30"/>
  <c r="FU33" i="30" s="1"/>
  <c r="EK31" i="30"/>
  <c r="FU31" i="30" s="1"/>
  <c r="ES32" i="30"/>
  <c r="GC32" i="30" s="1"/>
  <c r="ES34" i="30"/>
  <c r="GC34" i="30" s="1"/>
  <c r="ES30" i="30"/>
  <c r="GC30" i="30" s="1"/>
  <c r="ES33" i="30"/>
  <c r="GC33" i="30" s="1"/>
  <c r="ES31" i="30"/>
  <c r="DS9" i="30"/>
  <c r="FC9" i="30" s="1"/>
  <c r="EA9" i="30"/>
  <c r="FK9" i="30" s="1"/>
  <c r="EI9" i="30"/>
  <c r="FS9" i="30" s="1"/>
  <c r="EQ9" i="30"/>
  <c r="GA9" i="30" s="1"/>
  <c r="DQ36" i="30"/>
  <c r="FA36" i="30" s="1"/>
  <c r="DQ37" i="30"/>
  <c r="FA37" i="30" s="1"/>
  <c r="DQ39" i="30"/>
  <c r="FA39" i="30" s="1"/>
  <c r="DY36" i="30"/>
  <c r="FI36" i="30" s="1"/>
  <c r="DY37" i="30"/>
  <c r="FI37" i="30" s="1"/>
  <c r="DY39" i="30"/>
  <c r="FI39" i="30" s="1"/>
  <c r="DY38" i="30"/>
  <c r="FI38" i="30" s="1"/>
  <c r="DY35" i="30"/>
  <c r="FI35" i="30" s="1"/>
  <c r="EG36" i="30"/>
  <c r="FQ36" i="30" s="1"/>
  <c r="EG37" i="30"/>
  <c r="FQ37" i="30" s="1"/>
  <c r="EG38" i="30"/>
  <c r="FQ38" i="30" s="1"/>
  <c r="EG35" i="30"/>
  <c r="FQ35" i="30" s="1"/>
  <c r="EG39" i="30"/>
  <c r="FQ39" i="30" s="1"/>
  <c r="EO36" i="30"/>
  <c r="FY36" i="30" s="1"/>
  <c r="EO37" i="30"/>
  <c r="FY37" i="30" s="1"/>
  <c r="EO39" i="30"/>
  <c r="FY39" i="30" s="1"/>
  <c r="EO38" i="30"/>
  <c r="FY38" i="30" s="1"/>
  <c r="EO35" i="30"/>
  <c r="FY35" i="30" s="1"/>
  <c r="DW10" i="30"/>
  <c r="FG10" i="30" s="1"/>
  <c r="EE10" i="30"/>
  <c r="FO10" i="30" s="1"/>
  <c r="EM10" i="30"/>
  <c r="FW10" i="30" s="1"/>
  <c r="EU10" i="30"/>
  <c r="GE10" i="30" s="1"/>
  <c r="DQ43" i="30"/>
  <c r="FA43" i="30" s="1"/>
  <c r="DQ44" i="30"/>
  <c r="FA44" i="30" s="1"/>
  <c r="DQ40" i="30"/>
  <c r="FA40" i="30" s="1"/>
  <c r="DQ41" i="30"/>
  <c r="FA41" i="30" s="1"/>
  <c r="DQ42" i="30"/>
  <c r="FA42" i="30" s="1"/>
  <c r="DY43" i="30"/>
  <c r="FI43" i="30" s="1"/>
  <c r="DY44" i="30"/>
  <c r="FI44" i="30" s="1"/>
  <c r="DY40" i="30"/>
  <c r="FI40" i="30" s="1"/>
  <c r="DY41" i="30"/>
  <c r="FI41" i="30" s="1"/>
  <c r="DY42" i="30"/>
  <c r="FI42" i="30" s="1"/>
  <c r="EG43" i="30"/>
  <c r="FQ43" i="30" s="1"/>
  <c r="EG44" i="30"/>
  <c r="FQ44" i="30" s="1"/>
  <c r="EG40" i="30"/>
  <c r="FQ40" i="30" s="1"/>
  <c r="EG41" i="30"/>
  <c r="FQ41" i="30" s="1"/>
  <c r="EG42" i="30"/>
  <c r="FQ42" i="30" s="1"/>
  <c r="EO43" i="30"/>
  <c r="FY43" i="30" s="1"/>
  <c r="EO44" i="30"/>
  <c r="FY44" i="30" s="1"/>
  <c r="EO40" i="30"/>
  <c r="FY40" i="30" s="1"/>
  <c r="EO41" i="30"/>
  <c r="FY41" i="30" s="1"/>
  <c r="EO42" i="30"/>
  <c r="FY42" i="30" s="1"/>
  <c r="DX11" i="30"/>
  <c r="FH11" i="30" s="1"/>
  <c r="EG11" i="30"/>
  <c r="FQ11" i="30" s="1"/>
  <c r="EP11" i="30"/>
  <c r="FZ11" i="30" s="1"/>
  <c r="DV49" i="30"/>
  <c r="DV47" i="30"/>
  <c r="DV48" i="30"/>
  <c r="DV45" i="30"/>
  <c r="DV46" i="30"/>
  <c r="ED49" i="30"/>
  <c r="FN49" i="30" s="1"/>
  <c r="ED47" i="30"/>
  <c r="FN47" i="30" s="1"/>
  <c r="ED48" i="30"/>
  <c r="FN48" i="30" s="1"/>
  <c r="ED45" i="30"/>
  <c r="FN45" i="30" s="1"/>
  <c r="ED46" i="30"/>
  <c r="FN46" i="30" s="1"/>
  <c r="EL49" i="30"/>
  <c r="FV49" i="30" s="1"/>
  <c r="EL47" i="30"/>
  <c r="FV47" i="30" s="1"/>
  <c r="EL48" i="30"/>
  <c r="FV48" i="30" s="1"/>
  <c r="EL45" i="30"/>
  <c r="FV45" i="30" s="1"/>
  <c r="EL46" i="30"/>
  <c r="FV46" i="30" s="1"/>
  <c r="ET49" i="30"/>
  <c r="ET47" i="30"/>
  <c r="ET48" i="30"/>
  <c r="ET45" i="30"/>
  <c r="ET46" i="30"/>
  <c r="DV12" i="30"/>
  <c r="EG12" i="30"/>
  <c r="FQ12" i="30" s="1"/>
  <c r="ER12" i="30"/>
  <c r="DT52" i="30"/>
  <c r="FD52" i="30" s="1"/>
  <c r="DT50" i="30"/>
  <c r="FD50" i="30" s="1"/>
  <c r="DT51" i="30"/>
  <c r="DT53" i="30"/>
  <c r="FD53" i="30" s="1"/>
  <c r="EB52" i="30"/>
  <c r="FL52" i="30" s="1"/>
  <c r="EB50" i="30"/>
  <c r="FL50" i="30" s="1"/>
  <c r="EB51" i="30"/>
  <c r="FL51" i="30" s="1"/>
  <c r="EB53" i="30"/>
  <c r="FL53" i="30" s="1"/>
  <c r="EJ52" i="30"/>
  <c r="FT52" i="30" s="1"/>
  <c r="EJ50" i="30"/>
  <c r="FT50" i="30" s="1"/>
  <c r="EJ51" i="30"/>
  <c r="FT51" i="30" s="1"/>
  <c r="EJ53" i="30"/>
  <c r="FT53" i="30" s="1"/>
  <c r="ER52" i="30"/>
  <c r="GB52" i="30" s="1"/>
  <c r="ER50" i="30"/>
  <c r="GB50" i="30" s="1"/>
  <c r="ER51" i="30"/>
  <c r="ER53" i="30"/>
  <c r="GB53" i="30" s="1"/>
  <c r="DT13" i="30"/>
  <c r="ED13" i="30"/>
  <c r="FN13" i="30" s="1"/>
  <c r="EO13" i="30"/>
  <c r="FY13" i="30" s="1"/>
  <c r="DT14" i="30"/>
  <c r="EE14" i="30"/>
  <c r="ES14" i="30"/>
  <c r="DP62" i="30"/>
  <c r="EZ62" i="30" s="1"/>
  <c r="DP60" i="30"/>
  <c r="EZ60" i="30" s="1"/>
  <c r="DP61" i="30"/>
  <c r="EZ61" i="30" s="1"/>
  <c r="DP63" i="30"/>
  <c r="EZ63" i="30" s="1"/>
  <c r="DP59" i="30"/>
  <c r="EZ59" i="30" s="1"/>
  <c r="DX62" i="30"/>
  <c r="FH62" i="30" s="1"/>
  <c r="DX60" i="30"/>
  <c r="FH60" i="30" s="1"/>
  <c r="DX61" i="30"/>
  <c r="FH61" i="30" s="1"/>
  <c r="DX63" i="30"/>
  <c r="FH63" i="30" s="1"/>
  <c r="DX59" i="30"/>
  <c r="FH59" i="30" s="1"/>
  <c r="EF62" i="30"/>
  <c r="FP62" i="30" s="1"/>
  <c r="EF60" i="30"/>
  <c r="FP60" i="30" s="1"/>
  <c r="EF61" i="30"/>
  <c r="FP61" i="30" s="1"/>
  <c r="EF63" i="30"/>
  <c r="FP63" i="30" s="1"/>
  <c r="EF59" i="30"/>
  <c r="FP59" i="30" s="1"/>
  <c r="EN62" i="30"/>
  <c r="FX62" i="30" s="1"/>
  <c r="EN60" i="30"/>
  <c r="EN61" i="30"/>
  <c r="FX61" i="30" s="1"/>
  <c r="EN63" i="30"/>
  <c r="FX63" i="30" s="1"/>
  <c r="EN59" i="30"/>
  <c r="FX59" i="30" s="1"/>
  <c r="EV62" i="30"/>
  <c r="GF62" i="30" s="1"/>
  <c r="EV60" i="30"/>
  <c r="EV61" i="30"/>
  <c r="GF61" i="30" s="1"/>
  <c r="EV63" i="30"/>
  <c r="GF63" i="30" s="1"/>
  <c r="EV59" i="30"/>
  <c r="GF59" i="30" s="1"/>
  <c r="EB15" i="30"/>
  <c r="FL15" i="30" s="1"/>
  <c r="EM15" i="30"/>
  <c r="EK16" i="30"/>
  <c r="FU16" i="30" s="1"/>
  <c r="DW72" i="30"/>
  <c r="DW69" i="30"/>
  <c r="DW71" i="30"/>
  <c r="DW70" i="30"/>
  <c r="DW73" i="30"/>
  <c r="EE72" i="30"/>
  <c r="EE69" i="30"/>
  <c r="EE70" i="30"/>
  <c r="EE73" i="30"/>
  <c r="EE71" i="30"/>
  <c r="EM72" i="30"/>
  <c r="EM69" i="30"/>
  <c r="EM73" i="30"/>
  <c r="EM71" i="30"/>
  <c r="EM70" i="30"/>
  <c r="DP15" i="30"/>
  <c r="EZ15" i="30" s="1"/>
  <c r="DP14" i="30"/>
  <c r="EZ14" i="30" s="1"/>
  <c r="DP13" i="30"/>
  <c r="EZ13" i="30" s="1"/>
  <c r="DP12" i="30"/>
  <c r="EZ12" i="30" s="1"/>
  <c r="EF15" i="30"/>
  <c r="FP15" i="30" s="1"/>
  <c r="EF14" i="30"/>
  <c r="FP14" i="30" s="1"/>
  <c r="EF13" i="30"/>
  <c r="FP13" i="30" s="1"/>
  <c r="EF12" i="30"/>
  <c r="FP12" i="30" s="1"/>
  <c r="EJ20" i="30"/>
  <c r="FT20" i="30" s="1"/>
  <c r="EJ19" i="30"/>
  <c r="FT19" i="30" s="1"/>
  <c r="EJ18" i="30"/>
  <c r="FT18" i="30" s="1"/>
  <c r="EJ17" i="30"/>
  <c r="FT17" i="30" s="1"/>
  <c r="EJ16" i="30"/>
  <c r="FT16" i="30" s="1"/>
  <c r="EN24" i="30"/>
  <c r="FX24" i="30" s="1"/>
  <c r="EN22" i="30"/>
  <c r="EN23" i="30"/>
  <c r="FX23" i="30" s="1"/>
  <c r="DT26" i="30"/>
  <c r="DT27" i="30"/>
  <c r="FD27" i="30" s="1"/>
  <c r="DT29" i="30"/>
  <c r="FD29" i="30" s="1"/>
  <c r="DT25" i="30"/>
  <c r="FD25" i="30" s="1"/>
  <c r="DT28" i="30"/>
  <c r="FD28" i="30" s="1"/>
  <c r="EV38" i="30"/>
  <c r="GF38" i="30" s="1"/>
  <c r="EV36" i="30"/>
  <c r="EV37" i="30"/>
  <c r="GF37" i="30" s="1"/>
  <c r="EV39" i="30"/>
  <c r="GF39" i="30" s="1"/>
  <c r="EV35" i="30"/>
  <c r="GF35" i="30" s="1"/>
  <c r="EU60" i="30"/>
  <c r="EU61" i="30"/>
  <c r="GE61" i="30" s="1"/>
  <c r="EU63" i="30"/>
  <c r="GE63" i="30" s="1"/>
  <c r="EU62" i="30"/>
  <c r="GE62" i="30" s="1"/>
  <c r="EU59" i="30"/>
  <c r="GE59" i="30" s="1"/>
  <c r="DT66" i="30"/>
  <c r="FD66" i="30" s="1"/>
  <c r="DT68" i="30"/>
  <c r="FD68" i="30" s="1"/>
  <c r="DT67" i="30"/>
  <c r="FD67" i="30" s="1"/>
  <c r="DT64" i="30"/>
  <c r="FD64" i="30" s="1"/>
  <c r="DT65" i="30"/>
  <c r="DT3" i="30"/>
  <c r="FD3" i="30" s="1"/>
  <c r="EB3" i="30"/>
  <c r="FL3" i="30" s="1"/>
  <c r="EJ3" i="30"/>
  <c r="FT3" i="30" s="1"/>
  <c r="ER3" i="30"/>
  <c r="GB3" i="30" s="1"/>
  <c r="DP4" i="30"/>
  <c r="EZ4" i="30" s="1"/>
  <c r="DX4" i="30"/>
  <c r="FH4" i="30" s="1"/>
  <c r="EF4" i="30"/>
  <c r="FP4" i="30" s="1"/>
  <c r="EN4" i="30"/>
  <c r="EV4" i="30"/>
  <c r="DP5" i="30"/>
  <c r="EZ5" i="30" s="1"/>
  <c r="DX5" i="30"/>
  <c r="FH5" i="30" s="1"/>
  <c r="EF5" i="30"/>
  <c r="FP5" i="30" s="1"/>
  <c r="EN5" i="30"/>
  <c r="FX5" i="30" s="1"/>
  <c r="EV5" i="30"/>
  <c r="GF5" i="30" s="1"/>
  <c r="DV20" i="30"/>
  <c r="DV19" i="30"/>
  <c r="DV18" i="30"/>
  <c r="DV17" i="30"/>
  <c r="ED20" i="30"/>
  <c r="FN20" i="30" s="1"/>
  <c r="ED19" i="30"/>
  <c r="FN19" i="30" s="1"/>
  <c r="ED18" i="30"/>
  <c r="FN18" i="30" s="1"/>
  <c r="ED17" i="30"/>
  <c r="FN17" i="30" s="1"/>
  <c r="EL20" i="30"/>
  <c r="FV20" i="30" s="1"/>
  <c r="EL19" i="30"/>
  <c r="FV19" i="30" s="1"/>
  <c r="EL18" i="30"/>
  <c r="FV18" i="30" s="1"/>
  <c r="EL17" i="30"/>
  <c r="FV17" i="30" s="1"/>
  <c r="ET20" i="30"/>
  <c r="ET19" i="30"/>
  <c r="ET18" i="30"/>
  <c r="ET17" i="30"/>
  <c r="DT6" i="30"/>
  <c r="FD6" i="30" s="1"/>
  <c r="EB6" i="30"/>
  <c r="FL6" i="30" s="1"/>
  <c r="EJ6" i="30"/>
  <c r="FT6" i="30" s="1"/>
  <c r="ER6" i="30"/>
  <c r="GB6" i="30" s="1"/>
  <c r="DR24" i="30"/>
  <c r="FB24" i="30" s="1"/>
  <c r="DR22" i="30"/>
  <c r="FB22" i="30" s="1"/>
  <c r="DR23" i="30"/>
  <c r="FB23" i="30" s="1"/>
  <c r="DR21" i="30"/>
  <c r="FB21" i="30" s="1"/>
  <c r="DZ24" i="30"/>
  <c r="FJ24" i="30" s="1"/>
  <c r="DZ22" i="30"/>
  <c r="FJ22" i="30" s="1"/>
  <c r="DZ23" i="30"/>
  <c r="FJ23" i="30" s="1"/>
  <c r="DZ21" i="30"/>
  <c r="FJ21" i="30" s="1"/>
  <c r="EH24" i="30"/>
  <c r="FR24" i="30" s="1"/>
  <c r="EH22" i="30"/>
  <c r="FR22" i="30" s="1"/>
  <c r="EH23" i="30"/>
  <c r="FR23" i="30" s="1"/>
  <c r="EH21" i="30"/>
  <c r="FR21" i="30" s="1"/>
  <c r="EP24" i="30"/>
  <c r="FZ24" i="30" s="1"/>
  <c r="EP22" i="30"/>
  <c r="FZ22" i="30" s="1"/>
  <c r="EP23" i="30"/>
  <c r="FZ23" i="30" s="1"/>
  <c r="EP21" i="30"/>
  <c r="FZ21" i="30" s="1"/>
  <c r="DP7" i="30"/>
  <c r="EZ7" i="30" s="1"/>
  <c r="DX7" i="30"/>
  <c r="FH7" i="30" s="1"/>
  <c r="EF7" i="30"/>
  <c r="FP7" i="30" s="1"/>
  <c r="EN7" i="30"/>
  <c r="FX7" i="30" s="1"/>
  <c r="EV7" i="30"/>
  <c r="GF7" i="30" s="1"/>
  <c r="DV29" i="30"/>
  <c r="FF29" i="30" s="1"/>
  <c r="DV25" i="30"/>
  <c r="FF25" i="30" s="1"/>
  <c r="DV28" i="30"/>
  <c r="FF28" i="30" s="1"/>
  <c r="DV26" i="30"/>
  <c r="ED29" i="30"/>
  <c r="FN29" i="30" s="1"/>
  <c r="ED25" i="30"/>
  <c r="FN25" i="30" s="1"/>
  <c r="ED28" i="30"/>
  <c r="FN28" i="30" s="1"/>
  <c r="ED26" i="30"/>
  <c r="FN26" i="30" s="1"/>
  <c r="EL29" i="30"/>
  <c r="FV29" i="30" s="1"/>
  <c r="EL25" i="30"/>
  <c r="FV25" i="30" s="1"/>
  <c r="EL28" i="30"/>
  <c r="FV28" i="30" s="1"/>
  <c r="EL26" i="30"/>
  <c r="FV26" i="30" s="1"/>
  <c r="ET29" i="30"/>
  <c r="GD29" i="30" s="1"/>
  <c r="ET25" i="30"/>
  <c r="GD25" i="30" s="1"/>
  <c r="ET28" i="30"/>
  <c r="GD28" i="30" s="1"/>
  <c r="ET26" i="30"/>
  <c r="DT8" i="30"/>
  <c r="EB8" i="30"/>
  <c r="FL8" i="30" s="1"/>
  <c r="EJ8" i="30"/>
  <c r="FT8" i="30" s="1"/>
  <c r="ER8" i="30"/>
  <c r="DV34" i="30"/>
  <c r="FF34" i="30" s="1"/>
  <c r="DV33" i="30"/>
  <c r="FF33" i="30" s="1"/>
  <c r="DV32" i="30"/>
  <c r="FF32" i="30" s="1"/>
  <c r="DV31" i="30"/>
  <c r="ED34" i="30"/>
  <c r="FN34" i="30" s="1"/>
  <c r="ED32" i="30"/>
  <c r="FN32" i="30" s="1"/>
  <c r="ED31" i="30"/>
  <c r="FN31" i="30" s="1"/>
  <c r="ED33" i="30"/>
  <c r="FN33" i="30" s="1"/>
  <c r="EL34" i="30"/>
  <c r="FV34" i="30" s="1"/>
  <c r="EL33" i="30"/>
  <c r="FV33" i="30" s="1"/>
  <c r="EL31" i="30"/>
  <c r="FV31" i="30" s="1"/>
  <c r="EL32" i="30"/>
  <c r="FV32" i="30" s="1"/>
  <c r="ET34" i="30"/>
  <c r="GD34" i="30" s="1"/>
  <c r="ET33" i="30"/>
  <c r="GD33" i="30" s="1"/>
  <c r="ET32" i="30"/>
  <c r="GD32" i="30" s="1"/>
  <c r="ET31" i="30"/>
  <c r="DT9" i="30"/>
  <c r="FD9" i="30" s="1"/>
  <c r="EB9" i="30"/>
  <c r="FL9" i="30" s="1"/>
  <c r="EJ9" i="30"/>
  <c r="FT9" i="30" s="1"/>
  <c r="ER9" i="30"/>
  <c r="GB9" i="30" s="1"/>
  <c r="DR38" i="30"/>
  <c r="FB38" i="30" s="1"/>
  <c r="DR36" i="30"/>
  <c r="FB36" i="30" s="1"/>
  <c r="DR37" i="30"/>
  <c r="FB37" i="30" s="1"/>
  <c r="DR39" i="30"/>
  <c r="FB39" i="30" s="1"/>
  <c r="DR35" i="30"/>
  <c r="FB35" i="30" s="1"/>
  <c r="DZ38" i="30"/>
  <c r="FJ38" i="30" s="1"/>
  <c r="DZ36" i="30"/>
  <c r="FJ36" i="30" s="1"/>
  <c r="DZ37" i="30"/>
  <c r="FJ37" i="30" s="1"/>
  <c r="DZ39" i="30"/>
  <c r="FJ39" i="30" s="1"/>
  <c r="DZ35" i="30"/>
  <c r="FJ35" i="30" s="1"/>
  <c r="EH38" i="30"/>
  <c r="FR38" i="30" s="1"/>
  <c r="EH36" i="30"/>
  <c r="FR36" i="30" s="1"/>
  <c r="EH37" i="30"/>
  <c r="FR37" i="30" s="1"/>
  <c r="EH39" i="30"/>
  <c r="FR39" i="30" s="1"/>
  <c r="EH35" i="30"/>
  <c r="FR35" i="30" s="1"/>
  <c r="EP38" i="30"/>
  <c r="FZ38" i="30" s="1"/>
  <c r="EP36" i="30"/>
  <c r="FZ36" i="30" s="1"/>
  <c r="EP37" i="30"/>
  <c r="FZ37" i="30" s="1"/>
  <c r="EP39" i="30"/>
  <c r="FZ39" i="30" s="1"/>
  <c r="EP35" i="30"/>
  <c r="FZ35" i="30" s="1"/>
  <c r="DP10" i="30"/>
  <c r="EZ10" i="30" s="1"/>
  <c r="DX10" i="30"/>
  <c r="FH10" i="30" s="1"/>
  <c r="EF10" i="30"/>
  <c r="FP10" i="30" s="1"/>
  <c r="EN10" i="30"/>
  <c r="FX10" i="30" s="1"/>
  <c r="EV10" i="30"/>
  <c r="GF10" i="30" s="1"/>
  <c r="DR44" i="30"/>
  <c r="FB44" i="30" s="1"/>
  <c r="DR40" i="30"/>
  <c r="FB40" i="30" s="1"/>
  <c r="DR41" i="30"/>
  <c r="FB41" i="30" s="1"/>
  <c r="DR42" i="30"/>
  <c r="FB42" i="30" s="1"/>
  <c r="DR43" i="30"/>
  <c r="FB43" i="30" s="1"/>
  <c r="DZ44" i="30"/>
  <c r="FJ44" i="30" s="1"/>
  <c r="DZ40" i="30"/>
  <c r="FJ40" i="30" s="1"/>
  <c r="DZ41" i="30"/>
  <c r="FJ41" i="30" s="1"/>
  <c r="DZ42" i="30"/>
  <c r="FJ42" i="30" s="1"/>
  <c r="DZ43" i="30"/>
  <c r="FJ43" i="30" s="1"/>
  <c r="EH44" i="30"/>
  <c r="FR44" i="30" s="1"/>
  <c r="EH40" i="30"/>
  <c r="FR40" i="30" s="1"/>
  <c r="EH41" i="30"/>
  <c r="FR41" i="30" s="1"/>
  <c r="EH42" i="30"/>
  <c r="FR42" i="30" s="1"/>
  <c r="EH43" i="30"/>
  <c r="FR43" i="30" s="1"/>
  <c r="EP44" i="30"/>
  <c r="FZ44" i="30" s="1"/>
  <c r="EP40" i="30"/>
  <c r="FZ40" i="30" s="1"/>
  <c r="EP41" i="30"/>
  <c r="FZ41" i="30" s="1"/>
  <c r="EP42" i="30"/>
  <c r="FZ42" i="30" s="1"/>
  <c r="EP43" i="30"/>
  <c r="FZ43" i="30" s="1"/>
  <c r="DP11" i="30"/>
  <c r="EZ11" i="30" s="1"/>
  <c r="DY11" i="30"/>
  <c r="FI11" i="30" s="1"/>
  <c r="EH11" i="30"/>
  <c r="FR11" i="30" s="1"/>
  <c r="ER11" i="30"/>
  <c r="GB11" i="30" s="1"/>
  <c r="DW48" i="30"/>
  <c r="DW45" i="30"/>
  <c r="DW46" i="30"/>
  <c r="DW47" i="30"/>
  <c r="DW49" i="30"/>
  <c r="EE48" i="30"/>
  <c r="EE49" i="30"/>
  <c r="EE45" i="30"/>
  <c r="EE46" i="30"/>
  <c r="EE47" i="30"/>
  <c r="EM48" i="30"/>
  <c r="EM49" i="30"/>
  <c r="EM45" i="30"/>
  <c r="EM46" i="30"/>
  <c r="EM47" i="30"/>
  <c r="EU48" i="30"/>
  <c r="EU45" i="30"/>
  <c r="EU49" i="30"/>
  <c r="EU46" i="30"/>
  <c r="EU47" i="30"/>
  <c r="DW12" i="30"/>
  <c r="EH12" i="30"/>
  <c r="FR12" i="30" s="1"/>
  <c r="ES12" i="30"/>
  <c r="DU13" i="30"/>
  <c r="FE13" i="30" s="1"/>
  <c r="EE13" i="30"/>
  <c r="EP13" i="30"/>
  <c r="FZ13" i="30" s="1"/>
  <c r="DT56" i="30"/>
  <c r="FD56" i="30" s="1"/>
  <c r="DT58" i="30"/>
  <c r="FD58" i="30" s="1"/>
  <c r="DT54" i="30"/>
  <c r="FD54" i="30" s="1"/>
  <c r="DT55" i="30"/>
  <c r="DT57" i="30"/>
  <c r="FD57" i="30" s="1"/>
  <c r="EB56" i="30"/>
  <c r="FL56" i="30" s="1"/>
  <c r="EB58" i="30"/>
  <c r="FL58" i="30" s="1"/>
  <c r="EB54" i="30"/>
  <c r="FL54" i="30" s="1"/>
  <c r="EB57" i="30"/>
  <c r="FL57" i="30" s="1"/>
  <c r="EB55" i="30"/>
  <c r="FL55" i="30" s="1"/>
  <c r="EJ56" i="30"/>
  <c r="FT56" i="30" s="1"/>
  <c r="EJ58" i="30"/>
  <c r="FT58" i="30" s="1"/>
  <c r="EJ54" i="30"/>
  <c r="FT54" i="30" s="1"/>
  <c r="EJ55" i="30"/>
  <c r="FT55" i="30" s="1"/>
  <c r="EJ57" i="30"/>
  <c r="FT57" i="30" s="1"/>
  <c r="ER56" i="30"/>
  <c r="GB56" i="30" s="1"/>
  <c r="ER58" i="30"/>
  <c r="GB58" i="30" s="1"/>
  <c r="ER54" i="30"/>
  <c r="GB54" i="30" s="1"/>
  <c r="ER55" i="30"/>
  <c r="ER57" i="30"/>
  <c r="GB57" i="30" s="1"/>
  <c r="DU14" i="30"/>
  <c r="FE14" i="30" s="1"/>
  <c r="EH14" i="30"/>
  <c r="FR14" i="30" s="1"/>
  <c r="ET14" i="30"/>
  <c r="DQ62" i="30"/>
  <c r="FA62" i="30" s="1"/>
  <c r="DQ61" i="30"/>
  <c r="FA61" i="30" s="1"/>
  <c r="DQ63" i="30"/>
  <c r="FA63" i="30" s="1"/>
  <c r="DQ59" i="30"/>
  <c r="FA59" i="30" s="1"/>
  <c r="DQ60" i="30"/>
  <c r="FA60" i="30" s="1"/>
  <c r="DY62" i="30"/>
  <c r="FI62" i="30" s="1"/>
  <c r="DY61" i="30"/>
  <c r="FI61" i="30" s="1"/>
  <c r="DY63" i="30"/>
  <c r="FI63" i="30" s="1"/>
  <c r="DY59" i="30"/>
  <c r="FI59" i="30" s="1"/>
  <c r="DY60" i="30"/>
  <c r="FI60" i="30" s="1"/>
  <c r="EG62" i="30"/>
  <c r="FQ62" i="30" s="1"/>
  <c r="EG61" i="30"/>
  <c r="FQ61" i="30" s="1"/>
  <c r="EG63" i="30"/>
  <c r="FQ63" i="30" s="1"/>
  <c r="EG59" i="30"/>
  <c r="FQ59" i="30" s="1"/>
  <c r="EG60" i="30"/>
  <c r="FQ60" i="30" s="1"/>
  <c r="EO62" i="30"/>
  <c r="FY62" i="30" s="1"/>
  <c r="EO61" i="30"/>
  <c r="FY61" i="30" s="1"/>
  <c r="EO63" i="30"/>
  <c r="FY63" i="30" s="1"/>
  <c r="EO59" i="30"/>
  <c r="FY59" i="30" s="1"/>
  <c r="EO60" i="30"/>
  <c r="FY60" i="30" s="1"/>
  <c r="EC15" i="30"/>
  <c r="FM15" i="30" s="1"/>
  <c r="EP15" i="30"/>
  <c r="FZ15" i="30" s="1"/>
  <c r="DV68" i="30"/>
  <c r="FF68" i="30" s="1"/>
  <c r="DV67" i="30"/>
  <c r="FF67" i="30" s="1"/>
  <c r="DV65" i="30"/>
  <c r="DV66" i="30"/>
  <c r="FF66" i="30" s="1"/>
  <c r="DV64" i="30"/>
  <c r="FF64" i="30" s="1"/>
  <c r="ED68" i="30"/>
  <c r="FN68" i="30" s="1"/>
  <c r="ED67" i="30"/>
  <c r="FN67" i="30" s="1"/>
  <c r="ED66" i="30"/>
  <c r="FN66" i="30" s="1"/>
  <c r="ED65" i="30"/>
  <c r="FN65" i="30" s="1"/>
  <c r="ED64" i="30"/>
  <c r="FN64" i="30" s="1"/>
  <c r="EL68" i="30"/>
  <c r="FV68" i="30" s="1"/>
  <c r="EL67" i="30"/>
  <c r="FV67" i="30" s="1"/>
  <c r="EL65" i="30"/>
  <c r="FV65" i="30" s="1"/>
  <c r="EL66" i="30"/>
  <c r="FV66" i="30" s="1"/>
  <c r="EL64" i="30"/>
  <c r="FV64" i="30" s="1"/>
  <c r="ET68" i="30"/>
  <c r="GD68" i="30" s="1"/>
  <c r="ET67" i="30"/>
  <c r="GD67" i="30" s="1"/>
  <c r="ET66" i="30"/>
  <c r="GD66" i="30" s="1"/>
  <c r="ET65" i="30"/>
  <c r="ET64" i="30"/>
  <c r="GD64" i="30" s="1"/>
  <c r="DW16" i="30"/>
  <c r="EL16" i="30"/>
  <c r="FV16" i="30" s="1"/>
  <c r="DP73" i="30"/>
  <c r="EZ73" i="30" s="1"/>
  <c r="DP69" i="30"/>
  <c r="EZ69" i="30" s="1"/>
  <c r="DP70" i="30"/>
  <c r="EZ70" i="30" s="1"/>
  <c r="DP71" i="30"/>
  <c r="EZ71" i="30" s="1"/>
  <c r="DP72" i="30"/>
  <c r="EZ72" i="30" s="1"/>
  <c r="DX73" i="30"/>
  <c r="FH73" i="30" s="1"/>
  <c r="DX69" i="30"/>
  <c r="FH69" i="30" s="1"/>
  <c r="DX70" i="30"/>
  <c r="FH70" i="30" s="1"/>
  <c r="DX72" i="30"/>
  <c r="FH72" i="30" s="1"/>
  <c r="DX71" i="30"/>
  <c r="FH71" i="30" s="1"/>
  <c r="DU26" i="30"/>
  <c r="FE26" i="30" s="1"/>
  <c r="DV27" i="30"/>
  <c r="FF27" i="30" s="1"/>
  <c r="EC33" i="30"/>
  <c r="FM33" i="30" s="1"/>
  <c r="DQ35" i="30"/>
  <c r="FA35" i="30" s="1"/>
  <c r="EF41" i="30"/>
  <c r="FP41" i="30" s="1"/>
  <c r="DT20" i="30"/>
  <c r="DT19" i="30"/>
  <c r="DT18" i="30"/>
  <c r="DT17" i="30"/>
  <c r="EF24" i="30"/>
  <c r="FP24" i="30" s="1"/>
  <c r="EF22" i="30"/>
  <c r="FP22" i="30" s="1"/>
  <c r="EF23" i="30"/>
  <c r="FP23" i="30" s="1"/>
  <c r="EJ26" i="30"/>
  <c r="FT26" i="30" s="1"/>
  <c r="EJ27" i="30"/>
  <c r="FT27" i="30" s="1"/>
  <c r="EJ29" i="30"/>
  <c r="FT29" i="30" s="1"/>
  <c r="EJ25" i="30"/>
  <c r="FT25" i="30" s="1"/>
  <c r="EJ28" i="30"/>
  <c r="FT28" i="30" s="1"/>
  <c r="ER33" i="30"/>
  <c r="GB33" i="30" s="1"/>
  <c r="ER32" i="30"/>
  <c r="GB32" i="30" s="1"/>
  <c r="ER34" i="30"/>
  <c r="GB34" i="30" s="1"/>
  <c r="ER30" i="30"/>
  <c r="GB30" i="30" s="1"/>
  <c r="ER31" i="30"/>
  <c r="DP38" i="30"/>
  <c r="EZ38" i="30" s="1"/>
  <c r="DP36" i="30"/>
  <c r="EZ36" i="30" s="1"/>
  <c r="DP37" i="30"/>
  <c r="EZ37" i="30" s="1"/>
  <c r="DP35" i="30"/>
  <c r="EZ35" i="30" s="1"/>
  <c r="DP39" i="30"/>
  <c r="EZ39" i="30" s="1"/>
  <c r="DW60" i="30"/>
  <c r="DW61" i="30"/>
  <c r="FG61" i="30" s="1"/>
  <c r="DW63" i="30"/>
  <c r="FG63" i="30" s="1"/>
  <c r="DW62" i="30"/>
  <c r="FG62" i="30" s="1"/>
  <c r="EJ66" i="30"/>
  <c r="FT66" i="30" s="1"/>
  <c r="EJ68" i="30"/>
  <c r="FT68" i="30" s="1"/>
  <c r="EJ67" i="30"/>
  <c r="FT67" i="30" s="1"/>
  <c r="EJ64" i="30"/>
  <c r="FT64" i="30" s="1"/>
  <c r="EJ65" i="30"/>
  <c r="FT65" i="30" s="1"/>
  <c r="EV21" i="30"/>
  <c r="GF21" i="30" s="1"/>
  <c r="DQ4" i="30"/>
  <c r="FA4" i="30" s="1"/>
  <c r="DY4" i="30"/>
  <c r="FI4" i="30" s="1"/>
  <c r="EG4" i="30"/>
  <c r="FQ4" i="30" s="1"/>
  <c r="EO4" i="30"/>
  <c r="FY4" i="30" s="1"/>
  <c r="DS15" i="30"/>
  <c r="FC15" i="30" s="1"/>
  <c r="DS14" i="30"/>
  <c r="FC14" i="30" s="1"/>
  <c r="DS13" i="30"/>
  <c r="FC13" i="30" s="1"/>
  <c r="DS12" i="30"/>
  <c r="FC12" i="30" s="1"/>
  <c r="EA15" i="30"/>
  <c r="FK15" i="30" s="1"/>
  <c r="EA14" i="30"/>
  <c r="FK14" i="30" s="1"/>
  <c r="EA13" i="30"/>
  <c r="FK13" i="30" s="1"/>
  <c r="EA12" i="30"/>
  <c r="FK12" i="30" s="1"/>
  <c r="EI15" i="30"/>
  <c r="FS15" i="30" s="1"/>
  <c r="EI14" i="30"/>
  <c r="FS14" i="30" s="1"/>
  <c r="EI13" i="30"/>
  <c r="FS13" i="30" s="1"/>
  <c r="EI12" i="30"/>
  <c r="FS12" i="30" s="1"/>
  <c r="EQ15" i="30"/>
  <c r="EQ14" i="30"/>
  <c r="EQ13" i="30"/>
  <c r="EQ12" i="30"/>
  <c r="DQ5" i="30"/>
  <c r="FA5" i="30" s="1"/>
  <c r="DY5" i="30"/>
  <c r="FI5" i="30" s="1"/>
  <c r="EG5" i="30"/>
  <c r="FQ5" i="30" s="1"/>
  <c r="EO5" i="30"/>
  <c r="FY5" i="30" s="1"/>
  <c r="DS22" i="30"/>
  <c r="FC22" i="30" s="1"/>
  <c r="DS23" i="30"/>
  <c r="FC23" i="30" s="1"/>
  <c r="DS21" i="30"/>
  <c r="FC21" i="30" s="1"/>
  <c r="EA22" i="30"/>
  <c r="FK22" i="30" s="1"/>
  <c r="EA23" i="30"/>
  <c r="FK23" i="30" s="1"/>
  <c r="EA21" i="30"/>
  <c r="FK21" i="30" s="1"/>
  <c r="EI22" i="30"/>
  <c r="FS22" i="30" s="1"/>
  <c r="EI23" i="30"/>
  <c r="FS23" i="30" s="1"/>
  <c r="EI21" i="30"/>
  <c r="FS21" i="30" s="1"/>
  <c r="EQ22" i="30"/>
  <c r="EQ23" i="30"/>
  <c r="GA23" i="30" s="1"/>
  <c r="EQ21" i="30"/>
  <c r="GA21" i="30" s="1"/>
  <c r="DQ7" i="30"/>
  <c r="FA7" i="30" s="1"/>
  <c r="DY7" i="30"/>
  <c r="FI7" i="30" s="1"/>
  <c r="EG7" i="30"/>
  <c r="FQ7" i="30" s="1"/>
  <c r="EO7" i="30"/>
  <c r="FY7" i="30" s="1"/>
  <c r="DW29" i="30"/>
  <c r="FG29" i="30" s="1"/>
  <c r="DW25" i="30"/>
  <c r="FG25" i="30" s="1"/>
  <c r="DW28" i="30"/>
  <c r="FG28" i="30" s="1"/>
  <c r="DW26" i="30"/>
  <c r="DW27" i="30"/>
  <c r="FG27" i="30" s="1"/>
  <c r="EE29" i="30"/>
  <c r="FO29" i="30" s="1"/>
  <c r="EE25" i="30"/>
  <c r="FO25" i="30" s="1"/>
  <c r="EE28" i="30"/>
  <c r="FO28" i="30" s="1"/>
  <c r="EE26" i="30"/>
  <c r="EE27" i="30"/>
  <c r="FO27" i="30" s="1"/>
  <c r="EM29" i="30"/>
  <c r="FW29" i="30" s="1"/>
  <c r="EM25" i="30"/>
  <c r="FW25" i="30" s="1"/>
  <c r="EM28" i="30"/>
  <c r="FW28" i="30" s="1"/>
  <c r="EM26" i="30"/>
  <c r="EM27" i="30"/>
  <c r="FW27" i="30" s="1"/>
  <c r="EU29" i="30"/>
  <c r="GE29" i="30" s="1"/>
  <c r="EU25" i="30"/>
  <c r="GE25" i="30" s="1"/>
  <c r="EU28" i="30"/>
  <c r="GE28" i="30" s="1"/>
  <c r="EU26" i="30"/>
  <c r="EU27" i="30"/>
  <c r="GE27" i="30" s="1"/>
  <c r="DU8" i="30"/>
  <c r="FE8" i="30" s="1"/>
  <c r="EC8" i="30"/>
  <c r="FM8" i="30" s="1"/>
  <c r="EK8" i="30"/>
  <c r="FU8" i="30" s="1"/>
  <c r="ES8" i="30"/>
  <c r="DW32" i="30"/>
  <c r="FG32" i="30" s="1"/>
  <c r="DW34" i="30"/>
  <c r="FG34" i="30" s="1"/>
  <c r="DW33" i="30"/>
  <c r="FG33" i="30" s="1"/>
  <c r="DW31" i="30"/>
  <c r="DW30" i="30"/>
  <c r="FG30" i="30" s="1"/>
  <c r="EE32" i="30"/>
  <c r="FO32" i="30" s="1"/>
  <c r="EE34" i="30"/>
  <c r="FO34" i="30" s="1"/>
  <c r="EE33" i="30"/>
  <c r="FO33" i="30" s="1"/>
  <c r="EE31" i="30"/>
  <c r="EE30" i="30"/>
  <c r="FO30" i="30" s="1"/>
  <c r="EM32" i="30"/>
  <c r="FW32" i="30" s="1"/>
  <c r="EM34" i="30"/>
  <c r="FW34" i="30" s="1"/>
  <c r="EM33" i="30"/>
  <c r="FW33" i="30" s="1"/>
  <c r="EM31" i="30"/>
  <c r="EM30" i="30"/>
  <c r="FW30" i="30" s="1"/>
  <c r="EU32" i="30"/>
  <c r="GE32" i="30" s="1"/>
  <c r="EU34" i="30"/>
  <c r="GE34" i="30" s="1"/>
  <c r="EU33" i="30"/>
  <c r="GE33" i="30" s="1"/>
  <c r="EU31" i="30"/>
  <c r="EU30" i="30"/>
  <c r="GE30" i="30" s="1"/>
  <c r="DU9" i="30"/>
  <c r="FE9" i="30" s="1"/>
  <c r="EC9" i="30"/>
  <c r="FM9" i="30" s="1"/>
  <c r="EK9" i="30"/>
  <c r="FU9" i="30" s="1"/>
  <c r="ES9" i="30"/>
  <c r="GC9" i="30" s="1"/>
  <c r="DS37" i="30"/>
  <c r="FC37" i="30" s="1"/>
  <c r="DS39" i="30"/>
  <c r="FC39" i="30" s="1"/>
  <c r="DS35" i="30"/>
  <c r="FC35" i="30" s="1"/>
  <c r="DS36" i="30"/>
  <c r="FC36" i="30" s="1"/>
  <c r="DS38" i="30"/>
  <c r="FC38" i="30" s="1"/>
  <c r="EA37" i="30"/>
  <c r="FK37" i="30" s="1"/>
  <c r="EA39" i="30"/>
  <c r="EA35" i="30"/>
  <c r="FK35" i="30" s="1"/>
  <c r="EA36" i="30"/>
  <c r="FK36" i="30" s="1"/>
  <c r="EA38" i="30"/>
  <c r="FK38" i="30" s="1"/>
  <c r="EI37" i="30"/>
  <c r="FS37" i="30" s="1"/>
  <c r="EI39" i="30"/>
  <c r="FS39" i="30" s="1"/>
  <c r="EI35" i="30"/>
  <c r="FS35" i="30" s="1"/>
  <c r="EI38" i="30"/>
  <c r="FS38" i="30" s="1"/>
  <c r="EQ37" i="30"/>
  <c r="GA37" i="30" s="1"/>
  <c r="EQ39" i="30"/>
  <c r="GA39" i="30" s="1"/>
  <c r="EQ35" i="30"/>
  <c r="GA35" i="30" s="1"/>
  <c r="EQ36" i="30"/>
  <c r="EQ38" i="30"/>
  <c r="GA38" i="30" s="1"/>
  <c r="DQ10" i="30"/>
  <c r="FA10" i="30" s="1"/>
  <c r="DS40" i="30"/>
  <c r="FC40" i="30" s="1"/>
  <c r="DS41" i="30"/>
  <c r="FC41" i="30" s="1"/>
  <c r="DS42" i="30"/>
  <c r="FC42" i="30" s="1"/>
  <c r="DS43" i="30"/>
  <c r="FC43" i="30" s="1"/>
  <c r="DS44" i="30"/>
  <c r="FC44" i="30" s="1"/>
  <c r="EA40" i="30"/>
  <c r="FK40" i="30" s="1"/>
  <c r="EA41" i="30"/>
  <c r="FK41" i="30" s="1"/>
  <c r="EA42" i="30"/>
  <c r="FK42" i="30" s="1"/>
  <c r="EA43" i="30"/>
  <c r="FK43" i="30" s="1"/>
  <c r="EA44" i="30"/>
  <c r="EI40" i="30"/>
  <c r="FS40" i="30" s="1"/>
  <c r="EI41" i="30"/>
  <c r="FS41" i="30" s="1"/>
  <c r="EI42" i="30"/>
  <c r="FS42" i="30" s="1"/>
  <c r="EI43" i="30"/>
  <c r="FS43" i="30" s="1"/>
  <c r="EI44" i="30"/>
  <c r="FS44" i="30" s="1"/>
  <c r="EQ40" i="30"/>
  <c r="EQ41" i="30"/>
  <c r="EQ42" i="30"/>
  <c r="EQ43" i="30"/>
  <c r="EQ44" i="30"/>
  <c r="DZ11" i="30"/>
  <c r="FJ11" i="30" s="1"/>
  <c r="EJ11" i="30"/>
  <c r="FT11" i="30" s="1"/>
  <c r="ES11" i="30"/>
  <c r="GC11" i="30" s="1"/>
  <c r="DP49" i="30"/>
  <c r="EZ49" i="30" s="1"/>
  <c r="DP45" i="30"/>
  <c r="EZ45" i="30" s="1"/>
  <c r="DP46" i="30"/>
  <c r="EZ46" i="30" s="1"/>
  <c r="DP47" i="30"/>
  <c r="EZ47" i="30" s="1"/>
  <c r="DP48" i="30"/>
  <c r="EZ48" i="30" s="1"/>
  <c r="DX45" i="30"/>
  <c r="FH45" i="30" s="1"/>
  <c r="DX46" i="30"/>
  <c r="FH46" i="30" s="1"/>
  <c r="DX49" i="30"/>
  <c r="FH49" i="30" s="1"/>
  <c r="DX47" i="30"/>
  <c r="FH47" i="30" s="1"/>
  <c r="DX48" i="30"/>
  <c r="FH48" i="30" s="1"/>
  <c r="EF49" i="30"/>
  <c r="FP49" i="30" s="1"/>
  <c r="EF45" i="30"/>
  <c r="FP45" i="30" s="1"/>
  <c r="EF46" i="30"/>
  <c r="FP46" i="30" s="1"/>
  <c r="EF47" i="30"/>
  <c r="FP47" i="30" s="1"/>
  <c r="EF48" i="30"/>
  <c r="FP48" i="30" s="1"/>
  <c r="EN49" i="30"/>
  <c r="EN45" i="30"/>
  <c r="EN46" i="30"/>
  <c r="EN47" i="30"/>
  <c r="EN48" i="30"/>
  <c r="EV48" i="30"/>
  <c r="EV45" i="30"/>
  <c r="EV49" i="30"/>
  <c r="EV46" i="30"/>
  <c r="EV47" i="30"/>
  <c r="DY12" i="30"/>
  <c r="FI12" i="30" s="1"/>
  <c r="EJ12" i="30"/>
  <c r="FT12" i="30" s="1"/>
  <c r="ET12" i="30"/>
  <c r="DV52" i="30"/>
  <c r="FF52" i="30" s="1"/>
  <c r="DV50" i="30"/>
  <c r="FF50" i="30" s="1"/>
  <c r="DV53" i="30"/>
  <c r="FF53" i="30" s="1"/>
  <c r="DV51" i="30"/>
  <c r="ED52" i="30"/>
  <c r="FN52" i="30" s="1"/>
  <c r="ED50" i="30"/>
  <c r="FN50" i="30" s="1"/>
  <c r="ED53" i="30"/>
  <c r="FN53" i="30" s="1"/>
  <c r="ED51" i="30"/>
  <c r="FN51" i="30" s="1"/>
  <c r="EL52" i="30"/>
  <c r="FV52" i="30" s="1"/>
  <c r="EL50" i="30"/>
  <c r="FV50" i="30" s="1"/>
  <c r="EL53" i="30"/>
  <c r="FV53" i="30" s="1"/>
  <c r="EL51" i="30"/>
  <c r="FV51" i="30" s="1"/>
  <c r="ET52" i="30"/>
  <c r="GD52" i="30" s="1"/>
  <c r="ET50" i="30"/>
  <c r="GD50" i="30" s="1"/>
  <c r="ET53" i="30"/>
  <c r="GD53" i="30" s="1"/>
  <c r="ET51" i="30"/>
  <c r="DV13" i="30"/>
  <c r="EG13" i="30"/>
  <c r="FQ13" i="30" s="1"/>
  <c r="ER13" i="30"/>
  <c r="DV14" i="30"/>
  <c r="EJ14" i="30"/>
  <c r="FT14" i="30" s="1"/>
  <c r="EU14" i="30"/>
  <c r="DR15" i="30"/>
  <c r="FB15" i="30" s="1"/>
  <c r="ED15" i="30"/>
  <c r="FN15" i="30" s="1"/>
  <c r="DW67" i="30"/>
  <c r="FG67" i="30" s="1"/>
  <c r="DW66" i="30"/>
  <c r="FG66" i="30" s="1"/>
  <c r="DW65" i="30"/>
  <c r="DW68" i="30"/>
  <c r="FG68" i="30" s="1"/>
  <c r="DW64" i="30"/>
  <c r="FG64" i="30" s="1"/>
  <c r="EE67" i="30"/>
  <c r="FO67" i="30" s="1"/>
  <c r="EE66" i="30"/>
  <c r="FO66" i="30" s="1"/>
  <c r="EE68" i="30"/>
  <c r="FO68" i="30" s="1"/>
  <c r="EE65" i="30"/>
  <c r="EE64" i="30"/>
  <c r="FO64" i="30" s="1"/>
  <c r="EM67" i="30"/>
  <c r="FW67" i="30" s="1"/>
  <c r="EM66" i="30"/>
  <c r="FW66" i="30" s="1"/>
  <c r="EM65" i="30"/>
  <c r="EM68" i="30"/>
  <c r="FW68" i="30" s="1"/>
  <c r="EM64" i="30"/>
  <c r="FW64" i="30" s="1"/>
  <c r="EU67" i="30"/>
  <c r="GE67" i="30" s="1"/>
  <c r="EU66" i="30"/>
  <c r="GE66" i="30" s="1"/>
  <c r="EU68" i="30"/>
  <c r="GE68" i="30" s="1"/>
  <c r="EU65" i="30"/>
  <c r="EU64" i="30"/>
  <c r="GE64" i="30" s="1"/>
  <c r="EM16" i="30"/>
  <c r="DQ69" i="30"/>
  <c r="FA69" i="30" s="1"/>
  <c r="DQ70" i="30"/>
  <c r="FA70" i="30" s="1"/>
  <c r="DQ71" i="30"/>
  <c r="FA71" i="30" s="1"/>
  <c r="DQ73" i="30"/>
  <c r="FA73" i="30" s="1"/>
  <c r="DQ72" i="30"/>
  <c r="FA72" i="30" s="1"/>
  <c r="DY69" i="30"/>
  <c r="FI69" i="30" s="1"/>
  <c r="DY70" i="30"/>
  <c r="FI70" i="30" s="1"/>
  <c r="DY71" i="30"/>
  <c r="FI71" i="30" s="1"/>
  <c r="DY72" i="30"/>
  <c r="FI72" i="30" s="1"/>
  <c r="DY73" i="30"/>
  <c r="FI73" i="30" s="1"/>
  <c r="EG69" i="30"/>
  <c r="FQ69" i="30" s="1"/>
  <c r="EG70" i="30"/>
  <c r="FQ70" i="30" s="1"/>
  <c r="EG71" i="30"/>
  <c r="FQ71" i="30" s="1"/>
  <c r="EG73" i="30"/>
  <c r="FQ73" i="30" s="1"/>
  <c r="EG72" i="30"/>
  <c r="FQ72" i="30" s="1"/>
  <c r="EO69" i="30"/>
  <c r="FY69" i="30" s="1"/>
  <c r="EO70" i="30"/>
  <c r="FY70" i="30" s="1"/>
  <c r="EO71" i="30"/>
  <c r="FY71" i="30" s="1"/>
  <c r="EO72" i="30"/>
  <c r="FY72" i="30" s="1"/>
  <c r="EO73" i="30"/>
  <c r="FY73" i="30" s="1"/>
  <c r="DQ75" i="30"/>
  <c r="FA75" i="30" s="1"/>
  <c r="DQ76" i="30"/>
  <c r="FA76" i="30" s="1"/>
  <c r="DQ77" i="30"/>
  <c r="FA77" i="30" s="1"/>
  <c r="DQ78" i="30"/>
  <c r="FA78" i="30" s="1"/>
  <c r="DQ74" i="30"/>
  <c r="FA74" i="30" s="1"/>
  <c r="DY75" i="30"/>
  <c r="FI75" i="30" s="1"/>
  <c r="DY76" i="30"/>
  <c r="FI76" i="30" s="1"/>
  <c r="DY77" i="30"/>
  <c r="FI77" i="30" s="1"/>
  <c r="DY78" i="30"/>
  <c r="FI78" i="30" s="1"/>
  <c r="DY74" i="30"/>
  <c r="FI74" i="30" s="1"/>
  <c r="EG75" i="30"/>
  <c r="FQ75" i="30" s="1"/>
  <c r="EG76" i="30"/>
  <c r="FQ76" i="30" s="1"/>
  <c r="EG77" i="30"/>
  <c r="FQ77" i="30" s="1"/>
  <c r="EG78" i="30"/>
  <c r="FQ78" i="30" s="1"/>
  <c r="EG74" i="30"/>
  <c r="FQ74" i="30" s="1"/>
  <c r="EO75" i="30"/>
  <c r="FY75" i="30" s="1"/>
  <c r="EO76" i="30"/>
  <c r="FY76" i="30" s="1"/>
  <c r="EO77" i="30"/>
  <c r="FY77" i="30" s="1"/>
  <c r="EO78" i="30"/>
  <c r="FY78" i="30" s="1"/>
  <c r="EO74" i="30"/>
  <c r="FY74" i="30" s="1"/>
  <c r="DQ83" i="30"/>
  <c r="FA83" i="30" s="1"/>
  <c r="DQ82" i="30"/>
  <c r="FA82" i="30" s="1"/>
  <c r="DQ80" i="30"/>
  <c r="FA80" i="30" s="1"/>
  <c r="DQ81" i="30"/>
  <c r="FA81" i="30" s="1"/>
  <c r="DQ79" i="30"/>
  <c r="FA79" i="30" s="1"/>
  <c r="DY83" i="30"/>
  <c r="FI83" i="30" s="1"/>
  <c r="DY82" i="30"/>
  <c r="FI82" i="30" s="1"/>
  <c r="DY80" i="30"/>
  <c r="FI80" i="30" s="1"/>
  <c r="DY81" i="30"/>
  <c r="FI81" i="30" s="1"/>
  <c r="DY79" i="30"/>
  <c r="FI79" i="30" s="1"/>
  <c r="EG83" i="30"/>
  <c r="FQ83" i="30" s="1"/>
  <c r="EG82" i="30"/>
  <c r="FQ82" i="30" s="1"/>
  <c r="EG80" i="30"/>
  <c r="FQ80" i="30" s="1"/>
  <c r="EG81" i="30"/>
  <c r="FQ81" i="30" s="1"/>
  <c r="EG79" i="30"/>
  <c r="FQ79" i="30" s="1"/>
  <c r="EO83" i="30"/>
  <c r="FY83" i="30" s="1"/>
  <c r="EO82" i="30"/>
  <c r="FY82" i="30" s="1"/>
  <c r="EO80" i="30"/>
  <c r="FY80" i="30" s="1"/>
  <c r="EO81" i="30"/>
  <c r="FY81" i="30" s="1"/>
  <c r="EO79" i="30"/>
  <c r="FY79" i="30" s="1"/>
  <c r="DQ85" i="30"/>
  <c r="FA85" i="30" s="1"/>
  <c r="DQ86" i="30"/>
  <c r="FA86" i="30" s="1"/>
  <c r="DQ88" i="30"/>
  <c r="FA88" i="30" s="1"/>
  <c r="DQ87" i="30"/>
  <c r="FA87" i="30" s="1"/>
  <c r="DQ84" i="30"/>
  <c r="FA84" i="30" s="1"/>
  <c r="DY85" i="30"/>
  <c r="FI85" i="30" s="1"/>
  <c r="DY86" i="30"/>
  <c r="FI86" i="30" s="1"/>
  <c r="DY88" i="30"/>
  <c r="FI88" i="30" s="1"/>
  <c r="DY84" i="30"/>
  <c r="FI84" i="30" s="1"/>
  <c r="DY87" i="30"/>
  <c r="FI87" i="30" s="1"/>
  <c r="EG85" i="30"/>
  <c r="FQ85" i="30" s="1"/>
  <c r="EG86" i="30"/>
  <c r="FQ86" i="30" s="1"/>
  <c r="EG88" i="30"/>
  <c r="FQ88" i="30" s="1"/>
  <c r="EG87" i="30"/>
  <c r="FQ87" i="30" s="1"/>
  <c r="EG84" i="30"/>
  <c r="FQ84" i="30" s="1"/>
  <c r="EO85" i="30"/>
  <c r="FY85" i="30" s="1"/>
  <c r="EO86" i="30"/>
  <c r="FY86" i="30" s="1"/>
  <c r="EO88" i="30"/>
  <c r="FY88" i="30" s="1"/>
  <c r="EO87" i="30"/>
  <c r="FY87" i="30" s="1"/>
  <c r="EO84" i="30"/>
  <c r="FY84" i="30" s="1"/>
  <c r="EC26" i="30"/>
  <c r="FM26" i="30" s="1"/>
  <c r="ED27" i="30"/>
  <c r="FN27" i="30" s="1"/>
  <c r="EN35" i="30"/>
  <c r="FX35" i="30" s="1"/>
  <c r="EF39" i="30"/>
  <c r="FP39" i="30" s="1"/>
  <c r="ER20" i="30"/>
  <c r="ER19" i="30"/>
  <c r="ER18" i="30"/>
  <c r="ER17" i="30"/>
  <c r="ER16" i="30"/>
  <c r="DP24" i="30"/>
  <c r="EZ24" i="30" s="1"/>
  <c r="DP22" i="30"/>
  <c r="EZ22" i="30" s="1"/>
  <c r="DP23" i="30"/>
  <c r="EZ23" i="30" s="1"/>
  <c r="DT33" i="30"/>
  <c r="FD33" i="30" s="1"/>
  <c r="DT32" i="30"/>
  <c r="FD32" i="30" s="1"/>
  <c r="DT34" i="30"/>
  <c r="FD34" i="30" s="1"/>
  <c r="DT30" i="30"/>
  <c r="FD30" i="30" s="1"/>
  <c r="DT31" i="30"/>
  <c r="EV42" i="30"/>
  <c r="EV43" i="30"/>
  <c r="EV44" i="30"/>
  <c r="EV40" i="30"/>
  <c r="EV41" i="30"/>
  <c r="EK46" i="30"/>
  <c r="FU46" i="30" s="1"/>
  <c r="EK47" i="30"/>
  <c r="FU47" i="30" s="1"/>
  <c r="EK49" i="30"/>
  <c r="FU49" i="30" s="1"/>
  <c r="EK48" i="30"/>
  <c r="FU48" i="30" s="1"/>
  <c r="EK45" i="30"/>
  <c r="FU45" i="30" s="1"/>
  <c r="DS53" i="30"/>
  <c r="FC53" i="30" s="1"/>
  <c r="DS51" i="30"/>
  <c r="FC51" i="30" s="1"/>
  <c r="DS52" i="30"/>
  <c r="FC52" i="30" s="1"/>
  <c r="DS50" i="30"/>
  <c r="FC50" i="30" s="1"/>
  <c r="EQ53" i="30"/>
  <c r="GA53" i="30" s="1"/>
  <c r="EQ51" i="30"/>
  <c r="EQ52" i="30"/>
  <c r="GA52" i="30" s="1"/>
  <c r="EQ50" i="30"/>
  <c r="GA50" i="30" s="1"/>
  <c r="DP20" i="30"/>
  <c r="EZ20" i="30" s="1"/>
  <c r="DP19" i="30"/>
  <c r="EZ19" i="30" s="1"/>
  <c r="DP18" i="30"/>
  <c r="EZ18" i="30" s="1"/>
  <c r="DP17" i="30"/>
  <c r="EZ17" i="30" s="1"/>
  <c r="DP16" i="30"/>
  <c r="EZ16" i="30" s="1"/>
  <c r="DX20" i="30"/>
  <c r="FH20" i="30" s="1"/>
  <c r="DX19" i="30"/>
  <c r="FH19" i="30" s="1"/>
  <c r="DX18" i="30"/>
  <c r="FH18" i="30" s="1"/>
  <c r="DX17" i="30"/>
  <c r="FH17" i="30" s="1"/>
  <c r="DX16" i="30"/>
  <c r="FH16" i="30" s="1"/>
  <c r="EF20" i="30"/>
  <c r="FP20" i="30" s="1"/>
  <c r="EF19" i="30"/>
  <c r="FP19" i="30" s="1"/>
  <c r="EF18" i="30"/>
  <c r="FP18" i="30" s="1"/>
  <c r="EF17" i="30"/>
  <c r="FP17" i="30" s="1"/>
  <c r="EF16" i="30"/>
  <c r="FP16" i="30" s="1"/>
  <c r="EN20" i="30"/>
  <c r="EN19" i="30"/>
  <c r="EN18" i="30"/>
  <c r="EN17" i="30"/>
  <c r="EN16" i="30"/>
  <c r="EV20" i="30"/>
  <c r="EV19" i="30"/>
  <c r="EV18" i="30"/>
  <c r="EV17" i="30"/>
  <c r="EV16" i="30"/>
  <c r="DT22" i="30"/>
  <c r="DT23" i="30"/>
  <c r="FD23" i="30" s="1"/>
  <c r="DT21" i="30"/>
  <c r="FD21" i="30" s="1"/>
  <c r="DT24" i="30"/>
  <c r="FD24" i="30" s="1"/>
  <c r="EB22" i="30"/>
  <c r="FL22" i="30" s="1"/>
  <c r="EB23" i="30"/>
  <c r="FL23" i="30" s="1"/>
  <c r="EB21" i="30"/>
  <c r="FL21" i="30" s="1"/>
  <c r="EB24" i="30"/>
  <c r="FL24" i="30" s="1"/>
  <c r="EJ22" i="30"/>
  <c r="FT22" i="30" s="1"/>
  <c r="EJ23" i="30"/>
  <c r="FT23" i="30" s="1"/>
  <c r="EJ21" i="30"/>
  <c r="FT21" i="30" s="1"/>
  <c r="EJ24" i="30"/>
  <c r="FT24" i="30" s="1"/>
  <c r="ER22" i="30"/>
  <c r="ER23" i="30"/>
  <c r="GB23" i="30" s="1"/>
  <c r="ER21" i="30"/>
  <c r="GB21" i="30" s="1"/>
  <c r="ER24" i="30"/>
  <c r="GB24" i="30" s="1"/>
  <c r="DR7" i="30"/>
  <c r="FB7" i="30" s="1"/>
  <c r="DZ7" i="30"/>
  <c r="FJ7" i="30" s="1"/>
  <c r="EH7" i="30"/>
  <c r="FR7" i="30" s="1"/>
  <c r="EP7" i="30"/>
  <c r="FZ7" i="30" s="1"/>
  <c r="DP28" i="30"/>
  <c r="EZ28" i="30" s="1"/>
  <c r="DP26" i="30"/>
  <c r="EZ26" i="30" s="1"/>
  <c r="DP27" i="30"/>
  <c r="EZ27" i="30" s="1"/>
  <c r="DX28" i="30"/>
  <c r="FH28" i="30" s="1"/>
  <c r="DX26" i="30"/>
  <c r="FH26" i="30" s="1"/>
  <c r="DX27" i="30"/>
  <c r="FH27" i="30" s="1"/>
  <c r="EF28" i="30"/>
  <c r="FP28" i="30" s="1"/>
  <c r="EF26" i="30"/>
  <c r="FP26" i="30" s="1"/>
  <c r="EF27" i="30"/>
  <c r="FP27" i="30" s="1"/>
  <c r="EN28" i="30"/>
  <c r="FX28" i="30" s="1"/>
  <c r="EN26" i="30"/>
  <c r="EN27" i="30"/>
  <c r="FX27" i="30" s="1"/>
  <c r="EV28" i="30"/>
  <c r="GF28" i="30" s="1"/>
  <c r="EV26" i="30"/>
  <c r="EV27" i="30"/>
  <c r="GF27" i="30" s="1"/>
  <c r="DV8" i="30"/>
  <c r="ED8" i="30"/>
  <c r="FN8" i="30" s="1"/>
  <c r="EL8" i="30"/>
  <c r="FV8" i="30" s="1"/>
  <c r="ET8" i="30"/>
  <c r="DP33" i="30"/>
  <c r="EZ33" i="30" s="1"/>
  <c r="DP34" i="30"/>
  <c r="EZ34" i="30" s="1"/>
  <c r="DP31" i="30"/>
  <c r="EZ31" i="30" s="1"/>
  <c r="DP30" i="30"/>
  <c r="EZ30" i="30" s="1"/>
  <c r="DP32" i="30"/>
  <c r="EZ32" i="30" s="1"/>
  <c r="DX33" i="30"/>
  <c r="FH33" i="30" s="1"/>
  <c r="DX31" i="30"/>
  <c r="FH31" i="30" s="1"/>
  <c r="DX32" i="30"/>
  <c r="FH32" i="30" s="1"/>
  <c r="DX30" i="30"/>
  <c r="FH30" i="30" s="1"/>
  <c r="EF33" i="30"/>
  <c r="FP33" i="30" s="1"/>
  <c r="EF32" i="30"/>
  <c r="FP32" i="30" s="1"/>
  <c r="EF31" i="30"/>
  <c r="FP31" i="30" s="1"/>
  <c r="EF34" i="30"/>
  <c r="FP34" i="30" s="1"/>
  <c r="EF30" i="30"/>
  <c r="FP30" i="30" s="1"/>
  <c r="EN33" i="30"/>
  <c r="FX33" i="30" s="1"/>
  <c r="EN34" i="30"/>
  <c r="FX34" i="30" s="1"/>
  <c r="EN31" i="30"/>
  <c r="EN32" i="30"/>
  <c r="FX32" i="30" s="1"/>
  <c r="EN30" i="30"/>
  <c r="FX30" i="30" s="1"/>
  <c r="EV33" i="30"/>
  <c r="GF33" i="30" s="1"/>
  <c r="EV32" i="30"/>
  <c r="GF32" i="30" s="1"/>
  <c r="EV31" i="30"/>
  <c r="EV30" i="30"/>
  <c r="GF30" i="30" s="1"/>
  <c r="EV34" i="30"/>
  <c r="GF34" i="30" s="1"/>
  <c r="DV9" i="30"/>
  <c r="FF9" i="30" s="1"/>
  <c r="ED9" i="30"/>
  <c r="FN9" i="30" s="1"/>
  <c r="EL9" i="30"/>
  <c r="FV9" i="30" s="1"/>
  <c r="ET9" i="30"/>
  <c r="GD9" i="30" s="1"/>
  <c r="DT36" i="30"/>
  <c r="DT39" i="30"/>
  <c r="FD39" i="30" s="1"/>
  <c r="DT35" i="30"/>
  <c r="FD35" i="30" s="1"/>
  <c r="DT37" i="30"/>
  <c r="FD37" i="30" s="1"/>
  <c r="DT38" i="30"/>
  <c r="FD38" i="30" s="1"/>
  <c r="EB36" i="30"/>
  <c r="FL36" i="30" s="1"/>
  <c r="EB39" i="30"/>
  <c r="FL39" i="30" s="1"/>
  <c r="EB35" i="30"/>
  <c r="FL35" i="30" s="1"/>
  <c r="EB38" i="30"/>
  <c r="FL38" i="30" s="1"/>
  <c r="EB37" i="30"/>
  <c r="FL37" i="30" s="1"/>
  <c r="EJ36" i="30"/>
  <c r="FT36" i="30" s="1"/>
  <c r="EJ39" i="30"/>
  <c r="FT39" i="30" s="1"/>
  <c r="EJ35" i="30"/>
  <c r="FT35" i="30" s="1"/>
  <c r="EJ37" i="30"/>
  <c r="FT37" i="30" s="1"/>
  <c r="ER36" i="30"/>
  <c r="ER39" i="30"/>
  <c r="GB39" i="30" s="1"/>
  <c r="ER35" i="30"/>
  <c r="GB35" i="30" s="1"/>
  <c r="ER38" i="30"/>
  <c r="GB38" i="30" s="1"/>
  <c r="DR10" i="30"/>
  <c r="FB10" i="30" s="1"/>
  <c r="DT41" i="30"/>
  <c r="DT42" i="30"/>
  <c r="DT43" i="30"/>
  <c r="DT44" i="30"/>
  <c r="DT40" i="30"/>
  <c r="EB41" i="30"/>
  <c r="FL41" i="30" s="1"/>
  <c r="EB42" i="30"/>
  <c r="FL42" i="30" s="1"/>
  <c r="EB43" i="30"/>
  <c r="FL43" i="30" s="1"/>
  <c r="EB44" i="30"/>
  <c r="FL44" i="30" s="1"/>
  <c r="EB40" i="30"/>
  <c r="FL40" i="30" s="1"/>
  <c r="EJ41" i="30"/>
  <c r="FT41" i="30" s="1"/>
  <c r="EJ42" i="30"/>
  <c r="FT42" i="30" s="1"/>
  <c r="EJ43" i="30"/>
  <c r="FT43" i="30" s="1"/>
  <c r="EJ44" i="30"/>
  <c r="FT44" i="30" s="1"/>
  <c r="EJ40" i="30"/>
  <c r="FT40" i="30" s="1"/>
  <c r="ER41" i="30"/>
  <c r="ER42" i="30"/>
  <c r="ER43" i="30"/>
  <c r="ER44" i="30"/>
  <c r="ER40" i="30"/>
  <c r="EB11" i="30"/>
  <c r="FL11" i="30" s="1"/>
  <c r="EK11" i="30"/>
  <c r="FU11" i="30" s="1"/>
  <c r="DQ49" i="30"/>
  <c r="FA49" i="30" s="1"/>
  <c r="DQ45" i="30"/>
  <c r="FA45" i="30" s="1"/>
  <c r="DQ46" i="30"/>
  <c r="FA46" i="30" s="1"/>
  <c r="DQ47" i="30"/>
  <c r="FA47" i="30" s="1"/>
  <c r="DQ48" i="30"/>
  <c r="FA48" i="30" s="1"/>
  <c r="DY49" i="30"/>
  <c r="FI49" i="30" s="1"/>
  <c r="DY45" i="30"/>
  <c r="FI45" i="30" s="1"/>
  <c r="DY46" i="30"/>
  <c r="FI46" i="30" s="1"/>
  <c r="DY47" i="30"/>
  <c r="FI47" i="30" s="1"/>
  <c r="DY48" i="30"/>
  <c r="FI48" i="30" s="1"/>
  <c r="EG49" i="30"/>
  <c r="FQ49" i="30" s="1"/>
  <c r="EG45" i="30"/>
  <c r="FQ45" i="30" s="1"/>
  <c r="EG46" i="30"/>
  <c r="FQ46" i="30" s="1"/>
  <c r="EG47" i="30"/>
  <c r="FQ47" i="30" s="1"/>
  <c r="EG48" i="30"/>
  <c r="FQ48" i="30" s="1"/>
  <c r="EO49" i="30"/>
  <c r="FY49" i="30" s="1"/>
  <c r="EO45" i="30"/>
  <c r="FY45" i="30" s="1"/>
  <c r="EO46" i="30"/>
  <c r="FY46" i="30" s="1"/>
  <c r="EO47" i="30"/>
  <c r="FY47" i="30" s="1"/>
  <c r="EO48" i="30"/>
  <c r="FY48" i="30" s="1"/>
  <c r="DZ12" i="30"/>
  <c r="FJ12" i="30" s="1"/>
  <c r="EK12" i="30"/>
  <c r="FU12" i="30" s="1"/>
  <c r="EU12" i="30"/>
  <c r="DW53" i="30"/>
  <c r="FG53" i="30" s="1"/>
  <c r="DW51" i="30"/>
  <c r="DW50" i="30"/>
  <c r="FG50" i="30" s="1"/>
  <c r="DW52" i="30"/>
  <c r="FG52" i="30" s="1"/>
  <c r="EE53" i="30"/>
  <c r="FO53" i="30" s="1"/>
  <c r="EE50" i="30"/>
  <c r="FO50" i="30" s="1"/>
  <c r="EE52" i="30"/>
  <c r="FO52" i="30" s="1"/>
  <c r="EE51" i="30"/>
  <c r="EM53" i="30"/>
  <c r="FW53" i="30" s="1"/>
  <c r="EM51" i="30"/>
  <c r="EM50" i="30"/>
  <c r="FW50" i="30" s="1"/>
  <c r="EM52" i="30"/>
  <c r="FW52" i="30" s="1"/>
  <c r="EU53" i="30"/>
  <c r="GE53" i="30" s="1"/>
  <c r="EU51" i="30"/>
  <c r="EU50" i="30"/>
  <c r="GE50" i="30" s="1"/>
  <c r="EU52" i="30"/>
  <c r="GE52" i="30" s="1"/>
  <c r="DW13" i="30"/>
  <c r="EH13" i="30"/>
  <c r="FR13" i="30" s="1"/>
  <c r="ES13" i="30"/>
  <c r="DV56" i="30"/>
  <c r="FF56" i="30" s="1"/>
  <c r="DV58" i="30"/>
  <c r="FF58" i="30" s="1"/>
  <c r="DV54" i="30"/>
  <c r="FF54" i="30" s="1"/>
  <c r="DV57" i="30"/>
  <c r="FF57" i="30" s="1"/>
  <c r="DV55" i="30"/>
  <c r="ED56" i="30"/>
  <c r="FN56" i="30" s="1"/>
  <c r="ED58" i="30"/>
  <c r="FN58" i="30" s="1"/>
  <c r="ED54" i="30"/>
  <c r="FN54" i="30" s="1"/>
  <c r="ED57" i="30"/>
  <c r="FN57" i="30" s="1"/>
  <c r="ED55" i="30"/>
  <c r="FN55" i="30" s="1"/>
  <c r="EL56" i="30"/>
  <c r="FV56" i="30" s="1"/>
  <c r="EL58" i="30"/>
  <c r="FV58" i="30" s="1"/>
  <c r="EL54" i="30"/>
  <c r="FV54" i="30" s="1"/>
  <c r="EL57" i="30"/>
  <c r="FV57" i="30" s="1"/>
  <c r="EL55" i="30"/>
  <c r="FV55" i="30" s="1"/>
  <c r="ET56" i="30"/>
  <c r="GD56" i="30" s="1"/>
  <c r="ET58" i="30"/>
  <c r="GD58" i="30" s="1"/>
  <c r="ET54" i="30"/>
  <c r="GD54" i="30" s="1"/>
  <c r="ET57" i="30"/>
  <c r="GD57" i="30" s="1"/>
  <c r="ET55" i="30"/>
  <c r="DW14" i="30"/>
  <c r="EK14" i="30"/>
  <c r="FU14" i="30" s="1"/>
  <c r="DT15" i="30"/>
  <c r="DP65" i="30"/>
  <c r="EZ65" i="30" s="1"/>
  <c r="DP66" i="30"/>
  <c r="EZ66" i="30" s="1"/>
  <c r="DP64" i="30"/>
  <c r="EZ64" i="30" s="1"/>
  <c r="DP68" i="30"/>
  <c r="EZ68" i="30" s="1"/>
  <c r="DP67" i="30"/>
  <c r="EZ67" i="30" s="1"/>
  <c r="DX66" i="30"/>
  <c r="FH66" i="30" s="1"/>
  <c r="DX65" i="30"/>
  <c r="FH65" i="30" s="1"/>
  <c r="DX68" i="30"/>
  <c r="FH68" i="30" s="1"/>
  <c r="DX67" i="30"/>
  <c r="FH67" i="30" s="1"/>
  <c r="DX64" i="30"/>
  <c r="FH64" i="30" s="1"/>
  <c r="EF66" i="30"/>
  <c r="FP66" i="30" s="1"/>
  <c r="EF67" i="30"/>
  <c r="FP67" i="30" s="1"/>
  <c r="EF65" i="30"/>
  <c r="FP65" i="30" s="1"/>
  <c r="EF64" i="30"/>
  <c r="FP64" i="30" s="1"/>
  <c r="EF68" i="30"/>
  <c r="FP68" i="30" s="1"/>
  <c r="EN66" i="30"/>
  <c r="FX66" i="30" s="1"/>
  <c r="EN65" i="30"/>
  <c r="EN68" i="30"/>
  <c r="FX68" i="30" s="1"/>
  <c r="EN64" i="30"/>
  <c r="FX64" i="30" s="1"/>
  <c r="EN67" i="30"/>
  <c r="FX67" i="30" s="1"/>
  <c r="EV66" i="30"/>
  <c r="GF66" i="30" s="1"/>
  <c r="EV68" i="30"/>
  <c r="GF68" i="30" s="1"/>
  <c r="EV65" i="30"/>
  <c r="EV67" i="30"/>
  <c r="GF67" i="30" s="1"/>
  <c r="EV64" i="30"/>
  <c r="GF64" i="30" s="1"/>
  <c r="DW17" i="30"/>
  <c r="DW18" i="30"/>
  <c r="DW19" i="30"/>
  <c r="DR105" i="30"/>
  <c r="FB105" i="30" s="1"/>
  <c r="DR100" i="30"/>
  <c r="FB100" i="30" s="1"/>
  <c r="DR106" i="30"/>
  <c r="FB106" i="30" s="1"/>
  <c r="DR99" i="30"/>
  <c r="FB99" i="30" s="1"/>
  <c r="DR104" i="30"/>
  <c r="FB104" i="30" s="1"/>
  <c r="DR97" i="30"/>
  <c r="FB97" i="30" s="1"/>
  <c r="DR94" i="30"/>
  <c r="FB94" i="30" s="1"/>
  <c r="DR96" i="30"/>
  <c r="FB96" i="30" s="1"/>
  <c r="DR93" i="30"/>
  <c r="FB93" i="30" s="1"/>
  <c r="DR103" i="30"/>
  <c r="FB103" i="30" s="1"/>
  <c r="DR102" i="30"/>
  <c r="FB102" i="30" s="1"/>
  <c r="DR101" i="30"/>
  <c r="FB101" i="30" s="1"/>
  <c r="DR98" i="30"/>
  <c r="FB98" i="30" s="1"/>
  <c r="DR89" i="30"/>
  <c r="FB89" i="30" s="1"/>
  <c r="DR95" i="30"/>
  <c r="FB95" i="30" s="1"/>
  <c r="DR92" i="30"/>
  <c r="FB92" i="30" s="1"/>
  <c r="DR90" i="30"/>
  <c r="FB90" i="30" s="1"/>
  <c r="DR91" i="30"/>
  <c r="FB91" i="30" s="1"/>
  <c r="DZ105" i="30"/>
  <c r="FJ105" i="30" s="1"/>
  <c r="DZ100" i="30"/>
  <c r="FJ100" i="30" s="1"/>
  <c r="DZ106" i="30"/>
  <c r="FJ106" i="30" s="1"/>
  <c r="DZ99" i="30"/>
  <c r="FJ99" i="30" s="1"/>
  <c r="DZ104" i="30"/>
  <c r="FJ104" i="30" s="1"/>
  <c r="DZ97" i="30"/>
  <c r="FJ97" i="30" s="1"/>
  <c r="DZ98" i="30"/>
  <c r="FJ98" i="30" s="1"/>
  <c r="DZ94" i="30"/>
  <c r="FJ94" i="30" s="1"/>
  <c r="DZ103" i="30"/>
  <c r="FJ103" i="30" s="1"/>
  <c r="DZ93" i="30"/>
  <c r="FJ93" i="30" s="1"/>
  <c r="DZ96" i="30"/>
  <c r="FJ96" i="30" s="1"/>
  <c r="DZ101" i="30"/>
  <c r="FJ101" i="30" s="1"/>
  <c r="DZ92" i="30"/>
  <c r="FJ92" i="30" s="1"/>
  <c r="DZ89" i="30"/>
  <c r="FJ89" i="30" s="1"/>
  <c r="DZ91" i="30"/>
  <c r="FJ91" i="30" s="1"/>
  <c r="DZ102" i="30"/>
  <c r="FJ102" i="30" s="1"/>
  <c r="DZ90" i="30"/>
  <c r="FJ90" i="30" s="1"/>
  <c r="DZ95" i="30"/>
  <c r="FJ95" i="30" s="1"/>
  <c r="EH105" i="30"/>
  <c r="FR105" i="30" s="1"/>
  <c r="EH100" i="30"/>
  <c r="FR100" i="30" s="1"/>
  <c r="EH106" i="30"/>
  <c r="FR106" i="30" s="1"/>
  <c r="EH99" i="30"/>
  <c r="FR99" i="30" s="1"/>
  <c r="EH104" i="30"/>
  <c r="FR104" i="30" s="1"/>
  <c r="EH97" i="30"/>
  <c r="FR97" i="30" s="1"/>
  <c r="EH94" i="30"/>
  <c r="FR94" i="30" s="1"/>
  <c r="EH98" i="30"/>
  <c r="FR98" i="30" s="1"/>
  <c r="EH93" i="30"/>
  <c r="FR93" i="30" s="1"/>
  <c r="EH102" i="30"/>
  <c r="FR102" i="30" s="1"/>
  <c r="EH90" i="30"/>
  <c r="FR90" i="30" s="1"/>
  <c r="EH103" i="30"/>
  <c r="FR103" i="30" s="1"/>
  <c r="EH96" i="30"/>
  <c r="FR96" i="30" s="1"/>
  <c r="EH89" i="30"/>
  <c r="FR89" i="30" s="1"/>
  <c r="EH95" i="30"/>
  <c r="FR95" i="30" s="1"/>
  <c r="EH92" i="30"/>
  <c r="FR92" i="30" s="1"/>
  <c r="EH91" i="30"/>
  <c r="FR91" i="30" s="1"/>
  <c r="EH101" i="30"/>
  <c r="FR101" i="30" s="1"/>
  <c r="EP105" i="30"/>
  <c r="FZ105" i="30" s="1"/>
  <c r="EP100" i="30"/>
  <c r="FZ100" i="30" s="1"/>
  <c r="EP106" i="30"/>
  <c r="FZ106" i="30" s="1"/>
  <c r="EP99" i="30"/>
  <c r="FZ99" i="30" s="1"/>
  <c r="EP104" i="30"/>
  <c r="FZ104" i="30" s="1"/>
  <c r="EP97" i="30"/>
  <c r="FZ97" i="30" s="1"/>
  <c r="EP96" i="30"/>
  <c r="FZ96" i="30" s="1"/>
  <c r="EP94" i="30"/>
  <c r="FZ94" i="30" s="1"/>
  <c r="EP93" i="30"/>
  <c r="FZ93" i="30" s="1"/>
  <c r="EP103" i="30"/>
  <c r="FZ103" i="30" s="1"/>
  <c r="EP98" i="30"/>
  <c r="FZ98" i="30" s="1"/>
  <c r="EP101" i="30"/>
  <c r="FZ101" i="30" s="1"/>
  <c r="EP92" i="30"/>
  <c r="FZ92" i="30" s="1"/>
  <c r="EP91" i="30"/>
  <c r="FZ91" i="30" s="1"/>
  <c r="EP95" i="30"/>
  <c r="FZ95" i="30" s="1"/>
  <c r="EP89" i="30"/>
  <c r="FZ89" i="30" s="1"/>
  <c r="EP102" i="30"/>
  <c r="FZ102" i="30" s="1"/>
  <c r="EP90" i="30"/>
  <c r="FZ90" i="30" s="1"/>
  <c r="DP21" i="30"/>
  <c r="EZ21" i="30" s="1"/>
  <c r="EV25" i="30"/>
  <c r="GF25" i="30" s="1"/>
  <c r="EK26" i="30"/>
  <c r="FU26" i="30" s="1"/>
  <c r="EL27" i="30"/>
  <c r="FV27" i="30" s="1"/>
  <c r="DP29" i="30"/>
  <c r="EZ29" i="30" s="1"/>
  <c r="DX15" i="30"/>
  <c r="FH15" i="30" s="1"/>
  <c r="DX14" i="30"/>
  <c r="FH14" i="30" s="1"/>
  <c r="DX13" i="30"/>
  <c r="FH13" i="30" s="1"/>
  <c r="DX12" i="30"/>
  <c r="FH12" i="30" s="1"/>
  <c r="EB20" i="30"/>
  <c r="FL20" i="30" s="1"/>
  <c r="EB19" i="30"/>
  <c r="FL19" i="30" s="1"/>
  <c r="EB18" i="30"/>
  <c r="FL18" i="30" s="1"/>
  <c r="EB17" i="30"/>
  <c r="FL17" i="30" s="1"/>
  <c r="DX24" i="30"/>
  <c r="FH24" i="30" s="1"/>
  <c r="DX22" i="30"/>
  <c r="FH22" i="30" s="1"/>
  <c r="DX23" i="30"/>
  <c r="FH23" i="30" s="1"/>
  <c r="ER26" i="30"/>
  <c r="ER27" i="30"/>
  <c r="GB27" i="30" s="1"/>
  <c r="ER29" i="30"/>
  <c r="GB29" i="30" s="1"/>
  <c r="ER25" i="30"/>
  <c r="GB25" i="30" s="1"/>
  <c r="ER28" i="30"/>
  <c r="GB28" i="30" s="1"/>
  <c r="EJ33" i="30"/>
  <c r="FT33" i="30" s="1"/>
  <c r="EJ32" i="30"/>
  <c r="FT32" i="30" s="1"/>
  <c r="EJ34" i="30"/>
  <c r="FT34" i="30" s="1"/>
  <c r="EJ30" i="30"/>
  <c r="FT30" i="30" s="1"/>
  <c r="EJ31" i="30"/>
  <c r="FT31" i="30" s="1"/>
  <c r="DX38" i="30"/>
  <c r="FH38" i="30" s="1"/>
  <c r="DX36" i="30"/>
  <c r="FH36" i="30" s="1"/>
  <c r="DX37" i="30"/>
  <c r="FH37" i="30" s="1"/>
  <c r="DX39" i="30"/>
  <c r="FH39" i="30" s="1"/>
  <c r="DX35" i="30"/>
  <c r="FH35" i="30" s="1"/>
  <c r="DW3" i="30"/>
  <c r="FG3" i="30" s="1"/>
  <c r="EE3" i="30"/>
  <c r="FO3" i="30" s="1"/>
  <c r="EM3" i="30"/>
  <c r="FW3" i="30" s="1"/>
  <c r="EU3" i="30"/>
  <c r="GE3" i="30" s="1"/>
  <c r="DS4" i="30"/>
  <c r="FC4" i="30" s="1"/>
  <c r="EA4" i="30"/>
  <c r="FK4" i="30" s="1"/>
  <c r="EI4" i="30"/>
  <c r="FS4" i="30" s="1"/>
  <c r="EQ4" i="30"/>
  <c r="DQ20" i="30"/>
  <c r="FA20" i="30" s="1"/>
  <c r="DQ19" i="30"/>
  <c r="FA19" i="30" s="1"/>
  <c r="DQ18" i="30"/>
  <c r="FA18" i="30" s="1"/>
  <c r="DQ17" i="30"/>
  <c r="FA17" i="30" s="1"/>
  <c r="DQ16" i="30"/>
  <c r="FA16" i="30" s="1"/>
  <c r="DY20" i="30"/>
  <c r="FI20" i="30" s="1"/>
  <c r="DY19" i="30"/>
  <c r="FI19" i="30" s="1"/>
  <c r="DY18" i="30"/>
  <c r="FI18" i="30" s="1"/>
  <c r="DY17" i="30"/>
  <c r="FI17" i="30" s="1"/>
  <c r="DY16" i="30"/>
  <c r="FI16" i="30" s="1"/>
  <c r="EG20" i="30"/>
  <c r="FQ20" i="30" s="1"/>
  <c r="EG19" i="30"/>
  <c r="FQ19" i="30" s="1"/>
  <c r="EG18" i="30"/>
  <c r="FQ18" i="30" s="1"/>
  <c r="EG17" i="30"/>
  <c r="FQ17" i="30" s="1"/>
  <c r="EG16" i="30"/>
  <c r="FQ16" i="30" s="1"/>
  <c r="EO20" i="30"/>
  <c r="FY20" i="30" s="1"/>
  <c r="EO19" i="30"/>
  <c r="FY19" i="30" s="1"/>
  <c r="EO18" i="30"/>
  <c r="FY18" i="30" s="1"/>
  <c r="EO17" i="30"/>
  <c r="FY17" i="30" s="1"/>
  <c r="EO16" i="30"/>
  <c r="FY16" i="30" s="1"/>
  <c r="DU23" i="30"/>
  <c r="FE23" i="30" s="1"/>
  <c r="DU21" i="30"/>
  <c r="FE21" i="30" s="1"/>
  <c r="DU24" i="30"/>
  <c r="FE24" i="30" s="1"/>
  <c r="EC23" i="30"/>
  <c r="FM23" i="30" s="1"/>
  <c r="EC21" i="30"/>
  <c r="FM21" i="30" s="1"/>
  <c r="EC24" i="30"/>
  <c r="FM24" i="30" s="1"/>
  <c r="EK23" i="30"/>
  <c r="FU23" i="30" s="1"/>
  <c r="EK21" i="30"/>
  <c r="FU21" i="30" s="1"/>
  <c r="EK24" i="30"/>
  <c r="FU24" i="30" s="1"/>
  <c r="ES23" i="30"/>
  <c r="GC23" i="30" s="1"/>
  <c r="ES21" i="30"/>
  <c r="GC21" i="30" s="1"/>
  <c r="ES24" i="30"/>
  <c r="GC24" i="30" s="1"/>
  <c r="DS7" i="30"/>
  <c r="FC7" i="30" s="1"/>
  <c r="EA7" i="30"/>
  <c r="FK7" i="30" s="1"/>
  <c r="EI7" i="30"/>
  <c r="FS7" i="30" s="1"/>
  <c r="EQ7" i="30"/>
  <c r="GA7" i="30" s="1"/>
  <c r="DQ28" i="30"/>
  <c r="FA28" i="30" s="1"/>
  <c r="DQ26" i="30"/>
  <c r="FA26" i="30" s="1"/>
  <c r="DQ27" i="30"/>
  <c r="FA27" i="30" s="1"/>
  <c r="DQ29" i="30"/>
  <c r="FA29" i="30" s="1"/>
  <c r="DQ25" i="30"/>
  <c r="FA25" i="30" s="1"/>
  <c r="DY28" i="30"/>
  <c r="FI28" i="30" s="1"/>
  <c r="DY26" i="30"/>
  <c r="FI26" i="30" s="1"/>
  <c r="DY27" i="30"/>
  <c r="FI27" i="30" s="1"/>
  <c r="DY29" i="30"/>
  <c r="FI29" i="30" s="1"/>
  <c r="DY25" i="30"/>
  <c r="FI25" i="30" s="1"/>
  <c r="EG28" i="30"/>
  <c r="FQ28" i="30" s="1"/>
  <c r="EG26" i="30"/>
  <c r="FQ26" i="30" s="1"/>
  <c r="EG27" i="30"/>
  <c r="FQ27" i="30" s="1"/>
  <c r="EG29" i="30"/>
  <c r="FQ29" i="30" s="1"/>
  <c r="EG25" i="30"/>
  <c r="FQ25" i="30" s="1"/>
  <c r="EO28" i="30"/>
  <c r="FY28" i="30" s="1"/>
  <c r="EO26" i="30"/>
  <c r="FY26" i="30" s="1"/>
  <c r="EO27" i="30"/>
  <c r="FY27" i="30" s="1"/>
  <c r="EO29" i="30"/>
  <c r="FY29" i="30" s="1"/>
  <c r="EO25" i="30"/>
  <c r="FY25" i="30" s="1"/>
  <c r="DW8" i="30"/>
  <c r="EE8" i="30"/>
  <c r="EM8" i="30"/>
  <c r="EU8" i="30"/>
  <c r="DQ34" i="30"/>
  <c r="FA34" i="30" s="1"/>
  <c r="DQ33" i="30"/>
  <c r="FA33" i="30" s="1"/>
  <c r="DQ31" i="30"/>
  <c r="FA31" i="30" s="1"/>
  <c r="DQ30" i="30"/>
  <c r="FA30" i="30" s="1"/>
  <c r="DQ32" i="30"/>
  <c r="FA32" i="30" s="1"/>
  <c r="DY34" i="30"/>
  <c r="FI34" i="30" s="1"/>
  <c r="DY33" i="30"/>
  <c r="FI33" i="30" s="1"/>
  <c r="DY31" i="30"/>
  <c r="FI31" i="30" s="1"/>
  <c r="DY32" i="30"/>
  <c r="FI32" i="30" s="1"/>
  <c r="DY30" i="30"/>
  <c r="FI30" i="30" s="1"/>
  <c r="EG34" i="30"/>
  <c r="FQ34" i="30" s="1"/>
  <c r="EG33" i="30"/>
  <c r="FQ33" i="30" s="1"/>
  <c r="EG31" i="30"/>
  <c r="FQ31" i="30" s="1"/>
  <c r="EG30" i="30"/>
  <c r="FQ30" i="30" s="1"/>
  <c r="EO34" i="30"/>
  <c r="FY34" i="30" s="1"/>
  <c r="EO33" i="30"/>
  <c r="FY33" i="30" s="1"/>
  <c r="EO31" i="30"/>
  <c r="FY31" i="30" s="1"/>
  <c r="EO32" i="30"/>
  <c r="FY32" i="30" s="1"/>
  <c r="EO30" i="30"/>
  <c r="FY30" i="30" s="1"/>
  <c r="EE9" i="30"/>
  <c r="FO9" i="30" s="1"/>
  <c r="EM9" i="30"/>
  <c r="FW9" i="30" s="1"/>
  <c r="EU9" i="30"/>
  <c r="GE9" i="30" s="1"/>
  <c r="DU37" i="30"/>
  <c r="FE37" i="30" s="1"/>
  <c r="DU39" i="30"/>
  <c r="FE39" i="30" s="1"/>
  <c r="DU35" i="30"/>
  <c r="FE35" i="30" s="1"/>
  <c r="DU38" i="30"/>
  <c r="FE38" i="30" s="1"/>
  <c r="DU36" i="30"/>
  <c r="FE36" i="30" s="1"/>
  <c r="EC37" i="30"/>
  <c r="FM37" i="30" s="1"/>
  <c r="EC39" i="30"/>
  <c r="FM39" i="30" s="1"/>
  <c r="EC35" i="30"/>
  <c r="FM35" i="30" s="1"/>
  <c r="EC38" i="30"/>
  <c r="FM38" i="30" s="1"/>
  <c r="EC36" i="30"/>
  <c r="FM36" i="30" s="1"/>
  <c r="EK37" i="30"/>
  <c r="FU37" i="30" s="1"/>
  <c r="EK39" i="30"/>
  <c r="FU39" i="30" s="1"/>
  <c r="EK35" i="30"/>
  <c r="FU35" i="30" s="1"/>
  <c r="EK38" i="30"/>
  <c r="FU38" i="30" s="1"/>
  <c r="EK36" i="30"/>
  <c r="FU36" i="30" s="1"/>
  <c r="ES37" i="30"/>
  <c r="GC37" i="30" s="1"/>
  <c r="ES39" i="30"/>
  <c r="GC39" i="30" s="1"/>
  <c r="ES35" i="30"/>
  <c r="GC35" i="30" s="1"/>
  <c r="ES38" i="30"/>
  <c r="GC38" i="30" s="1"/>
  <c r="ES36" i="30"/>
  <c r="DS10" i="30"/>
  <c r="FC10" i="30" s="1"/>
  <c r="EA10" i="30"/>
  <c r="FK10" i="30" s="1"/>
  <c r="EI10" i="30"/>
  <c r="FS10" i="30" s="1"/>
  <c r="EQ10" i="30"/>
  <c r="GA10" i="30" s="1"/>
  <c r="DT11" i="30"/>
  <c r="FD11" i="30" s="1"/>
  <c r="EC11" i="30"/>
  <c r="FM11" i="30" s="1"/>
  <c r="DQ12" i="30"/>
  <c r="FA12" i="30" s="1"/>
  <c r="EB12" i="30"/>
  <c r="FL12" i="30" s="1"/>
  <c r="EL12" i="30"/>
  <c r="FV12" i="30" s="1"/>
  <c r="DP50" i="30"/>
  <c r="EZ50" i="30" s="1"/>
  <c r="DP53" i="30"/>
  <c r="EZ53" i="30" s="1"/>
  <c r="DP51" i="30"/>
  <c r="EZ51" i="30" s="1"/>
  <c r="DP52" i="30"/>
  <c r="EZ52" i="30" s="1"/>
  <c r="DX50" i="30"/>
  <c r="FH50" i="30" s="1"/>
  <c r="DX53" i="30"/>
  <c r="FH53" i="30" s="1"/>
  <c r="DX51" i="30"/>
  <c r="FH51" i="30" s="1"/>
  <c r="DX52" i="30"/>
  <c r="FH52" i="30" s="1"/>
  <c r="EF50" i="30"/>
  <c r="FP50" i="30" s="1"/>
  <c r="EF53" i="30"/>
  <c r="FP53" i="30" s="1"/>
  <c r="EF51" i="30"/>
  <c r="FP51" i="30" s="1"/>
  <c r="EF52" i="30"/>
  <c r="FP52" i="30" s="1"/>
  <c r="EN50" i="30"/>
  <c r="FX50" i="30" s="1"/>
  <c r="EN53" i="30"/>
  <c r="FX53" i="30" s="1"/>
  <c r="EN51" i="30"/>
  <c r="EN52" i="30"/>
  <c r="FX52" i="30" s="1"/>
  <c r="EV50" i="30"/>
  <c r="GF50" i="30" s="1"/>
  <c r="EV53" i="30"/>
  <c r="GF53" i="30" s="1"/>
  <c r="EV51" i="30"/>
  <c r="EV52" i="30"/>
  <c r="GF52" i="30" s="1"/>
  <c r="DY13" i="30"/>
  <c r="FI13" i="30" s="1"/>
  <c r="EJ13" i="30"/>
  <c r="FT13" i="30" s="1"/>
  <c r="ET13" i="30"/>
  <c r="DW57" i="30"/>
  <c r="FG57" i="30" s="1"/>
  <c r="DW55" i="30"/>
  <c r="DW58" i="30"/>
  <c r="FG58" i="30" s="1"/>
  <c r="DW54" i="30"/>
  <c r="FG54" i="30" s="1"/>
  <c r="DW56" i="30"/>
  <c r="FG56" i="30" s="1"/>
  <c r="EE57" i="30"/>
  <c r="FO57" i="30" s="1"/>
  <c r="EE56" i="30"/>
  <c r="FO56" i="30" s="1"/>
  <c r="EE55" i="30"/>
  <c r="EE58" i="30"/>
  <c r="FO58" i="30" s="1"/>
  <c r="EE54" i="30"/>
  <c r="FO54" i="30" s="1"/>
  <c r="EM57" i="30"/>
  <c r="FW57" i="30" s="1"/>
  <c r="EM55" i="30"/>
  <c r="EM58" i="30"/>
  <c r="FW58" i="30" s="1"/>
  <c r="EM54" i="30"/>
  <c r="FW54" i="30" s="1"/>
  <c r="EM56" i="30"/>
  <c r="FW56" i="30" s="1"/>
  <c r="EU57" i="30"/>
  <c r="GE57" i="30" s="1"/>
  <c r="EU58" i="30"/>
  <c r="GE58" i="30" s="1"/>
  <c r="EU54" i="30"/>
  <c r="GE54" i="30" s="1"/>
  <c r="EU56" i="30"/>
  <c r="GE56" i="30" s="1"/>
  <c r="EU55" i="30"/>
  <c r="DZ14" i="30"/>
  <c r="FJ14" i="30" s="1"/>
  <c r="EL14" i="30"/>
  <c r="FV14" i="30" s="1"/>
  <c r="DT61" i="30"/>
  <c r="FD61" i="30" s="1"/>
  <c r="DT62" i="30"/>
  <c r="FD62" i="30" s="1"/>
  <c r="DT63" i="30"/>
  <c r="FD63" i="30" s="1"/>
  <c r="DT60" i="30"/>
  <c r="DT59" i="30"/>
  <c r="FD59" i="30" s="1"/>
  <c r="EB61" i="30"/>
  <c r="FL61" i="30" s="1"/>
  <c r="EB62" i="30"/>
  <c r="FL62" i="30" s="1"/>
  <c r="EB59" i="30"/>
  <c r="FL59" i="30" s="1"/>
  <c r="EB63" i="30"/>
  <c r="FL63" i="30" s="1"/>
  <c r="EB60" i="30"/>
  <c r="FL60" i="30" s="1"/>
  <c r="EJ61" i="30"/>
  <c r="FT61" i="30" s="1"/>
  <c r="EJ62" i="30"/>
  <c r="FT62" i="30" s="1"/>
  <c r="EJ59" i="30"/>
  <c r="FT59" i="30" s="1"/>
  <c r="EJ63" i="30"/>
  <c r="FT63" i="30" s="1"/>
  <c r="EJ60" i="30"/>
  <c r="FT60" i="30" s="1"/>
  <c r="ER61" i="30"/>
  <c r="GB61" i="30" s="1"/>
  <c r="ER62" i="30"/>
  <c r="GB62" i="30" s="1"/>
  <c r="ER59" i="30"/>
  <c r="GB59" i="30" s="1"/>
  <c r="ER63" i="30"/>
  <c r="GB63" i="30" s="1"/>
  <c r="ER60" i="30"/>
  <c r="DQ67" i="30"/>
  <c r="FA67" i="30" s="1"/>
  <c r="DQ68" i="30"/>
  <c r="FA68" i="30" s="1"/>
  <c r="DQ65" i="30"/>
  <c r="FA65" i="30" s="1"/>
  <c r="DQ66" i="30"/>
  <c r="FA66" i="30" s="1"/>
  <c r="DQ64" i="30"/>
  <c r="FA64" i="30" s="1"/>
  <c r="DY67" i="30"/>
  <c r="FI67" i="30" s="1"/>
  <c r="DY66" i="30"/>
  <c r="FI66" i="30" s="1"/>
  <c r="DY68" i="30"/>
  <c r="FI68" i="30" s="1"/>
  <c r="DY65" i="30"/>
  <c r="FI65" i="30" s="1"/>
  <c r="DY64" i="30"/>
  <c r="FI64" i="30" s="1"/>
  <c r="EG67" i="30"/>
  <c r="FQ67" i="30" s="1"/>
  <c r="EG66" i="30"/>
  <c r="FQ66" i="30" s="1"/>
  <c r="EG68" i="30"/>
  <c r="FQ68" i="30" s="1"/>
  <c r="EG65" i="30"/>
  <c r="FQ65" i="30" s="1"/>
  <c r="EG64" i="30"/>
  <c r="FQ64" i="30" s="1"/>
  <c r="EO67" i="30"/>
  <c r="FY67" i="30" s="1"/>
  <c r="EO66" i="30"/>
  <c r="FY66" i="30" s="1"/>
  <c r="EO68" i="30"/>
  <c r="FY68" i="30" s="1"/>
  <c r="EO65" i="30"/>
  <c r="FY65" i="30" s="1"/>
  <c r="EO64" i="30"/>
  <c r="FY64" i="30" s="1"/>
  <c r="EC16" i="30"/>
  <c r="FM16" i="30" s="1"/>
  <c r="ES16" i="30"/>
  <c r="EE17" i="30"/>
  <c r="EE18" i="30"/>
  <c r="EE19" i="30"/>
  <c r="EE20" i="30"/>
  <c r="DX21" i="30"/>
  <c r="FH21" i="30" s="1"/>
  <c r="ES26" i="30"/>
  <c r="ET27" i="30"/>
  <c r="GD27" i="30" s="1"/>
  <c r="DX29" i="30"/>
  <c r="FH29" i="30" s="1"/>
  <c r="DW59" i="30"/>
  <c r="FG59" i="30" s="1"/>
  <c r="EN15" i="30"/>
  <c r="EN14" i="30"/>
  <c r="EN13" i="30"/>
  <c r="EN12" i="30"/>
  <c r="EN42" i="30"/>
  <c r="EN43" i="30"/>
  <c r="EN44" i="30"/>
  <c r="EN40" i="30"/>
  <c r="EN41" i="30"/>
  <c r="EF11" i="30"/>
  <c r="FP11" i="30" s="1"/>
  <c r="EC46" i="30"/>
  <c r="FM46" i="30" s="1"/>
  <c r="EC47" i="30"/>
  <c r="FM47" i="30" s="1"/>
  <c r="EC48" i="30"/>
  <c r="FM48" i="30" s="1"/>
  <c r="EC49" i="30"/>
  <c r="FM49" i="30" s="1"/>
  <c r="EC45" i="30"/>
  <c r="FM45" i="30" s="1"/>
  <c r="EI53" i="30"/>
  <c r="FS53" i="30" s="1"/>
  <c r="EI51" i="30"/>
  <c r="FS51" i="30" s="1"/>
  <c r="EI52" i="30"/>
  <c r="FS52" i="30" s="1"/>
  <c r="EI50" i="30"/>
  <c r="FS50" i="30" s="1"/>
  <c r="EE60" i="30"/>
  <c r="EE61" i="30"/>
  <c r="FO61" i="30" s="1"/>
  <c r="EE59" i="30"/>
  <c r="FO59" i="30" s="1"/>
  <c r="EE63" i="30"/>
  <c r="FO63" i="30" s="1"/>
  <c r="EE62" i="30"/>
  <c r="FO62" i="30" s="1"/>
  <c r="DP3" i="30"/>
  <c r="EZ3" i="30" s="1"/>
  <c r="DX3" i="30"/>
  <c r="FH3" i="30" s="1"/>
  <c r="EF3" i="30"/>
  <c r="FP3" i="30" s="1"/>
  <c r="EN3" i="30"/>
  <c r="FX3" i="30" s="1"/>
  <c r="EV3" i="30"/>
  <c r="GF3" i="30" s="1"/>
  <c r="DT4" i="30"/>
  <c r="EB4" i="30"/>
  <c r="FL4" i="30" s="1"/>
  <c r="EJ4" i="30"/>
  <c r="FT4" i="30" s="1"/>
  <c r="ER4" i="30"/>
  <c r="DR20" i="30"/>
  <c r="FB20" i="30" s="1"/>
  <c r="DR19" i="30"/>
  <c r="FB19" i="30" s="1"/>
  <c r="DR18" i="30"/>
  <c r="FB18" i="30" s="1"/>
  <c r="DR17" i="30"/>
  <c r="FB17" i="30" s="1"/>
  <c r="DZ20" i="30"/>
  <c r="FJ20" i="30" s="1"/>
  <c r="DZ19" i="30"/>
  <c r="FJ19" i="30" s="1"/>
  <c r="DZ18" i="30"/>
  <c r="FJ18" i="30" s="1"/>
  <c r="DZ17" i="30"/>
  <c r="FJ17" i="30" s="1"/>
  <c r="EH20" i="30"/>
  <c r="FR20" i="30" s="1"/>
  <c r="EH19" i="30"/>
  <c r="FR19" i="30" s="1"/>
  <c r="EH18" i="30"/>
  <c r="FR18" i="30" s="1"/>
  <c r="EH17" i="30"/>
  <c r="FR17" i="30" s="1"/>
  <c r="EP20" i="30"/>
  <c r="FZ20" i="30" s="1"/>
  <c r="EP19" i="30"/>
  <c r="FZ19" i="30" s="1"/>
  <c r="EP18" i="30"/>
  <c r="FZ18" i="30" s="1"/>
  <c r="EP17" i="30"/>
  <c r="FZ17" i="30" s="1"/>
  <c r="DV21" i="30"/>
  <c r="FF21" i="30" s="1"/>
  <c r="DV24" i="30"/>
  <c r="FF24" i="30" s="1"/>
  <c r="DV22" i="30"/>
  <c r="ED21" i="30"/>
  <c r="FN21" i="30" s="1"/>
  <c r="ED24" i="30"/>
  <c r="FN24" i="30" s="1"/>
  <c r="ED22" i="30"/>
  <c r="FN22" i="30" s="1"/>
  <c r="EL21" i="30"/>
  <c r="FV21" i="30" s="1"/>
  <c r="EL24" i="30"/>
  <c r="FV24" i="30" s="1"/>
  <c r="EL22" i="30"/>
  <c r="FV22" i="30" s="1"/>
  <c r="ET21" i="30"/>
  <c r="GD21" i="30" s="1"/>
  <c r="ET24" i="30"/>
  <c r="GD24" i="30" s="1"/>
  <c r="ET22" i="30"/>
  <c r="DT7" i="30"/>
  <c r="FD7" i="30" s="1"/>
  <c r="EB7" i="30"/>
  <c r="FL7" i="30" s="1"/>
  <c r="EJ7" i="30"/>
  <c r="FT7" i="30" s="1"/>
  <c r="ER7" i="30"/>
  <c r="GB7" i="30" s="1"/>
  <c r="DR28" i="30"/>
  <c r="FB28" i="30" s="1"/>
  <c r="DR26" i="30"/>
  <c r="FB26" i="30" s="1"/>
  <c r="DR27" i="30"/>
  <c r="FB27" i="30" s="1"/>
  <c r="DR29" i="30"/>
  <c r="FB29" i="30" s="1"/>
  <c r="DR25" i="30"/>
  <c r="FB25" i="30" s="1"/>
  <c r="DZ28" i="30"/>
  <c r="FJ28" i="30" s="1"/>
  <c r="DZ26" i="30"/>
  <c r="FJ26" i="30" s="1"/>
  <c r="DZ27" i="30"/>
  <c r="FJ27" i="30" s="1"/>
  <c r="DZ29" i="30"/>
  <c r="FJ29" i="30" s="1"/>
  <c r="DZ25" i="30"/>
  <c r="FJ25" i="30" s="1"/>
  <c r="EH28" i="30"/>
  <c r="FR28" i="30" s="1"/>
  <c r="EH26" i="30"/>
  <c r="FR26" i="30" s="1"/>
  <c r="EH27" i="30"/>
  <c r="FR27" i="30" s="1"/>
  <c r="EH29" i="30"/>
  <c r="FR29" i="30" s="1"/>
  <c r="EH25" i="30"/>
  <c r="FR25" i="30" s="1"/>
  <c r="EP28" i="30"/>
  <c r="FZ28" i="30" s="1"/>
  <c r="EP26" i="30"/>
  <c r="FZ26" i="30" s="1"/>
  <c r="EP27" i="30"/>
  <c r="FZ27" i="30" s="1"/>
  <c r="EP29" i="30"/>
  <c r="FZ29" i="30" s="1"/>
  <c r="EP25" i="30"/>
  <c r="FZ25" i="30" s="1"/>
  <c r="DP8" i="30"/>
  <c r="EZ8" i="30" s="1"/>
  <c r="DX8" i="30"/>
  <c r="FH8" i="30" s="1"/>
  <c r="EF8" i="30"/>
  <c r="FP8" i="30" s="1"/>
  <c r="EN8" i="30"/>
  <c r="EV8" i="30"/>
  <c r="DR33" i="30"/>
  <c r="FB33" i="30" s="1"/>
  <c r="DR32" i="30"/>
  <c r="FB32" i="30" s="1"/>
  <c r="DR31" i="30"/>
  <c r="FB31" i="30" s="1"/>
  <c r="DR34" i="30"/>
  <c r="FB34" i="30" s="1"/>
  <c r="DR30" i="30"/>
  <c r="FB30" i="30" s="1"/>
  <c r="DZ33" i="30"/>
  <c r="FJ33" i="30" s="1"/>
  <c r="DZ32" i="30"/>
  <c r="FJ32" i="30" s="1"/>
  <c r="DZ31" i="30"/>
  <c r="FJ31" i="30" s="1"/>
  <c r="DZ30" i="30"/>
  <c r="FJ30" i="30" s="1"/>
  <c r="DZ34" i="30"/>
  <c r="FJ34" i="30" s="1"/>
  <c r="EH33" i="30"/>
  <c r="FR33" i="30" s="1"/>
  <c r="EH32" i="30"/>
  <c r="FR32" i="30" s="1"/>
  <c r="EH31" i="30"/>
  <c r="FR31" i="30" s="1"/>
  <c r="EH34" i="30"/>
  <c r="FR34" i="30" s="1"/>
  <c r="EH30" i="30"/>
  <c r="FR30" i="30" s="1"/>
  <c r="EP33" i="30"/>
  <c r="FZ33" i="30" s="1"/>
  <c r="EP32" i="30"/>
  <c r="FZ32" i="30" s="1"/>
  <c r="EP34" i="30"/>
  <c r="FZ34" i="30" s="1"/>
  <c r="EP31" i="30"/>
  <c r="FZ31" i="30" s="1"/>
  <c r="EP30" i="30"/>
  <c r="FZ30" i="30" s="1"/>
  <c r="EN9" i="30"/>
  <c r="FX9" i="30" s="1"/>
  <c r="EV9" i="30"/>
  <c r="GF9" i="30" s="1"/>
  <c r="DV38" i="30"/>
  <c r="FF38" i="30" s="1"/>
  <c r="DV39" i="30"/>
  <c r="FF39" i="30" s="1"/>
  <c r="DV36" i="30"/>
  <c r="DV35" i="30"/>
  <c r="FF35" i="30" s="1"/>
  <c r="ED38" i="30"/>
  <c r="FN38" i="30" s="1"/>
  <c r="ED39" i="30"/>
  <c r="FN39" i="30" s="1"/>
  <c r="ED36" i="30"/>
  <c r="FN36" i="30" s="1"/>
  <c r="ED35" i="30"/>
  <c r="FN35" i="30" s="1"/>
  <c r="ED37" i="30"/>
  <c r="FN37" i="30" s="1"/>
  <c r="EL38" i="30"/>
  <c r="FV38" i="30" s="1"/>
  <c r="EL35" i="30"/>
  <c r="FV35" i="30" s="1"/>
  <c r="EL37" i="30"/>
  <c r="FV37" i="30" s="1"/>
  <c r="EL39" i="30"/>
  <c r="FV39" i="30" s="1"/>
  <c r="EL36" i="30"/>
  <c r="FV36" i="30" s="1"/>
  <c r="ET38" i="30"/>
  <c r="GD38" i="30" s="1"/>
  <c r="ET39" i="30"/>
  <c r="GD39" i="30" s="1"/>
  <c r="ET36" i="30"/>
  <c r="ET35" i="30"/>
  <c r="GD35" i="30" s="1"/>
  <c r="ET37" i="30"/>
  <c r="GD37" i="30" s="1"/>
  <c r="DV41" i="30"/>
  <c r="DV43" i="30"/>
  <c r="DV44" i="30"/>
  <c r="DV40" i="30"/>
  <c r="DV42" i="30"/>
  <c r="ED41" i="30"/>
  <c r="FN41" i="30" s="1"/>
  <c r="ED42" i="30"/>
  <c r="FN42" i="30" s="1"/>
  <c r="ED43" i="30"/>
  <c r="FN43" i="30" s="1"/>
  <c r="ED44" i="30"/>
  <c r="FN44" i="30" s="1"/>
  <c r="EL40" i="30"/>
  <c r="FV40" i="30" s="1"/>
  <c r="EL41" i="30"/>
  <c r="FV41" i="30" s="1"/>
  <c r="EL42" i="30"/>
  <c r="FV42" i="30" s="1"/>
  <c r="EL43" i="30"/>
  <c r="FV43" i="30" s="1"/>
  <c r="EL44" i="30"/>
  <c r="FV44" i="30" s="1"/>
  <c r="ET40" i="30"/>
  <c r="ET41" i="30"/>
  <c r="ET42" i="30"/>
  <c r="ET43" i="30"/>
  <c r="ET44" i="30"/>
  <c r="DU11" i="30"/>
  <c r="FE11" i="30" s="1"/>
  <c r="DS49" i="30"/>
  <c r="FC49" i="30" s="1"/>
  <c r="DS45" i="30"/>
  <c r="FC45" i="30" s="1"/>
  <c r="DS46" i="30"/>
  <c r="FC46" i="30" s="1"/>
  <c r="DS47" i="30"/>
  <c r="FC47" i="30" s="1"/>
  <c r="DS48" i="30"/>
  <c r="FC48" i="30" s="1"/>
  <c r="EA49" i="30"/>
  <c r="EA45" i="30"/>
  <c r="FK45" i="30" s="1"/>
  <c r="EA46" i="30"/>
  <c r="FK46" i="30" s="1"/>
  <c r="EA47" i="30"/>
  <c r="FK47" i="30" s="1"/>
  <c r="EA48" i="30"/>
  <c r="FK48" i="30" s="1"/>
  <c r="EI49" i="30"/>
  <c r="FS49" i="30" s="1"/>
  <c r="EI45" i="30"/>
  <c r="FS45" i="30" s="1"/>
  <c r="EI46" i="30"/>
  <c r="FS46" i="30" s="1"/>
  <c r="EI47" i="30"/>
  <c r="FS47" i="30" s="1"/>
  <c r="EI48" i="30"/>
  <c r="FS48" i="30" s="1"/>
  <c r="EQ49" i="30"/>
  <c r="EQ45" i="30"/>
  <c r="EQ46" i="30"/>
  <c r="EQ47" i="30"/>
  <c r="EQ48" i="30"/>
  <c r="EC12" i="30"/>
  <c r="FM12" i="30" s="1"/>
  <c r="EM12" i="30"/>
  <c r="DQ53" i="30"/>
  <c r="FA53" i="30" s="1"/>
  <c r="DQ51" i="30"/>
  <c r="FA51" i="30" s="1"/>
  <c r="DQ52" i="30"/>
  <c r="FA52" i="30" s="1"/>
  <c r="DQ50" i="30"/>
  <c r="FA50" i="30" s="1"/>
  <c r="DY53" i="30"/>
  <c r="FI53" i="30" s="1"/>
  <c r="DY51" i="30"/>
  <c r="FI51" i="30" s="1"/>
  <c r="DY52" i="30"/>
  <c r="FI52" i="30" s="1"/>
  <c r="DY50" i="30"/>
  <c r="FI50" i="30" s="1"/>
  <c r="EG53" i="30"/>
  <c r="FQ53" i="30" s="1"/>
  <c r="EG51" i="30"/>
  <c r="FQ51" i="30" s="1"/>
  <c r="EG52" i="30"/>
  <c r="FQ52" i="30" s="1"/>
  <c r="EG50" i="30"/>
  <c r="FQ50" i="30" s="1"/>
  <c r="EO53" i="30"/>
  <c r="FY53" i="30" s="1"/>
  <c r="EO51" i="30"/>
  <c r="FY51" i="30" s="1"/>
  <c r="EO52" i="30"/>
  <c r="FY52" i="30" s="1"/>
  <c r="EO50" i="30"/>
  <c r="FY50" i="30" s="1"/>
  <c r="EK13" i="30"/>
  <c r="FU13" i="30" s="1"/>
  <c r="EU13" i="30"/>
  <c r="DP58" i="30"/>
  <c r="EZ58" i="30" s="1"/>
  <c r="DP54" i="30"/>
  <c r="EZ54" i="30" s="1"/>
  <c r="DP57" i="30"/>
  <c r="EZ57" i="30" s="1"/>
  <c r="DP55" i="30"/>
  <c r="EZ55" i="30" s="1"/>
  <c r="DP56" i="30"/>
  <c r="EZ56" i="30" s="1"/>
  <c r="DX58" i="30"/>
  <c r="FH58" i="30" s="1"/>
  <c r="DX54" i="30"/>
  <c r="FH54" i="30" s="1"/>
  <c r="DX57" i="30"/>
  <c r="FH57" i="30" s="1"/>
  <c r="DX55" i="30"/>
  <c r="FH55" i="30" s="1"/>
  <c r="DX56" i="30"/>
  <c r="FH56" i="30" s="1"/>
  <c r="EF58" i="30"/>
  <c r="FP58" i="30" s="1"/>
  <c r="EF54" i="30"/>
  <c r="FP54" i="30" s="1"/>
  <c r="EF57" i="30"/>
  <c r="FP57" i="30" s="1"/>
  <c r="EF55" i="30"/>
  <c r="FP55" i="30" s="1"/>
  <c r="EF56" i="30"/>
  <c r="FP56" i="30" s="1"/>
  <c r="EN58" i="30"/>
  <c r="FX58" i="30" s="1"/>
  <c r="EN54" i="30"/>
  <c r="FX54" i="30" s="1"/>
  <c r="EN57" i="30"/>
  <c r="FX57" i="30" s="1"/>
  <c r="EN55" i="30"/>
  <c r="EN56" i="30"/>
  <c r="FX56" i="30" s="1"/>
  <c r="EV58" i="30"/>
  <c r="GF58" i="30" s="1"/>
  <c r="EV54" i="30"/>
  <c r="GF54" i="30" s="1"/>
  <c r="EV57" i="30"/>
  <c r="GF57" i="30" s="1"/>
  <c r="EV55" i="30"/>
  <c r="EV56" i="30"/>
  <c r="GF56" i="30" s="1"/>
  <c r="EB14" i="30"/>
  <c r="FL14" i="30" s="1"/>
  <c r="DR16" i="30"/>
  <c r="FB16" i="30" s="1"/>
  <c r="ED16" i="30"/>
  <c r="FN16" i="30" s="1"/>
  <c r="ET16" i="30"/>
  <c r="EM17" i="30"/>
  <c r="EM18" i="30"/>
  <c r="EM19" i="30"/>
  <c r="EF21" i="30"/>
  <c r="FP21" i="30" s="1"/>
  <c r="DU22" i="30"/>
  <c r="FE22" i="30" s="1"/>
  <c r="DV23" i="30"/>
  <c r="FF23" i="30" s="1"/>
  <c r="EF29" i="30"/>
  <c r="FP29" i="30" s="1"/>
  <c r="DV30" i="30"/>
  <c r="FF30" i="30" s="1"/>
  <c r="EG32" i="30"/>
  <c r="FQ32" i="30" s="1"/>
  <c r="DX34" i="30"/>
  <c r="FH34" i="30" s="1"/>
  <c r="DQ38" i="30"/>
  <c r="FA38" i="30" s="1"/>
  <c r="DS20" i="30"/>
  <c r="FC20" i="30" s="1"/>
  <c r="DS19" i="30"/>
  <c r="FC19" i="30" s="1"/>
  <c r="DS18" i="30"/>
  <c r="FC18" i="30" s="1"/>
  <c r="DS17" i="30"/>
  <c r="FC17" i="30" s="1"/>
  <c r="DS16" i="30"/>
  <c r="FC16" i="30" s="1"/>
  <c r="EA20" i="30"/>
  <c r="EA19" i="30"/>
  <c r="FK19" i="30" s="1"/>
  <c r="EA18" i="30"/>
  <c r="FK18" i="30" s="1"/>
  <c r="EA17" i="30"/>
  <c r="FK17" i="30" s="1"/>
  <c r="EA16" i="30"/>
  <c r="FK16" i="30" s="1"/>
  <c r="EI20" i="30"/>
  <c r="FS20" i="30" s="1"/>
  <c r="EI19" i="30"/>
  <c r="FS19" i="30" s="1"/>
  <c r="EI18" i="30"/>
  <c r="FS18" i="30" s="1"/>
  <c r="EI17" i="30"/>
  <c r="FS17" i="30" s="1"/>
  <c r="EI16" i="30"/>
  <c r="FS16" i="30" s="1"/>
  <c r="EQ20" i="30"/>
  <c r="EQ19" i="30"/>
  <c r="EQ18" i="30"/>
  <c r="EQ17" i="30"/>
  <c r="EQ16" i="30"/>
  <c r="DW21" i="30"/>
  <c r="FG21" i="30" s="1"/>
  <c r="DW24" i="30"/>
  <c r="FG24" i="30" s="1"/>
  <c r="DW22" i="30"/>
  <c r="DW23" i="30"/>
  <c r="FG23" i="30" s="1"/>
  <c r="EE21" i="30"/>
  <c r="FO21" i="30" s="1"/>
  <c r="EE24" i="30"/>
  <c r="FO24" i="30" s="1"/>
  <c r="EE22" i="30"/>
  <c r="EE23" i="30"/>
  <c r="FO23" i="30" s="1"/>
  <c r="EM21" i="30"/>
  <c r="FW21" i="30" s="1"/>
  <c r="EM24" i="30"/>
  <c r="FW24" i="30" s="1"/>
  <c r="EM22" i="30"/>
  <c r="EM23" i="30"/>
  <c r="FW23" i="30" s="1"/>
  <c r="EU21" i="30"/>
  <c r="GE21" i="30" s="1"/>
  <c r="EU24" i="30"/>
  <c r="GE24" i="30" s="1"/>
  <c r="EU22" i="30"/>
  <c r="EU23" i="30"/>
  <c r="GE23" i="30" s="1"/>
  <c r="DS26" i="30"/>
  <c r="FC26" i="30" s="1"/>
  <c r="DS27" i="30"/>
  <c r="FC27" i="30" s="1"/>
  <c r="DS29" i="30"/>
  <c r="FC29" i="30" s="1"/>
  <c r="DS25" i="30"/>
  <c r="FC25" i="30" s="1"/>
  <c r="EA26" i="30"/>
  <c r="FK26" i="30" s="1"/>
  <c r="EA27" i="30"/>
  <c r="FK27" i="30" s="1"/>
  <c r="EA29" i="30"/>
  <c r="EA25" i="30"/>
  <c r="FK25" i="30" s="1"/>
  <c r="EI26" i="30"/>
  <c r="FS26" i="30" s="1"/>
  <c r="EI27" i="30"/>
  <c r="FS27" i="30" s="1"/>
  <c r="EI29" i="30"/>
  <c r="FS29" i="30" s="1"/>
  <c r="EI25" i="30"/>
  <c r="FS25" i="30" s="1"/>
  <c r="EQ26" i="30"/>
  <c r="EQ27" i="30"/>
  <c r="GA27" i="30" s="1"/>
  <c r="EQ29" i="30"/>
  <c r="GA29" i="30" s="1"/>
  <c r="EQ25" i="30"/>
  <c r="GA25" i="30" s="1"/>
  <c r="DS32" i="30"/>
  <c r="FC32" i="30" s="1"/>
  <c r="DS34" i="30"/>
  <c r="FC34" i="30" s="1"/>
  <c r="DS30" i="30"/>
  <c r="FC30" i="30" s="1"/>
  <c r="DS33" i="30"/>
  <c r="FC33" i="30" s="1"/>
  <c r="EA32" i="30"/>
  <c r="FK32" i="30" s="1"/>
  <c r="EA33" i="30"/>
  <c r="FK33" i="30" s="1"/>
  <c r="EA30" i="30"/>
  <c r="FK30" i="30" s="1"/>
  <c r="EA34" i="30"/>
  <c r="EI32" i="30"/>
  <c r="FS32" i="30" s="1"/>
  <c r="EI34" i="30"/>
  <c r="FS34" i="30" s="1"/>
  <c r="EI30" i="30"/>
  <c r="FS30" i="30" s="1"/>
  <c r="EI33" i="30"/>
  <c r="FS33" i="30" s="1"/>
  <c r="EQ32" i="30"/>
  <c r="GA32" i="30" s="1"/>
  <c r="EQ33" i="30"/>
  <c r="GA33" i="30" s="1"/>
  <c r="EQ30" i="30"/>
  <c r="GA30" i="30" s="1"/>
  <c r="DW39" i="30"/>
  <c r="FG39" i="30" s="1"/>
  <c r="DW35" i="30"/>
  <c r="FG35" i="30" s="1"/>
  <c r="DW38" i="30"/>
  <c r="FG38" i="30" s="1"/>
  <c r="DW36" i="30"/>
  <c r="DW37" i="30"/>
  <c r="FG37" i="30" s="1"/>
  <c r="EE39" i="30"/>
  <c r="FO39" i="30" s="1"/>
  <c r="EE35" i="30"/>
  <c r="FO35" i="30" s="1"/>
  <c r="EE38" i="30"/>
  <c r="FO38" i="30" s="1"/>
  <c r="EE36" i="30"/>
  <c r="EE37" i="30"/>
  <c r="FO37" i="30" s="1"/>
  <c r="EM39" i="30"/>
  <c r="FW39" i="30" s="1"/>
  <c r="EM35" i="30"/>
  <c r="FW35" i="30" s="1"/>
  <c r="EM38" i="30"/>
  <c r="FW38" i="30" s="1"/>
  <c r="EM36" i="30"/>
  <c r="EM37" i="30"/>
  <c r="FW37" i="30" s="1"/>
  <c r="EU39" i="30"/>
  <c r="GE39" i="30" s="1"/>
  <c r="EU35" i="30"/>
  <c r="GE35" i="30" s="1"/>
  <c r="EU38" i="30"/>
  <c r="GE38" i="30" s="1"/>
  <c r="EU36" i="30"/>
  <c r="EU37" i="30"/>
  <c r="GE37" i="30" s="1"/>
  <c r="DW41" i="30"/>
  <c r="DW42" i="30"/>
  <c r="DW43" i="30"/>
  <c r="DW44" i="30"/>
  <c r="DW40" i="30"/>
  <c r="EE41" i="30"/>
  <c r="EE42" i="30"/>
  <c r="EE43" i="30"/>
  <c r="EE44" i="30"/>
  <c r="EE40" i="30"/>
  <c r="EM41" i="30"/>
  <c r="EM42" i="30"/>
  <c r="EM43" i="30"/>
  <c r="EM44" i="30"/>
  <c r="EM40" i="30"/>
  <c r="EU41" i="30"/>
  <c r="EU42" i="30"/>
  <c r="EU43" i="30"/>
  <c r="EU44" i="30"/>
  <c r="EU40" i="30"/>
  <c r="DT49" i="30"/>
  <c r="DT45" i="30"/>
  <c r="DT46" i="30"/>
  <c r="DT47" i="30"/>
  <c r="DT48" i="30"/>
  <c r="EB49" i="30"/>
  <c r="FL49" i="30" s="1"/>
  <c r="EB45" i="30"/>
  <c r="FL45" i="30" s="1"/>
  <c r="EB46" i="30"/>
  <c r="FL46" i="30" s="1"/>
  <c r="EB47" i="30"/>
  <c r="FL47" i="30" s="1"/>
  <c r="EB48" i="30"/>
  <c r="FL48" i="30" s="1"/>
  <c r="EJ49" i="30"/>
  <c r="FT49" i="30" s="1"/>
  <c r="EJ45" i="30"/>
  <c r="FT45" i="30" s="1"/>
  <c r="EJ46" i="30"/>
  <c r="FT46" i="30" s="1"/>
  <c r="EJ47" i="30"/>
  <c r="FT47" i="30" s="1"/>
  <c r="EJ48" i="30"/>
  <c r="FT48" i="30" s="1"/>
  <c r="ER49" i="30"/>
  <c r="ER45" i="30"/>
  <c r="ER46" i="30"/>
  <c r="ER47" i="30"/>
  <c r="ER48" i="30"/>
  <c r="EO12" i="30"/>
  <c r="FY12" i="30" s="1"/>
  <c r="DQ13" i="30"/>
  <c r="FA13" i="30" s="1"/>
  <c r="DQ57" i="30"/>
  <c r="FA57" i="30" s="1"/>
  <c r="DQ55" i="30"/>
  <c r="FA55" i="30" s="1"/>
  <c r="DQ56" i="30"/>
  <c r="FA56" i="30" s="1"/>
  <c r="DQ58" i="30"/>
  <c r="FA58" i="30" s="1"/>
  <c r="DQ54" i="30"/>
  <c r="FA54" i="30" s="1"/>
  <c r="DY57" i="30"/>
  <c r="FI57" i="30" s="1"/>
  <c r="DY55" i="30"/>
  <c r="FI55" i="30" s="1"/>
  <c r="DY56" i="30"/>
  <c r="FI56" i="30" s="1"/>
  <c r="DY58" i="30"/>
  <c r="FI58" i="30" s="1"/>
  <c r="DY54" i="30"/>
  <c r="FI54" i="30" s="1"/>
  <c r="EG57" i="30"/>
  <c r="FQ57" i="30" s="1"/>
  <c r="EG55" i="30"/>
  <c r="FQ55" i="30" s="1"/>
  <c r="EG56" i="30"/>
  <c r="FQ56" i="30" s="1"/>
  <c r="EG58" i="30"/>
  <c r="FQ58" i="30" s="1"/>
  <c r="EG54" i="30"/>
  <c r="FQ54" i="30" s="1"/>
  <c r="EO57" i="30"/>
  <c r="FY57" i="30" s="1"/>
  <c r="EO55" i="30"/>
  <c r="FY55" i="30" s="1"/>
  <c r="EO56" i="30"/>
  <c r="FY56" i="30" s="1"/>
  <c r="EO58" i="30"/>
  <c r="FY58" i="30" s="1"/>
  <c r="EO54" i="30"/>
  <c r="FY54" i="30" s="1"/>
  <c r="DV63" i="30"/>
  <c r="FF63" i="30" s="1"/>
  <c r="DV62" i="30"/>
  <c r="FF62" i="30" s="1"/>
  <c r="DV60" i="30"/>
  <c r="DV61" i="30"/>
  <c r="FF61" i="30" s="1"/>
  <c r="DV59" i="30"/>
  <c r="FF59" i="30" s="1"/>
  <c r="ED63" i="30"/>
  <c r="FN63" i="30" s="1"/>
  <c r="ED62" i="30"/>
  <c r="FN62" i="30" s="1"/>
  <c r="ED60" i="30"/>
  <c r="FN60" i="30" s="1"/>
  <c r="ED61" i="30"/>
  <c r="FN61" i="30" s="1"/>
  <c r="ED59" i="30"/>
  <c r="FN59" i="30" s="1"/>
  <c r="EL63" i="30"/>
  <c r="FV63" i="30" s="1"/>
  <c r="EL62" i="30"/>
  <c r="FV62" i="30" s="1"/>
  <c r="EL60" i="30"/>
  <c r="FV60" i="30" s="1"/>
  <c r="EL61" i="30"/>
  <c r="FV61" i="30" s="1"/>
  <c r="EL59" i="30"/>
  <c r="FV59" i="30" s="1"/>
  <c r="ET63" i="30"/>
  <c r="GD63" i="30" s="1"/>
  <c r="ET62" i="30"/>
  <c r="GD62" i="30" s="1"/>
  <c r="ET60" i="30"/>
  <c r="ET61" i="30"/>
  <c r="GD61" i="30" s="1"/>
  <c r="ET59" i="30"/>
  <c r="GD59" i="30" s="1"/>
  <c r="DT16" i="30"/>
  <c r="EU16" i="30"/>
  <c r="EU17" i="30"/>
  <c r="EU18" i="30"/>
  <c r="EU19" i="30"/>
  <c r="EN21" i="30"/>
  <c r="FX21" i="30" s="1"/>
  <c r="EC22" i="30"/>
  <c r="FM22" i="30" s="1"/>
  <c r="ED23" i="30"/>
  <c r="FN23" i="30" s="1"/>
  <c r="DS24" i="30"/>
  <c r="FC24" i="30" s="1"/>
  <c r="EN29" i="30"/>
  <c r="FX29" i="30" s="1"/>
  <c r="ED30" i="30"/>
  <c r="FN30" i="30" s="1"/>
  <c r="DS31" i="30"/>
  <c r="FC31" i="30" s="1"/>
  <c r="EQ34" i="30"/>
  <c r="GA34" i="30" s="1"/>
  <c r="EI36" i="30"/>
  <c r="FS36" i="30" s="1"/>
  <c r="EJ38" i="30"/>
  <c r="FT38" i="30" s="1"/>
  <c r="ED40" i="30"/>
  <c r="FN40" i="30" s="1"/>
  <c r="DU40" i="30"/>
  <c r="FE40" i="30" s="1"/>
  <c r="DU42" i="30"/>
  <c r="FE42" i="30" s="1"/>
  <c r="DU43" i="30"/>
  <c r="FE43" i="30" s="1"/>
  <c r="DU44" i="30"/>
  <c r="FE44" i="30" s="1"/>
  <c r="EC40" i="30"/>
  <c r="FM40" i="30" s="1"/>
  <c r="EC42" i="30"/>
  <c r="FM42" i="30" s="1"/>
  <c r="EC43" i="30"/>
  <c r="FM43" i="30" s="1"/>
  <c r="EC44" i="30"/>
  <c r="FM44" i="30" s="1"/>
  <c r="EK40" i="30"/>
  <c r="FU40" i="30" s="1"/>
  <c r="EK42" i="30"/>
  <c r="FU42" i="30" s="1"/>
  <c r="EK43" i="30"/>
  <c r="FU43" i="30" s="1"/>
  <c r="EK44" i="30"/>
  <c r="FU44" i="30" s="1"/>
  <c r="ES40" i="30"/>
  <c r="ES42" i="30"/>
  <c r="ES43" i="30"/>
  <c r="ES44" i="30"/>
  <c r="DR49" i="30"/>
  <c r="FB49" i="30" s="1"/>
  <c r="DR45" i="30"/>
  <c r="FB45" i="30" s="1"/>
  <c r="DR46" i="30"/>
  <c r="FB46" i="30" s="1"/>
  <c r="DR47" i="30"/>
  <c r="FB47" i="30" s="1"/>
  <c r="DR48" i="30"/>
  <c r="FB48" i="30" s="1"/>
  <c r="DZ49" i="30"/>
  <c r="FJ49" i="30" s="1"/>
  <c r="DZ45" i="30"/>
  <c r="FJ45" i="30" s="1"/>
  <c r="DZ46" i="30"/>
  <c r="FJ46" i="30" s="1"/>
  <c r="DZ47" i="30"/>
  <c r="FJ47" i="30" s="1"/>
  <c r="DZ48" i="30"/>
  <c r="FJ48" i="30" s="1"/>
  <c r="EH49" i="30"/>
  <c r="FR49" i="30" s="1"/>
  <c r="EH45" i="30"/>
  <c r="FR45" i="30" s="1"/>
  <c r="EH46" i="30"/>
  <c r="FR46" i="30" s="1"/>
  <c r="EH47" i="30"/>
  <c r="FR47" i="30" s="1"/>
  <c r="EH48" i="30"/>
  <c r="FR48" i="30" s="1"/>
  <c r="EP49" i="30"/>
  <c r="FZ49" i="30" s="1"/>
  <c r="EP45" i="30"/>
  <c r="FZ45" i="30" s="1"/>
  <c r="EP46" i="30"/>
  <c r="FZ46" i="30" s="1"/>
  <c r="EP47" i="30"/>
  <c r="FZ47" i="30" s="1"/>
  <c r="EP48" i="30"/>
  <c r="FZ48" i="30" s="1"/>
  <c r="DR51" i="30"/>
  <c r="FB51" i="30" s="1"/>
  <c r="DR52" i="30"/>
  <c r="FB52" i="30" s="1"/>
  <c r="DR50" i="30"/>
  <c r="FB50" i="30" s="1"/>
  <c r="DR53" i="30"/>
  <c r="FB53" i="30" s="1"/>
  <c r="DZ51" i="30"/>
  <c r="FJ51" i="30" s="1"/>
  <c r="DZ52" i="30"/>
  <c r="FJ52" i="30" s="1"/>
  <c r="DZ50" i="30"/>
  <c r="FJ50" i="30" s="1"/>
  <c r="DZ53" i="30"/>
  <c r="FJ53" i="30" s="1"/>
  <c r="EH51" i="30"/>
  <c r="FR51" i="30" s="1"/>
  <c r="EH52" i="30"/>
  <c r="FR52" i="30" s="1"/>
  <c r="EH50" i="30"/>
  <c r="FR50" i="30" s="1"/>
  <c r="EP51" i="30"/>
  <c r="FZ51" i="30" s="1"/>
  <c r="EP52" i="30"/>
  <c r="FZ52" i="30" s="1"/>
  <c r="EP50" i="30"/>
  <c r="FZ50" i="30" s="1"/>
  <c r="EP53" i="30"/>
  <c r="FZ53" i="30" s="1"/>
  <c r="DR55" i="30"/>
  <c r="FB55" i="30" s="1"/>
  <c r="DR56" i="30"/>
  <c r="FB56" i="30" s="1"/>
  <c r="DR58" i="30"/>
  <c r="FB58" i="30" s="1"/>
  <c r="DR54" i="30"/>
  <c r="FB54" i="30" s="1"/>
  <c r="DR57" i="30"/>
  <c r="FB57" i="30" s="1"/>
  <c r="DZ55" i="30"/>
  <c r="FJ55" i="30" s="1"/>
  <c r="DZ56" i="30"/>
  <c r="FJ56" i="30" s="1"/>
  <c r="DZ54" i="30"/>
  <c r="FJ54" i="30" s="1"/>
  <c r="DZ57" i="30"/>
  <c r="FJ57" i="30" s="1"/>
  <c r="EH55" i="30"/>
  <c r="FR55" i="30" s="1"/>
  <c r="EH56" i="30"/>
  <c r="FR56" i="30" s="1"/>
  <c r="EH58" i="30"/>
  <c r="FR58" i="30" s="1"/>
  <c r="EH54" i="30"/>
  <c r="FR54" i="30" s="1"/>
  <c r="EH57" i="30"/>
  <c r="FR57" i="30" s="1"/>
  <c r="EP55" i="30"/>
  <c r="FZ55" i="30" s="1"/>
  <c r="EP56" i="30"/>
  <c r="FZ56" i="30" s="1"/>
  <c r="EP58" i="30"/>
  <c r="FZ58" i="30" s="1"/>
  <c r="EP54" i="30"/>
  <c r="FZ54" i="30" s="1"/>
  <c r="EP57" i="30"/>
  <c r="FZ57" i="30" s="1"/>
  <c r="DR60" i="30"/>
  <c r="FB60" i="30" s="1"/>
  <c r="DR63" i="30"/>
  <c r="FB63" i="30" s="1"/>
  <c r="DR59" i="30"/>
  <c r="FB59" i="30" s="1"/>
  <c r="DR62" i="30"/>
  <c r="FB62" i="30" s="1"/>
  <c r="DR61" i="30"/>
  <c r="FB61" i="30" s="1"/>
  <c r="DZ60" i="30"/>
  <c r="FJ60" i="30" s="1"/>
  <c r="DZ63" i="30"/>
  <c r="FJ63" i="30" s="1"/>
  <c r="DZ59" i="30"/>
  <c r="FJ59" i="30" s="1"/>
  <c r="DZ62" i="30"/>
  <c r="FJ62" i="30" s="1"/>
  <c r="DZ61" i="30"/>
  <c r="FJ61" i="30" s="1"/>
  <c r="EH60" i="30"/>
  <c r="FR60" i="30" s="1"/>
  <c r="EH63" i="30"/>
  <c r="FR63" i="30" s="1"/>
  <c r="EH59" i="30"/>
  <c r="FR59" i="30" s="1"/>
  <c r="EH62" i="30"/>
  <c r="FR62" i="30" s="1"/>
  <c r="EP60" i="30"/>
  <c r="FZ60" i="30" s="1"/>
  <c r="EP63" i="30"/>
  <c r="FZ63" i="30" s="1"/>
  <c r="EP59" i="30"/>
  <c r="FZ59" i="30" s="1"/>
  <c r="EP62" i="30"/>
  <c r="FZ62" i="30" s="1"/>
  <c r="EP61" i="30"/>
  <c r="FZ61" i="30" s="1"/>
  <c r="DR68" i="30"/>
  <c r="FB68" i="30" s="1"/>
  <c r="DR66" i="30"/>
  <c r="FB66" i="30" s="1"/>
  <c r="DR64" i="30"/>
  <c r="FB64" i="30" s="1"/>
  <c r="DR67" i="30"/>
  <c r="FB67" i="30" s="1"/>
  <c r="DR65" i="30"/>
  <c r="FB65" i="30" s="1"/>
  <c r="DZ68" i="30"/>
  <c r="FJ68" i="30" s="1"/>
  <c r="DZ64" i="30"/>
  <c r="FJ64" i="30" s="1"/>
  <c r="DZ67" i="30"/>
  <c r="FJ67" i="30" s="1"/>
  <c r="DZ66" i="30"/>
  <c r="FJ66" i="30" s="1"/>
  <c r="DZ65" i="30"/>
  <c r="FJ65" i="30" s="1"/>
  <c r="EH68" i="30"/>
  <c r="FR68" i="30" s="1"/>
  <c r="EH67" i="30"/>
  <c r="FR67" i="30" s="1"/>
  <c r="EH66" i="30"/>
  <c r="FR66" i="30" s="1"/>
  <c r="EH64" i="30"/>
  <c r="FR64" i="30" s="1"/>
  <c r="EH65" i="30"/>
  <c r="FR65" i="30" s="1"/>
  <c r="EP68" i="30"/>
  <c r="FZ68" i="30" s="1"/>
  <c r="EP64" i="30"/>
  <c r="FZ64" i="30" s="1"/>
  <c r="EP66" i="30"/>
  <c r="FZ66" i="30" s="1"/>
  <c r="EP67" i="30"/>
  <c r="FZ67" i="30" s="1"/>
  <c r="DR69" i="30"/>
  <c r="FB69" i="30" s="1"/>
  <c r="DR70" i="30"/>
  <c r="FB70" i="30" s="1"/>
  <c r="DR71" i="30"/>
  <c r="FB71" i="30" s="1"/>
  <c r="DR72" i="30"/>
  <c r="FB72" i="30" s="1"/>
  <c r="DZ69" i="30"/>
  <c r="FJ69" i="30" s="1"/>
  <c r="DZ70" i="30"/>
  <c r="FJ70" i="30" s="1"/>
  <c r="DZ71" i="30"/>
  <c r="FJ71" i="30" s="1"/>
  <c r="DZ72" i="30"/>
  <c r="FJ72" i="30" s="1"/>
  <c r="DZ73" i="30"/>
  <c r="FJ73" i="30" s="1"/>
  <c r="EH69" i="30"/>
  <c r="FR69" i="30" s="1"/>
  <c r="EH70" i="30"/>
  <c r="FR70" i="30" s="1"/>
  <c r="EH71" i="30"/>
  <c r="FR71" i="30" s="1"/>
  <c r="EH72" i="30"/>
  <c r="FR72" i="30" s="1"/>
  <c r="EH73" i="30"/>
  <c r="FR73" i="30" s="1"/>
  <c r="EP69" i="30"/>
  <c r="FZ69" i="30" s="1"/>
  <c r="EP70" i="30"/>
  <c r="FZ70" i="30" s="1"/>
  <c r="EP71" i="30"/>
  <c r="FZ71" i="30" s="1"/>
  <c r="EP72" i="30"/>
  <c r="FZ72" i="30" s="1"/>
  <c r="EP73" i="30"/>
  <c r="FZ73" i="30" s="1"/>
  <c r="DR76" i="30"/>
  <c r="FB76" i="30" s="1"/>
  <c r="DR77" i="30"/>
  <c r="FB77" i="30" s="1"/>
  <c r="DR78" i="30"/>
  <c r="FB78" i="30" s="1"/>
  <c r="DR74" i="30"/>
  <c r="FB74" i="30" s="1"/>
  <c r="DR75" i="30"/>
  <c r="FB75" i="30" s="1"/>
  <c r="DZ76" i="30"/>
  <c r="FJ76" i="30" s="1"/>
  <c r="DZ77" i="30"/>
  <c r="FJ77" i="30" s="1"/>
  <c r="DZ78" i="30"/>
  <c r="FJ78" i="30" s="1"/>
  <c r="DZ75" i="30"/>
  <c r="FJ75" i="30" s="1"/>
  <c r="DZ74" i="30"/>
  <c r="FJ74" i="30" s="1"/>
  <c r="EH74" i="30"/>
  <c r="FR74" i="30" s="1"/>
  <c r="EH76" i="30"/>
  <c r="FR76" i="30" s="1"/>
  <c r="EH77" i="30"/>
  <c r="FR77" i="30" s="1"/>
  <c r="EH78" i="30"/>
  <c r="FR78" i="30" s="1"/>
  <c r="EH75" i="30"/>
  <c r="FR75" i="30" s="1"/>
  <c r="EP74" i="30"/>
  <c r="FZ74" i="30" s="1"/>
  <c r="EP76" i="30"/>
  <c r="FZ76" i="30" s="1"/>
  <c r="EP77" i="30"/>
  <c r="FZ77" i="30" s="1"/>
  <c r="EP78" i="30"/>
  <c r="FZ78" i="30" s="1"/>
  <c r="EP75" i="30"/>
  <c r="FZ75" i="30" s="1"/>
  <c r="DR80" i="30"/>
  <c r="FB80" i="30" s="1"/>
  <c r="DR81" i="30"/>
  <c r="FB81" i="30" s="1"/>
  <c r="DR82" i="30"/>
  <c r="FB82" i="30" s="1"/>
  <c r="DR79" i="30"/>
  <c r="FB79" i="30" s="1"/>
  <c r="DR83" i="30"/>
  <c r="FB83" i="30" s="1"/>
  <c r="DZ80" i="30"/>
  <c r="FJ80" i="30" s="1"/>
  <c r="DZ81" i="30"/>
  <c r="FJ81" i="30" s="1"/>
  <c r="DZ83" i="30"/>
  <c r="FJ83" i="30" s="1"/>
  <c r="DZ82" i="30"/>
  <c r="FJ82" i="30" s="1"/>
  <c r="DZ79" i="30"/>
  <c r="FJ79" i="30" s="1"/>
  <c r="EH80" i="30"/>
  <c r="FR80" i="30" s="1"/>
  <c r="EH81" i="30"/>
  <c r="FR81" i="30" s="1"/>
  <c r="EH79" i="30"/>
  <c r="FR79" i="30" s="1"/>
  <c r="EH82" i="30"/>
  <c r="FR82" i="30" s="1"/>
  <c r="EH83" i="30"/>
  <c r="FR83" i="30" s="1"/>
  <c r="EP80" i="30"/>
  <c r="FZ80" i="30" s="1"/>
  <c r="EP81" i="30"/>
  <c r="FZ81" i="30" s="1"/>
  <c r="EP79" i="30"/>
  <c r="FZ79" i="30" s="1"/>
  <c r="EP82" i="30"/>
  <c r="FZ82" i="30" s="1"/>
  <c r="EP83" i="30"/>
  <c r="FZ83" i="30" s="1"/>
  <c r="DR85" i="30"/>
  <c r="FB85" i="30" s="1"/>
  <c r="DR86" i="30"/>
  <c r="FB86" i="30" s="1"/>
  <c r="DR88" i="30"/>
  <c r="FB88" i="30" s="1"/>
  <c r="DR87" i="30"/>
  <c r="FB87" i="30" s="1"/>
  <c r="DR84" i="30"/>
  <c r="FB84" i="30" s="1"/>
  <c r="DZ85" i="30"/>
  <c r="FJ85" i="30" s="1"/>
  <c r="DZ86" i="30"/>
  <c r="FJ86" i="30" s="1"/>
  <c r="DZ88" i="30"/>
  <c r="FJ88" i="30" s="1"/>
  <c r="DZ87" i="30"/>
  <c r="FJ87" i="30" s="1"/>
  <c r="DZ84" i="30"/>
  <c r="FJ84" i="30" s="1"/>
  <c r="EH85" i="30"/>
  <c r="FR85" i="30" s="1"/>
  <c r="EH86" i="30"/>
  <c r="FR86" i="30" s="1"/>
  <c r="EH88" i="30"/>
  <c r="FR88" i="30" s="1"/>
  <c r="EH87" i="30"/>
  <c r="FR87" i="30" s="1"/>
  <c r="EH84" i="30"/>
  <c r="FR84" i="30" s="1"/>
  <c r="EP85" i="30"/>
  <c r="FZ85" i="30" s="1"/>
  <c r="EP86" i="30"/>
  <c r="FZ86" i="30" s="1"/>
  <c r="EP88" i="30"/>
  <c r="FZ88" i="30" s="1"/>
  <c r="EP87" i="30"/>
  <c r="FZ87" i="30" s="1"/>
  <c r="EP84" i="30"/>
  <c r="FZ84" i="30" s="1"/>
  <c r="DS103" i="30"/>
  <c r="FC103" i="30" s="1"/>
  <c r="DS104" i="30"/>
  <c r="FC104" i="30" s="1"/>
  <c r="DS105" i="30"/>
  <c r="FC105" i="30" s="1"/>
  <c r="DS101" i="30"/>
  <c r="FC101" i="30" s="1"/>
  <c r="DS97" i="30"/>
  <c r="FC97" i="30" s="1"/>
  <c r="DS100" i="30"/>
  <c r="FC100" i="30" s="1"/>
  <c r="DS106" i="30"/>
  <c r="FC106" i="30" s="1"/>
  <c r="DS102" i="30"/>
  <c r="FC102" i="30" s="1"/>
  <c r="DS99" i="30"/>
  <c r="FC99" i="30" s="1"/>
  <c r="DS92" i="30"/>
  <c r="FC92" i="30" s="1"/>
  <c r="DS98" i="30"/>
  <c r="FC98" i="30" s="1"/>
  <c r="DS95" i="30"/>
  <c r="FC95" i="30" s="1"/>
  <c r="DS89" i="30"/>
  <c r="FC89" i="30" s="1"/>
  <c r="DS94" i="30"/>
  <c r="FC94" i="30" s="1"/>
  <c r="DS93" i="30"/>
  <c r="FC93" i="30" s="1"/>
  <c r="DS90" i="30"/>
  <c r="FC90" i="30" s="1"/>
  <c r="DS96" i="30"/>
  <c r="FC96" i="30" s="1"/>
  <c r="DS91" i="30"/>
  <c r="FC91" i="30" s="1"/>
  <c r="EA103" i="30"/>
  <c r="EA104" i="30"/>
  <c r="EA105" i="30"/>
  <c r="EA102" i="30"/>
  <c r="EA99" i="30"/>
  <c r="EA106" i="30"/>
  <c r="EA97" i="30"/>
  <c r="EA96" i="30"/>
  <c r="EA101" i="30"/>
  <c r="EA92" i="30"/>
  <c r="FK92" i="30" s="1"/>
  <c r="EA95" i="30"/>
  <c r="EA94" i="30"/>
  <c r="EA89" i="30"/>
  <c r="FK89" i="30" s="1"/>
  <c r="EA91" i="30"/>
  <c r="FK91" i="30" s="1"/>
  <c r="EA93" i="30"/>
  <c r="EA100" i="30"/>
  <c r="EA90" i="30"/>
  <c r="FK90" i="30" s="1"/>
  <c r="EA98" i="30"/>
  <c r="EI103" i="30"/>
  <c r="FS103" i="30" s="1"/>
  <c r="EI104" i="30"/>
  <c r="FS104" i="30" s="1"/>
  <c r="EI105" i="30"/>
  <c r="FS105" i="30" s="1"/>
  <c r="EI106" i="30"/>
  <c r="FS106" i="30" s="1"/>
  <c r="EI101" i="30"/>
  <c r="FS101" i="30" s="1"/>
  <c r="EI100" i="30"/>
  <c r="FS100" i="30" s="1"/>
  <c r="EI102" i="30"/>
  <c r="FS102" i="30" s="1"/>
  <c r="EI99" i="30"/>
  <c r="FS99" i="30" s="1"/>
  <c r="EI97" i="30"/>
  <c r="FS97" i="30" s="1"/>
  <c r="EI92" i="30"/>
  <c r="FS92" i="30" s="1"/>
  <c r="EI96" i="30"/>
  <c r="FS96" i="30" s="1"/>
  <c r="EI95" i="30"/>
  <c r="FS95" i="30" s="1"/>
  <c r="EI89" i="30"/>
  <c r="FS89" i="30" s="1"/>
  <c r="EI91" i="30"/>
  <c r="FS91" i="30" s="1"/>
  <c r="EI98" i="30"/>
  <c r="FS98" i="30" s="1"/>
  <c r="EI94" i="30"/>
  <c r="FS94" i="30" s="1"/>
  <c r="EI90" i="30"/>
  <c r="FS90" i="30" s="1"/>
  <c r="EI93" i="30"/>
  <c r="FS93" i="30" s="1"/>
  <c r="EQ103" i="30"/>
  <c r="GA103" i="30" s="1"/>
  <c r="EQ98" i="30"/>
  <c r="EQ104" i="30"/>
  <c r="EQ105" i="30"/>
  <c r="GA105" i="30" s="1"/>
  <c r="EQ102" i="30"/>
  <c r="GA102" i="30" s="1"/>
  <c r="EQ99" i="30"/>
  <c r="GA99" i="30" s="1"/>
  <c r="EQ101" i="30"/>
  <c r="EQ92" i="30"/>
  <c r="GA92" i="30" s="1"/>
  <c r="EQ95" i="30"/>
  <c r="EQ106" i="30"/>
  <c r="GA106" i="30" s="1"/>
  <c r="EQ89" i="30"/>
  <c r="GA89" i="30" s="1"/>
  <c r="EQ100" i="30"/>
  <c r="GA100" i="30" s="1"/>
  <c r="EQ94" i="30"/>
  <c r="GA94" i="30" s="1"/>
  <c r="EQ90" i="30"/>
  <c r="EQ93" i="30"/>
  <c r="GA93" i="30" s="1"/>
  <c r="EQ97" i="30"/>
  <c r="GA97" i="30" s="1"/>
  <c r="EQ96" i="30"/>
  <c r="EK41" i="30"/>
  <c r="FU41" i="30" s="1"/>
  <c r="EH53" i="30"/>
  <c r="FR53" i="30" s="1"/>
  <c r="DS57" i="30"/>
  <c r="FC57" i="30" s="1"/>
  <c r="DS55" i="30"/>
  <c r="FC55" i="30" s="1"/>
  <c r="DS56" i="30"/>
  <c r="FC56" i="30" s="1"/>
  <c r="DS58" i="30"/>
  <c r="FC58" i="30" s="1"/>
  <c r="DS54" i="30"/>
  <c r="FC54" i="30" s="1"/>
  <c r="EA57" i="30"/>
  <c r="FK57" i="30" s="1"/>
  <c r="EA55" i="30"/>
  <c r="FK55" i="30" s="1"/>
  <c r="EA56" i="30"/>
  <c r="FK56" i="30" s="1"/>
  <c r="EA58" i="30"/>
  <c r="FK58" i="30" s="1"/>
  <c r="EA54" i="30"/>
  <c r="FK54" i="30" s="1"/>
  <c r="EI57" i="30"/>
  <c r="FS57" i="30" s="1"/>
  <c r="EI55" i="30"/>
  <c r="FS55" i="30" s="1"/>
  <c r="EI56" i="30"/>
  <c r="FS56" i="30" s="1"/>
  <c r="EI58" i="30"/>
  <c r="FS58" i="30" s="1"/>
  <c r="EI54" i="30"/>
  <c r="FS54" i="30" s="1"/>
  <c r="EQ57" i="30"/>
  <c r="GA57" i="30" s="1"/>
  <c r="EQ55" i="30"/>
  <c r="EQ56" i="30"/>
  <c r="GA56" i="30" s="1"/>
  <c r="EQ58" i="30"/>
  <c r="GA58" i="30" s="1"/>
  <c r="EQ54" i="30"/>
  <c r="GA54" i="30" s="1"/>
  <c r="DS60" i="30"/>
  <c r="FC60" i="30" s="1"/>
  <c r="DS61" i="30"/>
  <c r="FC61" i="30" s="1"/>
  <c r="DS63" i="30"/>
  <c r="FC63" i="30" s="1"/>
  <c r="DS59" i="30"/>
  <c r="FC59" i="30" s="1"/>
  <c r="DS62" i="30"/>
  <c r="FC62" i="30" s="1"/>
  <c r="EA60" i="30"/>
  <c r="FK60" i="30" s="1"/>
  <c r="EA61" i="30"/>
  <c r="FK61" i="30" s="1"/>
  <c r="EA63" i="30"/>
  <c r="EA59" i="30"/>
  <c r="FK59" i="30" s="1"/>
  <c r="EA62" i="30"/>
  <c r="FK62" i="30" s="1"/>
  <c r="EI60" i="30"/>
  <c r="FS60" i="30" s="1"/>
  <c r="EI61" i="30"/>
  <c r="FS61" i="30" s="1"/>
  <c r="EI63" i="30"/>
  <c r="FS63" i="30" s="1"/>
  <c r="EI59" i="30"/>
  <c r="FS59" i="30" s="1"/>
  <c r="EI62" i="30"/>
  <c r="FS62" i="30" s="1"/>
  <c r="EQ60" i="30"/>
  <c r="EQ61" i="30"/>
  <c r="GA61" i="30" s="1"/>
  <c r="EQ63" i="30"/>
  <c r="GA63" i="30" s="1"/>
  <c r="EQ59" i="30"/>
  <c r="GA59" i="30" s="1"/>
  <c r="EQ62" i="30"/>
  <c r="GA62" i="30" s="1"/>
  <c r="DS68" i="30"/>
  <c r="FC68" i="30" s="1"/>
  <c r="DS64" i="30"/>
  <c r="FC64" i="30" s="1"/>
  <c r="DS67" i="30"/>
  <c r="FC67" i="30" s="1"/>
  <c r="DS65" i="30"/>
  <c r="FC65" i="30" s="1"/>
  <c r="DS66" i="30"/>
  <c r="FC66" i="30" s="1"/>
  <c r="EA68" i="30"/>
  <c r="EA64" i="30"/>
  <c r="FK64" i="30" s="1"/>
  <c r="EA67" i="30"/>
  <c r="FK67" i="30" s="1"/>
  <c r="EA66" i="30"/>
  <c r="FK66" i="30" s="1"/>
  <c r="EA65" i="30"/>
  <c r="FK65" i="30" s="1"/>
  <c r="EI68" i="30"/>
  <c r="FS68" i="30" s="1"/>
  <c r="EI64" i="30"/>
  <c r="FS64" i="30" s="1"/>
  <c r="EI65" i="30"/>
  <c r="FS65" i="30" s="1"/>
  <c r="EI66" i="30"/>
  <c r="FS66" i="30" s="1"/>
  <c r="EI67" i="30"/>
  <c r="FS67" i="30" s="1"/>
  <c r="EQ68" i="30"/>
  <c r="GA68" i="30" s="1"/>
  <c r="EQ64" i="30"/>
  <c r="GA64" i="30" s="1"/>
  <c r="EQ66" i="30"/>
  <c r="GA66" i="30" s="1"/>
  <c r="EQ67" i="30"/>
  <c r="GA67" i="30" s="1"/>
  <c r="EQ65" i="30"/>
  <c r="DS70" i="30"/>
  <c r="FC70" i="30" s="1"/>
  <c r="DS71" i="30"/>
  <c r="FC71" i="30" s="1"/>
  <c r="DS72" i="30"/>
  <c r="FC72" i="30" s="1"/>
  <c r="DS73" i="30"/>
  <c r="FC73" i="30" s="1"/>
  <c r="DS69" i="30"/>
  <c r="FC69" i="30" s="1"/>
  <c r="EA70" i="30"/>
  <c r="FK70" i="30" s="1"/>
  <c r="EA71" i="30"/>
  <c r="FK71" i="30" s="1"/>
  <c r="EA72" i="30"/>
  <c r="FK72" i="30" s="1"/>
  <c r="EA73" i="30"/>
  <c r="EA69" i="30"/>
  <c r="FK69" i="30" s="1"/>
  <c r="EI70" i="30"/>
  <c r="FS70" i="30" s="1"/>
  <c r="EI71" i="30"/>
  <c r="FS71" i="30" s="1"/>
  <c r="EI72" i="30"/>
  <c r="FS72" i="30" s="1"/>
  <c r="EI73" i="30"/>
  <c r="FS73" i="30" s="1"/>
  <c r="EI69" i="30"/>
  <c r="FS69" i="30" s="1"/>
  <c r="EQ70" i="30"/>
  <c r="EQ71" i="30"/>
  <c r="EQ72" i="30"/>
  <c r="EQ73" i="30"/>
  <c r="EQ69" i="30"/>
  <c r="DS75" i="30"/>
  <c r="FC75" i="30" s="1"/>
  <c r="DS77" i="30"/>
  <c r="FC77" i="30" s="1"/>
  <c r="DS78" i="30"/>
  <c r="FC78" i="30" s="1"/>
  <c r="DS74" i="30"/>
  <c r="FC74" i="30" s="1"/>
  <c r="DS76" i="30"/>
  <c r="FC76" i="30" s="1"/>
  <c r="EA75" i="30"/>
  <c r="FK75" i="30" s="1"/>
  <c r="EA77" i="30"/>
  <c r="FK77" i="30" s="1"/>
  <c r="EA78" i="30"/>
  <c r="EA74" i="30"/>
  <c r="FK74" i="30" s="1"/>
  <c r="EA76" i="30"/>
  <c r="FK76" i="30" s="1"/>
  <c r="EI75" i="30"/>
  <c r="FS75" i="30" s="1"/>
  <c r="EI77" i="30"/>
  <c r="FS77" i="30" s="1"/>
  <c r="EI78" i="30"/>
  <c r="FS78" i="30" s="1"/>
  <c r="EI76" i="30"/>
  <c r="FS76" i="30" s="1"/>
  <c r="EI74" i="30"/>
  <c r="FS74" i="30" s="1"/>
  <c r="EQ75" i="30"/>
  <c r="EQ77" i="30"/>
  <c r="EQ78" i="30"/>
  <c r="EQ76" i="30"/>
  <c r="EQ74" i="30"/>
  <c r="DS82" i="30"/>
  <c r="FC82" i="30" s="1"/>
  <c r="DS80" i="30"/>
  <c r="FC80" i="30" s="1"/>
  <c r="DS81" i="30"/>
  <c r="FC81" i="30" s="1"/>
  <c r="DS83" i="30"/>
  <c r="FC83" i="30" s="1"/>
  <c r="DS79" i="30"/>
  <c r="FC79" i="30" s="1"/>
  <c r="EA82" i="30"/>
  <c r="FK82" i="30" s="1"/>
  <c r="EA80" i="30"/>
  <c r="FK80" i="30" s="1"/>
  <c r="EA81" i="30"/>
  <c r="FK81" i="30" s="1"/>
  <c r="EA83" i="30"/>
  <c r="FK83" i="30" s="1"/>
  <c r="EA79" i="30"/>
  <c r="FK79" i="30" s="1"/>
  <c r="EI82" i="30"/>
  <c r="FS82" i="30" s="1"/>
  <c r="EI80" i="30"/>
  <c r="FS80" i="30" s="1"/>
  <c r="EI81" i="30"/>
  <c r="FS81" i="30" s="1"/>
  <c r="EI83" i="30"/>
  <c r="FS83" i="30" s="1"/>
  <c r="EI79" i="30"/>
  <c r="FS79" i="30" s="1"/>
  <c r="EQ82" i="30"/>
  <c r="GA82" i="30" s="1"/>
  <c r="EQ80" i="30"/>
  <c r="EQ81" i="30"/>
  <c r="GA81" i="30" s="1"/>
  <c r="EQ83" i="30"/>
  <c r="GA83" i="30" s="1"/>
  <c r="EQ79" i="30"/>
  <c r="GA79" i="30" s="1"/>
  <c r="DS86" i="30"/>
  <c r="FC86" i="30" s="1"/>
  <c r="DS88" i="30"/>
  <c r="FC88" i="30" s="1"/>
  <c r="DS84" i="30"/>
  <c r="FC84" i="30" s="1"/>
  <c r="DS87" i="30"/>
  <c r="FC87" i="30" s="1"/>
  <c r="DS85" i="30"/>
  <c r="FC85" i="30" s="1"/>
  <c r="EA86" i="30"/>
  <c r="FK86" i="30" s="1"/>
  <c r="EA88" i="30"/>
  <c r="EA84" i="30"/>
  <c r="FK84" i="30" s="1"/>
  <c r="EA87" i="30"/>
  <c r="FK87" i="30" s="1"/>
  <c r="EA85" i="30"/>
  <c r="FK85" i="30" s="1"/>
  <c r="EI86" i="30"/>
  <c r="FS86" i="30" s="1"/>
  <c r="EI88" i="30"/>
  <c r="FS88" i="30" s="1"/>
  <c r="EI84" i="30"/>
  <c r="FS84" i="30" s="1"/>
  <c r="EI87" i="30"/>
  <c r="FS87" i="30" s="1"/>
  <c r="EI85" i="30"/>
  <c r="FS85" i="30" s="1"/>
  <c r="EQ86" i="30"/>
  <c r="GA86" i="30" s="1"/>
  <c r="EQ88" i="30"/>
  <c r="GA88" i="30" s="1"/>
  <c r="EQ84" i="30"/>
  <c r="GA84" i="30" s="1"/>
  <c r="EQ87" i="30"/>
  <c r="GA87" i="30" s="1"/>
  <c r="EQ85" i="30"/>
  <c r="DT101" i="30"/>
  <c r="DT106" i="30"/>
  <c r="FD106" i="30" s="1"/>
  <c r="DT99" i="30"/>
  <c r="FD99" i="30" s="1"/>
  <c r="DT105" i="30"/>
  <c r="FD105" i="30" s="1"/>
  <c r="DT103" i="30"/>
  <c r="FD103" i="30" s="1"/>
  <c r="DT96" i="30"/>
  <c r="DT93" i="30"/>
  <c r="FD93" i="30" s="1"/>
  <c r="DT104" i="30"/>
  <c r="DT102" i="30"/>
  <c r="FD102" i="30" s="1"/>
  <c r="DT92" i="30"/>
  <c r="FD92" i="30" s="1"/>
  <c r="DT98" i="30"/>
  <c r="DT95" i="30"/>
  <c r="DT94" i="30"/>
  <c r="FD94" i="30" s="1"/>
  <c r="DT90" i="30"/>
  <c r="DT97" i="30"/>
  <c r="FD97" i="30" s="1"/>
  <c r="DT91" i="30"/>
  <c r="FD91" i="30" s="1"/>
  <c r="DT100" i="30"/>
  <c r="FD100" i="30" s="1"/>
  <c r="DT89" i="30"/>
  <c r="FD89" i="30" s="1"/>
  <c r="EB101" i="30"/>
  <c r="FL101" i="30" s="1"/>
  <c r="EB106" i="30"/>
  <c r="FL106" i="30" s="1"/>
  <c r="EB99" i="30"/>
  <c r="FL99" i="30" s="1"/>
  <c r="EB105" i="30"/>
  <c r="FL105" i="30" s="1"/>
  <c r="EB103" i="30"/>
  <c r="FL103" i="30" s="1"/>
  <c r="EB93" i="30"/>
  <c r="FL93" i="30" s="1"/>
  <c r="EB104" i="30"/>
  <c r="FL104" i="30" s="1"/>
  <c r="EB96" i="30"/>
  <c r="FL96" i="30" s="1"/>
  <c r="EB92" i="30"/>
  <c r="FL92" i="30" s="1"/>
  <c r="EB95" i="30"/>
  <c r="FL95" i="30" s="1"/>
  <c r="EB100" i="30"/>
  <c r="FL100" i="30" s="1"/>
  <c r="EB91" i="30"/>
  <c r="FL91" i="30" s="1"/>
  <c r="EB97" i="30"/>
  <c r="FL97" i="30" s="1"/>
  <c r="EB102" i="30"/>
  <c r="FL102" i="30" s="1"/>
  <c r="EB90" i="30"/>
  <c r="FL90" i="30" s="1"/>
  <c r="EB98" i="30"/>
  <c r="FL98" i="30" s="1"/>
  <c r="EB94" i="30"/>
  <c r="FL94" i="30" s="1"/>
  <c r="EB89" i="30"/>
  <c r="FL89" i="30" s="1"/>
  <c r="EJ101" i="30"/>
  <c r="FT101" i="30" s="1"/>
  <c r="EJ106" i="30"/>
  <c r="FT106" i="30" s="1"/>
  <c r="EJ99" i="30"/>
  <c r="FT99" i="30" s="1"/>
  <c r="EJ105" i="30"/>
  <c r="FT105" i="30" s="1"/>
  <c r="EJ103" i="30"/>
  <c r="FT103" i="30" s="1"/>
  <c r="EJ104" i="30"/>
  <c r="FT104" i="30" s="1"/>
  <c r="EJ98" i="30"/>
  <c r="FT98" i="30" s="1"/>
  <c r="EJ93" i="30"/>
  <c r="FT93" i="30" s="1"/>
  <c r="EJ102" i="30"/>
  <c r="FT102" i="30" s="1"/>
  <c r="EJ97" i="30"/>
  <c r="FT97" i="30" s="1"/>
  <c r="EJ92" i="30"/>
  <c r="FT92" i="30" s="1"/>
  <c r="EJ96" i="30"/>
  <c r="FT96" i="30" s="1"/>
  <c r="EJ95" i="30"/>
  <c r="FT95" i="30" s="1"/>
  <c r="EJ100" i="30"/>
  <c r="FT100" i="30" s="1"/>
  <c r="EJ91" i="30"/>
  <c r="FT91" i="30" s="1"/>
  <c r="EJ94" i="30"/>
  <c r="FT94" i="30" s="1"/>
  <c r="EJ90" i="30"/>
  <c r="FT90" i="30" s="1"/>
  <c r="EJ89" i="30"/>
  <c r="FT89" i="30" s="1"/>
  <c r="ER101" i="30"/>
  <c r="ER106" i="30"/>
  <c r="GB106" i="30" s="1"/>
  <c r="ER99" i="30"/>
  <c r="GB99" i="30" s="1"/>
  <c r="ER105" i="30"/>
  <c r="GB105" i="30" s="1"/>
  <c r="ER103" i="30"/>
  <c r="GB103" i="30" s="1"/>
  <c r="ER93" i="30"/>
  <c r="GB93" i="30" s="1"/>
  <c r="ER98" i="30"/>
  <c r="ER92" i="30"/>
  <c r="GB92" i="30" s="1"/>
  <c r="ER95" i="30"/>
  <c r="ER104" i="30"/>
  <c r="ER100" i="30"/>
  <c r="GB100" i="30" s="1"/>
  <c r="ER97" i="30"/>
  <c r="GB97" i="30" s="1"/>
  <c r="ER102" i="30"/>
  <c r="GB102" i="30" s="1"/>
  <c r="ER94" i="30"/>
  <c r="GB94" i="30" s="1"/>
  <c r="ER90" i="30"/>
  <c r="ER96" i="30"/>
  <c r="ER91" i="30"/>
  <c r="GB91" i="30" s="1"/>
  <c r="ER89" i="30"/>
  <c r="GB89" i="30" s="1"/>
  <c r="EP65" i="30"/>
  <c r="FZ65" i="30" s="1"/>
  <c r="DT69" i="30"/>
  <c r="DT71" i="30"/>
  <c r="DT72" i="30"/>
  <c r="DT73" i="30"/>
  <c r="DT70" i="30"/>
  <c r="EB69" i="30"/>
  <c r="FL69" i="30" s="1"/>
  <c r="EB71" i="30"/>
  <c r="FL71" i="30" s="1"/>
  <c r="EB72" i="30"/>
  <c r="FL72" i="30" s="1"/>
  <c r="EB73" i="30"/>
  <c r="FL73" i="30" s="1"/>
  <c r="EB70" i="30"/>
  <c r="FL70" i="30" s="1"/>
  <c r="EJ69" i="30"/>
  <c r="FT69" i="30" s="1"/>
  <c r="EJ71" i="30"/>
  <c r="FT71" i="30" s="1"/>
  <c r="EJ72" i="30"/>
  <c r="FT72" i="30" s="1"/>
  <c r="EJ73" i="30"/>
  <c r="FT73" i="30" s="1"/>
  <c r="EJ70" i="30"/>
  <c r="FT70" i="30" s="1"/>
  <c r="ER69" i="30"/>
  <c r="ER71" i="30"/>
  <c r="ER72" i="30"/>
  <c r="ER73" i="30"/>
  <c r="ER70" i="30"/>
  <c r="DT76" i="30"/>
  <c r="DT78" i="30"/>
  <c r="DT74" i="30"/>
  <c r="DT77" i="30"/>
  <c r="DT75" i="30"/>
  <c r="EB76" i="30"/>
  <c r="FL76" i="30" s="1"/>
  <c r="EB78" i="30"/>
  <c r="FL78" i="30" s="1"/>
  <c r="EB74" i="30"/>
  <c r="FL74" i="30" s="1"/>
  <c r="EB77" i="30"/>
  <c r="FL77" i="30" s="1"/>
  <c r="EB75" i="30"/>
  <c r="FL75" i="30" s="1"/>
  <c r="EJ76" i="30"/>
  <c r="FT76" i="30" s="1"/>
  <c r="EJ78" i="30"/>
  <c r="FT78" i="30" s="1"/>
  <c r="EJ77" i="30"/>
  <c r="FT77" i="30" s="1"/>
  <c r="EJ74" i="30"/>
  <c r="FT74" i="30" s="1"/>
  <c r="EJ75" i="30"/>
  <c r="FT75" i="30" s="1"/>
  <c r="ER76" i="30"/>
  <c r="ER78" i="30"/>
  <c r="ER74" i="30"/>
  <c r="ER75" i="30"/>
  <c r="ER77" i="30"/>
  <c r="DT82" i="30"/>
  <c r="FD82" i="30" s="1"/>
  <c r="DT81" i="30"/>
  <c r="FD81" i="30" s="1"/>
  <c r="DT83" i="30"/>
  <c r="FD83" i="30" s="1"/>
  <c r="DT79" i="30"/>
  <c r="FD79" i="30" s="1"/>
  <c r="DT80" i="30"/>
  <c r="EB82" i="30"/>
  <c r="FL82" i="30" s="1"/>
  <c r="EB81" i="30"/>
  <c r="FL81" i="30" s="1"/>
  <c r="EB83" i="30"/>
  <c r="FL83" i="30" s="1"/>
  <c r="EB79" i="30"/>
  <c r="FL79" i="30" s="1"/>
  <c r="EB80" i="30"/>
  <c r="FL80" i="30" s="1"/>
  <c r="EJ82" i="30"/>
  <c r="FT82" i="30" s="1"/>
  <c r="EJ81" i="30"/>
  <c r="FT81" i="30" s="1"/>
  <c r="EJ83" i="30"/>
  <c r="FT83" i="30" s="1"/>
  <c r="EJ79" i="30"/>
  <c r="FT79" i="30" s="1"/>
  <c r="EJ80" i="30"/>
  <c r="FT80" i="30" s="1"/>
  <c r="ER82" i="30"/>
  <c r="GB82" i="30" s="1"/>
  <c r="ER81" i="30"/>
  <c r="GB81" i="30" s="1"/>
  <c r="ER83" i="30"/>
  <c r="GB83" i="30" s="1"/>
  <c r="ER79" i="30"/>
  <c r="GB79" i="30" s="1"/>
  <c r="ER80" i="30"/>
  <c r="DT88" i="30"/>
  <c r="FD88" i="30" s="1"/>
  <c r="DT84" i="30"/>
  <c r="FD84" i="30" s="1"/>
  <c r="DT87" i="30"/>
  <c r="FD87" i="30" s="1"/>
  <c r="DT86" i="30"/>
  <c r="FD86" i="30" s="1"/>
  <c r="DT85" i="30"/>
  <c r="EB88" i="30"/>
  <c r="FL88" i="30" s="1"/>
  <c r="EB84" i="30"/>
  <c r="FL84" i="30" s="1"/>
  <c r="EB87" i="30"/>
  <c r="FL87" i="30" s="1"/>
  <c r="EB86" i="30"/>
  <c r="FL86" i="30" s="1"/>
  <c r="EB85" i="30"/>
  <c r="FL85" i="30" s="1"/>
  <c r="EJ88" i="30"/>
  <c r="FT88" i="30" s="1"/>
  <c r="EJ84" i="30"/>
  <c r="FT84" i="30" s="1"/>
  <c r="EJ87" i="30"/>
  <c r="FT87" i="30" s="1"/>
  <c r="EJ86" i="30"/>
  <c r="FT86" i="30" s="1"/>
  <c r="EJ85" i="30"/>
  <c r="FT85" i="30" s="1"/>
  <c r="ER88" i="30"/>
  <c r="GB88" i="30" s="1"/>
  <c r="ER84" i="30"/>
  <c r="GB84" i="30" s="1"/>
  <c r="ER87" i="30"/>
  <c r="GB87" i="30" s="1"/>
  <c r="ER86" i="30"/>
  <c r="GB86" i="30" s="1"/>
  <c r="ER85" i="30"/>
  <c r="DU102" i="30"/>
  <c r="FE102" i="30" s="1"/>
  <c r="DU106" i="30"/>
  <c r="FE106" i="30" s="1"/>
  <c r="DU104" i="30"/>
  <c r="FE104" i="30" s="1"/>
  <c r="DU103" i="30"/>
  <c r="FE103" i="30" s="1"/>
  <c r="DU101" i="30"/>
  <c r="FE101" i="30" s="1"/>
  <c r="DU100" i="30"/>
  <c r="FE100" i="30" s="1"/>
  <c r="DU92" i="30"/>
  <c r="FE92" i="30" s="1"/>
  <c r="DU99" i="30"/>
  <c r="FE99" i="30" s="1"/>
  <c r="DU98" i="30"/>
  <c r="FE98" i="30" s="1"/>
  <c r="DU95" i="30"/>
  <c r="FE95" i="30" s="1"/>
  <c r="DU105" i="30"/>
  <c r="FE105" i="30" s="1"/>
  <c r="DU94" i="30"/>
  <c r="FE94" i="30" s="1"/>
  <c r="DU90" i="30"/>
  <c r="FE90" i="30" s="1"/>
  <c r="DU97" i="30"/>
  <c r="FE97" i="30" s="1"/>
  <c r="DU93" i="30"/>
  <c r="FE93" i="30" s="1"/>
  <c r="DU91" i="30"/>
  <c r="FE91" i="30" s="1"/>
  <c r="DU96" i="30"/>
  <c r="FE96" i="30" s="1"/>
  <c r="DU89" i="30"/>
  <c r="FE89" i="30" s="1"/>
  <c r="EC102" i="30"/>
  <c r="FM102" i="30" s="1"/>
  <c r="EC106" i="30"/>
  <c r="FM106" i="30" s="1"/>
  <c r="EC104" i="30"/>
  <c r="FM104" i="30" s="1"/>
  <c r="EC103" i="30"/>
  <c r="FM103" i="30" s="1"/>
  <c r="EC101" i="30"/>
  <c r="FM101" i="30" s="1"/>
  <c r="EC97" i="30"/>
  <c r="FM97" i="30" s="1"/>
  <c r="EC105" i="30"/>
  <c r="FM105" i="30" s="1"/>
  <c r="EC92" i="30"/>
  <c r="FM92" i="30" s="1"/>
  <c r="EC95" i="30"/>
  <c r="FM95" i="30" s="1"/>
  <c r="EC100" i="30"/>
  <c r="FM100" i="30" s="1"/>
  <c r="EC90" i="30"/>
  <c r="FM90" i="30" s="1"/>
  <c r="EC98" i="30"/>
  <c r="FM98" i="30" s="1"/>
  <c r="EC94" i="30"/>
  <c r="FM94" i="30" s="1"/>
  <c r="EC93" i="30"/>
  <c r="FM93" i="30" s="1"/>
  <c r="EC99" i="30"/>
  <c r="FM99" i="30" s="1"/>
  <c r="EC96" i="30"/>
  <c r="FM96" i="30" s="1"/>
  <c r="EC89" i="30"/>
  <c r="FM89" i="30" s="1"/>
  <c r="EC91" i="30"/>
  <c r="FM91" i="30" s="1"/>
  <c r="EK102" i="30"/>
  <c r="FU102" i="30" s="1"/>
  <c r="EK106" i="30"/>
  <c r="FU106" i="30" s="1"/>
  <c r="EK104" i="30"/>
  <c r="FU104" i="30" s="1"/>
  <c r="EK103" i="30"/>
  <c r="FU103" i="30" s="1"/>
  <c r="EK101" i="30"/>
  <c r="FU101" i="30" s="1"/>
  <c r="EK105" i="30"/>
  <c r="FU105" i="30" s="1"/>
  <c r="EK100" i="30"/>
  <c r="FU100" i="30" s="1"/>
  <c r="EK97" i="30"/>
  <c r="FU97" i="30" s="1"/>
  <c r="EK92" i="30"/>
  <c r="FU92" i="30" s="1"/>
  <c r="EK99" i="30"/>
  <c r="FU99" i="30" s="1"/>
  <c r="EK96" i="30"/>
  <c r="FU96" i="30" s="1"/>
  <c r="EK95" i="30"/>
  <c r="FU95" i="30" s="1"/>
  <c r="EK90" i="30"/>
  <c r="FU90" i="30" s="1"/>
  <c r="EK94" i="30"/>
  <c r="FU94" i="30" s="1"/>
  <c r="EK91" i="30"/>
  <c r="FU91" i="30" s="1"/>
  <c r="EK98" i="30"/>
  <c r="FU98" i="30" s="1"/>
  <c r="EK93" i="30"/>
  <c r="FU93" i="30" s="1"/>
  <c r="EK89" i="30"/>
  <c r="FU89" i="30" s="1"/>
  <c r="ES102" i="30"/>
  <c r="GC102" i="30" s="1"/>
  <c r="ES106" i="30"/>
  <c r="GC106" i="30" s="1"/>
  <c r="ES104" i="30"/>
  <c r="ES103" i="30"/>
  <c r="GC103" i="30" s="1"/>
  <c r="ES101" i="30"/>
  <c r="ES98" i="30"/>
  <c r="ES92" i="30"/>
  <c r="GC92" i="30" s="1"/>
  <c r="ES95" i="30"/>
  <c r="ES100" i="30"/>
  <c r="GC100" i="30" s="1"/>
  <c r="ES97" i="30"/>
  <c r="GC97" i="30" s="1"/>
  <c r="ES90" i="30"/>
  <c r="ES96" i="30"/>
  <c r="ES94" i="30"/>
  <c r="GC94" i="30" s="1"/>
  <c r="ES105" i="30"/>
  <c r="GC105" i="30" s="1"/>
  <c r="ES93" i="30"/>
  <c r="GC93" i="30" s="1"/>
  <c r="ES91" i="30"/>
  <c r="GC91" i="30" s="1"/>
  <c r="ES89" i="30"/>
  <c r="GC89" i="30" s="1"/>
  <c r="ES99" i="30"/>
  <c r="GC99" i="30" s="1"/>
  <c r="ES41" i="30"/>
  <c r="ES46" i="30"/>
  <c r="ES47" i="30"/>
  <c r="ES48" i="30"/>
  <c r="DU51" i="30"/>
  <c r="FE51" i="30" s="1"/>
  <c r="DU50" i="30"/>
  <c r="FE50" i="30" s="1"/>
  <c r="DU53" i="30"/>
  <c r="FE53" i="30" s="1"/>
  <c r="DU52" i="30"/>
  <c r="FE52" i="30" s="1"/>
  <c r="EC51" i="30"/>
  <c r="FM51" i="30" s="1"/>
  <c r="EC50" i="30"/>
  <c r="FM50" i="30" s="1"/>
  <c r="EC53" i="30"/>
  <c r="FM53" i="30" s="1"/>
  <c r="EC52" i="30"/>
  <c r="FM52" i="30" s="1"/>
  <c r="EK51" i="30"/>
  <c r="FU51" i="30" s="1"/>
  <c r="EK50" i="30"/>
  <c r="FU50" i="30" s="1"/>
  <c r="EK52" i="30"/>
  <c r="FU52" i="30" s="1"/>
  <c r="EK53" i="30"/>
  <c r="FU53" i="30" s="1"/>
  <c r="ES51" i="30"/>
  <c r="ES50" i="30"/>
  <c r="GC50" i="30" s="1"/>
  <c r="ES53" i="30"/>
  <c r="GC53" i="30" s="1"/>
  <c r="ES52" i="30"/>
  <c r="GC52" i="30" s="1"/>
  <c r="DU55" i="30"/>
  <c r="FE55" i="30" s="1"/>
  <c r="DU58" i="30"/>
  <c r="FE58" i="30" s="1"/>
  <c r="DU54" i="30"/>
  <c r="FE54" i="30" s="1"/>
  <c r="DU57" i="30"/>
  <c r="FE57" i="30" s="1"/>
  <c r="DU56" i="30"/>
  <c r="FE56" i="30" s="1"/>
  <c r="EC55" i="30"/>
  <c r="FM55" i="30" s="1"/>
  <c r="EC58" i="30"/>
  <c r="FM58" i="30" s="1"/>
  <c r="EC54" i="30"/>
  <c r="FM54" i="30" s="1"/>
  <c r="EC56" i="30"/>
  <c r="FM56" i="30" s="1"/>
  <c r="EK55" i="30"/>
  <c r="FU55" i="30" s="1"/>
  <c r="EK58" i="30"/>
  <c r="FU58" i="30" s="1"/>
  <c r="EK54" i="30"/>
  <c r="FU54" i="30" s="1"/>
  <c r="EK57" i="30"/>
  <c r="FU57" i="30" s="1"/>
  <c r="ES55" i="30"/>
  <c r="ES58" i="30"/>
  <c r="GC58" i="30" s="1"/>
  <c r="ES54" i="30"/>
  <c r="GC54" i="30" s="1"/>
  <c r="ES57" i="30"/>
  <c r="GC57" i="30" s="1"/>
  <c r="ES56" i="30"/>
  <c r="GC56" i="30" s="1"/>
  <c r="DU63" i="30"/>
  <c r="FE63" i="30" s="1"/>
  <c r="DU59" i="30"/>
  <c r="FE59" i="30" s="1"/>
  <c r="DU62" i="30"/>
  <c r="FE62" i="30" s="1"/>
  <c r="DU60" i="30"/>
  <c r="FE60" i="30" s="1"/>
  <c r="DU61" i="30"/>
  <c r="FE61" i="30" s="1"/>
  <c r="EC63" i="30"/>
  <c r="FM63" i="30" s="1"/>
  <c r="EC59" i="30"/>
  <c r="FM59" i="30" s="1"/>
  <c r="EC62" i="30"/>
  <c r="FM62" i="30" s="1"/>
  <c r="EC60" i="30"/>
  <c r="FM60" i="30" s="1"/>
  <c r="EC61" i="30"/>
  <c r="FM61" i="30" s="1"/>
  <c r="EK63" i="30"/>
  <c r="FU63" i="30" s="1"/>
  <c r="EK59" i="30"/>
  <c r="FU59" i="30" s="1"/>
  <c r="EK62" i="30"/>
  <c r="FU62" i="30" s="1"/>
  <c r="EK60" i="30"/>
  <c r="FU60" i="30" s="1"/>
  <c r="EK61" i="30"/>
  <c r="FU61" i="30" s="1"/>
  <c r="ES63" i="30"/>
  <c r="GC63" i="30" s="1"/>
  <c r="ES59" i="30"/>
  <c r="GC59" i="30" s="1"/>
  <c r="ES62" i="30"/>
  <c r="GC62" i="30" s="1"/>
  <c r="ES60" i="30"/>
  <c r="ES61" i="30"/>
  <c r="GC61" i="30" s="1"/>
  <c r="DU67" i="30"/>
  <c r="FE67" i="30" s="1"/>
  <c r="DU68" i="30"/>
  <c r="FE68" i="30" s="1"/>
  <c r="DU65" i="30"/>
  <c r="FE65" i="30" s="1"/>
  <c r="DU66" i="30"/>
  <c r="FE66" i="30" s="1"/>
  <c r="DU64" i="30"/>
  <c r="FE64" i="30" s="1"/>
  <c r="EC67" i="30"/>
  <c r="FM67" i="30" s="1"/>
  <c r="EC68" i="30"/>
  <c r="FM68" i="30" s="1"/>
  <c r="EC66" i="30"/>
  <c r="FM66" i="30" s="1"/>
  <c r="EC65" i="30"/>
  <c r="FM65" i="30" s="1"/>
  <c r="EC64" i="30"/>
  <c r="FM64" i="30" s="1"/>
  <c r="EK67" i="30"/>
  <c r="FU67" i="30" s="1"/>
  <c r="EK65" i="30"/>
  <c r="FU65" i="30" s="1"/>
  <c r="EK68" i="30"/>
  <c r="FU68" i="30" s="1"/>
  <c r="EK66" i="30"/>
  <c r="FU66" i="30" s="1"/>
  <c r="EK64" i="30"/>
  <c r="FU64" i="30" s="1"/>
  <c r="ES67" i="30"/>
  <c r="GC67" i="30" s="1"/>
  <c r="ES66" i="30"/>
  <c r="GC66" i="30" s="1"/>
  <c r="ES68" i="30"/>
  <c r="GC68" i="30" s="1"/>
  <c r="ES65" i="30"/>
  <c r="ES64" i="30"/>
  <c r="GC64" i="30" s="1"/>
  <c r="DU70" i="30"/>
  <c r="FE70" i="30" s="1"/>
  <c r="DU72" i="30"/>
  <c r="FE72" i="30" s="1"/>
  <c r="DU73" i="30"/>
  <c r="FE73" i="30" s="1"/>
  <c r="DU71" i="30"/>
  <c r="FE71" i="30" s="1"/>
  <c r="DU69" i="30"/>
  <c r="FE69" i="30" s="1"/>
  <c r="EC70" i="30"/>
  <c r="FM70" i="30" s="1"/>
  <c r="EC72" i="30"/>
  <c r="FM72" i="30" s="1"/>
  <c r="EC73" i="30"/>
  <c r="FM73" i="30" s="1"/>
  <c r="EC71" i="30"/>
  <c r="FM71" i="30" s="1"/>
  <c r="EC69" i="30"/>
  <c r="FM69" i="30" s="1"/>
  <c r="EK70" i="30"/>
  <c r="FU70" i="30" s="1"/>
  <c r="EK72" i="30"/>
  <c r="FU72" i="30" s="1"/>
  <c r="EK73" i="30"/>
  <c r="FU73" i="30" s="1"/>
  <c r="EK71" i="30"/>
  <c r="FU71" i="30" s="1"/>
  <c r="EK69" i="30"/>
  <c r="FU69" i="30" s="1"/>
  <c r="ES70" i="30"/>
  <c r="ES72" i="30"/>
  <c r="ES73" i="30"/>
  <c r="ES71" i="30"/>
  <c r="ES69" i="30"/>
  <c r="DU77" i="30"/>
  <c r="FE77" i="30" s="1"/>
  <c r="DU75" i="30"/>
  <c r="FE75" i="30" s="1"/>
  <c r="DU78" i="30"/>
  <c r="FE78" i="30" s="1"/>
  <c r="DU74" i="30"/>
  <c r="FE74" i="30" s="1"/>
  <c r="DU76" i="30"/>
  <c r="FE76" i="30" s="1"/>
  <c r="EC77" i="30"/>
  <c r="FM77" i="30" s="1"/>
  <c r="EC75" i="30"/>
  <c r="FM75" i="30" s="1"/>
  <c r="EC78" i="30"/>
  <c r="FM78" i="30" s="1"/>
  <c r="EC76" i="30"/>
  <c r="FM76" i="30" s="1"/>
  <c r="EC74" i="30"/>
  <c r="FM74" i="30" s="1"/>
  <c r="EK77" i="30"/>
  <c r="FU77" i="30" s="1"/>
  <c r="EK76" i="30"/>
  <c r="FU76" i="30" s="1"/>
  <c r="EK74" i="30"/>
  <c r="FU74" i="30" s="1"/>
  <c r="EK75" i="30"/>
  <c r="FU75" i="30" s="1"/>
  <c r="EK78" i="30"/>
  <c r="FU78" i="30" s="1"/>
  <c r="ES77" i="30"/>
  <c r="ES75" i="30"/>
  <c r="ES78" i="30"/>
  <c r="ES76" i="30"/>
  <c r="ES74" i="30"/>
  <c r="DU80" i="30"/>
  <c r="FE80" i="30" s="1"/>
  <c r="DU83" i="30"/>
  <c r="FE83" i="30" s="1"/>
  <c r="DU79" i="30"/>
  <c r="FE79" i="30" s="1"/>
  <c r="DU81" i="30"/>
  <c r="FE81" i="30" s="1"/>
  <c r="DU82" i="30"/>
  <c r="FE82" i="30" s="1"/>
  <c r="EC80" i="30"/>
  <c r="FM80" i="30" s="1"/>
  <c r="EC83" i="30"/>
  <c r="FM83" i="30" s="1"/>
  <c r="EC79" i="30"/>
  <c r="FM79" i="30" s="1"/>
  <c r="EC81" i="30"/>
  <c r="FM81" i="30" s="1"/>
  <c r="EC82" i="30"/>
  <c r="FM82" i="30" s="1"/>
  <c r="EK80" i="30"/>
  <c r="FU80" i="30" s="1"/>
  <c r="EK83" i="30"/>
  <c r="FU83" i="30" s="1"/>
  <c r="EK79" i="30"/>
  <c r="FU79" i="30" s="1"/>
  <c r="EK82" i="30"/>
  <c r="FU82" i="30" s="1"/>
  <c r="EK81" i="30"/>
  <c r="FU81" i="30" s="1"/>
  <c r="ES80" i="30"/>
  <c r="ES83" i="30"/>
  <c r="GC83" i="30" s="1"/>
  <c r="ES79" i="30"/>
  <c r="GC79" i="30" s="1"/>
  <c r="ES81" i="30"/>
  <c r="GC81" i="30" s="1"/>
  <c r="ES82" i="30"/>
  <c r="GC82" i="30" s="1"/>
  <c r="DU88" i="30"/>
  <c r="FE88" i="30" s="1"/>
  <c r="DU84" i="30"/>
  <c r="FE84" i="30" s="1"/>
  <c r="DU87" i="30"/>
  <c r="FE87" i="30" s="1"/>
  <c r="DU85" i="30"/>
  <c r="FE85" i="30" s="1"/>
  <c r="DU86" i="30"/>
  <c r="FE86" i="30" s="1"/>
  <c r="EC88" i="30"/>
  <c r="FM88" i="30" s="1"/>
  <c r="EC84" i="30"/>
  <c r="FM84" i="30" s="1"/>
  <c r="EC87" i="30"/>
  <c r="FM87" i="30" s="1"/>
  <c r="EC85" i="30"/>
  <c r="FM85" i="30" s="1"/>
  <c r="EC86" i="30"/>
  <c r="FM86" i="30" s="1"/>
  <c r="EK88" i="30"/>
  <c r="FU88" i="30" s="1"/>
  <c r="EK84" i="30"/>
  <c r="FU84" i="30" s="1"/>
  <c r="EK87" i="30"/>
  <c r="FU87" i="30" s="1"/>
  <c r="EK85" i="30"/>
  <c r="FU85" i="30" s="1"/>
  <c r="EK86" i="30"/>
  <c r="FU86" i="30" s="1"/>
  <c r="ES88" i="30"/>
  <c r="GC88" i="30" s="1"/>
  <c r="ES84" i="30"/>
  <c r="GC84" i="30" s="1"/>
  <c r="ES87" i="30"/>
  <c r="GC87" i="30" s="1"/>
  <c r="ES85" i="30"/>
  <c r="ES86" i="30"/>
  <c r="GC86" i="30" s="1"/>
  <c r="DV100" i="30"/>
  <c r="FF100" i="30" s="1"/>
  <c r="DV106" i="30"/>
  <c r="FF106" i="30" s="1"/>
  <c r="DV104" i="30"/>
  <c r="DV105" i="30"/>
  <c r="FF105" i="30" s="1"/>
  <c r="DV101" i="30"/>
  <c r="DV102" i="30"/>
  <c r="FF102" i="30" s="1"/>
  <c r="DV99" i="30"/>
  <c r="FF99" i="30" s="1"/>
  <c r="DV98" i="30"/>
  <c r="DV95" i="30"/>
  <c r="DV103" i="30"/>
  <c r="FF103" i="30" s="1"/>
  <c r="DV94" i="30"/>
  <c r="FF94" i="30" s="1"/>
  <c r="DV91" i="30"/>
  <c r="FF91" i="30" s="1"/>
  <c r="DV97" i="30"/>
  <c r="FF97" i="30" s="1"/>
  <c r="DV90" i="30"/>
  <c r="DV93" i="30"/>
  <c r="FF93" i="30" s="1"/>
  <c r="DV92" i="30"/>
  <c r="FF92" i="30" s="1"/>
  <c r="DV96" i="30"/>
  <c r="DV89" i="30"/>
  <c r="FF89" i="30" s="1"/>
  <c r="ED100" i="30"/>
  <c r="FN100" i="30" s="1"/>
  <c r="ED106" i="30"/>
  <c r="FN106" i="30" s="1"/>
  <c r="ED104" i="30"/>
  <c r="FN104" i="30" s="1"/>
  <c r="ED105" i="30"/>
  <c r="FN105" i="30" s="1"/>
  <c r="ED101" i="30"/>
  <c r="FN101" i="30" s="1"/>
  <c r="ED102" i="30"/>
  <c r="FN102" i="30" s="1"/>
  <c r="ED103" i="30"/>
  <c r="FN103" i="30" s="1"/>
  <c r="ED96" i="30"/>
  <c r="FN96" i="30" s="1"/>
  <c r="ED95" i="30"/>
  <c r="FN95" i="30" s="1"/>
  <c r="ED98" i="30"/>
  <c r="FN98" i="30" s="1"/>
  <c r="ED94" i="30"/>
  <c r="FN94" i="30" s="1"/>
  <c r="ED91" i="30"/>
  <c r="FN91" i="30" s="1"/>
  <c r="ED93" i="30"/>
  <c r="FN93" i="30" s="1"/>
  <c r="ED99" i="30"/>
  <c r="FN99" i="30" s="1"/>
  <c r="ED97" i="30"/>
  <c r="FN97" i="30" s="1"/>
  <c r="ED90" i="30"/>
  <c r="FN90" i="30" s="1"/>
  <c r="ED89" i="30"/>
  <c r="FN89" i="30" s="1"/>
  <c r="ED92" i="30"/>
  <c r="FN92" i="30" s="1"/>
  <c r="EL100" i="30"/>
  <c r="FV100" i="30" s="1"/>
  <c r="EL106" i="30"/>
  <c r="FV106" i="30" s="1"/>
  <c r="EL104" i="30"/>
  <c r="FV104" i="30" s="1"/>
  <c r="EL105" i="30"/>
  <c r="FV105" i="30" s="1"/>
  <c r="EL101" i="30"/>
  <c r="FV101" i="30" s="1"/>
  <c r="EL102" i="30"/>
  <c r="FV102" i="30" s="1"/>
  <c r="EL99" i="30"/>
  <c r="FV99" i="30" s="1"/>
  <c r="EL96" i="30"/>
  <c r="FV96" i="30" s="1"/>
  <c r="EL95" i="30"/>
  <c r="FV95" i="30" s="1"/>
  <c r="EL90" i="30"/>
  <c r="FV90" i="30" s="1"/>
  <c r="EL94" i="30"/>
  <c r="FV94" i="30" s="1"/>
  <c r="EL91" i="30"/>
  <c r="FV91" i="30" s="1"/>
  <c r="EL103" i="30"/>
  <c r="FV103" i="30" s="1"/>
  <c r="EL97" i="30"/>
  <c r="FV97" i="30" s="1"/>
  <c r="EL98" i="30"/>
  <c r="FV98" i="30" s="1"/>
  <c r="EL92" i="30"/>
  <c r="FV92" i="30" s="1"/>
  <c r="EL93" i="30"/>
  <c r="FV93" i="30" s="1"/>
  <c r="EL89" i="30"/>
  <c r="FV89" i="30" s="1"/>
  <c r="ET100" i="30"/>
  <c r="GD100" i="30" s="1"/>
  <c r="ET106" i="30"/>
  <c r="GD106" i="30" s="1"/>
  <c r="ET104" i="30"/>
  <c r="ET105" i="30"/>
  <c r="GD105" i="30" s="1"/>
  <c r="ET101" i="30"/>
  <c r="ET102" i="30"/>
  <c r="GD102" i="30" s="1"/>
  <c r="ET103" i="30"/>
  <c r="GD103" i="30" s="1"/>
  <c r="ET95" i="30"/>
  <c r="ET97" i="30"/>
  <c r="GD97" i="30" s="1"/>
  <c r="ET90" i="30"/>
  <c r="ET96" i="30"/>
  <c r="ET94" i="30"/>
  <c r="GD94" i="30" s="1"/>
  <c r="ET91" i="30"/>
  <c r="GD91" i="30" s="1"/>
  <c r="ET98" i="30"/>
  <c r="ET93" i="30"/>
  <c r="GD93" i="30" s="1"/>
  <c r="ET89" i="30"/>
  <c r="GD89" i="30" s="1"/>
  <c r="ET99" i="30"/>
  <c r="GD99" i="30" s="1"/>
  <c r="ET92" i="30"/>
  <c r="GD92" i="30" s="1"/>
  <c r="EK56" i="30"/>
  <c r="FU56" i="30" s="1"/>
  <c r="DZ58" i="30"/>
  <c r="FJ58" i="30" s="1"/>
  <c r="DV71" i="30"/>
  <c r="DV73" i="30"/>
  <c r="DV69" i="30"/>
  <c r="DV72" i="30"/>
  <c r="DV70" i="30"/>
  <c r="ED71" i="30"/>
  <c r="FN71" i="30" s="1"/>
  <c r="ED73" i="30"/>
  <c r="FN73" i="30" s="1"/>
  <c r="ED72" i="30"/>
  <c r="FN72" i="30" s="1"/>
  <c r="ED70" i="30"/>
  <c r="FN70" i="30" s="1"/>
  <c r="ED69" i="30"/>
  <c r="FN69" i="30" s="1"/>
  <c r="EL71" i="30"/>
  <c r="FV71" i="30" s="1"/>
  <c r="EL73" i="30"/>
  <c r="FV73" i="30" s="1"/>
  <c r="EL69" i="30"/>
  <c r="FV69" i="30" s="1"/>
  <c r="EL72" i="30"/>
  <c r="FV72" i="30" s="1"/>
  <c r="EL70" i="30"/>
  <c r="FV70" i="30" s="1"/>
  <c r="ET71" i="30"/>
  <c r="ET73" i="30"/>
  <c r="ET69" i="30"/>
  <c r="ET72" i="30"/>
  <c r="ET70" i="30"/>
  <c r="DV78" i="30"/>
  <c r="DV75" i="30"/>
  <c r="DV76" i="30"/>
  <c r="DV74" i="30"/>
  <c r="DV77" i="30"/>
  <c r="ED78" i="30"/>
  <c r="FN78" i="30" s="1"/>
  <c r="ED75" i="30"/>
  <c r="FN75" i="30" s="1"/>
  <c r="ED74" i="30"/>
  <c r="FN74" i="30" s="1"/>
  <c r="ED76" i="30"/>
  <c r="FN76" i="30" s="1"/>
  <c r="ED77" i="30"/>
  <c r="FN77" i="30" s="1"/>
  <c r="EL78" i="30"/>
  <c r="FV78" i="30" s="1"/>
  <c r="EL75" i="30"/>
  <c r="FV75" i="30" s="1"/>
  <c r="EL77" i="30"/>
  <c r="FV77" i="30" s="1"/>
  <c r="EL74" i="30"/>
  <c r="FV74" i="30" s="1"/>
  <c r="EL76" i="30"/>
  <c r="FV76" i="30" s="1"/>
  <c r="ET78" i="30"/>
  <c r="ET75" i="30"/>
  <c r="ET77" i="30"/>
  <c r="ET76" i="30"/>
  <c r="ET74" i="30"/>
  <c r="DV81" i="30"/>
  <c r="FF81" i="30" s="1"/>
  <c r="DV83" i="30"/>
  <c r="FF83" i="30" s="1"/>
  <c r="DV79" i="30"/>
  <c r="FF79" i="30" s="1"/>
  <c r="DV82" i="30"/>
  <c r="FF82" i="30" s="1"/>
  <c r="DV80" i="30"/>
  <c r="ED81" i="30"/>
  <c r="FN81" i="30" s="1"/>
  <c r="ED83" i="30"/>
  <c r="FN83" i="30" s="1"/>
  <c r="ED79" i="30"/>
  <c r="FN79" i="30" s="1"/>
  <c r="ED82" i="30"/>
  <c r="FN82" i="30" s="1"/>
  <c r="ED80" i="30"/>
  <c r="FN80" i="30" s="1"/>
  <c r="EL81" i="30"/>
  <c r="FV81" i="30" s="1"/>
  <c r="EL83" i="30"/>
  <c r="FV83" i="30" s="1"/>
  <c r="EL79" i="30"/>
  <c r="FV79" i="30" s="1"/>
  <c r="EL82" i="30"/>
  <c r="FV82" i="30" s="1"/>
  <c r="EL80" i="30"/>
  <c r="FV80" i="30" s="1"/>
  <c r="ET81" i="30"/>
  <c r="GD81" i="30" s="1"/>
  <c r="ET83" i="30"/>
  <c r="GD83" i="30" s="1"/>
  <c r="ET79" i="30"/>
  <c r="GD79" i="30" s="1"/>
  <c r="ET82" i="30"/>
  <c r="GD82" i="30" s="1"/>
  <c r="ET80" i="30"/>
  <c r="DV87" i="30"/>
  <c r="FF87" i="30" s="1"/>
  <c r="DV85" i="30"/>
  <c r="DV86" i="30"/>
  <c r="FF86" i="30" s="1"/>
  <c r="DV88" i="30"/>
  <c r="FF88" i="30" s="1"/>
  <c r="DV84" i="30"/>
  <c r="FF84" i="30" s="1"/>
  <c r="ED87" i="30"/>
  <c r="FN87" i="30" s="1"/>
  <c r="ED85" i="30"/>
  <c r="FN85" i="30" s="1"/>
  <c r="ED86" i="30"/>
  <c r="FN86" i="30" s="1"/>
  <c r="ED88" i="30"/>
  <c r="FN88" i="30" s="1"/>
  <c r="ED84" i="30"/>
  <c r="FN84" i="30" s="1"/>
  <c r="EL87" i="30"/>
  <c r="FV87" i="30" s="1"/>
  <c r="EL85" i="30"/>
  <c r="FV85" i="30" s="1"/>
  <c r="EL86" i="30"/>
  <c r="FV86" i="30" s="1"/>
  <c r="EL84" i="30"/>
  <c r="FV84" i="30" s="1"/>
  <c r="EL88" i="30"/>
  <c r="FV88" i="30" s="1"/>
  <c r="ET87" i="30"/>
  <c r="GD87" i="30" s="1"/>
  <c r="ET85" i="30"/>
  <c r="ET86" i="30"/>
  <c r="GD86" i="30" s="1"/>
  <c r="ET88" i="30"/>
  <c r="GD88" i="30" s="1"/>
  <c r="ET84" i="30"/>
  <c r="GD84" i="30" s="1"/>
  <c r="DW98" i="30"/>
  <c r="FG98" i="30" s="1"/>
  <c r="DW104" i="30"/>
  <c r="FG104" i="30" s="1"/>
  <c r="DW105" i="30"/>
  <c r="FG105" i="30" s="1"/>
  <c r="DW103" i="30"/>
  <c r="FG103" i="30" s="1"/>
  <c r="DW102" i="30"/>
  <c r="FG102" i="30" s="1"/>
  <c r="DW100" i="30"/>
  <c r="FG100" i="30" s="1"/>
  <c r="DW92" i="30"/>
  <c r="FG92" i="30" s="1"/>
  <c r="DW106" i="30"/>
  <c r="FG106" i="30" s="1"/>
  <c r="DW94" i="30"/>
  <c r="FG94" i="30" s="1"/>
  <c r="DW91" i="30"/>
  <c r="FG91" i="30" s="1"/>
  <c r="DW97" i="30"/>
  <c r="FG97" i="30" s="1"/>
  <c r="DW96" i="30"/>
  <c r="FG96" i="30" s="1"/>
  <c r="DW93" i="30"/>
  <c r="FG93" i="30" s="1"/>
  <c r="DW101" i="30"/>
  <c r="FG101" i="30" s="1"/>
  <c r="DW95" i="30"/>
  <c r="FG95" i="30" s="1"/>
  <c r="DW90" i="30"/>
  <c r="DW99" i="30"/>
  <c r="FG99" i="30" s="1"/>
  <c r="DW89" i="30"/>
  <c r="FG89" i="30" s="1"/>
  <c r="EE98" i="30"/>
  <c r="EE104" i="30"/>
  <c r="EE105" i="30"/>
  <c r="FO105" i="30" s="1"/>
  <c r="EE103" i="30"/>
  <c r="FO103" i="30" s="1"/>
  <c r="EE102" i="30"/>
  <c r="FO102" i="30" s="1"/>
  <c r="EE100" i="30"/>
  <c r="FO100" i="30" s="1"/>
  <c r="EE92" i="30"/>
  <c r="FO92" i="30" s="1"/>
  <c r="EE106" i="30"/>
  <c r="FO106" i="30" s="1"/>
  <c r="EE90" i="30"/>
  <c r="EE101" i="30"/>
  <c r="EE94" i="30"/>
  <c r="FO94" i="30" s="1"/>
  <c r="EE91" i="30"/>
  <c r="FO91" i="30" s="1"/>
  <c r="EE99" i="30"/>
  <c r="FO99" i="30" s="1"/>
  <c r="EE93" i="30"/>
  <c r="FO93" i="30" s="1"/>
  <c r="EE97" i="30"/>
  <c r="FO97" i="30" s="1"/>
  <c r="EE96" i="30"/>
  <c r="EE89" i="30"/>
  <c r="FO89" i="30" s="1"/>
  <c r="EE95" i="30"/>
  <c r="EM98" i="30"/>
  <c r="EM104" i="30"/>
  <c r="EM105" i="30"/>
  <c r="FW105" i="30" s="1"/>
  <c r="EM103" i="30"/>
  <c r="FW103" i="30" s="1"/>
  <c r="EM102" i="30"/>
  <c r="FW102" i="30" s="1"/>
  <c r="EM100" i="30"/>
  <c r="FW100" i="30" s="1"/>
  <c r="EM106" i="30"/>
  <c r="FW106" i="30" s="1"/>
  <c r="EM97" i="30"/>
  <c r="FW97" i="30" s="1"/>
  <c r="EM92" i="30"/>
  <c r="FW92" i="30" s="1"/>
  <c r="EM90" i="30"/>
  <c r="EM94" i="30"/>
  <c r="FW94" i="30" s="1"/>
  <c r="EM91" i="30"/>
  <c r="FW91" i="30" s="1"/>
  <c r="EM93" i="30"/>
  <c r="FW93" i="30" s="1"/>
  <c r="EM99" i="30"/>
  <c r="FW99" i="30" s="1"/>
  <c r="EM96" i="30"/>
  <c r="EM95" i="30"/>
  <c r="EM89" i="30"/>
  <c r="FW89" i="30" s="1"/>
  <c r="EM101" i="30"/>
  <c r="EU98" i="30"/>
  <c r="EU104" i="30"/>
  <c r="EU105" i="30"/>
  <c r="GE105" i="30" s="1"/>
  <c r="EU103" i="30"/>
  <c r="GE103" i="30" s="1"/>
  <c r="EU102" i="30"/>
  <c r="GE102" i="30" s="1"/>
  <c r="EU100" i="30"/>
  <c r="GE100" i="30" s="1"/>
  <c r="EU92" i="30"/>
  <c r="GE92" i="30" s="1"/>
  <c r="EU97" i="30"/>
  <c r="GE97" i="30" s="1"/>
  <c r="EU90" i="30"/>
  <c r="EU101" i="30"/>
  <c r="EU96" i="30"/>
  <c r="EU94" i="30"/>
  <c r="GE94" i="30" s="1"/>
  <c r="EU91" i="30"/>
  <c r="GE91" i="30" s="1"/>
  <c r="EU106" i="30"/>
  <c r="GE106" i="30" s="1"/>
  <c r="EU99" i="30"/>
  <c r="GE99" i="30" s="1"/>
  <c r="EU93" i="30"/>
  <c r="GE93" i="30" s="1"/>
  <c r="EU95" i="30"/>
  <c r="EU89" i="30"/>
  <c r="GE89" i="30" s="1"/>
  <c r="DU41" i="30"/>
  <c r="FE41" i="30" s="1"/>
  <c r="DR73" i="30"/>
  <c r="FB73" i="30" s="1"/>
  <c r="EU72" i="30"/>
  <c r="EU69" i="30"/>
  <c r="EU70" i="30"/>
  <c r="EU73" i="30"/>
  <c r="EU71" i="30"/>
  <c r="DW74" i="30"/>
  <c r="DW75" i="30"/>
  <c r="DW76" i="30"/>
  <c r="DW77" i="30"/>
  <c r="DW78" i="30"/>
  <c r="EE74" i="30"/>
  <c r="EE75" i="30"/>
  <c r="EE76" i="30"/>
  <c r="EE77" i="30"/>
  <c r="EE78" i="30"/>
  <c r="EM74" i="30"/>
  <c r="EM75" i="30"/>
  <c r="EM76" i="30"/>
  <c r="EM77" i="30"/>
  <c r="EM78" i="30"/>
  <c r="EU74" i="30"/>
  <c r="EU75" i="30"/>
  <c r="EU76" i="30"/>
  <c r="EU78" i="30"/>
  <c r="EU77" i="30"/>
  <c r="DW83" i="30"/>
  <c r="FG83" i="30" s="1"/>
  <c r="DW82" i="30"/>
  <c r="FG82" i="30" s="1"/>
  <c r="DW79" i="30"/>
  <c r="FG79" i="30" s="1"/>
  <c r="DW81" i="30"/>
  <c r="FG81" i="30" s="1"/>
  <c r="DW80" i="30"/>
  <c r="EE83" i="30"/>
  <c r="FO83" i="30" s="1"/>
  <c r="EE82" i="30"/>
  <c r="FO82" i="30" s="1"/>
  <c r="EE80" i="30"/>
  <c r="EE79" i="30"/>
  <c r="FO79" i="30" s="1"/>
  <c r="EE81" i="30"/>
  <c r="FO81" i="30" s="1"/>
  <c r="EM83" i="30"/>
  <c r="FW83" i="30" s="1"/>
  <c r="EM82" i="30"/>
  <c r="FW82" i="30" s="1"/>
  <c r="EM80" i="30"/>
  <c r="EM79" i="30"/>
  <c r="FW79" i="30" s="1"/>
  <c r="EM81" i="30"/>
  <c r="FW81" i="30" s="1"/>
  <c r="EU83" i="30"/>
  <c r="GE83" i="30" s="1"/>
  <c r="EU82" i="30"/>
  <c r="GE82" i="30" s="1"/>
  <c r="EU80" i="30"/>
  <c r="EU81" i="30"/>
  <c r="GE81" i="30" s="1"/>
  <c r="EU79" i="30"/>
  <c r="GE79" i="30" s="1"/>
  <c r="DW87" i="30"/>
  <c r="FG87" i="30" s="1"/>
  <c r="DW85" i="30"/>
  <c r="DW86" i="30"/>
  <c r="FG86" i="30" s="1"/>
  <c r="DW88" i="30"/>
  <c r="FG88" i="30" s="1"/>
  <c r="DW84" i="30"/>
  <c r="FG84" i="30" s="1"/>
  <c r="EE87" i="30"/>
  <c r="FO87" i="30" s="1"/>
  <c r="EE85" i="30"/>
  <c r="EE86" i="30"/>
  <c r="FO86" i="30" s="1"/>
  <c r="EE88" i="30"/>
  <c r="FO88" i="30" s="1"/>
  <c r="EE84" i="30"/>
  <c r="FO84" i="30" s="1"/>
  <c r="EM87" i="30"/>
  <c r="FW87" i="30" s="1"/>
  <c r="EM85" i="30"/>
  <c r="EM86" i="30"/>
  <c r="FW86" i="30" s="1"/>
  <c r="EM88" i="30"/>
  <c r="FW88" i="30" s="1"/>
  <c r="EM84" i="30"/>
  <c r="FW84" i="30" s="1"/>
  <c r="EU87" i="30"/>
  <c r="GE87" i="30" s="1"/>
  <c r="EU85" i="30"/>
  <c r="EU86" i="30"/>
  <c r="GE86" i="30" s="1"/>
  <c r="EU88" i="30"/>
  <c r="GE88" i="30" s="1"/>
  <c r="EU84" i="30"/>
  <c r="GE84" i="30" s="1"/>
  <c r="DP106" i="30"/>
  <c r="EZ106" i="30" s="1"/>
  <c r="DP99" i="30"/>
  <c r="EZ99" i="30" s="1"/>
  <c r="DP96" i="30"/>
  <c r="EZ96" i="30" s="1"/>
  <c r="DP105" i="30"/>
  <c r="EZ105" i="30" s="1"/>
  <c r="DP103" i="30"/>
  <c r="EZ103" i="30" s="1"/>
  <c r="DP101" i="30"/>
  <c r="EZ101" i="30" s="1"/>
  <c r="DP100" i="30"/>
  <c r="EZ100" i="30" s="1"/>
  <c r="DP98" i="30"/>
  <c r="EZ98" i="30" s="1"/>
  <c r="DP95" i="30"/>
  <c r="EZ95" i="30" s="1"/>
  <c r="DP94" i="30"/>
  <c r="EZ94" i="30" s="1"/>
  <c r="DP91" i="30"/>
  <c r="EZ91" i="30" s="1"/>
  <c r="DP104" i="30"/>
  <c r="EZ104" i="30" s="1"/>
  <c r="DP93" i="30"/>
  <c r="EZ93" i="30" s="1"/>
  <c r="DP90" i="30"/>
  <c r="EZ90" i="30" s="1"/>
  <c r="DP89" i="30"/>
  <c r="EZ89" i="30" s="1"/>
  <c r="DP102" i="30"/>
  <c r="EZ102" i="30" s="1"/>
  <c r="DP97" i="30"/>
  <c r="EZ97" i="30" s="1"/>
  <c r="DP92" i="30"/>
  <c r="EZ92" i="30" s="1"/>
  <c r="DX106" i="30"/>
  <c r="FH106" i="30" s="1"/>
  <c r="DX99" i="30"/>
  <c r="FH99" i="30" s="1"/>
  <c r="DX96" i="30"/>
  <c r="FH96" i="30" s="1"/>
  <c r="DX105" i="30"/>
  <c r="FH105" i="30" s="1"/>
  <c r="DX103" i="30"/>
  <c r="FH103" i="30" s="1"/>
  <c r="DX101" i="30"/>
  <c r="FH101" i="30" s="1"/>
  <c r="DX100" i="30"/>
  <c r="FH100" i="30" s="1"/>
  <c r="DX98" i="30"/>
  <c r="FH98" i="30" s="1"/>
  <c r="DX95" i="30"/>
  <c r="FH95" i="30" s="1"/>
  <c r="DX104" i="30"/>
  <c r="FH104" i="30" s="1"/>
  <c r="DX102" i="30"/>
  <c r="FH102" i="30" s="1"/>
  <c r="DX94" i="30"/>
  <c r="FH94" i="30" s="1"/>
  <c r="DX91" i="30"/>
  <c r="FH91" i="30" s="1"/>
  <c r="DX97" i="30"/>
  <c r="FH97" i="30" s="1"/>
  <c r="DX93" i="30"/>
  <c r="FH93" i="30" s="1"/>
  <c r="DX90" i="30"/>
  <c r="FH90" i="30" s="1"/>
  <c r="DX92" i="30"/>
  <c r="FH92" i="30" s="1"/>
  <c r="DX89" i="30"/>
  <c r="FH89" i="30" s="1"/>
  <c r="EF106" i="30"/>
  <c r="FP106" i="30" s="1"/>
  <c r="EF99" i="30"/>
  <c r="FP99" i="30" s="1"/>
  <c r="EF96" i="30"/>
  <c r="FP96" i="30" s="1"/>
  <c r="EF105" i="30"/>
  <c r="FP105" i="30" s="1"/>
  <c r="EF103" i="30"/>
  <c r="FP103" i="30" s="1"/>
  <c r="EF101" i="30"/>
  <c r="FP101" i="30" s="1"/>
  <c r="EF100" i="30"/>
  <c r="FP100" i="30" s="1"/>
  <c r="EF98" i="30"/>
  <c r="FP98" i="30" s="1"/>
  <c r="EF104" i="30"/>
  <c r="FP104" i="30" s="1"/>
  <c r="EF95" i="30"/>
  <c r="FP95" i="30" s="1"/>
  <c r="EF94" i="30"/>
  <c r="FP94" i="30" s="1"/>
  <c r="EF91" i="30"/>
  <c r="FP91" i="30" s="1"/>
  <c r="EF93" i="30"/>
  <c r="FP93" i="30" s="1"/>
  <c r="EF97" i="30"/>
  <c r="FP97" i="30" s="1"/>
  <c r="EF90" i="30"/>
  <c r="FP90" i="30" s="1"/>
  <c r="EF102" i="30"/>
  <c r="FP102" i="30" s="1"/>
  <c r="EF89" i="30"/>
  <c r="FP89" i="30" s="1"/>
  <c r="EF92" i="30"/>
  <c r="FP92" i="30" s="1"/>
  <c r="EN106" i="30"/>
  <c r="FX106" i="30" s="1"/>
  <c r="EN99" i="30"/>
  <c r="FX99" i="30" s="1"/>
  <c r="EN96" i="30"/>
  <c r="EN105" i="30"/>
  <c r="FX105" i="30" s="1"/>
  <c r="EN103" i="30"/>
  <c r="FX103" i="30" s="1"/>
  <c r="EN101" i="30"/>
  <c r="EN100" i="30"/>
  <c r="FX100" i="30" s="1"/>
  <c r="EN98" i="30"/>
  <c r="EN95" i="30"/>
  <c r="EN102" i="30"/>
  <c r="FX102" i="30" s="1"/>
  <c r="EN94" i="30"/>
  <c r="FX94" i="30" s="1"/>
  <c r="EN91" i="30"/>
  <c r="FX91" i="30" s="1"/>
  <c r="EN93" i="30"/>
  <c r="FX93" i="30" s="1"/>
  <c r="EN92" i="30"/>
  <c r="FX92" i="30" s="1"/>
  <c r="EN89" i="30"/>
  <c r="FX89" i="30" s="1"/>
  <c r="EN104" i="30"/>
  <c r="EN90" i="30"/>
  <c r="EN97" i="30"/>
  <c r="FX97" i="30" s="1"/>
  <c r="EV106" i="30"/>
  <c r="GF106" i="30" s="1"/>
  <c r="EV99" i="30"/>
  <c r="GF99" i="30" s="1"/>
  <c r="EV96" i="30"/>
  <c r="EV105" i="30"/>
  <c r="GF105" i="30" s="1"/>
  <c r="EV103" i="30"/>
  <c r="GF103" i="30" s="1"/>
  <c r="EV101" i="30"/>
  <c r="EV100" i="30"/>
  <c r="GF100" i="30" s="1"/>
  <c r="EV98" i="30"/>
  <c r="EV95" i="30"/>
  <c r="EV94" i="30"/>
  <c r="GF94" i="30" s="1"/>
  <c r="EV91" i="30"/>
  <c r="GF91" i="30" s="1"/>
  <c r="EV104" i="30"/>
  <c r="EV93" i="30"/>
  <c r="GF93" i="30" s="1"/>
  <c r="EV102" i="30"/>
  <c r="GF102" i="30" s="1"/>
  <c r="EV90" i="30"/>
  <c r="EV89" i="30"/>
  <c r="GF89" i="30" s="1"/>
  <c r="EV97" i="30"/>
  <c r="GF97" i="30" s="1"/>
  <c r="EV92" i="30"/>
  <c r="GF92" i="30" s="1"/>
  <c r="EF73" i="30"/>
  <c r="FP73" i="30" s="1"/>
  <c r="EF69" i="30"/>
  <c r="FP69" i="30" s="1"/>
  <c r="EF70" i="30"/>
  <c r="FP70" i="30" s="1"/>
  <c r="EF71" i="30"/>
  <c r="FP71" i="30" s="1"/>
  <c r="EF72" i="30"/>
  <c r="FP72" i="30" s="1"/>
  <c r="EN73" i="30"/>
  <c r="EN69" i="30"/>
  <c r="EN70" i="30"/>
  <c r="EN71" i="30"/>
  <c r="EN72" i="30"/>
  <c r="EV73" i="30"/>
  <c r="EV69" i="30"/>
  <c r="EV70" i="30"/>
  <c r="EV72" i="30"/>
  <c r="EV71" i="30"/>
  <c r="DP74" i="30"/>
  <c r="EZ74" i="30" s="1"/>
  <c r="DP75" i="30"/>
  <c r="EZ75" i="30" s="1"/>
  <c r="DP76" i="30"/>
  <c r="EZ76" i="30" s="1"/>
  <c r="DP77" i="30"/>
  <c r="EZ77" i="30" s="1"/>
  <c r="DP78" i="30"/>
  <c r="EZ78" i="30" s="1"/>
  <c r="DX74" i="30"/>
  <c r="FH74" i="30" s="1"/>
  <c r="DX75" i="30"/>
  <c r="FH75" i="30" s="1"/>
  <c r="DX76" i="30"/>
  <c r="FH76" i="30" s="1"/>
  <c r="DX77" i="30"/>
  <c r="FH77" i="30" s="1"/>
  <c r="DX78" i="30"/>
  <c r="FH78" i="30" s="1"/>
  <c r="EF74" i="30"/>
  <c r="FP74" i="30" s="1"/>
  <c r="EF75" i="30"/>
  <c r="FP75" i="30" s="1"/>
  <c r="EF76" i="30"/>
  <c r="FP76" i="30" s="1"/>
  <c r="EF77" i="30"/>
  <c r="FP77" i="30" s="1"/>
  <c r="EF78" i="30"/>
  <c r="FP78" i="30" s="1"/>
  <c r="EN74" i="30"/>
  <c r="EN75" i="30"/>
  <c r="EN76" i="30"/>
  <c r="EN77" i="30"/>
  <c r="EN78" i="30"/>
  <c r="EV74" i="30"/>
  <c r="EV75" i="30"/>
  <c r="EV76" i="30"/>
  <c r="EV77" i="30"/>
  <c r="EV78" i="30"/>
  <c r="DP83" i="30"/>
  <c r="EZ83" i="30" s="1"/>
  <c r="DP79" i="30"/>
  <c r="EZ79" i="30" s="1"/>
  <c r="DP82" i="30"/>
  <c r="EZ82" i="30" s="1"/>
  <c r="DP80" i="30"/>
  <c r="EZ80" i="30" s="1"/>
  <c r="DP81" i="30"/>
  <c r="EZ81" i="30" s="1"/>
  <c r="DX83" i="30"/>
  <c r="FH83" i="30" s="1"/>
  <c r="DX79" i="30"/>
  <c r="FH79" i="30" s="1"/>
  <c r="DX82" i="30"/>
  <c r="FH82" i="30" s="1"/>
  <c r="DX80" i="30"/>
  <c r="FH80" i="30" s="1"/>
  <c r="DX81" i="30"/>
  <c r="FH81" i="30" s="1"/>
  <c r="EF83" i="30"/>
  <c r="FP83" i="30" s="1"/>
  <c r="EF79" i="30"/>
  <c r="FP79" i="30" s="1"/>
  <c r="EF82" i="30"/>
  <c r="FP82" i="30" s="1"/>
  <c r="EF80" i="30"/>
  <c r="FP80" i="30" s="1"/>
  <c r="EF81" i="30"/>
  <c r="FP81" i="30" s="1"/>
  <c r="EN83" i="30"/>
  <c r="FX83" i="30" s="1"/>
  <c r="EN79" i="30"/>
  <c r="FX79" i="30" s="1"/>
  <c r="EN82" i="30"/>
  <c r="FX82" i="30" s="1"/>
  <c r="EN80" i="30"/>
  <c r="EN81" i="30"/>
  <c r="FX81" i="30" s="1"/>
  <c r="EV83" i="30"/>
  <c r="GF83" i="30" s="1"/>
  <c r="EV79" i="30"/>
  <c r="GF79" i="30" s="1"/>
  <c r="EV82" i="30"/>
  <c r="GF82" i="30" s="1"/>
  <c r="EV80" i="30"/>
  <c r="EV81" i="30"/>
  <c r="GF81" i="30" s="1"/>
  <c r="DP87" i="30"/>
  <c r="EZ87" i="30" s="1"/>
  <c r="DP85" i="30"/>
  <c r="EZ85" i="30" s="1"/>
  <c r="DP86" i="30"/>
  <c r="EZ86" i="30" s="1"/>
  <c r="DP88" i="30"/>
  <c r="EZ88" i="30" s="1"/>
  <c r="DP84" i="30"/>
  <c r="EZ84" i="30" s="1"/>
  <c r="DX87" i="30"/>
  <c r="FH87" i="30" s="1"/>
  <c r="DX85" i="30"/>
  <c r="FH85" i="30" s="1"/>
  <c r="DX86" i="30"/>
  <c r="FH86" i="30" s="1"/>
  <c r="DX88" i="30"/>
  <c r="FH88" i="30" s="1"/>
  <c r="DX84" i="30"/>
  <c r="FH84" i="30" s="1"/>
  <c r="EF87" i="30"/>
  <c r="FP87" i="30" s="1"/>
  <c r="EF85" i="30"/>
  <c r="FP85" i="30" s="1"/>
  <c r="EF86" i="30"/>
  <c r="FP86" i="30" s="1"/>
  <c r="EF88" i="30"/>
  <c r="FP88" i="30" s="1"/>
  <c r="EF84" i="30"/>
  <c r="FP84" i="30" s="1"/>
  <c r="EN87" i="30"/>
  <c r="FX87" i="30" s="1"/>
  <c r="EN85" i="30"/>
  <c r="EN86" i="30"/>
  <c r="FX86" i="30" s="1"/>
  <c r="EN88" i="30"/>
  <c r="FX88" i="30" s="1"/>
  <c r="EN84" i="30"/>
  <c r="FX84" i="30" s="1"/>
  <c r="EV87" i="30"/>
  <c r="GF87" i="30" s="1"/>
  <c r="EV85" i="30"/>
  <c r="EV86" i="30"/>
  <c r="GF86" i="30" s="1"/>
  <c r="EV88" i="30"/>
  <c r="GF88" i="30" s="1"/>
  <c r="EV84" i="30"/>
  <c r="GF84" i="30" s="1"/>
  <c r="DQ104" i="30"/>
  <c r="FA104" i="30" s="1"/>
  <c r="DQ97" i="30"/>
  <c r="FA97" i="30" s="1"/>
  <c r="DQ102" i="30"/>
  <c r="FA102" i="30" s="1"/>
  <c r="DQ106" i="30"/>
  <c r="FA106" i="30" s="1"/>
  <c r="DQ99" i="30"/>
  <c r="FA99" i="30" s="1"/>
  <c r="DQ96" i="30"/>
  <c r="FA96" i="30" s="1"/>
  <c r="DQ101" i="30"/>
  <c r="FA101" i="30" s="1"/>
  <c r="DQ100" i="30"/>
  <c r="FA100" i="30" s="1"/>
  <c r="DQ93" i="30"/>
  <c r="FA93" i="30" s="1"/>
  <c r="DQ105" i="30"/>
  <c r="FA105" i="30" s="1"/>
  <c r="DQ103" i="30"/>
  <c r="FA103" i="30" s="1"/>
  <c r="DQ91" i="30"/>
  <c r="FA91" i="30" s="1"/>
  <c r="DQ98" i="30"/>
  <c r="FA98" i="30" s="1"/>
  <c r="DQ89" i="30"/>
  <c r="FA89" i="30" s="1"/>
  <c r="DQ95" i="30"/>
  <c r="FA95" i="30" s="1"/>
  <c r="DQ94" i="30"/>
  <c r="FA94" i="30" s="1"/>
  <c r="DQ92" i="30"/>
  <c r="FA92" i="30" s="1"/>
  <c r="DQ90" i="30"/>
  <c r="FA90" i="30" s="1"/>
  <c r="DY104" i="30"/>
  <c r="FI104" i="30" s="1"/>
  <c r="DY97" i="30"/>
  <c r="FI97" i="30" s="1"/>
  <c r="DY102" i="30"/>
  <c r="FI102" i="30" s="1"/>
  <c r="DY106" i="30"/>
  <c r="FI106" i="30" s="1"/>
  <c r="DY99" i="30"/>
  <c r="FI99" i="30" s="1"/>
  <c r="DY96" i="30"/>
  <c r="FI96" i="30" s="1"/>
  <c r="DY103" i="30"/>
  <c r="FI103" i="30" s="1"/>
  <c r="DY105" i="30"/>
  <c r="FI105" i="30" s="1"/>
  <c r="DY93" i="30"/>
  <c r="FI93" i="30" s="1"/>
  <c r="DY98" i="30"/>
  <c r="FI98" i="30" s="1"/>
  <c r="DY95" i="30"/>
  <c r="FI95" i="30" s="1"/>
  <c r="DY94" i="30"/>
  <c r="FI94" i="30" s="1"/>
  <c r="DY92" i="30"/>
  <c r="FI92" i="30" s="1"/>
  <c r="DY89" i="30"/>
  <c r="FI89" i="30" s="1"/>
  <c r="DY91" i="30"/>
  <c r="FI91" i="30" s="1"/>
  <c r="DY100" i="30"/>
  <c r="FI100" i="30" s="1"/>
  <c r="DY90" i="30"/>
  <c r="FI90" i="30" s="1"/>
  <c r="DY101" i="30"/>
  <c r="FI101" i="30" s="1"/>
  <c r="EG104" i="30"/>
  <c r="FQ104" i="30" s="1"/>
  <c r="EG97" i="30"/>
  <c r="FQ97" i="30" s="1"/>
  <c r="EG102" i="30"/>
  <c r="FQ102" i="30" s="1"/>
  <c r="EG106" i="30"/>
  <c r="FQ106" i="30" s="1"/>
  <c r="EG99" i="30"/>
  <c r="FQ99" i="30" s="1"/>
  <c r="EG96" i="30"/>
  <c r="FQ96" i="30" s="1"/>
  <c r="EG103" i="30"/>
  <c r="FQ103" i="30" s="1"/>
  <c r="EG105" i="30"/>
  <c r="FQ105" i="30" s="1"/>
  <c r="EG101" i="30"/>
  <c r="FQ101" i="30" s="1"/>
  <c r="EG100" i="30"/>
  <c r="FQ100" i="30" s="1"/>
  <c r="EG98" i="30"/>
  <c r="FQ98" i="30" s="1"/>
  <c r="EG93" i="30"/>
  <c r="FQ93" i="30" s="1"/>
  <c r="EG90" i="30"/>
  <c r="FQ90" i="30" s="1"/>
  <c r="EG89" i="30"/>
  <c r="FQ89" i="30" s="1"/>
  <c r="EG95" i="30"/>
  <c r="FQ95" i="30" s="1"/>
  <c r="EG92" i="30"/>
  <c r="FQ92" i="30" s="1"/>
  <c r="EG94" i="30"/>
  <c r="FQ94" i="30" s="1"/>
  <c r="EG91" i="30"/>
  <c r="FQ91" i="30" s="1"/>
  <c r="EO104" i="30"/>
  <c r="FY104" i="30" s="1"/>
  <c r="EO97" i="30"/>
  <c r="FY97" i="30" s="1"/>
  <c r="EO102" i="30"/>
  <c r="FY102" i="30" s="1"/>
  <c r="EO106" i="30"/>
  <c r="FY106" i="30" s="1"/>
  <c r="EO99" i="30"/>
  <c r="FY99" i="30" s="1"/>
  <c r="EO96" i="30"/>
  <c r="FY96" i="30" s="1"/>
  <c r="EO105" i="30"/>
  <c r="FY105" i="30" s="1"/>
  <c r="EO93" i="30"/>
  <c r="FY93" i="30" s="1"/>
  <c r="EO103" i="30"/>
  <c r="FY103" i="30" s="1"/>
  <c r="EO98" i="30"/>
  <c r="FY98" i="30" s="1"/>
  <c r="EO92" i="30"/>
  <c r="FY92" i="30" s="1"/>
  <c r="EO91" i="30"/>
  <c r="FY91" i="30" s="1"/>
  <c r="EO100" i="30"/>
  <c r="FY100" i="30" s="1"/>
  <c r="EO95" i="30"/>
  <c r="FY95" i="30" s="1"/>
  <c r="EO89" i="30"/>
  <c r="FY89" i="30" s="1"/>
  <c r="EO94" i="30"/>
  <c r="FY94" i="30" s="1"/>
  <c r="EO101" i="30"/>
  <c r="FY101" i="30" s="1"/>
  <c r="EO90" i="30"/>
  <c r="FY90" i="30" s="1"/>
  <c r="EC41" i="30"/>
  <c r="FM41" i="30" s="1"/>
  <c r="ES45" i="30"/>
  <c r="EH61" i="30"/>
  <c r="FR61" i="30" s="1"/>
  <c r="N7" i="26"/>
  <c r="N6" i="20"/>
  <c r="Q36" i="15"/>
  <c r="V9" i="20"/>
  <c r="V8" i="20"/>
  <c r="Y5" i="26"/>
  <c r="N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214" i="26"/>
  <c r="R1215" i="26"/>
  <c r="R1216" i="26"/>
  <c r="R1217" i="26"/>
  <c r="R1218" i="26"/>
  <c r="R1219" i="26"/>
  <c r="R1220" i="26"/>
  <c r="R1221" i="26"/>
  <c r="R1222" i="26"/>
  <c r="R1223" i="26"/>
  <c r="R1224" i="26"/>
  <c r="R15" i="26"/>
  <c r="R14" i="26"/>
  <c r="AI78" i="15"/>
  <c r="AI74" i="15"/>
  <c r="B1214" i="26"/>
  <c r="J1214" i="26"/>
  <c r="K1214" i="26"/>
  <c r="L1214" i="26"/>
  <c r="M1214" i="26"/>
  <c r="N1214" i="26"/>
  <c r="AD1214" i="26"/>
  <c r="AE1214" i="26"/>
  <c r="AF1214" i="26"/>
  <c r="AG1214" i="26"/>
  <c r="B1215" i="26"/>
  <c r="J1215" i="26"/>
  <c r="K1215" i="26"/>
  <c r="L1215" i="26"/>
  <c r="M1215" i="26"/>
  <c r="N1215" i="26"/>
  <c r="AD1215" i="26"/>
  <c r="AE1215" i="26"/>
  <c r="AF1215" i="26"/>
  <c r="AG1215" i="26"/>
  <c r="B1216" i="26"/>
  <c r="J1216" i="26"/>
  <c r="K1216" i="26"/>
  <c r="L1216" i="26"/>
  <c r="M1216" i="26"/>
  <c r="N1216" i="26"/>
  <c r="AD1216" i="26"/>
  <c r="AE1216" i="26"/>
  <c r="AF1216" i="26"/>
  <c r="AG1216" i="26"/>
  <c r="B1217" i="26"/>
  <c r="J1217" i="26"/>
  <c r="K1217" i="26"/>
  <c r="L1217" i="26"/>
  <c r="M1217" i="26"/>
  <c r="N1217" i="26"/>
  <c r="AD1217" i="26"/>
  <c r="AE1217" i="26"/>
  <c r="AF1217" i="26"/>
  <c r="AG1217" i="26"/>
  <c r="B1218" i="26"/>
  <c r="J1218" i="26"/>
  <c r="K1218" i="26"/>
  <c r="L1218" i="26"/>
  <c r="M1218" i="26"/>
  <c r="N1218" i="26"/>
  <c r="AD1218" i="26"/>
  <c r="AE1218" i="26"/>
  <c r="AF1218" i="26"/>
  <c r="AG1218" i="26"/>
  <c r="B1219" i="26"/>
  <c r="J1219" i="26"/>
  <c r="K1219" i="26"/>
  <c r="L1219" i="26"/>
  <c r="M1219" i="26"/>
  <c r="N1219" i="26"/>
  <c r="AD1219" i="26"/>
  <c r="AE1219" i="26"/>
  <c r="AF1219" i="26"/>
  <c r="AG1219" i="26"/>
  <c r="B1220" i="26"/>
  <c r="J1220" i="26"/>
  <c r="K1220" i="26"/>
  <c r="L1220" i="26"/>
  <c r="M1220" i="26"/>
  <c r="N1220" i="26"/>
  <c r="AD1220" i="26"/>
  <c r="AE1220" i="26"/>
  <c r="AF1220" i="26"/>
  <c r="AG1220" i="26"/>
  <c r="B1221" i="26"/>
  <c r="J1221" i="26"/>
  <c r="K1221" i="26"/>
  <c r="L1221" i="26"/>
  <c r="M1221" i="26"/>
  <c r="N1221" i="26"/>
  <c r="AD1221" i="26"/>
  <c r="AE1221" i="26"/>
  <c r="AF1221" i="26"/>
  <c r="AG1221" i="26"/>
  <c r="B1222" i="26"/>
  <c r="J1222" i="26"/>
  <c r="K1222" i="26"/>
  <c r="L1222" i="26"/>
  <c r="M1222" i="26"/>
  <c r="N1222" i="26"/>
  <c r="AD1222" i="26"/>
  <c r="AE1222" i="26"/>
  <c r="AF1222" i="26"/>
  <c r="AG1222" i="26"/>
  <c r="B1223" i="26"/>
  <c r="J1223" i="26"/>
  <c r="K1223" i="26"/>
  <c r="L1223" i="26"/>
  <c r="M1223" i="26"/>
  <c r="N1223" i="26"/>
  <c r="AD1223" i="26"/>
  <c r="AE1223" i="26"/>
  <c r="AF1223" i="26"/>
  <c r="AG1223" i="26"/>
  <c r="B1224" i="26"/>
  <c r="J1224" i="26"/>
  <c r="K1224" i="26"/>
  <c r="L1224" i="26"/>
  <c r="M1224" i="26"/>
  <c r="N1224" i="26"/>
  <c r="AD1224" i="26"/>
  <c r="AE1224" i="26"/>
  <c r="AF1224" i="26"/>
  <c r="AG1224"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216" i="20"/>
  <c r="AD1217" i="20"/>
  <c r="AD1218" i="20"/>
  <c r="AD1219" i="20"/>
  <c r="AD1220" i="20"/>
  <c r="AD1221" i="20"/>
  <c r="AD1222" i="20"/>
  <c r="AD1223" i="20"/>
  <c r="AD1224" i="20"/>
  <c r="AD1225" i="20"/>
  <c r="AD1226" i="20"/>
  <c r="AD1227" i="20"/>
  <c r="AD16" i="20"/>
  <c r="T1227" i="20"/>
  <c r="B116" i="20"/>
  <c r="J116" i="20"/>
  <c r="K116" i="20"/>
  <c r="L116" i="20"/>
  <c r="M116" i="20"/>
  <c r="N116" i="20"/>
  <c r="AB116" i="20" s="1"/>
  <c r="AE116" i="20"/>
  <c r="AF116" i="20"/>
  <c r="AG116" i="20"/>
  <c r="B117" i="20"/>
  <c r="J117" i="20"/>
  <c r="K117" i="20"/>
  <c r="L117" i="20"/>
  <c r="M117" i="20"/>
  <c r="N117" i="20"/>
  <c r="AE117" i="20"/>
  <c r="AF117" i="20"/>
  <c r="AG117" i="20"/>
  <c r="AB117" i="20" s="1"/>
  <c r="B118" i="20"/>
  <c r="J118" i="20"/>
  <c r="K118" i="20"/>
  <c r="L118" i="20"/>
  <c r="M118" i="20"/>
  <c r="N118" i="20"/>
  <c r="AE118" i="20"/>
  <c r="AF118" i="20"/>
  <c r="AG118" i="20"/>
  <c r="AB118" i="20" s="1"/>
  <c r="B119" i="20"/>
  <c r="J119" i="20"/>
  <c r="K119" i="20"/>
  <c r="L119" i="20"/>
  <c r="M119" i="20"/>
  <c r="N119" i="20"/>
  <c r="AB119" i="20" s="1"/>
  <c r="AE119" i="20"/>
  <c r="AF119" i="20"/>
  <c r="AG119" i="20"/>
  <c r="B120" i="20"/>
  <c r="J120" i="20"/>
  <c r="K120" i="20"/>
  <c r="L120" i="20"/>
  <c r="M120" i="20"/>
  <c r="N120" i="20"/>
  <c r="AE120" i="20"/>
  <c r="AF120" i="20"/>
  <c r="X120" i="20" s="1"/>
  <c r="AG120" i="20"/>
  <c r="AB120" i="20" s="1"/>
  <c r="B121" i="20"/>
  <c r="J121" i="20"/>
  <c r="K121" i="20"/>
  <c r="L121" i="20"/>
  <c r="M121" i="20"/>
  <c r="N121" i="20"/>
  <c r="X121" i="20"/>
  <c r="AB121" i="20"/>
  <c r="AE121" i="20"/>
  <c r="T121" i="20" s="1"/>
  <c r="AF121" i="20"/>
  <c r="AG121" i="20"/>
  <c r="B122" i="20"/>
  <c r="J122" i="20"/>
  <c r="K122" i="20"/>
  <c r="L122" i="20"/>
  <c r="M122" i="20"/>
  <c r="N122" i="20"/>
  <c r="AE122" i="20"/>
  <c r="AF122" i="20"/>
  <c r="AG122" i="20"/>
  <c r="B123" i="20"/>
  <c r="J123" i="20"/>
  <c r="K123" i="20"/>
  <c r="L123" i="20"/>
  <c r="M123" i="20"/>
  <c r="N123" i="20"/>
  <c r="AE123" i="20"/>
  <c r="AF123" i="20"/>
  <c r="AG123" i="20"/>
  <c r="AB123" i="20" s="1"/>
  <c r="B124" i="20"/>
  <c r="J124" i="20"/>
  <c r="K124" i="20"/>
  <c r="L124" i="20"/>
  <c r="M124" i="20"/>
  <c r="N124" i="20"/>
  <c r="X124" i="20"/>
  <c r="AB124" i="20"/>
  <c r="AE124" i="20"/>
  <c r="T124" i="20" s="1"/>
  <c r="AF124" i="20"/>
  <c r="AG124" i="20"/>
  <c r="B125" i="20"/>
  <c r="J125" i="20"/>
  <c r="K125" i="20"/>
  <c r="L125" i="20"/>
  <c r="M125" i="20"/>
  <c r="N125" i="20"/>
  <c r="AE125" i="20"/>
  <c r="AF125" i="20"/>
  <c r="AG125" i="20"/>
  <c r="B126" i="20"/>
  <c r="J126" i="20"/>
  <c r="K126" i="20"/>
  <c r="L126" i="20"/>
  <c r="M126" i="20"/>
  <c r="N126" i="20"/>
  <c r="AE126" i="20"/>
  <c r="AF126" i="20"/>
  <c r="AG126" i="20"/>
  <c r="B127" i="20"/>
  <c r="J127" i="20"/>
  <c r="K127" i="20"/>
  <c r="L127" i="20"/>
  <c r="M127" i="20"/>
  <c r="N127" i="20"/>
  <c r="AB127" i="20"/>
  <c r="AE127" i="20"/>
  <c r="AF127" i="20"/>
  <c r="X127" i="20" s="1"/>
  <c r="AG127" i="20"/>
  <c r="B128" i="20"/>
  <c r="J128" i="20"/>
  <c r="K128" i="20"/>
  <c r="L128" i="20"/>
  <c r="M128" i="20"/>
  <c r="N128" i="20"/>
  <c r="AE128" i="20"/>
  <c r="AF128" i="20"/>
  <c r="X128" i="20" s="1"/>
  <c r="AG128" i="20"/>
  <c r="B129" i="20"/>
  <c r="J129" i="20"/>
  <c r="K129" i="20"/>
  <c r="L129" i="20"/>
  <c r="M129" i="20"/>
  <c r="N129" i="20"/>
  <c r="AE129" i="20"/>
  <c r="T129" i="20" s="1"/>
  <c r="AF129" i="20"/>
  <c r="X129" i="20" s="1"/>
  <c r="AG129" i="20"/>
  <c r="AB129" i="20" s="1"/>
  <c r="B130" i="20"/>
  <c r="J130" i="20"/>
  <c r="K130" i="20"/>
  <c r="L130" i="20"/>
  <c r="M130" i="20"/>
  <c r="N130" i="20"/>
  <c r="AE130" i="20"/>
  <c r="AF130" i="20"/>
  <c r="AG130" i="20"/>
  <c r="B131" i="20"/>
  <c r="J131" i="20"/>
  <c r="K131" i="20"/>
  <c r="L131" i="20"/>
  <c r="M131" i="20"/>
  <c r="N131" i="20"/>
  <c r="T131" i="20" s="1"/>
  <c r="AE131" i="20"/>
  <c r="AF131" i="20"/>
  <c r="AG131" i="20"/>
  <c r="B132" i="20"/>
  <c r="J132" i="20"/>
  <c r="K132" i="20"/>
  <c r="L132" i="20"/>
  <c r="M132" i="20"/>
  <c r="N132" i="20"/>
  <c r="AE132" i="20"/>
  <c r="T132" i="20" s="1"/>
  <c r="AF132" i="20"/>
  <c r="X132" i="20" s="1"/>
  <c r="AG132" i="20"/>
  <c r="AB132" i="20" s="1"/>
  <c r="B133" i="20"/>
  <c r="J133" i="20"/>
  <c r="K133" i="20"/>
  <c r="L133" i="20"/>
  <c r="M133" i="20"/>
  <c r="N133" i="20"/>
  <c r="AE133" i="20"/>
  <c r="T133" i="20" s="1"/>
  <c r="AF133" i="20"/>
  <c r="AG133" i="20"/>
  <c r="B134" i="20"/>
  <c r="J134" i="20"/>
  <c r="K134" i="20"/>
  <c r="L134" i="20"/>
  <c r="M134" i="20"/>
  <c r="N134" i="20"/>
  <c r="AE134" i="20"/>
  <c r="AF134" i="20"/>
  <c r="AG134" i="20"/>
  <c r="B135" i="20"/>
  <c r="J135" i="20"/>
  <c r="K135" i="20"/>
  <c r="L135" i="20"/>
  <c r="M135" i="20"/>
  <c r="N135" i="20"/>
  <c r="AE135" i="20"/>
  <c r="T135" i="20" s="1"/>
  <c r="AF135" i="20"/>
  <c r="X135" i="20" s="1"/>
  <c r="AG135" i="20"/>
  <c r="AB135" i="20" s="1"/>
  <c r="B136" i="20"/>
  <c r="J136" i="20"/>
  <c r="K136" i="20"/>
  <c r="L136" i="20"/>
  <c r="M136" i="20"/>
  <c r="N136" i="20"/>
  <c r="AE136" i="20"/>
  <c r="AF136" i="20"/>
  <c r="X136" i="20" s="1"/>
  <c r="AG136" i="20"/>
  <c r="B137" i="20"/>
  <c r="J137" i="20"/>
  <c r="K137" i="20"/>
  <c r="L137" i="20"/>
  <c r="M137" i="20"/>
  <c r="N137" i="20"/>
  <c r="T137" i="20"/>
  <c r="AE137" i="20"/>
  <c r="AF137" i="20"/>
  <c r="X137" i="20" s="1"/>
  <c r="AG137" i="20"/>
  <c r="AB137" i="20" s="1"/>
  <c r="B138" i="20"/>
  <c r="J138" i="20"/>
  <c r="K138" i="20"/>
  <c r="L138" i="20"/>
  <c r="M138" i="20"/>
  <c r="N138" i="20"/>
  <c r="AE138" i="20"/>
  <c r="T138" i="20" s="1"/>
  <c r="AF138" i="20"/>
  <c r="AG138" i="20"/>
  <c r="AB138" i="20" s="1"/>
  <c r="B139" i="20"/>
  <c r="J139" i="20"/>
  <c r="K139" i="20"/>
  <c r="L139" i="20"/>
  <c r="M139" i="20"/>
  <c r="N139" i="20"/>
  <c r="AE139" i="20"/>
  <c r="AF139" i="20"/>
  <c r="AG139" i="20"/>
  <c r="B140" i="20"/>
  <c r="J140" i="20"/>
  <c r="K140" i="20"/>
  <c r="L140" i="20"/>
  <c r="M140" i="20"/>
  <c r="N140" i="20"/>
  <c r="AE140" i="20"/>
  <c r="AF140" i="20"/>
  <c r="X140" i="20" s="1"/>
  <c r="AG140" i="20"/>
  <c r="B141" i="20"/>
  <c r="J141" i="20"/>
  <c r="K141" i="20"/>
  <c r="L141" i="20"/>
  <c r="M141" i="20"/>
  <c r="N141" i="20"/>
  <c r="AE141" i="20"/>
  <c r="T141" i="20" s="1"/>
  <c r="AF141" i="20"/>
  <c r="AG141" i="20"/>
  <c r="AB141" i="20" s="1"/>
  <c r="B142" i="20"/>
  <c r="J142" i="20"/>
  <c r="K142" i="20"/>
  <c r="L142" i="20"/>
  <c r="M142" i="20"/>
  <c r="N142" i="20"/>
  <c r="AE142" i="20"/>
  <c r="AF142" i="20"/>
  <c r="AG142" i="20"/>
  <c r="B143" i="20"/>
  <c r="J143" i="20"/>
  <c r="K143" i="20"/>
  <c r="L143" i="20"/>
  <c r="M143" i="20"/>
  <c r="N143" i="20"/>
  <c r="AE143" i="20"/>
  <c r="AF143" i="20"/>
  <c r="AG143" i="20"/>
  <c r="B144" i="20"/>
  <c r="J144" i="20"/>
  <c r="K144" i="20"/>
  <c r="L144" i="20"/>
  <c r="M144" i="20"/>
  <c r="N144" i="20"/>
  <c r="AE144" i="20"/>
  <c r="T144" i="20" s="1"/>
  <c r="AF144" i="20"/>
  <c r="X144" i="20" s="1"/>
  <c r="AG144" i="20"/>
  <c r="AB144" i="20" s="1"/>
  <c r="B145" i="20"/>
  <c r="J145" i="20"/>
  <c r="K145" i="20"/>
  <c r="L145" i="20"/>
  <c r="M145" i="20"/>
  <c r="N145" i="20"/>
  <c r="X145" i="20" s="1"/>
  <c r="T145" i="20"/>
  <c r="AB145" i="20"/>
  <c r="AE145" i="20"/>
  <c r="AF145" i="20"/>
  <c r="AG145" i="20"/>
  <c r="B146" i="20"/>
  <c r="J146" i="20"/>
  <c r="K146" i="20"/>
  <c r="L146" i="20"/>
  <c r="M146" i="20"/>
  <c r="N146" i="20"/>
  <c r="AE146" i="20"/>
  <c r="T146" i="20" s="1"/>
  <c r="AF146" i="20"/>
  <c r="X146" i="20" s="1"/>
  <c r="AG146" i="20"/>
  <c r="AB146" i="20" s="1"/>
  <c r="B147" i="20"/>
  <c r="J147" i="20"/>
  <c r="K147" i="20"/>
  <c r="L147" i="20"/>
  <c r="M147" i="20"/>
  <c r="N147" i="20"/>
  <c r="AE147" i="20"/>
  <c r="AF147" i="20"/>
  <c r="AG147" i="20"/>
  <c r="AB147" i="20" s="1"/>
  <c r="B148" i="20"/>
  <c r="J148" i="20"/>
  <c r="K148" i="20"/>
  <c r="L148" i="20"/>
  <c r="M148" i="20"/>
  <c r="N148" i="20"/>
  <c r="X148" i="20" s="1"/>
  <c r="AB148" i="20"/>
  <c r="AE148" i="20"/>
  <c r="AF148" i="20"/>
  <c r="AG148" i="20"/>
  <c r="B149" i="20"/>
  <c r="J149" i="20"/>
  <c r="K149" i="20"/>
  <c r="L149" i="20"/>
  <c r="M149" i="20"/>
  <c r="N149" i="20"/>
  <c r="AE149" i="20"/>
  <c r="T149" i="20" s="1"/>
  <c r="AF149" i="20"/>
  <c r="X149" i="20" s="1"/>
  <c r="AG149" i="20"/>
  <c r="AB149" i="20" s="1"/>
  <c r="B150" i="20"/>
  <c r="J150" i="20"/>
  <c r="K150" i="20"/>
  <c r="L150" i="20"/>
  <c r="M150" i="20"/>
  <c r="N150" i="20"/>
  <c r="AE150" i="20"/>
  <c r="AF150" i="20"/>
  <c r="AG150" i="20"/>
  <c r="B151" i="20"/>
  <c r="J151" i="20"/>
  <c r="K151" i="20"/>
  <c r="L151" i="20"/>
  <c r="M151" i="20"/>
  <c r="N151" i="20"/>
  <c r="AB151" i="20" s="1"/>
  <c r="AE151" i="20"/>
  <c r="AF151" i="20"/>
  <c r="AG151" i="20"/>
  <c r="B152" i="20"/>
  <c r="J152" i="20"/>
  <c r="K152" i="20"/>
  <c r="L152" i="20"/>
  <c r="M152" i="20"/>
  <c r="N152" i="20"/>
  <c r="AE152" i="20"/>
  <c r="T152" i="20" s="1"/>
  <c r="AF152" i="20"/>
  <c r="X152" i="20" s="1"/>
  <c r="AG152" i="20"/>
  <c r="AB152" i="20" s="1"/>
  <c r="B153" i="20"/>
  <c r="J153" i="20"/>
  <c r="K153" i="20"/>
  <c r="L153" i="20"/>
  <c r="M153" i="20"/>
  <c r="N153" i="20"/>
  <c r="X153" i="20"/>
  <c r="AB153" i="20"/>
  <c r="AE153" i="20"/>
  <c r="T153" i="20" s="1"/>
  <c r="AF153" i="20"/>
  <c r="AG153" i="20"/>
  <c r="B154" i="20"/>
  <c r="J154" i="20"/>
  <c r="K154" i="20"/>
  <c r="L154" i="20"/>
  <c r="M154" i="20"/>
  <c r="N154" i="20"/>
  <c r="AE154" i="20"/>
  <c r="AF154" i="20"/>
  <c r="AG154" i="20"/>
  <c r="B155" i="20"/>
  <c r="J155" i="20"/>
  <c r="K155" i="20"/>
  <c r="L155" i="20"/>
  <c r="M155" i="20"/>
  <c r="N155" i="20"/>
  <c r="AE155" i="20"/>
  <c r="AF155" i="20"/>
  <c r="AG155" i="20"/>
  <c r="AB155" i="20" s="1"/>
  <c r="B156" i="20"/>
  <c r="J156" i="20"/>
  <c r="K156" i="20"/>
  <c r="L156" i="20"/>
  <c r="M156" i="20"/>
  <c r="N156" i="20"/>
  <c r="X156" i="20"/>
  <c r="AB156" i="20"/>
  <c r="AE156" i="20"/>
  <c r="T156" i="20" s="1"/>
  <c r="AF156" i="20"/>
  <c r="AG156" i="20"/>
  <c r="B157" i="20"/>
  <c r="J157" i="20"/>
  <c r="K157" i="20"/>
  <c r="L157" i="20"/>
  <c r="M157" i="20"/>
  <c r="N157" i="20"/>
  <c r="AE157" i="20"/>
  <c r="AF157" i="20"/>
  <c r="AG157" i="20"/>
  <c r="B158" i="20"/>
  <c r="J158" i="20"/>
  <c r="K158" i="20"/>
  <c r="L158" i="20"/>
  <c r="M158" i="20"/>
  <c r="N158" i="20"/>
  <c r="AE158" i="20"/>
  <c r="AF158" i="20"/>
  <c r="AG158" i="20"/>
  <c r="B159" i="20"/>
  <c r="J159" i="20"/>
  <c r="K159" i="20"/>
  <c r="L159" i="20"/>
  <c r="M159" i="20"/>
  <c r="N159" i="20"/>
  <c r="AB159" i="20"/>
  <c r="AE159" i="20"/>
  <c r="AF159" i="20"/>
  <c r="X159" i="20" s="1"/>
  <c r="AG159" i="20"/>
  <c r="B160" i="20"/>
  <c r="J160" i="20"/>
  <c r="K160" i="20"/>
  <c r="L160" i="20"/>
  <c r="M160" i="20"/>
  <c r="N160" i="20"/>
  <c r="T160" i="20" s="1"/>
  <c r="AE160" i="20"/>
  <c r="AF160" i="20"/>
  <c r="AG160" i="20"/>
  <c r="AB160" i="20" s="1"/>
  <c r="B161" i="20"/>
  <c r="J161" i="20"/>
  <c r="K161" i="20"/>
  <c r="L161" i="20"/>
  <c r="M161" i="20"/>
  <c r="N161" i="20"/>
  <c r="X161" i="20"/>
  <c r="AE161" i="20"/>
  <c r="T161" i="20" s="1"/>
  <c r="AF161" i="20"/>
  <c r="AG161" i="20"/>
  <c r="AB161" i="20" s="1"/>
  <c r="B162" i="20"/>
  <c r="J162" i="20"/>
  <c r="K162" i="20"/>
  <c r="L162" i="20"/>
  <c r="M162" i="20"/>
  <c r="N162" i="20"/>
  <c r="AE162" i="20"/>
  <c r="T162" i="20" s="1"/>
  <c r="AF162" i="20"/>
  <c r="AG162" i="20"/>
  <c r="B163" i="20"/>
  <c r="J163" i="20"/>
  <c r="K163" i="20"/>
  <c r="L163" i="20"/>
  <c r="M163" i="20"/>
  <c r="N163" i="20"/>
  <c r="T163" i="20" s="1"/>
  <c r="AE163" i="20"/>
  <c r="AF163" i="20"/>
  <c r="AG163" i="20"/>
  <c r="B164" i="20"/>
  <c r="J164" i="20"/>
  <c r="K164" i="20"/>
  <c r="L164" i="20"/>
  <c r="M164" i="20"/>
  <c r="N164" i="20"/>
  <c r="X164" i="20"/>
  <c r="AE164" i="20"/>
  <c r="T164" i="20" s="1"/>
  <c r="AF164" i="20"/>
  <c r="AG164" i="20"/>
  <c r="AB164" i="20" s="1"/>
  <c r="B165" i="20"/>
  <c r="J165" i="20"/>
  <c r="K165" i="20"/>
  <c r="L165" i="20"/>
  <c r="M165" i="20"/>
  <c r="N165" i="20"/>
  <c r="AE165" i="20"/>
  <c r="T165" i="20" s="1"/>
  <c r="AF165" i="20"/>
  <c r="AG165" i="20"/>
  <c r="B166" i="20"/>
  <c r="J166" i="20"/>
  <c r="K166" i="20"/>
  <c r="L166" i="20"/>
  <c r="M166" i="20"/>
  <c r="N166" i="20"/>
  <c r="AE166" i="20"/>
  <c r="AF166" i="20"/>
  <c r="AG166" i="20"/>
  <c r="B167" i="20"/>
  <c r="J167" i="20"/>
  <c r="K167" i="20"/>
  <c r="L167" i="20"/>
  <c r="M167" i="20"/>
  <c r="N167" i="20"/>
  <c r="AB167" i="20"/>
  <c r="AE167" i="20"/>
  <c r="T167" i="20" s="1"/>
  <c r="AF167" i="20"/>
  <c r="X167" i="20" s="1"/>
  <c r="AG167" i="20"/>
  <c r="B168" i="20"/>
  <c r="J168" i="20"/>
  <c r="K168" i="20"/>
  <c r="L168" i="20"/>
  <c r="M168" i="20"/>
  <c r="N168" i="20"/>
  <c r="T168" i="20" s="1"/>
  <c r="AE168" i="20"/>
  <c r="AF168" i="20"/>
  <c r="X168" i="20" s="1"/>
  <c r="AG168" i="20"/>
  <c r="B169" i="20"/>
  <c r="J169" i="20"/>
  <c r="K169" i="20"/>
  <c r="L169" i="20"/>
  <c r="M169" i="20"/>
  <c r="N169" i="20"/>
  <c r="T169" i="20"/>
  <c r="AE169" i="20"/>
  <c r="AF169" i="20"/>
  <c r="X169" i="20" s="1"/>
  <c r="AG169" i="20"/>
  <c r="AB169" i="20" s="1"/>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AE172" i="20"/>
  <c r="AF172" i="20"/>
  <c r="X172" i="20" s="1"/>
  <c r="AG172" i="20"/>
  <c r="AB172" i="20" s="1"/>
  <c r="B173" i="20"/>
  <c r="J173" i="20"/>
  <c r="K173" i="20"/>
  <c r="L173" i="20"/>
  <c r="M173" i="20"/>
  <c r="N173" i="20"/>
  <c r="AE173" i="20"/>
  <c r="T173" i="20" s="1"/>
  <c r="AF173" i="20"/>
  <c r="AG173" i="20"/>
  <c r="AB173" i="20" s="1"/>
  <c r="B174" i="20"/>
  <c r="J174" i="20"/>
  <c r="K174" i="20"/>
  <c r="L174" i="20"/>
  <c r="M174" i="20"/>
  <c r="N174" i="20"/>
  <c r="T174" i="20" s="1"/>
  <c r="AE174" i="20"/>
  <c r="AF174" i="20"/>
  <c r="AG174" i="20"/>
  <c r="B175" i="20"/>
  <c r="J175" i="20"/>
  <c r="K175" i="20"/>
  <c r="L175" i="20"/>
  <c r="M175" i="20"/>
  <c r="N175" i="20"/>
  <c r="AE175" i="20"/>
  <c r="T175" i="20" s="1"/>
  <c r="AF175" i="20"/>
  <c r="X175" i="20" s="1"/>
  <c r="AG175" i="20"/>
  <c r="AB175" i="20" s="1"/>
  <c r="B176" i="20"/>
  <c r="J176" i="20"/>
  <c r="K176" i="20"/>
  <c r="L176" i="20"/>
  <c r="M176" i="20"/>
  <c r="N176" i="20"/>
  <c r="AE176" i="20"/>
  <c r="AF176" i="20"/>
  <c r="AG176" i="20"/>
  <c r="AB176" i="20" s="1"/>
  <c r="B177" i="20"/>
  <c r="J177" i="20"/>
  <c r="K177" i="20"/>
  <c r="L177" i="20"/>
  <c r="M177" i="20"/>
  <c r="N177" i="20"/>
  <c r="X177" i="20" s="1"/>
  <c r="AE177" i="20"/>
  <c r="T177" i="20" s="1"/>
  <c r="AF177" i="20"/>
  <c r="AG177" i="20"/>
  <c r="AB177" i="20" s="1"/>
  <c r="B178" i="20"/>
  <c r="J178" i="20"/>
  <c r="K178" i="20"/>
  <c r="L178" i="20"/>
  <c r="M178" i="20"/>
  <c r="N178" i="20"/>
  <c r="AE178" i="20"/>
  <c r="T178" i="20" s="1"/>
  <c r="AF178" i="20"/>
  <c r="X178" i="20" s="1"/>
  <c r="AG178" i="20"/>
  <c r="B179" i="20"/>
  <c r="J179" i="20"/>
  <c r="K179" i="20"/>
  <c r="L179" i="20"/>
  <c r="M179" i="20"/>
  <c r="N179" i="20"/>
  <c r="AE179" i="20"/>
  <c r="AF179" i="20"/>
  <c r="AG179" i="20"/>
  <c r="B180" i="20"/>
  <c r="J180" i="20"/>
  <c r="K180" i="20"/>
  <c r="L180" i="20"/>
  <c r="M180" i="20"/>
  <c r="N180" i="20"/>
  <c r="X180" i="20"/>
  <c r="AE180" i="20"/>
  <c r="T180" i="20" s="1"/>
  <c r="AF180" i="20"/>
  <c r="AG180" i="20"/>
  <c r="AB180" i="20" s="1"/>
  <c r="B181" i="20"/>
  <c r="J181" i="20"/>
  <c r="K181" i="20"/>
  <c r="L181" i="20"/>
  <c r="M181" i="20"/>
  <c r="N181" i="20"/>
  <c r="AE181" i="20"/>
  <c r="T181" i="20" s="1"/>
  <c r="AF181" i="20"/>
  <c r="X181" i="20" s="1"/>
  <c r="AG181" i="20"/>
  <c r="B182" i="20"/>
  <c r="J182" i="20"/>
  <c r="K182" i="20"/>
  <c r="L182" i="20"/>
  <c r="M182" i="20"/>
  <c r="N182" i="20"/>
  <c r="T182" i="20" s="1"/>
  <c r="AE182" i="20"/>
  <c r="AF182" i="20"/>
  <c r="AG182" i="20"/>
  <c r="B183" i="20"/>
  <c r="J183" i="20"/>
  <c r="K183" i="20"/>
  <c r="L183" i="20"/>
  <c r="M183" i="20"/>
  <c r="N183" i="20"/>
  <c r="AB183" i="20"/>
  <c r="AE183" i="20"/>
  <c r="AF183" i="20"/>
  <c r="X183" i="20" s="1"/>
  <c r="AG183" i="20"/>
  <c r="B184" i="20"/>
  <c r="J184" i="20"/>
  <c r="K184" i="20"/>
  <c r="L184" i="20"/>
  <c r="M184" i="20"/>
  <c r="N184" i="20"/>
  <c r="AE184" i="20"/>
  <c r="T184" i="20" s="1"/>
  <c r="AF184" i="20"/>
  <c r="X184" i="20" s="1"/>
  <c r="AG184" i="20"/>
  <c r="AB184" i="20" s="1"/>
  <c r="B185" i="20"/>
  <c r="J185" i="20"/>
  <c r="K185" i="20"/>
  <c r="L185" i="20"/>
  <c r="M185" i="20"/>
  <c r="N185" i="20"/>
  <c r="T185" i="20"/>
  <c r="X185" i="20"/>
  <c r="AE185" i="20"/>
  <c r="AF185" i="20"/>
  <c r="AG185" i="20"/>
  <c r="AB185" i="20" s="1"/>
  <c r="B186" i="20"/>
  <c r="J186" i="20"/>
  <c r="K186" i="20"/>
  <c r="L186" i="20"/>
  <c r="M186" i="20"/>
  <c r="N186" i="20"/>
  <c r="AE186" i="20"/>
  <c r="T186" i="20" s="1"/>
  <c r="AF186" i="20"/>
  <c r="X186" i="20" s="1"/>
  <c r="AG186" i="20"/>
  <c r="B187" i="20"/>
  <c r="J187" i="20"/>
  <c r="K187" i="20"/>
  <c r="L187" i="20"/>
  <c r="M187" i="20"/>
  <c r="N187" i="20"/>
  <c r="AE187" i="20"/>
  <c r="AF187" i="20"/>
  <c r="X187" i="20" s="1"/>
  <c r="AG187" i="20"/>
  <c r="B188" i="20"/>
  <c r="J188" i="20"/>
  <c r="K188" i="20"/>
  <c r="L188" i="20"/>
  <c r="M188" i="20"/>
  <c r="N188" i="20"/>
  <c r="X188" i="20"/>
  <c r="AE188" i="20"/>
  <c r="AF188" i="20"/>
  <c r="AG188" i="20"/>
  <c r="AB188" i="20" s="1"/>
  <c r="B189" i="20"/>
  <c r="J189" i="20"/>
  <c r="K189" i="20"/>
  <c r="L189" i="20"/>
  <c r="M189" i="20"/>
  <c r="N189" i="20"/>
  <c r="AE189" i="20"/>
  <c r="T189" i="20" s="1"/>
  <c r="AF189" i="20"/>
  <c r="X189" i="20" s="1"/>
  <c r="AG189" i="20"/>
  <c r="AB189" i="20" s="1"/>
  <c r="B190" i="20"/>
  <c r="J190" i="20"/>
  <c r="K190" i="20"/>
  <c r="L190" i="20"/>
  <c r="M190" i="20"/>
  <c r="N190" i="20"/>
  <c r="AE190" i="20"/>
  <c r="AF190" i="20"/>
  <c r="AG190" i="20"/>
  <c r="B191" i="20"/>
  <c r="J191" i="20"/>
  <c r="K191" i="20"/>
  <c r="L191" i="20"/>
  <c r="M191" i="20"/>
  <c r="N191" i="20"/>
  <c r="AB191" i="20"/>
  <c r="AE191" i="20"/>
  <c r="T191" i="20" s="1"/>
  <c r="AF191" i="20"/>
  <c r="AG191" i="20"/>
  <c r="B192" i="20"/>
  <c r="J192" i="20"/>
  <c r="K192" i="20"/>
  <c r="L192" i="20"/>
  <c r="M192" i="20"/>
  <c r="N192" i="20"/>
  <c r="AE192" i="20"/>
  <c r="AF192" i="20"/>
  <c r="AG192" i="20"/>
  <c r="B193" i="20"/>
  <c r="J193" i="20"/>
  <c r="K193" i="20"/>
  <c r="L193" i="20"/>
  <c r="M193" i="20"/>
  <c r="N193" i="20"/>
  <c r="T193" i="20"/>
  <c r="AB193" i="20"/>
  <c r="AE193" i="20"/>
  <c r="AF193" i="20"/>
  <c r="X193" i="20" s="1"/>
  <c r="AG193" i="20"/>
  <c r="B194" i="20"/>
  <c r="J194" i="20"/>
  <c r="K194" i="20"/>
  <c r="L194" i="20"/>
  <c r="M194" i="20"/>
  <c r="N194" i="20"/>
  <c r="AE194" i="20"/>
  <c r="AF194" i="20"/>
  <c r="AG194" i="20"/>
  <c r="AB194" i="20" s="1"/>
  <c r="B195" i="20"/>
  <c r="J195" i="20"/>
  <c r="K195" i="20"/>
  <c r="L195" i="20"/>
  <c r="M195" i="20"/>
  <c r="N195" i="20"/>
  <c r="AE195" i="20"/>
  <c r="AF195" i="20"/>
  <c r="AG195" i="20"/>
  <c r="AB195" i="20" s="1"/>
  <c r="B196" i="20"/>
  <c r="J196" i="20"/>
  <c r="K196" i="20"/>
  <c r="L196" i="20"/>
  <c r="M196" i="20"/>
  <c r="N196" i="20"/>
  <c r="AB196" i="20"/>
  <c r="AE196" i="20"/>
  <c r="AF196" i="20"/>
  <c r="X196" i="20" s="1"/>
  <c r="AG196" i="20"/>
  <c r="B197" i="20"/>
  <c r="J197" i="20"/>
  <c r="K197" i="20"/>
  <c r="L197" i="20"/>
  <c r="M197" i="20"/>
  <c r="N197" i="20"/>
  <c r="AE197" i="20"/>
  <c r="AF197" i="20"/>
  <c r="AG197" i="20"/>
  <c r="AB197" i="20" s="1"/>
  <c r="B198" i="20"/>
  <c r="J198" i="20"/>
  <c r="K198" i="20"/>
  <c r="L198" i="20"/>
  <c r="M198" i="20"/>
  <c r="N198" i="20"/>
  <c r="AE198" i="20"/>
  <c r="AF198" i="20"/>
  <c r="AG198" i="20"/>
  <c r="B199" i="20"/>
  <c r="J199" i="20"/>
  <c r="K199" i="20"/>
  <c r="L199" i="20"/>
  <c r="M199" i="20"/>
  <c r="N199" i="20"/>
  <c r="AE199" i="20"/>
  <c r="T199" i="20" s="1"/>
  <c r="AF199" i="20"/>
  <c r="X199" i="20" s="1"/>
  <c r="AG199" i="20"/>
  <c r="B200" i="20"/>
  <c r="J200" i="20"/>
  <c r="K200" i="20"/>
  <c r="L200" i="20"/>
  <c r="M200" i="20"/>
  <c r="N200" i="20"/>
  <c r="X200" i="20"/>
  <c r="AE200" i="20"/>
  <c r="T200" i="20" s="1"/>
  <c r="AF200" i="20"/>
  <c r="AG200" i="20"/>
  <c r="B201" i="20"/>
  <c r="J201" i="20"/>
  <c r="K201" i="20"/>
  <c r="L201" i="20"/>
  <c r="M201" i="20"/>
  <c r="N201" i="20"/>
  <c r="AB201" i="20" s="1"/>
  <c r="AE201" i="20"/>
  <c r="T201" i="20" s="1"/>
  <c r="AF201" i="20"/>
  <c r="AG201" i="20"/>
  <c r="B202" i="20"/>
  <c r="J202" i="20"/>
  <c r="K202" i="20"/>
  <c r="L202" i="20"/>
  <c r="M202" i="20"/>
  <c r="N202" i="20"/>
  <c r="AE202" i="20"/>
  <c r="AF202" i="20"/>
  <c r="X202" i="20" s="1"/>
  <c r="AG202" i="20"/>
  <c r="B203" i="20"/>
  <c r="J203" i="20"/>
  <c r="K203" i="20"/>
  <c r="L203" i="20"/>
  <c r="M203" i="20"/>
  <c r="N203" i="20"/>
  <c r="T203" i="20" s="1"/>
  <c r="AE203" i="20"/>
  <c r="AF203" i="20"/>
  <c r="AG203" i="20"/>
  <c r="AB203" i="20" s="1"/>
  <c r="B204" i="20"/>
  <c r="J204" i="20"/>
  <c r="K204" i="20"/>
  <c r="L204" i="20"/>
  <c r="M204" i="20"/>
  <c r="N204" i="20"/>
  <c r="AE204" i="20"/>
  <c r="T204" i="20" s="1"/>
  <c r="AF204" i="20"/>
  <c r="X204" i="20" s="1"/>
  <c r="AG204" i="20"/>
  <c r="AB204" i="20" s="1"/>
  <c r="B205" i="20"/>
  <c r="J205" i="20"/>
  <c r="K205" i="20"/>
  <c r="L205" i="20"/>
  <c r="M205" i="20"/>
  <c r="N205" i="20"/>
  <c r="T205" i="20"/>
  <c r="AE205" i="20"/>
  <c r="AF205" i="20"/>
  <c r="X205" i="20" s="1"/>
  <c r="AG205" i="20"/>
  <c r="B206" i="20"/>
  <c r="J206" i="20"/>
  <c r="K206" i="20"/>
  <c r="L206" i="20"/>
  <c r="M206" i="20"/>
  <c r="N206" i="20"/>
  <c r="T206" i="20"/>
  <c r="AE206" i="20"/>
  <c r="AF206" i="20"/>
  <c r="AG206" i="20"/>
  <c r="AB206" i="20" s="1"/>
  <c r="B207" i="20"/>
  <c r="J207" i="20"/>
  <c r="K207" i="20"/>
  <c r="L207" i="20"/>
  <c r="M207" i="20"/>
  <c r="N207" i="20"/>
  <c r="AE207" i="20"/>
  <c r="T207" i="20" s="1"/>
  <c r="AF207" i="20"/>
  <c r="X207" i="20" s="1"/>
  <c r="AG207" i="20"/>
  <c r="AB207" i="20" s="1"/>
  <c r="B208" i="20"/>
  <c r="J208" i="20"/>
  <c r="K208" i="20"/>
  <c r="L208" i="20"/>
  <c r="M208" i="20"/>
  <c r="N208" i="20"/>
  <c r="AE208" i="20"/>
  <c r="T208" i="20" s="1"/>
  <c r="AF208" i="20"/>
  <c r="AG208" i="20"/>
  <c r="AB208" i="20" s="1"/>
  <c r="B209" i="20"/>
  <c r="J209" i="20"/>
  <c r="K209" i="20"/>
  <c r="L209" i="20"/>
  <c r="M209" i="20"/>
  <c r="N209" i="20"/>
  <c r="AB209" i="20" s="1"/>
  <c r="AE209" i="20"/>
  <c r="AF209" i="20"/>
  <c r="AG209" i="20"/>
  <c r="B210" i="20"/>
  <c r="J210" i="20"/>
  <c r="K210" i="20"/>
  <c r="L210" i="20"/>
  <c r="M210" i="20"/>
  <c r="N210" i="20"/>
  <c r="AE210" i="20"/>
  <c r="AF210" i="20"/>
  <c r="X210" i="20" s="1"/>
  <c r="AG210" i="20"/>
  <c r="B211" i="20"/>
  <c r="J211" i="20"/>
  <c r="K211" i="20"/>
  <c r="L211" i="20"/>
  <c r="M211" i="20"/>
  <c r="N211" i="20"/>
  <c r="T211" i="20" s="1"/>
  <c r="AB211" i="20"/>
  <c r="AE211" i="20"/>
  <c r="AF211" i="20"/>
  <c r="AG211" i="20"/>
  <c r="B212" i="20"/>
  <c r="J212" i="20"/>
  <c r="K212" i="20"/>
  <c r="L212" i="20"/>
  <c r="M212" i="20"/>
  <c r="N212" i="20"/>
  <c r="AB212" i="20"/>
  <c r="AE212" i="20"/>
  <c r="AF212" i="20"/>
  <c r="X212" i="20" s="1"/>
  <c r="AG212" i="20"/>
  <c r="B213" i="20"/>
  <c r="J213" i="20"/>
  <c r="K213" i="20"/>
  <c r="L213" i="20"/>
  <c r="M213" i="20"/>
  <c r="N213" i="20"/>
  <c r="AE213" i="20"/>
  <c r="T213" i="20" s="1"/>
  <c r="AF213" i="20"/>
  <c r="X213" i="20" s="1"/>
  <c r="AG213" i="20"/>
  <c r="AB213" i="20" s="1"/>
  <c r="B214" i="20"/>
  <c r="J214" i="20"/>
  <c r="K214" i="20"/>
  <c r="L214" i="20"/>
  <c r="M214" i="20"/>
  <c r="N214" i="20"/>
  <c r="X214" i="20" s="1"/>
  <c r="AE214" i="20"/>
  <c r="AF214" i="20"/>
  <c r="AG214" i="20"/>
  <c r="B215" i="20"/>
  <c r="J215" i="20"/>
  <c r="K215" i="20"/>
  <c r="L215" i="20"/>
  <c r="M215" i="20"/>
  <c r="N215" i="20"/>
  <c r="AE215" i="20"/>
  <c r="AF215" i="20"/>
  <c r="AG215" i="20"/>
  <c r="B216" i="20"/>
  <c r="J216" i="20"/>
  <c r="K216" i="20"/>
  <c r="L216" i="20"/>
  <c r="M216" i="20"/>
  <c r="N216" i="20"/>
  <c r="AE216" i="20"/>
  <c r="T216" i="20" s="1"/>
  <c r="AF216" i="20"/>
  <c r="X216" i="20" s="1"/>
  <c r="AG216" i="20"/>
  <c r="AB216" i="20" s="1"/>
  <c r="B217" i="20"/>
  <c r="J217" i="20"/>
  <c r="K217" i="20"/>
  <c r="L217" i="20"/>
  <c r="M217" i="20"/>
  <c r="N217" i="20"/>
  <c r="X217" i="20"/>
  <c r="AB217" i="20"/>
  <c r="AE217" i="20"/>
  <c r="T217" i="20" s="1"/>
  <c r="AF217" i="20"/>
  <c r="AG217" i="20"/>
  <c r="B218" i="20"/>
  <c r="J218" i="20"/>
  <c r="K218" i="20"/>
  <c r="L218" i="20"/>
  <c r="M218" i="20"/>
  <c r="N218" i="20"/>
  <c r="AE218" i="20"/>
  <c r="AF218" i="20"/>
  <c r="AG218" i="20"/>
  <c r="B219" i="20"/>
  <c r="J219" i="20"/>
  <c r="K219" i="20"/>
  <c r="L219" i="20"/>
  <c r="M219" i="20"/>
  <c r="N219" i="20"/>
  <c r="AE219" i="20"/>
  <c r="AF219" i="20"/>
  <c r="X219" i="20" s="1"/>
  <c r="AG219" i="20"/>
  <c r="B220" i="20"/>
  <c r="J220" i="20"/>
  <c r="K220" i="20"/>
  <c r="L220" i="20"/>
  <c r="M220" i="20"/>
  <c r="N220" i="20"/>
  <c r="X220" i="20"/>
  <c r="AB220" i="20"/>
  <c r="AE220" i="20"/>
  <c r="T220" i="20" s="1"/>
  <c r="AF220" i="20"/>
  <c r="AG220" i="20"/>
  <c r="B221" i="20"/>
  <c r="J221" i="20"/>
  <c r="K221" i="20"/>
  <c r="L221" i="20"/>
  <c r="M221" i="20"/>
  <c r="N221" i="20"/>
  <c r="AE221" i="20"/>
  <c r="AF221" i="20"/>
  <c r="AG221" i="20"/>
  <c r="B222" i="20"/>
  <c r="J222" i="20"/>
  <c r="K222" i="20"/>
  <c r="L222" i="20"/>
  <c r="M222" i="20"/>
  <c r="N222" i="20"/>
  <c r="X222" i="20" s="1"/>
  <c r="AE222" i="20"/>
  <c r="T222" i="20" s="1"/>
  <c r="AF222" i="20"/>
  <c r="AG222" i="20"/>
  <c r="AB222" i="20" s="1"/>
  <c r="B223" i="20"/>
  <c r="J223" i="20"/>
  <c r="K223" i="20"/>
  <c r="L223" i="20"/>
  <c r="M223" i="20"/>
  <c r="N223" i="20"/>
  <c r="AE223" i="20"/>
  <c r="AF223" i="20"/>
  <c r="AG223" i="20"/>
  <c r="AB223" i="20" s="1"/>
  <c r="B224" i="20"/>
  <c r="J224" i="20"/>
  <c r="K224" i="20"/>
  <c r="L224" i="20"/>
  <c r="M224" i="20"/>
  <c r="N224" i="20"/>
  <c r="AE224" i="20"/>
  <c r="T224" i="20" s="1"/>
  <c r="AF224" i="20"/>
  <c r="X224" i="20" s="1"/>
  <c r="AG224" i="20"/>
  <c r="AB224" i="20" s="1"/>
  <c r="B225" i="20"/>
  <c r="J225" i="20"/>
  <c r="K225" i="20"/>
  <c r="L225" i="20"/>
  <c r="M225" i="20"/>
  <c r="N225" i="20"/>
  <c r="X225" i="20"/>
  <c r="AB225" i="20"/>
  <c r="AE225" i="20"/>
  <c r="T225" i="20" s="1"/>
  <c r="AF225" i="20"/>
  <c r="AG225" i="20"/>
  <c r="B226" i="20"/>
  <c r="J226" i="20"/>
  <c r="K226" i="20"/>
  <c r="L226" i="20"/>
  <c r="M226" i="20"/>
  <c r="N226" i="20"/>
  <c r="AE226" i="20"/>
  <c r="AF226" i="20"/>
  <c r="AG226" i="20"/>
  <c r="B227" i="20"/>
  <c r="J227" i="20"/>
  <c r="K227" i="20"/>
  <c r="L227" i="20"/>
  <c r="M227" i="20"/>
  <c r="N227" i="20"/>
  <c r="AE227" i="20"/>
  <c r="AF227" i="20"/>
  <c r="X227" i="20" s="1"/>
  <c r="AG227" i="20"/>
  <c r="AB227" i="20" s="1"/>
  <c r="B228" i="20"/>
  <c r="J228" i="20"/>
  <c r="K228" i="20"/>
  <c r="L228" i="20"/>
  <c r="M228" i="20"/>
  <c r="N228" i="20"/>
  <c r="X228" i="20"/>
  <c r="AB228" i="20"/>
  <c r="AE228" i="20"/>
  <c r="T228" i="20" s="1"/>
  <c r="AF228" i="20"/>
  <c r="AG228" i="20"/>
  <c r="B229" i="20"/>
  <c r="J229" i="20"/>
  <c r="K229" i="20"/>
  <c r="L229" i="20"/>
  <c r="M229" i="20"/>
  <c r="N229" i="20"/>
  <c r="AE229" i="20"/>
  <c r="AF229" i="20"/>
  <c r="AG229" i="20"/>
  <c r="B230" i="20"/>
  <c r="J230" i="20"/>
  <c r="K230" i="20"/>
  <c r="L230" i="20"/>
  <c r="M230" i="20"/>
  <c r="N230" i="20"/>
  <c r="AE230" i="20"/>
  <c r="AF230" i="20"/>
  <c r="AG230" i="20"/>
  <c r="B231" i="20"/>
  <c r="J231" i="20"/>
  <c r="K231" i="20"/>
  <c r="L231" i="20"/>
  <c r="M231" i="20"/>
  <c r="N231" i="20"/>
  <c r="AE231" i="20"/>
  <c r="T231" i="20" s="1"/>
  <c r="AF231" i="20"/>
  <c r="AG231" i="20"/>
  <c r="AB231" i="20" s="1"/>
  <c r="B232" i="20"/>
  <c r="J232" i="20"/>
  <c r="K232" i="20"/>
  <c r="L232" i="20"/>
  <c r="M232" i="20"/>
  <c r="N232" i="20"/>
  <c r="X232" i="20" s="1"/>
  <c r="AE232" i="20"/>
  <c r="AF232" i="20"/>
  <c r="AG232" i="20"/>
  <c r="B233" i="20"/>
  <c r="J233" i="20"/>
  <c r="K233" i="20"/>
  <c r="L233" i="20"/>
  <c r="M233" i="20"/>
  <c r="N233" i="20"/>
  <c r="X233" i="20"/>
  <c r="AE233" i="20"/>
  <c r="T233" i="20" s="1"/>
  <c r="AF233" i="20"/>
  <c r="AG233" i="20"/>
  <c r="AB233" i="20" s="1"/>
  <c r="B234" i="20"/>
  <c r="J234" i="20"/>
  <c r="K234" i="20"/>
  <c r="L234" i="20"/>
  <c r="M234" i="20"/>
  <c r="N234" i="20"/>
  <c r="AE234" i="20"/>
  <c r="T234" i="20" s="1"/>
  <c r="AF234" i="20"/>
  <c r="AG234" i="20"/>
  <c r="B235" i="20"/>
  <c r="J235" i="20"/>
  <c r="K235" i="20"/>
  <c r="L235" i="20"/>
  <c r="M235" i="20"/>
  <c r="N235" i="20"/>
  <c r="T235" i="20" s="1"/>
  <c r="AE235" i="20"/>
  <c r="AF235" i="20"/>
  <c r="AG235" i="20"/>
  <c r="B236" i="20"/>
  <c r="J236" i="20"/>
  <c r="K236" i="20"/>
  <c r="L236" i="20"/>
  <c r="M236" i="20"/>
  <c r="N236" i="20"/>
  <c r="AB236" i="20"/>
  <c r="AE236" i="20"/>
  <c r="T236" i="20" s="1"/>
  <c r="AF236" i="20"/>
  <c r="X236" i="20" s="1"/>
  <c r="AG236" i="20"/>
  <c r="B237" i="20"/>
  <c r="J237" i="20"/>
  <c r="K237" i="20"/>
  <c r="L237" i="20"/>
  <c r="M237" i="20"/>
  <c r="N237" i="20"/>
  <c r="AE237" i="20"/>
  <c r="T237" i="20" s="1"/>
  <c r="AF237" i="20"/>
  <c r="AG237" i="20"/>
  <c r="B238" i="20"/>
  <c r="J238" i="20"/>
  <c r="K238" i="20"/>
  <c r="L238" i="20"/>
  <c r="M238" i="20"/>
  <c r="N238" i="20"/>
  <c r="X238" i="20" s="1"/>
  <c r="AE238" i="20"/>
  <c r="AF238" i="20"/>
  <c r="AG238" i="20"/>
  <c r="B239" i="20"/>
  <c r="J239" i="20"/>
  <c r="K239" i="20"/>
  <c r="L239" i="20"/>
  <c r="M239" i="20"/>
  <c r="N239" i="20"/>
  <c r="AE239" i="20"/>
  <c r="T239" i="20" s="1"/>
  <c r="AF239" i="20"/>
  <c r="X239" i="20" s="1"/>
  <c r="AG239" i="20"/>
  <c r="B240" i="20"/>
  <c r="J240" i="20"/>
  <c r="K240" i="20"/>
  <c r="L240" i="20"/>
  <c r="M240" i="20"/>
  <c r="N240" i="20"/>
  <c r="AE240" i="20"/>
  <c r="AF240" i="20"/>
  <c r="X240" i="20" s="1"/>
  <c r="AG240" i="20"/>
  <c r="B241" i="20"/>
  <c r="J241" i="20"/>
  <c r="K241" i="20"/>
  <c r="L241" i="20"/>
  <c r="M241" i="20"/>
  <c r="N241" i="20"/>
  <c r="X241" i="20"/>
  <c r="AE241" i="20"/>
  <c r="T241" i="20" s="1"/>
  <c r="AF241" i="20"/>
  <c r="AG241" i="20"/>
  <c r="AB241" i="20" s="1"/>
  <c r="B242" i="20"/>
  <c r="J242" i="20"/>
  <c r="K242" i="20"/>
  <c r="L242" i="20"/>
  <c r="M242" i="20"/>
  <c r="N242" i="20"/>
  <c r="AB242" i="20" s="1"/>
  <c r="AE242" i="20"/>
  <c r="AF242" i="20"/>
  <c r="X242" i="20" s="1"/>
  <c r="AG242" i="20"/>
  <c r="B243" i="20"/>
  <c r="J243" i="20"/>
  <c r="K243" i="20"/>
  <c r="L243" i="20"/>
  <c r="M243" i="20"/>
  <c r="N243" i="20"/>
  <c r="AB243" i="20"/>
  <c r="AE243" i="20"/>
  <c r="AF243" i="20"/>
  <c r="AG243" i="20"/>
  <c r="B244" i="20"/>
  <c r="J244" i="20"/>
  <c r="K244" i="20"/>
  <c r="L244" i="20"/>
  <c r="M244" i="20"/>
  <c r="N244" i="20"/>
  <c r="T244" i="20" s="1"/>
  <c r="AE244" i="20"/>
  <c r="AF244" i="20"/>
  <c r="AG244" i="20"/>
  <c r="B245" i="20"/>
  <c r="J245" i="20"/>
  <c r="K245" i="20"/>
  <c r="L245" i="20"/>
  <c r="M245" i="20"/>
  <c r="N245" i="20"/>
  <c r="AE245" i="20"/>
  <c r="T245" i="20" s="1"/>
  <c r="AF245" i="20"/>
  <c r="X245" i="20" s="1"/>
  <c r="AG245" i="20"/>
  <c r="B246" i="20"/>
  <c r="J246" i="20"/>
  <c r="K246" i="20"/>
  <c r="L246" i="20"/>
  <c r="M246" i="20"/>
  <c r="N246" i="20"/>
  <c r="AE246" i="20"/>
  <c r="AF246" i="20"/>
  <c r="AG246" i="20"/>
  <c r="B247" i="20"/>
  <c r="J247" i="20"/>
  <c r="K247" i="20"/>
  <c r="L247" i="20"/>
  <c r="M247" i="20"/>
  <c r="N247" i="20"/>
  <c r="AB247" i="20"/>
  <c r="AE247" i="20"/>
  <c r="AF247" i="20"/>
  <c r="AG247" i="20"/>
  <c r="B248" i="20"/>
  <c r="J248" i="20"/>
  <c r="K248" i="20"/>
  <c r="L248" i="20"/>
  <c r="M248" i="20"/>
  <c r="N248" i="20"/>
  <c r="AE248" i="20"/>
  <c r="T248" i="20" s="1"/>
  <c r="AF248" i="20"/>
  <c r="X248" i="20" s="1"/>
  <c r="AG248" i="20"/>
  <c r="AB248" i="20" s="1"/>
  <c r="B249" i="20"/>
  <c r="J249" i="20"/>
  <c r="K249" i="20"/>
  <c r="L249" i="20"/>
  <c r="M249" i="20"/>
  <c r="N249" i="20"/>
  <c r="X249" i="20"/>
  <c r="AE249" i="20"/>
  <c r="AF249" i="20"/>
  <c r="AG249" i="20"/>
  <c r="AB249" i="20" s="1"/>
  <c r="B250" i="20"/>
  <c r="J250" i="20"/>
  <c r="K250" i="20"/>
  <c r="L250" i="20"/>
  <c r="M250" i="20"/>
  <c r="N250" i="20"/>
  <c r="AE250" i="20"/>
  <c r="T250" i="20" s="1"/>
  <c r="AF250" i="20"/>
  <c r="X250" i="20" s="1"/>
  <c r="AG250" i="20"/>
  <c r="B251" i="20"/>
  <c r="J251" i="20"/>
  <c r="K251" i="20"/>
  <c r="L251" i="20"/>
  <c r="M251" i="20"/>
  <c r="N251" i="20"/>
  <c r="AE251" i="20"/>
  <c r="AF251" i="20"/>
  <c r="X251" i="20" s="1"/>
  <c r="AG251" i="20"/>
  <c r="B252" i="20"/>
  <c r="J252" i="20"/>
  <c r="K252" i="20"/>
  <c r="L252" i="20"/>
  <c r="M252" i="20"/>
  <c r="N252" i="20"/>
  <c r="T252" i="20" s="1"/>
  <c r="X252" i="20"/>
  <c r="AE252" i="20"/>
  <c r="AF252" i="20"/>
  <c r="AG252" i="20"/>
  <c r="AB252" i="20" s="1"/>
  <c r="B253" i="20"/>
  <c r="J253" i="20"/>
  <c r="K253" i="20"/>
  <c r="L253" i="20"/>
  <c r="M253" i="20"/>
  <c r="N253" i="20"/>
  <c r="AE253" i="20"/>
  <c r="T253" i="20" s="1"/>
  <c r="AF253" i="20"/>
  <c r="X253" i="20" s="1"/>
  <c r="AG253" i="20"/>
  <c r="AB253" i="20" s="1"/>
  <c r="B254" i="20"/>
  <c r="J254" i="20"/>
  <c r="K254" i="20"/>
  <c r="L254" i="20"/>
  <c r="M254" i="20"/>
  <c r="N254" i="20"/>
  <c r="T254" i="20"/>
  <c r="AE254" i="20"/>
  <c r="AF254" i="20"/>
  <c r="AG254" i="20"/>
  <c r="B255" i="20"/>
  <c r="J255" i="20"/>
  <c r="K255" i="20"/>
  <c r="L255" i="20"/>
  <c r="M255" i="20"/>
  <c r="N255" i="20"/>
  <c r="AB255" i="20"/>
  <c r="AE255" i="20"/>
  <c r="AF255" i="20"/>
  <c r="AG255" i="20"/>
  <c r="B256" i="20"/>
  <c r="J256" i="20"/>
  <c r="K256" i="20"/>
  <c r="L256" i="20"/>
  <c r="M256" i="20"/>
  <c r="N256" i="20"/>
  <c r="AE256" i="20"/>
  <c r="T256" i="20" s="1"/>
  <c r="AF256" i="20"/>
  <c r="X256" i="20" s="1"/>
  <c r="AG256" i="20"/>
  <c r="AB256" i="20" s="1"/>
  <c r="B257" i="20"/>
  <c r="J257" i="20"/>
  <c r="K257" i="20"/>
  <c r="L257" i="20"/>
  <c r="M257" i="20"/>
  <c r="N257" i="20"/>
  <c r="T257" i="20"/>
  <c r="X257" i="20"/>
  <c r="AE257" i="20"/>
  <c r="AF257" i="20"/>
  <c r="AG257" i="20"/>
  <c r="AB257" i="20" s="1"/>
  <c r="B258" i="20"/>
  <c r="J258" i="20"/>
  <c r="K258" i="20"/>
  <c r="L258" i="20"/>
  <c r="M258" i="20"/>
  <c r="N258" i="20"/>
  <c r="AE258" i="20"/>
  <c r="AF258" i="20"/>
  <c r="AG258" i="20"/>
  <c r="AB258" i="20" s="1"/>
  <c r="B259" i="20"/>
  <c r="J259" i="20"/>
  <c r="K259" i="20"/>
  <c r="L259" i="20"/>
  <c r="M259" i="20"/>
  <c r="N259" i="20"/>
  <c r="AE259" i="20"/>
  <c r="AF259" i="20"/>
  <c r="X259" i="20" s="1"/>
  <c r="AG259" i="20"/>
  <c r="B260" i="20"/>
  <c r="J260" i="20"/>
  <c r="K260" i="20"/>
  <c r="L260" i="20"/>
  <c r="M260" i="20"/>
  <c r="N260" i="20"/>
  <c r="X260" i="20"/>
  <c r="AE260" i="20"/>
  <c r="AF260" i="20"/>
  <c r="AG260" i="20"/>
  <c r="AB260" i="20" s="1"/>
  <c r="B261" i="20"/>
  <c r="J261" i="20"/>
  <c r="K261" i="20"/>
  <c r="L261" i="20"/>
  <c r="M261" i="20"/>
  <c r="N261" i="20"/>
  <c r="AE261" i="20"/>
  <c r="T261" i="20" s="1"/>
  <c r="AF261" i="20"/>
  <c r="X261" i="20" s="1"/>
  <c r="AG261" i="20"/>
  <c r="AB261" i="20" s="1"/>
  <c r="B262" i="20"/>
  <c r="J262" i="20"/>
  <c r="K262" i="20"/>
  <c r="L262" i="20"/>
  <c r="M262" i="20"/>
  <c r="N262" i="20"/>
  <c r="AE262" i="20"/>
  <c r="AF262" i="20"/>
  <c r="AG262" i="20"/>
  <c r="B263" i="20"/>
  <c r="J263" i="20"/>
  <c r="K263" i="20"/>
  <c r="L263" i="20"/>
  <c r="M263" i="20"/>
  <c r="N263" i="20"/>
  <c r="AE263" i="20"/>
  <c r="AF263" i="20"/>
  <c r="X263" i="20" s="1"/>
  <c r="AG263" i="20"/>
  <c r="B264" i="20"/>
  <c r="J264" i="20"/>
  <c r="K264" i="20"/>
  <c r="L264" i="20"/>
  <c r="M264" i="20"/>
  <c r="N264" i="20"/>
  <c r="X264" i="20"/>
  <c r="AE264" i="20"/>
  <c r="AF264" i="20"/>
  <c r="AG264" i="20"/>
  <c r="AB264" i="20" s="1"/>
  <c r="B265" i="20"/>
  <c r="J265" i="20"/>
  <c r="K265" i="20"/>
  <c r="L265" i="20"/>
  <c r="M265" i="20"/>
  <c r="N265" i="20"/>
  <c r="T265" i="20"/>
  <c r="AB265" i="20"/>
  <c r="AE265" i="20"/>
  <c r="AF265" i="20"/>
  <c r="X265" i="20" s="1"/>
  <c r="AG265" i="20"/>
  <c r="B266" i="20"/>
  <c r="J266" i="20"/>
  <c r="K266" i="20"/>
  <c r="L266" i="20"/>
  <c r="M266" i="20"/>
  <c r="N266" i="20"/>
  <c r="AE266" i="20"/>
  <c r="AF266" i="20"/>
  <c r="AG266" i="20"/>
  <c r="AB266" i="20" s="1"/>
  <c r="B267" i="20"/>
  <c r="J267" i="20"/>
  <c r="K267" i="20"/>
  <c r="L267" i="20"/>
  <c r="M267" i="20"/>
  <c r="N267" i="20"/>
  <c r="AE267" i="20"/>
  <c r="AF267" i="20"/>
  <c r="AG267" i="20"/>
  <c r="AB267" i="20" s="1"/>
  <c r="B268" i="20"/>
  <c r="J268" i="20"/>
  <c r="K268" i="20"/>
  <c r="L268" i="20"/>
  <c r="M268" i="20"/>
  <c r="N268" i="20"/>
  <c r="AE268" i="20"/>
  <c r="T268" i="20" s="1"/>
  <c r="AF268" i="20"/>
  <c r="AG268" i="20"/>
  <c r="AB268" i="20" s="1"/>
  <c r="B269" i="20"/>
  <c r="J269" i="20"/>
  <c r="K269" i="20"/>
  <c r="L269" i="20"/>
  <c r="M269" i="20"/>
  <c r="N269" i="20"/>
  <c r="T269" i="20" s="1"/>
  <c r="AE269" i="20"/>
  <c r="AF269" i="20"/>
  <c r="AG269" i="20"/>
  <c r="B270" i="20"/>
  <c r="J270" i="20"/>
  <c r="K270" i="20"/>
  <c r="L270" i="20"/>
  <c r="M270" i="20"/>
  <c r="N270" i="20"/>
  <c r="AE270" i="20"/>
  <c r="T270" i="20" s="1"/>
  <c r="AF270" i="20"/>
  <c r="AG270" i="20"/>
  <c r="AB270" i="20" s="1"/>
  <c r="B271" i="20"/>
  <c r="J271" i="20"/>
  <c r="K271" i="20"/>
  <c r="L271" i="20"/>
  <c r="M271" i="20"/>
  <c r="N271" i="20"/>
  <c r="AE271" i="20"/>
  <c r="T271" i="20" s="1"/>
  <c r="AF271" i="20"/>
  <c r="AG271" i="20"/>
  <c r="AB271" i="20" s="1"/>
  <c r="B272" i="20"/>
  <c r="J272" i="20"/>
  <c r="K272" i="20"/>
  <c r="L272" i="20"/>
  <c r="M272" i="20"/>
  <c r="N272" i="20"/>
  <c r="AE272" i="20"/>
  <c r="T272" i="20" s="1"/>
  <c r="AF272" i="20"/>
  <c r="AG272" i="20"/>
  <c r="B273" i="20"/>
  <c r="J273" i="20"/>
  <c r="K273" i="20"/>
  <c r="L273" i="20"/>
  <c r="M273" i="20"/>
  <c r="N273" i="20"/>
  <c r="AE273" i="20"/>
  <c r="AF273" i="20"/>
  <c r="X273" i="20" s="1"/>
  <c r="AG273" i="20"/>
  <c r="AB273" i="20" s="1"/>
  <c r="B274" i="20"/>
  <c r="J274" i="20"/>
  <c r="K274" i="20"/>
  <c r="L274" i="20"/>
  <c r="M274" i="20"/>
  <c r="N274" i="20"/>
  <c r="AE274" i="20"/>
  <c r="AF274" i="20"/>
  <c r="AG274" i="20"/>
  <c r="B275" i="20"/>
  <c r="J275" i="20"/>
  <c r="K275" i="20"/>
  <c r="L275" i="20"/>
  <c r="M275" i="20"/>
  <c r="N275" i="20"/>
  <c r="T275" i="20" s="1"/>
  <c r="AE275" i="20"/>
  <c r="AF275" i="20"/>
  <c r="AG275" i="20"/>
  <c r="B276" i="20"/>
  <c r="J276" i="20"/>
  <c r="K276" i="20"/>
  <c r="L276" i="20"/>
  <c r="M276" i="20"/>
  <c r="N276" i="20"/>
  <c r="AE276" i="20"/>
  <c r="T276" i="20" s="1"/>
  <c r="AF276" i="20"/>
  <c r="X276" i="20" s="1"/>
  <c r="AG276" i="20"/>
  <c r="AB276" i="20" s="1"/>
  <c r="B277" i="20"/>
  <c r="J277" i="20"/>
  <c r="K277" i="20"/>
  <c r="L277" i="20"/>
  <c r="M277" i="20"/>
  <c r="N277" i="20"/>
  <c r="AE277" i="20"/>
  <c r="T277" i="20" s="1"/>
  <c r="AF277" i="20"/>
  <c r="AG277" i="20"/>
  <c r="AB277" i="20" s="1"/>
  <c r="B278" i="20"/>
  <c r="J278" i="20"/>
  <c r="K278" i="20"/>
  <c r="L278" i="20"/>
  <c r="M278" i="20"/>
  <c r="N278" i="20"/>
  <c r="X278" i="20" s="1"/>
  <c r="AE278" i="20"/>
  <c r="AF278" i="20"/>
  <c r="AG278" i="20"/>
  <c r="B279" i="20"/>
  <c r="J279" i="20"/>
  <c r="K279" i="20"/>
  <c r="L279" i="20"/>
  <c r="M279" i="20"/>
  <c r="N279" i="20"/>
  <c r="AE279" i="20"/>
  <c r="AF279" i="20"/>
  <c r="AG279" i="20"/>
  <c r="B280" i="20"/>
  <c r="J280" i="20"/>
  <c r="K280" i="20"/>
  <c r="L280" i="20"/>
  <c r="M280" i="20"/>
  <c r="N280" i="20"/>
  <c r="X280" i="20" s="1"/>
  <c r="AE280" i="20"/>
  <c r="T280" i="20" s="1"/>
  <c r="AF280" i="20"/>
  <c r="AG280" i="20"/>
  <c r="AB280" i="20" s="1"/>
  <c r="B281" i="20"/>
  <c r="J281" i="20"/>
  <c r="K281" i="20"/>
  <c r="L281" i="20"/>
  <c r="M281" i="20"/>
  <c r="N281" i="20"/>
  <c r="AB281" i="20" s="1"/>
  <c r="AE281" i="20"/>
  <c r="AF281" i="20"/>
  <c r="X281" i="20" s="1"/>
  <c r="AG281" i="20"/>
  <c r="B282" i="20"/>
  <c r="J282" i="20"/>
  <c r="K282" i="20"/>
  <c r="L282" i="20"/>
  <c r="M282" i="20"/>
  <c r="N282" i="20"/>
  <c r="AE282" i="20"/>
  <c r="T282" i="20" s="1"/>
  <c r="AF282" i="20"/>
  <c r="X282" i="20" s="1"/>
  <c r="AG282" i="20"/>
  <c r="B283" i="20"/>
  <c r="J283" i="20"/>
  <c r="K283" i="20"/>
  <c r="L283" i="20"/>
  <c r="M283" i="20"/>
  <c r="N283" i="20"/>
  <c r="AE283" i="20"/>
  <c r="AF283" i="20"/>
  <c r="AG283" i="20"/>
  <c r="B284" i="20"/>
  <c r="J284" i="20"/>
  <c r="K284" i="20"/>
  <c r="L284" i="20"/>
  <c r="M284" i="20"/>
  <c r="N284" i="20"/>
  <c r="AB284" i="20"/>
  <c r="AE284" i="20"/>
  <c r="AF284" i="20"/>
  <c r="X284" i="20" s="1"/>
  <c r="AG284" i="20"/>
  <c r="B285" i="20"/>
  <c r="J285" i="20"/>
  <c r="K285" i="20"/>
  <c r="L285" i="20"/>
  <c r="M285" i="20"/>
  <c r="N285" i="20"/>
  <c r="AE285" i="20"/>
  <c r="T285" i="20" s="1"/>
  <c r="AF285" i="20"/>
  <c r="X285" i="20" s="1"/>
  <c r="AG285" i="20"/>
  <c r="AB285" i="20" s="1"/>
  <c r="B286" i="20"/>
  <c r="J286" i="20"/>
  <c r="K286" i="20"/>
  <c r="L286" i="20"/>
  <c r="M286" i="20"/>
  <c r="N286" i="20"/>
  <c r="T286" i="20"/>
  <c r="AE286" i="20"/>
  <c r="AF286" i="20"/>
  <c r="AG286" i="20"/>
  <c r="B287" i="20"/>
  <c r="J287" i="20"/>
  <c r="K287" i="20"/>
  <c r="L287" i="20"/>
  <c r="M287" i="20"/>
  <c r="N287" i="20"/>
  <c r="AE287" i="20"/>
  <c r="AF287" i="20"/>
  <c r="AG287" i="20"/>
  <c r="AB287" i="20" s="1"/>
  <c r="B288" i="20"/>
  <c r="J288" i="20"/>
  <c r="K288" i="20"/>
  <c r="L288" i="20"/>
  <c r="M288" i="20"/>
  <c r="N288" i="20"/>
  <c r="AE288" i="20"/>
  <c r="AF288" i="20"/>
  <c r="X288" i="20" s="1"/>
  <c r="AG288" i="20"/>
  <c r="B289" i="20"/>
  <c r="J289" i="20"/>
  <c r="K289" i="20"/>
  <c r="L289" i="20"/>
  <c r="M289" i="20"/>
  <c r="N289" i="20"/>
  <c r="T289" i="20"/>
  <c r="AB289" i="20"/>
  <c r="AE289" i="20"/>
  <c r="AF289" i="20"/>
  <c r="AG289" i="20"/>
  <c r="B290" i="20"/>
  <c r="J290" i="20"/>
  <c r="K290" i="20"/>
  <c r="L290" i="20"/>
  <c r="M290" i="20"/>
  <c r="N290" i="20"/>
  <c r="AE290" i="20"/>
  <c r="AF290" i="20"/>
  <c r="AG290" i="20"/>
  <c r="AB290" i="20" s="1"/>
  <c r="B291" i="20"/>
  <c r="J291" i="20"/>
  <c r="K291" i="20"/>
  <c r="L291" i="20"/>
  <c r="M291" i="20"/>
  <c r="N291" i="20"/>
  <c r="AE291" i="20"/>
  <c r="AF291" i="20"/>
  <c r="AG291" i="20"/>
  <c r="AB291" i="20" s="1"/>
  <c r="B292" i="20"/>
  <c r="J292" i="20"/>
  <c r="K292" i="20"/>
  <c r="L292" i="20"/>
  <c r="M292" i="20"/>
  <c r="N292" i="20"/>
  <c r="AB292" i="20"/>
  <c r="AE292" i="20"/>
  <c r="AF292" i="20"/>
  <c r="AG292" i="20"/>
  <c r="B293" i="20"/>
  <c r="J293" i="20"/>
  <c r="K293" i="20"/>
  <c r="L293" i="20"/>
  <c r="M293" i="20"/>
  <c r="N293" i="20"/>
  <c r="AE293" i="20"/>
  <c r="T293" i="20" s="1"/>
  <c r="AF293" i="20"/>
  <c r="X293" i="20" s="1"/>
  <c r="AG293" i="20"/>
  <c r="AB293" i="20" s="1"/>
  <c r="B294" i="20"/>
  <c r="J294" i="20"/>
  <c r="K294" i="20"/>
  <c r="L294" i="20"/>
  <c r="M294" i="20"/>
  <c r="N294" i="20"/>
  <c r="AE294" i="20"/>
  <c r="AF294" i="20"/>
  <c r="AG294" i="20"/>
  <c r="B295" i="20"/>
  <c r="J295" i="20"/>
  <c r="K295" i="20"/>
  <c r="L295" i="20"/>
  <c r="M295" i="20"/>
  <c r="N295" i="20"/>
  <c r="AE295" i="20"/>
  <c r="T295" i="20" s="1"/>
  <c r="AF295" i="20"/>
  <c r="AG295" i="20"/>
  <c r="B296" i="20"/>
  <c r="J296" i="20"/>
  <c r="K296" i="20"/>
  <c r="L296" i="20"/>
  <c r="M296" i="20"/>
  <c r="N296" i="20"/>
  <c r="T296" i="20" s="1"/>
  <c r="AE296" i="20"/>
  <c r="AF296" i="20"/>
  <c r="AG296" i="20"/>
  <c r="B297" i="20"/>
  <c r="J297" i="20"/>
  <c r="K297" i="20"/>
  <c r="L297" i="20"/>
  <c r="M297" i="20"/>
  <c r="N297" i="20"/>
  <c r="X297" i="20"/>
  <c r="AB297" i="20"/>
  <c r="AE297" i="20"/>
  <c r="T297" i="20" s="1"/>
  <c r="AF297" i="20"/>
  <c r="AG297" i="20"/>
  <c r="B298" i="20"/>
  <c r="J298" i="20"/>
  <c r="K298" i="20"/>
  <c r="L298" i="20"/>
  <c r="M298" i="20"/>
  <c r="N298" i="20"/>
  <c r="AE298" i="20"/>
  <c r="AF298" i="20"/>
  <c r="AG298" i="20"/>
  <c r="B299" i="20"/>
  <c r="J299" i="20"/>
  <c r="K299" i="20"/>
  <c r="L299" i="20"/>
  <c r="M299" i="20"/>
  <c r="N299" i="20"/>
  <c r="AE299" i="20"/>
  <c r="AF299" i="20"/>
  <c r="AG299" i="20"/>
  <c r="B300" i="20"/>
  <c r="J300" i="20"/>
  <c r="K300" i="20"/>
  <c r="L300" i="20"/>
  <c r="M300" i="20"/>
  <c r="N300" i="20"/>
  <c r="X300" i="20"/>
  <c r="AB300" i="20"/>
  <c r="AE300" i="20"/>
  <c r="T300" i="20" s="1"/>
  <c r="AF300" i="20"/>
  <c r="AG300" i="20"/>
  <c r="B301" i="20"/>
  <c r="J301" i="20"/>
  <c r="K301" i="20"/>
  <c r="L301" i="20"/>
  <c r="M301" i="20"/>
  <c r="N301" i="20"/>
  <c r="AE301" i="20"/>
  <c r="AF301" i="20"/>
  <c r="AG301" i="20"/>
  <c r="B302" i="20"/>
  <c r="J302" i="20"/>
  <c r="K302" i="20"/>
  <c r="L302" i="20"/>
  <c r="M302" i="20"/>
  <c r="N302" i="20"/>
  <c r="AE302" i="20"/>
  <c r="AF302" i="20"/>
  <c r="AG302" i="20"/>
  <c r="B303" i="20"/>
  <c r="J303" i="20"/>
  <c r="K303" i="20"/>
  <c r="L303" i="20"/>
  <c r="M303" i="20"/>
  <c r="N303" i="20"/>
  <c r="AB303" i="20"/>
  <c r="AE303" i="20"/>
  <c r="AF303" i="20"/>
  <c r="X303" i="20" s="1"/>
  <c r="AG303" i="20"/>
  <c r="B304" i="20"/>
  <c r="J304" i="20"/>
  <c r="K304" i="20"/>
  <c r="L304" i="20"/>
  <c r="M304" i="20"/>
  <c r="N304" i="20"/>
  <c r="T304" i="20" s="1"/>
  <c r="X304" i="20"/>
  <c r="AE304" i="20"/>
  <c r="AF304" i="20"/>
  <c r="AG304" i="20"/>
  <c r="AB304" i="20" s="1"/>
  <c r="B305" i="20"/>
  <c r="J305" i="20"/>
  <c r="K305" i="20"/>
  <c r="L305" i="20"/>
  <c r="M305" i="20"/>
  <c r="N305" i="20"/>
  <c r="X305" i="20"/>
  <c r="AE305" i="20"/>
  <c r="T305" i="20" s="1"/>
  <c r="AF305" i="20"/>
  <c r="AG305" i="20"/>
  <c r="AB305" i="20" s="1"/>
  <c r="B306" i="20"/>
  <c r="J306" i="20"/>
  <c r="K306" i="20"/>
  <c r="L306" i="20"/>
  <c r="M306" i="20"/>
  <c r="N306" i="20"/>
  <c r="AE306" i="20"/>
  <c r="AF306" i="20"/>
  <c r="AG306" i="20"/>
  <c r="B307" i="20"/>
  <c r="J307" i="20"/>
  <c r="K307" i="20"/>
  <c r="L307" i="20"/>
  <c r="M307" i="20"/>
  <c r="N307" i="20"/>
  <c r="AE307" i="20"/>
  <c r="T307" i="20" s="1"/>
  <c r="AF307" i="20"/>
  <c r="AG307" i="20"/>
  <c r="AB307" i="20" s="1"/>
  <c r="B308" i="20"/>
  <c r="J308" i="20"/>
  <c r="K308" i="20"/>
  <c r="L308" i="20"/>
  <c r="M308" i="20"/>
  <c r="N308" i="20"/>
  <c r="X308" i="20"/>
  <c r="AE308" i="20"/>
  <c r="AF308" i="20"/>
  <c r="AG308" i="20"/>
  <c r="B309" i="20"/>
  <c r="J309" i="20"/>
  <c r="K309" i="20"/>
  <c r="L309" i="20"/>
  <c r="M309" i="20"/>
  <c r="N309" i="20"/>
  <c r="T309" i="20"/>
  <c r="AE309" i="20"/>
  <c r="AF309" i="20"/>
  <c r="X309" i="20" s="1"/>
  <c r="AG309" i="20"/>
  <c r="AB309" i="20" s="1"/>
  <c r="B310" i="20"/>
  <c r="J310" i="20"/>
  <c r="K310" i="20"/>
  <c r="L310" i="20"/>
  <c r="M310" i="20"/>
  <c r="N310" i="20"/>
  <c r="X310" i="20"/>
  <c r="AE310" i="20"/>
  <c r="T310" i="20" s="1"/>
  <c r="AF310" i="20"/>
  <c r="AG310" i="20"/>
  <c r="B311" i="20"/>
  <c r="J311" i="20"/>
  <c r="K311" i="20"/>
  <c r="L311" i="20"/>
  <c r="M311" i="20"/>
  <c r="N311" i="20"/>
  <c r="AE311" i="20"/>
  <c r="AF311" i="20"/>
  <c r="AG311" i="20"/>
  <c r="B312" i="20"/>
  <c r="J312" i="20"/>
  <c r="K312" i="20"/>
  <c r="L312" i="20"/>
  <c r="M312" i="20"/>
  <c r="N312" i="20"/>
  <c r="T312" i="20" s="1"/>
  <c r="AE312" i="20"/>
  <c r="AF312" i="20"/>
  <c r="AG312" i="20"/>
  <c r="AB312" i="20" s="1"/>
  <c r="B313" i="20"/>
  <c r="J313" i="20"/>
  <c r="K313" i="20"/>
  <c r="L313" i="20"/>
  <c r="M313" i="20"/>
  <c r="N313" i="20"/>
  <c r="AB313" i="20"/>
  <c r="AE313" i="20"/>
  <c r="AF313" i="20"/>
  <c r="X313" i="20" s="1"/>
  <c r="AG313" i="20"/>
  <c r="B314" i="20"/>
  <c r="J314" i="20"/>
  <c r="K314" i="20"/>
  <c r="L314" i="20"/>
  <c r="M314" i="20"/>
  <c r="N314" i="20"/>
  <c r="T314" i="20"/>
  <c r="AE314" i="20"/>
  <c r="AF314" i="20"/>
  <c r="AG314" i="20"/>
  <c r="AB314" i="20" s="1"/>
  <c r="B315" i="20"/>
  <c r="J315" i="20"/>
  <c r="K315" i="20"/>
  <c r="L315" i="20"/>
  <c r="M315" i="20"/>
  <c r="N315" i="20"/>
  <c r="AE315" i="20"/>
  <c r="AF315" i="20"/>
  <c r="AG315" i="20"/>
  <c r="AB315" i="20" s="1"/>
  <c r="B316" i="20"/>
  <c r="J316" i="20"/>
  <c r="K316" i="20"/>
  <c r="L316" i="20"/>
  <c r="M316" i="20"/>
  <c r="N316" i="20"/>
  <c r="X316" i="20"/>
  <c r="AB316" i="20"/>
  <c r="AE316" i="20"/>
  <c r="T316" i="20" s="1"/>
  <c r="AF316" i="20"/>
  <c r="AG316" i="20"/>
  <c r="B317" i="20"/>
  <c r="J317" i="20"/>
  <c r="K317" i="20"/>
  <c r="L317" i="20"/>
  <c r="M317" i="20"/>
  <c r="N317" i="20"/>
  <c r="AE317" i="20"/>
  <c r="AF317" i="20"/>
  <c r="AG317" i="20"/>
  <c r="B318" i="20"/>
  <c r="J318" i="20"/>
  <c r="K318" i="20"/>
  <c r="L318" i="20"/>
  <c r="M318" i="20"/>
  <c r="N318" i="20"/>
  <c r="X318" i="20" s="1"/>
  <c r="AE318" i="20"/>
  <c r="T318" i="20" s="1"/>
  <c r="AF318" i="20"/>
  <c r="AG318" i="20"/>
  <c r="B319" i="20"/>
  <c r="J319" i="20"/>
  <c r="K319" i="20"/>
  <c r="L319" i="20"/>
  <c r="M319" i="20"/>
  <c r="N319" i="20"/>
  <c r="AE319" i="20"/>
  <c r="T319" i="20" s="1"/>
  <c r="AF319" i="20"/>
  <c r="AG319" i="20"/>
  <c r="B320" i="20"/>
  <c r="J320" i="20"/>
  <c r="K320" i="20"/>
  <c r="L320" i="20"/>
  <c r="M320" i="20"/>
  <c r="N320" i="20"/>
  <c r="AB320" i="20" s="1"/>
  <c r="AE320" i="20"/>
  <c r="AF320" i="20"/>
  <c r="AG320" i="20"/>
  <c r="B321" i="20"/>
  <c r="J321" i="20"/>
  <c r="K321" i="20"/>
  <c r="L321" i="20"/>
  <c r="M321" i="20"/>
  <c r="N321" i="20"/>
  <c r="AE321" i="20"/>
  <c r="T321" i="20" s="1"/>
  <c r="AF321" i="20"/>
  <c r="X321" i="20" s="1"/>
  <c r="AG321" i="20"/>
  <c r="AB321" i="20" s="1"/>
  <c r="B322" i="20"/>
  <c r="J322" i="20"/>
  <c r="K322" i="20"/>
  <c r="L322" i="20"/>
  <c r="M322" i="20"/>
  <c r="N322" i="20"/>
  <c r="AE322" i="20"/>
  <c r="T322" i="20" s="1"/>
  <c r="AF322" i="20"/>
  <c r="AG322" i="20"/>
  <c r="B323" i="20"/>
  <c r="J323" i="20"/>
  <c r="K323" i="20"/>
  <c r="L323" i="20"/>
  <c r="M323" i="20"/>
  <c r="N323" i="20"/>
  <c r="T323" i="20" s="1"/>
  <c r="AE323" i="20"/>
  <c r="AF323" i="20"/>
  <c r="AG323" i="20"/>
  <c r="B324" i="20"/>
  <c r="J324" i="20"/>
  <c r="K324" i="20"/>
  <c r="L324" i="20"/>
  <c r="M324" i="20"/>
  <c r="N324" i="20"/>
  <c r="AB324" i="20"/>
  <c r="AE324" i="20"/>
  <c r="T324" i="20" s="1"/>
  <c r="AF324" i="20"/>
  <c r="X324" i="20" s="1"/>
  <c r="AG324" i="20"/>
  <c r="B325" i="20"/>
  <c r="J325" i="20"/>
  <c r="K325" i="20"/>
  <c r="L325" i="20"/>
  <c r="M325" i="20"/>
  <c r="N325" i="20"/>
  <c r="AE325" i="20"/>
  <c r="AF325" i="20"/>
  <c r="AG325" i="20"/>
  <c r="B326" i="20"/>
  <c r="J326" i="20"/>
  <c r="K326" i="20"/>
  <c r="L326" i="20"/>
  <c r="M326" i="20"/>
  <c r="N326" i="20"/>
  <c r="AE326" i="20"/>
  <c r="AF326" i="20"/>
  <c r="AG326" i="20"/>
  <c r="B327" i="20"/>
  <c r="J327" i="20"/>
  <c r="K327" i="20"/>
  <c r="L327" i="20"/>
  <c r="M327" i="20"/>
  <c r="N327" i="20"/>
  <c r="AE327" i="20"/>
  <c r="AF327" i="20"/>
  <c r="X327" i="20" s="1"/>
  <c r="AG327" i="20"/>
  <c r="B328" i="20"/>
  <c r="J328" i="20"/>
  <c r="K328" i="20"/>
  <c r="L328" i="20"/>
  <c r="M328" i="20"/>
  <c r="N328" i="20"/>
  <c r="X328" i="20" s="1"/>
  <c r="AE328" i="20"/>
  <c r="AF328" i="20"/>
  <c r="AG328" i="20"/>
  <c r="AB328" i="20" s="1"/>
  <c r="B329" i="20"/>
  <c r="J329" i="20"/>
  <c r="K329" i="20"/>
  <c r="L329" i="20"/>
  <c r="M329" i="20"/>
  <c r="N329" i="20"/>
  <c r="AB329" i="20" s="1"/>
  <c r="AE329" i="20"/>
  <c r="AF329" i="20"/>
  <c r="AG329" i="20"/>
  <c r="B330" i="20"/>
  <c r="J330" i="20"/>
  <c r="K330" i="20"/>
  <c r="L330" i="20"/>
  <c r="M330" i="20"/>
  <c r="N330" i="20"/>
  <c r="AE330" i="20"/>
  <c r="T330" i="20" s="1"/>
  <c r="AF330" i="20"/>
  <c r="AG330" i="20"/>
  <c r="B331" i="20"/>
  <c r="J331" i="20"/>
  <c r="K331" i="20"/>
  <c r="L331" i="20"/>
  <c r="M331" i="20"/>
  <c r="N331" i="20"/>
  <c r="AE331" i="20"/>
  <c r="AF331" i="20"/>
  <c r="AG331" i="20"/>
  <c r="B332" i="20"/>
  <c r="J332" i="20"/>
  <c r="K332" i="20"/>
  <c r="L332" i="20"/>
  <c r="M332" i="20"/>
  <c r="N332" i="20"/>
  <c r="X332" i="20" s="1"/>
  <c r="AE332" i="20"/>
  <c r="AF332" i="20"/>
  <c r="AG332" i="20"/>
  <c r="B333" i="20"/>
  <c r="J333" i="20"/>
  <c r="K333" i="20"/>
  <c r="L333" i="20"/>
  <c r="M333" i="20"/>
  <c r="N333" i="20"/>
  <c r="AE333" i="20"/>
  <c r="T333" i="20" s="1"/>
  <c r="AF333" i="20"/>
  <c r="X333" i="20" s="1"/>
  <c r="AG333" i="20"/>
  <c r="AB333" i="20" s="1"/>
  <c r="B334" i="20"/>
  <c r="J334" i="20"/>
  <c r="K334" i="20"/>
  <c r="L334" i="20"/>
  <c r="M334" i="20"/>
  <c r="N334" i="20"/>
  <c r="X334" i="20" s="1"/>
  <c r="AE334" i="20"/>
  <c r="T334" i="20" s="1"/>
  <c r="AF334" i="20"/>
  <c r="AG334" i="20"/>
  <c r="B335" i="20"/>
  <c r="J335" i="20"/>
  <c r="K335" i="20"/>
  <c r="L335" i="20"/>
  <c r="M335" i="20"/>
  <c r="N335" i="20"/>
  <c r="AE335" i="20"/>
  <c r="AF335" i="20"/>
  <c r="AG335" i="20"/>
  <c r="B336" i="20"/>
  <c r="J336" i="20"/>
  <c r="K336" i="20"/>
  <c r="L336" i="20"/>
  <c r="M336" i="20"/>
  <c r="N336" i="20"/>
  <c r="AE336" i="20"/>
  <c r="AF336" i="20"/>
  <c r="AG336" i="20"/>
  <c r="B337" i="20"/>
  <c r="J337" i="20"/>
  <c r="K337" i="20"/>
  <c r="L337" i="20"/>
  <c r="M337" i="20"/>
  <c r="N337" i="20"/>
  <c r="T337" i="20" s="1"/>
  <c r="AE337" i="20"/>
  <c r="AF337" i="20"/>
  <c r="X337" i="20" s="1"/>
  <c r="AG337" i="20"/>
  <c r="B338" i="20"/>
  <c r="J338" i="20"/>
  <c r="K338" i="20"/>
  <c r="L338" i="20"/>
  <c r="M338" i="20"/>
  <c r="N338" i="20"/>
  <c r="AE338" i="20"/>
  <c r="AF338" i="20"/>
  <c r="AG338" i="20"/>
  <c r="AB338" i="20" s="1"/>
  <c r="B339" i="20"/>
  <c r="J339" i="20"/>
  <c r="K339" i="20"/>
  <c r="L339" i="20"/>
  <c r="M339" i="20"/>
  <c r="N339" i="20"/>
  <c r="AE339" i="20"/>
  <c r="AF339" i="20"/>
  <c r="AG339" i="20"/>
  <c r="B340" i="20"/>
  <c r="J340" i="20"/>
  <c r="K340" i="20"/>
  <c r="L340" i="20"/>
  <c r="M340" i="20"/>
  <c r="N340" i="20"/>
  <c r="X340" i="20" s="1"/>
  <c r="AE340" i="20"/>
  <c r="AF340" i="20"/>
  <c r="AG340" i="20"/>
  <c r="B341" i="20"/>
  <c r="J341" i="20"/>
  <c r="K341" i="20"/>
  <c r="L341" i="20"/>
  <c r="M341" i="20"/>
  <c r="N341" i="20"/>
  <c r="X341" i="20" s="1"/>
  <c r="AE341" i="20"/>
  <c r="T341" i="20" s="1"/>
  <c r="AF341" i="20"/>
  <c r="AG341" i="20"/>
  <c r="B342" i="20"/>
  <c r="J342" i="20"/>
  <c r="K342" i="20"/>
  <c r="L342" i="20"/>
  <c r="M342" i="20"/>
  <c r="N342" i="20"/>
  <c r="X342" i="20" s="1"/>
  <c r="AE342" i="20"/>
  <c r="T342" i="20" s="1"/>
  <c r="AF342" i="20"/>
  <c r="AG342" i="20"/>
  <c r="AB342" i="20" s="1"/>
  <c r="B343" i="20"/>
  <c r="J343" i="20"/>
  <c r="K343" i="20"/>
  <c r="L343" i="20"/>
  <c r="M343" i="20"/>
  <c r="N343" i="20"/>
  <c r="AE343" i="20"/>
  <c r="T343" i="20" s="1"/>
  <c r="AF343" i="20"/>
  <c r="AG343" i="20"/>
  <c r="B344" i="20"/>
  <c r="J344" i="20"/>
  <c r="K344" i="20"/>
  <c r="L344" i="20"/>
  <c r="M344" i="20"/>
  <c r="N344" i="20"/>
  <c r="AE344" i="20"/>
  <c r="AF344" i="20"/>
  <c r="AG344" i="20"/>
  <c r="B345" i="20"/>
  <c r="J345" i="20"/>
  <c r="K345" i="20"/>
  <c r="L345" i="20"/>
  <c r="M345" i="20"/>
  <c r="N345" i="20"/>
  <c r="AE345" i="20"/>
  <c r="T345" i="20" s="1"/>
  <c r="AF345" i="20"/>
  <c r="X345" i="20" s="1"/>
  <c r="AG345" i="20"/>
  <c r="B346" i="20"/>
  <c r="J346" i="20"/>
  <c r="K346" i="20"/>
  <c r="L346" i="20"/>
  <c r="M346" i="20"/>
  <c r="N346" i="20"/>
  <c r="T346" i="20" s="1"/>
  <c r="AE346" i="20"/>
  <c r="AF346" i="20"/>
  <c r="AG346" i="20"/>
  <c r="B347" i="20"/>
  <c r="J347" i="20"/>
  <c r="K347" i="20"/>
  <c r="L347" i="20"/>
  <c r="M347" i="20"/>
  <c r="N347" i="20"/>
  <c r="AE347" i="20"/>
  <c r="T347" i="20" s="1"/>
  <c r="AF347" i="20"/>
  <c r="X347" i="20" s="1"/>
  <c r="AG347" i="20"/>
  <c r="AB347" i="20" s="1"/>
  <c r="B348" i="20"/>
  <c r="J348" i="20"/>
  <c r="K348" i="20"/>
  <c r="L348" i="20"/>
  <c r="M348" i="20"/>
  <c r="N348" i="20"/>
  <c r="X348" i="20" s="1"/>
  <c r="AE348" i="20"/>
  <c r="T348" i="20" s="1"/>
  <c r="AF348" i="20"/>
  <c r="AG348" i="20"/>
  <c r="AB348" i="20" s="1"/>
  <c r="B349" i="20"/>
  <c r="J349" i="20"/>
  <c r="K349" i="20"/>
  <c r="L349" i="20"/>
  <c r="M349" i="20"/>
  <c r="N349" i="20"/>
  <c r="X349" i="20" s="1"/>
  <c r="AE349" i="20"/>
  <c r="T349" i="20" s="1"/>
  <c r="AF349" i="20"/>
  <c r="AG349" i="20"/>
  <c r="B350" i="20"/>
  <c r="J350" i="20"/>
  <c r="K350" i="20"/>
  <c r="L350" i="20"/>
  <c r="M350" i="20"/>
  <c r="N350" i="20"/>
  <c r="X350" i="20" s="1"/>
  <c r="AE350" i="20"/>
  <c r="AF350" i="20"/>
  <c r="AG350" i="20"/>
  <c r="B351" i="20"/>
  <c r="J351" i="20"/>
  <c r="K351" i="20"/>
  <c r="L351" i="20"/>
  <c r="M351" i="20"/>
  <c r="N351" i="20"/>
  <c r="AB351" i="20"/>
  <c r="AE351" i="20"/>
  <c r="T351" i="20" s="1"/>
  <c r="AF351" i="20"/>
  <c r="X351" i="20" s="1"/>
  <c r="AG351" i="20"/>
  <c r="B352" i="20"/>
  <c r="J352" i="20"/>
  <c r="K352" i="20"/>
  <c r="L352" i="20"/>
  <c r="M352" i="20"/>
  <c r="N352" i="20"/>
  <c r="T352" i="20"/>
  <c r="AE352" i="20"/>
  <c r="AF352" i="20"/>
  <c r="AG352" i="20"/>
  <c r="AB352" i="20" s="1"/>
  <c r="B353" i="20"/>
  <c r="J353" i="20"/>
  <c r="K353" i="20"/>
  <c r="L353" i="20"/>
  <c r="M353" i="20"/>
  <c r="N353" i="20"/>
  <c r="AE353" i="20"/>
  <c r="T353" i="20" s="1"/>
  <c r="AF353" i="20"/>
  <c r="X353" i="20" s="1"/>
  <c r="AG353" i="20"/>
  <c r="B354" i="20"/>
  <c r="J354" i="20"/>
  <c r="K354" i="20"/>
  <c r="L354" i="20"/>
  <c r="M354" i="20"/>
  <c r="N354" i="20"/>
  <c r="AE354" i="20"/>
  <c r="AF354" i="20"/>
  <c r="AG354" i="20"/>
  <c r="AB354" i="20" s="1"/>
  <c r="B355" i="20"/>
  <c r="J355" i="20"/>
  <c r="K355" i="20"/>
  <c r="L355" i="20"/>
  <c r="M355" i="20"/>
  <c r="N355" i="20"/>
  <c r="T355" i="20" s="1"/>
  <c r="AE355" i="20"/>
  <c r="AF355" i="20"/>
  <c r="X355" i="20" s="1"/>
  <c r="AG355" i="20"/>
  <c r="B356" i="20"/>
  <c r="J356" i="20"/>
  <c r="K356" i="20"/>
  <c r="L356" i="20"/>
  <c r="M356" i="20"/>
  <c r="N356" i="20"/>
  <c r="X356" i="20"/>
  <c r="AE356" i="20"/>
  <c r="T356" i="20" s="1"/>
  <c r="AF356" i="20"/>
  <c r="AG356" i="20"/>
  <c r="AB356" i="20" s="1"/>
  <c r="B357" i="20"/>
  <c r="J357" i="20"/>
  <c r="K357" i="20"/>
  <c r="L357" i="20"/>
  <c r="M357" i="20"/>
  <c r="N357" i="20"/>
  <c r="X357" i="20" s="1"/>
  <c r="AE357" i="20"/>
  <c r="AF357" i="20"/>
  <c r="AG357" i="20"/>
  <c r="B358" i="20"/>
  <c r="J358" i="20"/>
  <c r="K358" i="20"/>
  <c r="L358" i="20"/>
  <c r="M358" i="20"/>
  <c r="N358" i="20"/>
  <c r="X358" i="20" s="1"/>
  <c r="AE358" i="20"/>
  <c r="AF358" i="20"/>
  <c r="AG358" i="20"/>
  <c r="B359" i="20"/>
  <c r="J359" i="20"/>
  <c r="K359" i="20"/>
  <c r="L359" i="20"/>
  <c r="M359" i="20"/>
  <c r="N359" i="20"/>
  <c r="AE359" i="20"/>
  <c r="T359" i="20" s="1"/>
  <c r="AF359" i="20"/>
  <c r="X359" i="20" s="1"/>
  <c r="AG359" i="20"/>
  <c r="AB359" i="20" s="1"/>
  <c r="B360" i="20"/>
  <c r="J360" i="20"/>
  <c r="K360" i="20"/>
  <c r="L360" i="20"/>
  <c r="M360" i="20"/>
  <c r="N360" i="20"/>
  <c r="AB360" i="20" s="1"/>
  <c r="T360" i="20"/>
  <c r="AE360" i="20"/>
  <c r="AF360" i="20"/>
  <c r="AG360" i="20"/>
  <c r="B361" i="20"/>
  <c r="J361" i="20"/>
  <c r="K361" i="20"/>
  <c r="L361" i="20"/>
  <c r="M361" i="20"/>
  <c r="N361" i="20"/>
  <c r="AE361" i="20"/>
  <c r="T361" i="20" s="1"/>
  <c r="AF361" i="20"/>
  <c r="AG361" i="20"/>
  <c r="B362" i="20"/>
  <c r="J362" i="20"/>
  <c r="K362" i="20"/>
  <c r="L362" i="20"/>
  <c r="M362" i="20"/>
  <c r="N362" i="20"/>
  <c r="AE362" i="20"/>
  <c r="AF362" i="20"/>
  <c r="X362" i="20" s="1"/>
  <c r="AG362" i="20"/>
  <c r="B363" i="20"/>
  <c r="J363" i="20"/>
  <c r="K363" i="20"/>
  <c r="L363" i="20"/>
  <c r="M363" i="20"/>
  <c r="N363" i="20"/>
  <c r="X363" i="20" s="1"/>
  <c r="T363" i="20"/>
  <c r="AE363" i="20"/>
  <c r="AF363" i="20"/>
  <c r="AG363" i="20"/>
  <c r="B364" i="20"/>
  <c r="J364" i="20"/>
  <c r="K364" i="20"/>
  <c r="L364" i="20"/>
  <c r="M364" i="20"/>
  <c r="N364" i="20"/>
  <c r="AE364" i="20"/>
  <c r="T364" i="20" s="1"/>
  <c r="AF364" i="20"/>
  <c r="X364" i="20" s="1"/>
  <c r="AG364" i="20"/>
  <c r="AB364" i="20" s="1"/>
  <c r="B365" i="20"/>
  <c r="J365" i="20"/>
  <c r="K365" i="20"/>
  <c r="L365" i="20"/>
  <c r="M365" i="20"/>
  <c r="N365" i="20"/>
  <c r="AE365" i="20"/>
  <c r="T365" i="20" s="1"/>
  <c r="AF365" i="20"/>
  <c r="AG365" i="20"/>
  <c r="AB365" i="20" s="1"/>
  <c r="B366" i="20"/>
  <c r="J366" i="20"/>
  <c r="K366" i="20"/>
  <c r="L366" i="20"/>
  <c r="M366" i="20"/>
  <c r="N366" i="20"/>
  <c r="AE366" i="20"/>
  <c r="AF366" i="20"/>
  <c r="AG366" i="20"/>
  <c r="B367" i="20"/>
  <c r="J367" i="20"/>
  <c r="K367" i="20"/>
  <c r="L367" i="20"/>
  <c r="M367" i="20"/>
  <c r="N367" i="20"/>
  <c r="AE367" i="20"/>
  <c r="AF367" i="20"/>
  <c r="AG367" i="20"/>
  <c r="B368" i="20"/>
  <c r="J368" i="20"/>
  <c r="K368" i="20"/>
  <c r="L368" i="20"/>
  <c r="M368" i="20"/>
  <c r="N368" i="20"/>
  <c r="T368" i="20"/>
  <c r="AB368" i="20"/>
  <c r="AE368" i="20"/>
  <c r="AF368" i="20"/>
  <c r="X368" i="20" s="1"/>
  <c r="AG368" i="20"/>
  <c r="B369" i="20"/>
  <c r="J369" i="20"/>
  <c r="K369" i="20"/>
  <c r="L369" i="20"/>
  <c r="M369" i="20"/>
  <c r="N369" i="20"/>
  <c r="T369" i="20"/>
  <c r="AE369" i="20"/>
  <c r="AF369" i="20"/>
  <c r="AG369" i="20"/>
  <c r="B370" i="20"/>
  <c r="J370" i="20"/>
  <c r="K370" i="20"/>
  <c r="L370" i="20"/>
  <c r="M370" i="20"/>
  <c r="N370" i="20"/>
  <c r="AE370" i="20"/>
  <c r="AF370" i="20"/>
  <c r="X370" i="20" s="1"/>
  <c r="AG370" i="20"/>
  <c r="AB370" i="20" s="1"/>
  <c r="B371" i="20"/>
  <c r="J371" i="20"/>
  <c r="K371" i="20"/>
  <c r="L371" i="20"/>
  <c r="M371" i="20"/>
  <c r="N371" i="20"/>
  <c r="X371" i="20"/>
  <c r="AE371" i="20"/>
  <c r="T371" i="20" s="1"/>
  <c r="AF371" i="20"/>
  <c r="AG371" i="20"/>
  <c r="B372" i="20"/>
  <c r="J372" i="20"/>
  <c r="K372" i="20"/>
  <c r="L372" i="20"/>
  <c r="M372" i="20"/>
  <c r="N372" i="20"/>
  <c r="AE372" i="20"/>
  <c r="AF372" i="20"/>
  <c r="AG372" i="20"/>
  <c r="B373" i="20"/>
  <c r="J373" i="20"/>
  <c r="K373" i="20"/>
  <c r="L373" i="20"/>
  <c r="M373" i="20"/>
  <c r="N373" i="20"/>
  <c r="X373" i="20" s="1"/>
  <c r="AE373" i="20"/>
  <c r="T373" i="20" s="1"/>
  <c r="AF373" i="20"/>
  <c r="AG373" i="20"/>
  <c r="AB373" i="20" s="1"/>
  <c r="B374" i="20"/>
  <c r="J374" i="20"/>
  <c r="K374" i="20"/>
  <c r="L374" i="20"/>
  <c r="M374" i="20"/>
  <c r="N374" i="20"/>
  <c r="AE374" i="20"/>
  <c r="AF374" i="20"/>
  <c r="AG374" i="20"/>
  <c r="B375" i="20"/>
  <c r="J375" i="20"/>
  <c r="K375" i="20"/>
  <c r="L375" i="20"/>
  <c r="M375" i="20"/>
  <c r="N375" i="20"/>
  <c r="AB375" i="20" s="1"/>
  <c r="AE375" i="20"/>
  <c r="AF375" i="20"/>
  <c r="AG375" i="20"/>
  <c r="B376" i="20"/>
  <c r="J376" i="20"/>
  <c r="K376" i="20"/>
  <c r="L376" i="20"/>
  <c r="M376" i="20"/>
  <c r="N376" i="20"/>
  <c r="T376" i="20"/>
  <c r="AE376" i="20"/>
  <c r="AF376" i="20"/>
  <c r="X376" i="20" s="1"/>
  <c r="AG376" i="20"/>
  <c r="AB376" i="20" s="1"/>
  <c r="B377" i="20"/>
  <c r="J377" i="20"/>
  <c r="K377" i="20"/>
  <c r="L377" i="20"/>
  <c r="M377" i="20"/>
  <c r="N377" i="20"/>
  <c r="T377" i="20"/>
  <c r="AE377" i="20"/>
  <c r="AF377" i="20"/>
  <c r="AG377" i="20"/>
  <c r="B378" i="20"/>
  <c r="J378" i="20"/>
  <c r="K378" i="20"/>
  <c r="L378" i="20"/>
  <c r="M378" i="20"/>
  <c r="N378" i="20"/>
  <c r="AE378" i="20"/>
  <c r="AF378" i="20"/>
  <c r="X378" i="20" s="1"/>
  <c r="AG378" i="20"/>
  <c r="AB378" i="20" s="1"/>
  <c r="B379" i="20"/>
  <c r="J379" i="20"/>
  <c r="K379" i="20"/>
  <c r="L379" i="20"/>
  <c r="M379" i="20"/>
  <c r="N379" i="20"/>
  <c r="X379" i="20"/>
  <c r="AE379" i="20"/>
  <c r="T379" i="20" s="1"/>
  <c r="AF379" i="20"/>
  <c r="AG379" i="20"/>
  <c r="B380" i="20"/>
  <c r="J380" i="20"/>
  <c r="K380" i="20"/>
  <c r="L380" i="20"/>
  <c r="M380" i="20"/>
  <c r="N380" i="20"/>
  <c r="X380" i="20" s="1"/>
  <c r="AE380" i="20"/>
  <c r="AF380" i="20"/>
  <c r="AG380" i="20"/>
  <c r="B381" i="20"/>
  <c r="J381" i="20"/>
  <c r="K381" i="20"/>
  <c r="L381" i="20"/>
  <c r="M381" i="20"/>
  <c r="N381" i="20"/>
  <c r="AE381" i="20"/>
  <c r="T381" i="20" s="1"/>
  <c r="AF381" i="20"/>
  <c r="AG381" i="20"/>
  <c r="B382" i="20"/>
  <c r="J382" i="20"/>
  <c r="K382" i="20"/>
  <c r="L382" i="20"/>
  <c r="M382" i="20"/>
  <c r="N382" i="20"/>
  <c r="AE382" i="20"/>
  <c r="T382" i="20" s="1"/>
  <c r="AF382" i="20"/>
  <c r="AG382" i="20"/>
  <c r="B383" i="20"/>
  <c r="J383" i="20"/>
  <c r="K383" i="20"/>
  <c r="L383" i="20"/>
  <c r="M383" i="20"/>
  <c r="N383" i="20"/>
  <c r="AE383" i="20"/>
  <c r="T383" i="20" s="1"/>
  <c r="AF383" i="20"/>
  <c r="X383" i="20" s="1"/>
  <c r="AG383" i="20"/>
  <c r="B384" i="20"/>
  <c r="J384" i="20"/>
  <c r="K384" i="20"/>
  <c r="L384" i="20"/>
  <c r="M384" i="20"/>
  <c r="N384" i="20"/>
  <c r="T384" i="20"/>
  <c r="X384" i="20"/>
  <c r="AE384" i="20"/>
  <c r="AF384" i="20"/>
  <c r="AG384" i="20"/>
  <c r="AB384" i="20" s="1"/>
  <c r="B385" i="20"/>
  <c r="J385" i="20"/>
  <c r="K385" i="20"/>
  <c r="L385" i="20"/>
  <c r="M385" i="20"/>
  <c r="N385" i="20"/>
  <c r="AE385" i="20"/>
  <c r="T385" i="20" s="1"/>
  <c r="AF385" i="20"/>
  <c r="X385" i="20" s="1"/>
  <c r="AG385" i="20"/>
  <c r="B386" i="20"/>
  <c r="J386" i="20"/>
  <c r="K386" i="20"/>
  <c r="L386" i="20"/>
  <c r="M386" i="20"/>
  <c r="N386" i="20"/>
  <c r="AE386" i="20"/>
  <c r="AF386" i="20"/>
  <c r="AG386" i="20"/>
  <c r="B387" i="20"/>
  <c r="J387" i="20"/>
  <c r="K387" i="20"/>
  <c r="L387" i="20"/>
  <c r="M387" i="20"/>
  <c r="N387" i="20"/>
  <c r="T387" i="20" s="1"/>
  <c r="AE387" i="20"/>
  <c r="AF387" i="20"/>
  <c r="X387" i="20" s="1"/>
  <c r="AG387" i="20"/>
  <c r="B388" i="20"/>
  <c r="J388" i="20"/>
  <c r="K388" i="20"/>
  <c r="L388" i="20"/>
  <c r="M388" i="20"/>
  <c r="N388" i="20"/>
  <c r="AE388" i="20"/>
  <c r="T388" i="20" s="1"/>
  <c r="AF388" i="20"/>
  <c r="X388" i="20" s="1"/>
  <c r="AG388" i="20"/>
  <c r="AB388" i="20" s="1"/>
  <c r="B389" i="20"/>
  <c r="J389" i="20"/>
  <c r="K389" i="20"/>
  <c r="L389" i="20"/>
  <c r="M389" i="20"/>
  <c r="N389" i="20"/>
  <c r="X389" i="20" s="1"/>
  <c r="AE389" i="20"/>
  <c r="T389" i="20" s="1"/>
  <c r="AF389" i="20"/>
  <c r="AG389" i="20"/>
  <c r="B390" i="20"/>
  <c r="J390" i="20"/>
  <c r="K390" i="20"/>
  <c r="L390" i="20"/>
  <c r="M390" i="20"/>
  <c r="N390" i="20"/>
  <c r="X390" i="20" s="1"/>
  <c r="AE390" i="20"/>
  <c r="AF390" i="20"/>
  <c r="AG390" i="20"/>
  <c r="B391" i="20"/>
  <c r="J391" i="20"/>
  <c r="K391" i="20"/>
  <c r="L391" i="20"/>
  <c r="M391" i="20"/>
  <c r="N391" i="20"/>
  <c r="AE391" i="20"/>
  <c r="T391" i="20" s="1"/>
  <c r="AF391" i="20"/>
  <c r="X391" i="20" s="1"/>
  <c r="AG391" i="20"/>
  <c r="AB391" i="20" s="1"/>
  <c r="B392" i="20"/>
  <c r="J392" i="20"/>
  <c r="K392" i="20"/>
  <c r="L392" i="20"/>
  <c r="M392" i="20"/>
  <c r="N392" i="20"/>
  <c r="T392" i="20" s="1"/>
  <c r="AB392" i="20"/>
  <c r="AE392" i="20"/>
  <c r="AF392" i="20"/>
  <c r="AG392" i="20"/>
  <c r="B393" i="20"/>
  <c r="J393" i="20"/>
  <c r="K393" i="20"/>
  <c r="L393" i="20"/>
  <c r="M393" i="20"/>
  <c r="N393" i="20"/>
  <c r="AE393" i="20"/>
  <c r="T393" i="20" s="1"/>
  <c r="AF393" i="20"/>
  <c r="X393" i="20" s="1"/>
  <c r="AG393" i="20"/>
  <c r="B394" i="20"/>
  <c r="J394" i="20"/>
  <c r="K394" i="20"/>
  <c r="L394" i="20"/>
  <c r="M394" i="20"/>
  <c r="N394" i="20"/>
  <c r="AE394" i="20"/>
  <c r="AF394" i="20"/>
  <c r="AG394" i="20"/>
  <c r="B395" i="20"/>
  <c r="J395" i="20"/>
  <c r="K395" i="20"/>
  <c r="L395" i="20"/>
  <c r="M395" i="20"/>
  <c r="N395" i="20"/>
  <c r="T395" i="20"/>
  <c r="X395" i="20"/>
  <c r="AE395" i="20"/>
  <c r="AF395" i="20"/>
  <c r="AG395" i="20"/>
  <c r="AB395" i="20" s="1"/>
  <c r="B396" i="20"/>
  <c r="J396" i="20"/>
  <c r="K396" i="20"/>
  <c r="L396" i="20"/>
  <c r="M396" i="20"/>
  <c r="N396" i="20"/>
  <c r="AE396" i="20"/>
  <c r="T396" i="20" s="1"/>
  <c r="AF396" i="20"/>
  <c r="AG396" i="20"/>
  <c r="AB396" i="20" s="1"/>
  <c r="B397" i="20"/>
  <c r="J397" i="20"/>
  <c r="K397" i="20"/>
  <c r="L397" i="20"/>
  <c r="M397" i="20"/>
  <c r="N397" i="20"/>
  <c r="AE397" i="20"/>
  <c r="T397" i="20" s="1"/>
  <c r="AF397" i="20"/>
  <c r="AG397" i="20"/>
  <c r="B398" i="20"/>
  <c r="J398" i="20"/>
  <c r="K398" i="20"/>
  <c r="L398" i="20"/>
  <c r="M398" i="20"/>
  <c r="N398" i="20"/>
  <c r="X398" i="20" s="1"/>
  <c r="AE398" i="20"/>
  <c r="AF398" i="20"/>
  <c r="AG398" i="20"/>
  <c r="B399" i="20"/>
  <c r="J399" i="20"/>
  <c r="K399" i="20"/>
  <c r="L399" i="20"/>
  <c r="M399" i="20"/>
  <c r="N399" i="20"/>
  <c r="AE399" i="20"/>
  <c r="AF399" i="20"/>
  <c r="AG399" i="20"/>
  <c r="AB399" i="20" s="1"/>
  <c r="B400" i="20"/>
  <c r="J400" i="20"/>
  <c r="K400" i="20"/>
  <c r="L400" i="20"/>
  <c r="M400" i="20"/>
  <c r="N400" i="20"/>
  <c r="AB400" i="20" s="1"/>
  <c r="X400" i="20"/>
  <c r="AE400" i="20"/>
  <c r="T400" i="20" s="1"/>
  <c r="AF400" i="20"/>
  <c r="AG400" i="20"/>
  <c r="B401" i="20"/>
  <c r="J401" i="20"/>
  <c r="K401" i="20"/>
  <c r="L401" i="20"/>
  <c r="M401" i="20"/>
  <c r="N401" i="20"/>
  <c r="AB401" i="20" s="1"/>
  <c r="AE401" i="20"/>
  <c r="T401" i="20" s="1"/>
  <c r="AF401" i="20"/>
  <c r="AG401" i="20"/>
  <c r="B402" i="20"/>
  <c r="J402" i="20"/>
  <c r="K402" i="20"/>
  <c r="L402" i="20"/>
  <c r="M402" i="20"/>
  <c r="N402" i="20"/>
  <c r="AE402" i="20"/>
  <c r="T402" i="20" s="1"/>
  <c r="AF402" i="20"/>
  <c r="X402" i="20" s="1"/>
  <c r="AG402" i="20"/>
  <c r="AB402" i="20" s="1"/>
  <c r="B403" i="20"/>
  <c r="J403" i="20"/>
  <c r="K403" i="20"/>
  <c r="L403" i="20"/>
  <c r="M403" i="20"/>
  <c r="N403" i="20"/>
  <c r="T403" i="20"/>
  <c r="X403" i="20"/>
  <c r="AE403" i="20"/>
  <c r="AF403" i="20"/>
  <c r="AG403" i="20"/>
  <c r="B404" i="20"/>
  <c r="J404" i="20"/>
  <c r="K404" i="20"/>
  <c r="L404" i="20"/>
  <c r="M404" i="20"/>
  <c r="N404" i="20"/>
  <c r="X404" i="20"/>
  <c r="AE404" i="20"/>
  <c r="T404" i="20" s="1"/>
  <c r="AF404" i="20"/>
  <c r="AG404" i="20"/>
  <c r="AB404" i="20" s="1"/>
  <c r="B405" i="20"/>
  <c r="J405" i="20"/>
  <c r="K405" i="20"/>
  <c r="L405" i="20"/>
  <c r="M405" i="20"/>
  <c r="N405" i="20"/>
  <c r="X405" i="20" s="1"/>
  <c r="AE405" i="20"/>
  <c r="T405" i="20" s="1"/>
  <c r="AF405" i="20"/>
  <c r="AG405" i="20"/>
  <c r="B406" i="20"/>
  <c r="J406" i="20"/>
  <c r="K406" i="20"/>
  <c r="L406" i="20"/>
  <c r="M406" i="20"/>
  <c r="N406" i="20"/>
  <c r="X406" i="20" s="1"/>
  <c r="AE406" i="20"/>
  <c r="AF406" i="20"/>
  <c r="AG406" i="20"/>
  <c r="B407" i="20"/>
  <c r="J407" i="20"/>
  <c r="K407" i="20"/>
  <c r="L407" i="20"/>
  <c r="M407" i="20"/>
  <c r="N407" i="20"/>
  <c r="AE407" i="20"/>
  <c r="AF407" i="20"/>
  <c r="AG407" i="20"/>
  <c r="B408" i="20"/>
  <c r="J408" i="20"/>
  <c r="K408" i="20"/>
  <c r="L408" i="20"/>
  <c r="M408" i="20"/>
  <c r="N408" i="20"/>
  <c r="AB408" i="20"/>
  <c r="AE408" i="20"/>
  <c r="T408" i="20" s="1"/>
  <c r="AF408" i="20"/>
  <c r="X408" i="20" s="1"/>
  <c r="AG408" i="20"/>
  <c r="B409" i="20"/>
  <c r="J409" i="20"/>
  <c r="K409" i="20"/>
  <c r="L409" i="20"/>
  <c r="M409" i="20"/>
  <c r="N409" i="20"/>
  <c r="AB409" i="20" s="1"/>
  <c r="AE409" i="20"/>
  <c r="AF409" i="20"/>
  <c r="AG409" i="20"/>
  <c r="B410" i="20"/>
  <c r="J410" i="20"/>
  <c r="K410" i="20"/>
  <c r="L410" i="20"/>
  <c r="M410" i="20"/>
  <c r="N410" i="20"/>
  <c r="AE410" i="20"/>
  <c r="AF410" i="20"/>
  <c r="AG410" i="20"/>
  <c r="AB410" i="20" s="1"/>
  <c r="B411" i="20"/>
  <c r="J411" i="20"/>
  <c r="K411" i="20"/>
  <c r="L411" i="20"/>
  <c r="M411" i="20"/>
  <c r="N411" i="20"/>
  <c r="AE411" i="20"/>
  <c r="T411" i="20" s="1"/>
  <c r="AF411" i="20"/>
  <c r="X411" i="20" s="1"/>
  <c r="AG411" i="20"/>
  <c r="B412" i="20"/>
  <c r="J412" i="20"/>
  <c r="K412" i="20"/>
  <c r="L412" i="20"/>
  <c r="M412" i="20"/>
  <c r="N412" i="20"/>
  <c r="X412" i="20"/>
  <c r="AE412" i="20"/>
  <c r="AF412" i="20"/>
  <c r="AG412" i="20"/>
  <c r="B413" i="20"/>
  <c r="J413" i="20"/>
  <c r="K413" i="20"/>
  <c r="L413" i="20"/>
  <c r="M413" i="20"/>
  <c r="N413" i="20"/>
  <c r="X413" i="20"/>
  <c r="AE413" i="20"/>
  <c r="T413" i="20" s="1"/>
  <c r="AF413" i="20"/>
  <c r="AG413" i="20"/>
  <c r="AB413" i="20" s="1"/>
  <c r="B414" i="20"/>
  <c r="J414" i="20"/>
  <c r="K414" i="20"/>
  <c r="L414" i="20"/>
  <c r="M414" i="20"/>
  <c r="N414" i="20"/>
  <c r="AE414" i="20"/>
  <c r="T414" i="20" s="1"/>
  <c r="AF414" i="20"/>
  <c r="AG414" i="20"/>
  <c r="B415" i="20"/>
  <c r="J415" i="20"/>
  <c r="K415" i="20"/>
  <c r="L415" i="20"/>
  <c r="M415" i="20"/>
  <c r="N415" i="20"/>
  <c r="X415" i="20" s="1"/>
  <c r="AE415" i="20"/>
  <c r="AF415" i="20"/>
  <c r="AG415" i="20"/>
  <c r="B416" i="20"/>
  <c r="J416" i="20"/>
  <c r="K416" i="20"/>
  <c r="L416" i="20"/>
  <c r="M416" i="20"/>
  <c r="N416" i="20"/>
  <c r="AE416" i="20"/>
  <c r="AF416" i="20"/>
  <c r="X416" i="20" s="1"/>
  <c r="AG416" i="20"/>
  <c r="AB416" i="20" s="1"/>
  <c r="B417" i="20"/>
  <c r="J417" i="20"/>
  <c r="K417" i="20"/>
  <c r="L417" i="20"/>
  <c r="M417" i="20"/>
  <c r="N417" i="20"/>
  <c r="AE417" i="20"/>
  <c r="T417" i="20" s="1"/>
  <c r="AF417" i="20"/>
  <c r="AG417" i="20"/>
  <c r="B418" i="20"/>
  <c r="J418" i="20"/>
  <c r="K418" i="20"/>
  <c r="L418" i="20"/>
  <c r="M418" i="20"/>
  <c r="N418" i="20"/>
  <c r="AE418" i="20"/>
  <c r="AF418" i="20"/>
  <c r="AG418" i="20"/>
  <c r="B419" i="20"/>
  <c r="J419" i="20"/>
  <c r="K419" i="20"/>
  <c r="L419" i="20"/>
  <c r="M419" i="20"/>
  <c r="N419" i="20"/>
  <c r="T419" i="20" s="1"/>
  <c r="AE419" i="20"/>
  <c r="AF419" i="20"/>
  <c r="AG419" i="20"/>
  <c r="B420" i="20"/>
  <c r="J420" i="20"/>
  <c r="K420" i="20"/>
  <c r="L420" i="20"/>
  <c r="M420" i="20"/>
  <c r="N420" i="20"/>
  <c r="AE420" i="20"/>
  <c r="T420" i="20" s="1"/>
  <c r="AF420" i="20"/>
  <c r="X420" i="20" s="1"/>
  <c r="AG420" i="20"/>
  <c r="AB420" i="20" s="1"/>
  <c r="B421" i="20"/>
  <c r="J421" i="20"/>
  <c r="K421" i="20"/>
  <c r="L421" i="20"/>
  <c r="M421" i="20"/>
  <c r="N421" i="20"/>
  <c r="X421" i="20"/>
  <c r="AE421" i="20"/>
  <c r="AF421" i="20"/>
  <c r="AG421" i="20"/>
  <c r="B422" i="20"/>
  <c r="J422" i="20"/>
  <c r="K422" i="20"/>
  <c r="L422" i="20"/>
  <c r="M422" i="20"/>
  <c r="N422" i="20"/>
  <c r="AE422" i="20"/>
  <c r="T422" i="20" s="1"/>
  <c r="AF422" i="20"/>
  <c r="AG422" i="20"/>
  <c r="AB422" i="20" s="1"/>
  <c r="B423" i="20"/>
  <c r="J423" i="20"/>
  <c r="K423" i="20"/>
  <c r="L423" i="20"/>
  <c r="M423" i="20"/>
  <c r="N423" i="20"/>
  <c r="AE423" i="20"/>
  <c r="AF423" i="20"/>
  <c r="AG423" i="20"/>
  <c r="B424" i="20"/>
  <c r="J424" i="20"/>
  <c r="K424" i="20"/>
  <c r="L424" i="20"/>
  <c r="M424" i="20"/>
  <c r="N424" i="20"/>
  <c r="AB424" i="20"/>
  <c r="AE424" i="20"/>
  <c r="AF424" i="20"/>
  <c r="AG424" i="20"/>
  <c r="B425" i="20"/>
  <c r="J425" i="20"/>
  <c r="K425" i="20"/>
  <c r="L425" i="20"/>
  <c r="M425" i="20"/>
  <c r="N425" i="20"/>
  <c r="AE425" i="20"/>
  <c r="T425" i="20" s="1"/>
  <c r="AF425" i="20"/>
  <c r="AG425" i="20"/>
  <c r="B426" i="20"/>
  <c r="J426" i="20"/>
  <c r="K426" i="20"/>
  <c r="L426" i="20"/>
  <c r="M426" i="20"/>
  <c r="N426" i="20"/>
  <c r="AE426" i="20"/>
  <c r="AF426" i="20"/>
  <c r="AG426" i="20"/>
  <c r="AB426" i="20" s="1"/>
  <c r="B427" i="20"/>
  <c r="J427" i="20"/>
  <c r="K427" i="20"/>
  <c r="L427" i="20"/>
  <c r="M427" i="20"/>
  <c r="N427" i="20"/>
  <c r="T427" i="20" s="1"/>
  <c r="X427" i="20"/>
  <c r="AE427" i="20"/>
  <c r="AF427" i="20"/>
  <c r="AG427" i="20"/>
  <c r="B428" i="20"/>
  <c r="J428" i="20"/>
  <c r="K428" i="20"/>
  <c r="L428" i="20"/>
  <c r="M428" i="20"/>
  <c r="N428" i="20"/>
  <c r="AE428" i="20"/>
  <c r="AF428" i="20"/>
  <c r="X428" i="20" s="1"/>
  <c r="AG428" i="20"/>
  <c r="AB428" i="20" s="1"/>
  <c r="B429" i="20"/>
  <c r="J429" i="20"/>
  <c r="K429" i="20"/>
  <c r="L429" i="20"/>
  <c r="M429" i="20"/>
  <c r="N429" i="20"/>
  <c r="AE429" i="20"/>
  <c r="T429" i="20" s="1"/>
  <c r="AF429" i="20"/>
  <c r="X429" i="20" s="1"/>
  <c r="AG429" i="20"/>
  <c r="AB429" i="20" s="1"/>
  <c r="B430" i="20"/>
  <c r="J430" i="20"/>
  <c r="K430" i="20"/>
  <c r="L430" i="20"/>
  <c r="M430" i="20"/>
  <c r="N430" i="20"/>
  <c r="X430" i="20" s="1"/>
  <c r="AE430" i="20"/>
  <c r="AF430" i="20"/>
  <c r="AG430" i="20"/>
  <c r="B431" i="20"/>
  <c r="J431" i="20"/>
  <c r="K431" i="20"/>
  <c r="L431" i="20"/>
  <c r="M431" i="20"/>
  <c r="N431" i="20"/>
  <c r="AE431" i="20"/>
  <c r="AF431" i="20"/>
  <c r="X431" i="20" s="1"/>
  <c r="AG431" i="20"/>
  <c r="B432" i="20"/>
  <c r="J432" i="20"/>
  <c r="K432" i="20"/>
  <c r="L432" i="20"/>
  <c r="M432" i="20"/>
  <c r="N432" i="20"/>
  <c r="AB432" i="20"/>
  <c r="AE432" i="20"/>
  <c r="T432" i="20" s="1"/>
  <c r="AF432" i="20"/>
  <c r="X432" i="20" s="1"/>
  <c r="AG432" i="20"/>
  <c r="B433" i="20"/>
  <c r="J433" i="20"/>
  <c r="K433" i="20"/>
  <c r="L433" i="20"/>
  <c r="M433" i="20"/>
  <c r="N433" i="20"/>
  <c r="AB433" i="20" s="1"/>
  <c r="AE433" i="20"/>
  <c r="AF433" i="20"/>
  <c r="AG433" i="20"/>
  <c r="B434" i="20"/>
  <c r="J434" i="20"/>
  <c r="K434" i="20"/>
  <c r="L434" i="20"/>
  <c r="M434" i="20"/>
  <c r="N434" i="20"/>
  <c r="AE434" i="20"/>
  <c r="AF434" i="20"/>
  <c r="AG434" i="20"/>
  <c r="AB434" i="20" s="1"/>
  <c r="B435" i="20"/>
  <c r="J435" i="20"/>
  <c r="K435" i="20"/>
  <c r="L435" i="20"/>
  <c r="M435" i="20"/>
  <c r="N435" i="20"/>
  <c r="AE435" i="20"/>
  <c r="T435" i="20" s="1"/>
  <c r="AF435" i="20"/>
  <c r="X435" i="20" s="1"/>
  <c r="AG435" i="20"/>
  <c r="B436" i="20"/>
  <c r="J436" i="20"/>
  <c r="K436" i="20"/>
  <c r="L436" i="20"/>
  <c r="M436" i="20"/>
  <c r="N436" i="20"/>
  <c r="X436" i="20"/>
  <c r="AE436" i="20"/>
  <c r="AF436" i="20"/>
  <c r="AG436" i="20"/>
  <c r="B437" i="20"/>
  <c r="J437" i="20"/>
  <c r="K437" i="20"/>
  <c r="L437" i="20"/>
  <c r="M437" i="20"/>
  <c r="N437" i="20"/>
  <c r="X437" i="20"/>
  <c r="AE437" i="20"/>
  <c r="T437" i="20" s="1"/>
  <c r="AF437" i="20"/>
  <c r="AG437" i="20"/>
  <c r="AB437" i="20" s="1"/>
  <c r="B438" i="20"/>
  <c r="J438" i="20"/>
  <c r="K438" i="20"/>
  <c r="L438" i="20"/>
  <c r="M438" i="20"/>
  <c r="N438" i="20"/>
  <c r="X438" i="20" s="1"/>
  <c r="AE438" i="20"/>
  <c r="T438" i="20" s="1"/>
  <c r="AF438" i="20"/>
  <c r="AG438" i="20"/>
  <c r="B439" i="20"/>
  <c r="J439" i="20"/>
  <c r="K439" i="20"/>
  <c r="L439" i="20"/>
  <c r="M439" i="20"/>
  <c r="N439" i="20"/>
  <c r="X439" i="20" s="1"/>
  <c r="AE439" i="20"/>
  <c r="AF439" i="20"/>
  <c r="AG439" i="20"/>
  <c r="B440" i="20"/>
  <c r="J440" i="20"/>
  <c r="K440" i="20"/>
  <c r="L440" i="20"/>
  <c r="M440" i="20"/>
  <c r="N440" i="20"/>
  <c r="AE440" i="20"/>
  <c r="T440" i="20" s="1"/>
  <c r="AF440" i="20"/>
  <c r="X440" i="20" s="1"/>
  <c r="AG440" i="20"/>
  <c r="AB440" i="20" s="1"/>
  <c r="B441" i="20"/>
  <c r="J441" i="20"/>
  <c r="K441" i="20"/>
  <c r="L441" i="20"/>
  <c r="M441" i="20"/>
  <c r="N441" i="20"/>
  <c r="T441" i="20"/>
  <c r="AB441" i="20"/>
  <c r="AE441" i="20"/>
  <c r="AF441" i="20"/>
  <c r="X441" i="20" s="1"/>
  <c r="AG441" i="20"/>
  <c r="B442" i="20"/>
  <c r="J442" i="20"/>
  <c r="K442" i="20"/>
  <c r="L442" i="20"/>
  <c r="M442" i="20"/>
  <c r="N442" i="20"/>
  <c r="T442" i="20"/>
  <c r="AE442" i="20"/>
  <c r="AF442" i="20"/>
  <c r="X442" i="20" s="1"/>
  <c r="AG442" i="20"/>
  <c r="AB442" i="20" s="1"/>
  <c r="B443" i="20"/>
  <c r="J443" i="20"/>
  <c r="K443" i="20"/>
  <c r="L443" i="20"/>
  <c r="M443" i="20"/>
  <c r="N443" i="20"/>
  <c r="T443" i="20"/>
  <c r="AE443" i="20"/>
  <c r="AF443" i="20"/>
  <c r="AG443" i="20"/>
  <c r="AB443" i="20" s="1"/>
  <c r="B444" i="20"/>
  <c r="J444" i="20"/>
  <c r="K444" i="20"/>
  <c r="L444" i="20"/>
  <c r="M444" i="20"/>
  <c r="N444" i="20"/>
  <c r="AE444" i="20"/>
  <c r="AF444" i="20"/>
  <c r="X444" i="20" s="1"/>
  <c r="AG444" i="20"/>
  <c r="AB444" i="20" s="1"/>
  <c r="B445" i="20"/>
  <c r="J445" i="20"/>
  <c r="K445" i="20"/>
  <c r="L445" i="20"/>
  <c r="M445" i="20"/>
  <c r="N445" i="20"/>
  <c r="AE445" i="20"/>
  <c r="T445" i="20" s="1"/>
  <c r="AF445" i="20"/>
  <c r="AG445" i="20"/>
  <c r="B446" i="20"/>
  <c r="J446" i="20"/>
  <c r="K446" i="20"/>
  <c r="L446" i="20"/>
  <c r="M446" i="20"/>
  <c r="N446" i="20"/>
  <c r="AE446" i="20"/>
  <c r="AF446" i="20"/>
  <c r="AG446" i="20"/>
  <c r="B447" i="20"/>
  <c r="J447" i="20"/>
  <c r="K447" i="20"/>
  <c r="L447" i="20"/>
  <c r="M447" i="20"/>
  <c r="N447" i="20"/>
  <c r="AE447" i="20"/>
  <c r="AF447" i="20"/>
  <c r="AG447" i="20"/>
  <c r="B448" i="20"/>
  <c r="J448" i="20"/>
  <c r="K448" i="20"/>
  <c r="L448" i="20"/>
  <c r="M448" i="20"/>
  <c r="N448" i="20"/>
  <c r="AE448" i="20"/>
  <c r="AF448" i="20"/>
  <c r="AG448" i="20"/>
  <c r="B449" i="20"/>
  <c r="J449" i="20"/>
  <c r="K449" i="20"/>
  <c r="L449" i="20"/>
  <c r="M449" i="20"/>
  <c r="N449" i="20"/>
  <c r="AE449" i="20"/>
  <c r="T449" i="20" s="1"/>
  <c r="AF449" i="20"/>
  <c r="X449" i="20" s="1"/>
  <c r="AG449" i="20"/>
  <c r="B450" i="20"/>
  <c r="J450" i="20"/>
  <c r="K450" i="20"/>
  <c r="L450" i="20"/>
  <c r="M450" i="20"/>
  <c r="N450" i="20"/>
  <c r="T450" i="20"/>
  <c r="AE450" i="20"/>
  <c r="AF450" i="20"/>
  <c r="AG450" i="20"/>
  <c r="B451" i="20"/>
  <c r="J451" i="20"/>
  <c r="K451" i="20"/>
  <c r="L451" i="20"/>
  <c r="M451" i="20"/>
  <c r="N451" i="20"/>
  <c r="AE451" i="20"/>
  <c r="T451" i="20" s="1"/>
  <c r="AF451" i="20"/>
  <c r="X451" i="20" s="1"/>
  <c r="AG451" i="20"/>
  <c r="AB451" i="20" s="1"/>
  <c r="B452" i="20"/>
  <c r="J452" i="20"/>
  <c r="K452" i="20"/>
  <c r="L452" i="20"/>
  <c r="M452" i="20"/>
  <c r="N452" i="20"/>
  <c r="X452" i="20" s="1"/>
  <c r="AE452" i="20"/>
  <c r="T452" i="20" s="1"/>
  <c r="AF452" i="20"/>
  <c r="AG452" i="20"/>
  <c r="B453" i="20"/>
  <c r="J453" i="20"/>
  <c r="K453" i="20"/>
  <c r="L453" i="20"/>
  <c r="M453" i="20"/>
  <c r="N453" i="20"/>
  <c r="X453" i="20" s="1"/>
  <c r="AE453" i="20"/>
  <c r="AF453" i="20"/>
  <c r="AG453" i="20"/>
  <c r="B454" i="20"/>
  <c r="J454" i="20"/>
  <c r="K454" i="20"/>
  <c r="L454" i="20"/>
  <c r="M454" i="20"/>
  <c r="N454" i="20"/>
  <c r="AE454" i="20"/>
  <c r="AF454" i="20"/>
  <c r="AG454" i="20"/>
  <c r="AB454" i="20" s="1"/>
  <c r="B455" i="20"/>
  <c r="J455" i="20"/>
  <c r="K455" i="20"/>
  <c r="L455" i="20"/>
  <c r="M455" i="20"/>
  <c r="N455" i="20"/>
  <c r="AB455" i="20" s="1"/>
  <c r="AE455" i="20"/>
  <c r="T455" i="20" s="1"/>
  <c r="AF455" i="20"/>
  <c r="AG455" i="20"/>
  <c r="B456" i="20"/>
  <c r="J456" i="20"/>
  <c r="K456" i="20"/>
  <c r="L456" i="20"/>
  <c r="M456" i="20"/>
  <c r="N456" i="20"/>
  <c r="T456" i="20" s="1"/>
  <c r="AE456" i="20"/>
  <c r="AF456" i="20"/>
  <c r="AG456" i="20"/>
  <c r="B457" i="20"/>
  <c r="J457" i="20"/>
  <c r="K457" i="20"/>
  <c r="L457" i="20"/>
  <c r="M457" i="20"/>
  <c r="N457" i="20"/>
  <c r="AB457" i="20"/>
  <c r="AE457" i="20"/>
  <c r="T457" i="20" s="1"/>
  <c r="AF457" i="20"/>
  <c r="X457" i="20" s="1"/>
  <c r="AG457" i="20"/>
  <c r="B458" i="20"/>
  <c r="J458" i="20"/>
  <c r="K458" i="20"/>
  <c r="L458" i="20"/>
  <c r="M458" i="20"/>
  <c r="N458" i="20"/>
  <c r="AE458" i="20"/>
  <c r="AF458" i="20"/>
  <c r="AG458" i="20"/>
  <c r="B459" i="20"/>
  <c r="J459" i="20"/>
  <c r="K459" i="20"/>
  <c r="L459" i="20"/>
  <c r="M459" i="20"/>
  <c r="N459" i="20"/>
  <c r="AE459" i="20"/>
  <c r="AF459" i="20"/>
  <c r="AG459" i="20"/>
  <c r="B460" i="20"/>
  <c r="J460" i="20"/>
  <c r="K460" i="20"/>
  <c r="L460" i="20"/>
  <c r="M460" i="20"/>
  <c r="N460" i="20"/>
  <c r="AE460" i="20"/>
  <c r="T460" i="20" s="1"/>
  <c r="AF460" i="20"/>
  <c r="X460" i="20" s="1"/>
  <c r="AG460" i="20"/>
  <c r="AB460" i="20" s="1"/>
  <c r="B461" i="20"/>
  <c r="J461" i="20"/>
  <c r="K461" i="20"/>
  <c r="L461" i="20"/>
  <c r="M461" i="20"/>
  <c r="N461" i="20"/>
  <c r="X461" i="20"/>
  <c r="AE461" i="20"/>
  <c r="AF461" i="20"/>
  <c r="AG461" i="20"/>
  <c r="B462" i="20"/>
  <c r="J462" i="20"/>
  <c r="K462" i="20"/>
  <c r="L462" i="20"/>
  <c r="M462" i="20"/>
  <c r="N462" i="20"/>
  <c r="AE462" i="20"/>
  <c r="T462" i="20" s="1"/>
  <c r="AF462" i="20"/>
  <c r="X462" i="20" s="1"/>
  <c r="AG462" i="20"/>
  <c r="AB462" i="20" s="1"/>
  <c r="B463" i="20"/>
  <c r="J463" i="20"/>
  <c r="K463" i="20"/>
  <c r="L463" i="20"/>
  <c r="M463" i="20"/>
  <c r="N463" i="20"/>
  <c r="AE463" i="20"/>
  <c r="AF463" i="20"/>
  <c r="X463" i="20" s="1"/>
  <c r="AG463" i="20"/>
  <c r="B464" i="20"/>
  <c r="J464" i="20"/>
  <c r="K464" i="20"/>
  <c r="L464" i="20"/>
  <c r="M464" i="20"/>
  <c r="N464" i="20"/>
  <c r="T464" i="20"/>
  <c r="AE464" i="20"/>
  <c r="AF464" i="20"/>
  <c r="X464" i="20" s="1"/>
  <c r="AG464" i="20"/>
  <c r="AB464" i="20" s="1"/>
  <c r="B465" i="20"/>
  <c r="J465" i="20"/>
  <c r="K465" i="20"/>
  <c r="L465" i="20"/>
  <c r="M465" i="20"/>
  <c r="N465" i="20"/>
  <c r="AE465" i="20"/>
  <c r="T465" i="20" s="1"/>
  <c r="AF465" i="20"/>
  <c r="X465" i="20" s="1"/>
  <c r="AG465" i="20"/>
  <c r="B466" i="20"/>
  <c r="J466" i="20"/>
  <c r="K466" i="20"/>
  <c r="L466" i="20"/>
  <c r="M466" i="20"/>
  <c r="N466" i="20"/>
  <c r="AB466" i="20" s="1"/>
  <c r="T466" i="20"/>
  <c r="AE466" i="20"/>
  <c r="AF466" i="20"/>
  <c r="AG466" i="20"/>
  <c r="B467" i="20"/>
  <c r="J467" i="20"/>
  <c r="K467" i="20"/>
  <c r="L467" i="20"/>
  <c r="M467" i="20"/>
  <c r="N467" i="20"/>
  <c r="AE467" i="20"/>
  <c r="T467" i="20" s="1"/>
  <c r="AF467" i="20"/>
  <c r="X467" i="20" s="1"/>
  <c r="AG467" i="20"/>
  <c r="AB467" i="20" s="1"/>
  <c r="B468" i="20"/>
  <c r="J468" i="20"/>
  <c r="K468" i="20"/>
  <c r="L468" i="20"/>
  <c r="M468" i="20"/>
  <c r="N468" i="20"/>
  <c r="AE468" i="20"/>
  <c r="T468" i="20" s="1"/>
  <c r="AF468" i="20"/>
  <c r="AG468" i="20"/>
  <c r="B469" i="20"/>
  <c r="J469" i="20"/>
  <c r="K469" i="20"/>
  <c r="L469" i="20"/>
  <c r="M469" i="20"/>
  <c r="N469" i="20"/>
  <c r="AE469" i="20"/>
  <c r="T469" i="20" s="1"/>
  <c r="AF469" i="20"/>
  <c r="AG469" i="20"/>
  <c r="B470" i="20"/>
  <c r="J470" i="20"/>
  <c r="K470" i="20"/>
  <c r="L470" i="20"/>
  <c r="M470" i="20"/>
  <c r="N470" i="20"/>
  <c r="AE470" i="20"/>
  <c r="T470" i="20" s="1"/>
  <c r="AF470" i="20"/>
  <c r="X470" i="20" s="1"/>
  <c r="AG470" i="20"/>
  <c r="AB470" i="20" s="1"/>
  <c r="B471" i="20"/>
  <c r="J471" i="20"/>
  <c r="K471" i="20"/>
  <c r="L471" i="20"/>
  <c r="M471" i="20"/>
  <c r="N471" i="20"/>
  <c r="AE471" i="20"/>
  <c r="AF471" i="20"/>
  <c r="AG471" i="20"/>
  <c r="B472" i="20"/>
  <c r="J472" i="20"/>
  <c r="K472" i="20"/>
  <c r="L472" i="20"/>
  <c r="M472" i="20"/>
  <c r="N472" i="20"/>
  <c r="AE472" i="20"/>
  <c r="AF472" i="20"/>
  <c r="AG472" i="20"/>
  <c r="B473" i="20"/>
  <c r="J473" i="20"/>
  <c r="K473" i="20"/>
  <c r="L473" i="20"/>
  <c r="M473" i="20"/>
  <c r="N473" i="20"/>
  <c r="AE473" i="20"/>
  <c r="T473" i="20" s="1"/>
  <c r="AF473" i="20"/>
  <c r="AG473" i="20"/>
  <c r="AB473" i="20" s="1"/>
  <c r="B474" i="20"/>
  <c r="J474" i="20"/>
  <c r="K474" i="20"/>
  <c r="L474" i="20"/>
  <c r="M474" i="20"/>
  <c r="N474" i="20"/>
  <c r="AB474" i="20"/>
  <c r="AE474" i="20"/>
  <c r="AF474" i="20"/>
  <c r="AG474" i="20"/>
  <c r="B475" i="20"/>
  <c r="J475" i="20"/>
  <c r="K475" i="20"/>
  <c r="L475" i="20"/>
  <c r="M475" i="20"/>
  <c r="N475" i="20"/>
  <c r="AE475" i="20"/>
  <c r="AF475" i="20"/>
  <c r="AG475" i="20"/>
  <c r="AB475" i="20" s="1"/>
  <c r="B476" i="20"/>
  <c r="J476" i="20"/>
  <c r="K476" i="20"/>
  <c r="L476" i="20"/>
  <c r="M476" i="20"/>
  <c r="N476" i="20"/>
  <c r="X476" i="20"/>
  <c r="AB476" i="20"/>
  <c r="AE476" i="20"/>
  <c r="T476" i="20" s="1"/>
  <c r="AF476" i="20"/>
  <c r="AG476" i="20"/>
  <c r="B477" i="20"/>
  <c r="J477" i="20"/>
  <c r="K477" i="20"/>
  <c r="L477" i="20"/>
  <c r="M477" i="20"/>
  <c r="N477" i="20"/>
  <c r="AE477" i="20"/>
  <c r="AF477" i="20"/>
  <c r="AG477" i="20"/>
  <c r="B478" i="20"/>
  <c r="J478" i="20"/>
  <c r="K478" i="20"/>
  <c r="L478" i="20"/>
  <c r="M478" i="20"/>
  <c r="N478" i="20"/>
  <c r="AE478" i="20"/>
  <c r="AF478" i="20"/>
  <c r="AG478" i="20"/>
  <c r="B479" i="20"/>
  <c r="J479" i="20"/>
  <c r="K479" i="20"/>
  <c r="L479" i="20"/>
  <c r="M479" i="20"/>
  <c r="N479" i="20"/>
  <c r="AE479" i="20"/>
  <c r="T479" i="20" s="1"/>
  <c r="AF479" i="20"/>
  <c r="X479" i="20" s="1"/>
  <c r="AG479" i="20"/>
  <c r="AB479" i="20" s="1"/>
  <c r="B480" i="20"/>
  <c r="J480" i="20"/>
  <c r="K480" i="20"/>
  <c r="L480" i="20"/>
  <c r="M480" i="20"/>
  <c r="N480" i="20"/>
  <c r="X480" i="20" s="1"/>
  <c r="T480" i="20"/>
  <c r="AE480" i="20"/>
  <c r="AF480" i="20"/>
  <c r="AG480" i="20"/>
  <c r="B481" i="20"/>
  <c r="J481" i="20"/>
  <c r="K481" i="20"/>
  <c r="L481" i="20"/>
  <c r="M481" i="20"/>
  <c r="N481" i="20"/>
  <c r="AE481" i="20"/>
  <c r="T481" i="20" s="1"/>
  <c r="AF481" i="20"/>
  <c r="X481" i="20" s="1"/>
  <c r="AG481" i="20"/>
  <c r="AB481" i="20" s="1"/>
  <c r="B482" i="20"/>
  <c r="J482" i="20"/>
  <c r="K482" i="20"/>
  <c r="L482" i="20"/>
  <c r="M482" i="20"/>
  <c r="N482" i="20"/>
  <c r="AE482" i="20"/>
  <c r="T482" i="20" s="1"/>
  <c r="AF482" i="20"/>
  <c r="X482" i="20" s="1"/>
  <c r="AG482" i="20"/>
  <c r="B483" i="20"/>
  <c r="J483" i="20"/>
  <c r="K483" i="20"/>
  <c r="L483" i="20"/>
  <c r="M483" i="20"/>
  <c r="N483" i="20"/>
  <c r="AE483" i="20"/>
  <c r="AF483" i="20"/>
  <c r="AG483" i="20"/>
  <c r="B484" i="20"/>
  <c r="J484" i="20"/>
  <c r="K484" i="20"/>
  <c r="L484" i="20"/>
  <c r="M484" i="20"/>
  <c r="N484" i="20"/>
  <c r="AE484" i="20"/>
  <c r="AF484" i="20"/>
  <c r="X484" i="20" s="1"/>
  <c r="AG484" i="20"/>
  <c r="AB484" i="20" s="1"/>
  <c r="B485" i="20"/>
  <c r="J485" i="20"/>
  <c r="K485" i="20"/>
  <c r="L485" i="20"/>
  <c r="M485" i="20"/>
  <c r="N485" i="20"/>
  <c r="AE485" i="20"/>
  <c r="AF485" i="20"/>
  <c r="X485" i="20" s="1"/>
  <c r="AG485" i="20"/>
  <c r="AB485" i="20" s="1"/>
  <c r="B486" i="20"/>
  <c r="J486" i="20"/>
  <c r="K486" i="20"/>
  <c r="L486" i="20"/>
  <c r="M486" i="20"/>
  <c r="N486" i="20"/>
  <c r="T486" i="20"/>
  <c r="X486" i="20"/>
  <c r="AE486" i="20"/>
  <c r="AF486" i="20"/>
  <c r="AG486" i="20"/>
  <c r="AB486" i="20" s="1"/>
  <c r="B487" i="20"/>
  <c r="J487" i="20"/>
  <c r="K487" i="20"/>
  <c r="L487" i="20"/>
  <c r="M487" i="20"/>
  <c r="N487" i="20"/>
  <c r="AE487" i="20"/>
  <c r="T487" i="20" s="1"/>
  <c r="AF487" i="20"/>
  <c r="X487" i="20" s="1"/>
  <c r="AG487" i="20"/>
  <c r="AB487" i="20" s="1"/>
  <c r="B488" i="20"/>
  <c r="J488" i="20"/>
  <c r="K488" i="20"/>
  <c r="L488" i="20"/>
  <c r="M488" i="20"/>
  <c r="N488" i="20"/>
  <c r="X488" i="20" s="1"/>
  <c r="AE488" i="20"/>
  <c r="T488" i="20" s="1"/>
  <c r="AF488" i="20"/>
  <c r="AG488" i="20"/>
  <c r="B489" i="20"/>
  <c r="J489" i="20"/>
  <c r="K489" i="20"/>
  <c r="L489" i="20"/>
  <c r="M489" i="20"/>
  <c r="N489" i="20"/>
  <c r="AE489" i="20"/>
  <c r="AF489" i="20"/>
  <c r="AG489" i="20"/>
  <c r="B490" i="20"/>
  <c r="J490" i="20"/>
  <c r="K490" i="20"/>
  <c r="L490" i="20"/>
  <c r="M490" i="20"/>
  <c r="N490" i="20"/>
  <c r="AE490" i="20"/>
  <c r="T490" i="20" s="1"/>
  <c r="AF490" i="20"/>
  <c r="X490" i="20" s="1"/>
  <c r="AG490" i="20"/>
  <c r="AB490" i="20" s="1"/>
  <c r="B491" i="20"/>
  <c r="J491" i="20"/>
  <c r="K491" i="20"/>
  <c r="L491" i="20"/>
  <c r="M491" i="20"/>
  <c r="N491" i="20"/>
  <c r="AE491" i="20"/>
  <c r="AF491" i="20"/>
  <c r="AG491" i="20"/>
  <c r="B492" i="20"/>
  <c r="J492" i="20"/>
  <c r="K492" i="20"/>
  <c r="L492" i="20"/>
  <c r="M492" i="20"/>
  <c r="N492" i="20"/>
  <c r="AE492" i="20"/>
  <c r="AF492" i="20"/>
  <c r="AG492" i="20"/>
  <c r="B493" i="20"/>
  <c r="J493" i="20"/>
  <c r="K493" i="20"/>
  <c r="L493" i="20"/>
  <c r="M493" i="20"/>
  <c r="N493" i="20"/>
  <c r="AE493" i="20"/>
  <c r="AF493" i="20"/>
  <c r="X493" i="20" s="1"/>
  <c r="AG493" i="20"/>
  <c r="AB493" i="20" s="1"/>
  <c r="B494" i="20"/>
  <c r="J494" i="20"/>
  <c r="K494" i="20"/>
  <c r="L494" i="20"/>
  <c r="M494" i="20"/>
  <c r="N494" i="20"/>
  <c r="T494" i="20" s="1"/>
  <c r="X494" i="20"/>
  <c r="AB494" i="20"/>
  <c r="AE494" i="20"/>
  <c r="AF494" i="20"/>
  <c r="AG494" i="20"/>
  <c r="B495" i="20"/>
  <c r="J495" i="20"/>
  <c r="K495" i="20"/>
  <c r="L495" i="20"/>
  <c r="M495" i="20"/>
  <c r="N495" i="20"/>
  <c r="AE495" i="20"/>
  <c r="T495" i="20" s="1"/>
  <c r="AF495" i="20"/>
  <c r="X495" i="20" s="1"/>
  <c r="AG495" i="20"/>
  <c r="AB495" i="20" s="1"/>
  <c r="B496" i="20"/>
  <c r="J496" i="20"/>
  <c r="K496" i="20"/>
  <c r="L496" i="20"/>
  <c r="M496" i="20"/>
  <c r="N496" i="20"/>
  <c r="AE496" i="20"/>
  <c r="T496" i="20" s="1"/>
  <c r="AF496" i="20"/>
  <c r="AG496" i="20"/>
  <c r="AB496" i="20" s="1"/>
  <c r="B497" i="20"/>
  <c r="J497" i="20"/>
  <c r="K497" i="20"/>
  <c r="L497" i="20"/>
  <c r="M497" i="20"/>
  <c r="N497" i="20"/>
  <c r="X497" i="20"/>
  <c r="AE497" i="20"/>
  <c r="AF497" i="20"/>
  <c r="AG497" i="20"/>
  <c r="AB497" i="20" s="1"/>
  <c r="B498" i="20"/>
  <c r="J498" i="20"/>
  <c r="K498" i="20"/>
  <c r="L498" i="20"/>
  <c r="M498" i="20"/>
  <c r="N498" i="20"/>
  <c r="AE498" i="20"/>
  <c r="T498" i="20" s="1"/>
  <c r="AF498" i="20"/>
  <c r="X498" i="20" s="1"/>
  <c r="AG498" i="20"/>
  <c r="AB498" i="20" s="1"/>
  <c r="B499" i="20"/>
  <c r="J499" i="20"/>
  <c r="K499" i="20"/>
  <c r="L499" i="20"/>
  <c r="M499" i="20"/>
  <c r="N499" i="20"/>
  <c r="AE499" i="20"/>
  <c r="AF499" i="20"/>
  <c r="AG499" i="20"/>
  <c r="B500" i="20"/>
  <c r="J500" i="20"/>
  <c r="K500" i="20"/>
  <c r="L500" i="20"/>
  <c r="M500" i="20"/>
  <c r="N500" i="20"/>
  <c r="AB500" i="20"/>
  <c r="AE500" i="20"/>
  <c r="AF500" i="20"/>
  <c r="AG500" i="20"/>
  <c r="B501" i="20"/>
  <c r="J501" i="20"/>
  <c r="K501" i="20"/>
  <c r="L501" i="20"/>
  <c r="M501" i="20"/>
  <c r="N501" i="20"/>
  <c r="AE501" i="20"/>
  <c r="AF501" i="20"/>
  <c r="X501" i="20" s="1"/>
  <c r="AG501" i="20"/>
  <c r="AB501" i="20" s="1"/>
  <c r="B502" i="20"/>
  <c r="J502" i="20"/>
  <c r="K502" i="20"/>
  <c r="L502" i="20"/>
  <c r="M502" i="20"/>
  <c r="N502" i="20"/>
  <c r="T502" i="20"/>
  <c r="X502" i="20"/>
  <c r="AB502" i="20"/>
  <c r="AE502" i="20"/>
  <c r="AF502" i="20"/>
  <c r="AG502" i="20"/>
  <c r="B503" i="20"/>
  <c r="J503" i="20"/>
  <c r="K503" i="20"/>
  <c r="L503" i="20"/>
  <c r="M503" i="20"/>
  <c r="N503" i="20"/>
  <c r="AE503" i="20"/>
  <c r="T503" i="20" s="1"/>
  <c r="AF503" i="20"/>
  <c r="AG503" i="20"/>
  <c r="AB503" i="20" s="1"/>
  <c r="B504" i="20"/>
  <c r="J504" i="20"/>
  <c r="K504" i="20"/>
  <c r="L504" i="20"/>
  <c r="M504" i="20"/>
  <c r="N504" i="20"/>
  <c r="AE504" i="20"/>
  <c r="T504" i="20" s="1"/>
  <c r="AF504" i="20"/>
  <c r="AG504" i="20"/>
  <c r="AB504" i="20" s="1"/>
  <c r="B505" i="20"/>
  <c r="J505" i="20"/>
  <c r="K505" i="20"/>
  <c r="L505" i="20"/>
  <c r="M505" i="20"/>
  <c r="N505" i="20"/>
  <c r="X505" i="20"/>
  <c r="AB505" i="20"/>
  <c r="AE505" i="20"/>
  <c r="AF505" i="20"/>
  <c r="AG505" i="20"/>
  <c r="B506" i="20"/>
  <c r="J506" i="20"/>
  <c r="K506" i="20"/>
  <c r="L506" i="20"/>
  <c r="M506" i="20"/>
  <c r="N506" i="20"/>
  <c r="AE506" i="20"/>
  <c r="T506" i="20" s="1"/>
  <c r="AF506" i="20"/>
  <c r="X506" i="20" s="1"/>
  <c r="AG506" i="20"/>
  <c r="AB506" i="20" s="1"/>
  <c r="B507" i="20"/>
  <c r="J507" i="20"/>
  <c r="K507" i="20"/>
  <c r="L507" i="20"/>
  <c r="M507" i="20"/>
  <c r="N507" i="20"/>
  <c r="AE507" i="20"/>
  <c r="AF507" i="20"/>
  <c r="AG507" i="20"/>
  <c r="B508" i="20"/>
  <c r="J508" i="20"/>
  <c r="K508" i="20"/>
  <c r="L508" i="20"/>
  <c r="M508" i="20"/>
  <c r="N508" i="20"/>
  <c r="AB508" i="20"/>
  <c r="AE508" i="20"/>
  <c r="AF508" i="20"/>
  <c r="AG508" i="20"/>
  <c r="B509" i="20"/>
  <c r="J509" i="20"/>
  <c r="K509" i="20"/>
  <c r="L509" i="20"/>
  <c r="M509" i="20"/>
  <c r="N509" i="20"/>
  <c r="AE509" i="20"/>
  <c r="AF509" i="20"/>
  <c r="AG509" i="20"/>
  <c r="AB509" i="20" s="1"/>
  <c r="B510" i="20"/>
  <c r="J510" i="20"/>
  <c r="K510" i="20"/>
  <c r="L510" i="20"/>
  <c r="M510" i="20"/>
  <c r="N510" i="20"/>
  <c r="X510" i="20"/>
  <c r="AB510" i="20"/>
  <c r="AE510" i="20"/>
  <c r="T510" i="20" s="1"/>
  <c r="AF510" i="20"/>
  <c r="AG510" i="20"/>
  <c r="B511" i="20"/>
  <c r="J511" i="20"/>
  <c r="K511" i="20"/>
  <c r="L511" i="20"/>
  <c r="M511" i="20"/>
  <c r="N511" i="20"/>
  <c r="AE511" i="20"/>
  <c r="AF511" i="20"/>
  <c r="AG511" i="20"/>
  <c r="B512" i="20"/>
  <c r="J512" i="20"/>
  <c r="K512" i="20"/>
  <c r="L512" i="20"/>
  <c r="M512" i="20"/>
  <c r="N512" i="20"/>
  <c r="AE512" i="20"/>
  <c r="T512" i="20" s="1"/>
  <c r="AF512" i="20"/>
  <c r="AG512" i="20"/>
  <c r="AB512" i="20" s="1"/>
  <c r="B513" i="20"/>
  <c r="J513" i="20"/>
  <c r="K513" i="20"/>
  <c r="L513" i="20"/>
  <c r="M513" i="20"/>
  <c r="N513" i="20"/>
  <c r="X513" i="20" s="1"/>
  <c r="AB513" i="20"/>
  <c r="AE513" i="20"/>
  <c r="AF513" i="20"/>
  <c r="AG513" i="20"/>
  <c r="B514" i="20"/>
  <c r="J514" i="20"/>
  <c r="K514" i="20"/>
  <c r="L514" i="20"/>
  <c r="M514" i="20"/>
  <c r="N514" i="20"/>
  <c r="AE514" i="20"/>
  <c r="T514" i="20" s="1"/>
  <c r="AF514" i="20"/>
  <c r="AG514" i="20"/>
  <c r="AB514" i="20" s="1"/>
  <c r="B515" i="20"/>
  <c r="J515" i="20"/>
  <c r="K515" i="20"/>
  <c r="L515" i="20"/>
  <c r="M515" i="20"/>
  <c r="N515" i="20"/>
  <c r="AE515" i="20"/>
  <c r="AF515" i="20"/>
  <c r="AG515" i="20"/>
  <c r="B516" i="20"/>
  <c r="J516" i="20"/>
  <c r="K516" i="20"/>
  <c r="L516" i="20"/>
  <c r="M516" i="20"/>
  <c r="N516" i="20"/>
  <c r="AB516" i="20" s="1"/>
  <c r="AE516" i="20"/>
  <c r="T516" i="20" s="1"/>
  <c r="AF516" i="20"/>
  <c r="AG516" i="20"/>
  <c r="B517" i="20"/>
  <c r="J517" i="20"/>
  <c r="K517" i="20"/>
  <c r="L517" i="20"/>
  <c r="M517" i="20"/>
  <c r="N517" i="20"/>
  <c r="T517" i="20" s="1"/>
  <c r="AE517" i="20"/>
  <c r="AF517" i="20"/>
  <c r="AG517" i="20"/>
  <c r="B518" i="20"/>
  <c r="J518" i="20"/>
  <c r="K518" i="20"/>
  <c r="L518" i="20"/>
  <c r="M518" i="20"/>
  <c r="N518" i="20"/>
  <c r="AB518" i="20"/>
  <c r="AE518" i="20"/>
  <c r="T518" i="20" s="1"/>
  <c r="AF518" i="20"/>
  <c r="X518" i="20" s="1"/>
  <c r="AG518" i="20"/>
  <c r="B519" i="20"/>
  <c r="J519" i="20"/>
  <c r="K519" i="20"/>
  <c r="L519" i="20"/>
  <c r="M519" i="20"/>
  <c r="N519" i="20"/>
  <c r="AE519" i="20"/>
  <c r="AF519" i="20"/>
  <c r="AG519" i="20"/>
  <c r="B520" i="20"/>
  <c r="J520" i="20"/>
  <c r="K520" i="20"/>
  <c r="L520" i="20"/>
  <c r="M520" i="20"/>
  <c r="N520" i="20"/>
  <c r="AE520" i="20"/>
  <c r="T520" i="20" s="1"/>
  <c r="AF520" i="20"/>
  <c r="AG520" i="20"/>
  <c r="AB520" i="20" s="1"/>
  <c r="B521" i="20"/>
  <c r="J521" i="20"/>
  <c r="K521" i="20"/>
  <c r="L521" i="20"/>
  <c r="M521" i="20"/>
  <c r="N521" i="20"/>
  <c r="X521" i="20"/>
  <c r="AB521" i="20"/>
  <c r="AE521" i="20"/>
  <c r="T521" i="20" s="1"/>
  <c r="AF521" i="20"/>
  <c r="AG521" i="20"/>
  <c r="B522" i="20"/>
  <c r="J522" i="20"/>
  <c r="K522" i="20"/>
  <c r="L522" i="20"/>
  <c r="M522" i="20"/>
  <c r="N522" i="20"/>
  <c r="AE522" i="20"/>
  <c r="AF522" i="20"/>
  <c r="AG522" i="20"/>
  <c r="B523" i="20"/>
  <c r="J523" i="20"/>
  <c r="K523" i="20"/>
  <c r="L523" i="20"/>
  <c r="M523" i="20"/>
  <c r="N523" i="20"/>
  <c r="AE523" i="20"/>
  <c r="AF523" i="20"/>
  <c r="AG523" i="20"/>
  <c r="B524" i="20"/>
  <c r="J524" i="20"/>
  <c r="K524" i="20"/>
  <c r="L524" i="20"/>
  <c r="M524" i="20"/>
  <c r="N524" i="20"/>
  <c r="AB524" i="20"/>
  <c r="AE524" i="20"/>
  <c r="T524" i="20" s="1"/>
  <c r="AF524" i="20"/>
  <c r="X524" i="20" s="1"/>
  <c r="AG524" i="20"/>
  <c r="B525" i="20"/>
  <c r="J525" i="20"/>
  <c r="K525" i="20"/>
  <c r="L525" i="20"/>
  <c r="M525" i="20"/>
  <c r="N525" i="20"/>
  <c r="T525" i="20" s="1"/>
  <c r="AE525" i="20"/>
  <c r="AF525" i="20"/>
  <c r="AG525" i="20"/>
  <c r="B526" i="20"/>
  <c r="J526" i="20"/>
  <c r="K526" i="20"/>
  <c r="L526" i="20"/>
  <c r="M526" i="20"/>
  <c r="N526" i="20"/>
  <c r="AE526" i="20"/>
  <c r="T526" i="20" s="1"/>
  <c r="AF526" i="20"/>
  <c r="X526" i="20" s="1"/>
  <c r="AG526" i="20"/>
  <c r="AB526" i="20" s="1"/>
  <c r="B527" i="20"/>
  <c r="J527" i="20"/>
  <c r="K527" i="20"/>
  <c r="L527" i="20"/>
  <c r="M527" i="20"/>
  <c r="N527" i="20"/>
  <c r="AE527" i="20"/>
  <c r="AF527" i="20"/>
  <c r="AG527" i="20"/>
  <c r="B528" i="20"/>
  <c r="J528" i="20"/>
  <c r="K528" i="20"/>
  <c r="L528" i="20"/>
  <c r="M528" i="20"/>
  <c r="N528" i="20"/>
  <c r="X528" i="20" s="1"/>
  <c r="AE528" i="20"/>
  <c r="AF528" i="20"/>
  <c r="AG528" i="20"/>
  <c r="AB528" i="20" s="1"/>
  <c r="B529" i="20"/>
  <c r="J529" i="20"/>
  <c r="K529" i="20"/>
  <c r="L529" i="20"/>
  <c r="M529" i="20"/>
  <c r="N529" i="20"/>
  <c r="AB529" i="20"/>
  <c r="AE529" i="20"/>
  <c r="T529" i="20" s="1"/>
  <c r="AF529" i="20"/>
  <c r="X529" i="20" s="1"/>
  <c r="AG529" i="20"/>
  <c r="B530" i="20"/>
  <c r="J530" i="20"/>
  <c r="K530" i="20"/>
  <c r="L530" i="20"/>
  <c r="M530" i="20"/>
  <c r="N530" i="20"/>
  <c r="AE530" i="20"/>
  <c r="AF530" i="20"/>
  <c r="AG530" i="20"/>
  <c r="B531" i="20"/>
  <c r="J531" i="20"/>
  <c r="K531" i="20"/>
  <c r="L531" i="20"/>
  <c r="M531" i="20"/>
  <c r="N531" i="20"/>
  <c r="AE531" i="20"/>
  <c r="AF531" i="20"/>
  <c r="AG531" i="20"/>
  <c r="B532" i="20"/>
  <c r="J532" i="20"/>
  <c r="K532" i="20"/>
  <c r="L532" i="20"/>
  <c r="M532" i="20"/>
  <c r="N532" i="20"/>
  <c r="AE532" i="20"/>
  <c r="T532" i="20" s="1"/>
  <c r="AF532" i="20"/>
  <c r="X532" i="20" s="1"/>
  <c r="AG532" i="20"/>
  <c r="AB532" i="20" s="1"/>
  <c r="B533" i="20"/>
  <c r="J533" i="20"/>
  <c r="K533" i="20"/>
  <c r="L533" i="20"/>
  <c r="M533" i="20"/>
  <c r="N533" i="20"/>
  <c r="AE533" i="20"/>
  <c r="AF533" i="20"/>
  <c r="AG533" i="20"/>
  <c r="B534" i="20"/>
  <c r="J534" i="20"/>
  <c r="K534" i="20"/>
  <c r="L534" i="20"/>
  <c r="M534" i="20"/>
  <c r="N534" i="20"/>
  <c r="AE534" i="20"/>
  <c r="T534" i="20" s="1"/>
  <c r="AF534" i="20"/>
  <c r="AG534" i="20"/>
  <c r="AB534" i="20" s="1"/>
  <c r="B535" i="20"/>
  <c r="J535" i="20"/>
  <c r="K535" i="20"/>
  <c r="L535" i="20"/>
  <c r="M535" i="20"/>
  <c r="N535" i="20"/>
  <c r="AE535" i="20"/>
  <c r="T535" i="20" s="1"/>
  <c r="AF535" i="20"/>
  <c r="AG535" i="20"/>
  <c r="B536" i="20"/>
  <c r="J536" i="20"/>
  <c r="K536" i="20"/>
  <c r="L536" i="20"/>
  <c r="M536" i="20"/>
  <c r="N536" i="20"/>
  <c r="AE536" i="20"/>
  <c r="AF536" i="20"/>
  <c r="AG536" i="20"/>
  <c r="B537" i="20"/>
  <c r="J537" i="20"/>
  <c r="K537" i="20"/>
  <c r="L537" i="20"/>
  <c r="M537" i="20"/>
  <c r="N537" i="20"/>
  <c r="AE537" i="20"/>
  <c r="T537" i="20" s="1"/>
  <c r="AF537" i="20"/>
  <c r="X537" i="20" s="1"/>
  <c r="AG537" i="20"/>
  <c r="AB537" i="20" s="1"/>
  <c r="B538" i="20"/>
  <c r="J538" i="20"/>
  <c r="K538" i="20"/>
  <c r="L538" i="20"/>
  <c r="M538" i="20"/>
  <c r="N538" i="20"/>
  <c r="AE538" i="20"/>
  <c r="AF538" i="20"/>
  <c r="AG538" i="20"/>
  <c r="B539" i="20"/>
  <c r="J539" i="20"/>
  <c r="K539" i="20"/>
  <c r="L539" i="20"/>
  <c r="M539" i="20"/>
  <c r="N539" i="20"/>
  <c r="AE539" i="20"/>
  <c r="AF539" i="20"/>
  <c r="AG539" i="20"/>
  <c r="B540" i="20"/>
  <c r="J540" i="20"/>
  <c r="K540" i="20"/>
  <c r="L540" i="20"/>
  <c r="M540" i="20"/>
  <c r="N540" i="20"/>
  <c r="AE540" i="20"/>
  <c r="T540" i="20" s="1"/>
  <c r="AF540" i="20"/>
  <c r="X540" i="20" s="1"/>
  <c r="AG540" i="20"/>
  <c r="AB540" i="20" s="1"/>
  <c r="B541" i="20"/>
  <c r="J541" i="20"/>
  <c r="K541" i="20"/>
  <c r="L541" i="20"/>
  <c r="M541" i="20"/>
  <c r="N541" i="20"/>
  <c r="AE541" i="20"/>
  <c r="AF541" i="20"/>
  <c r="X541" i="20" s="1"/>
  <c r="AG541" i="20"/>
  <c r="B542" i="20"/>
  <c r="J542" i="20"/>
  <c r="K542" i="20"/>
  <c r="L542" i="20"/>
  <c r="M542" i="20"/>
  <c r="N542" i="20"/>
  <c r="T542" i="20"/>
  <c r="AE542" i="20"/>
  <c r="AF542" i="20"/>
  <c r="AG542" i="20"/>
  <c r="B543" i="20"/>
  <c r="J543" i="20"/>
  <c r="K543" i="20"/>
  <c r="L543" i="20"/>
  <c r="M543" i="20"/>
  <c r="N543" i="20"/>
  <c r="AE543" i="20"/>
  <c r="T543" i="20" s="1"/>
  <c r="AF543" i="20"/>
  <c r="X543" i="20" s="1"/>
  <c r="AG543" i="20"/>
  <c r="AB543" i="20" s="1"/>
  <c r="B544" i="20"/>
  <c r="J544" i="20"/>
  <c r="K544" i="20"/>
  <c r="L544" i="20"/>
  <c r="M544" i="20"/>
  <c r="N544" i="20"/>
  <c r="X544" i="20" s="1"/>
  <c r="T544" i="20"/>
  <c r="AE544" i="20"/>
  <c r="AF544" i="20"/>
  <c r="AG544" i="20"/>
  <c r="B545" i="20"/>
  <c r="J545" i="20"/>
  <c r="K545" i="20"/>
  <c r="L545" i="20"/>
  <c r="M545" i="20"/>
  <c r="N545" i="20"/>
  <c r="AE545" i="20"/>
  <c r="T545" i="20" s="1"/>
  <c r="AF545" i="20"/>
  <c r="X545" i="20" s="1"/>
  <c r="AG545" i="20"/>
  <c r="AB545" i="20" s="1"/>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AE548" i="20"/>
  <c r="AF548" i="20"/>
  <c r="X548" i="20" s="1"/>
  <c r="AG548" i="20"/>
  <c r="AB548" i="20" s="1"/>
  <c r="B549" i="20"/>
  <c r="J549" i="20"/>
  <c r="K549" i="20"/>
  <c r="L549" i="20"/>
  <c r="M549" i="20"/>
  <c r="N549" i="20"/>
  <c r="AE549" i="20"/>
  <c r="AF549" i="20"/>
  <c r="X549" i="20" s="1"/>
  <c r="AG549" i="20"/>
  <c r="AB549" i="20" s="1"/>
  <c r="B550" i="20"/>
  <c r="J550" i="20"/>
  <c r="K550" i="20"/>
  <c r="L550" i="20"/>
  <c r="M550" i="20"/>
  <c r="N550" i="20"/>
  <c r="X550" i="20" s="1"/>
  <c r="T550" i="20"/>
  <c r="AE550" i="20"/>
  <c r="AF550" i="20"/>
  <c r="AG550" i="20"/>
  <c r="AB550" i="20" s="1"/>
  <c r="B551" i="20"/>
  <c r="J551" i="20"/>
  <c r="K551" i="20"/>
  <c r="L551" i="20"/>
  <c r="M551" i="20"/>
  <c r="N551" i="20"/>
  <c r="AE551" i="20"/>
  <c r="T551" i="20" s="1"/>
  <c r="AF551" i="20"/>
  <c r="X551" i="20" s="1"/>
  <c r="AG551" i="20"/>
  <c r="B552" i="20"/>
  <c r="J552" i="20"/>
  <c r="K552" i="20"/>
  <c r="L552" i="20"/>
  <c r="M552" i="20"/>
  <c r="N552" i="20"/>
  <c r="X552" i="20" s="1"/>
  <c r="AE552" i="20"/>
  <c r="T552" i="20" s="1"/>
  <c r="AF552" i="20"/>
  <c r="AG552" i="20"/>
  <c r="B553" i="20"/>
  <c r="J553" i="20"/>
  <c r="K553" i="20"/>
  <c r="L553" i="20"/>
  <c r="M553" i="20"/>
  <c r="N553" i="20"/>
  <c r="AE553" i="20"/>
  <c r="AF553" i="20"/>
  <c r="AG553" i="20"/>
  <c r="B554" i="20"/>
  <c r="J554" i="20"/>
  <c r="K554" i="20"/>
  <c r="L554" i="20"/>
  <c r="M554" i="20"/>
  <c r="N554" i="20"/>
  <c r="AE554" i="20"/>
  <c r="T554" i="20" s="1"/>
  <c r="AF554" i="20"/>
  <c r="X554" i="20" s="1"/>
  <c r="AG554" i="20"/>
  <c r="AB554" i="20" s="1"/>
  <c r="B555" i="20"/>
  <c r="J555" i="20"/>
  <c r="K555" i="20"/>
  <c r="L555" i="20"/>
  <c r="M555" i="20"/>
  <c r="N555" i="20"/>
  <c r="AE555" i="20"/>
  <c r="AF555" i="20"/>
  <c r="AG555" i="20"/>
  <c r="B556" i="20"/>
  <c r="J556" i="20"/>
  <c r="K556" i="20"/>
  <c r="L556" i="20"/>
  <c r="M556" i="20"/>
  <c r="N556" i="20"/>
  <c r="AE556" i="20"/>
  <c r="T556" i="20" s="1"/>
  <c r="AF556" i="20"/>
  <c r="AG556" i="20"/>
  <c r="B557" i="20"/>
  <c r="J557" i="20"/>
  <c r="K557" i="20"/>
  <c r="L557" i="20"/>
  <c r="M557" i="20"/>
  <c r="N557" i="20"/>
  <c r="T557" i="20" s="1"/>
  <c r="AE557" i="20"/>
  <c r="AF557" i="20"/>
  <c r="AG557" i="20"/>
  <c r="B558" i="20"/>
  <c r="J558" i="20"/>
  <c r="K558" i="20"/>
  <c r="L558" i="20"/>
  <c r="M558" i="20"/>
  <c r="N558" i="20"/>
  <c r="T558" i="20"/>
  <c r="AB558" i="20"/>
  <c r="AE558" i="20"/>
  <c r="AF558" i="20"/>
  <c r="X558" i="20" s="1"/>
  <c r="AG558" i="20"/>
  <c r="B559" i="20"/>
  <c r="J559" i="20"/>
  <c r="K559" i="20"/>
  <c r="L559" i="20"/>
  <c r="M559" i="20"/>
  <c r="N559" i="20"/>
  <c r="AE559" i="20"/>
  <c r="AF559" i="20"/>
  <c r="X559" i="20" s="1"/>
  <c r="AG559" i="20"/>
  <c r="AB559" i="20" s="1"/>
  <c r="B560" i="20"/>
  <c r="J560" i="20"/>
  <c r="K560" i="20"/>
  <c r="L560" i="20"/>
  <c r="M560" i="20"/>
  <c r="N560" i="20"/>
  <c r="AE560" i="20"/>
  <c r="T560" i="20" s="1"/>
  <c r="AF560" i="20"/>
  <c r="AG560" i="20"/>
  <c r="AB560" i="20" s="1"/>
  <c r="B561" i="20"/>
  <c r="J561" i="20"/>
  <c r="K561" i="20"/>
  <c r="L561" i="20"/>
  <c r="M561" i="20"/>
  <c r="N561" i="20"/>
  <c r="X561" i="20"/>
  <c r="AE561" i="20"/>
  <c r="AF561" i="20"/>
  <c r="AG561" i="20"/>
  <c r="B562" i="20"/>
  <c r="J562" i="20"/>
  <c r="K562" i="20"/>
  <c r="L562" i="20"/>
  <c r="M562" i="20"/>
  <c r="N562" i="20"/>
  <c r="AE562" i="20"/>
  <c r="AF562" i="20"/>
  <c r="AG562" i="20"/>
  <c r="AB562" i="20" s="1"/>
  <c r="B563" i="20"/>
  <c r="J563" i="20"/>
  <c r="K563" i="20"/>
  <c r="L563" i="20"/>
  <c r="M563" i="20"/>
  <c r="N563" i="20"/>
  <c r="AE563" i="20"/>
  <c r="AF563" i="20"/>
  <c r="AG563" i="20"/>
  <c r="B564" i="20"/>
  <c r="J564" i="20"/>
  <c r="K564" i="20"/>
  <c r="L564" i="20"/>
  <c r="M564" i="20"/>
  <c r="N564" i="20"/>
  <c r="AB564" i="20" s="1"/>
  <c r="AE564" i="20"/>
  <c r="AF564" i="20"/>
  <c r="AG564" i="20"/>
  <c r="B565" i="20"/>
  <c r="J565" i="20"/>
  <c r="K565" i="20"/>
  <c r="L565" i="20"/>
  <c r="M565" i="20"/>
  <c r="N565" i="20"/>
  <c r="T565" i="20" s="1"/>
  <c r="AE565" i="20"/>
  <c r="AF565" i="20"/>
  <c r="AG565" i="20"/>
  <c r="B566" i="20"/>
  <c r="J566" i="20"/>
  <c r="K566" i="20"/>
  <c r="L566" i="20"/>
  <c r="M566" i="20"/>
  <c r="N566" i="20"/>
  <c r="T566" i="20"/>
  <c r="X566" i="20"/>
  <c r="AB566" i="20"/>
  <c r="AE566" i="20"/>
  <c r="AF566" i="20"/>
  <c r="AG566" i="20"/>
  <c r="B567" i="20"/>
  <c r="J567" i="20"/>
  <c r="K567" i="20"/>
  <c r="L567" i="20"/>
  <c r="M567" i="20"/>
  <c r="N567" i="20"/>
  <c r="AE567" i="20"/>
  <c r="T567" i="20" s="1"/>
  <c r="AF567" i="20"/>
  <c r="AG567" i="20"/>
  <c r="AB567" i="20" s="1"/>
  <c r="B568" i="20"/>
  <c r="J568" i="20"/>
  <c r="K568" i="20"/>
  <c r="L568" i="20"/>
  <c r="M568" i="20"/>
  <c r="N568" i="20"/>
  <c r="X568" i="20" s="1"/>
  <c r="AE568" i="20"/>
  <c r="AF568" i="20"/>
  <c r="AG568" i="20"/>
  <c r="AB568" i="20" s="1"/>
  <c r="B569" i="20"/>
  <c r="J569" i="20"/>
  <c r="K569" i="20"/>
  <c r="L569" i="20"/>
  <c r="M569" i="20"/>
  <c r="N569" i="20"/>
  <c r="AB569" i="20"/>
  <c r="AE569" i="20"/>
  <c r="AF569" i="20"/>
  <c r="X569" i="20" s="1"/>
  <c r="AG569" i="20"/>
  <c r="B570" i="20"/>
  <c r="J570" i="20"/>
  <c r="K570" i="20"/>
  <c r="L570" i="20"/>
  <c r="M570" i="20"/>
  <c r="N570" i="20"/>
  <c r="AE570" i="20"/>
  <c r="AF570" i="20"/>
  <c r="X570" i="20" s="1"/>
  <c r="AG570" i="20"/>
  <c r="AB570" i="20" s="1"/>
  <c r="B571" i="20"/>
  <c r="J571" i="20"/>
  <c r="K571" i="20"/>
  <c r="L571" i="20"/>
  <c r="M571" i="20"/>
  <c r="N571" i="20"/>
  <c r="AE571" i="20"/>
  <c r="AF571" i="20"/>
  <c r="AG571" i="20"/>
  <c r="B572" i="20"/>
  <c r="J572" i="20"/>
  <c r="K572" i="20"/>
  <c r="L572" i="20"/>
  <c r="M572" i="20"/>
  <c r="N572" i="20"/>
  <c r="AE572" i="20"/>
  <c r="T572" i="20" s="1"/>
  <c r="AF572" i="20"/>
  <c r="AG572" i="20"/>
  <c r="AB572" i="20" s="1"/>
  <c r="B573" i="20"/>
  <c r="J573" i="20"/>
  <c r="K573" i="20"/>
  <c r="L573" i="20"/>
  <c r="M573" i="20"/>
  <c r="N573" i="20"/>
  <c r="AE573" i="20"/>
  <c r="AF573" i="20"/>
  <c r="AG573" i="20"/>
  <c r="AB573" i="20" s="1"/>
  <c r="B574" i="20"/>
  <c r="J574" i="20"/>
  <c r="K574" i="20"/>
  <c r="L574" i="20"/>
  <c r="M574" i="20"/>
  <c r="N574" i="20"/>
  <c r="AB574" i="20"/>
  <c r="AE574" i="20"/>
  <c r="AF574" i="20"/>
  <c r="X574" i="20" s="1"/>
  <c r="AG574" i="20"/>
  <c r="B575" i="20"/>
  <c r="J575" i="20"/>
  <c r="K575" i="20"/>
  <c r="L575" i="20"/>
  <c r="M575" i="20"/>
  <c r="N575" i="20"/>
  <c r="AE575" i="20"/>
  <c r="AF575" i="20"/>
  <c r="X575" i="20" s="1"/>
  <c r="AG575" i="20"/>
  <c r="B576" i="20"/>
  <c r="J576" i="20"/>
  <c r="K576" i="20"/>
  <c r="L576" i="20"/>
  <c r="M576" i="20"/>
  <c r="N576" i="20"/>
  <c r="AE576" i="20"/>
  <c r="AF576" i="20"/>
  <c r="AG576" i="20"/>
  <c r="B577" i="20"/>
  <c r="J577" i="20"/>
  <c r="K577" i="20"/>
  <c r="L577" i="20"/>
  <c r="M577" i="20"/>
  <c r="N577" i="20"/>
  <c r="AB577" i="20"/>
  <c r="AE577" i="20"/>
  <c r="T577" i="20" s="1"/>
  <c r="AF577" i="20"/>
  <c r="X577" i="20" s="1"/>
  <c r="AG577" i="20"/>
  <c r="B578" i="20"/>
  <c r="J578" i="20"/>
  <c r="K578" i="20"/>
  <c r="L578" i="20"/>
  <c r="M578" i="20"/>
  <c r="N578" i="20"/>
  <c r="AE578" i="20"/>
  <c r="T578" i="20" s="1"/>
  <c r="AF578" i="20"/>
  <c r="X578" i="20" s="1"/>
  <c r="AG578" i="20"/>
  <c r="B579" i="20"/>
  <c r="J579" i="20"/>
  <c r="K579" i="20"/>
  <c r="L579" i="20"/>
  <c r="M579" i="20"/>
  <c r="N579" i="20"/>
  <c r="AB579" i="20" s="1"/>
  <c r="T579" i="20"/>
  <c r="AE579" i="20"/>
  <c r="AF579" i="20"/>
  <c r="X579" i="20" s="1"/>
  <c r="AG579" i="20"/>
  <c r="B580" i="20"/>
  <c r="J580" i="20"/>
  <c r="K580" i="20"/>
  <c r="L580" i="20"/>
  <c r="M580" i="20"/>
  <c r="N580" i="20"/>
  <c r="AB580" i="20"/>
  <c r="AE580" i="20"/>
  <c r="AF580" i="20"/>
  <c r="X580" i="20" s="1"/>
  <c r="AG580" i="20"/>
  <c r="B581" i="20"/>
  <c r="J581" i="20"/>
  <c r="K581" i="20"/>
  <c r="L581" i="20"/>
  <c r="M581" i="20"/>
  <c r="N581" i="20"/>
  <c r="AE581" i="20"/>
  <c r="AF581" i="20"/>
  <c r="AG581" i="20"/>
  <c r="AB581" i="20" s="1"/>
  <c r="B582" i="20"/>
  <c r="J582" i="20"/>
  <c r="K582" i="20"/>
  <c r="L582" i="20"/>
  <c r="M582" i="20"/>
  <c r="N582" i="20"/>
  <c r="T582" i="20"/>
  <c r="X582" i="20"/>
  <c r="AE582" i="20"/>
  <c r="AF582" i="20"/>
  <c r="AG582" i="20"/>
  <c r="AB582" i="20" s="1"/>
  <c r="B583" i="20"/>
  <c r="J583" i="20"/>
  <c r="K583" i="20"/>
  <c r="L583" i="20"/>
  <c r="M583" i="20"/>
  <c r="N583" i="20"/>
  <c r="AE583" i="20"/>
  <c r="T583" i="20" s="1"/>
  <c r="AF583" i="20"/>
  <c r="X583" i="20" s="1"/>
  <c r="AG583" i="20"/>
  <c r="AB583" i="20" s="1"/>
  <c r="B584" i="20"/>
  <c r="J584" i="20"/>
  <c r="K584" i="20"/>
  <c r="L584" i="20"/>
  <c r="M584" i="20"/>
  <c r="N584" i="20"/>
  <c r="X584" i="20" s="1"/>
  <c r="AE584" i="20"/>
  <c r="T584" i="20" s="1"/>
  <c r="AF584" i="20"/>
  <c r="AG584" i="20"/>
  <c r="AB584" i="20" s="1"/>
  <c r="B585" i="20"/>
  <c r="J585" i="20"/>
  <c r="K585" i="20"/>
  <c r="L585" i="20"/>
  <c r="M585" i="20"/>
  <c r="N585" i="20"/>
  <c r="AB585" i="20"/>
  <c r="AE585" i="20"/>
  <c r="AF585" i="20"/>
  <c r="X585" i="20" s="1"/>
  <c r="AG585" i="20"/>
  <c r="B586" i="20"/>
  <c r="J586" i="20"/>
  <c r="K586" i="20"/>
  <c r="L586" i="20"/>
  <c r="M586" i="20"/>
  <c r="N586" i="20"/>
  <c r="AE586" i="20"/>
  <c r="T586" i="20" s="1"/>
  <c r="AF586" i="20"/>
  <c r="X586" i="20" s="1"/>
  <c r="AG586" i="20"/>
  <c r="AB586" i="20" s="1"/>
  <c r="B587" i="20"/>
  <c r="J587" i="20"/>
  <c r="K587" i="20"/>
  <c r="L587" i="20"/>
  <c r="M587" i="20"/>
  <c r="N587" i="20"/>
  <c r="AB587" i="20" s="1"/>
  <c r="X587" i="20"/>
  <c r="AE587" i="20"/>
  <c r="T587" i="20" s="1"/>
  <c r="AF587" i="20"/>
  <c r="AG587" i="20"/>
  <c r="B588" i="20"/>
  <c r="J588" i="20"/>
  <c r="K588" i="20"/>
  <c r="L588" i="20"/>
  <c r="M588" i="20"/>
  <c r="N588" i="20"/>
  <c r="AE588" i="20"/>
  <c r="AF588" i="20"/>
  <c r="AG588" i="20"/>
  <c r="B589" i="20"/>
  <c r="J589" i="20"/>
  <c r="K589" i="20"/>
  <c r="L589" i="20"/>
  <c r="M589" i="20"/>
  <c r="N589" i="20"/>
  <c r="AE589" i="20"/>
  <c r="AF589" i="20"/>
  <c r="X589" i="20" s="1"/>
  <c r="AG589" i="20"/>
  <c r="B590" i="20"/>
  <c r="J590" i="20"/>
  <c r="K590" i="20"/>
  <c r="L590" i="20"/>
  <c r="M590" i="20"/>
  <c r="N590" i="20"/>
  <c r="X590" i="20"/>
  <c r="AB590" i="20"/>
  <c r="AE590" i="20"/>
  <c r="T590" i="20" s="1"/>
  <c r="AF590" i="20"/>
  <c r="AG590" i="20"/>
  <c r="B591" i="20"/>
  <c r="J591" i="20"/>
  <c r="K591" i="20"/>
  <c r="L591" i="20"/>
  <c r="M591" i="20"/>
  <c r="N591" i="20"/>
  <c r="AE591" i="20"/>
  <c r="AF591" i="20"/>
  <c r="AG591" i="20"/>
  <c r="B592" i="20"/>
  <c r="J592" i="20"/>
  <c r="K592" i="20"/>
  <c r="L592" i="20"/>
  <c r="M592" i="20"/>
  <c r="N592" i="20"/>
  <c r="AE592" i="20"/>
  <c r="AF592" i="20"/>
  <c r="AG592" i="20"/>
  <c r="AB592" i="20" s="1"/>
  <c r="B593" i="20"/>
  <c r="J593" i="20"/>
  <c r="K593" i="20"/>
  <c r="L593" i="20"/>
  <c r="M593" i="20"/>
  <c r="N593" i="20"/>
  <c r="AB593" i="20"/>
  <c r="AE593" i="20"/>
  <c r="AF593" i="20"/>
  <c r="X593" i="20" s="1"/>
  <c r="AG593" i="20"/>
  <c r="B594" i="20"/>
  <c r="J594" i="20"/>
  <c r="K594" i="20"/>
  <c r="L594" i="20"/>
  <c r="M594" i="20"/>
  <c r="N594" i="20"/>
  <c r="T594" i="20"/>
  <c r="AE594" i="20"/>
  <c r="AF594" i="20"/>
  <c r="X594" i="20" s="1"/>
  <c r="AG594" i="20"/>
  <c r="AB594" i="20" s="1"/>
  <c r="B595" i="20"/>
  <c r="J595" i="20"/>
  <c r="K595" i="20"/>
  <c r="L595" i="20"/>
  <c r="M595" i="20"/>
  <c r="N595" i="20"/>
  <c r="T595" i="20"/>
  <c r="AE595" i="20"/>
  <c r="AF595" i="20"/>
  <c r="AG595" i="20"/>
  <c r="B596" i="20"/>
  <c r="J596" i="20"/>
  <c r="K596" i="20"/>
  <c r="L596" i="20"/>
  <c r="M596" i="20"/>
  <c r="N596" i="20"/>
  <c r="AE596" i="20"/>
  <c r="AF596" i="20"/>
  <c r="X596" i="20" s="1"/>
  <c r="AG596" i="20"/>
  <c r="B597" i="20"/>
  <c r="J597" i="20"/>
  <c r="K597" i="20"/>
  <c r="L597" i="20"/>
  <c r="M597" i="20"/>
  <c r="N597" i="20"/>
  <c r="T597" i="20" s="1"/>
  <c r="AE597" i="20"/>
  <c r="AF597" i="20"/>
  <c r="AG597" i="20"/>
  <c r="B598" i="20"/>
  <c r="J598" i="20"/>
  <c r="K598" i="20"/>
  <c r="L598" i="20"/>
  <c r="M598" i="20"/>
  <c r="N598" i="20"/>
  <c r="X598" i="20"/>
  <c r="AE598" i="20"/>
  <c r="T598" i="20" s="1"/>
  <c r="AF598" i="20"/>
  <c r="AG598" i="20"/>
  <c r="AB598" i="20" s="1"/>
  <c r="B599" i="20"/>
  <c r="J599" i="20"/>
  <c r="K599" i="20"/>
  <c r="L599" i="20"/>
  <c r="M599" i="20"/>
  <c r="N599" i="20"/>
  <c r="AE599" i="20"/>
  <c r="T599" i="20" s="1"/>
  <c r="AF599" i="20"/>
  <c r="AG599" i="20"/>
  <c r="B600" i="20"/>
  <c r="J600" i="20"/>
  <c r="K600" i="20"/>
  <c r="L600" i="20"/>
  <c r="M600" i="20"/>
  <c r="N600" i="20"/>
  <c r="X600" i="20" s="1"/>
  <c r="AE600" i="20"/>
  <c r="AF600" i="20"/>
  <c r="AG600" i="20"/>
  <c r="B601" i="20"/>
  <c r="J601" i="20"/>
  <c r="K601" i="20"/>
  <c r="L601" i="20"/>
  <c r="M601" i="20"/>
  <c r="N601" i="20"/>
  <c r="AB601" i="20" s="1"/>
  <c r="AE601" i="20"/>
  <c r="AF601" i="20"/>
  <c r="X601" i="20" s="1"/>
  <c r="AG601" i="20"/>
  <c r="B602" i="20"/>
  <c r="J602" i="20"/>
  <c r="K602" i="20"/>
  <c r="L602" i="20"/>
  <c r="M602" i="20"/>
  <c r="N602" i="20"/>
  <c r="AE602" i="20"/>
  <c r="AF602" i="20"/>
  <c r="AG602" i="20"/>
  <c r="AB602" i="20" s="1"/>
  <c r="B603" i="20"/>
  <c r="J603" i="20"/>
  <c r="K603" i="20"/>
  <c r="L603" i="20"/>
  <c r="M603" i="20"/>
  <c r="N603" i="20"/>
  <c r="X603" i="20"/>
  <c r="AE603" i="20"/>
  <c r="T603" i="20" s="1"/>
  <c r="AF603" i="20"/>
  <c r="AG603" i="20"/>
  <c r="B604" i="20"/>
  <c r="J604" i="20"/>
  <c r="K604" i="20"/>
  <c r="L604" i="20"/>
  <c r="M604" i="20"/>
  <c r="N604" i="20"/>
  <c r="AE604" i="20"/>
  <c r="AF604" i="20"/>
  <c r="X604" i="20" s="1"/>
  <c r="AG604" i="20"/>
  <c r="B605" i="20"/>
  <c r="J605" i="20"/>
  <c r="K605" i="20"/>
  <c r="L605" i="20"/>
  <c r="M605" i="20"/>
  <c r="N605" i="20"/>
  <c r="T605" i="20" s="1"/>
  <c r="AE605" i="20"/>
  <c r="AF605" i="20"/>
  <c r="AG605" i="20"/>
  <c r="B606" i="20"/>
  <c r="J606" i="20"/>
  <c r="K606" i="20"/>
  <c r="L606" i="20"/>
  <c r="M606" i="20"/>
  <c r="N606" i="20"/>
  <c r="AB606" i="20"/>
  <c r="AE606" i="20"/>
  <c r="T606" i="20" s="1"/>
  <c r="AF606" i="20"/>
  <c r="X606" i="20" s="1"/>
  <c r="AG606" i="20"/>
  <c r="B607" i="20"/>
  <c r="J607" i="20"/>
  <c r="K607" i="20"/>
  <c r="L607" i="20"/>
  <c r="M607" i="20"/>
  <c r="N607" i="20"/>
  <c r="AE607" i="20"/>
  <c r="AF607" i="20"/>
  <c r="AG607" i="20"/>
  <c r="B608" i="20"/>
  <c r="J608" i="20"/>
  <c r="K608" i="20"/>
  <c r="L608" i="20"/>
  <c r="M608" i="20"/>
  <c r="N608" i="20"/>
  <c r="X608" i="20" s="1"/>
  <c r="AE608" i="20"/>
  <c r="AF608" i="20"/>
  <c r="AG608" i="20"/>
  <c r="AB608" i="20" s="1"/>
  <c r="B609" i="20"/>
  <c r="J609" i="20"/>
  <c r="K609" i="20"/>
  <c r="L609" i="20"/>
  <c r="M609" i="20"/>
  <c r="N609" i="20"/>
  <c r="AE609" i="20"/>
  <c r="T609" i="20" s="1"/>
  <c r="AF609" i="20"/>
  <c r="X609" i="20" s="1"/>
  <c r="AG609" i="20"/>
  <c r="AB609" i="20" s="1"/>
  <c r="B610" i="20"/>
  <c r="J610" i="20"/>
  <c r="K610" i="20"/>
  <c r="L610" i="20"/>
  <c r="M610" i="20"/>
  <c r="N610" i="20"/>
  <c r="T610" i="20"/>
  <c r="AE610" i="20"/>
  <c r="AF610" i="20"/>
  <c r="X610" i="20" s="1"/>
  <c r="AG610" i="20"/>
  <c r="B611" i="20"/>
  <c r="J611" i="20"/>
  <c r="K611" i="20"/>
  <c r="L611" i="20"/>
  <c r="M611" i="20"/>
  <c r="N611" i="20"/>
  <c r="T611" i="20"/>
  <c r="AE611" i="20"/>
  <c r="AF611" i="20"/>
  <c r="AG611" i="20"/>
  <c r="B612" i="20"/>
  <c r="J612" i="20"/>
  <c r="K612" i="20"/>
  <c r="L612" i="20"/>
  <c r="M612" i="20"/>
  <c r="N612" i="20"/>
  <c r="AE612" i="20"/>
  <c r="T612" i="20" s="1"/>
  <c r="AF612" i="20"/>
  <c r="AG612" i="20"/>
  <c r="AB612" i="20" s="1"/>
  <c r="B613" i="20"/>
  <c r="J613" i="20"/>
  <c r="K613" i="20"/>
  <c r="L613" i="20"/>
  <c r="M613" i="20"/>
  <c r="N613" i="20"/>
  <c r="T613" i="20" s="1"/>
  <c r="AE613" i="20"/>
  <c r="AF613" i="20"/>
  <c r="X613" i="20" s="1"/>
  <c r="AG613" i="20"/>
  <c r="B614" i="20"/>
  <c r="J614" i="20"/>
  <c r="K614" i="20"/>
  <c r="L614" i="20"/>
  <c r="M614" i="20"/>
  <c r="N614" i="20"/>
  <c r="X614" i="20"/>
  <c r="AE614" i="20"/>
  <c r="T614" i="20" s="1"/>
  <c r="AF614" i="20"/>
  <c r="AG614" i="20"/>
  <c r="AB614" i="20" s="1"/>
  <c r="B615" i="20"/>
  <c r="J615" i="20"/>
  <c r="K615" i="20"/>
  <c r="L615" i="20"/>
  <c r="M615" i="20"/>
  <c r="N615" i="20"/>
  <c r="AE615" i="20"/>
  <c r="AF615" i="20"/>
  <c r="AG615" i="20"/>
  <c r="B616" i="20"/>
  <c r="J616" i="20"/>
  <c r="K616" i="20"/>
  <c r="L616" i="20"/>
  <c r="M616" i="20"/>
  <c r="N616" i="20"/>
  <c r="T616" i="20" s="1"/>
  <c r="AE616" i="20"/>
  <c r="AF616" i="20"/>
  <c r="AG616" i="20"/>
  <c r="AB616" i="20" s="1"/>
  <c r="B617" i="20"/>
  <c r="J617" i="20"/>
  <c r="K617" i="20"/>
  <c r="L617" i="20"/>
  <c r="M617" i="20"/>
  <c r="N617" i="20"/>
  <c r="AE617" i="20"/>
  <c r="T617" i="20" s="1"/>
  <c r="AF617" i="20"/>
  <c r="X617" i="20" s="1"/>
  <c r="AG617" i="20"/>
  <c r="AB617" i="20" s="1"/>
  <c r="B618" i="20"/>
  <c r="J618" i="20"/>
  <c r="K618" i="20"/>
  <c r="L618" i="20"/>
  <c r="M618" i="20"/>
  <c r="N618" i="20"/>
  <c r="X618" i="20" s="1"/>
  <c r="AE618" i="20"/>
  <c r="T618" i="20" s="1"/>
  <c r="AF618" i="20"/>
  <c r="AG618" i="20"/>
  <c r="AB618" i="20" s="1"/>
  <c r="B619" i="20"/>
  <c r="J619" i="20"/>
  <c r="K619" i="20"/>
  <c r="L619" i="20"/>
  <c r="M619" i="20"/>
  <c r="N619" i="20"/>
  <c r="X619" i="20" s="1"/>
  <c r="AE619" i="20"/>
  <c r="AF619" i="20"/>
  <c r="AG619" i="20"/>
  <c r="B620" i="20"/>
  <c r="J620" i="20"/>
  <c r="K620" i="20"/>
  <c r="L620" i="20"/>
  <c r="M620" i="20"/>
  <c r="N620" i="20"/>
  <c r="AE620" i="20"/>
  <c r="T620" i="20" s="1"/>
  <c r="AF620" i="20"/>
  <c r="AG620" i="20"/>
  <c r="AB620" i="20" s="1"/>
  <c r="B621" i="20"/>
  <c r="J621" i="20"/>
  <c r="K621" i="20"/>
  <c r="L621" i="20"/>
  <c r="M621" i="20"/>
  <c r="N621" i="20"/>
  <c r="X621" i="20" s="1"/>
  <c r="AE621" i="20"/>
  <c r="AF621" i="20"/>
  <c r="AG621" i="20"/>
  <c r="B622" i="20"/>
  <c r="J622" i="20"/>
  <c r="K622" i="20"/>
  <c r="L622" i="20"/>
  <c r="M622" i="20"/>
  <c r="N622" i="20"/>
  <c r="AE622" i="20"/>
  <c r="AF622" i="20"/>
  <c r="AG622" i="20"/>
  <c r="AB622" i="20" s="1"/>
  <c r="B623" i="20"/>
  <c r="J623" i="20"/>
  <c r="K623" i="20"/>
  <c r="L623" i="20"/>
  <c r="M623" i="20"/>
  <c r="N623" i="20"/>
  <c r="AE623" i="20"/>
  <c r="T623" i="20" s="1"/>
  <c r="AF623" i="20"/>
  <c r="AG623" i="20"/>
  <c r="B624" i="20"/>
  <c r="J624" i="20"/>
  <c r="K624" i="20"/>
  <c r="L624" i="20"/>
  <c r="M624" i="20"/>
  <c r="N624" i="20"/>
  <c r="T624" i="20" s="1"/>
  <c r="AE624" i="20"/>
  <c r="AF624" i="20"/>
  <c r="AG624" i="20"/>
  <c r="B625" i="20"/>
  <c r="J625" i="20"/>
  <c r="K625" i="20"/>
  <c r="L625" i="20"/>
  <c r="M625" i="20"/>
  <c r="N625" i="20"/>
  <c r="X625" i="20"/>
  <c r="AE625" i="20"/>
  <c r="AF625" i="20"/>
  <c r="AG625" i="20"/>
  <c r="AB625" i="20" s="1"/>
  <c r="B626" i="20"/>
  <c r="J626" i="20"/>
  <c r="K626" i="20"/>
  <c r="L626" i="20"/>
  <c r="M626" i="20"/>
  <c r="N626" i="20"/>
  <c r="X626" i="20"/>
  <c r="AE626" i="20"/>
  <c r="T626" i="20" s="1"/>
  <c r="AF626" i="20"/>
  <c r="AG626" i="20"/>
  <c r="AB626" i="20" s="1"/>
  <c r="B627" i="20"/>
  <c r="J627" i="20"/>
  <c r="K627" i="20"/>
  <c r="L627" i="20"/>
  <c r="M627" i="20"/>
  <c r="N627" i="20"/>
  <c r="T627" i="20" s="1"/>
  <c r="AE627" i="20"/>
  <c r="AF627" i="20"/>
  <c r="X627" i="20" s="1"/>
  <c r="AG627" i="20"/>
  <c r="B628" i="20"/>
  <c r="J628" i="20"/>
  <c r="K628" i="20"/>
  <c r="L628" i="20"/>
  <c r="M628" i="20"/>
  <c r="N628" i="20"/>
  <c r="T628" i="20"/>
  <c r="AE628" i="20"/>
  <c r="AF628" i="20"/>
  <c r="X628" i="20" s="1"/>
  <c r="AG628" i="20"/>
  <c r="AB628" i="20" s="1"/>
  <c r="B629" i="20"/>
  <c r="J629" i="20"/>
  <c r="K629" i="20"/>
  <c r="L629" i="20"/>
  <c r="M629" i="20"/>
  <c r="N629" i="20"/>
  <c r="T629" i="20"/>
  <c r="X629" i="20"/>
  <c r="AE629" i="20"/>
  <c r="AF629" i="20"/>
  <c r="AG629" i="20"/>
  <c r="AB629" i="20" s="1"/>
  <c r="B630" i="20"/>
  <c r="J630" i="20"/>
  <c r="K630" i="20"/>
  <c r="L630" i="20"/>
  <c r="M630" i="20"/>
  <c r="N630" i="20"/>
  <c r="AB630" i="20"/>
  <c r="AE630" i="20"/>
  <c r="AF630" i="20"/>
  <c r="X630" i="20" s="1"/>
  <c r="AG630" i="20"/>
  <c r="B631" i="20"/>
  <c r="J631" i="20"/>
  <c r="K631" i="20"/>
  <c r="L631" i="20"/>
  <c r="M631" i="20"/>
  <c r="N631" i="20"/>
  <c r="T631" i="20"/>
  <c r="AE631" i="20"/>
  <c r="AF631" i="20"/>
  <c r="X631" i="20" s="1"/>
  <c r="AG631" i="20"/>
  <c r="B632" i="20"/>
  <c r="J632" i="20"/>
  <c r="K632" i="20"/>
  <c r="L632" i="20"/>
  <c r="M632" i="20"/>
  <c r="N632" i="20"/>
  <c r="T632" i="20" s="1"/>
  <c r="AE632" i="20"/>
  <c r="AF632" i="20"/>
  <c r="AG632" i="20"/>
  <c r="AB632" i="20" s="1"/>
  <c r="B633" i="20"/>
  <c r="J633" i="20"/>
  <c r="K633" i="20"/>
  <c r="L633" i="20"/>
  <c r="M633" i="20"/>
  <c r="N633" i="20"/>
  <c r="AE633" i="20"/>
  <c r="T633" i="20" s="1"/>
  <c r="AF633" i="20"/>
  <c r="X633" i="20" s="1"/>
  <c r="AG633" i="20"/>
  <c r="AB633" i="20" s="1"/>
  <c r="B634" i="20"/>
  <c r="J634" i="20"/>
  <c r="K634" i="20"/>
  <c r="L634" i="20"/>
  <c r="M634" i="20"/>
  <c r="N634" i="20"/>
  <c r="T634" i="20" s="1"/>
  <c r="AE634" i="20"/>
  <c r="AF634" i="20"/>
  <c r="AG634" i="20"/>
  <c r="B635" i="20"/>
  <c r="J635" i="20"/>
  <c r="K635" i="20"/>
  <c r="L635" i="20"/>
  <c r="M635" i="20"/>
  <c r="N635" i="20"/>
  <c r="T635" i="20" s="1"/>
  <c r="AB635" i="20"/>
  <c r="AE635" i="20"/>
  <c r="AF635" i="20"/>
  <c r="X635" i="20" s="1"/>
  <c r="AG635" i="20"/>
  <c r="B636" i="20"/>
  <c r="J636" i="20"/>
  <c r="K636" i="20"/>
  <c r="L636" i="20"/>
  <c r="M636" i="20"/>
  <c r="N636" i="20"/>
  <c r="AE636" i="20"/>
  <c r="T636" i="20" s="1"/>
  <c r="AF636" i="20"/>
  <c r="AG636" i="20"/>
  <c r="AB636" i="20" s="1"/>
  <c r="B637" i="20"/>
  <c r="J637" i="20"/>
  <c r="K637" i="20"/>
  <c r="L637" i="20"/>
  <c r="M637" i="20"/>
  <c r="N637" i="20"/>
  <c r="AB637" i="20" s="1"/>
  <c r="AE637" i="20"/>
  <c r="AF637" i="20"/>
  <c r="X637" i="20" s="1"/>
  <c r="AG637" i="20"/>
  <c r="B638" i="20"/>
  <c r="J638" i="20"/>
  <c r="K638" i="20"/>
  <c r="L638" i="20"/>
  <c r="M638" i="20"/>
  <c r="N638" i="20"/>
  <c r="AB638" i="20"/>
  <c r="AE638" i="20"/>
  <c r="AF638" i="20"/>
  <c r="X638" i="20" s="1"/>
  <c r="AG638" i="20"/>
  <c r="B639" i="20"/>
  <c r="J639" i="20"/>
  <c r="K639" i="20"/>
  <c r="L639" i="20"/>
  <c r="M639" i="20"/>
  <c r="N639" i="20"/>
  <c r="AE639" i="20"/>
  <c r="T639" i="20" s="1"/>
  <c r="AF639" i="20"/>
  <c r="AG639" i="20"/>
  <c r="B640" i="20"/>
  <c r="J640" i="20"/>
  <c r="K640" i="20"/>
  <c r="L640" i="20"/>
  <c r="M640" i="20"/>
  <c r="N640" i="20"/>
  <c r="AE640" i="20"/>
  <c r="AF640" i="20"/>
  <c r="X640" i="20" s="1"/>
  <c r="AG640" i="20"/>
  <c r="B641" i="20"/>
  <c r="J641" i="20"/>
  <c r="K641" i="20"/>
  <c r="L641" i="20"/>
  <c r="M641" i="20"/>
  <c r="N641" i="20"/>
  <c r="AE641" i="20"/>
  <c r="AF641" i="20"/>
  <c r="AG641" i="20"/>
  <c r="B642" i="20"/>
  <c r="J642" i="20"/>
  <c r="K642" i="20"/>
  <c r="L642" i="20"/>
  <c r="M642" i="20"/>
  <c r="N642" i="20"/>
  <c r="AB642" i="20"/>
  <c r="AE642" i="20"/>
  <c r="T642" i="20" s="1"/>
  <c r="AF642" i="20"/>
  <c r="X642" i="20" s="1"/>
  <c r="AG642" i="20"/>
  <c r="B643" i="20"/>
  <c r="J643" i="20"/>
  <c r="K643" i="20"/>
  <c r="L643" i="20"/>
  <c r="M643" i="20"/>
  <c r="N643" i="20"/>
  <c r="T643" i="20" s="1"/>
  <c r="AE643" i="20"/>
  <c r="AF643" i="20"/>
  <c r="X643" i="20" s="1"/>
  <c r="AG643" i="20"/>
  <c r="B644" i="20"/>
  <c r="J644" i="20"/>
  <c r="K644" i="20"/>
  <c r="L644" i="20"/>
  <c r="M644" i="20"/>
  <c r="N644" i="20"/>
  <c r="T644" i="20"/>
  <c r="AE644" i="20"/>
  <c r="AF644" i="20"/>
  <c r="X644" i="20" s="1"/>
  <c r="AG644" i="20"/>
  <c r="AB644" i="20" s="1"/>
  <c r="B645" i="20"/>
  <c r="J645" i="20"/>
  <c r="K645" i="20"/>
  <c r="L645" i="20"/>
  <c r="M645" i="20"/>
  <c r="N645" i="20"/>
  <c r="T645" i="20" s="1"/>
  <c r="AE645" i="20"/>
  <c r="AF645" i="20"/>
  <c r="X645" i="20" s="1"/>
  <c r="AG645" i="20"/>
  <c r="B646" i="20"/>
  <c r="J646" i="20"/>
  <c r="K646" i="20"/>
  <c r="L646" i="20"/>
  <c r="M646" i="20"/>
  <c r="N646" i="20"/>
  <c r="T646" i="20"/>
  <c r="AE646" i="20"/>
  <c r="AF646" i="20"/>
  <c r="X646" i="20" s="1"/>
  <c r="AG646" i="20"/>
  <c r="AB646" i="20" s="1"/>
  <c r="B647" i="20"/>
  <c r="J647" i="20"/>
  <c r="K647" i="20"/>
  <c r="L647" i="20"/>
  <c r="M647" i="20"/>
  <c r="N647" i="20"/>
  <c r="T647" i="20" s="1"/>
  <c r="AE647" i="20"/>
  <c r="AF647" i="20"/>
  <c r="AG647" i="20"/>
  <c r="AB647" i="20" s="1"/>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X650" i="20" s="1"/>
  <c r="AG650" i="20"/>
  <c r="AB650" i="20" s="1"/>
  <c r="B651" i="20"/>
  <c r="J651" i="20"/>
  <c r="K651" i="20"/>
  <c r="L651" i="20"/>
  <c r="M651" i="20"/>
  <c r="N651" i="20"/>
  <c r="X651" i="20" s="1"/>
  <c r="T651" i="20"/>
  <c r="AE651" i="20"/>
  <c r="AF651" i="20"/>
  <c r="AG651" i="20"/>
  <c r="AB651" i="20" s="1"/>
  <c r="B652" i="20"/>
  <c r="J652" i="20"/>
  <c r="K652" i="20"/>
  <c r="L652" i="20"/>
  <c r="M652" i="20"/>
  <c r="N652" i="20"/>
  <c r="AE652" i="20"/>
  <c r="T652" i="20" s="1"/>
  <c r="AF652" i="20"/>
  <c r="AG652" i="20"/>
  <c r="AB652" i="20" s="1"/>
  <c r="B653" i="20"/>
  <c r="J653" i="20"/>
  <c r="K653" i="20"/>
  <c r="L653" i="20"/>
  <c r="M653" i="20"/>
  <c r="N653" i="20"/>
  <c r="T653" i="20" s="1"/>
  <c r="AE653" i="20"/>
  <c r="AF653" i="20"/>
  <c r="AG653" i="20"/>
  <c r="B654" i="20"/>
  <c r="J654" i="20"/>
  <c r="K654" i="20"/>
  <c r="L654" i="20"/>
  <c r="M654" i="20"/>
  <c r="N654" i="20"/>
  <c r="T654" i="20" s="1"/>
  <c r="AB654" i="20"/>
  <c r="AE654" i="20"/>
  <c r="AF654" i="20"/>
  <c r="X654" i="20" s="1"/>
  <c r="AG654" i="20"/>
  <c r="B655" i="20"/>
  <c r="J655" i="20"/>
  <c r="K655" i="20"/>
  <c r="L655" i="20"/>
  <c r="M655" i="20"/>
  <c r="N655" i="20"/>
  <c r="AE655" i="20"/>
  <c r="T655" i="20" s="1"/>
  <c r="AF655" i="20"/>
  <c r="AG655" i="20"/>
  <c r="AB655" i="20" s="1"/>
  <c r="B656" i="20"/>
  <c r="J656" i="20"/>
  <c r="K656" i="20"/>
  <c r="L656" i="20"/>
  <c r="M656" i="20"/>
  <c r="N656" i="20"/>
  <c r="AB656" i="20" s="1"/>
  <c r="AE656" i="20"/>
  <c r="AF656" i="20"/>
  <c r="X656" i="20" s="1"/>
  <c r="AG656" i="20"/>
  <c r="B657" i="20"/>
  <c r="J657" i="20"/>
  <c r="K657" i="20"/>
  <c r="L657" i="20"/>
  <c r="M657" i="20"/>
  <c r="N657" i="20"/>
  <c r="AE657" i="20"/>
  <c r="AF657" i="20"/>
  <c r="AG657" i="20"/>
  <c r="AB657" i="20" s="1"/>
  <c r="B658" i="20"/>
  <c r="J658" i="20"/>
  <c r="K658" i="20"/>
  <c r="L658" i="20"/>
  <c r="M658" i="20"/>
  <c r="N658" i="20"/>
  <c r="X658" i="20"/>
  <c r="AE658" i="20"/>
  <c r="T658" i="20" s="1"/>
  <c r="AF658" i="20"/>
  <c r="AG658" i="20"/>
  <c r="AB658" i="20" s="1"/>
  <c r="B659" i="20"/>
  <c r="J659" i="20"/>
  <c r="K659" i="20"/>
  <c r="L659" i="20"/>
  <c r="M659" i="20"/>
  <c r="N659" i="20"/>
  <c r="AB659" i="20" s="1"/>
  <c r="AE659" i="20"/>
  <c r="T659" i="20" s="1"/>
  <c r="AF659" i="20"/>
  <c r="AG659" i="20"/>
  <c r="B660" i="20"/>
  <c r="J660" i="20"/>
  <c r="K660" i="20"/>
  <c r="L660" i="20"/>
  <c r="M660" i="20"/>
  <c r="N660" i="20"/>
  <c r="AB660" i="20" s="1"/>
  <c r="AE660" i="20"/>
  <c r="T660" i="20" s="1"/>
  <c r="AF660" i="20"/>
  <c r="AG660" i="20"/>
  <c r="B661" i="20"/>
  <c r="J661" i="20"/>
  <c r="K661" i="20"/>
  <c r="L661" i="20"/>
  <c r="M661" i="20"/>
  <c r="N661" i="20"/>
  <c r="T661" i="20" s="1"/>
  <c r="AE661" i="20"/>
  <c r="AF661" i="20"/>
  <c r="X661" i="20" s="1"/>
  <c r="AG661" i="20"/>
  <c r="B662" i="20"/>
  <c r="J662" i="20"/>
  <c r="K662" i="20"/>
  <c r="L662" i="20"/>
  <c r="M662" i="20"/>
  <c r="N662" i="20"/>
  <c r="T662" i="20" s="1"/>
  <c r="AE662" i="20"/>
  <c r="AF662" i="20"/>
  <c r="AG662" i="20"/>
  <c r="AB662" i="20" s="1"/>
  <c r="B663" i="20"/>
  <c r="J663" i="20"/>
  <c r="K663" i="20"/>
  <c r="L663" i="20"/>
  <c r="M663" i="20"/>
  <c r="N663" i="20"/>
  <c r="X663" i="20"/>
  <c r="AE663" i="20"/>
  <c r="T663" i="20" s="1"/>
  <c r="AF663" i="20"/>
  <c r="AG663" i="20"/>
  <c r="AB663" i="20" s="1"/>
  <c r="B664" i="20"/>
  <c r="J664" i="20"/>
  <c r="K664" i="20"/>
  <c r="L664" i="20"/>
  <c r="M664" i="20"/>
  <c r="N664" i="20"/>
  <c r="X664" i="20" s="1"/>
  <c r="AE664" i="20"/>
  <c r="T664" i="20" s="1"/>
  <c r="AF664" i="20"/>
  <c r="AG664" i="20"/>
  <c r="B665" i="20"/>
  <c r="J665" i="20"/>
  <c r="K665" i="20"/>
  <c r="L665" i="20"/>
  <c r="M665" i="20"/>
  <c r="N665" i="20"/>
  <c r="X665" i="20" s="1"/>
  <c r="AE665" i="20"/>
  <c r="AF665" i="20"/>
  <c r="AG665" i="20"/>
  <c r="B666" i="20"/>
  <c r="J666" i="20"/>
  <c r="K666" i="20"/>
  <c r="L666" i="20"/>
  <c r="M666" i="20"/>
  <c r="N666" i="20"/>
  <c r="X666" i="20"/>
  <c r="AE666" i="20"/>
  <c r="T666" i="20" s="1"/>
  <c r="AF666" i="20"/>
  <c r="AG666" i="20"/>
  <c r="B667" i="20"/>
  <c r="J667" i="20"/>
  <c r="K667" i="20"/>
  <c r="L667" i="20"/>
  <c r="M667" i="20"/>
  <c r="N667" i="20"/>
  <c r="AB667" i="20" s="1"/>
  <c r="AE667" i="20"/>
  <c r="T667" i="20" s="1"/>
  <c r="AF667" i="20"/>
  <c r="AG667" i="20"/>
  <c r="B668" i="20"/>
  <c r="J668" i="20"/>
  <c r="K668" i="20"/>
  <c r="L668" i="20"/>
  <c r="M668" i="20"/>
  <c r="N668" i="20"/>
  <c r="T668" i="20" s="1"/>
  <c r="AE668" i="20"/>
  <c r="AF668" i="20"/>
  <c r="AG668" i="20"/>
  <c r="B669" i="20"/>
  <c r="J669" i="20"/>
  <c r="K669" i="20"/>
  <c r="L669" i="20"/>
  <c r="M669" i="20"/>
  <c r="N669" i="20"/>
  <c r="T669" i="20"/>
  <c r="AE669" i="20"/>
  <c r="AF669" i="20"/>
  <c r="X669" i="20" s="1"/>
  <c r="AG669" i="20"/>
  <c r="AB669" i="20" s="1"/>
  <c r="B670" i="20"/>
  <c r="J670" i="20"/>
  <c r="K670" i="20"/>
  <c r="L670" i="20"/>
  <c r="M670" i="20"/>
  <c r="N670" i="20"/>
  <c r="AE670" i="20"/>
  <c r="AF670" i="20"/>
  <c r="AG670" i="20"/>
  <c r="B671" i="20"/>
  <c r="J671" i="20"/>
  <c r="K671" i="20"/>
  <c r="L671" i="20"/>
  <c r="M671" i="20"/>
  <c r="N671" i="20"/>
  <c r="AE671" i="20"/>
  <c r="T671" i="20" s="1"/>
  <c r="AF671" i="20"/>
  <c r="X671" i="20" s="1"/>
  <c r="AG671" i="20"/>
  <c r="B672" i="20"/>
  <c r="J672" i="20"/>
  <c r="K672" i="20"/>
  <c r="L672" i="20"/>
  <c r="M672" i="20"/>
  <c r="N672" i="20"/>
  <c r="AE672" i="20"/>
  <c r="AF672" i="20"/>
  <c r="X672" i="20" s="1"/>
  <c r="AG672" i="20"/>
  <c r="B673" i="20"/>
  <c r="J673" i="20"/>
  <c r="K673" i="20"/>
  <c r="L673" i="20"/>
  <c r="M673" i="20"/>
  <c r="N673" i="20"/>
  <c r="X673" i="20" s="1"/>
  <c r="AE673" i="20"/>
  <c r="AF673" i="20"/>
  <c r="AG673" i="20"/>
  <c r="AB673" i="20" s="1"/>
  <c r="B674" i="20"/>
  <c r="J674" i="20"/>
  <c r="K674" i="20"/>
  <c r="L674" i="20"/>
  <c r="M674" i="20"/>
  <c r="N674" i="20"/>
  <c r="AE674" i="20"/>
  <c r="T674" i="20" s="1"/>
  <c r="AF674" i="20"/>
  <c r="X674" i="20" s="1"/>
  <c r="AG674" i="20"/>
  <c r="B675" i="20"/>
  <c r="J675" i="20"/>
  <c r="K675" i="20"/>
  <c r="L675" i="20"/>
  <c r="M675" i="20"/>
  <c r="N675" i="20"/>
  <c r="AB675" i="20" s="1"/>
  <c r="AE675" i="20"/>
  <c r="AF675" i="20"/>
  <c r="X675" i="20" s="1"/>
  <c r="AG675" i="20"/>
  <c r="B676" i="20"/>
  <c r="J676" i="20"/>
  <c r="K676" i="20"/>
  <c r="L676" i="20"/>
  <c r="M676" i="20"/>
  <c r="N676" i="20"/>
  <c r="T676" i="20" s="1"/>
  <c r="AE676" i="20"/>
  <c r="AF676" i="20"/>
  <c r="AG676" i="20"/>
  <c r="B677" i="20"/>
  <c r="J677" i="20"/>
  <c r="K677" i="20"/>
  <c r="L677" i="20"/>
  <c r="M677" i="20"/>
  <c r="N677" i="20"/>
  <c r="AB677" i="20"/>
  <c r="AE677" i="20"/>
  <c r="T677" i="20" s="1"/>
  <c r="AF677" i="20"/>
  <c r="X677" i="20" s="1"/>
  <c r="AG677" i="20"/>
  <c r="B678" i="20"/>
  <c r="J678" i="20"/>
  <c r="K678" i="20"/>
  <c r="L678" i="20"/>
  <c r="M678" i="20"/>
  <c r="N678" i="20"/>
  <c r="T678" i="20" s="1"/>
  <c r="AE678" i="20"/>
  <c r="AF678" i="20"/>
  <c r="X678" i="20" s="1"/>
  <c r="AG678" i="20"/>
  <c r="B679" i="20"/>
  <c r="J679" i="20"/>
  <c r="K679" i="20"/>
  <c r="L679" i="20"/>
  <c r="M679" i="20"/>
  <c r="N679" i="20"/>
  <c r="T679" i="20"/>
  <c r="AE679" i="20"/>
  <c r="AF679" i="20"/>
  <c r="X679" i="20" s="1"/>
  <c r="AG679" i="20"/>
  <c r="AB679" i="20" s="1"/>
  <c r="B680" i="20"/>
  <c r="J680" i="20"/>
  <c r="K680" i="20"/>
  <c r="L680" i="20"/>
  <c r="M680" i="20"/>
  <c r="N680" i="20"/>
  <c r="X680" i="20" s="1"/>
  <c r="AE680" i="20"/>
  <c r="AF680" i="20"/>
  <c r="AG680" i="20"/>
  <c r="AB680" i="20" s="1"/>
  <c r="B681" i="20"/>
  <c r="J681" i="20"/>
  <c r="K681" i="20"/>
  <c r="L681" i="20"/>
  <c r="M681" i="20"/>
  <c r="N681" i="20"/>
  <c r="X681" i="20" s="1"/>
  <c r="AE681" i="20"/>
  <c r="T681" i="20" s="1"/>
  <c r="AF681" i="20"/>
  <c r="AG681" i="20"/>
  <c r="B682" i="20"/>
  <c r="J682" i="20"/>
  <c r="K682" i="20"/>
  <c r="L682" i="20"/>
  <c r="M682" i="20"/>
  <c r="N682" i="20"/>
  <c r="AB682" i="20" s="1"/>
  <c r="AE682" i="20"/>
  <c r="AF682" i="20"/>
  <c r="X682" i="20" s="1"/>
  <c r="AG682" i="20"/>
  <c r="B683" i="20"/>
  <c r="J683" i="20"/>
  <c r="K683" i="20"/>
  <c r="L683" i="20"/>
  <c r="M683" i="20"/>
  <c r="N683" i="20"/>
  <c r="AE683" i="20"/>
  <c r="AF683" i="20"/>
  <c r="AG683" i="20"/>
  <c r="AB683" i="20" s="1"/>
  <c r="B684" i="20"/>
  <c r="J684" i="20"/>
  <c r="K684" i="20"/>
  <c r="L684" i="20"/>
  <c r="M684" i="20"/>
  <c r="N684" i="20"/>
  <c r="AE684" i="20"/>
  <c r="AF684" i="20"/>
  <c r="AG684" i="20"/>
  <c r="B685" i="20"/>
  <c r="J685" i="20"/>
  <c r="K685" i="20"/>
  <c r="L685" i="20"/>
  <c r="M685" i="20"/>
  <c r="N685" i="20"/>
  <c r="AE685" i="20"/>
  <c r="T685" i="20" s="1"/>
  <c r="AF685" i="20"/>
  <c r="AG685" i="20"/>
  <c r="AB685" i="20" s="1"/>
  <c r="B686" i="20"/>
  <c r="J686" i="20"/>
  <c r="K686" i="20"/>
  <c r="L686" i="20"/>
  <c r="M686" i="20"/>
  <c r="N686" i="20"/>
  <c r="AE686" i="20"/>
  <c r="AF686" i="20"/>
  <c r="AG686" i="20"/>
  <c r="AB686" i="20" s="1"/>
  <c r="B687" i="20"/>
  <c r="J687" i="20"/>
  <c r="K687" i="20"/>
  <c r="L687" i="20"/>
  <c r="M687" i="20"/>
  <c r="N687" i="20"/>
  <c r="T687" i="20" s="1"/>
  <c r="X687" i="20"/>
  <c r="AE687" i="20"/>
  <c r="AF687" i="20"/>
  <c r="AG687" i="20"/>
  <c r="AB687" i="20" s="1"/>
  <c r="B688" i="20"/>
  <c r="J688" i="20"/>
  <c r="K688" i="20"/>
  <c r="L688" i="20"/>
  <c r="M688" i="20"/>
  <c r="N688" i="20"/>
  <c r="X688" i="20"/>
  <c r="AE688" i="20"/>
  <c r="T688" i="20" s="1"/>
  <c r="AF688" i="20"/>
  <c r="AG688" i="20"/>
  <c r="AB688" i="20" s="1"/>
  <c r="B689" i="20"/>
  <c r="J689" i="20"/>
  <c r="K689" i="20"/>
  <c r="L689" i="20"/>
  <c r="M689" i="20"/>
  <c r="N689" i="20"/>
  <c r="AE689" i="20"/>
  <c r="AF689" i="20"/>
  <c r="AG689" i="20"/>
  <c r="B690" i="20"/>
  <c r="J690" i="20"/>
  <c r="K690" i="20"/>
  <c r="L690" i="20"/>
  <c r="M690" i="20"/>
  <c r="N690" i="20"/>
  <c r="X690" i="20"/>
  <c r="AE690" i="20"/>
  <c r="AF690" i="20"/>
  <c r="AG690" i="20"/>
  <c r="B691" i="20"/>
  <c r="J691" i="20"/>
  <c r="K691" i="20"/>
  <c r="L691" i="20"/>
  <c r="M691" i="20"/>
  <c r="N691" i="20"/>
  <c r="AB691" i="20"/>
  <c r="AE691" i="20"/>
  <c r="T691" i="20" s="1"/>
  <c r="AF691" i="20"/>
  <c r="X691" i="20" s="1"/>
  <c r="AG691" i="20"/>
  <c r="B692" i="20"/>
  <c r="J692" i="20"/>
  <c r="K692" i="20"/>
  <c r="L692" i="20"/>
  <c r="M692" i="20"/>
  <c r="N692" i="20"/>
  <c r="AE692" i="20"/>
  <c r="AF692" i="20"/>
  <c r="X692" i="20" s="1"/>
  <c r="AG692" i="20"/>
  <c r="B693" i="20"/>
  <c r="J693" i="20"/>
  <c r="K693" i="20"/>
  <c r="L693" i="20"/>
  <c r="M693" i="20"/>
  <c r="N693" i="20"/>
  <c r="T693" i="20"/>
  <c r="AE693" i="20"/>
  <c r="AF693" i="20"/>
  <c r="X693" i="20" s="1"/>
  <c r="AG693" i="20"/>
  <c r="AB693" i="20" s="1"/>
  <c r="B694" i="20"/>
  <c r="J694" i="20"/>
  <c r="K694" i="20"/>
  <c r="L694" i="20"/>
  <c r="M694" i="20"/>
  <c r="N694" i="20"/>
  <c r="T694" i="20" s="1"/>
  <c r="AE694" i="20"/>
  <c r="AF694" i="20"/>
  <c r="AG694" i="20"/>
  <c r="B695" i="20"/>
  <c r="J695" i="20"/>
  <c r="K695" i="20"/>
  <c r="L695" i="20"/>
  <c r="M695" i="20"/>
  <c r="N695" i="20"/>
  <c r="T695" i="20" s="1"/>
  <c r="AE695" i="20"/>
  <c r="AF695" i="20"/>
  <c r="AG695" i="20"/>
  <c r="AB695" i="20" s="1"/>
  <c r="B696" i="20"/>
  <c r="J696" i="20"/>
  <c r="K696" i="20"/>
  <c r="L696" i="20"/>
  <c r="M696" i="20"/>
  <c r="N696" i="20"/>
  <c r="AE696" i="20"/>
  <c r="T696" i="20" s="1"/>
  <c r="AF696" i="20"/>
  <c r="X696" i="20" s="1"/>
  <c r="AG696" i="20"/>
  <c r="AB696" i="20" s="1"/>
  <c r="B697" i="20"/>
  <c r="J697" i="20"/>
  <c r="K697" i="20"/>
  <c r="L697" i="20"/>
  <c r="M697" i="20"/>
  <c r="N697" i="20"/>
  <c r="X697" i="20" s="1"/>
  <c r="AE697" i="20"/>
  <c r="AF697" i="20"/>
  <c r="AG697" i="20"/>
  <c r="AB697" i="20" s="1"/>
  <c r="B698" i="20"/>
  <c r="J698" i="20"/>
  <c r="K698" i="20"/>
  <c r="L698" i="20"/>
  <c r="M698" i="20"/>
  <c r="N698" i="20"/>
  <c r="AB698" i="20" s="1"/>
  <c r="AE698" i="20"/>
  <c r="AF698" i="20"/>
  <c r="AG698" i="20"/>
  <c r="B699" i="20"/>
  <c r="J699" i="20"/>
  <c r="K699" i="20"/>
  <c r="L699" i="20"/>
  <c r="M699" i="20"/>
  <c r="N699" i="20"/>
  <c r="AE699" i="20"/>
  <c r="AF699" i="20"/>
  <c r="AG699" i="20"/>
  <c r="AB699" i="20" s="1"/>
  <c r="B700" i="20"/>
  <c r="J700" i="20"/>
  <c r="K700" i="20"/>
  <c r="L700" i="20"/>
  <c r="M700" i="20"/>
  <c r="N700" i="20"/>
  <c r="AE700" i="20"/>
  <c r="AF700" i="20"/>
  <c r="AG700" i="20"/>
  <c r="B701" i="20"/>
  <c r="J701" i="20"/>
  <c r="K701" i="20"/>
  <c r="L701" i="20"/>
  <c r="M701" i="20"/>
  <c r="N701" i="20"/>
  <c r="T701" i="20"/>
  <c r="AE701" i="20"/>
  <c r="AF701" i="20"/>
  <c r="AG701" i="20"/>
  <c r="AB701" i="20" s="1"/>
  <c r="B702" i="20"/>
  <c r="J702" i="20"/>
  <c r="K702" i="20"/>
  <c r="L702" i="20"/>
  <c r="M702" i="20"/>
  <c r="N702" i="20"/>
  <c r="AE702" i="20"/>
  <c r="AF702" i="20"/>
  <c r="X702" i="20" s="1"/>
  <c r="AG702" i="20"/>
  <c r="AB702" i="20" s="1"/>
  <c r="B703" i="20"/>
  <c r="J703" i="20"/>
  <c r="K703" i="20"/>
  <c r="L703" i="20"/>
  <c r="M703" i="20"/>
  <c r="N703" i="20"/>
  <c r="T703" i="20" s="1"/>
  <c r="AE703" i="20"/>
  <c r="AF703" i="20"/>
  <c r="X703" i="20" s="1"/>
  <c r="AG703" i="20"/>
  <c r="B704" i="20"/>
  <c r="J704" i="20"/>
  <c r="K704" i="20"/>
  <c r="L704" i="20"/>
  <c r="M704" i="20"/>
  <c r="N704" i="20"/>
  <c r="X704" i="20"/>
  <c r="AE704" i="20"/>
  <c r="AF704" i="20"/>
  <c r="AG704" i="20"/>
  <c r="AB704" i="20" s="1"/>
  <c r="B705" i="20"/>
  <c r="J705" i="20"/>
  <c r="K705" i="20"/>
  <c r="L705" i="20"/>
  <c r="M705" i="20"/>
  <c r="N705" i="20"/>
  <c r="AE705" i="20"/>
  <c r="T705" i="20" s="1"/>
  <c r="AF705" i="20"/>
  <c r="AG705" i="20"/>
  <c r="AB705" i="20" s="1"/>
  <c r="B706" i="20"/>
  <c r="J706" i="20"/>
  <c r="K706" i="20"/>
  <c r="L706" i="20"/>
  <c r="M706" i="20"/>
  <c r="N706" i="20"/>
  <c r="AB706" i="20" s="1"/>
  <c r="AE706" i="20"/>
  <c r="AF706" i="20"/>
  <c r="X706" i="20" s="1"/>
  <c r="AG706" i="20"/>
  <c r="B707" i="20"/>
  <c r="J707" i="20"/>
  <c r="K707" i="20"/>
  <c r="L707" i="20"/>
  <c r="M707" i="20"/>
  <c r="N707" i="20"/>
  <c r="AB707" i="20"/>
  <c r="AE707" i="20"/>
  <c r="AF707" i="20"/>
  <c r="X707" i="20" s="1"/>
  <c r="AG707" i="20"/>
  <c r="B708" i="20"/>
  <c r="J708" i="20"/>
  <c r="K708" i="20"/>
  <c r="L708" i="20"/>
  <c r="M708" i="20"/>
  <c r="N708" i="20"/>
  <c r="AE708" i="20"/>
  <c r="AF708" i="20"/>
  <c r="X708" i="20" s="1"/>
  <c r="AG708" i="20"/>
  <c r="B709" i="20"/>
  <c r="J709" i="20"/>
  <c r="K709" i="20"/>
  <c r="L709" i="20"/>
  <c r="M709" i="20"/>
  <c r="N709" i="20"/>
  <c r="AB709" i="20" s="1"/>
  <c r="AE709" i="20"/>
  <c r="T709" i="20" s="1"/>
  <c r="AF709" i="20"/>
  <c r="AG709" i="20"/>
  <c r="B710" i="20"/>
  <c r="J710" i="20"/>
  <c r="K710" i="20"/>
  <c r="L710" i="20"/>
  <c r="M710" i="20"/>
  <c r="N710" i="20"/>
  <c r="T710" i="20" s="1"/>
  <c r="AE710" i="20"/>
  <c r="AF710" i="20"/>
  <c r="AG710" i="20"/>
  <c r="B711" i="20"/>
  <c r="J711" i="20"/>
  <c r="K711" i="20"/>
  <c r="L711" i="20"/>
  <c r="M711" i="20"/>
  <c r="N711" i="20"/>
  <c r="T711" i="20"/>
  <c r="X711" i="20"/>
  <c r="AE711" i="20"/>
  <c r="AF711" i="20"/>
  <c r="AG711" i="20"/>
  <c r="AB711" i="20" s="1"/>
  <c r="B712" i="20"/>
  <c r="J712" i="20"/>
  <c r="K712" i="20"/>
  <c r="L712" i="20"/>
  <c r="M712" i="20"/>
  <c r="N712" i="20"/>
  <c r="X712" i="20" s="1"/>
  <c r="AE712" i="20"/>
  <c r="AF712" i="20"/>
  <c r="AG712" i="20"/>
  <c r="AB712" i="20" s="1"/>
  <c r="B713" i="20"/>
  <c r="J713" i="20"/>
  <c r="K713" i="20"/>
  <c r="L713" i="20"/>
  <c r="M713" i="20"/>
  <c r="N713" i="20"/>
  <c r="AE713" i="20"/>
  <c r="T713" i="20" s="1"/>
  <c r="AF713" i="20"/>
  <c r="AG713" i="20"/>
  <c r="AB713" i="20" s="1"/>
  <c r="B714" i="20"/>
  <c r="J714" i="20"/>
  <c r="K714" i="20"/>
  <c r="L714" i="20"/>
  <c r="M714" i="20"/>
  <c r="N714" i="20"/>
  <c r="X714" i="20" s="1"/>
  <c r="AE714" i="20"/>
  <c r="AF714" i="20"/>
  <c r="AG714" i="20"/>
  <c r="AB714" i="20" s="1"/>
  <c r="B715" i="20"/>
  <c r="J715" i="20"/>
  <c r="K715" i="20"/>
  <c r="L715" i="20"/>
  <c r="M715" i="20"/>
  <c r="N715" i="20"/>
  <c r="AE715" i="20"/>
  <c r="AF715" i="20"/>
  <c r="AG715" i="20"/>
  <c r="AB715" i="20" s="1"/>
  <c r="B716" i="20"/>
  <c r="J716" i="20"/>
  <c r="K716" i="20"/>
  <c r="L716" i="20"/>
  <c r="M716" i="20"/>
  <c r="N716" i="20"/>
  <c r="AE716" i="20"/>
  <c r="T716" i="20" s="1"/>
  <c r="AF716" i="20"/>
  <c r="AG716" i="20"/>
  <c r="B717" i="20"/>
  <c r="J717" i="20"/>
  <c r="K717" i="20"/>
  <c r="L717" i="20"/>
  <c r="M717" i="20"/>
  <c r="N717" i="20"/>
  <c r="AB717" i="20" s="1"/>
  <c r="AE717" i="20"/>
  <c r="AF717" i="20"/>
  <c r="X717" i="20" s="1"/>
  <c r="AG717" i="20"/>
  <c r="B718" i="20"/>
  <c r="J718" i="20"/>
  <c r="K718" i="20"/>
  <c r="L718" i="20"/>
  <c r="M718" i="20"/>
  <c r="N718" i="20"/>
  <c r="T718" i="20" s="1"/>
  <c r="AE718" i="20"/>
  <c r="AF718" i="20"/>
  <c r="AG718" i="20"/>
  <c r="AB718" i="20" s="1"/>
  <c r="B719" i="20"/>
  <c r="J719" i="20"/>
  <c r="K719" i="20"/>
  <c r="L719" i="20"/>
  <c r="M719" i="20"/>
  <c r="N719" i="20"/>
  <c r="X719" i="20"/>
  <c r="AE719" i="20"/>
  <c r="T719" i="20" s="1"/>
  <c r="AF719" i="20"/>
  <c r="AG719" i="20"/>
  <c r="AB719" i="20" s="1"/>
  <c r="B720" i="20"/>
  <c r="J720" i="20"/>
  <c r="K720" i="20"/>
  <c r="L720" i="20"/>
  <c r="M720" i="20"/>
  <c r="N720" i="20"/>
  <c r="X720" i="20" s="1"/>
  <c r="AE720" i="20"/>
  <c r="T720" i="20" s="1"/>
  <c r="AF720" i="20"/>
  <c r="AG720" i="20"/>
  <c r="B721" i="20"/>
  <c r="J721" i="20"/>
  <c r="K721" i="20"/>
  <c r="L721" i="20"/>
  <c r="M721" i="20"/>
  <c r="N721" i="20"/>
  <c r="X721" i="20" s="1"/>
  <c r="AE721" i="20"/>
  <c r="AF721" i="20"/>
  <c r="AG721" i="20"/>
  <c r="AB721" i="20" s="1"/>
  <c r="B722" i="20"/>
  <c r="J722" i="20"/>
  <c r="K722" i="20"/>
  <c r="L722" i="20"/>
  <c r="M722" i="20"/>
  <c r="N722" i="20"/>
  <c r="AB722" i="20" s="1"/>
  <c r="AE722" i="20"/>
  <c r="AF722" i="20"/>
  <c r="X722" i="20" s="1"/>
  <c r="AG722" i="20"/>
  <c r="B723" i="20"/>
  <c r="J723" i="20"/>
  <c r="K723" i="20"/>
  <c r="L723" i="20"/>
  <c r="M723" i="20"/>
  <c r="N723" i="20"/>
  <c r="AB723" i="20"/>
  <c r="AE723" i="20"/>
  <c r="AF723" i="20"/>
  <c r="X723" i="20" s="1"/>
  <c r="AG723" i="20"/>
  <c r="B724" i="20"/>
  <c r="J724" i="20"/>
  <c r="K724" i="20"/>
  <c r="L724" i="20"/>
  <c r="M724" i="20"/>
  <c r="N724" i="20"/>
  <c r="T724" i="20"/>
  <c r="X724" i="20"/>
  <c r="AE724" i="20"/>
  <c r="AF724" i="20"/>
  <c r="AG724" i="20"/>
  <c r="B725" i="20"/>
  <c r="J725" i="20"/>
  <c r="K725" i="20"/>
  <c r="L725" i="20"/>
  <c r="M725" i="20"/>
  <c r="N725" i="20"/>
  <c r="AE725" i="20"/>
  <c r="AF725" i="20"/>
  <c r="AG725" i="20"/>
  <c r="AB725" i="20" s="1"/>
  <c r="B726" i="20"/>
  <c r="J726" i="20"/>
  <c r="K726" i="20"/>
  <c r="L726" i="20"/>
  <c r="M726" i="20"/>
  <c r="N726" i="20"/>
  <c r="AE726" i="20"/>
  <c r="AF726" i="20"/>
  <c r="X726" i="20" s="1"/>
  <c r="AG726" i="20"/>
  <c r="B727" i="20"/>
  <c r="J727" i="20"/>
  <c r="K727" i="20"/>
  <c r="L727" i="20"/>
  <c r="M727" i="20"/>
  <c r="N727" i="20"/>
  <c r="T727" i="20" s="1"/>
  <c r="AE727" i="20"/>
  <c r="AF727" i="20"/>
  <c r="AG727" i="20"/>
  <c r="AB727" i="20" s="1"/>
  <c r="B728" i="20"/>
  <c r="J728" i="20"/>
  <c r="K728" i="20"/>
  <c r="L728" i="20"/>
  <c r="M728" i="20"/>
  <c r="N728" i="20"/>
  <c r="AE728" i="20"/>
  <c r="AF728" i="20"/>
  <c r="X728" i="20" s="1"/>
  <c r="AG728" i="20"/>
  <c r="B729" i="20"/>
  <c r="J729" i="20"/>
  <c r="K729" i="20"/>
  <c r="L729" i="20"/>
  <c r="M729" i="20"/>
  <c r="N729" i="20"/>
  <c r="T729" i="20" s="1"/>
  <c r="AE729" i="20"/>
  <c r="AF729" i="20"/>
  <c r="AG729" i="20"/>
  <c r="B730" i="20"/>
  <c r="J730" i="20"/>
  <c r="K730" i="20"/>
  <c r="L730" i="20"/>
  <c r="M730" i="20"/>
  <c r="N730" i="20"/>
  <c r="AB730" i="20"/>
  <c r="AE730" i="20"/>
  <c r="AF730" i="20"/>
  <c r="X730" i="20" s="1"/>
  <c r="AG730" i="20"/>
  <c r="B731" i="20"/>
  <c r="J731" i="20"/>
  <c r="K731" i="20"/>
  <c r="L731" i="20"/>
  <c r="M731" i="20"/>
  <c r="N731" i="20"/>
  <c r="T731" i="20"/>
  <c r="AE731" i="20"/>
  <c r="AF731" i="20"/>
  <c r="X731" i="20" s="1"/>
  <c r="AG731" i="20"/>
  <c r="AB731" i="20" s="1"/>
  <c r="B732" i="20"/>
  <c r="J732" i="20"/>
  <c r="K732" i="20"/>
  <c r="L732" i="20"/>
  <c r="M732" i="20"/>
  <c r="N732" i="20"/>
  <c r="T732" i="20"/>
  <c r="AB732" i="20"/>
  <c r="AE732" i="20"/>
  <c r="AF732" i="20"/>
  <c r="X732" i="20" s="1"/>
  <c r="AG732" i="20"/>
  <c r="B733" i="20"/>
  <c r="J733" i="20"/>
  <c r="K733" i="20"/>
  <c r="L733" i="20"/>
  <c r="M733" i="20"/>
  <c r="N733" i="20"/>
  <c r="AB733" i="20"/>
  <c r="AE733" i="20"/>
  <c r="T733" i="20" s="1"/>
  <c r="AF733" i="20"/>
  <c r="X733" i="20" s="1"/>
  <c r="AG733" i="20"/>
  <c r="B734" i="20"/>
  <c r="J734" i="20"/>
  <c r="K734" i="20"/>
  <c r="L734" i="20"/>
  <c r="M734" i="20"/>
  <c r="N734" i="20"/>
  <c r="X734" i="20" s="1"/>
  <c r="T734" i="20"/>
  <c r="AE734" i="20"/>
  <c r="AF734" i="20"/>
  <c r="AG734" i="20"/>
  <c r="AB734" i="20" s="1"/>
  <c r="B735" i="20"/>
  <c r="J735" i="20"/>
  <c r="K735" i="20"/>
  <c r="L735" i="20"/>
  <c r="M735" i="20"/>
  <c r="N735" i="20"/>
  <c r="AE735" i="20"/>
  <c r="T735" i="20" s="1"/>
  <c r="AF735" i="20"/>
  <c r="X735" i="20" s="1"/>
  <c r="AG735" i="20"/>
  <c r="AB735" i="20" s="1"/>
  <c r="B736" i="20"/>
  <c r="J736" i="20"/>
  <c r="K736" i="20"/>
  <c r="L736" i="20"/>
  <c r="M736" i="20"/>
  <c r="N736" i="20"/>
  <c r="X736" i="20" s="1"/>
  <c r="AE736" i="20"/>
  <c r="AF736" i="20"/>
  <c r="AG736" i="20"/>
  <c r="AB736" i="20" s="1"/>
  <c r="B737" i="20"/>
  <c r="J737" i="20"/>
  <c r="K737" i="20"/>
  <c r="L737" i="20"/>
  <c r="M737" i="20"/>
  <c r="N737" i="20"/>
  <c r="X737" i="20" s="1"/>
  <c r="AE737" i="20"/>
  <c r="AF737" i="20"/>
  <c r="AG737" i="20"/>
  <c r="AB737" i="20" s="1"/>
  <c r="B738" i="20"/>
  <c r="J738" i="20"/>
  <c r="K738" i="20"/>
  <c r="L738" i="20"/>
  <c r="M738" i="20"/>
  <c r="N738" i="20"/>
  <c r="AE738" i="20"/>
  <c r="AF738" i="20"/>
  <c r="X738" i="20" s="1"/>
  <c r="AG738" i="20"/>
  <c r="B739" i="20"/>
  <c r="J739" i="20"/>
  <c r="K739" i="20"/>
  <c r="L739" i="20"/>
  <c r="M739" i="20"/>
  <c r="N739" i="20"/>
  <c r="T739" i="20" s="1"/>
  <c r="AE739" i="20"/>
  <c r="AF739" i="20"/>
  <c r="AG739" i="20"/>
  <c r="AB739" i="20" s="1"/>
  <c r="B740" i="20"/>
  <c r="J740" i="20"/>
  <c r="K740" i="20"/>
  <c r="L740" i="20"/>
  <c r="M740" i="20"/>
  <c r="N740" i="20"/>
  <c r="AE740" i="20"/>
  <c r="AF740" i="20"/>
  <c r="AG740" i="20"/>
  <c r="B741" i="20"/>
  <c r="J741" i="20"/>
  <c r="K741" i="20"/>
  <c r="L741" i="20"/>
  <c r="M741" i="20"/>
  <c r="N741" i="20"/>
  <c r="AE741" i="20"/>
  <c r="AF741" i="20"/>
  <c r="AG741" i="20"/>
  <c r="B742" i="20"/>
  <c r="J742" i="20"/>
  <c r="K742" i="20"/>
  <c r="L742" i="20"/>
  <c r="M742" i="20"/>
  <c r="N742" i="20"/>
  <c r="T742" i="20"/>
  <c r="X742" i="20"/>
  <c r="AE742" i="20"/>
  <c r="AF742" i="20"/>
  <c r="AG742" i="20"/>
  <c r="B743" i="20"/>
  <c r="J743" i="20"/>
  <c r="K743" i="20"/>
  <c r="L743" i="20"/>
  <c r="M743" i="20"/>
  <c r="N743" i="20"/>
  <c r="AB743" i="20"/>
  <c r="AE743" i="20"/>
  <c r="AF743" i="20"/>
  <c r="X743" i="20" s="1"/>
  <c r="AG743" i="20"/>
  <c r="B744" i="20"/>
  <c r="J744" i="20"/>
  <c r="K744" i="20"/>
  <c r="L744" i="20"/>
  <c r="M744" i="20"/>
  <c r="N744" i="20"/>
  <c r="X744" i="20"/>
  <c r="AE744" i="20"/>
  <c r="T744" i="20" s="1"/>
  <c r="AF744" i="20"/>
  <c r="AG744" i="20"/>
  <c r="B745" i="20"/>
  <c r="J745" i="20"/>
  <c r="K745" i="20"/>
  <c r="L745" i="20"/>
  <c r="M745" i="20"/>
  <c r="N745" i="20"/>
  <c r="AE745" i="20"/>
  <c r="AF745" i="20"/>
  <c r="AG745" i="20"/>
  <c r="B746" i="20"/>
  <c r="J746" i="20"/>
  <c r="K746" i="20"/>
  <c r="L746" i="20"/>
  <c r="M746" i="20"/>
  <c r="N746" i="20"/>
  <c r="X746" i="20" s="1"/>
  <c r="AE746" i="20"/>
  <c r="AF746" i="20"/>
  <c r="AG746" i="20"/>
  <c r="B747" i="20"/>
  <c r="J747" i="20"/>
  <c r="K747" i="20"/>
  <c r="L747" i="20"/>
  <c r="M747" i="20"/>
  <c r="N747" i="20"/>
  <c r="AE747" i="20"/>
  <c r="T747" i="20" s="1"/>
  <c r="AF747" i="20"/>
  <c r="X747" i="20" s="1"/>
  <c r="AG747" i="20"/>
  <c r="AB747" i="20" s="1"/>
  <c r="B748" i="20"/>
  <c r="J748" i="20"/>
  <c r="K748" i="20"/>
  <c r="L748" i="20"/>
  <c r="M748" i="20"/>
  <c r="N748" i="20"/>
  <c r="AB748" i="20" s="1"/>
  <c r="AE748" i="20"/>
  <c r="T748" i="20" s="1"/>
  <c r="AF748" i="20"/>
  <c r="AG748" i="20"/>
  <c r="B749" i="20"/>
  <c r="J749" i="20"/>
  <c r="K749" i="20"/>
  <c r="L749" i="20"/>
  <c r="M749" i="20"/>
  <c r="N749" i="20"/>
  <c r="AE749" i="20"/>
  <c r="T749" i="20" s="1"/>
  <c r="AF749" i="20"/>
  <c r="AG749" i="20"/>
  <c r="B750" i="20"/>
  <c r="J750" i="20"/>
  <c r="K750" i="20"/>
  <c r="L750" i="20"/>
  <c r="M750" i="20"/>
  <c r="N750" i="20"/>
  <c r="T750" i="20" s="1"/>
  <c r="AE750" i="20"/>
  <c r="AF750" i="20"/>
  <c r="AG750" i="20"/>
  <c r="B751" i="20"/>
  <c r="J751" i="20"/>
  <c r="K751" i="20"/>
  <c r="L751" i="20"/>
  <c r="M751" i="20"/>
  <c r="N751" i="20"/>
  <c r="X751" i="20"/>
  <c r="AE751" i="20"/>
  <c r="T751" i="20" s="1"/>
  <c r="AF751" i="20"/>
  <c r="AG751" i="20"/>
  <c r="AB751" i="20" s="1"/>
  <c r="B752" i="20"/>
  <c r="J752" i="20"/>
  <c r="K752" i="20"/>
  <c r="L752" i="20"/>
  <c r="M752" i="20"/>
  <c r="N752" i="20"/>
  <c r="X752" i="20" s="1"/>
  <c r="AE752" i="20"/>
  <c r="AF752" i="20"/>
  <c r="AG752" i="20"/>
  <c r="AB752" i="20" s="1"/>
  <c r="B753" i="20"/>
  <c r="J753" i="20"/>
  <c r="K753" i="20"/>
  <c r="L753" i="20"/>
  <c r="M753" i="20"/>
  <c r="N753" i="20"/>
  <c r="X753" i="20"/>
  <c r="AE753" i="20"/>
  <c r="T753" i="20" s="1"/>
  <c r="AF753" i="20"/>
  <c r="AG753" i="20"/>
  <c r="AB753" i="20" s="1"/>
  <c r="B754" i="20"/>
  <c r="J754" i="20"/>
  <c r="K754" i="20"/>
  <c r="L754" i="20"/>
  <c r="M754" i="20"/>
  <c r="N754" i="20"/>
  <c r="X754" i="20" s="1"/>
  <c r="AE754" i="20"/>
  <c r="AF754" i="20"/>
  <c r="AG754" i="20"/>
  <c r="B755" i="20"/>
  <c r="J755" i="20"/>
  <c r="K755" i="20"/>
  <c r="L755" i="20"/>
  <c r="M755" i="20"/>
  <c r="N755" i="20"/>
  <c r="AE755" i="20"/>
  <c r="AF755" i="20"/>
  <c r="AG755" i="20"/>
  <c r="B756" i="20"/>
  <c r="J756" i="20"/>
  <c r="K756" i="20"/>
  <c r="L756" i="20"/>
  <c r="M756" i="20"/>
  <c r="N756" i="20"/>
  <c r="AE756" i="20"/>
  <c r="T756" i="20" s="1"/>
  <c r="AF756" i="20"/>
  <c r="AG756" i="20"/>
  <c r="AB756" i="20" s="1"/>
  <c r="B757" i="20"/>
  <c r="J757" i="20"/>
  <c r="K757" i="20"/>
  <c r="L757" i="20"/>
  <c r="M757" i="20"/>
  <c r="N757" i="20"/>
  <c r="AB757" i="20" s="1"/>
  <c r="AE757" i="20"/>
  <c r="AF757" i="20"/>
  <c r="X757" i="20" s="1"/>
  <c r="AG757" i="20"/>
  <c r="B758" i="20"/>
  <c r="J758" i="20"/>
  <c r="K758" i="20"/>
  <c r="L758" i="20"/>
  <c r="M758" i="20"/>
  <c r="N758" i="20"/>
  <c r="T758" i="20" s="1"/>
  <c r="AE758" i="20"/>
  <c r="AF758" i="20"/>
  <c r="AG758" i="20"/>
  <c r="B759" i="20"/>
  <c r="J759" i="20"/>
  <c r="K759" i="20"/>
  <c r="L759" i="20"/>
  <c r="M759" i="20"/>
  <c r="N759" i="20"/>
  <c r="X759" i="20"/>
  <c r="AE759" i="20"/>
  <c r="T759" i="20" s="1"/>
  <c r="AF759" i="20"/>
  <c r="AG759" i="20"/>
  <c r="AB759" i="20" s="1"/>
  <c r="B760" i="20"/>
  <c r="J760" i="20"/>
  <c r="K760" i="20"/>
  <c r="L760" i="20"/>
  <c r="M760" i="20"/>
  <c r="N760" i="20"/>
  <c r="AE760" i="20"/>
  <c r="AF760" i="20"/>
  <c r="X760" i="20" s="1"/>
  <c r="AG760" i="20"/>
  <c r="B761" i="20"/>
  <c r="J761" i="20"/>
  <c r="K761" i="20"/>
  <c r="L761" i="20"/>
  <c r="M761" i="20"/>
  <c r="N761" i="20"/>
  <c r="T761" i="20"/>
  <c r="AE761" i="20"/>
  <c r="AF761" i="20"/>
  <c r="X761" i="20" s="1"/>
  <c r="AG761" i="20"/>
  <c r="AB761" i="20" s="1"/>
  <c r="B762" i="20"/>
  <c r="J762" i="20"/>
  <c r="K762" i="20"/>
  <c r="L762" i="20"/>
  <c r="M762" i="20"/>
  <c r="N762" i="20"/>
  <c r="AE762" i="20"/>
  <c r="AF762" i="20"/>
  <c r="AG762" i="20"/>
  <c r="AB762" i="20" s="1"/>
  <c r="B763" i="20"/>
  <c r="J763" i="20"/>
  <c r="K763" i="20"/>
  <c r="L763" i="20"/>
  <c r="M763" i="20"/>
  <c r="N763" i="20"/>
  <c r="T763" i="20" s="1"/>
  <c r="AE763" i="20"/>
  <c r="AF763" i="20"/>
  <c r="AG763" i="20"/>
  <c r="AB763" i="20" s="1"/>
  <c r="B764" i="20"/>
  <c r="J764" i="20"/>
  <c r="K764" i="20"/>
  <c r="L764" i="20"/>
  <c r="M764" i="20"/>
  <c r="N764" i="20"/>
  <c r="X764" i="20"/>
  <c r="AE764" i="20"/>
  <c r="T764" i="20" s="1"/>
  <c r="AF764" i="20"/>
  <c r="AG764" i="20"/>
  <c r="AB764" i="20" s="1"/>
  <c r="B765" i="20"/>
  <c r="J765" i="20"/>
  <c r="K765" i="20"/>
  <c r="L765" i="20"/>
  <c r="M765" i="20"/>
  <c r="N765" i="20"/>
  <c r="AE765" i="20"/>
  <c r="AF765" i="20"/>
  <c r="AG765" i="20"/>
  <c r="AB765" i="20" s="1"/>
  <c r="B766" i="20"/>
  <c r="J766" i="20"/>
  <c r="K766" i="20"/>
  <c r="L766" i="20"/>
  <c r="M766" i="20"/>
  <c r="N766" i="20"/>
  <c r="X766" i="20"/>
  <c r="AE766" i="20"/>
  <c r="T766" i="20" s="1"/>
  <c r="AF766" i="20"/>
  <c r="AG766" i="20"/>
  <c r="AB766" i="20" s="1"/>
  <c r="B767" i="20"/>
  <c r="J767" i="20"/>
  <c r="K767" i="20"/>
  <c r="L767" i="20"/>
  <c r="M767" i="20"/>
  <c r="N767" i="20"/>
  <c r="X767" i="20"/>
  <c r="AE767" i="20"/>
  <c r="T767" i="20" s="1"/>
  <c r="AF767" i="20"/>
  <c r="AG767" i="20"/>
  <c r="B768" i="20"/>
  <c r="J768" i="20"/>
  <c r="K768" i="20"/>
  <c r="L768" i="20"/>
  <c r="M768" i="20"/>
  <c r="N768" i="20"/>
  <c r="X768" i="20" s="1"/>
  <c r="AE768" i="20"/>
  <c r="AF768" i="20"/>
  <c r="AG768" i="20"/>
  <c r="B769" i="20"/>
  <c r="J769" i="20"/>
  <c r="K769" i="20"/>
  <c r="L769" i="20"/>
  <c r="M769" i="20"/>
  <c r="N769" i="20"/>
  <c r="X769" i="20"/>
  <c r="AE769" i="20"/>
  <c r="T769" i="20" s="1"/>
  <c r="AF769" i="20"/>
  <c r="AG769" i="20"/>
  <c r="AB769" i="20" s="1"/>
  <c r="B770" i="20"/>
  <c r="J770" i="20"/>
  <c r="K770" i="20"/>
  <c r="L770" i="20"/>
  <c r="M770" i="20"/>
  <c r="N770" i="20"/>
  <c r="AB770" i="20" s="1"/>
  <c r="AE770" i="20"/>
  <c r="AF770" i="20"/>
  <c r="X770" i="20" s="1"/>
  <c r="AG770" i="20"/>
  <c r="B771" i="20"/>
  <c r="J771" i="20"/>
  <c r="K771" i="20"/>
  <c r="L771" i="20"/>
  <c r="M771" i="20"/>
  <c r="N771" i="20"/>
  <c r="T771" i="20"/>
  <c r="AE771" i="20"/>
  <c r="AF771" i="20"/>
  <c r="X771" i="20" s="1"/>
  <c r="AG771" i="20"/>
  <c r="AB771" i="20" s="1"/>
  <c r="B772" i="20"/>
  <c r="J772" i="20"/>
  <c r="K772" i="20"/>
  <c r="L772" i="20"/>
  <c r="M772" i="20"/>
  <c r="N772" i="20"/>
  <c r="AE772" i="20"/>
  <c r="AF772" i="20"/>
  <c r="AG772" i="20"/>
  <c r="B773" i="20"/>
  <c r="J773" i="20"/>
  <c r="K773" i="20"/>
  <c r="L773" i="20"/>
  <c r="M773" i="20"/>
  <c r="N773" i="20"/>
  <c r="AE773" i="20"/>
  <c r="AF773" i="20"/>
  <c r="AG773" i="20"/>
  <c r="AB773" i="20" s="1"/>
  <c r="B774" i="20"/>
  <c r="J774" i="20"/>
  <c r="K774" i="20"/>
  <c r="L774" i="20"/>
  <c r="M774" i="20"/>
  <c r="N774" i="20"/>
  <c r="T774" i="20" s="1"/>
  <c r="X774" i="20"/>
  <c r="AE774" i="20"/>
  <c r="AF774" i="20"/>
  <c r="AG774" i="20"/>
  <c r="B775" i="20"/>
  <c r="J775" i="20"/>
  <c r="K775" i="20"/>
  <c r="L775" i="20"/>
  <c r="M775" i="20"/>
  <c r="N775" i="20"/>
  <c r="X775" i="20"/>
  <c r="AE775" i="20"/>
  <c r="T775" i="20" s="1"/>
  <c r="AF775" i="20"/>
  <c r="AG775" i="20"/>
  <c r="AB775" i="20" s="1"/>
  <c r="B776" i="20"/>
  <c r="J776" i="20"/>
  <c r="K776" i="20"/>
  <c r="L776" i="20"/>
  <c r="M776" i="20"/>
  <c r="N776" i="20"/>
  <c r="X776" i="20" s="1"/>
  <c r="AE776" i="20"/>
  <c r="T776" i="20" s="1"/>
  <c r="AF776" i="20"/>
  <c r="AG776" i="20"/>
  <c r="B777" i="20"/>
  <c r="J777" i="20"/>
  <c r="K777" i="20"/>
  <c r="L777" i="20"/>
  <c r="M777" i="20"/>
  <c r="N777" i="20"/>
  <c r="X777" i="20" s="1"/>
  <c r="AE777" i="20"/>
  <c r="AF777" i="20"/>
  <c r="AG777" i="20"/>
  <c r="B778" i="20"/>
  <c r="J778" i="20"/>
  <c r="K778" i="20"/>
  <c r="L778" i="20"/>
  <c r="M778" i="20"/>
  <c r="N778" i="20"/>
  <c r="AE778" i="20"/>
  <c r="AF778" i="20"/>
  <c r="AG778" i="20"/>
  <c r="B779" i="20"/>
  <c r="J779" i="20"/>
  <c r="K779" i="20"/>
  <c r="L779" i="20"/>
  <c r="M779" i="20"/>
  <c r="N779" i="20"/>
  <c r="AB779" i="20" s="1"/>
  <c r="AE779" i="20"/>
  <c r="AF779" i="20"/>
  <c r="X779" i="20" s="1"/>
  <c r="AG779" i="20"/>
  <c r="B780" i="20"/>
  <c r="J780" i="20"/>
  <c r="K780" i="20"/>
  <c r="L780" i="20"/>
  <c r="M780" i="20"/>
  <c r="N780" i="20"/>
  <c r="T780" i="20" s="1"/>
  <c r="AB780" i="20"/>
  <c r="AE780" i="20"/>
  <c r="AF780" i="20"/>
  <c r="X780" i="20" s="1"/>
  <c r="AG780" i="20"/>
  <c r="B781" i="20"/>
  <c r="J781" i="20"/>
  <c r="K781" i="20"/>
  <c r="L781" i="20"/>
  <c r="M781" i="20"/>
  <c r="N781" i="20"/>
  <c r="T781" i="20"/>
  <c r="AE781" i="20"/>
  <c r="AF781" i="20"/>
  <c r="X781" i="20" s="1"/>
  <c r="AG781" i="20"/>
  <c r="AB781" i="20" s="1"/>
  <c r="B782" i="20"/>
  <c r="J782" i="20"/>
  <c r="K782" i="20"/>
  <c r="L782" i="20"/>
  <c r="M782" i="20"/>
  <c r="N782" i="20"/>
  <c r="X782" i="20"/>
  <c r="AE782" i="20"/>
  <c r="AF782" i="20"/>
  <c r="AG782" i="20"/>
  <c r="B783" i="20"/>
  <c r="J783" i="20"/>
  <c r="K783" i="20"/>
  <c r="L783" i="20"/>
  <c r="M783" i="20"/>
  <c r="N783" i="20"/>
  <c r="AB783" i="20" s="1"/>
  <c r="AE783" i="20"/>
  <c r="T783" i="20" s="1"/>
  <c r="AF783" i="20"/>
  <c r="AG783" i="20"/>
  <c r="B784" i="20"/>
  <c r="J784" i="20"/>
  <c r="K784" i="20"/>
  <c r="L784" i="20"/>
  <c r="M784" i="20"/>
  <c r="N784" i="20"/>
  <c r="X784" i="20"/>
  <c r="AE784" i="20"/>
  <c r="T784" i="20" s="1"/>
  <c r="AF784" i="20"/>
  <c r="AG784" i="20"/>
  <c r="B785" i="20"/>
  <c r="J785" i="20"/>
  <c r="K785" i="20"/>
  <c r="L785" i="20"/>
  <c r="M785" i="20"/>
  <c r="N785" i="20"/>
  <c r="AB785" i="20" s="1"/>
  <c r="AE785" i="20"/>
  <c r="T785" i="20" s="1"/>
  <c r="AF785" i="20"/>
  <c r="X785" i="20" s="1"/>
  <c r="AG785" i="20"/>
  <c r="B786" i="20"/>
  <c r="J786" i="20"/>
  <c r="K786" i="20"/>
  <c r="L786" i="20"/>
  <c r="M786" i="20"/>
  <c r="N786" i="20"/>
  <c r="AB786" i="20" s="1"/>
  <c r="X786" i="20"/>
  <c r="AE786" i="20"/>
  <c r="T786" i="20" s="1"/>
  <c r="AF786" i="20"/>
  <c r="AG786" i="20"/>
  <c r="B787" i="20"/>
  <c r="J787" i="20"/>
  <c r="K787" i="20"/>
  <c r="L787" i="20"/>
  <c r="M787" i="20"/>
  <c r="N787" i="20"/>
  <c r="T787" i="20" s="1"/>
  <c r="AE787" i="20"/>
  <c r="AF787" i="20"/>
  <c r="X787" i="20" s="1"/>
  <c r="AG787" i="20"/>
  <c r="B788" i="20"/>
  <c r="J788" i="20"/>
  <c r="K788" i="20"/>
  <c r="L788" i="20"/>
  <c r="M788" i="20"/>
  <c r="N788" i="20"/>
  <c r="T788" i="20"/>
  <c r="AE788" i="20"/>
  <c r="AF788" i="20"/>
  <c r="X788" i="20" s="1"/>
  <c r="AG788" i="20"/>
  <c r="AB788" i="20" s="1"/>
  <c r="B789" i="20"/>
  <c r="J789" i="20"/>
  <c r="K789" i="20"/>
  <c r="L789" i="20"/>
  <c r="M789" i="20"/>
  <c r="N789" i="20"/>
  <c r="AE789" i="20"/>
  <c r="AF789" i="20"/>
  <c r="AG789" i="20"/>
  <c r="AB789" i="20" s="1"/>
  <c r="B790" i="20"/>
  <c r="J790" i="20"/>
  <c r="K790" i="20"/>
  <c r="L790" i="20"/>
  <c r="M790" i="20"/>
  <c r="N790" i="20"/>
  <c r="AE790" i="20"/>
  <c r="AF790" i="20"/>
  <c r="X790" i="20" s="1"/>
  <c r="AG790" i="20"/>
  <c r="B791" i="20"/>
  <c r="J791" i="20"/>
  <c r="K791" i="20"/>
  <c r="L791" i="20"/>
  <c r="M791" i="20"/>
  <c r="N791" i="20"/>
  <c r="T791" i="20" s="1"/>
  <c r="AE791" i="20"/>
  <c r="AF791" i="20"/>
  <c r="X791" i="20" s="1"/>
  <c r="AG791" i="20"/>
  <c r="B792" i="20"/>
  <c r="J792" i="20"/>
  <c r="K792" i="20"/>
  <c r="L792" i="20"/>
  <c r="M792" i="20"/>
  <c r="N792" i="20"/>
  <c r="AE792" i="20"/>
  <c r="AF792" i="20"/>
  <c r="AG792" i="20"/>
  <c r="AB792" i="20" s="1"/>
  <c r="B793" i="20"/>
  <c r="J793" i="20"/>
  <c r="K793" i="20"/>
  <c r="L793" i="20"/>
  <c r="M793" i="20"/>
  <c r="N793" i="20"/>
  <c r="X793" i="20"/>
  <c r="AE793" i="20"/>
  <c r="T793" i="20" s="1"/>
  <c r="AF793" i="20"/>
  <c r="AG793" i="20"/>
  <c r="AB793" i="20" s="1"/>
  <c r="B794" i="20"/>
  <c r="J794" i="20"/>
  <c r="K794" i="20"/>
  <c r="L794" i="20"/>
  <c r="M794" i="20"/>
  <c r="N794" i="20"/>
  <c r="AB794" i="20"/>
  <c r="AE794" i="20"/>
  <c r="T794" i="20" s="1"/>
  <c r="AF794" i="20"/>
  <c r="AG794" i="20"/>
  <c r="B795" i="20"/>
  <c r="J795" i="20"/>
  <c r="K795" i="20"/>
  <c r="L795" i="20"/>
  <c r="M795" i="20"/>
  <c r="N795" i="20"/>
  <c r="AE795" i="20"/>
  <c r="AF795" i="20"/>
  <c r="AG795" i="20"/>
  <c r="AB795" i="20" s="1"/>
  <c r="B796" i="20"/>
  <c r="J796" i="20"/>
  <c r="K796" i="20"/>
  <c r="L796" i="20"/>
  <c r="M796" i="20"/>
  <c r="N796" i="20"/>
  <c r="AE796" i="20"/>
  <c r="AF796" i="20"/>
  <c r="AG796" i="20"/>
  <c r="B797" i="20"/>
  <c r="J797" i="20"/>
  <c r="K797" i="20"/>
  <c r="L797" i="20"/>
  <c r="M797" i="20"/>
  <c r="N797" i="20"/>
  <c r="T797" i="20"/>
  <c r="AE797" i="20"/>
  <c r="AF797" i="20"/>
  <c r="X797" i="20" s="1"/>
  <c r="AG797" i="20"/>
  <c r="AB797" i="20" s="1"/>
  <c r="B798" i="20"/>
  <c r="J798" i="20"/>
  <c r="K798" i="20"/>
  <c r="L798" i="20"/>
  <c r="M798" i="20"/>
  <c r="N798" i="20"/>
  <c r="AE798" i="20"/>
  <c r="AF798" i="20"/>
  <c r="AG798" i="20"/>
  <c r="B799" i="20"/>
  <c r="J799" i="20"/>
  <c r="K799" i="20"/>
  <c r="L799" i="20"/>
  <c r="M799" i="20"/>
  <c r="N799" i="20"/>
  <c r="AB799" i="20" s="1"/>
  <c r="AE799" i="20"/>
  <c r="AF799" i="20"/>
  <c r="X799" i="20" s="1"/>
  <c r="AG799" i="20"/>
  <c r="B800" i="20"/>
  <c r="J800" i="20"/>
  <c r="K800" i="20"/>
  <c r="L800" i="20"/>
  <c r="M800" i="20"/>
  <c r="N800" i="20"/>
  <c r="T800" i="20" s="1"/>
  <c r="AE800" i="20"/>
  <c r="AF800" i="20"/>
  <c r="AG800" i="20"/>
  <c r="AB800" i="20" s="1"/>
  <c r="B801" i="20"/>
  <c r="J801" i="20"/>
  <c r="K801" i="20"/>
  <c r="L801" i="20"/>
  <c r="M801" i="20"/>
  <c r="N801" i="20"/>
  <c r="AE801" i="20"/>
  <c r="T801" i="20" s="1"/>
  <c r="AF801" i="20"/>
  <c r="X801" i="20" s="1"/>
  <c r="AG801" i="20"/>
  <c r="AB801" i="20" s="1"/>
  <c r="B802" i="20"/>
  <c r="J802" i="20"/>
  <c r="K802" i="20"/>
  <c r="L802" i="20"/>
  <c r="M802" i="20"/>
  <c r="N802" i="20"/>
  <c r="AE802" i="20"/>
  <c r="AF802" i="20"/>
  <c r="X802" i="20" s="1"/>
  <c r="AG802" i="20"/>
  <c r="B803" i="20"/>
  <c r="J803" i="20"/>
  <c r="K803" i="20"/>
  <c r="L803" i="20"/>
  <c r="M803" i="20"/>
  <c r="N803" i="20"/>
  <c r="X803" i="20" s="1"/>
  <c r="AE803" i="20"/>
  <c r="AF803" i="20"/>
  <c r="AG803" i="20"/>
  <c r="B804" i="20"/>
  <c r="J804" i="20"/>
  <c r="K804" i="20"/>
  <c r="L804" i="20"/>
  <c r="M804" i="20"/>
  <c r="N804" i="20"/>
  <c r="AE804" i="20"/>
  <c r="T804" i="20" s="1"/>
  <c r="AF804" i="20"/>
  <c r="X804" i="20" s="1"/>
  <c r="AG804" i="20"/>
  <c r="B805" i="20"/>
  <c r="J805" i="20"/>
  <c r="K805" i="20"/>
  <c r="L805" i="20"/>
  <c r="M805" i="20"/>
  <c r="N805" i="20"/>
  <c r="T805" i="20" s="1"/>
  <c r="AE805" i="20"/>
  <c r="AF805" i="20"/>
  <c r="AG805" i="20"/>
  <c r="AB805" i="20" s="1"/>
  <c r="B806" i="20"/>
  <c r="J806" i="20"/>
  <c r="K806" i="20"/>
  <c r="L806" i="20"/>
  <c r="M806" i="20"/>
  <c r="N806" i="20"/>
  <c r="T806" i="20" s="1"/>
  <c r="AB806" i="20"/>
  <c r="AE806" i="20"/>
  <c r="AF806" i="20"/>
  <c r="X806" i="20" s="1"/>
  <c r="AG806" i="20"/>
  <c r="B807" i="20"/>
  <c r="J807" i="20"/>
  <c r="K807" i="20"/>
  <c r="L807" i="20"/>
  <c r="M807" i="20"/>
  <c r="N807" i="20"/>
  <c r="T807" i="20"/>
  <c r="AE807" i="20"/>
  <c r="AF807" i="20"/>
  <c r="X807" i="20" s="1"/>
  <c r="AG807" i="20"/>
  <c r="AB807" i="20" s="1"/>
  <c r="B808" i="20"/>
  <c r="J808" i="20"/>
  <c r="K808" i="20"/>
  <c r="L808" i="20"/>
  <c r="M808" i="20"/>
  <c r="N808" i="20"/>
  <c r="X808" i="20" s="1"/>
  <c r="T808" i="20"/>
  <c r="AE808" i="20"/>
  <c r="AF808" i="20"/>
  <c r="AG808" i="20"/>
  <c r="B809" i="20"/>
  <c r="J809" i="20"/>
  <c r="K809" i="20"/>
  <c r="L809" i="20"/>
  <c r="M809" i="20"/>
  <c r="N809" i="20"/>
  <c r="AE809" i="20"/>
  <c r="T809" i="20" s="1"/>
  <c r="AF809" i="20"/>
  <c r="X809" i="20" s="1"/>
  <c r="AG809" i="20"/>
  <c r="B810" i="20"/>
  <c r="J810" i="20"/>
  <c r="K810" i="20"/>
  <c r="L810" i="20"/>
  <c r="M810" i="20"/>
  <c r="N810" i="20"/>
  <c r="X810" i="20"/>
  <c r="AE810" i="20"/>
  <c r="AF810" i="20"/>
  <c r="AG810" i="20"/>
  <c r="B811" i="20"/>
  <c r="J811" i="20"/>
  <c r="K811" i="20"/>
  <c r="L811" i="20"/>
  <c r="M811" i="20"/>
  <c r="N811" i="20"/>
  <c r="X811" i="20" s="1"/>
  <c r="AE811" i="20"/>
  <c r="AF811" i="20"/>
  <c r="AG811" i="20"/>
  <c r="B812" i="20"/>
  <c r="J812" i="20"/>
  <c r="K812" i="20"/>
  <c r="L812" i="20"/>
  <c r="M812" i="20"/>
  <c r="N812" i="20"/>
  <c r="AE812" i="20"/>
  <c r="AF812" i="20"/>
  <c r="X812" i="20" s="1"/>
  <c r="AG812" i="20"/>
  <c r="B813" i="20"/>
  <c r="J813" i="20"/>
  <c r="K813" i="20"/>
  <c r="L813" i="20"/>
  <c r="M813" i="20"/>
  <c r="N813" i="20"/>
  <c r="AB813" i="20"/>
  <c r="AE813" i="20"/>
  <c r="AF813" i="20"/>
  <c r="X813" i="20" s="1"/>
  <c r="AG813" i="20"/>
  <c r="B814" i="20"/>
  <c r="J814" i="20"/>
  <c r="K814" i="20"/>
  <c r="L814" i="20"/>
  <c r="M814" i="20"/>
  <c r="N814" i="20"/>
  <c r="T814" i="20" s="1"/>
  <c r="AE814" i="20"/>
  <c r="AF814" i="20"/>
  <c r="AG814" i="20"/>
  <c r="B815" i="20"/>
  <c r="J815" i="20"/>
  <c r="K815" i="20"/>
  <c r="L815" i="20"/>
  <c r="M815" i="20"/>
  <c r="N815" i="20"/>
  <c r="AE815" i="20"/>
  <c r="T815" i="20" s="1"/>
  <c r="AF815" i="20"/>
  <c r="X815" i="20" s="1"/>
  <c r="AG815" i="20"/>
  <c r="AB815" i="20" s="1"/>
  <c r="B816" i="20"/>
  <c r="J816" i="20"/>
  <c r="K816" i="20"/>
  <c r="L816" i="20"/>
  <c r="M816" i="20"/>
  <c r="N816" i="20"/>
  <c r="X816" i="20" s="1"/>
  <c r="AE816" i="20"/>
  <c r="AF816" i="20"/>
  <c r="AG816" i="20"/>
  <c r="B817" i="20"/>
  <c r="J817" i="20"/>
  <c r="K817" i="20"/>
  <c r="L817" i="20"/>
  <c r="M817" i="20"/>
  <c r="N817" i="20"/>
  <c r="AE817" i="20"/>
  <c r="AF817" i="20"/>
  <c r="X817" i="20" s="1"/>
  <c r="AG817" i="20"/>
  <c r="B818" i="20"/>
  <c r="J818" i="20"/>
  <c r="K818" i="20"/>
  <c r="L818" i="20"/>
  <c r="M818" i="20"/>
  <c r="N818" i="20"/>
  <c r="AE818" i="20"/>
  <c r="T818" i="20" s="1"/>
  <c r="AF818" i="20"/>
  <c r="X818" i="20" s="1"/>
  <c r="AG818" i="20"/>
  <c r="AB818" i="20" s="1"/>
  <c r="B819" i="20"/>
  <c r="J819" i="20"/>
  <c r="K819" i="20"/>
  <c r="L819" i="20"/>
  <c r="M819" i="20"/>
  <c r="N819" i="20"/>
  <c r="X819" i="20" s="1"/>
  <c r="AE819" i="20"/>
  <c r="T819" i="20" s="1"/>
  <c r="AF819" i="20"/>
  <c r="AG819" i="20"/>
  <c r="B820" i="20"/>
  <c r="J820" i="20"/>
  <c r="K820" i="20"/>
  <c r="L820" i="20"/>
  <c r="M820" i="20"/>
  <c r="N820" i="20"/>
  <c r="AB820" i="20" s="1"/>
  <c r="AE820" i="20"/>
  <c r="AF820" i="20"/>
  <c r="AG820" i="20"/>
  <c r="B821" i="20"/>
  <c r="J821" i="20"/>
  <c r="K821" i="20"/>
  <c r="L821" i="20"/>
  <c r="M821" i="20"/>
  <c r="N821" i="20"/>
  <c r="AE821" i="20"/>
  <c r="AF821" i="20"/>
  <c r="X821" i="20" s="1"/>
  <c r="AG821" i="20"/>
  <c r="AB821" i="20" s="1"/>
  <c r="B822" i="20"/>
  <c r="J822" i="20"/>
  <c r="K822" i="20"/>
  <c r="L822" i="20"/>
  <c r="M822" i="20"/>
  <c r="N822" i="20"/>
  <c r="AB822" i="20"/>
  <c r="AE822" i="20"/>
  <c r="T822" i="20" s="1"/>
  <c r="AF822" i="20"/>
  <c r="AG822" i="20"/>
  <c r="B823" i="20"/>
  <c r="J823" i="20"/>
  <c r="K823" i="20"/>
  <c r="L823" i="20"/>
  <c r="M823" i="20"/>
  <c r="N823" i="20"/>
  <c r="AE823" i="20"/>
  <c r="AF823" i="20"/>
  <c r="AG823" i="20"/>
  <c r="B824" i="20"/>
  <c r="J824" i="20"/>
  <c r="K824" i="20"/>
  <c r="L824" i="20"/>
  <c r="M824" i="20"/>
  <c r="N824" i="20"/>
  <c r="AE824" i="20"/>
  <c r="T824" i="20" s="1"/>
  <c r="AF824" i="20"/>
  <c r="AG824" i="20"/>
  <c r="AB824" i="20" s="1"/>
  <c r="B825" i="20"/>
  <c r="J825" i="20"/>
  <c r="K825" i="20"/>
  <c r="L825" i="20"/>
  <c r="M825" i="20"/>
  <c r="N825" i="20"/>
  <c r="X825" i="20"/>
  <c r="AE825" i="20"/>
  <c r="AF825" i="20"/>
  <c r="AG825" i="20"/>
  <c r="B826" i="20"/>
  <c r="J826" i="20"/>
  <c r="K826" i="20"/>
  <c r="L826" i="20"/>
  <c r="M826" i="20"/>
  <c r="N826" i="20"/>
  <c r="AE826" i="20"/>
  <c r="T826" i="20" s="1"/>
  <c r="AF826" i="20"/>
  <c r="X826" i="20" s="1"/>
  <c r="AG826" i="20"/>
  <c r="AB826" i="20" s="1"/>
  <c r="B827" i="20"/>
  <c r="J827" i="20"/>
  <c r="K827" i="20"/>
  <c r="L827" i="20"/>
  <c r="M827" i="20"/>
  <c r="N827" i="20"/>
  <c r="AE827" i="20"/>
  <c r="AF827" i="20"/>
  <c r="AG827" i="20"/>
  <c r="B828" i="20"/>
  <c r="J828" i="20"/>
  <c r="K828" i="20"/>
  <c r="L828" i="20"/>
  <c r="M828" i="20"/>
  <c r="N828" i="20"/>
  <c r="AB828" i="20" s="1"/>
  <c r="AE828" i="20"/>
  <c r="T828" i="20" s="1"/>
  <c r="AF828" i="20"/>
  <c r="AG828" i="20"/>
  <c r="B829" i="20"/>
  <c r="J829" i="20"/>
  <c r="K829" i="20"/>
  <c r="L829" i="20"/>
  <c r="M829" i="20"/>
  <c r="N829" i="20"/>
  <c r="AE829" i="20"/>
  <c r="AF829" i="20"/>
  <c r="AG829" i="20"/>
  <c r="B830" i="20"/>
  <c r="J830" i="20"/>
  <c r="K830" i="20"/>
  <c r="L830" i="20"/>
  <c r="M830" i="20"/>
  <c r="N830" i="20"/>
  <c r="AB830" i="20" s="1"/>
  <c r="AE830" i="20"/>
  <c r="AF830" i="20"/>
  <c r="AG830" i="20"/>
  <c r="B831" i="20"/>
  <c r="J831" i="20"/>
  <c r="K831" i="20"/>
  <c r="L831" i="20"/>
  <c r="M831" i="20"/>
  <c r="N831" i="20"/>
  <c r="T831" i="20"/>
  <c r="AE831" i="20"/>
  <c r="AF831" i="20"/>
  <c r="X831" i="20" s="1"/>
  <c r="AG831" i="20"/>
  <c r="B832" i="20"/>
  <c r="J832" i="20"/>
  <c r="K832" i="20"/>
  <c r="L832" i="20"/>
  <c r="M832" i="20"/>
  <c r="N832" i="20"/>
  <c r="T832" i="20"/>
  <c r="AE832" i="20"/>
  <c r="AF832" i="20"/>
  <c r="AG832" i="20"/>
  <c r="AB832" i="20" s="1"/>
  <c r="B833" i="20"/>
  <c r="J833" i="20"/>
  <c r="K833" i="20"/>
  <c r="L833" i="20"/>
  <c r="M833" i="20"/>
  <c r="N833" i="20"/>
  <c r="X833" i="20" s="1"/>
  <c r="AE833" i="20"/>
  <c r="T833" i="20" s="1"/>
  <c r="AF833" i="20"/>
  <c r="AG833" i="20"/>
  <c r="B834" i="20"/>
  <c r="J834" i="20"/>
  <c r="K834" i="20"/>
  <c r="L834" i="20"/>
  <c r="M834" i="20"/>
  <c r="N834" i="20"/>
  <c r="AE834" i="20"/>
  <c r="T834" i="20" s="1"/>
  <c r="AF834" i="20"/>
  <c r="X834" i="20" s="1"/>
  <c r="AG834" i="20"/>
  <c r="B835" i="20"/>
  <c r="J835" i="20"/>
  <c r="K835" i="20"/>
  <c r="L835" i="20"/>
  <c r="M835" i="20"/>
  <c r="N835" i="20"/>
  <c r="X835" i="20" s="1"/>
  <c r="AE835" i="20"/>
  <c r="AF835" i="20"/>
  <c r="AG835" i="20"/>
  <c r="B836" i="20"/>
  <c r="J836" i="20"/>
  <c r="K836" i="20"/>
  <c r="L836" i="20"/>
  <c r="M836" i="20"/>
  <c r="N836" i="20"/>
  <c r="AB836" i="20" s="1"/>
  <c r="AE836" i="20"/>
  <c r="AF836" i="20"/>
  <c r="X836" i="20" s="1"/>
  <c r="AG836" i="20"/>
  <c r="B837" i="20"/>
  <c r="J837" i="20"/>
  <c r="K837" i="20"/>
  <c r="L837" i="20"/>
  <c r="M837" i="20"/>
  <c r="N837" i="20"/>
  <c r="T837" i="20" s="1"/>
  <c r="AE837" i="20"/>
  <c r="AF837" i="20"/>
  <c r="X837" i="20" s="1"/>
  <c r="AG837" i="20"/>
  <c r="AB837" i="20" s="1"/>
  <c r="B838" i="20"/>
  <c r="J838" i="20"/>
  <c r="K838" i="20"/>
  <c r="L838" i="20"/>
  <c r="M838" i="20"/>
  <c r="N838" i="20"/>
  <c r="T838" i="20"/>
  <c r="AB838" i="20"/>
  <c r="AE838" i="20"/>
  <c r="AF838" i="20"/>
  <c r="X838" i="20" s="1"/>
  <c r="AG838" i="20"/>
  <c r="B839" i="20"/>
  <c r="J839" i="20"/>
  <c r="K839" i="20"/>
  <c r="L839" i="20"/>
  <c r="M839" i="20"/>
  <c r="N839" i="20"/>
  <c r="T839" i="20" s="1"/>
  <c r="AE839" i="20"/>
  <c r="AF839" i="20"/>
  <c r="AG839" i="20"/>
  <c r="AB839" i="20" s="1"/>
  <c r="B840" i="20"/>
  <c r="J840" i="20"/>
  <c r="K840" i="20"/>
  <c r="L840" i="20"/>
  <c r="M840" i="20"/>
  <c r="N840" i="20"/>
  <c r="AE840" i="20"/>
  <c r="T840" i="20" s="1"/>
  <c r="AF840" i="20"/>
  <c r="AG840" i="20"/>
  <c r="AB840" i="20" s="1"/>
  <c r="B841" i="20"/>
  <c r="J841" i="20"/>
  <c r="K841" i="20"/>
  <c r="L841" i="20"/>
  <c r="M841" i="20"/>
  <c r="N841" i="20"/>
  <c r="X841" i="20" s="1"/>
  <c r="AE841" i="20"/>
  <c r="AF841" i="20"/>
  <c r="AG841" i="20"/>
  <c r="B842" i="20"/>
  <c r="J842" i="20"/>
  <c r="K842" i="20"/>
  <c r="L842" i="20"/>
  <c r="M842" i="20"/>
  <c r="N842" i="20"/>
  <c r="AE842" i="20"/>
  <c r="AF842" i="20"/>
  <c r="X842" i="20" s="1"/>
  <c r="AG842" i="20"/>
  <c r="AB842" i="20" s="1"/>
  <c r="B843" i="20"/>
  <c r="J843" i="20"/>
  <c r="K843" i="20"/>
  <c r="L843" i="20"/>
  <c r="M843" i="20"/>
  <c r="N843" i="20"/>
  <c r="AE843" i="20"/>
  <c r="T843" i="20" s="1"/>
  <c r="AF843" i="20"/>
  <c r="AG843" i="20"/>
  <c r="B844" i="20"/>
  <c r="J844" i="20"/>
  <c r="K844" i="20"/>
  <c r="L844" i="20"/>
  <c r="M844" i="20"/>
  <c r="N844" i="20"/>
  <c r="AB844" i="20" s="1"/>
  <c r="AE844" i="20"/>
  <c r="AF844" i="20"/>
  <c r="AG844" i="20"/>
  <c r="B845" i="20"/>
  <c r="J845" i="20"/>
  <c r="K845" i="20"/>
  <c r="L845" i="20"/>
  <c r="M845" i="20"/>
  <c r="N845" i="20"/>
  <c r="T845" i="20" s="1"/>
  <c r="AE845" i="20"/>
  <c r="AF845" i="20"/>
  <c r="AG845" i="20"/>
  <c r="AB845" i="20" s="1"/>
  <c r="B846" i="20"/>
  <c r="J846" i="20"/>
  <c r="K846" i="20"/>
  <c r="L846" i="20"/>
  <c r="M846" i="20"/>
  <c r="N846" i="20"/>
  <c r="AB846" i="20"/>
  <c r="AE846" i="20"/>
  <c r="T846" i="20" s="1"/>
  <c r="AF846" i="20"/>
  <c r="X846" i="20" s="1"/>
  <c r="AG846" i="20"/>
  <c r="B847" i="20"/>
  <c r="J847" i="20"/>
  <c r="K847" i="20"/>
  <c r="L847" i="20"/>
  <c r="M847" i="20"/>
  <c r="N847" i="20"/>
  <c r="T847" i="20" s="1"/>
  <c r="AE847" i="20"/>
  <c r="AF847" i="20"/>
  <c r="AG847" i="20"/>
  <c r="B848" i="20"/>
  <c r="J848" i="20"/>
  <c r="K848" i="20"/>
  <c r="L848" i="20"/>
  <c r="M848" i="20"/>
  <c r="N848" i="20"/>
  <c r="AE848" i="20"/>
  <c r="AF848" i="20"/>
  <c r="AG848" i="20"/>
  <c r="AB848" i="20" s="1"/>
  <c r="B849" i="20"/>
  <c r="J849" i="20"/>
  <c r="K849" i="20"/>
  <c r="L849" i="20"/>
  <c r="M849" i="20"/>
  <c r="N849" i="20"/>
  <c r="AE849" i="20"/>
  <c r="T849" i="20" s="1"/>
  <c r="AF849" i="20"/>
  <c r="X849" i="20" s="1"/>
  <c r="AG849" i="20"/>
  <c r="AB849" i="20" s="1"/>
  <c r="B850" i="20"/>
  <c r="J850" i="20"/>
  <c r="K850" i="20"/>
  <c r="L850" i="20"/>
  <c r="M850" i="20"/>
  <c r="N850" i="20"/>
  <c r="X850" i="20"/>
  <c r="AE850" i="20"/>
  <c r="AF850" i="20"/>
  <c r="AG850" i="20"/>
  <c r="B851" i="20"/>
  <c r="J851" i="20"/>
  <c r="K851" i="20"/>
  <c r="L851" i="20"/>
  <c r="M851" i="20"/>
  <c r="N851" i="20"/>
  <c r="AE851" i="20"/>
  <c r="T851" i="20" s="1"/>
  <c r="AF851" i="20"/>
  <c r="AG851" i="20"/>
  <c r="B852" i="20"/>
  <c r="J852" i="20"/>
  <c r="K852" i="20"/>
  <c r="L852" i="20"/>
  <c r="M852" i="20"/>
  <c r="N852" i="20"/>
  <c r="AE852" i="20"/>
  <c r="T852" i="20" s="1"/>
  <c r="AF852" i="20"/>
  <c r="X852" i="20" s="1"/>
  <c r="AG852" i="20"/>
  <c r="B853" i="20"/>
  <c r="J853" i="20"/>
  <c r="K853" i="20"/>
  <c r="L853" i="20"/>
  <c r="M853" i="20"/>
  <c r="N853" i="20"/>
  <c r="T853" i="20" s="1"/>
  <c r="AB853" i="20"/>
  <c r="AE853" i="20"/>
  <c r="AF853" i="20"/>
  <c r="AG853" i="20"/>
  <c r="B854" i="20"/>
  <c r="J854" i="20"/>
  <c r="K854" i="20"/>
  <c r="L854" i="20"/>
  <c r="M854" i="20"/>
  <c r="N854" i="20"/>
  <c r="AE854" i="20"/>
  <c r="T854" i="20" s="1"/>
  <c r="AF854" i="20"/>
  <c r="X854" i="20" s="1"/>
  <c r="AG854" i="20"/>
  <c r="AB854" i="20" s="1"/>
  <c r="B855" i="20"/>
  <c r="J855" i="20"/>
  <c r="K855" i="20"/>
  <c r="L855" i="20"/>
  <c r="M855" i="20"/>
  <c r="N855" i="20"/>
  <c r="AE855" i="20"/>
  <c r="T855" i="20" s="1"/>
  <c r="AF855" i="20"/>
  <c r="AG855" i="20"/>
  <c r="B856" i="20"/>
  <c r="J856" i="20"/>
  <c r="K856" i="20"/>
  <c r="L856" i="20"/>
  <c r="M856" i="20"/>
  <c r="N856" i="20"/>
  <c r="AE856" i="20"/>
  <c r="AF856" i="20"/>
  <c r="AG856" i="20"/>
  <c r="B857" i="20"/>
  <c r="J857" i="20"/>
  <c r="K857" i="20"/>
  <c r="L857" i="20"/>
  <c r="M857" i="20"/>
  <c r="N857" i="20"/>
  <c r="AE857" i="20"/>
  <c r="T857" i="20" s="1"/>
  <c r="AF857" i="20"/>
  <c r="X857" i="20" s="1"/>
  <c r="AG857" i="20"/>
  <c r="AB857" i="20" s="1"/>
  <c r="B858" i="20"/>
  <c r="J858" i="20"/>
  <c r="K858" i="20"/>
  <c r="L858" i="20"/>
  <c r="M858" i="20"/>
  <c r="N858" i="20"/>
  <c r="X858" i="20"/>
  <c r="AE858" i="20"/>
  <c r="AF858" i="20"/>
  <c r="AG858" i="20"/>
  <c r="B859" i="20"/>
  <c r="J859" i="20"/>
  <c r="K859" i="20"/>
  <c r="L859" i="20"/>
  <c r="M859" i="20"/>
  <c r="N859" i="20"/>
  <c r="X859" i="20" s="1"/>
  <c r="AE859" i="20"/>
  <c r="AF859" i="20"/>
  <c r="AG859" i="20"/>
  <c r="B860" i="20"/>
  <c r="J860" i="20"/>
  <c r="K860" i="20"/>
  <c r="L860" i="20"/>
  <c r="M860" i="20"/>
  <c r="N860" i="20"/>
  <c r="AE860" i="20"/>
  <c r="T860" i="20" s="1"/>
  <c r="AF860" i="20"/>
  <c r="X860" i="20" s="1"/>
  <c r="AG860" i="20"/>
  <c r="B861" i="20"/>
  <c r="J861" i="20"/>
  <c r="K861" i="20"/>
  <c r="L861" i="20"/>
  <c r="M861" i="20"/>
  <c r="N861" i="20"/>
  <c r="AB861" i="20"/>
  <c r="AE861" i="20"/>
  <c r="AF861" i="20"/>
  <c r="AG861" i="20"/>
  <c r="B862" i="20"/>
  <c r="J862" i="20"/>
  <c r="K862" i="20"/>
  <c r="L862" i="20"/>
  <c r="M862" i="20"/>
  <c r="N862" i="20"/>
  <c r="T862" i="20" s="1"/>
  <c r="AE862" i="20"/>
  <c r="AF862" i="20"/>
  <c r="AG862" i="20"/>
  <c r="AB862" i="20" s="1"/>
  <c r="B863" i="20"/>
  <c r="J863" i="20"/>
  <c r="K863" i="20"/>
  <c r="L863" i="20"/>
  <c r="M863" i="20"/>
  <c r="N863" i="20"/>
  <c r="AE863" i="20"/>
  <c r="T863" i="20" s="1"/>
  <c r="AF863" i="20"/>
  <c r="X863" i="20" s="1"/>
  <c r="AG863" i="20"/>
  <c r="AB863" i="20" s="1"/>
  <c r="B864" i="20"/>
  <c r="J864" i="20"/>
  <c r="K864" i="20"/>
  <c r="L864" i="20"/>
  <c r="M864" i="20"/>
  <c r="N864" i="20"/>
  <c r="X864" i="20" s="1"/>
  <c r="T864" i="20"/>
  <c r="AE864" i="20"/>
  <c r="AF864" i="20"/>
  <c r="AG864" i="20"/>
  <c r="B865" i="20"/>
  <c r="J865" i="20"/>
  <c r="K865" i="20"/>
  <c r="L865" i="20"/>
  <c r="M865" i="20"/>
  <c r="N865" i="20"/>
  <c r="AE865" i="20"/>
  <c r="T865" i="20" s="1"/>
  <c r="AF865" i="20"/>
  <c r="X865" i="20" s="1"/>
  <c r="AG865" i="20"/>
  <c r="AB865" i="20" s="1"/>
  <c r="B866" i="20"/>
  <c r="J866" i="20"/>
  <c r="K866" i="20"/>
  <c r="L866" i="20"/>
  <c r="M866" i="20"/>
  <c r="N866" i="20"/>
  <c r="X866" i="20"/>
  <c r="AE866" i="20"/>
  <c r="T866" i="20" s="1"/>
  <c r="AF866" i="20"/>
  <c r="AG866" i="20"/>
  <c r="B867" i="20"/>
  <c r="J867" i="20"/>
  <c r="K867" i="20"/>
  <c r="L867" i="20"/>
  <c r="M867" i="20"/>
  <c r="N867" i="20"/>
  <c r="X867" i="20" s="1"/>
  <c r="AE867" i="20"/>
  <c r="AF867" i="20"/>
  <c r="AG867" i="20"/>
  <c r="B868" i="20"/>
  <c r="J868" i="20"/>
  <c r="K868" i="20"/>
  <c r="L868" i="20"/>
  <c r="M868" i="20"/>
  <c r="N868" i="20"/>
  <c r="AE868" i="20"/>
  <c r="AF868" i="20"/>
  <c r="X868" i="20" s="1"/>
  <c r="AG868" i="20"/>
  <c r="B869" i="20"/>
  <c r="J869" i="20"/>
  <c r="K869" i="20"/>
  <c r="L869" i="20"/>
  <c r="M869" i="20"/>
  <c r="N869" i="20"/>
  <c r="AB869" i="20"/>
  <c r="AE869" i="20"/>
  <c r="AF869" i="20"/>
  <c r="X869" i="20" s="1"/>
  <c r="AG869" i="20"/>
  <c r="B870" i="20"/>
  <c r="J870" i="20"/>
  <c r="K870" i="20"/>
  <c r="L870" i="20"/>
  <c r="M870" i="20"/>
  <c r="N870" i="20"/>
  <c r="T870" i="20"/>
  <c r="AE870" i="20"/>
  <c r="AF870" i="20"/>
  <c r="AG870" i="20"/>
  <c r="B871" i="20"/>
  <c r="J871" i="20"/>
  <c r="K871" i="20"/>
  <c r="L871" i="20"/>
  <c r="M871" i="20"/>
  <c r="N871" i="20"/>
  <c r="AE871" i="20"/>
  <c r="T871" i="20" s="1"/>
  <c r="AF871" i="20"/>
  <c r="X871" i="20" s="1"/>
  <c r="AG871" i="20"/>
  <c r="AB871" i="20" s="1"/>
  <c r="B872" i="20"/>
  <c r="J872" i="20"/>
  <c r="K872" i="20"/>
  <c r="L872" i="20"/>
  <c r="M872" i="20"/>
  <c r="N872" i="20"/>
  <c r="X872" i="20" s="1"/>
  <c r="T872" i="20"/>
  <c r="AE872" i="20"/>
  <c r="AF872" i="20"/>
  <c r="AG872" i="20"/>
  <c r="B873" i="20"/>
  <c r="J873" i="20"/>
  <c r="K873" i="20"/>
  <c r="L873" i="20"/>
  <c r="M873" i="20"/>
  <c r="N873" i="20"/>
  <c r="AE873" i="20"/>
  <c r="AF873" i="20"/>
  <c r="X873" i="20" s="1"/>
  <c r="AG873" i="20"/>
  <c r="AB873" i="20" s="1"/>
  <c r="B874" i="20"/>
  <c r="J874" i="20"/>
  <c r="K874" i="20"/>
  <c r="L874" i="20"/>
  <c r="M874" i="20"/>
  <c r="N874" i="20"/>
  <c r="AE874" i="20"/>
  <c r="T874" i="20" s="1"/>
  <c r="AF874" i="20"/>
  <c r="X874" i="20" s="1"/>
  <c r="AG874" i="20"/>
  <c r="AB874" i="20" s="1"/>
  <c r="B875" i="20"/>
  <c r="J875" i="20"/>
  <c r="K875" i="20"/>
  <c r="L875" i="20"/>
  <c r="M875" i="20"/>
  <c r="N875" i="20"/>
  <c r="X875" i="20" s="1"/>
  <c r="AE875" i="20"/>
  <c r="AF875" i="20"/>
  <c r="AG875" i="20"/>
  <c r="B876" i="20"/>
  <c r="J876" i="20"/>
  <c r="K876" i="20"/>
  <c r="L876" i="20"/>
  <c r="M876" i="20"/>
  <c r="N876" i="20"/>
  <c r="AE876" i="20"/>
  <c r="AF876" i="20"/>
  <c r="AG876" i="20"/>
  <c r="B877" i="20"/>
  <c r="J877" i="20"/>
  <c r="K877" i="20"/>
  <c r="L877" i="20"/>
  <c r="M877" i="20"/>
  <c r="N877" i="20"/>
  <c r="AE877" i="20"/>
  <c r="AF877" i="20"/>
  <c r="X877" i="20" s="1"/>
  <c r="AG877" i="20"/>
  <c r="AB877" i="20" s="1"/>
  <c r="B878" i="20"/>
  <c r="J878" i="20"/>
  <c r="K878" i="20"/>
  <c r="L878" i="20"/>
  <c r="M878" i="20"/>
  <c r="N878" i="20"/>
  <c r="T878" i="20"/>
  <c r="AB878" i="20"/>
  <c r="AE878" i="20"/>
  <c r="AF878" i="20"/>
  <c r="AG878" i="20"/>
  <c r="B879" i="20"/>
  <c r="J879" i="20"/>
  <c r="K879" i="20"/>
  <c r="L879" i="20"/>
  <c r="M879" i="20"/>
  <c r="N879" i="20"/>
  <c r="AE879" i="20"/>
  <c r="T879" i="20" s="1"/>
  <c r="AF879" i="20"/>
  <c r="X879" i="20" s="1"/>
  <c r="AG879" i="20"/>
  <c r="AB879" i="20" s="1"/>
  <c r="B880" i="20"/>
  <c r="J880" i="20"/>
  <c r="K880" i="20"/>
  <c r="L880" i="20"/>
  <c r="M880" i="20"/>
  <c r="N880" i="20"/>
  <c r="X880" i="20" s="1"/>
  <c r="AE880" i="20"/>
  <c r="T880" i="20" s="1"/>
  <c r="AF880" i="20"/>
  <c r="AG880" i="20"/>
  <c r="B881" i="20"/>
  <c r="J881" i="20"/>
  <c r="K881" i="20"/>
  <c r="L881" i="20"/>
  <c r="M881" i="20"/>
  <c r="N881" i="20"/>
  <c r="X881" i="20" s="1"/>
  <c r="AE881" i="20"/>
  <c r="AF881" i="20"/>
  <c r="AG881" i="20"/>
  <c r="B882" i="20"/>
  <c r="J882" i="20"/>
  <c r="K882" i="20"/>
  <c r="L882" i="20"/>
  <c r="M882" i="20"/>
  <c r="N882" i="20"/>
  <c r="AE882" i="20"/>
  <c r="T882" i="20" s="1"/>
  <c r="AF882" i="20"/>
  <c r="X882" i="20" s="1"/>
  <c r="AG882" i="20"/>
  <c r="AB882" i="20" s="1"/>
  <c r="B883" i="20"/>
  <c r="J883" i="20"/>
  <c r="K883" i="20"/>
  <c r="L883" i="20"/>
  <c r="M883" i="20"/>
  <c r="N883" i="20"/>
  <c r="X883" i="20" s="1"/>
  <c r="AE883" i="20"/>
  <c r="T883" i="20" s="1"/>
  <c r="AF883" i="20"/>
  <c r="AG883" i="20"/>
  <c r="B884" i="20"/>
  <c r="J884" i="20"/>
  <c r="K884" i="20"/>
  <c r="L884" i="20"/>
  <c r="M884" i="20"/>
  <c r="N884" i="20"/>
  <c r="AB884" i="20" s="1"/>
  <c r="AE884" i="20"/>
  <c r="AF884" i="20"/>
  <c r="AG884" i="20"/>
  <c r="B885" i="20"/>
  <c r="J885" i="20"/>
  <c r="K885" i="20"/>
  <c r="L885" i="20"/>
  <c r="M885" i="20"/>
  <c r="N885" i="20"/>
  <c r="AE885" i="20"/>
  <c r="AF885" i="20"/>
  <c r="X885" i="20" s="1"/>
  <c r="AG885" i="20"/>
  <c r="AB885" i="20" s="1"/>
  <c r="B886" i="20"/>
  <c r="J886" i="20"/>
  <c r="K886" i="20"/>
  <c r="L886" i="20"/>
  <c r="M886" i="20"/>
  <c r="N886" i="20"/>
  <c r="T886" i="20"/>
  <c r="AB886" i="20"/>
  <c r="AE886" i="20"/>
  <c r="AF886" i="20"/>
  <c r="AG886" i="20"/>
  <c r="B887" i="20"/>
  <c r="J887" i="20"/>
  <c r="K887" i="20"/>
  <c r="L887" i="20"/>
  <c r="M887" i="20"/>
  <c r="N887" i="20"/>
  <c r="T887" i="20" s="1"/>
  <c r="AE887" i="20"/>
  <c r="AF887" i="20"/>
  <c r="X887" i="20" s="1"/>
  <c r="AG887" i="20"/>
  <c r="AB887" i="20" s="1"/>
  <c r="B888" i="20"/>
  <c r="J888" i="20"/>
  <c r="K888" i="20"/>
  <c r="L888" i="20"/>
  <c r="M888" i="20"/>
  <c r="N888" i="20"/>
  <c r="AE888" i="20"/>
  <c r="T888" i="20" s="1"/>
  <c r="AF888" i="20"/>
  <c r="AG888" i="20"/>
  <c r="AB888" i="20" s="1"/>
  <c r="B889" i="20"/>
  <c r="J889" i="20"/>
  <c r="K889" i="20"/>
  <c r="L889" i="20"/>
  <c r="M889" i="20"/>
  <c r="N889" i="20"/>
  <c r="X889" i="20" s="1"/>
  <c r="AE889" i="20"/>
  <c r="AF889" i="20"/>
  <c r="AG889" i="20"/>
  <c r="B890" i="20"/>
  <c r="J890" i="20"/>
  <c r="K890" i="20"/>
  <c r="L890" i="20"/>
  <c r="M890" i="20"/>
  <c r="N890" i="20"/>
  <c r="AE890" i="20"/>
  <c r="T890" i="20" s="1"/>
  <c r="AF890" i="20"/>
  <c r="X890" i="20" s="1"/>
  <c r="AG890" i="20"/>
  <c r="AB890" i="20" s="1"/>
  <c r="B891" i="20"/>
  <c r="J891" i="20"/>
  <c r="K891" i="20"/>
  <c r="L891" i="20"/>
  <c r="M891" i="20"/>
  <c r="N891" i="20"/>
  <c r="AE891" i="20"/>
  <c r="AF891" i="20"/>
  <c r="AG891" i="20"/>
  <c r="B892" i="20"/>
  <c r="J892" i="20"/>
  <c r="K892" i="20"/>
  <c r="L892" i="20"/>
  <c r="M892" i="20"/>
  <c r="N892" i="20"/>
  <c r="AB892" i="20" s="1"/>
  <c r="AE892" i="20"/>
  <c r="AF892" i="20"/>
  <c r="AG892" i="20"/>
  <c r="B893" i="20"/>
  <c r="J893" i="20"/>
  <c r="K893" i="20"/>
  <c r="L893" i="20"/>
  <c r="M893" i="20"/>
  <c r="N893" i="20"/>
  <c r="T893" i="20" s="1"/>
  <c r="AE893" i="20"/>
  <c r="AF893" i="20"/>
  <c r="X893" i="20" s="1"/>
  <c r="AG893" i="20"/>
  <c r="AB893" i="20" s="1"/>
  <c r="B894" i="20"/>
  <c r="J894" i="20"/>
  <c r="K894" i="20"/>
  <c r="L894" i="20"/>
  <c r="M894" i="20"/>
  <c r="N894" i="20"/>
  <c r="AB894" i="20"/>
  <c r="AE894" i="20"/>
  <c r="T894" i="20" s="1"/>
  <c r="AF894" i="20"/>
  <c r="X894" i="20" s="1"/>
  <c r="AG894" i="20"/>
  <c r="B895" i="20"/>
  <c r="J895" i="20"/>
  <c r="K895" i="20"/>
  <c r="L895" i="20"/>
  <c r="M895" i="20"/>
  <c r="N895" i="20"/>
  <c r="T895" i="20" s="1"/>
  <c r="AE895" i="20"/>
  <c r="AF895" i="20"/>
  <c r="AG895" i="20"/>
  <c r="B896" i="20"/>
  <c r="J896" i="20"/>
  <c r="K896" i="20"/>
  <c r="L896" i="20"/>
  <c r="M896" i="20"/>
  <c r="N896" i="20"/>
  <c r="AE896" i="20"/>
  <c r="T896" i="20" s="1"/>
  <c r="AF896" i="20"/>
  <c r="AG896" i="20"/>
  <c r="AB896" i="20" s="1"/>
  <c r="B897" i="20"/>
  <c r="J897" i="20"/>
  <c r="K897" i="20"/>
  <c r="L897" i="20"/>
  <c r="M897" i="20"/>
  <c r="N897" i="20"/>
  <c r="X897" i="20"/>
  <c r="AE897" i="20"/>
  <c r="AF897" i="20"/>
  <c r="AG897" i="20"/>
  <c r="B898" i="20"/>
  <c r="J898" i="20"/>
  <c r="K898" i="20"/>
  <c r="L898" i="20"/>
  <c r="M898" i="20"/>
  <c r="N898" i="20"/>
  <c r="AE898" i="20"/>
  <c r="AF898" i="20"/>
  <c r="X898" i="20" s="1"/>
  <c r="AG898" i="20"/>
  <c r="AB898" i="20" s="1"/>
  <c r="B899" i="20"/>
  <c r="J899" i="20"/>
  <c r="K899" i="20"/>
  <c r="L899" i="20"/>
  <c r="M899" i="20"/>
  <c r="N899" i="20"/>
  <c r="AE899" i="20"/>
  <c r="AF899" i="20"/>
  <c r="AG899" i="20"/>
  <c r="B900" i="20"/>
  <c r="J900" i="20"/>
  <c r="K900" i="20"/>
  <c r="L900" i="20"/>
  <c r="M900" i="20"/>
  <c r="N900" i="20"/>
  <c r="AB900" i="20" s="1"/>
  <c r="AE900" i="20"/>
  <c r="T900" i="20" s="1"/>
  <c r="AF900" i="20"/>
  <c r="AG900" i="20"/>
  <c r="B901" i="20"/>
  <c r="J901" i="20"/>
  <c r="K901" i="20"/>
  <c r="L901" i="20"/>
  <c r="M901" i="20"/>
  <c r="N901" i="20"/>
  <c r="T901" i="20" s="1"/>
  <c r="AE901" i="20"/>
  <c r="AF901" i="20"/>
  <c r="AG901" i="20"/>
  <c r="B902" i="20"/>
  <c r="J902" i="20"/>
  <c r="K902" i="20"/>
  <c r="L902" i="20"/>
  <c r="M902" i="20"/>
  <c r="N902" i="20"/>
  <c r="AB902" i="20"/>
  <c r="AE902" i="20"/>
  <c r="T902" i="20" s="1"/>
  <c r="AF902" i="20"/>
  <c r="X902" i="20" s="1"/>
  <c r="AG902" i="20"/>
  <c r="B903" i="20"/>
  <c r="J903" i="20"/>
  <c r="K903" i="20"/>
  <c r="L903" i="20"/>
  <c r="M903" i="20"/>
  <c r="N903" i="20"/>
  <c r="T903" i="20" s="1"/>
  <c r="AE903" i="20"/>
  <c r="AF903" i="20"/>
  <c r="AG903" i="20"/>
  <c r="B904" i="20"/>
  <c r="J904" i="20"/>
  <c r="K904" i="20"/>
  <c r="L904" i="20"/>
  <c r="M904" i="20"/>
  <c r="N904" i="20"/>
  <c r="AE904" i="20"/>
  <c r="T904" i="20" s="1"/>
  <c r="AF904" i="20"/>
  <c r="AG904" i="20"/>
  <c r="AB904" i="20" s="1"/>
  <c r="B905" i="20"/>
  <c r="J905" i="20"/>
  <c r="K905" i="20"/>
  <c r="L905" i="20"/>
  <c r="M905" i="20"/>
  <c r="N905" i="20"/>
  <c r="X905" i="20"/>
  <c r="AE905" i="20"/>
  <c r="T905" i="20" s="1"/>
  <c r="AF905" i="20"/>
  <c r="AG905" i="20"/>
  <c r="B906" i="20"/>
  <c r="J906" i="20"/>
  <c r="K906" i="20"/>
  <c r="L906" i="20"/>
  <c r="M906" i="20"/>
  <c r="N906" i="20"/>
  <c r="X906" i="20" s="1"/>
  <c r="AE906" i="20"/>
  <c r="AF906" i="20"/>
  <c r="AG906" i="20"/>
  <c r="B907" i="20"/>
  <c r="J907" i="20"/>
  <c r="K907" i="20"/>
  <c r="L907" i="20"/>
  <c r="M907" i="20"/>
  <c r="N907" i="20"/>
  <c r="AE907" i="20"/>
  <c r="AF907" i="20"/>
  <c r="AG907" i="20"/>
  <c r="B908" i="20"/>
  <c r="J908" i="20"/>
  <c r="K908" i="20"/>
  <c r="L908" i="20"/>
  <c r="M908" i="20"/>
  <c r="N908" i="20"/>
  <c r="AB908" i="20" s="1"/>
  <c r="AE908" i="20"/>
  <c r="T908" i="20" s="1"/>
  <c r="AF908" i="20"/>
  <c r="X908" i="20" s="1"/>
  <c r="AG908" i="20"/>
  <c r="B909" i="20"/>
  <c r="J909" i="20"/>
  <c r="K909" i="20"/>
  <c r="L909" i="20"/>
  <c r="M909" i="20"/>
  <c r="N909" i="20"/>
  <c r="T909" i="20" s="1"/>
  <c r="AE909" i="20"/>
  <c r="AF909" i="20"/>
  <c r="AG909" i="20"/>
  <c r="B910" i="20"/>
  <c r="J910" i="20"/>
  <c r="K910" i="20"/>
  <c r="L910" i="20"/>
  <c r="M910" i="20"/>
  <c r="N910" i="20"/>
  <c r="AE910" i="20"/>
  <c r="T910" i="20" s="1"/>
  <c r="AF910" i="20"/>
  <c r="X910" i="20" s="1"/>
  <c r="AG910" i="20"/>
  <c r="AB910" i="20" s="1"/>
  <c r="B911" i="20"/>
  <c r="J911" i="20"/>
  <c r="K911" i="20"/>
  <c r="L911" i="20"/>
  <c r="M911" i="20"/>
  <c r="N911" i="20"/>
  <c r="T911" i="20"/>
  <c r="AE911" i="20"/>
  <c r="AF911" i="20"/>
  <c r="AG911" i="20"/>
  <c r="B912" i="20"/>
  <c r="J912" i="20"/>
  <c r="K912" i="20"/>
  <c r="L912" i="20"/>
  <c r="M912" i="20"/>
  <c r="N912" i="20"/>
  <c r="T912" i="20" s="1"/>
  <c r="AE912" i="20"/>
  <c r="AF912" i="20"/>
  <c r="AG912" i="20"/>
  <c r="AB912" i="20" s="1"/>
  <c r="B913" i="20"/>
  <c r="J913" i="20"/>
  <c r="K913" i="20"/>
  <c r="L913" i="20"/>
  <c r="M913" i="20"/>
  <c r="N913" i="20"/>
  <c r="AE913" i="20"/>
  <c r="T913" i="20" s="1"/>
  <c r="AF913" i="20"/>
  <c r="X913" i="20" s="1"/>
  <c r="AG913" i="20"/>
  <c r="AB913" i="20" s="1"/>
  <c r="B914" i="20"/>
  <c r="J914" i="20"/>
  <c r="K914" i="20"/>
  <c r="L914" i="20"/>
  <c r="M914" i="20"/>
  <c r="N914" i="20"/>
  <c r="X914" i="20"/>
  <c r="AE914" i="20"/>
  <c r="AF914" i="20"/>
  <c r="AG914" i="20"/>
  <c r="B915" i="20"/>
  <c r="J915" i="20"/>
  <c r="K915" i="20"/>
  <c r="L915" i="20"/>
  <c r="M915" i="20"/>
  <c r="N915" i="20"/>
  <c r="AE915" i="20"/>
  <c r="AF915" i="20"/>
  <c r="X915" i="20" s="1"/>
  <c r="AG915" i="20"/>
  <c r="B916" i="20"/>
  <c r="J916" i="20"/>
  <c r="K916" i="20"/>
  <c r="L916" i="20"/>
  <c r="M916" i="20"/>
  <c r="N916" i="20"/>
  <c r="AB916" i="20"/>
  <c r="AE916" i="20"/>
  <c r="T916" i="20" s="1"/>
  <c r="AF916" i="20"/>
  <c r="AG916" i="20"/>
  <c r="B917" i="20"/>
  <c r="J917" i="20"/>
  <c r="K917" i="20"/>
  <c r="L917" i="20"/>
  <c r="M917" i="20"/>
  <c r="N917" i="20"/>
  <c r="T917" i="20" s="1"/>
  <c r="AE917" i="20"/>
  <c r="AF917" i="20"/>
  <c r="AG917" i="20"/>
  <c r="B918" i="20"/>
  <c r="J918" i="20"/>
  <c r="K918" i="20"/>
  <c r="L918" i="20"/>
  <c r="M918" i="20"/>
  <c r="N918" i="20"/>
  <c r="AE918" i="20"/>
  <c r="T918" i="20" s="1"/>
  <c r="AF918" i="20"/>
  <c r="X918" i="20" s="1"/>
  <c r="AG918" i="20"/>
  <c r="AB918" i="20" s="1"/>
  <c r="B919" i="20"/>
  <c r="J919" i="20"/>
  <c r="K919" i="20"/>
  <c r="L919" i="20"/>
  <c r="M919" i="20"/>
  <c r="N919" i="20"/>
  <c r="T919" i="20"/>
  <c r="AE919" i="20"/>
  <c r="AF919" i="20"/>
  <c r="AG919" i="20"/>
  <c r="B920" i="20"/>
  <c r="J920" i="20"/>
  <c r="K920" i="20"/>
  <c r="L920" i="20"/>
  <c r="M920" i="20"/>
  <c r="N920" i="20"/>
  <c r="T920" i="20" s="1"/>
  <c r="AE920" i="20"/>
  <c r="AF920" i="20"/>
  <c r="AG920" i="20"/>
  <c r="AB920" i="20" s="1"/>
  <c r="B921" i="20"/>
  <c r="J921" i="20"/>
  <c r="K921" i="20"/>
  <c r="L921" i="20"/>
  <c r="M921" i="20"/>
  <c r="N921" i="20"/>
  <c r="AE921" i="20"/>
  <c r="T921" i="20" s="1"/>
  <c r="AF921" i="20"/>
  <c r="X921" i="20" s="1"/>
  <c r="AG921" i="20"/>
  <c r="AB921" i="20" s="1"/>
  <c r="B922" i="20"/>
  <c r="J922" i="20"/>
  <c r="K922" i="20"/>
  <c r="L922" i="20"/>
  <c r="M922" i="20"/>
  <c r="N922" i="20"/>
  <c r="X922" i="20"/>
  <c r="AE922" i="20"/>
  <c r="AF922" i="20"/>
  <c r="AG922" i="20"/>
  <c r="B923" i="20"/>
  <c r="J923" i="20"/>
  <c r="K923" i="20"/>
  <c r="L923" i="20"/>
  <c r="M923" i="20"/>
  <c r="N923" i="20"/>
  <c r="AE923" i="20"/>
  <c r="AF923" i="20"/>
  <c r="AG923" i="20"/>
  <c r="B924" i="20"/>
  <c r="J924" i="20"/>
  <c r="K924" i="20"/>
  <c r="L924" i="20"/>
  <c r="M924" i="20"/>
  <c r="N924" i="20"/>
  <c r="AB924" i="20"/>
  <c r="AE924" i="20"/>
  <c r="AF924" i="20"/>
  <c r="X924" i="20" s="1"/>
  <c r="AG924" i="20"/>
  <c r="B925" i="20"/>
  <c r="J925" i="20"/>
  <c r="K925" i="20"/>
  <c r="L925" i="20"/>
  <c r="M925" i="20"/>
  <c r="N925" i="20"/>
  <c r="T925" i="20" s="1"/>
  <c r="AB925" i="20"/>
  <c r="AE925" i="20"/>
  <c r="AF925" i="20"/>
  <c r="AG925" i="20"/>
  <c r="B926" i="20"/>
  <c r="J926" i="20"/>
  <c r="K926" i="20"/>
  <c r="L926" i="20"/>
  <c r="M926" i="20"/>
  <c r="N926" i="20"/>
  <c r="AE926" i="20"/>
  <c r="T926" i="20" s="1"/>
  <c r="AF926" i="20"/>
  <c r="X926" i="20" s="1"/>
  <c r="AG926" i="20"/>
  <c r="AB926" i="20" s="1"/>
  <c r="B927" i="20"/>
  <c r="J927" i="20"/>
  <c r="K927" i="20"/>
  <c r="L927" i="20"/>
  <c r="M927" i="20"/>
  <c r="N927" i="20"/>
  <c r="T927" i="20"/>
  <c r="AE927" i="20"/>
  <c r="AF927" i="20"/>
  <c r="AG927" i="20"/>
  <c r="B928" i="20"/>
  <c r="J928" i="20"/>
  <c r="K928" i="20"/>
  <c r="L928" i="20"/>
  <c r="M928" i="20"/>
  <c r="N928" i="20"/>
  <c r="T928" i="20" s="1"/>
  <c r="AE928" i="20"/>
  <c r="AF928" i="20"/>
  <c r="AG928" i="20"/>
  <c r="AB928" i="20" s="1"/>
  <c r="B929" i="20"/>
  <c r="J929" i="20"/>
  <c r="K929" i="20"/>
  <c r="L929" i="20"/>
  <c r="M929" i="20"/>
  <c r="N929" i="20"/>
  <c r="AE929" i="20"/>
  <c r="T929" i="20" s="1"/>
  <c r="AF929" i="20"/>
  <c r="X929" i="20" s="1"/>
  <c r="AG929" i="20"/>
  <c r="AB929" i="20" s="1"/>
  <c r="B930" i="20"/>
  <c r="J930" i="20"/>
  <c r="K930" i="20"/>
  <c r="L930" i="20"/>
  <c r="M930" i="20"/>
  <c r="N930" i="20"/>
  <c r="X930" i="20"/>
  <c r="AE930" i="20"/>
  <c r="AF930" i="20"/>
  <c r="AG930" i="20"/>
  <c r="B931" i="20"/>
  <c r="J931" i="20"/>
  <c r="K931" i="20"/>
  <c r="L931" i="20"/>
  <c r="M931" i="20"/>
  <c r="N931" i="20"/>
  <c r="AE931" i="20"/>
  <c r="AF931" i="20"/>
  <c r="AG931" i="20"/>
  <c r="B932" i="20"/>
  <c r="J932" i="20"/>
  <c r="K932" i="20"/>
  <c r="L932" i="20"/>
  <c r="M932" i="20"/>
  <c r="N932" i="20"/>
  <c r="AE932" i="20"/>
  <c r="AF932" i="20"/>
  <c r="AG932" i="20"/>
  <c r="B933" i="20"/>
  <c r="J933" i="20"/>
  <c r="K933" i="20"/>
  <c r="L933" i="20"/>
  <c r="M933" i="20"/>
  <c r="N933" i="20"/>
  <c r="T933" i="20" s="1"/>
  <c r="AB933" i="20"/>
  <c r="AE933" i="20"/>
  <c r="AF933" i="20"/>
  <c r="AG933" i="20"/>
  <c r="B934" i="20"/>
  <c r="J934" i="20"/>
  <c r="K934" i="20"/>
  <c r="L934" i="20"/>
  <c r="M934" i="20"/>
  <c r="N934" i="20"/>
  <c r="AE934" i="20"/>
  <c r="T934" i="20" s="1"/>
  <c r="AF934" i="20"/>
  <c r="X934" i="20" s="1"/>
  <c r="AG934" i="20"/>
  <c r="AB934" i="20" s="1"/>
  <c r="B935" i="20"/>
  <c r="J935" i="20"/>
  <c r="K935" i="20"/>
  <c r="L935" i="20"/>
  <c r="M935" i="20"/>
  <c r="N935" i="20"/>
  <c r="AE935" i="20"/>
  <c r="T935" i="20" s="1"/>
  <c r="AF935" i="20"/>
  <c r="AG935" i="20"/>
  <c r="B936" i="20"/>
  <c r="J936" i="20"/>
  <c r="K936" i="20"/>
  <c r="L936" i="20"/>
  <c r="M936" i="20"/>
  <c r="N936" i="20"/>
  <c r="AE936" i="20"/>
  <c r="AF936" i="20"/>
  <c r="AG936" i="20"/>
  <c r="B937" i="20"/>
  <c r="J937" i="20"/>
  <c r="K937" i="20"/>
  <c r="L937" i="20"/>
  <c r="M937" i="20"/>
  <c r="N937" i="20"/>
  <c r="AE937" i="20"/>
  <c r="T937" i="20" s="1"/>
  <c r="AF937" i="20"/>
  <c r="X937" i="20" s="1"/>
  <c r="AG937" i="20"/>
  <c r="AB937" i="20" s="1"/>
  <c r="B938" i="20"/>
  <c r="J938" i="20"/>
  <c r="K938" i="20"/>
  <c r="L938" i="20"/>
  <c r="M938" i="20"/>
  <c r="N938" i="20"/>
  <c r="X938" i="20"/>
  <c r="AE938" i="20"/>
  <c r="AF938" i="20"/>
  <c r="AG938" i="20"/>
  <c r="B939" i="20"/>
  <c r="J939" i="20"/>
  <c r="K939" i="20"/>
  <c r="L939" i="20"/>
  <c r="M939" i="20"/>
  <c r="N939" i="20"/>
  <c r="AE939" i="20"/>
  <c r="AF939" i="20"/>
  <c r="X939" i="20" s="1"/>
  <c r="AG939" i="20"/>
  <c r="B940" i="20"/>
  <c r="J940" i="20"/>
  <c r="K940" i="20"/>
  <c r="L940" i="20"/>
  <c r="M940" i="20"/>
  <c r="N940" i="20"/>
  <c r="AE940" i="20"/>
  <c r="T940" i="20" s="1"/>
  <c r="AF940" i="20"/>
  <c r="AG940" i="20"/>
  <c r="B941" i="20"/>
  <c r="J941" i="20"/>
  <c r="K941" i="20"/>
  <c r="L941" i="20"/>
  <c r="M941" i="20"/>
  <c r="N941" i="20"/>
  <c r="AE941" i="20"/>
  <c r="AF941" i="20"/>
  <c r="AG941" i="20"/>
  <c r="B942" i="20"/>
  <c r="J942" i="20"/>
  <c r="K942" i="20"/>
  <c r="L942" i="20"/>
  <c r="M942" i="20"/>
  <c r="N942" i="20"/>
  <c r="AE942" i="20"/>
  <c r="T942" i="20" s="1"/>
  <c r="AF942" i="20"/>
  <c r="AG942" i="20"/>
  <c r="B943" i="20"/>
  <c r="J943" i="20"/>
  <c r="K943" i="20"/>
  <c r="L943" i="20"/>
  <c r="M943" i="20"/>
  <c r="N943" i="20"/>
  <c r="AE943" i="20"/>
  <c r="T943" i="20" s="1"/>
  <c r="AF943" i="20"/>
  <c r="AG943" i="20"/>
  <c r="B944" i="20"/>
  <c r="J944" i="20"/>
  <c r="K944" i="20"/>
  <c r="L944" i="20"/>
  <c r="M944" i="20"/>
  <c r="N944" i="20"/>
  <c r="AE944" i="20"/>
  <c r="AF944" i="20"/>
  <c r="AG944" i="20"/>
  <c r="B945" i="20"/>
  <c r="J945" i="20"/>
  <c r="K945" i="20"/>
  <c r="L945" i="20"/>
  <c r="M945" i="20"/>
  <c r="N945" i="20"/>
  <c r="AE945" i="20"/>
  <c r="T945" i="20" s="1"/>
  <c r="AF945" i="20"/>
  <c r="X945" i="20" s="1"/>
  <c r="AG945" i="20"/>
  <c r="AB945" i="20" s="1"/>
  <c r="B946" i="20"/>
  <c r="J946" i="20"/>
  <c r="K946" i="20"/>
  <c r="L946" i="20"/>
  <c r="M946" i="20"/>
  <c r="N946" i="20"/>
  <c r="X946" i="20"/>
  <c r="AE946" i="20"/>
  <c r="AF946" i="20"/>
  <c r="AG946" i="20"/>
  <c r="B947" i="20"/>
  <c r="J947" i="20"/>
  <c r="K947" i="20"/>
  <c r="L947" i="20"/>
  <c r="M947" i="20"/>
  <c r="N947" i="20"/>
  <c r="AE947" i="20"/>
  <c r="AF947" i="20"/>
  <c r="AG947" i="20"/>
  <c r="B948" i="20"/>
  <c r="J948" i="20"/>
  <c r="K948" i="20"/>
  <c r="L948" i="20"/>
  <c r="M948" i="20"/>
  <c r="N948" i="20"/>
  <c r="AE948" i="20"/>
  <c r="T948" i="20" s="1"/>
  <c r="AF948" i="20"/>
  <c r="X948" i="20" s="1"/>
  <c r="AG948" i="20"/>
  <c r="B949" i="20"/>
  <c r="J949" i="20"/>
  <c r="K949" i="20"/>
  <c r="L949" i="20"/>
  <c r="M949" i="20"/>
  <c r="N949" i="20"/>
  <c r="AE949" i="20"/>
  <c r="AF949" i="20"/>
  <c r="AG949" i="20"/>
  <c r="B950" i="20"/>
  <c r="J950" i="20"/>
  <c r="K950" i="20"/>
  <c r="L950" i="20"/>
  <c r="M950" i="20"/>
  <c r="N950" i="20"/>
  <c r="T950" i="20"/>
  <c r="AE950" i="20"/>
  <c r="AF950" i="20"/>
  <c r="AG950" i="20"/>
  <c r="B951" i="20"/>
  <c r="J951" i="20"/>
  <c r="K951" i="20"/>
  <c r="L951" i="20"/>
  <c r="M951" i="20"/>
  <c r="N951" i="20"/>
  <c r="AE951" i="20"/>
  <c r="T951" i="20" s="1"/>
  <c r="AF951" i="20"/>
  <c r="X951" i="20" s="1"/>
  <c r="AG951" i="20"/>
  <c r="AB951" i="20" s="1"/>
  <c r="B952" i="20"/>
  <c r="J952" i="20"/>
  <c r="K952" i="20"/>
  <c r="L952" i="20"/>
  <c r="M952" i="20"/>
  <c r="N952" i="20"/>
  <c r="X952" i="20" s="1"/>
  <c r="T952" i="20"/>
  <c r="AE952" i="20"/>
  <c r="AF952" i="20"/>
  <c r="AG952" i="20"/>
  <c r="B953" i="20"/>
  <c r="J953" i="20"/>
  <c r="K953" i="20"/>
  <c r="L953" i="20"/>
  <c r="M953" i="20"/>
  <c r="N953" i="20"/>
  <c r="AE953" i="20"/>
  <c r="T953" i="20" s="1"/>
  <c r="AF953" i="20"/>
  <c r="X953" i="20" s="1"/>
  <c r="AG953" i="20"/>
  <c r="AB953" i="20" s="1"/>
  <c r="B954" i="20"/>
  <c r="J954" i="20"/>
  <c r="K954" i="20"/>
  <c r="L954" i="20"/>
  <c r="M954" i="20"/>
  <c r="N954" i="20"/>
  <c r="X954" i="20"/>
  <c r="AE954" i="20"/>
  <c r="T954" i="20" s="1"/>
  <c r="AF954" i="20"/>
  <c r="AG954" i="20"/>
  <c r="B955" i="20"/>
  <c r="J955" i="20"/>
  <c r="K955" i="20"/>
  <c r="L955" i="20"/>
  <c r="M955" i="20"/>
  <c r="N955" i="20"/>
  <c r="AB955" i="20" s="1"/>
  <c r="AE955" i="20"/>
  <c r="AF955" i="20"/>
  <c r="AG955" i="20"/>
  <c r="B956" i="20"/>
  <c r="J956" i="20"/>
  <c r="K956" i="20"/>
  <c r="L956" i="20"/>
  <c r="M956" i="20"/>
  <c r="N956" i="20"/>
  <c r="AE956" i="20"/>
  <c r="AF956" i="20"/>
  <c r="AG956" i="20"/>
  <c r="B957" i="20"/>
  <c r="J957" i="20"/>
  <c r="K957" i="20"/>
  <c r="L957" i="20"/>
  <c r="M957" i="20"/>
  <c r="N957" i="20"/>
  <c r="AE957" i="20"/>
  <c r="AF957" i="20"/>
  <c r="X957" i="20" s="1"/>
  <c r="AG957" i="20"/>
  <c r="AB957" i="20" s="1"/>
  <c r="B958" i="20"/>
  <c r="J958" i="20"/>
  <c r="K958" i="20"/>
  <c r="L958" i="20"/>
  <c r="M958" i="20"/>
  <c r="N958" i="20"/>
  <c r="T958" i="20"/>
  <c r="X958" i="20"/>
  <c r="AE958" i="20"/>
  <c r="AF958" i="20"/>
  <c r="AG958" i="20"/>
  <c r="AB958" i="20" s="1"/>
  <c r="B959" i="20"/>
  <c r="J959" i="20"/>
  <c r="K959" i="20"/>
  <c r="L959" i="20"/>
  <c r="M959" i="20"/>
  <c r="N959" i="20"/>
  <c r="AE959" i="20"/>
  <c r="T959" i="20" s="1"/>
  <c r="AF959" i="20"/>
  <c r="X959" i="20" s="1"/>
  <c r="AG959" i="20"/>
  <c r="AB959" i="20" s="1"/>
  <c r="B960" i="20"/>
  <c r="J960" i="20"/>
  <c r="K960" i="20"/>
  <c r="L960" i="20"/>
  <c r="M960" i="20"/>
  <c r="N960" i="20"/>
  <c r="T960" i="20"/>
  <c r="X960" i="20"/>
  <c r="AE960" i="20"/>
  <c r="AF960" i="20"/>
  <c r="AG960" i="20"/>
  <c r="B961" i="20"/>
  <c r="J961" i="20"/>
  <c r="K961" i="20"/>
  <c r="L961" i="20"/>
  <c r="M961" i="20"/>
  <c r="N961" i="20"/>
  <c r="AE961" i="20"/>
  <c r="T961" i="20" s="1"/>
  <c r="AF961" i="20"/>
  <c r="X961" i="20" s="1"/>
  <c r="AG961" i="20"/>
  <c r="AB961" i="20" s="1"/>
  <c r="B962" i="20"/>
  <c r="J962" i="20"/>
  <c r="K962" i="20"/>
  <c r="L962" i="20"/>
  <c r="M962" i="20"/>
  <c r="N962" i="20"/>
  <c r="X962" i="20"/>
  <c r="AE962" i="20"/>
  <c r="AF962" i="20"/>
  <c r="AG962" i="20"/>
  <c r="B963" i="20"/>
  <c r="J963" i="20"/>
  <c r="K963" i="20"/>
  <c r="L963" i="20"/>
  <c r="M963" i="20"/>
  <c r="N963" i="20"/>
  <c r="AE963" i="20"/>
  <c r="AF963" i="20"/>
  <c r="X963" i="20" s="1"/>
  <c r="AG963" i="20"/>
  <c r="AB963" i="20" s="1"/>
  <c r="B964" i="20"/>
  <c r="J964" i="20"/>
  <c r="K964" i="20"/>
  <c r="L964" i="20"/>
  <c r="M964" i="20"/>
  <c r="N964" i="20"/>
  <c r="AB964" i="20"/>
  <c r="AE964" i="20"/>
  <c r="AF964" i="20"/>
  <c r="AG964" i="20"/>
  <c r="B965" i="20"/>
  <c r="J965" i="20"/>
  <c r="K965" i="20"/>
  <c r="L965" i="20"/>
  <c r="M965" i="20"/>
  <c r="N965" i="20"/>
  <c r="T965" i="20" s="1"/>
  <c r="AE965" i="20"/>
  <c r="AF965" i="20"/>
  <c r="AG965" i="20"/>
  <c r="B966" i="20"/>
  <c r="J966" i="20"/>
  <c r="K966" i="20"/>
  <c r="L966" i="20"/>
  <c r="M966" i="20"/>
  <c r="N966" i="20"/>
  <c r="X966" i="20"/>
  <c r="AB966" i="20"/>
  <c r="AE966" i="20"/>
  <c r="T966" i="20" s="1"/>
  <c r="AF966" i="20"/>
  <c r="AG966" i="20"/>
  <c r="B967" i="20"/>
  <c r="J967" i="20"/>
  <c r="K967" i="20"/>
  <c r="L967" i="20"/>
  <c r="M967" i="20"/>
  <c r="N967" i="20"/>
  <c r="T967" i="20" s="1"/>
  <c r="AE967" i="20"/>
  <c r="AF967" i="20"/>
  <c r="AG967" i="20"/>
  <c r="B968" i="20"/>
  <c r="J968" i="20"/>
  <c r="K968" i="20"/>
  <c r="L968" i="20"/>
  <c r="M968" i="20"/>
  <c r="N968" i="20"/>
  <c r="AE968" i="20"/>
  <c r="T968" i="20" s="1"/>
  <c r="AF968" i="20"/>
  <c r="X968" i="20" s="1"/>
  <c r="AG968" i="20"/>
  <c r="AB968" i="20" s="1"/>
  <c r="B969" i="20"/>
  <c r="J969" i="20"/>
  <c r="K969" i="20"/>
  <c r="L969" i="20"/>
  <c r="M969" i="20"/>
  <c r="N969" i="20"/>
  <c r="X969" i="20" s="1"/>
  <c r="AE969" i="20"/>
  <c r="AF969" i="20"/>
  <c r="AG969" i="20"/>
  <c r="B970" i="20"/>
  <c r="J970" i="20"/>
  <c r="K970" i="20"/>
  <c r="L970" i="20"/>
  <c r="M970" i="20"/>
  <c r="N970" i="20"/>
  <c r="AE970" i="20"/>
  <c r="T970" i="20" s="1"/>
  <c r="AF970" i="20"/>
  <c r="X970" i="20" s="1"/>
  <c r="AG970" i="20"/>
  <c r="AB970" i="20" s="1"/>
  <c r="B971" i="20"/>
  <c r="J971" i="20"/>
  <c r="K971" i="20"/>
  <c r="L971" i="20"/>
  <c r="M971" i="20"/>
  <c r="N971" i="20"/>
  <c r="X971" i="20" s="1"/>
  <c r="AB971" i="20"/>
  <c r="AE971" i="20"/>
  <c r="T971" i="20" s="1"/>
  <c r="AF971" i="20"/>
  <c r="AG971" i="20"/>
  <c r="B972" i="20"/>
  <c r="J972" i="20"/>
  <c r="K972" i="20"/>
  <c r="L972" i="20"/>
  <c r="M972" i="20"/>
  <c r="N972" i="20"/>
  <c r="AE972" i="20"/>
  <c r="AF972" i="20"/>
  <c r="AG972" i="20"/>
  <c r="B973" i="20"/>
  <c r="J973" i="20"/>
  <c r="K973" i="20"/>
  <c r="L973" i="20"/>
  <c r="M973" i="20"/>
  <c r="N973" i="20"/>
  <c r="AE973" i="20"/>
  <c r="T973" i="20" s="1"/>
  <c r="AF973" i="20"/>
  <c r="AG973" i="20"/>
  <c r="B974" i="20"/>
  <c r="J974" i="20"/>
  <c r="K974" i="20"/>
  <c r="L974" i="20"/>
  <c r="M974" i="20"/>
  <c r="N974" i="20"/>
  <c r="AB974" i="20"/>
  <c r="AE974" i="20"/>
  <c r="AF974" i="20"/>
  <c r="AG974" i="20"/>
  <c r="B975" i="20"/>
  <c r="J975" i="20"/>
  <c r="K975" i="20"/>
  <c r="L975" i="20"/>
  <c r="M975" i="20"/>
  <c r="N975" i="20"/>
  <c r="T975" i="20" s="1"/>
  <c r="AE975" i="20"/>
  <c r="AF975" i="20"/>
  <c r="AG975" i="20"/>
  <c r="B976" i="20"/>
  <c r="J976" i="20"/>
  <c r="K976" i="20"/>
  <c r="L976" i="20"/>
  <c r="M976" i="20"/>
  <c r="N976" i="20"/>
  <c r="AE976" i="20"/>
  <c r="T976" i="20" s="1"/>
  <c r="AF976" i="20"/>
  <c r="X976" i="20" s="1"/>
  <c r="AG976" i="20"/>
  <c r="AB976" i="20" s="1"/>
  <c r="B977" i="20"/>
  <c r="J977" i="20"/>
  <c r="K977" i="20"/>
  <c r="L977" i="20"/>
  <c r="M977" i="20"/>
  <c r="N977" i="20"/>
  <c r="X977" i="20" s="1"/>
  <c r="T977" i="20"/>
  <c r="AE977" i="20"/>
  <c r="AF977" i="20"/>
  <c r="AG977" i="20"/>
  <c r="B978" i="20"/>
  <c r="J978" i="20"/>
  <c r="K978" i="20"/>
  <c r="L978" i="20"/>
  <c r="M978" i="20"/>
  <c r="N978" i="20"/>
  <c r="AE978" i="20"/>
  <c r="AF978" i="20"/>
  <c r="X978" i="20" s="1"/>
  <c r="AG978" i="20"/>
  <c r="AB978" i="20" s="1"/>
  <c r="B979" i="20"/>
  <c r="J979" i="20"/>
  <c r="K979" i="20"/>
  <c r="L979" i="20"/>
  <c r="M979" i="20"/>
  <c r="N979" i="20"/>
  <c r="T979" i="20"/>
  <c r="X979" i="20"/>
  <c r="AE979" i="20"/>
  <c r="AF979" i="20"/>
  <c r="AG979" i="20"/>
  <c r="B980" i="20"/>
  <c r="J980" i="20"/>
  <c r="K980" i="20"/>
  <c r="L980" i="20"/>
  <c r="M980" i="20"/>
  <c r="N980" i="20"/>
  <c r="AE980" i="20"/>
  <c r="T980" i="20" s="1"/>
  <c r="AF980" i="20"/>
  <c r="X980" i="20" s="1"/>
  <c r="AG980" i="20"/>
  <c r="AB980" i="20" s="1"/>
  <c r="B981" i="20"/>
  <c r="J981" i="20"/>
  <c r="K981" i="20"/>
  <c r="L981" i="20"/>
  <c r="M981" i="20"/>
  <c r="N981" i="20"/>
  <c r="T981" i="20"/>
  <c r="AE981" i="20"/>
  <c r="AF981" i="20"/>
  <c r="AG981" i="20"/>
  <c r="B982" i="20"/>
  <c r="J982" i="20"/>
  <c r="K982" i="20"/>
  <c r="L982" i="20"/>
  <c r="M982" i="20"/>
  <c r="N982" i="20"/>
  <c r="AE982" i="20"/>
  <c r="T982" i="20" s="1"/>
  <c r="AF982" i="20"/>
  <c r="X982" i="20" s="1"/>
  <c r="AG982" i="20"/>
  <c r="B983" i="20"/>
  <c r="J983" i="20"/>
  <c r="K983" i="20"/>
  <c r="L983" i="20"/>
  <c r="M983" i="20"/>
  <c r="N983" i="20"/>
  <c r="AB983" i="20"/>
  <c r="AE983" i="20"/>
  <c r="T983" i="20" s="1"/>
  <c r="AF983" i="20"/>
  <c r="AG983" i="20"/>
  <c r="B984" i="20"/>
  <c r="J984" i="20"/>
  <c r="K984" i="20"/>
  <c r="L984" i="20"/>
  <c r="M984" i="20"/>
  <c r="N984" i="20"/>
  <c r="T984" i="20" s="1"/>
  <c r="AE984" i="20"/>
  <c r="AF984" i="20"/>
  <c r="AG984" i="20"/>
  <c r="B985" i="20"/>
  <c r="J985" i="20"/>
  <c r="K985" i="20"/>
  <c r="L985" i="20"/>
  <c r="M985" i="20"/>
  <c r="N985" i="20"/>
  <c r="AE985" i="20"/>
  <c r="T985" i="20" s="1"/>
  <c r="AF985" i="20"/>
  <c r="X985" i="20" s="1"/>
  <c r="AG985" i="20"/>
  <c r="AB985" i="20" s="1"/>
  <c r="B986" i="20"/>
  <c r="J986" i="20"/>
  <c r="K986" i="20"/>
  <c r="L986" i="20"/>
  <c r="M986" i="20"/>
  <c r="N986" i="20"/>
  <c r="AE986" i="20"/>
  <c r="T986" i="20" s="1"/>
  <c r="AF986" i="20"/>
  <c r="X986" i="20" s="1"/>
  <c r="AG986" i="20"/>
  <c r="B987" i="20"/>
  <c r="J987" i="20"/>
  <c r="K987" i="20"/>
  <c r="L987" i="20"/>
  <c r="M987" i="20"/>
  <c r="N987" i="20"/>
  <c r="X987" i="20" s="1"/>
  <c r="AE987" i="20"/>
  <c r="AF987" i="20"/>
  <c r="AG987" i="20"/>
  <c r="B988" i="20"/>
  <c r="J988" i="20"/>
  <c r="K988" i="20"/>
  <c r="L988" i="20"/>
  <c r="M988" i="20"/>
  <c r="N988" i="20"/>
  <c r="AE988" i="20"/>
  <c r="AF988" i="20"/>
  <c r="AG988" i="20"/>
  <c r="B989" i="20"/>
  <c r="J989" i="20"/>
  <c r="K989" i="20"/>
  <c r="L989" i="20"/>
  <c r="M989" i="20"/>
  <c r="N989" i="20"/>
  <c r="AE989" i="20"/>
  <c r="T989" i="20" s="1"/>
  <c r="AF989" i="20"/>
  <c r="AG989" i="20"/>
  <c r="AB989" i="20" s="1"/>
  <c r="B990" i="20"/>
  <c r="J990" i="20"/>
  <c r="K990" i="20"/>
  <c r="L990" i="20"/>
  <c r="M990" i="20"/>
  <c r="N990" i="20"/>
  <c r="AB990" i="20"/>
  <c r="AE990" i="20"/>
  <c r="AF990" i="20"/>
  <c r="AG990" i="20"/>
  <c r="B991" i="20"/>
  <c r="J991" i="20"/>
  <c r="K991" i="20"/>
  <c r="L991" i="20"/>
  <c r="M991" i="20"/>
  <c r="N991" i="20"/>
  <c r="T991" i="20" s="1"/>
  <c r="AE991" i="20"/>
  <c r="AF991" i="20"/>
  <c r="AG991" i="20"/>
  <c r="B992" i="20"/>
  <c r="J992" i="20"/>
  <c r="K992" i="20"/>
  <c r="L992" i="20"/>
  <c r="M992" i="20"/>
  <c r="N992" i="20"/>
  <c r="X992" i="20"/>
  <c r="AE992" i="20"/>
  <c r="T992" i="20" s="1"/>
  <c r="AF992" i="20"/>
  <c r="AG992" i="20"/>
  <c r="AB992" i="20" s="1"/>
  <c r="B993" i="20"/>
  <c r="J993" i="20"/>
  <c r="K993" i="20"/>
  <c r="L993" i="20"/>
  <c r="M993" i="20"/>
  <c r="N993" i="20"/>
  <c r="AE993" i="20"/>
  <c r="AF993" i="20"/>
  <c r="X993" i="20" s="1"/>
  <c r="AG993" i="20"/>
  <c r="AB993" i="20" s="1"/>
  <c r="B994" i="20"/>
  <c r="J994" i="20"/>
  <c r="K994" i="20"/>
  <c r="L994" i="20"/>
  <c r="M994" i="20"/>
  <c r="N994" i="20"/>
  <c r="AE994" i="20"/>
  <c r="AF994" i="20"/>
  <c r="X994" i="20" s="1"/>
  <c r="AG994" i="20"/>
  <c r="AB994" i="20" s="1"/>
  <c r="B995" i="20"/>
  <c r="J995" i="20"/>
  <c r="K995" i="20"/>
  <c r="L995" i="20"/>
  <c r="M995" i="20"/>
  <c r="N995" i="20"/>
  <c r="X995" i="20"/>
  <c r="AE995" i="20"/>
  <c r="AF995" i="20"/>
  <c r="AG995" i="20"/>
  <c r="B996" i="20"/>
  <c r="J996" i="20"/>
  <c r="K996" i="20"/>
  <c r="L996" i="20"/>
  <c r="M996" i="20"/>
  <c r="N996" i="20"/>
  <c r="AE996" i="20"/>
  <c r="AF996" i="20"/>
  <c r="X996" i="20" s="1"/>
  <c r="AG996" i="20"/>
  <c r="B997" i="20"/>
  <c r="J997" i="20"/>
  <c r="K997" i="20"/>
  <c r="L997" i="20"/>
  <c r="M997" i="20"/>
  <c r="N997" i="20"/>
  <c r="T997" i="20"/>
  <c r="AB997" i="20"/>
  <c r="AE997" i="20"/>
  <c r="AF997" i="20"/>
  <c r="AG997" i="20"/>
  <c r="B998" i="20"/>
  <c r="J998" i="20"/>
  <c r="K998" i="20"/>
  <c r="L998" i="20"/>
  <c r="M998" i="20"/>
  <c r="N998" i="20"/>
  <c r="T998" i="20" s="1"/>
  <c r="AE998" i="20"/>
  <c r="AF998" i="20"/>
  <c r="X998" i="20" s="1"/>
  <c r="AG998" i="20"/>
  <c r="B999" i="20"/>
  <c r="J999" i="20"/>
  <c r="K999" i="20"/>
  <c r="L999" i="20"/>
  <c r="M999" i="20"/>
  <c r="N999" i="20"/>
  <c r="AE999" i="20"/>
  <c r="T999" i="20" s="1"/>
  <c r="AF999" i="20"/>
  <c r="X999" i="20" s="1"/>
  <c r="AG999" i="20"/>
  <c r="AB999" i="20" s="1"/>
  <c r="B1000" i="20"/>
  <c r="J1000" i="20"/>
  <c r="K1000" i="20"/>
  <c r="L1000" i="20"/>
  <c r="M1000" i="20"/>
  <c r="N1000" i="20"/>
  <c r="AE1000" i="20"/>
  <c r="AF1000" i="20"/>
  <c r="AG1000" i="20"/>
  <c r="B1001" i="20"/>
  <c r="J1001" i="20"/>
  <c r="K1001" i="20"/>
  <c r="L1001" i="20"/>
  <c r="M1001" i="20"/>
  <c r="N1001" i="20"/>
  <c r="AE1001" i="20"/>
  <c r="T1001" i="20" s="1"/>
  <c r="AF1001" i="20"/>
  <c r="X1001" i="20" s="1"/>
  <c r="AG1001" i="20"/>
  <c r="B1002" i="20"/>
  <c r="J1002" i="20"/>
  <c r="K1002" i="20"/>
  <c r="L1002" i="20"/>
  <c r="M1002" i="20"/>
  <c r="N1002" i="20"/>
  <c r="AE1002" i="20"/>
  <c r="T1002" i="20" s="1"/>
  <c r="AF1002" i="20"/>
  <c r="X1002" i="20" s="1"/>
  <c r="AG1002" i="20"/>
  <c r="B1003" i="20"/>
  <c r="J1003" i="20"/>
  <c r="K1003" i="20"/>
  <c r="L1003" i="20"/>
  <c r="M1003" i="20"/>
  <c r="N1003" i="20"/>
  <c r="AE1003" i="20"/>
  <c r="AF1003" i="20"/>
  <c r="AG1003" i="20"/>
  <c r="B1004" i="20"/>
  <c r="J1004" i="20"/>
  <c r="K1004" i="20"/>
  <c r="L1004" i="20"/>
  <c r="M1004" i="20"/>
  <c r="N1004" i="20"/>
  <c r="AE1004" i="20"/>
  <c r="AF1004" i="20"/>
  <c r="AG1004" i="20"/>
  <c r="AB1004" i="20" s="1"/>
  <c r="B1005" i="20"/>
  <c r="J1005" i="20"/>
  <c r="K1005" i="20"/>
  <c r="L1005" i="20"/>
  <c r="M1005" i="20"/>
  <c r="N1005" i="20"/>
  <c r="AE1005" i="20"/>
  <c r="T1005" i="20" s="1"/>
  <c r="AF1005" i="20"/>
  <c r="AG1005" i="20"/>
  <c r="B1006" i="20"/>
  <c r="J1006" i="20"/>
  <c r="K1006" i="20"/>
  <c r="L1006" i="20"/>
  <c r="M1006" i="20"/>
  <c r="N1006" i="20"/>
  <c r="T1006" i="20" s="1"/>
  <c r="AB1006" i="20"/>
  <c r="AE1006" i="20"/>
  <c r="AF1006" i="20"/>
  <c r="AG1006" i="20"/>
  <c r="B1007" i="20"/>
  <c r="J1007" i="20"/>
  <c r="K1007" i="20"/>
  <c r="L1007" i="20"/>
  <c r="M1007" i="20"/>
  <c r="N1007" i="20"/>
  <c r="AE1007" i="20"/>
  <c r="T1007" i="20" s="1"/>
  <c r="AF1007" i="20"/>
  <c r="X1007" i="20" s="1"/>
  <c r="AG1007" i="20"/>
  <c r="AB1007" i="20" s="1"/>
  <c r="B1008" i="20"/>
  <c r="J1008" i="20"/>
  <c r="K1008" i="20"/>
  <c r="L1008" i="20"/>
  <c r="M1008" i="20"/>
  <c r="N1008" i="20"/>
  <c r="X1008" i="20"/>
  <c r="AE1008" i="20"/>
  <c r="T1008" i="20" s="1"/>
  <c r="AF1008" i="20"/>
  <c r="AG1008" i="20"/>
  <c r="AB1008" i="20" s="1"/>
  <c r="B1009" i="20"/>
  <c r="J1009" i="20"/>
  <c r="K1009" i="20"/>
  <c r="L1009" i="20"/>
  <c r="M1009" i="20"/>
  <c r="N1009" i="20"/>
  <c r="T1009" i="20" s="1"/>
  <c r="AE1009" i="20"/>
  <c r="AF1009" i="20"/>
  <c r="AG1009" i="20"/>
  <c r="B1010" i="20"/>
  <c r="J1010" i="20"/>
  <c r="K1010" i="20"/>
  <c r="L1010" i="20"/>
  <c r="M1010" i="20"/>
  <c r="N1010" i="20"/>
  <c r="AE1010" i="20"/>
  <c r="AF1010" i="20"/>
  <c r="X1010" i="20" s="1"/>
  <c r="AG1010" i="20"/>
  <c r="AB1010" i="20" s="1"/>
  <c r="B1011" i="20"/>
  <c r="J1011" i="20"/>
  <c r="K1011" i="20"/>
  <c r="L1011" i="20"/>
  <c r="M1011" i="20"/>
  <c r="N1011" i="20"/>
  <c r="X1011" i="20" s="1"/>
  <c r="T1011" i="20"/>
  <c r="AE1011" i="20"/>
  <c r="AF1011" i="20"/>
  <c r="AG1011" i="20"/>
  <c r="B1012" i="20"/>
  <c r="J1012" i="20"/>
  <c r="K1012" i="20"/>
  <c r="L1012" i="20"/>
  <c r="M1012" i="20"/>
  <c r="N1012" i="20"/>
  <c r="AB1012" i="20"/>
  <c r="AE1012" i="20"/>
  <c r="T1012" i="20" s="1"/>
  <c r="AF1012" i="20"/>
  <c r="X1012" i="20" s="1"/>
  <c r="AG1012" i="20"/>
  <c r="B1013" i="20"/>
  <c r="J1013" i="20"/>
  <c r="K1013" i="20"/>
  <c r="L1013" i="20"/>
  <c r="M1013" i="20"/>
  <c r="N1013" i="20"/>
  <c r="T1013" i="20"/>
  <c r="AE1013" i="20"/>
  <c r="AF1013" i="20"/>
  <c r="AG1013" i="20"/>
  <c r="B1014" i="20"/>
  <c r="J1014" i="20"/>
  <c r="K1014" i="20"/>
  <c r="L1014" i="20"/>
  <c r="M1014" i="20"/>
  <c r="N1014" i="20"/>
  <c r="AE1014" i="20"/>
  <c r="T1014" i="20" s="1"/>
  <c r="AF1014" i="20"/>
  <c r="X1014" i="20" s="1"/>
  <c r="AG1014" i="20"/>
  <c r="B1015" i="20"/>
  <c r="J1015" i="20"/>
  <c r="K1015" i="20"/>
  <c r="L1015" i="20"/>
  <c r="M1015" i="20"/>
  <c r="N1015" i="20"/>
  <c r="AB1015" i="20"/>
  <c r="AE1015" i="20"/>
  <c r="AF1015" i="20"/>
  <c r="AG1015" i="20"/>
  <c r="B1016" i="20"/>
  <c r="J1016" i="20"/>
  <c r="K1016" i="20"/>
  <c r="L1016" i="20"/>
  <c r="M1016" i="20"/>
  <c r="N1016" i="20"/>
  <c r="T1016" i="20" s="1"/>
  <c r="AE1016" i="20"/>
  <c r="AF1016" i="20"/>
  <c r="X1016" i="20" s="1"/>
  <c r="AG1016" i="20"/>
  <c r="B1017" i="20"/>
  <c r="J1017" i="20"/>
  <c r="K1017" i="20"/>
  <c r="L1017" i="20"/>
  <c r="M1017" i="20"/>
  <c r="N1017" i="20"/>
  <c r="AE1017" i="20"/>
  <c r="T1017" i="20" s="1"/>
  <c r="AF1017" i="20"/>
  <c r="X1017" i="20" s="1"/>
  <c r="AG1017" i="20"/>
  <c r="AB1017" i="20" s="1"/>
  <c r="B1018" i="20"/>
  <c r="J1018" i="20"/>
  <c r="K1018" i="20"/>
  <c r="L1018" i="20"/>
  <c r="M1018" i="20"/>
  <c r="N1018" i="20"/>
  <c r="AE1018" i="20"/>
  <c r="AF1018" i="20"/>
  <c r="AG1018" i="20"/>
  <c r="B1019" i="20"/>
  <c r="J1019" i="20"/>
  <c r="K1019" i="20"/>
  <c r="L1019" i="20"/>
  <c r="M1019" i="20"/>
  <c r="N1019" i="20"/>
  <c r="X1019" i="20" s="1"/>
  <c r="AE1019" i="20"/>
  <c r="AF1019" i="20"/>
  <c r="AG1019" i="20"/>
  <c r="AB1019" i="20" s="1"/>
  <c r="B1020" i="20"/>
  <c r="J1020" i="20"/>
  <c r="K1020" i="20"/>
  <c r="L1020" i="20"/>
  <c r="M1020" i="20"/>
  <c r="N1020" i="20"/>
  <c r="AE1020" i="20"/>
  <c r="AF1020" i="20"/>
  <c r="X1020" i="20" s="1"/>
  <c r="AG1020" i="20"/>
  <c r="B1021" i="20"/>
  <c r="J1021" i="20"/>
  <c r="K1021" i="20"/>
  <c r="L1021" i="20"/>
  <c r="M1021" i="20"/>
  <c r="N1021" i="20"/>
  <c r="AE1021" i="20"/>
  <c r="T1021" i="20" s="1"/>
  <c r="AF1021" i="20"/>
  <c r="AG1021" i="20"/>
  <c r="B1022" i="20"/>
  <c r="J1022" i="20"/>
  <c r="K1022" i="20"/>
  <c r="L1022" i="20"/>
  <c r="M1022" i="20"/>
  <c r="N1022" i="20"/>
  <c r="AB1022" i="20" s="1"/>
  <c r="AE1022" i="20"/>
  <c r="AF1022" i="20"/>
  <c r="AG1022" i="20"/>
  <c r="B1023" i="20"/>
  <c r="J1023" i="20"/>
  <c r="K1023" i="20"/>
  <c r="L1023" i="20"/>
  <c r="M1023" i="20"/>
  <c r="N1023" i="20"/>
  <c r="AE1023" i="20"/>
  <c r="T1023" i="20" s="1"/>
  <c r="AF1023" i="20"/>
  <c r="X1023" i="20" s="1"/>
  <c r="AG1023" i="20"/>
  <c r="AB1023" i="20" s="1"/>
  <c r="B1024" i="20"/>
  <c r="J1024" i="20"/>
  <c r="K1024" i="20"/>
  <c r="L1024" i="20"/>
  <c r="M1024" i="20"/>
  <c r="N1024" i="20"/>
  <c r="T1024" i="20"/>
  <c r="X1024" i="20"/>
  <c r="AE1024" i="20"/>
  <c r="AF1024" i="20"/>
  <c r="AG1024" i="20"/>
  <c r="B1025" i="20"/>
  <c r="J1025" i="20"/>
  <c r="K1025" i="20"/>
  <c r="L1025" i="20"/>
  <c r="M1025" i="20"/>
  <c r="N1025" i="20"/>
  <c r="AE1025" i="20"/>
  <c r="T1025" i="20" s="1"/>
  <c r="AF1025" i="20"/>
  <c r="X1025" i="20" s="1"/>
  <c r="AG1025" i="20"/>
  <c r="AB1025" i="20" s="1"/>
  <c r="B1026" i="20"/>
  <c r="J1026" i="20"/>
  <c r="K1026" i="20"/>
  <c r="L1026" i="20"/>
  <c r="M1026" i="20"/>
  <c r="N1026" i="20"/>
  <c r="AE1026" i="20"/>
  <c r="AF1026" i="20"/>
  <c r="AG1026" i="20"/>
  <c r="B1027" i="20"/>
  <c r="J1027" i="20"/>
  <c r="K1027" i="20"/>
  <c r="L1027" i="20"/>
  <c r="M1027" i="20"/>
  <c r="N1027" i="20"/>
  <c r="X1027" i="20"/>
  <c r="AE1027" i="20"/>
  <c r="AF1027" i="20"/>
  <c r="AG1027" i="20"/>
  <c r="AB1027" i="20" s="1"/>
  <c r="B1028" i="20"/>
  <c r="J1028" i="20"/>
  <c r="K1028" i="20"/>
  <c r="L1028" i="20"/>
  <c r="M1028" i="20"/>
  <c r="N1028" i="20"/>
  <c r="AE1028" i="20"/>
  <c r="AF1028" i="20"/>
  <c r="X1028" i="20" s="1"/>
  <c r="AG1028" i="20"/>
  <c r="B1029" i="20"/>
  <c r="J1029" i="20"/>
  <c r="K1029" i="20"/>
  <c r="L1029" i="20"/>
  <c r="M1029" i="20"/>
  <c r="N1029" i="20"/>
  <c r="T1029" i="20"/>
  <c r="AB1029" i="20"/>
  <c r="AE1029" i="20"/>
  <c r="AF1029" i="20"/>
  <c r="AG1029" i="20"/>
  <c r="B1030" i="20"/>
  <c r="J1030" i="20"/>
  <c r="K1030" i="20"/>
  <c r="L1030" i="20"/>
  <c r="M1030" i="20"/>
  <c r="N1030" i="20"/>
  <c r="AE1030" i="20"/>
  <c r="T1030" i="20" s="1"/>
  <c r="AF1030" i="20"/>
  <c r="AG1030" i="20"/>
  <c r="B1031" i="20"/>
  <c r="J1031" i="20"/>
  <c r="K1031" i="20"/>
  <c r="L1031" i="20"/>
  <c r="M1031" i="20"/>
  <c r="N1031" i="20"/>
  <c r="AE1031" i="20"/>
  <c r="T1031" i="20" s="1"/>
  <c r="AF1031" i="20"/>
  <c r="X1031" i="20" s="1"/>
  <c r="AG1031" i="20"/>
  <c r="B1032" i="20"/>
  <c r="J1032" i="20"/>
  <c r="K1032" i="20"/>
  <c r="L1032" i="20"/>
  <c r="M1032" i="20"/>
  <c r="N1032" i="20"/>
  <c r="T1032" i="20" s="1"/>
  <c r="AE1032" i="20"/>
  <c r="AF1032" i="20"/>
  <c r="AG1032" i="20"/>
  <c r="B1033" i="20"/>
  <c r="J1033" i="20"/>
  <c r="K1033" i="20"/>
  <c r="L1033" i="20"/>
  <c r="M1033" i="20"/>
  <c r="N1033" i="20"/>
  <c r="AE1033" i="20"/>
  <c r="T1033" i="20" s="1"/>
  <c r="AF1033" i="20"/>
  <c r="X1033" i="20" s="1"/>
  <c r="AG1033" i="20"/>
  <c r="AB1033" i="20" s="1"/>
  <c r="B1034" i="20"/>
  <c r="J1034" i="20"/>
  <c r="K1034" i="20"/>
  <c r="L1034" i="20"/>
  <c r="M1034" i="20"/>
  <c r="N1034" i="20"/>
  <c r="AE1034" i="20"/>
  <c r="T1034" i="20" s="1"/>
  <c r="AF1034" i="20"/>
  <c r="AG1034" i="20"/>
  <c r="B1035" i="20"/>
  <c r="J1035" i="20"/>
  <c r="K1035" i="20"/>
  <c r="L1035" i="20"/>
  <c r="M1035" i="20"/>
  <c r="N1035" i="20"/>
  <c r="X1035" i="20" s="1"/>
  <c r="AE1035" i="20"/>
  <c r="AF1035" i="20"/>
  <c r="AG1035" i="20"/>
  <c r="AB1035" i="20" s="1"/>
  <c r="B1036" i="20"/>
  <c r="J1036" i="20"/>
  <c r="K1036" i="20"/>
  <c r="L1036" i="20"/>
  <c r="M1036" i="20"/>
  <c r="N1036" i="20"/>
  <c r="AE1036" i="20"/>
  <c r="T1036" i="20" s="1"/>
  <c r="AF1036" i="20"/>
  <c r="AG1036" i="20"/>
  <c r="AB1036" i="20" s="1"/>
  <c r="B1037" i="20"/>
  <c r="J1037" i="20"/>
  <c r="K1037" i="20"/>
  <c r="L1037" i="20"/>
  <c r="M1037" i="20"/>
  <c r="N1037" i="20"/>
  <c r="AB1037" i="20" s="1"/>
  <c r="AE1037" i="20"/>
  <c r="AF1037" i="20"/>
  <c r="AG1037" i="20"/>
  <c r="B1038" i="20"/>
  <c r="J1038" i="20"/>
  <c r="K1038" i="20"/>
  <c r="L1038" i="20"/>
  <c r="M1038" i="20"/>
  <c r="N1038" i="20"/>
  <c r="T1038" i="20" s="1"/>
  <c r="AE1038" i="20"/>
  <c r="AF1038" i="20"/>
  <c r="AG1038" i="20"/>
  <c r="AB1038" i="20" s="1"/>
  <c r="B1039" i="20"/>
  <c r="J1039" i="20"/>
  <c r="K1039" i="20"/>
  <c r="L1039" i="20"/>
  <c r="M1039" i="20"/>
  <c r="N1039" i="20"/>
  <c r="AB1039" i="20"/>
  <c r="AE1039" i="20"/>
  <c r="T1039" i="20" s="1"/>
  <c r="AF1039" i="20"/>
  <c r="X1039" i="20" s="1"/>
  <c r="AG1039" i="20"/>
  <c r="B1040" i="20"/>
  <c r="J1040" i="20"/>
  <c r="K1040" i="20"/>
  <c r="L1040" i="20"/>
  <c r="M1040" i="20"/>
  <c r="N1040" i="20"/>
  <c r="T1040" i="20"/>
  <c r="AE1040" i="20"/>
  <c r="AF1040" i="20"/>
  <c r="AG1040" i="20"/>
  <c r="B1041" i="20"/>
  <c r="J1041" i="20"/>
  <c r="K1041" i="20"/>
  <c r="L1041" i="20"/>
  <c r="M1041" i="20"/>
  <c r="N1041" i="20"/>
  <c r="AE1041" i="20"/>
  <c r="T1041" i="20" s="1"/>
  <c r="AF1041" i="20"/>
  <c r="X1041" i="20" s="1"/>
  <c r="AG1041" i="20"/>
  <c r="AB1041" i="20" s="1"/>
  <c r="B1042" i="20"/>
  <c r="J1042" i="20"/>
  <c r="K1042" i="20"/>
  <c r="L1042" i="20"/>
  <c r="M1042" i="20"/>
  <c r="N1042" i="20"/>
  <c r="AE1042" i="20"/>
  <c r="AF1042" i="20"/>
  <c r="AG1042" i="20"/>
  <c r="B1043" i="20"/>
  <c r="J1043" i="20"/>
  <c r="K1043" i="20"/>
  <c r="L1043" i="20"/>
  <c r="M1043" i="20"/>
  <c r="N1043" i="20"/>
  <c r="X1043" i="20" s="1"/>
  <c r="T1043" i="20"/>
  <c r="AE1043" i="20"/>
  <c r="AF1043" i="20"/>
  <c r="AG1043" i="20"/>
  <c r="B1044" i="20"/>
  <c r="J1044" i="20"/>
  <c r="K1044" i="20"/>
  <c r="L1044" i="20"/>
  <c r="M1044" i="20"/>
  <c r="N1044" i="20"/>
  <c r="AB1044" i="20"/>
  <c r="AE1044" i="20"/>
  <c r="AF1044" i="20"/>
  <c r="X1044" i="20" s="1"/>
  <c r="AG1044" i="20"/>
  <c r="B1045" i="20"/>
  <c r="J1045" i="20"/>
  <c r="K1045" i="20"/>
  <c r="L1045" i="20"/>
  <c r="M1045" i="20"/>
  <c r="N1045" i="20"/>
  <c r="AE1045" i="20"/>
  <c r="AF1045" i="20"/>
  <c r="AG1045" i="20"/>
  <c r="B1046" i="20"/>
  <c r="J1046" i="20"/>
  <c r="K1046" i="20"/>
  <c r="L1046" i="20"/>
  <c r="M1046" i="20"/>
  <c r="N1046" i="20"/>
  <c r="AE1046" i="20"/>
  <c r="AF1046" i="20"/>
  <c r="X1046" i="20" s="1"/>
  <c r="AG1046" i="20"/>
  <c r="B1047" i="20"/>
  <c r="J1047" i="20"/>
  <c r="K1047" i="20"/>
  <c r="L1047" i="20"/>
  <c r="M1047" i="20"/>
  <c r="N1047" i="20"/>
  <c r="AB1047" i="20"/>
  <c r="AE1047" i="20"/>
  <c r="T1047" i="20" s="1"/>
  <c r="AF1047" i="20"/>
  <c r="X1047" i="20" s="1"/>
  <c r="AG1047" i="20"/>
  <c r="B1048" i="20"/>
  <c r="J1048" i="20"/>
  <c r="K1048" i="20"/>
  <c r="L1048" i="20"/>
  <c r="M1048" i="20"/>
  <c r="N1048" i="20"/>
  <c r="T1048" i="20" s="1"/>
  <c r="AE1048" i="20"/>
  <c r="AF1048" i="20"/>
  <c r="AG1048" i="20"/>
  <c r="B1049" i="20"/>
  <c r="J1049" i="20"/>
  <c r="K1049" i="20"/>
  <c r="L1049" i="20"/>
  <c r="M1049" i="20"/>
  <c r="N1049" i="20"/>
  <c r="AE1049" i="20"/>
  <c r="AF1049" i="20"/>
  <c r="X1049" i="20" s="1"/>
  <c r="AG1049" i="20"/>
  <c r="AB1049" i="20" s="1"/>
  <c r="B1050" i="20"/>
  <c r="J1050" i="20"/>
  <c r="K1050" i="20"/>
  <c r="L1050" i="20"/>
  <c r="M1050" i="20"/>
  <c r="N1050" i="20"/>
  <c r="AE1050" i="20"/>
  <c r="T1050" i="20" s="1"/>
  <c r="AF1050" i="20"/>
  <c r="AG1050" i="20"/>
  <c r="B1051" i="20"/>
  <c r="J1051" i="20"/>
  <c r="K1051" i="20"/>
  <c r="L1051" i="20"/>
  <c r="M1051" i="20"/>
  <c r="N1051" i="20"/>
  <c r="X1051" i="20" s="1"/>
  <c r="AE1051" i="20"/>
  <c r="AF1051" i="20"/>
  <c r="AG1051" i="20"/>
  <c r="B1052" i="20"/>
  <c r="J1052" i="20"/>
  <c r="K1052" i="20"/>
  <c r="L1052" i="20"/>
  <c r="M1052" i="20"/>
  <c r="N1052" i="20"/>
  <c r="AB1052" i="20" s="1"/>
  <c r="AE1052" i="20"/>
  <c r="AF1052" i="20"/>
  <c r="AG1052" i="20"/>
  <c r="B1053" i="20"/>
  <c r="J1053" i="20"/>
  <c r="K1053" i="20"/>
  <c r="L1053" i="20"/>
  <c r="M1053" i="20"/>
  <c r="N1053" i="20"/>
  <c r="AE1053" i="20"/>
  <c r="AF1053" i="20"/>
  <c r="AG1053" i="20"/>
  <c r="AB1053" i="20" s="1"/>
  <c r="B1054" i="20"/>
  <c r="J1054" i="20"/>
  <c r="K1054" i="20"/>
  <c r="L1054" i="20"/>
  <c r="M1054" i="20"/>
  <c r="N1054" i="20"/>
  <c r="X1054" i="20"/>
  <c r="AB1054" i="20"/>
  <c r="AE1054" i="20"/>
  <c r="AF1054" i="20"/>
  <c r="AG1054" i="20"/>
  <c r="B1055" i="20"/>
  <c r="J1055" i="20"/>
  <c r="K1055" i="20"/>
  <c r="L1055" i="20"/>
  <c r="M1055" i="20"/>
  <c r="N1055" i="20"/>
  <c r="T1055" i="20" s="1"/>
  <c r="AE1055" i="20"/>
  <c r="AF1055" i="20"/>
  <c r="AG1055" i="20"/>
  <c r="B1056" i="20"/>
  <c r="J1056" i="20"/>
  <c r="K1056" i="20"/>
  <c r="L1056" i="20"/>
  <c r="M1056" i="20"/>
  <c r="N1056" i="20"/>
  <c r="AE1056" i="20"/>
  <c r="T1056" i="20" s="1"/>
  <c r="AF1056" i="20"/>
  <c r="X1056" i="20" s="1"/>
  <c r="AG1056" i="20"/>
  <c r="AB1056" i="20" s="1"/>
  <c r="B1057" i="20"/>
  <c r="J1057" i="20"/>
  <c r="K1057" i="20"/>
  <c r="L1057" i="20"/>
  <c r="M1057" i="20"/>
  <c r="N1057" i="20"/>
  <c r="X1057" i="20"/>
  <c r="AE1057" i="20"/>
  <c r="AF1057" i="20"/>
  <c r="AG1057" i="20"/>
  <c r="B1058" i="20"/>
  <c r="J1058" i="20"/>
  <c r="K1058" i="20"/>
  <c r="L1058" i="20"/>
  <c r="M1058" i="20"/>
  <c r="N1058" i="20"/>
  <c r="AE1058" i="20"/>
  <c r="AF1058" i="20"/>
  <c r="AG1058" i="20"/>
  <c r="B1059" i="20"/>
  <c r="J1059" i="20"/>
  <c r="K1059" i="20"/>
  <c r="L1059" i="20"/>
  <c r="M1059" i="20"/>
  <c r="N1059" i="20"/>
  <c r="X1059" i="20" s="1"/>
  <c r="AE1059" i="20"/>
  <c r="AF1059" i="20"/>
  <c r="AG1059" i="20"/>
  <c r="B1060" i="20"/>
  <c r="J1060" i="20"/>
  <c r="K1060" i="20"/>
  <c r="L1060" i="20"/>
  <c r="M1060" i="20"/>
  <c r="N1060" i="20"/>
  <c r="AE1060" i="20"/>
  <c r="AF1060" i="20"/>
  <c r="AG1060" i="20"/>
  <c r="B1061" i="20"/>
  <c r="J1061" i="20"/>
  <c r="K1061" i="20"/>
  <c r="L1061" i="20"/>
  <c r="M1061" i="20"/>
  <c r="N1061" i="20"/>
  <c r="AE1061" i="20"/>
  <c r="T1061" i="20" s="1"/>
  <c r="AF1061" i="20"/>
  <c r="X1061" i="20" s="1"/>
  <c r="AG1061" i="20"/>
  <c r="AB1061" i="20" s="1"/>
  <c r="B1062" i="20"/>
  <c r="J1062" i="20"/>
  <c r="K1062" i="20"/>
  <c r="L1062" i="20"/>
  <c r="M1062" i="20"/>
  <c r="N1062" i="20"/>
  <c r="AB1062" i="20" s="1"/>
  <c r="AE1062" i="20"/>
  <c r="AF1062" i="20"/>
  <c r="AG1062" i="20"/>
  <c r="B1063" i="20"/>
  <c r="J1063" i="20"/>
  <c r="K1063" i="20"/>
  <c r="L1063" i="20"/>
  <c r="M1063" i="20"/>
  <c r="N1063" i="20"/>
  <c r="T1063" i="20" s="1"/>
  <c r="AE1063" i="20"/>
  <c r="AF1063" i="20"/>
  <c r="AG1063" i="20"/>
  <c r="B1064" i="20"/>
  <c r="J1064" i="20"/>
  <c r="K1064" i="20"/>
  <c r="L1064" i="20"/>
  <c r="M1064" i="20"/>
  <c r="N1064" i="20"/>
  <c r="AE1064" i="20"/>
  <c r="T1064" i="20" s="1"/>
  <c r="AF1064" i="20"/>
  <c r="AG1064" i="20"/>
  <c r="B1065" i="20"/>
  <c r="J1065" i="20"/>
  <c r="K1065" i="20"/>
  <c r="L1065" i="20"/>
  <c r="M1065" i="20"/>
  <c r="N1065" i="20"/>
  <c r="X1065" i="20" s="1"/>
  <c r="AE1065" i="20"/>
  <c r="AF1065" i="20"/>
  <c r="AG1065" i="20"/>
  <c r="B1066" i="20"/>
  <c r="J1066" i="20"/>
  <c r="K1066" i="20"/>
  <c r="L1066" i="20"/>
  <c r="M1066" i="20"/>
  <c r="N1066" i="20"/>
  <c r="AE1066" i="20"/>
  <c r="AF1066" i="20"/>
  <c r="AG1066" i="20"/>
  <c r="B1067" i="20"/>
  <c r="J1067" i="20"/>
  <c r="K1067" i="20"/>
  <c r="L1067" i="20"/>
  <c r="M1067" i="20"/>
  <c r="N1067" i="20"/>
  <c r="AE1067" i="20"/>
  <c r="T1067" i="20" s="1"/>
  <c r="AF1067" i="20"/>
  <c r="AG1067" i="20"/>
  <c r="AB1067" i="20" s="1"/>
  <c r="B1068" i="20"/>
  <c r="J1068" i="20"/>
  <c r="K1068" i="20"/>
  <c r="L1068" i="20"/>
  <c r="M1068" i="20"/>
  <c r="N1068" i="20"/>
  <c r="AE1068" i="20"/>
  <c r="AF1068" i="20"/>
  <c r="AG1068" i="20"/>
  <c r="B1069" i="20"/>
  <c r="J1069" i="20"/>
  <c r="K1069" i="20"/>
  <c r="L1069" i="20"/>
  <c r="M1069" i="20"/>
  <c r="N1069" i="20"/>
  <c r="AB1069" i="20" s="1"/>
  <c r="AE1069" i="20"/>
  <c r="AF1069" i="20"/>
  <c r="AG1069" i="20"/>
  <c r="B1070" i="20"/>
  <c r="J1070" i="20"/>
  <c r="K1070" i="20"/>
  <c r="L1070" i="20"/>
  <c r="M1070" i="20"/>
  <c r="N1070" i="20"/>
  <c r="T1070" i="20" s="1"/>
  <c r="AE1070" i="20"/>
  <c r="AF1070" i="20"/>
  <c r="X1070" i="20" s="1"/>
  <c r="AG1070" i="20"/>
  <c r="AB1070" i="20" s="1"/>
  <c r="B1071" i="20"/>
  <c r="J1071" i="20"/>
  <c r="K1071" i="20"/>
  <c r="L1071" i="20"/>
  <c r="M1071" i="20"/>
  <c r="N1071" i="20"/>
  <c r="T1071" i="20"/>
  <c r="AB1071" i="20"/>
  <c r="AE1071" i="20"/>
  <c r="AF1071" i="20"/>
  <c r="X1071" i="20" s="1"/>
  <c r="AG1071" i="20"/>
  <c r="B1072" i="20"/>
  <c r="J1072" i="20"/>
  <c r="K1072" i="20"/>
  <c r="L1072" i="20"/>
  <c r="M1072" i="20"/>
  <c r="N1072" i="20"/>
  <c r="T1072" i="20" s="1"/>
  <c r="AE1072" i="20"/>
  <c r="AF1072" i="20"/>
  <c r="AG1072" i="20"/>
  <c r="AB1072" i="20" s="1"/>
  <c r="B1073" i="20"/>
  <c r="J1073" i="20"/>
  <c r="K1073" i="20"/>
  <c r="L1073" i="20"/>
  <c r="M1073" i="20"/>
  <c r="N1073" i="20"/>
  <c r="X1073" i="20"/>
  <c r="AE1073" i="20"/>
  <c r="T1073" i="20" s="1"/>
  <c r="AF1073" i="20"/>
  <c r="AG1073" i="20"/>
  <c r="AB1073" i="20" s="1"/>
  <c r="B1074" i="20"/>
  <c r="J1074" i="20"/>
  <c r="K1074" i="20"/>
  <c r="L1074" i="20"/>
  <c r="M1074" i="20"/>
  <c r="N1074" i="20"/>
  <c r="AE1074" i="20"/>
  <c r="AF1074" i="20"/>
  <c r="AG1074" i="20"/>
  <c r="B1075" i="20"/>
  <c r="J1075" i="20"/>
  <c r="K1075" i="20"/>
  <c r="L1075" i="20"/>
  <c r="M1075" i="20"/>
  <c r="N1075" i="20"/>
  <c r="AE1075" i="20"/>
  <c r="T1075" i="20" s="1"/>
  <c r="AF1075" i="20"/>
  <c r="X1075" i="20" s="1"/>
  <c r="AG1075" i="20"/>
  <c r="AB1075" i="20" s="1"/>
  <c r="B1076" i="20"/>
  <c r="J1076" i="20"/>
  <c r="K1076" i="20"/>
  <c r="L1076" i="20"/>
  <c r="M1076" i="20"/>
  <c r="N1076" i="20"/>
  <c r="AB1076" i="20" s="1"/>
  <c r="AE1076" i="20"/>
  <c r="T1076" i="20" s="1"/>
  <c r="AF1076" i="20"/>
  <c r="X1076" i="20" s="1"/>
  <c r="AG1076" i="20"/>
  <c r="B1077" i="20"/>
  <c r="J1077" i="20"/>
  <c r="K1077" i="20"/>
  <c r="L1077" i="20"/>
  <c r="M1077" i="20"/>
  <c r="N1077" i="20"/>
  <c r="T1077" i="20" s="1"/>
  <c r="AE1077" i="20"/>
  <c r="AF1077" i="20"/>
  <c r="AG1077" i="20"/>
  <c r="B1078" i="20"/>
  <c r="J1078" i="20"/>
  <c r="K1078" i="20"/>
  <c r="L1078" i="20"/>
  <c r="M1078" i="20"/>
  <c r="N1078" i="20"/>
  <c r="AE1078" i="20"/>
  <c r="T1078" i="20" s="1"/>
  <c r="AF1078" i="20"/>
  <c r="X1078" i="20" s="1"/>
  <c r="AG1078" i="20"/>
  <c r="B1079" i="20"/>
  <c r="J1079" i="20"/>
  <c r="K1079" i="20"/>
  <c r="L1079" i="20"/>
  <c r="M1079" i="20"/>
  <c r="N1079" i="20"/>
  <c r="AB1079" i="20"/>
  <c r="AE1079" i="20"/>
  <c r="T1079" i="20" s="1"/>
  <c r="AF1079" i="20"/>
  <c r="AG1079" i="20"/>
  <c r="B1080" i="20"/>
  <c r="J1080" i="20"/>
  <c r="K1080" i="20"/>
  <c r="L1080" i="20"/>
  <c r="M1080" i="20"/>
  <c r="N1080" i="20"/>
  <c r="T1080" i="20" s="1"/>
  <c r="AE1080" i="20"/>
  <c r="AF1080" i="20"/>
  <c r="AG1080" i="20"/>
  <c r="B1081" i="20"/>
  <c r="J1081" i="20"/>
  <c r="K1081" i="20"/>
  <c r="L1081" i="20"/>
  <c r="M1081" i="20"/>
  <c r="N1081" i="20"/>
  <c r="AE1081" i="20"/>
  <c r="T1081" i="20" s="1"/>
  <c r="AF1081" i="20"/>
  <c r="X1081" i="20" s="1"/>
  <c r="AG1081" i="20"/>
  <c r="AB1081" i="20" s="1"/>
  <c r="B1082" i="20"/>
  <c r="J1082" i="20"/>
  <c r="K1082" i="20"/>
  <c r="L1082" i="20"/>
  <c r="M1082" i="20"/>
  <c r="N1082" i="20"/>
  <c r="AE1082" i="20"/>
  <c r="AF1082" i="20"/>
  <c r="AG1082" i="20"/>
  <c r="B1083" i="20"/>
  <c r="J1083" i="20"/>
  <c r="K1083" i="20"/>
  <c r="L1083" i="20"/>
  <c r="M1083" i="20"/>
  <c r="N1083" i="20"/>
  <c r="AE1083" i="20"/>
  <c r="T1083" i="20" s="1"/>
  <c r="AF1083" i="20"/>
  <c r="AG1083" i="20"/>
  <c r="AB1083" i="20" s="1"/>
  <c r="B1084" i="20"/>
  <c r="J1084" i="20"/>
  <c r="K1084" i="20"/>
  <c r="L1084" i="20"/>
  <c r="M1084" i="20"/>
  <c r="N1084" i="20"/>
  <c r="AE1084" i="20"/>
  <c r="T1084" i="20" s="1"/>
  <c r="AF1084" i="20"/>
  <c r="X1084" i="20" s="1"/>
  <c r="AG1084" i="20"/>
  <c r="B1085" i="20"/>
  <c r="J1085" i="20"/>
  <c r="K1085" i="20"/>
  <c r="L1085" i="20"/>
  <c r="M1085" i="20"/>
  <c r="N1085" i="20"/>
  <c r="AB1085" i="20" s="1"/>
  <c r="AE1085" i="20"/>
  <c r="T1085" i="20" s="1"/>
  <c r="AF1085" i="20"/>
  <c r="AG1085" i="20"/>
  <c r="B1086" i="20"/>
  <c r="J1086" i="20"/>
  <c r="K1086" i="20"/>
  <c r="L1086" i="20"/>
  <c r="M1086" i="20"/>
  <c r="N1086" i="20"/>
  <c r="T1086" i="20" s="1"/>
  <c r="AE1086" i="20"/>
  <c r="AF1086" i="20"/>
  <c r="AG1086" i="20"/>
  <c r="B1087" i="20"/>
  <c r="J1087" i="20"/>
  <c r="K1087" i="20"/>
  <c r="L1087" i="20"/>
  <c r="M1087" i="20"/>
  <c r="N1087" i="20"/>
  <c r="AB1087" i="20"/>
  <c r="AE1087" i="20"/>
  <c r="T1087" i="20" s="1"/>
  <c r="AF1087" i="20"/>
  <c r="X1087" i="20" s="1"/>
  <c r="AG1087" i="20"/>
  <c r="B1088" i="20"/>
  <c r="J1088" i="20"/>
  <c r="K1088" i="20"/>
  <c r="L1088" i="20"/>
  <c r="M1088" i="20"/>
  <c r="N1088" i="20"/>
  <c r="AE1088" i="20"/>
  <c r="T1088" i="20" s="1"/>
  <c r="AF1088" i="20"/>
  <c r="AG1088" i="20"/>
  <c r="B1089" i="20"/>
  <c r="J1089" i="20"/>
  <c r="K1089" i="20"/>
  <c r="L1089" i="20"/>
  <c r="M1089" i="20"/>
  <c r="N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T1091" i="20" s="1"/>
  <c r="AF1091" i="20"/>
  <c r="X1091" i="20" s="1"/>
  <c r="AG1091" i="20"/>
  <c r="AB1091" i="20" s="1"/>
  <c r="B1092" i="20"/>
  <c r="J1092" i="20"/>
  <c r="K1092" i="20"/>
  <c r="L1092" i="20"/>
  <c r="M1092" i="20"/>
  <c r="N1092" i="20"/>
  <c r="AB1092" i="20" s="1"/>
  <c r="AE1092" i="20"/>
  <c r="AF1092" i="20"/>
  <c r="X1092" i="20" s="1"/>
  <c r="AG1092" i="20"/>
  <c r="B1093" i="20"/>
  <c r="J1093" i="20"/>
  <c r="K1093" i="20"/>
  <c r="L1093" i="20"/>
  <c r="M1093" i="20"/>
  <c r="N1093" i="20"/>
  <c r="AB1093" i="20" s="1"/>
  <c r="AE1093" i="20"/>
  <c r="AF1093" i="20"/>
  <c r="AG1093" i="20"/>
  <c r="B1094" i="20"/>
  <c r="J1094" i="20"/>
  <c r="K1094" i="20"/>
  <c r="L1094" i="20"/>
  <c r="M1094" i="20"/>
  <c r="N1094" i="20"/>
  <c r="AE1094" i="20"/>
  <c r="AF1094" i="20"/>
  <c r="X1094" i="20" s="1"/>
  <c r="AG1094" i="20"/>
  <c r="B1095" i="20"/>
  <c r="J1095" i="20"/>
  <c r="K1095" i="20"/>
  <c r="L1095" i="20"/>
  <c r="M1095" i="20"/>
  <c r="N1095" i="20"/>
  <c r="AE1095" i="20"/>
  <c r="T1095" i="20" s="1"/>
  <c r="AF1095" i="20"/>
  <c r="X1095" i="20" s="1"/>
  <c r="AG1095" i="20"/>
  <c r="AB1095" i="20" s="1"/>
  <c r="B1096" i="20"/>
  <c r="J1096" i="20"/>
  <c r="K1096" i="20"/>
  <c r="L1096" i="20"/>
  <c r="M1096" i="20"/>
  <c r="N1096" i="20"/>
  <c r="AE1096" i="20"/>
  <c r="AF1096" i="20"/>
  <c r="AG1096" i="20"/>
  <c r="B1097" i="20"/>
  <c r="J1097" i="20"/>
  <c r="K1097" i="20"/>
  <c r="L1097" i="20"/>
  <c r="M1097" i="20"/>
  <c r="N1097" i="20"/>
  <c r="X1097" i="20"/>
  <c r="AE1097" i="20"/>
  <c r="AF1097" i="20"/>
  <c r="AG1097" i="20"/>
  <c r="AB1097" i="20" s="1"/>
  <c r="B1098" i="20"/>
  <c r="J1098" i="20"/>
  <c r="K1098" i="20"/>
  <c r="L1098" i="20"/>
  <c r="M1098" i="20"/>
  <c r="N1098" i="20"/>
  <c r="AE1098" i="20"/>
  <c r="AF1098" i="20"/>
  <c r="AG1098" i="20"/>
  <c r="B1099" i="20"/>
  <c r="J1099" i="20"/>
  <c r="K1099" i="20"/>
  <c r="L1099" i="20"/>
  <c r="M1099" i="20"/>
  <c r="N1099" i="20"/>
  <c r="AE1099" i="20"/>
  <c r="T1099" i="20" s="1"/>
  <c r="AF1099" i="20"/>
  <c r="X1099" i="20" s="1"/>
  <c r="AG1099" i="20"/>
  <c r="B1100" i="20"/>
  <c r="J1100" i="20"/>
  <c r="K1100" i="20"/>
  <c r="L1100" i="20"/>
  <c r="M1100" i="20"/>
  <c r="N1100" i="20"/>
  <c r="T1100" i="20"/>
  <c r="AE1100" i="20"/>
  <c r="AF1100" i="20"/>
  <c r="X1100" i="20" s="1"/>
  <c r="AG1100" i="20"/>
  <c r="B1101" i="20"/>
  <c r="J1101" i="20"/>
  <c r="K1101" i="20"/>
  <c r="L1101" i="20"/>
  <c r="M1101" i="20"/>
  <c r="N1101" i="20"/>
  <c r="AE1101" i="20"/>
  <c r="T1101" i="20" s="1"/>
  <c r="AF1101" i="20"/>
  <c r="X1101" i="20" s="1"/>
  <c r="AG1101" i="20"/>
  <c r="B1102" i="20"/>
  <c r="J1102" i="20"/>
  <c r="K1102" i="20"/>
  <c r="L1102" i="20"/>
  <c r="M1102" i="20"/>
  <c r="N1102" i="20"/>
  <c r="AE1102" i="20"/>
  <c r="AF1102" i="20"/>
  <c r="AG1102" i="20"/>
  <c r="B1103" i="20"/>
  <c r="J1103" i="20"/>
  <c r="K1103" i="20"/>
  <c r="L1103" i="20"/>
  <c r="M1103" i="20"/>
  <c r="N1103" i="20"/>
  <c r="T1103" i="20" s="1"/>
  <c r="AB1103" i="20"/>
  <c r="AE1103" i="20"/>
  <c r="AF1103" i="20"/>
  <c r="AG1103" i="20"/>
  <c r="B1104" i="20"/>
  <c r="J1104" i="20"/>
  <c r="K1104" i="20"/>
  <c r="L1104" i="20"/>
  <c r="M1104" i="20"/>
  <c r="N1104" i="20"/>
  <c r="AE1104" i="20"/>
  <c r="T1104" i="20" s="1"/>
  <c r="AF1104" i="20"/>
  <c r="X1104" i="20" s="1"/>
  <c r="AG1104" i="20"/>
  <c r="AB1104" i="20" s="1"/>
  <c r="B1105" i="20"/>
  <c r="J1105" i="20"/>
  <c r="K1105" i="20"/>
  <c r="L1105" i="20"/>
  <c r="M1105" i="20"/>
  <c r="N1105" i="20"/>
  <c r="AE1105" i="20"/>
  <c r="T1105" i="20" s="1"/>
  <c r="AF1105" i="20"/>
  <c r="X1105" i="20" s="1"/>
  <c r="AG1105" i="20"/>
  <c r="B1106" i="20"/>
  <c r="J1106" i="20"/>
  <c r="K1106" i="20"/>
  <c r="L1106" i="20"/>
  <c r="M1106" i="20"/>
  <c r="N1106" i="20"/>
  <c r="X1106" i="20" s="1"/>
  <c r="AE1106" i="20"/>
  <c r="AF1106" i="20"/>
  <c r="AG1106" i="20"/>
  <c r="B1107" i="20"/>
  <c r="J1107" i="20"/>
  <c r="K1107" i="20"/>
  <c r="L1107" i="20"/>
  <c r="M1107" i="20"/>
  <c r="N1107" i="20"/>
  <c r="AE1107" i="20"/>
  <c r="T1107" i="20" s="1"/>
  <c r="AF1107" i="20"/>
  <c r="X1107" i="20" s="1"/>
  <c r="AG1107" i="20"/>
  <c r="B1108" i="20"/>
  <c r="J1108" i="20"/>
  <c r="K1108" i="20"/>
  <c r="L1108" i="20"/>
  <c r="M1108" i="20"/>
  <c r="N1108" i="20"/>
  <c r="AE1108" i="20"/>
  <c r="AF1108" i="20"/>
  <c r="X1108" i="20" s="1"/>
  <c r="AG1108" i="20"/>
  <c r="AB1108" i="20" s="1"/>
  <c r="B1109" i="20"/>
  <c r="J1109" i="20"/>
  <c r="K1109" i="20"/>
  <c r="L1109" i="20"/>
  <c r="M1109" i="20"/>
  <c r="N1109" i="20"/>
  <c r="AB1109" i="20" s="1"/>
  <c r="X1109" i="20"/>
  <c r="AE1109" i="20"/>
  <c r="AF1109" i="20"/>
  <c r="AG1109" i="20"/>
  <c r="B1110" i="20"/>
  <c r="J1110" i="20"/>
  <c r="K1110" i="20"/>
  <c r="L1110" i="20"/>
  <c r="M1110" i="20"/>
  <c r="N1110" i="20"/>
  <c r="AE1110" i="20"/>
  <c r="AF1110" i="20"/>
  <c r="AG1110" i="20"/>
  <c r="AB1110" i="20" s="1"/>
  <c r="B1111" i="20"/>
  <c r="J1111" i="20"/>
  <c r="K1111" i="20"/>
  <c r="L1111" i="20"/>
  <c r="M1111" i="20"/>
  <c r="N1111" i="20"/>
  <c r="AE1111" i="20"/>
  <c r="AF1111" i="20"/>
  <c r="AG1111" i="20"/>
  <c r="AB1111" i="20" s="1"/>
  <c r="B1112" i="20"/>
  <c r="J1112" i="20"/>
  <c r="K1112" i="20"/>
  <c r="L1112" i="20"/>
  <c r="M1112" i="20"/>
  <c r="N1112" i="20"/>
  <c r="AE1112" i="20"/>
  <c r="T1112" i="20" s="1"/>
  <c r="AF1112" i="20"/>
  <c r="AG1112" i="20"/>
  <c r="B1113" i="20"/>
  <c r="J1113" i="20"/>
  <c r="K1113" i="20"/>
  <c r="L1113" i="20"/>
  <c r="M1113" i="20"/>
  <c r="N1113" i="20"/>
  <c r="AE1113" i="20"/>
  <c r="T1113" i="20" s="1"/>
  <c r="AF1113" i="20"/>
  <c r="X1113" i="20" s="1"/>
  <c r="AG1113" i="20"/>
  <c r="B1114" i="20"/>
  <c r="J1114" i="20"/>
  <c r="K1114" i="20"/>
  <c r="L1114" i="20"/>
  <c r="M1114" i="20"/>
  <c r="N1114" i="20"/>
  <c r="AE1114" i="20"/>
  <c r="T1114" i="20" s="1"/>
  <c r="AF1114" i="20"/>
  <c r="AG1114" i="20"/>
  <c r="B1115" i="20"/>
  <c r="J1115" i="20"/>
  <c r="K1115" i="20"/>
  <c r="L1115" i="20"/>
  <c r="M1115" i="20"/>
  <c r="N1115" i="20"/>
  <c r="X1115" i="20"/>
  <c r="AE1115" i="20"/>
  <c r="AF1115" i="20"/>
  <c r="AG1115" i="20"/>
  <c r="AB1115" i="20" s="1"/>
  <c r="B1116" i="20"/>
  <c r="J1116" i="20"/>
  <c r="K1116" i="20"/>
  <c r="L1116" i="20"/>
  <c r="M1116" i="20"/>
  <c r="N1116" i="20"/>
  <c r="AE1116" i="20"/>
  <c r="T1116" i="20" s="1"/>
  <c r="AF1116" i="20"/>
  <c r="X1116" i="20" s="1"/>
  <c r="AG1116" i="20"/>
  <c r="AB1116" i="20" s="1"/>
  <c r="B1117" i="20"/>
  <c r="J1117" i="20"/>
  <c r="K1117" i="20"/>
  <c r="L1117" i="20"/>
  <c r="M1117" i="20"/>
  <c r="N1117" i="20"/>
  <c r="AB1117" i="20" s="1"/>
  <c r="AE1117" i="20"/>
  <c r="AF1117" i="20"/>
  <c r="AG1117" i="20"/>
  <c r="B1118" i="20"/>
  <c r="J1118" i="20"/>
  <c r="K1118" i="20"/>
  <c r="L1118" i="20"/>
  <c r="M1118" i="20"/>
  <c r="N1118" i="20"/>
  <c r="AE1118" i="20"/>
  <c r="AF1118" i="20"/>
  <c r="AG1118" i="20"/>
  <c r="AB1118" i="20" s="1"/>
  <c r="B1119" i="20"/>
  <c r="J1119" i="20"/>
  <c r="K1119" i="20"/>
  <c r="L1119" i="20"/>
  <c r="M1119" i="20"/>
  <c r="N1119" i="20"/>
  <c r="AE1119" i="20"/>
  <c r="AF1119" i="20"/>
  <c r="AG1119" i="20"/>
  <c r="AB1119" i="20" s="1"/>
  <c r="B1120" i="20"/>
  <c r="J1120" i="20"/>
  <c r="K1120" i="20"/>
  <c r="L1120" i="20"/>
  <c r="M1120" i="20"/>
  <c r="N1120" i="20"/>
  <c r="X1120" i="20"/>
  <c r="AB1120" i="20"/>
  <c r="AE1120" i="20"/>
  <c r="AF1120" i="20"/>
  <c r="AG1120" i="20"/>
  <c r="B1121" i="20"/>
  <c r="J1121" i="20"/>
  <c r="K1121" i="20"/>
  <c r="L1121" i="20"/>
  <c r="M1121" i="20"/>
  <c r="N1121" i="20"/>
  <c r="AE1121" i="20"/>
  <c r="AF1121" i="20"/>
  <c r="X1121" i="20" s="1"/>
  <c r="AG1121" i="20"/>
  <c r="B1122" i="20"/>
  <c r="J1122" i="20"/>
  <c r="K1122" i="20"/>
  <c r="L1122" i="20"/>
  <c r="M1122" i="20"/>
  <c r="N1122" i="20"/>
  <c r="AE1122" i="20"/>
  <c r="T1122" i="20" s="1"/>
  <c r="AF1122" i="20"/>
  <c r="AG1122" i="20"/>
  <c r="B1123" i="20"/>
  <c r="J1123" i="20"/>
  <c r="K1123" i="20"/>
  <c r="L1123" i="20"/>
  <c r="M1123" i="20"/>
  <c r="N1123" i="20"/>
  <c r="AE1123" i="20"/>
  <c r="AF1123" i="20"/>
  <c r="X1123" i="20" s="1"/>
  <c r="AG1123" i="20"/>
  <c r="B1124" i="20"/>
  <c r="J1124" i="20"/>
  <c r="K1124" i="20"/>
  <c r="L1124" i="20"/>
  <c r="M1124" i="20"/>
  <c r="N1124" i="20"/>
  <c r="T1124" i="20"/>
  <c r="AE1124" i="20"/>
  <c r="AF1124" i="20"/>
  <c r="X1124" i="20" s="1"/>
  <c r="AG1124" i="20"/>
  <c r="AB1124" i="20" s="1"/>
  <c r="B1125" i="20"/>
  <c r="J1125" i="20"/>
  <c r="K1125" i="20"/>
  <c r="L1125" i="20"/>
  <c r="M1125" i="20"/>
  <c r="N1125" i="20"/>
  <c r="AB1125" i="20" s="1"/>
  <c r="AE1125" i="20"/>
  <c r="T1125" i="20" s="1"/>
  <c r="AF1125" i="20"/>
  <c r="X1125" i="20" s="1"/>
  <c r="AG1125" i="20"/>
  <c r="B1126" i="20"/>
  <c r="J1126" i="20"/>
  <c r="K1126" i="20"/>
  <c r="L1126" i="20"/>
  <c r="M1126" i="20"/>
  <c r="N1126" i="20"/>
  <c r="AB1126" i="20"/>
  <c r="AE1126" i="20"/>
  <c r="AF1126" i="20"/>
  <c r="AG1126" i="20"/>
  <c r="B1127" i="20"/>
  <c r="J1127" i="20"/>
  <c r="K1127" i="20"/>
  <c r="L1127" i="20"/>
  <c r="M1127" i="20"/>
  <c r="N1127" i="20"/>
  <c r="AE1127" i="20"/>
  <c r="AF1127" i="20"/>
  <c r="X1127" i="20" s="1"/>
  <c r="AG1127" i="20"/>
  <c r="AB1127" i="20" s="1"/>
  <c r="B1128" i="20"/>
  <c r="J1128" i="20"/>
  <c r="K1128" i="20"/>
  <c r="L1128" i="20"/>
  <c r="M1128" i="20"/>
  <c r="N1128" i="20"/>
  <c r="T1128" i="20" s="1"/>
  <c r="AB1128" i="20"/>
  <c r="AE1128" i="20"/>
  <c r="AF1128" i="20"/>
  <c r="AG1128" i="20"/>
  <c r="B1129" i="20"/>
  <c r="J1129" i="20"/>
  <c r="K1129" i="20"/>
  <c r="L1129" i="20"/>
  <c r="M1129" i="20"/>
  <c r="N1129" i="20"/>
  <c r="AE1129" i="20"/>
  <c r="T1129" i="20" s="1"/>
  <c r="AF1129" i="20"/>
  <c r="X1129" i="20" s="1"/>
  <c r="AG1129" i="20"/>
  <c r="AB1129" i="20" s="1"/>
  <c r="B1130" i="20"/>
  <c r="J1130" i="20"/>
  <c r="K1130" i="20"/>
  <c r="L1130" i="20"/>
  <c r="M1130" i="20"/>
  <c r="N1130" i="20"/>
  <c r="X1130" i="20" s="1"/>
  <c r="AB1130" i="20"/>
  <c r="AE1130" i="20"/>
  <c r="T1130" i="20" s="1"/>
  <c r="AF1130" i="20"/>
  <c r="AG1130" i="20"/>
  <c r="B1131" i="20"/>
  <c r="J1131" i="20"/>
  <c r="K1131" i="20"/>
  <c r="L1131" i="20"/>
  <c r="M1131" i="20"/>
  <c r="N1131" i="20"/>
  <c r="AE1131" i="20"/>
  <c r="AF1131" i="20"/>
  <c r="AG1131" i="20"/>
  <c r="B1132" i="20"/>
  <c r="J1132" i="20"/>
  <c r="K1132" i="20"/>
  <c r="L1132" i="20"/>
  <c r="M1132" i="20"/>
  <c r="N1132" i="20"/>
  <c r="AE1132" i="20"/>
  <c r="T1132" i="20" s="1"/>
  <c r="AF1132" i="20"/>
  <c r="X1132" i="20" s="1"/>
  <c r="AG1132" i="20"/>
  <c r="AB1132" i="20" s="1"/>
  <c r="B1133" i="20"/>
  <c r="J1133" i="20"/>
  <c r="K1133" i="20"/>
  <c r="L1133" i="20"/>
  <c r="M1133" i="20"/>
  <c r="N1133" i="20"/>
  <c r="AB1133" i="20" s="1"/>
  <c r="AE1133" i="20"/>
  <c r="T1133" i="20" s="1"/>
  <c r="AF1133" i="20"/>
  <c r="AG1133" i="20"/>
  <c r="B1134" i="20"/>
  <c r="J1134" i="20"/>
  <c r="K1134" i="20"/>
  <c r="L1134" i="20"/>
  <c r="M1134" i="20"/>
  <c r="N1134" i="20"/>
  <c r="T1134" i="20" s="1"/>
  <c r="AE1134" i="20"/>
  <c r="AF1134" i="20"/>
  <c r="AG1134" i="20"/>
  <c r="B1135" i="20"/>
  <c r="J1135" i="20"/>
  <c r="K1135" i="20"/>
  <c r="L1135" i="20"/>
  <c r="M1135" i="20"/>
  <c r="N1135" i="20"/>
  <c r="AE1135" i="20"/>
  <c r="AF1135" i="20"/>
  <c r="X1135" i="20" s="1"/>
  <c r="AG1135" i="20"/>
  <c r="AB1135" i="20" s="1"/>
  <c r="B1136" i="20"/>
  <c r="J1136" i="20"/>
  <c r="K1136" i="20"/>
  <c r="L1136" i="20"/>
  <c r="M1136" i="20"/>
  <c r="N1136" i="20"/>
  <c r="AE1136" i="20"/>
  <c r="T1136" i="20" s="1"/>
  <c r="AF1136" i="20"/>
  <c r="AG1136" i="20"/>
  <c r="B1137" i="20"/>
  <c r="J1137" i="20"/>
  <c r="K1137" i="20"/>
  <c r="L1137" i="20"/>
  <c r="M1137" i="20"/>
  <c r="N1137" i="20"/>
  <c r="AE1137" i="20"/>
  <c r="AF1137" i="20"/>
  <c r="AG1137" i="20"/>
  <c r="B1138" i="20"/>
  <c r="J1138" i="20"/>
  <c r="K1138" i="20"/>
  <c r="L1138" i="20"/>
  <c r="M1138" i="20"/>
  <c r="N1138" i="20"/>
  <c r="AE1138" i="20"/>
  <c r="T1138" i="20" s="1"/>
  <c r="AF1138" i="20"/>
  <c r="AG1138" i="20"/>
  <c r="AB1138" i="20" s="1"/>
  <c r="B1139" i="20"/>
  <c r="J1139" i="20"/>
  <c r="K1139" i="20"/>
  <c r="L1139" i="20"/>
  <c r="M1139" i="20"/>
  <c r="N1139" i="20"/>
  <c r="AB1139" i="20" s="1"/>
  <c r="AE1139" i="20"/>
  <c r="T1139" i="20" s="1"/>
  <c r="AF1139" i="20"/>
  <c r="X1139" i="20" s="1"/>
  <c r="AG1139" i="20"/>
  <c r="B1140" i="20"/>
  <c r="J1140" i="20"/>
  <c r="K1140" i="20"/>
  <c r="L1140" i="20"/>
  <c r="M1140" i="20"/>
  <c r="N1140" i="20"/>
  <c r="AE1140" i="20"/>
  <c r="AF1140" i="20"/>
  <c r="AG1140" i="20"/>
  <c r="B1141" i="20"/>
  <c r="J1141" i="20"/>
  <c r="K1141" i="20"/>
  <c r="L1141" i="20"/>
  <c r="M1141" i="20"/>
  <c r="N1141" i="20"/>
  <c r="AE1141" i="20"/>
  <c r="T1141" i="20" s="1"/>
  <c r="AF1141" i="20"/>
  <c r="X1141" i="20" s="1"/>
  <c r="AG1141" i="20"/>
  <c r="B1142" i="20"/>
  <c r="J1142" i="20"/>
  <c r="K1142" i="20"/>
  <c r="L1142" i="20"/>
  <c r="M1142" i="20"/>
  <c r="N1142" i="20"/>
  <c r="AE1142" i="20"/>
  <c r="AF1142" i="20"/>
  <c r="AG1142" i="20"/>
  <c r="AB1142" i="20" s="1"/>
  <c r="B1143" i="20"/>
  <c r="J1143" i="20"/>
  <c r="K1143" i="20"/>
  <c r="L1143" i="20"/>
  <c r="M1143" i="20"/>
  <c r="N1143" i="20"/>
  <c r="T1143" i="20" s="1"/>
  <c r="AB1143" i="20"/>
  <c r="AE1143" i="20"/>
  <c r="AF1143" i="20"/>
  <c r="AG1143" i="20"/>
  <c r="B1144" i="20"/>
  <c r="J1144" i="20"/>
  <c r="K1144" i="20"/>
  <c r="L1144" i="20"/>
  <c r="M1144" i="20"/>
  <c r="N1144" i="20"/>
  <c r="AE1144" i="20"/>
  <c r="T1144" i="20" s="1"/>
  <c r="AF1144" i="20"/>
  <c r="X1144" i="20" s="1"/>
  <c r="AG1144" i="20"/>
  <c r="AB1144" i="20" s="1"/>
  <c r="B1145" i="20"/>
  <c r="J1145" i="20"/>
  <c r="K1145" i="20"/>
  <c r="L1145" i="20"/>
  <c r="M1145" i="20"/>
  <c r="N1145" i="20"/>
  <c r="AE1145" i="20"/>
  <c r="T1145" i="20" s="1"/>
  <c r="AF1145" i="20"/>
  <c r="X1145" i="20" s="1"/>
  <c r="AG1145" i="20"/>
  <c r="B1146" i="20"/>
  <c r="J1146" i="20"/>
  <c r="K1146" i="20"/>
  <c r="L1146" i="20"/>
  <c r="M1146" i="20"/>
  <c r="N1146" i="20"/>
  <c r="X1146" i="20" s="1"/>
  <c r="T1146" i="20"/>
  <c r="AE1146" i="20"/>
  <c r="AF1146" i="20"/>
  <c r="AG1146" i="20"/>
  <c r="B1147" i="20"/>
  <c r="J1147" i="20"/>
  <c r="K1147" i="20"/>
  <c r="L1147" i="20"/>
  <c r="M1147" i="20"/>
  <c r="N1147" i="20"/>
  <c r="AE1147" i="20"/>
  <c r="AF1147" i="20"/>
  <c r="X1147" i="20" s="1"/>
  <c r="AG1147" i="20"/>
  <c r="AB1147" i="20" s="1"/>
  <c r="B1148" i="20"/>
  <c r="J1148" i="20"/>
  <c r="K1148" i="20"/>
  <c r="L1148" i="20"/>
  <c r="M1148" i="20"/>
  <c r="N1148" i="20"/>
  <c r="AB1148" i="20"/>
  <c r="AE1148" i="20"/>
  <c r="AF1148" i="20"/>
  <c r="AG1148" i="20"/>
  <c r="B1149" i="20"/>
  <c r="J1149" i="20"/>
  <c r="K1149" i="20"/>
  <c r="L1149" i="20"/>
  <c r="M1149" i="20"/>
  <c r="N1149" i="20"/>
  <c r="AE1149" i="20"/>
  <c r="AF1149" i="20"/>
  <c r="X1149" i="20" s="1"/>
  <c r="AG1149" i="20"/>
  <c r="B1150" i="20"/>
  <c r="J1150" i="20"/>
  <c r="K1150" i="20"/>
  <c r="L1150" i="20"/>
  <c r="M1150" i="20"/>
  <c r="N1150" i="20"/>
  <c r="AE1150" i="20"/>
  <c r="T1150" i="20" s="1"/>
  <c r="AF1150" i="20"/>
  <c r="X1150" i="20" s="1"/>
  <c r="AG1150" i="20"/>
  <c r="AB1150" i="20" s="1"/>
  <c r="B1151" i="20"/>
  <c r="J1151" i="20"/>
  <c r="K1151" i="20"/>
  <c r="L1151" i="20"/>
  <c r="M1151" i="20"/>
  <c r="N1151" i="20"/>
  <c r="AE1151" i="20"/>
  <c r="AF1151" i="20"/>
  <c r="AG1151" i="20"/>
  <c r="B1152" i="20"/>
  <c r="J1152" i="20"/>
  <c r="K1152" i="20"/>
  <c r="L1152" i="20"/>
  <c r="M1152" i="20"/>
  <c r="N1152" i="20"/>
  <c r="AE1152" i="20"/>
  <c r="AF1152" i="20"/>
  <c r="X1152" i="20" s="1"/>
  <c r="AG1152" i="20"/>
  <c r="AB1152" i="20" s="1"/>
  <c r="B1153" i="20"/>
  <c r="J1153" i="20"/>
  <c r="K1153" i="20"/>
  <c r="L1153" i="20"/>
  <c r="M1153" i="20"/>
  <c r="N1153" i="20"/>
  <c r="AE1153" i="20"/>
  <c r="T1153" i="20" s="1"/>
  <c r="AF1153" i="20"/>
  <c r="X1153" i="20" s="1"/>
  <c r="AG1153" i="20"/>
  <c r="B1154" i="20"/>
  <c r="J1154" i="20"/>
  <c r="K1154" i="20"/>
  <c r="L1154" i="20"/>
  <c r="M1154" i="20"/>
  <c r="N1154" i="20"/>
  <c r="X1154" i="20" s="1"/>
  <c r="AE1154" i="20"/>
  <c r="T1154" i="20" s="1"/>
  <c r="AF1154" i="20"/>
  <c r="AG1154" i="20"/>
  <c r="B1155" i="20"/>
  <c r="J1155" i="20"/>
  <c r="K1155" i="20"/>
  <c r="L1155" i="20"/>
  <c r="M1155" i="20"/>
  <c r="N1155" i="20"/>
  <c r="AE1155" i="20"/>
  <c r="AF1155" i="20"/>
  <c r="AG1155" i="20"/>
  <c r="B1156" i="20"/>
  <c r="J1156" i="20"/>
  <c r="K1156" i="20"/>
  <c r="L1156" i="20"/>
  <c r="M1156" i="20"/>
  <c r="N1156" i="20"/>
  <c r="AB1156" i="20"/>
  <c r="AE1156" i="20"/>
  <c r="T1156" i="20" s="1"/>
  <c r="AF1156" i="20"/>
  <c r="X1156" i="20" s="1"/>
  <c r="AG1156" i="20"/>
  <c r="B1157" i="20"/>
  <c r="J1157" i="20"/>
  <c r="K1157" i="20"/>
  <c r="L1157" i="20"/>
  <c r="M1157" i="20"/>
  <c r="N1157" i="20"/>
  <c r="AB1157" i="20" s="1"/>
  <c r="X1157" i="20"/>
  <c r="AE1157" i="20"/>
  <c r="AF1157" i="20"/>
  <c r="AG1157" i="20"/>
  <c r="B1158" i="20"/>
  <c r="J1158" i="20"/>
  <c r="K1158" i="20"/>
  <c r="L1158" i="20"/>
  <c r="M1158" i="20"/>
  <c r="N1158" i="20"/>
  <c r="AE1158" i="20"/>
  <c r="T1158" i="20" s="1"/>
  <c r="AF1158" i="20"/>
  <c r="AG1158" i="20"/>
  <c r="AB1158" i="20" s="1"/>
  <c r="B1159" i="20"/>
  <c r="J1159" i="20"/>
  <c r="K1159" i="20"/>
  <c r="L1159" i="20"/>
  <c r="M1159" i="20"/>
  <c r="N1159" i="20"/>
  <c r="AE1159" i="20"/>
  <c r="AF1159" i="20"/>
  <c r="X1159" i="20" s="1"/>
  <c r="AG1159" i="20"/>
  <c r="B1160" i="20"/>
  <c r="J1160" i="20"/>
  <c r="K1160" i="20"/>
  <c r="L1160" i="20"/>
  <c r="M1160" i="20"/>
  <c r="N1160" i="20"/>
  <c r="T1160" i="20"/>
  <c r="AE1160" i="20"/>
  <c r="AF1160" i="20"/>
  <c r="X1160" i="20" s="1"/>
  <c r="AG1160" i="20"/>
  <c r="AB1160" i="20" s="1"/>
  <c r="B1161" i="20"/>
  <c r="J1161" i="20"/>
  <c r="K1161" i="20"/>
  <c r="L1161" i="20"/>
  <c r="M1161" i="20"/>
  <c r="N1161" i="20"/>
  <c r="AE1161" i="20"/>
  <c r="T1161" i="20" s="1"/>
  <c r="AF1161" i="20"/>
  <c r="X1161" i="20" s="1"/>
  <c r="AG1161" i="20"/>
  <c r="B1162" i="20"/>
  <c r="J1162" i="20"/>
  <c r="K1162" i="20"/>
  <c r="L1162" i="20"/>
  <c r="M1162" i="20"/>
  <c r="N1162" i="20"/>
  <c r="T1162" i="20"/>
  <c r="AE1162" i="20"/>
  <c r="AF1162" i="20"/>
  <c r="X1162" i="20" s="1"/>
  <c r="AG1162" i="20"/>
  <c r="B1163" i="20"/>
  <c r="J1163" i="20"/>
  <c r="K1163" i="20"/>
  <c r="L1163" i="20"/>
  <c r="M1163" i="20"/>
  <c r="N1163" i="20"/>
  <c r="AE1163" i="20"/>
  <c r="T1163" i="20" s="1"/>
  <c r="AF1163" i="20"/>
  <c r="X1163" i="20" s="1"/>
  <c r="AG1163" i="20"/>
  <c r="AB1163" i="20" s="1"/>
  <c r="B1164" i="20"/>
  <c r="J1164" i="20"/>
  <c r="K1164" i="20"/>
  <c r="L1164" i="20"/>
  <c r="M1164" i="20"/>
  <c r="N1164" i="20"/>
  <c r="AE1164" i="20"/>
  <c r="AF1164" i="20"/>
  <c r="AG1164" i="20"/>
  <c r="B1165" i="20"/>
  <c r="J1165" i="20"/>
  <c r="K1165" i="20"/>
  <c r="L1165" i="20"/>
  <c r="M1165" i="20"/>
  <c r="N1165" i="20"/>
  <c r="X1165" i="20" s="1"/>
  <c r="AE1165" i="20"/>
  <c r="T1165" i="20" s="1"/>
  <c r="AF1165" i="20"/>
  <c r="AG1165" i="20"/>
  <c r="AB1165" i="20" s="1"/>
  <c r="B1166" i="20"/>
  <c r="J1166" i="20"/>
  <c r="K1166" i="20"/>
  <c r="L1166" i="20"/>
  <c r="M1166" i="20"/>
  <c r="N1166" i="20"/>
  <c r="AE1166" i="20"/>
  <c r="T1166" i="20" s="1"/>
  <c r="AF1166" i="20"/>
  <c r="AG1166" i="20"/>
  <c r="AB1166" i="20" s="1"/>
  <c r="B1167" i="20"/>
  <c r="J1167" i="20"/>
  <c r="K1167" i="20"/>
  <c r="L1167" i="20"/>
  <c r="M1167" i="20"/>
  <c r="N1167" i="20"/>
  <c r="T1167" i="20" s="1"/>
  <c r="X1167" i="20"/>
  <c r="AB1167" i="20"/>
  <c r="AE1167" i="20"/>
  <c r="AF1167" i="20"/>
  <c r="AG1167" i="20"/>
  <c r="B1168" i="20"/>
  <c r="J1168" i="20"/>
  <c r="K1168" i="20"/>
  <c r="L1168" i="20"/>
  <c r="M1168" i="20"/>
  <c r="N1168" i="20"/>
  <c r="AE1168" i="20"/>
  <c r="T1168" i="20" s="1"/>
  <c r="AF1168" i="20"/>
  <c r="X1168" i="20" s="1"/>
  <c r="AG1168" i="20"/>
  <c r="AB1168" i="20" s="1"/>
  <c r="B1169" i="20"/>
  <c r="J1169" i="20"/>
  <c r="K1169" i="20"/>
  <c r="L1169" i="20"/>
  <c r="M1169" i="20"/>
  <c r="N1169" i="20"/>
  <c r="AE1169" i="20"/>
  <c r="AF1169" i="20"/>
  <c r="X1169" i="20" s="1"/>
  <c r="AG1169" i="20"/>
  <c r="B1170" i="20"/>
  <c r="J1170" i="20"/>
  <c r="K1170" i="20"/>
  <c r="L1170" i="20"/>
  <c r="M1170" i="20"/>
  <c r="N1170" i="20"/>
  <c r="AB1170" i="20" s="1"/>
  <c r="X1170" i="20"/>
  <c r="AE1170" i="20"/>
  <c r="AF1170" i="20"/>
  <c r="AG1170" i="20"/>
  <c r="B1171" i="20"/>
  <c r="J1171" i="20"/>
  <c r="K1171" i="20"/>
  <c r="L1171" i="20"/>
  <c r="M1171" i="20"/>
  <c r="N1171" i="20"/>
  <c r="AE1171" i="20"/>
  <c r="AF1171" i="20"/>
  <c r="X1171" i="20" s="1"/>
  <c r="AG1171" i="20"/>
  <c r="AB1171" i="20" s="1"/>
  <c r="B1172" i="20"/>
  <c r="J1172" i="20"/>
  <c r="K1172" i="20"/>
  <c r="L1172" i="20"/>
  <c r="M1172" i="20"/>
  <c r="N1172" i="20"/>
  <c r="X1172" i="20" s="1"/>
  <c r="AB1172" i="20"/>
  <c r="AE1172" i="20"/>
  <c r="T1172" i="20" s="1"/>
  <c r="AF1172" i="20"/>
  <c r="AG1172" i="20"/>
  <c r="B1173" i="20"/>
  <c r="J1173" i="20"/>
  <c r="K1173" i="20"/>
  <c r="L1173" i="20"/>
  <c r="M1173" i="20"/>
  <c r="N1173" i="20"/>
  <c r="AE1173" i="20"/>
  <c r="AF1173" i="20"/>
  <c r="AG1173" i="20"/>
  <c r="AB1173" i="20" s="1"/>
  <c r="B1174" i="20"/>
  <c r="J1174" i="20"/>
  <c r="K1174" i="20"/>
  <c r="L1174" i="20"/>
  <c r="M1174" i="20"/>
  <c r="N1174" i="20"/>
  <c r="AB1174" i="20"/>
  <c r="AE1174" i="20"/>
  <c r="T1174" i="20" s="1"/>
  <c r="AF1174" i="20"/>
  <c r="X1174" i="20" s="1"/>
  <c r="AG1174" i="20"/>
  <c r="B1175" i="20"/>
  <c r="J1175" i="20"/>
  <c r="K1175" i="20"/>
  <c r="L1175" i="20"/>
  <c r="M1175" i="20"/>
  <c r="N1175" i="20"/>
  <c r="AB1175" i="20"/>
  <c r="AE1175" i="20"/>
  <c r="AF1175" i="20"/>
  <c r="AG1175" i="20"/>
  <c r="B1176" i="20"/>
  <c r="J1176" i="20"/>
  <c r="K1176" i="20"/>
  <c r="L1176" i="20"/>
  <c r="M1176" i="20"/>
  <c r="N1176" i="20"/>
  <c r="AE1176" i="20"/>
  <c r="AF1176" i="20"/>
  <c r="X1176" i="20" s="1"/>
  <c r="AG1176" i="20"/>
  <c r="AB1176" i="20" s="1"/>
  <c r="B1177" i="20"/>
  <c r="J1177" i="20"/>
  <c r="K1177" i="20"/>
  <c r="L1177" i="20"/>
  <c r="M1177" i="20"/>
  <c r="N1177" i="20"/>
  <c r="X1177" i="20" s="1"/>
  <c r="AB1177" i="20"/>
  <c r="AE1177" i="20"/>
  <c r="T1177" i="20" s="1"/>
  <c r="AF1177" i="20"/>
  <c r="AG1177" i="20"/>
  <c r="B1178" i="20"/>
  <c r="J1178" i="20"/>
  <c r="K1178" i="20"/>
  <c r="L1178" i="20"/>
  <c r="M1178" i="20"/>
  <c r="N1178" i="20"/>
  <c r="AE1178" i="20"/>
  <c r="AF1178" i="20"/>
  <c r="AG1178" i="20"/>
  <c r="B1179" i="20"/>
  <c r="J1179" i="20"/>
  <c r="K1179" i="20"/>
  <c r="L1179" i="20"/>
  <c r="M1179" i="20"/>
  <c r="N1179" i="20"/>
  <c r="AE1179" i="20"/>
  <c r="T1179" i="20" s="1"/>
  <c r="AF1179" i="20"/>
  <c r="X1179" i="20" s="1"/>
  <c r="AG1179" i="20"/>
  <c r="AB1179" i="20" s="1"/>
  <c r="B1180" i="20"/>
  <c r="J1180" i="20"/>
  <c r="K1180" i="20"/>
  <c r="L1180" i="20"/>
  <c r="M1180" i="20"/>
  <c r="N1180" i="20"/>
  <c r="AB1180" i="20" s="1"/>
  <c r="X1180" i="20"/>
  <c r="AE1180" i="20"/>
  <c r="AF1180" i="20"/>
  <c r="AG1180" i="20"/>
  <c r="B1181" i="20"/>
  <c r="J1181" i="20"/>
  <c r="K1181" i="20"/>
  <c r="L1181" i="20"/>
  <c r="M1181" i="20"/>
  <c r="N1181" i="20"/>
  <c r="AE1181" i="20"/>
  <c r="T1181" i="20" s="1"/>
  <c r="AF1181" i="20"/>
  <c r="X1181" i="20" s="1"/>
  <c r="AG1181" i="20"/>
  <c r="AB1181" i="20" s="1"/>
  <c r="B1182" i="20"/>
  <c r="J1182" i="20"/>
  <c r="K1182" i="20"/>
  <c r="L1182" i="20"/>
  <c r="M1182" i="20"/>
  <c r="N1182" i="20"/>
  <c r="AB1182" i="20"/>
  <c r="AE1182" i="20"/>
  <c r="AF1182" i="20"/>
  <c r="X1182" i="20" s="1"/>
  <c r="AG1182" i="20"/>
  <c r="B1183" i="20"/>
  <c r="J1183" i="20"/>
  <c r="K1183" i="20"/>
  <c r="L1183" i="20"/>
  <c r="M1183" i="20"/>
  <c r="N1183" i="20"/>
  <c r="AB1183" i="20"/>
  <c r="AE1183" i="20"/>
  <c r="AF1183" i="20"/>
  <c r="AG1183" i="20"/>
  <c r="B1184" i="20"/>
  <c r="J1184" i="20"/>
  <c r="K1184" i="20"/>
  <c r="L1184" i="20"/>
  <c r="M1184" i="20"/>
  <c r="N1184" i="20"/>
  <c r="AE1184" i="20"/>
  <c r="AF1184" i="20"/>
  <c r="X1184" i="20" s="1"/>
  <c r="AG1184" i="20"/>
  <c r="AB1184" i="20" s="1"/>
  <c r="B1185" i="20"/>
  <c r="J1185" i="20"/>
  <c r="K1185" i="20"/>
  <c r="L1185" i="20"/>
  <c r="M1185" i="20"/>
  <c r="N1185" i="20"/>
  <c r="X1185" i="20" s="1"/>
  <c r="AB1185" i="20"/>
  <c r="AE1185" i="20"/>
  <c r="T1185" i="20" s="1"/>
  <c r="AF1185" i="20"/>
  <c r="AG1185" i="20"/>
  <c r="B1186" i="20"/>
  <c r="J1186" i="20"/>
  <c r="K1186" i="20"/>
  <c r="L1186" i="20"/>
  <c r="M1186" i="20"/>
  <c r="N1186" i="20"/>
  <c r="AE1186" i="20"/>
  <c r="AF1186" i="20"/>
  <c r="AG1186" i="20"/>
  <c r="B1187" i="20"/>
  <c r="J1187" i="20"/>
  <c r="K1187" i="20"/>
  <c r="L1187" i="20"/>
  <c r="M1187" i="20"/>
  <c r="N1187" i="20"/>
  <c r="AE1187" i="20"/>
  <c r="T1187" i="20" s="1"/>
  <c r="AF1187" i="20"/>
  <c r="X1187" i="20" s="1"/>
  <c r="AG1187" i="20"/>
  <c r="AB1187" i="20" s="1"/>
  <c r="B1188" i="20"/>
  <c r="J1188" i="20"/>
  <c r="K1188" i="20"/>
  <c r="L1188" i="20"/>
  <c r="M1188" i="20"/>
  <c r="N1188" i="20"/>
  <c r="AB1188" i="20" s="1"/>
  <c r="X1188" i="20"/>
  <c r="AE1188" i="20"/>
  <c r="AF1188" i="20"/>
  <c r="AG1188" i="20"/>
  <c r="B1189" i="20"/>
  <c r="J1189" i="20"/>
  <c r="K1189" i="20"/>
  <c r="L1189" i="20"/>
  <c r="M1189" i="20"/>
  <c r="N1189" i="20"/>
  <c r="AE1189" i="20"/>
  <c r="T1189" i="20" s="1"/>
  <c r="AF1189" i="20"/>
  <c r="X1189" i="20" s="1"/>
  <c r="AG1189" i="20"/>
  <c r="AB1189" i="20" s="1"/>
  <c r="B1190" i="20"/>
  <c r="J1190" i="20"/>
  <c r="K1190" i="20"/>
  <c r="L1190" i="20"/>
  <c r="M1190" i="20"/>
  <c r="N1190" i="20"/>
  <c r="AB1190" i="20"/>
  <c r="AE1190" i="20"/>
  <c r="AF1190" i="20"/>
  <c r="X1190" i="20" s="1"/>
  <c r="AG1190" i="20"/>
  <c r="B1191" i="20"/>
  <c r="J1191" i="20"/>
  <c r="K1191" i="20"/>
  <c r="L1191" i="20"/>
  <c r="M1191" i="20"/>
  <c r="N1191" i="20"/>
  <c r="AB1191" i="20"/>
  <c r="AE1191" i="20"/>
  <c r="AF1191" i="20"/>
  <c r="AG1191" i="20"/>
  <c r="B1192" i="20"/>
  <c r="J1192" i="20"/>
  <c r="K1192" i="20"/>
  <c r="L1192" i="20"/>
  <c r="M1192" i="20"/>
  <c r="N1192" i="20"/>
  <c r="AE1192" i="20"/>
  <c r="AF1192" i="20"/>
  <c r="X1192" i="20" s="1"/>
  <c r="AG1192" i="20"/>
  <c r="AB1192" i="20" s="1"/>
  <c r="B1193" i="20"/>
  <c r="J1193" i="20"/>
  <c r="K1193" i="20"/>
  <c r="L1193" i="20"/>
  <c r="M1193" i="20"/>
  <c r="N1193" i="20"/>
  <c r="X1193" i="20" s="1"/>
  <c r="AB1193" i="20"/>
  <c r="AE1193" i="20"/>
  <c r="T1193" i="20" s="1"/>
  <c r="AF1193" i="20"/>
  <c r="AG1193" i="20"/>
  <c r="B1194" i="20"/>
  <c r="J1194" i="20"/>
  <c r="K1194" i="20"/>
  <c r="L1194" i="20"/>
  <c r="M1194" i="20"/>
  <c r="N1194" i="20"/>
  <c r="AE1194" i="20"/>
  <c r="AF1194" i="20"/>
  <c r="AG1194" i="20"/>
  <c r="B1195" i="20"/>
  <c r="J1195" i="20"/>
  <c r="K1195" i="20"/>
  <c r="L1195" i="20"/>
  <c r="M1195" i="20"/>
  <c r="N1195" i="20"/>
  <c r="AE1195" i="20"/>
  <c r="T1195" i="20" s="1"/>
  <c r="AF1195" i="20"/>
  <c r="X1195" i="20" s="1"/>
  <c r="AG1195" i="20"/>
  <c r="AB1195" i="20" s="1"/>
  <c r="B1196" i="20"/>
  <c r="J1196" i="20"/>
  <c r="K1196" i="20"/>
  <c r="L1196" i="20"/>
  <c r="M1196" i="20"/>
  <c r="N1196" i="20"/>
  <c r="AB1196" i="20" s="1"/>
  <c r="X1196" i="20"/>
  <c r="AE1196" i="20"/>
  <c r="AF1196" i="20"/>
  <c r="AG1196" i="20"/>
  <c r="B1197" i="20"/>
  <c r="J1197" i="20"/>
  <c r="K1197" i="20"/>
  <c r="L1197" i="20"/>
  <c r="M1197" i="20"/>
  <c r="N1197" i="20"/>
  <c r="AE1197" i="20"/>
  <c r="T1197" i="20" s="1"/>
  <c r="AF1197" i="20"/>
  <c r="X1197" i="20" s="1"/>
  <c r="AG1197" i="20"/>
  <c r="AB1197" i="20" s="1"/>
  <c r="B1198" i="20"/>
  <c r="J1198" i="20"/>
  <c r="K1198" i="20"/>
  <c r="L1198" i="20"/>
  <c r="M1198" i="20"/>
  <c r="N1198" i="20"/>
  <c r="AB1198" i="20"/>
  <c r="AE1198" i="20"/>
  <c r="AF1198" i="20"/>
  <c r="X1198" i="20" s="1"/>
  <c r="AG1198" i="20"/>
  <c r="B1199" i="20"/>
  <c r="J1199" i="20"/>
  <c r="K1199" i="20"/>
  <c r="L1199" i="20"/>
  <c r="M1199" i="20"/>
  <c r="N1199" i="20"/>
  <c r="AB1199" i="20"/>
  <c r="AE1199" i="20"/>
  <c r="AF1199" i="20"/>
  <c r="AG1199" i="20"/>
  <c r="B1200" i="20"/>
  <c r="J1200" i="20"/>
  <c r="K1200" i="20"/>
  <c r="L1200" i="20"/>
  <c r="M1200" i="20"/>
  <c r="N1200" i="20"/>
  <c r="AE1200" i="20"/>
  <c r="AF1200" i="20"/>
  <c r="X1200" i="20" s="1"/>
  <c r="AG1200" i="20"/>
  <c r="AB1200" i="20" s="1"/>
  <c r="B1201" i="20"/>
  <c r="J1201" i="20"/>
  <c r="K1201" i="20"/>
  <c r="L1201" i="20"/>
  <c r="M1201" i="20"/>
  <c r="N1201" i="20"/>
  <c r="X1201" i="20" s="1"/>
  <c r="AB1201" i="20"/>
  <c r="AE1201" i="20"/>
  <c r="T1201" i="20" s="1"/>
  <c r="AF1201" i="20"/>
  <c r="AG1201" i="20"/>
  <c r="B1202" i="20"/>
  <c r="J1202" i="20"/>
  <c r="K1202" i="20"/>
  <c r="L1202" i="20"/>
  <c r="M1202" i="20"/>
  <c r="N1202" i="20"/>
  <c r="AE1202" i="20"/>
  <c r="AF1202" i="20"/>
  <c r="AG1202" i="20"/>
  <c r="B1203" i="20"/>
  <c r="J1203" i="20"/>
  <c r="K1203" i="20"/>
  <c r="L1203" i="20"/>
  <c r="M1203" i="20"/>
  <c r="N1203" i="20"/>
  <c r="AE1203" i="20"/>
  <c r="T1203" i="20" s="1"/>
  <c r="AF1203" i="20"/>
  <c r="X1203" i="20" s="1"/>
  <c r="AG1203" i="20"/>
  <c r="AB1203" i="20" s="1"/>
  <c r="B1204" i="20"/>
  <c r="J1204" i="20"/>
  <c r="K1204" i="20"/>
  <c r="L1204" i="20"/>
  <c r="M1204" i="20"/>
  <c r="N1204" i="20"/>
  <c r="AB1204" i="20" s="1"/>
  <c r="X1204" i="20"/>
  <c r="AE1204" i="20"/>
  <c r="AF1204" i="20"/>
  <c r="AG1204" i="20"/>
  <c r="B1205" i="20"/>
  <c r="J1205" i="20"/>
  <c r="K1205" i="20"/>
  <c r="L1205" i="20"/>
  <c r="M1205" i="20"/>
  <c r="N1205" i="20"/>
  <c r="AE1205" i="20"/>
  <c r="T1205" i="20" s="1"/>
  <c r="AF1205" i="20"/>
  <c r="X1205" i="20" s="1"/>
  <c r="AG1205" i="20"/>
  <c r="AB1205" i="20" s="1"/>
  <c r="B1206" i="20"/>
  <c r="J1206" i="20"/>
  <c r="K1206" i="20"/>
  <c r="L1206" i="20"/>
  <c r="M1206" i="20"/>
  <c r="N1206" i="20"/>
  <c r="AB1206" i="20"/>
  <c r="AE1206" i="20"/>
  <c r="AF1206" i="20"/>
  <c r="X1206" i="20" s="1"/>
  <c r="AG1206" i="20"/>
  <c r="B1207" i="20"/>
  <c r="J1207" i="20"/>
  <c r="K1207" i="20"/>
  <c r="L1207" i="20"/>
  <c r="M1207" i="20"/>
  <c r="N1207" i="20"/>
  <c r="AB1207" i="20"/>
  <c r="AE1207" i="20"/>
  <c r="AF1207" i="20"/>
  <c r="AG1207" i="20"/>
  <c r="B1208" i="20"/>
  <c r="J1208" i="20"/>
  <c r="K1208" i="20"/>
  <c r="L1208" i="20"/>
  <c r="M1208" i="20"/>
  <c r="N1208" i="20"/>
  <c r="AE1208" i="20"/>
  <c r="AF1208" i="20"/>
  <c r="X1208" i="20" s="1"/>
  <c r="AG1208" i="20"/>
  <c r="AB1208" i="20" s="1"/>
  <c r="B1209" i="20"/>
  <c r="J1209" i="20"/>
  <c r="K1209" i="20"/>
  <c r="L1209" i="20"/>
  <c r="M1209" i="20"/>
  <c r="N1209" i="20"/>
  <c r="X1209" i="20" s="1"/>
  <c r="AB1209" i="20"/>
  <c r="AE1209" i="20"/>
  <c r="T1209" i="20" s="1"/>
  <c r="AF1209" i="20"/>
  <c r="AG1209" i="20"/>
  <c r="B1210" i="20"/>
  <c r="J1210" i="20"/>
  <c r="K1210" i="20"/>
  <c r="L1210" i="20"/>
  <c r="M1210" i="20"/>
  <c r="N1210" i="20"/>
  <c r="AE1210" i="20"/>
  <c r="AF1210" i="20"/>
  <c r="AG1210" i="20"/>
  <c r="B1211" i="20"/>
  <c r="J1211" i="20"/>
  <c r="K1211" i="20"/>
  <c r="L1211" i="20"/>
  <c r="M1211" i="20"/>
  <c r="N1211" i="20"/>
  <c r="AE1211" i="20"/>
  <c r="T1211" i="20" s="1"/>
  <c r="AF1211" i="20"/>
  <c r="X1211" i="20" s="1"/>
  <c r="AG1211" i="20"/>
  <c r="AB1211" i="20" s="1"/>
  <c r="B1212" i="20"/>
  <c r="J1212" i="20"/>
  <c r="K1212" i="20"/>
  <c r="L1212" i="20"/>
  <c r="M1212" i="20"/>
  <c r="N1212" i="20"/>
  <c r="AB1212" i="20" s="1"/>
  <c r="X1212" i="20"/>
  <c r="AE1212" i="20"/>
  <c r="AF1212" i="20"/>
  <c r="AG1212" i="20"/>
  <c r="B1213" i="20"/>
  <c r="J1213" i="20"/>
  <c r="K1213" i="20"/>
  <c r="L1213" i="20"/>
  <c r="M1213" i="20"/>
  <c r="N1213" i="20"/>
  <c r="AE1213" i="20"/>
  <c r="T1213" i="20" s="1"/>
  <c r="AF1213" i="20"/>
  <c r="X1213" i="20" s="1"/>
  <c r="AG1213" i="20"/>
  <c r="AB1213" i="20" s="1"/>
  <c r="B1214" i="20"/>
  <c r="J1214" i="20"/>
  <c r="K1214" i="20"/>
  <c r="L1214" i="20"/>
  <c r="M1214" i="20"/>
  <c r="N1214" i="20"/>
  <c r="AB1214" i="20"/>
  <c r="AE1214" i="20"/>
  <c r="AF1214" i="20"/>
  <c r="X1214" i="20" s="1"/>
  <c r="AG1214" i="20"/>
  <c r="B1215" i="20"/>
  <c r="J1215" i="20"/>
  <c r="K1215" i="20"/>
  <c r="L1215" i="20"/>
  <c r="M1215" i="20"/>
  <c r="N1215" i="20"/>
  <c r="AB1215" i="20"/>
  <c r="AE1215" i="20"/>
  <c r="AF1215" i="20"/>
  <c r="AG1215" i="20"/>
  <c r="B1216" i="20"/>
  <c r="J1216" i="20"/>
  <c r="K1216" i="20"/>
  <c r="L1216" i="20"/>
  <c r="M1216" i="20"/>
  <c r="N1216" i="20"/>
  <c r="AE1216" i="20"/>
  <c r="AF1216" i="20"/>
  <c r="AG1216" i="20"/>
  <c r="B1217" i="20"/>
  <c r="J1217" i="20"/>
  <c r="K1217" i="20"/>
  <c r="L1217" i="20"/>
  <c r="M1217" i="20"/>
  <c r="N1217" i="20"/>
  <c r="X1217" i="20" s="1"/>
  <c r="AB1217" i="20"/>
  <c r="AE1217" i="20"/>
  <c r="T1217" i="20" s="1"/>
  <c r="AF1217" i="20"/>
  <c r="AG1217" i="20"/>
  <c r="B1218" i="20"/>
  <c r="J1218" i="20"/>
  <c r="K1218" i="20"/>
  <c r="L1218" i="20"/>
  <c r="M1218" i="20"/>
  <c r="N1218" i="20"/>
  <c r="AE1218" i="20"/>
  <c r="AF1218" i="20"/>
  <c r="AG1218" i="20"/>
  <c r="B1219" i="20"/>
  <c r="J1219" i="20"/>
  <c r="K1219" i="20"/>
  <c r="L1219" i="20"/>
  <c r="M1219" i="20"/>
  <c r="N1219" i="20"/>
  <c r="AE1219" i="20"/>
  <c r="T1219" i="20" s="1"/>
  <c r="AF1219" i="20"/>
  <c r="X1219" i="20" s="1"/>
  <c r="AG1219" i="20"/>
  <c r="AB1219" i="20" s="1"/>
  <c r="B1220" i="20"/>
  <c r="J1220" i="20"/>
  <c r="K1220" i="20"/>
  <c r="L1220" i="20"/>
  <c r="M1220" i="20"/>
  <c r="N1220" i="20"/>
  <c r="AB1220" i="20" s="1"/>
  <c r="X1220" i="20"/>
  <c r="AE1220" i="20"/>
  <c r="AF1220" i="20"/>
  <c r="AG1220" i="20"/>
  <c r="B1221" i="20"/>
  <c r="J1221" i="20"/>
  <c r="K1221" i="20"/>
  <c r="L1221" i="20"/>
  <c r="M1221" i="20"/>
  <c r="N1221" i="20"/>
  <c r="AE1221" i="20"/>
  <c r="T1221" i="20" s="1"/>
  <c r="AF1221" i="20"/>
  <c r="X1221" i="20" s="1"/>
  <c r="AG1221" i="20"/>
  <c r="AB1221" i="20" s="1"/>
  <c r="B1222" i="20"/>
  <c r="J1222" i="20"/>
  <c r="K1222" i="20"/>
  <c r="L1222" i="20"/>
  <c r="M1222" i="20"/>
  <c r="N1222" i="20"/>
  <c r="AB1222" i="20"/>
  <c r="AE1222" i="20"/>
  <c r="AF1222" i="20"/>
  <c r="X1222" i="20" s="1"/>
  <c r="AG1222" i="20"/>
  <c r="B1223" i="20"/>
  <c r="J1223" i="20"/>
  <c r="K1223" i="20"/>
  <c r="L1223" i="20"/>
  <c r="M1223" i="20"/>
  <c r="N1223" i="20"/>
  <c r="AB1223" i="20"/>
  <c r="AE1223" i="20"/>
  <c r="AF1223" i="20"/>
  <c r="AG1223" i="20"/>
  <c r="B1224" i="20"/>
  <c r="J1224" i="20"/>
  <c r="K1224" i="20"/>
  <c r="L1224" i="20"/>
  <c r="M1224" i="20"/>
  <c r="N1224" i="20"/>
  <c r="AE1224" i="20"/>
  <c r="AF1224" i="20"/>
  <c r="AG1224" i="20"/>
  <c r="B1225" i="20"/>
  <c r="J1225" i="20"/>
  <c r="K1225" i="20"/>
  <c r="L1225" i="20"/>
  <c r="M1225" i="20"/>
  <c r="N1225" i="20"/>
  <c r="X1225" i="20" s="1"/>
  <c r="AB1225" i="20"/>
  <c r="AE1225" i="20"/>
  <c r="T1225" i="20" s="1"/>
  <c r="AF1225" i="20"/>
  <c r="AG1225" i="20"/>
  <c r="B1226" i="20"/>
  <c r="J1226" i="20"/>
  <c r="K1226" i="20"/>
  <c r="L1226" i="20"/>
  <c r="M1226" i="20"/>
  <c r="N1226" i="20"/>
  <c r="AE1226" i="20"/>
  <c r="AF1226" i="20"/>
  <c r="AG1226" i="20"/>
  <c r="B1227" i="20"/>
  <c r="J1227" i="20"/>
  <c r="K1227" i="20"/>
  <c r="L1227" i="20"/>
  <c r="M1227" i="20"/>
  <c r="N1227" i="20"/>
  <c r="AE1227" i="20"/>
  <c r="AF1227" i="20"/>
  <c r="X1227" i="20" s="1"/>
  <c r="AG1227" i="20"/>
  <c r="AB1227" i="20" s="1"/>
  <c r="N113" i="26"/>
  <c r="M113" i="26"/>
  <c r="L113" i="26"/>
  <c r="K113" i="26"/>
  <c r="J113" i="26"/>
  <c r="B113" i="26"/>
  <c r="N112" i="26"/>
  <c r="M112" i="26"/>
  <c r="L112" i="26"/>
  <c r="K112" i="26"/>
  <c r="J112" i="26"/>
  <c r="B112" i="26"/>
  <c r="N111" i="26"/>
  <c r="M111" i="26"/>
  <c r="L111" i="26"/>
  <c r="K111" i="26"/>
  <c r="J111" i="26"/>
  <c r="B111" i="26"/>
  <c r="N110" i="26"/>
  <c r="M110" i="26"/>
  <c r="L110" i="26"/>
  <c r="K110" i="26"/>
  <c r="J110" i="26"/>
  <c r="B110" i="26"/>
  <c r="N109" i="26"/>
  <c r="M109" i="26"/>
  <c r="L109" i="26"/>
  <c r="K109" i="26"/>
  <c r="J109" i="26"/>
  <c r="B109" i="26"/>
  <c r="N108" i="26"/>
  <c r="M108" i="26"/>
  <c r="L108" i="26"/>
  <c r="K108" i="26"/>
  <c r="J108" i="26"/>
  <c r="B108" i="26"/>
  <c r="N107" i="26"/>
  <c r="M107" i="26"/>
  <c r="L107" i="26"/>
  <c r="K107" i="26"/>
  <c r="J107" i="26"/>
  <c r="B107" i="26"/>
  <c r="N106" i="26"/>
  <c r="M106" i="26"/>
  <c r="L106" i="26"/>
  <c r="K106" i="26"/>
  <c r="J106" i="26"/>
  <c r="B106" i="26"/>
  <c r="N105" i="26"/>
  <c r="M105" i="26"/>
  <c r="L105" i="26"/>
  <c r="K105" i="26"/>
  <c r="J105" i="26"/>
  <c r="B105" i="26"/>
  <c r="N104" i="26"/>
  <c r="M104" i="26"/>
  <c r="L104" i="26"/>
  <c r="K104" i="26"/>
  <c r="J104" i="26"/>
  <c r="B104" i="26"/>
  <c r="N103" i="26"/>
  <c r="M103" i="26"/>
  <c r="L103" i="26"/>
  <c r="K103" i="26"/>
  <c r="J103" i="26"/>
  <c r="B103" i="26"/>
  <c r="N102" i="26"/>
  <c r="M102" i="26"/>
  <c r="L102" i="26"/>
  <c r="K102" i="26"/>
  <c r="J102" i="26"/>
  <c r="B102" i="26"/>
  <c r="N101" i="26"/>
  <c r="M101" i="26"/>
  <c r="L101" i="26"/>
  <c r="K101" i="26"/>
  <c r="J101" i="26"/>
  <c r="B101" i="26"/>
  <c r="N100" i="26"/>
  <c r="M100" i="26"/>
  <c r="L100" i="26"/>
  <c r="K100" i="26"/>
  <c r="J100" i="26"/>
  <c r="B100" i="26"/>
  <c r="N99" i="26"/>
  <c r="M99" i="26"/>
  <c r="L99" i="26"/>
  <c r="K99" i="26"/>
  <c r="J99" i="26"/>
  <c r="B99" i="26"/>
  <c r="N98" i="26"/>
  <c r="M98" i="26"/>
  <c r="L98" i="26"/>
  <c r="K98" i="26"/>
  <c r="J98" i="26"/>
  <c r="B98" i="26"/>
  <c r="N97" i="26"/>
  <c r="M97" i="26"/>
  <c r="L97" i="26"/>
  <c r="K97" i="26"/>
  <c r="J97" i="26"/>
  <c r="B97" i="26"/>
  <c r="N96" i="26"/>
  <c r="M96" i="26"/>
  <c r="L96" i="26"/>
  <c r="K96" i="26"/>
  <c r="J96" i="26"/>
  <c r="B96" i="26"/>
  <c r="N95" i="26"/>
  <c r="M95" i="26"/>
  <c r="L95" i="26"/>
  <c r="K95" i="26"/>
  <c r="J95" i="26"/>
  <c r="B95" i="26"/>
  <c r="N94" i="26"/>
  <c r="M94" i="26"/>
  <c r="L94" i="26"/>
  <c r="K94" i="26"/>
  <c r="J94" i="26"/>
  <c r="B94" i="26"/>
  <c r="N93" i="26"/>
  <c r="M93" i="26"/>
  <c r="L93" i="26"/>
  <c r="K93" i="26"/>
  <c r="J93" i="26"/>
  <c r="B93" i="26"/>
  <c r="N92" i="26"/>
  <c r="M92" i="26"/>
  <c r="L92" i="26"/>
  <c r="K92" i="26"/>
  <c r="J92" i="26"/>
  <c r="B92" i="26"/>
  <c r="N91" i="26"/>
  <c r="M91" i="26"/>
  <c r="L91" i="26"/>
  <c r="K91" i="26"/>
  <c r="J91" i="26"/>
  <c r="B91" i="26"/>
  <c r="N90" i="26"/>
  <c r="M90" i="26"/>
  <c r="L90" i="26"/>
  <c r="K90" i="26"/>
  <c r="J90" i="26"/>
  <c r="B90" i="26"/>
  <c r="N89" i="26"/>
  <c r="M89" i="26"/>
  <c r="L89" i="26"/>
  <c r="K89" i="26"/>
  <c r="J89" i="26"/>
  <c r="B89" i="26"/>
  <c r="N88" i="26"/>
  <c r="M88" i="26"/>
  <c r="L88" i="26"/>
  <c r="K88" i="26"/>
  <c r="J88" i="26"/>
  <c r="B88" i="26"/>
  <c r="N87" i="26"/>
  <c r="M87" i="26"/>
  <c r="L87" i="26"/>
  <c r="K87" i="26"/>
  <c r="J87" i="26"/>
  <c r="B87" i="26"/>
  <c r="N86" i="26"/>
  <c r="M86" i="26"/>
  <c r="L86" i="26"/>
  <c r="K86" i="26"/>
  <c r="J86" i="26"/>
  <c r="B86" i="26"/>
  <c r="N85" i="26"/>
  <c r="M85" i="26"/>
  <c r="L85" i="26"/>
  <c r="K85" i="26"/>
  <c r="J85" i="26"/>
  <c r="B85" i="26"/>
  <c r="N84" i="26"/>
  <c r="M84" i="26"/>
  <c r="L84" i="26"/>
  <c r="K84" i="26"/>
  <c r="J84" i="26"/>
  <c r="B84" i="26"/>
  <c r="N83" i="26"/>
  <c r="M83" i="26"/>
  <c r="L83" i="26"/>
  <c r="K83" i="26"/>
  <c r="J83" i="26"/>
  <c r="B83" i="26"/>
  <c r="N82" i="26"/>
  <c r="M82" i="26"/>
  <c r="L82" i="26"/>
  <c r="K82" i="26"/>
  <c r="J82" i="26"/>
  <c r="B82" i="26"/>
  <c r="N81" i="26"/>
  <c r="M81" i="26"/>
  <c r="L81" i="26"/>
  <c r="K81" i="26"/>
  <c r="J81" i="26"/>
  <c r="B81" i="26"/>
  <c r="N80" i="26"/>
  <c r="M80" i="26"/>
  <c r="L80" i="26"/>
  <c r="K80" i="26"/>
  <c r="J80" i="26"/>
  <c r="B80" i="26"/>
  <c r="N79" i="26"/>
  <c r="M79" i="26"/>
  <c r="L79" i="26"/>
  <c r="K79" i="26"/>
  <c r="J79" i="26"/>
  <c r="B79" i="26"/>
  <c r="N78" i="26"/>
  <c r="M78" i="26"/>
  <c r="L78" i="26"/>
  <c r="K78" i="26"/>
  <c r="J78" i="26"/>
  <c r="B78" i="26"/>
  <c r="N77" i="26"/>
  <c r="M77" i="26"/>
  <c r="L77" i="26"/>
  <c r="K77" i="26"/>
  <c r="J77" i="26"/>
  <c r="B77" i="26"/>
  <c r="N76" i="26"/>
  <c r="M76" i="26"/>
  <c r="L76" i="26"/>
  <c r="K76" i="26"/>
  <c r="J76" i="26"/>
  <c r="B76" i="26"/>
  <c r="N75" i="26"/>
  <c r="M75" i="26"/>
  <c r="L75" i="26"/>
  <c r="K75" i="26"/>
  <c r="J75" i="26"/>
  <c r="B75" i="26"/>
  <c r="N74" i="26"/>
  <c r="M74" i="26"/>
  <c r="L74" i="26"/>
  <c r="K74" i="26"/>
  <c r="J74" i="26"/>
  <c r="B74" i="26"/>
  <c r="N73" i="26"/>
  <c r="M73" i="26"/>
  <c r="L73" i="26"/>
  <c r="K73" i="26"/>
  <c r="J73" i="26"/>
  <c r="B73" i="26"/>
  <c r="N72" i="26"/>
  <c r="M72" i="26"/>
  <c r="L72" i="26"/>
  <c r="K72" i="26"/>
  <c r="J72" i="26"/>
  <c r="B72" i="26"/>
  <c r="N71" i="26"/>
  <c r="M71" i="26"/>
  <c r="L71" i="26"/>
  <c r="K71" i="26"/>
  <c r="J71" i="26"/>
  <c r="B71" i="26"/>
  <c r="N70" i="26"/>
  <c r="M70" i="26"/>
  <c r="L70" i="26"/>
  <c r="K70" i="26"/>
  <c r="J70" i="26"/>
  <c r="B70" i="26"/>
  <c r="N69" i="26"/>
  <c r="M69" i="26"/>
  <c r="L69" i="26"/>
  <c r="K69" i="26"/>
  <c r="J69" i="26"/>
  <c r="B69" i="26"/>
  <c r="N68" i="26"/>
  <c r="M68" i="26"/>
  <c r="L68" i="26"/>
  <c r="K68" i="26"/>
  <c r="J68" i="26"/>
  <c r="B68" i="26"/>
  <c r="N67" i="26"/>
  <c r="M67" i="26"/>
  <c r="L67" i="26"/>
  <c r="K67" i="26"/>
  <c r="J67" i="26"/>
  <c r="B67" i="26"/>
  <c r="N66" i="26"/>
  <c r="M66" i="26"/>
  <c r="L66" i="26"/>
  <c r="K66" i="26"/>
  <c r="J66" i="26"/>
  <c r="B66" i="26"/>
  <c r="N65" i="26"/>
  <c r="M65" i="26"/>
  <c r="L65" i="26"/>
  <c r="K65" i="26"/>
  <c r="J65" i="26"/>
  <c r="B65" i="26"/>
  <c r="N64" i="26"/>
  <c r="M64" i="26"/>
  <c r="L64" i="26"/>
  <c r="K64" i="26"/>
  <c r="J64" i="26"/>
  <c r="B64" i="26"/>
  <c r="N63" i="26"/>
  <c r="M63" i="26"/>
  <c r="L63" i="26"/>
  <c r="K63" i="26"/>
  <c r="J63" i="26"/>
  <c r="B63" i="26"/>
  <c r="N62" i="26"/>
  <c r="M62" i="26"/>
  <c r="L62" i="26"/>
  <c r="K62" i="26"/>
  <c r="J62" i="26"/>
  <c r="B62" i="26"/>
  <c r="N61" i="26"/>
  <c r="M61" i="26"/>
  <c r="L61" i="26"/>
  <c r="K61" i="26"/>
  <c r="J61" i="26"/>
  <c r="B61" i="26"/>
  <c r="N60" i="26"/>
  <c r="M60" i="26"/>
  <c r="L60" i="26"/>
  <c r="K60" i="26"/>
  <c r="J60" i="26"/>
  <c r="B60" i="26"/>
  <c r="N59" i="26"/>
  <c r="M59" i="26"/>
  <c r="L59" i="26"/>
  <c r="K59" i="26"/>
  <c r="J59" i="26"/>
  <c r="B59" i="26"/>
  <c r="N58" i="26"/>
  <c r="M58" i="26"/>
  <c r="L58" i="26"/>
  <c r="K58" i="26"/>
  <c r="J58" i="26"/>
  <c r="B58" i="26"/>
  <c r="N57" i="26"/>
  <c r="M57" i="26"/>
  <c r="L57" i="26"/>
  <c r="K57" i="26"/>
  <c r="J57" i="26"/>
  <c r="B57" i="26"/>
  <c r="N56" i="26"/>
  <c r="M56" i="26"/>
  <c r="L56" i="26"/>
  <c r="K56" i="26"/>
  <c r="J56" i="26"/>
  <c r="B56" i="26"/>
  <c r="N55" i="26"/>
  <c r="M55" i="26"/>
  <c r="L55" i="26"/>
  <c r="K55" i="26"/>
  <c r="J55" i="26"/>
  <c r="B55" i="26"/>
  <c r="N54" i="26"/>
  <c r="M54" i="26"/>
  <c r="L54" i="26"/>
  <c r="K54" i="26"/>
  <c r="J54" i="26"/>
  <c r="B54" i="26"/>
  <c r="N53" i="26"/>
  <c r="M53" i="26"/>
  <c r="L53" i="26"/>
  <c r="K53" i="26"/>
  <c r="J53" i="26"/>
  <c r="B53" i="26"/>
  <c r="N52" i="26"/>
  <c r="M52" i="26"/>
  <c r="L52" i="26"/>
  <c r="K52" i="26"/>
  <c r="J52" i="26"/>
  <c r="B52" i="26"/>
  <c r="N51" i="26"/>
  <c r="M51" i="26"/>
  <c r="L51" i="26"/>
  <c r="K51" i="26"/>
  <c r="J51" i="26"/>
  <c r="B51" i="26"/>
  <c r="N50" i="26"/>
  <c r="M50" i="26"/>
  <c r="L50" i="26"/>
  <c r="K50" i="26"/>
  <c r="J50" i="26"/>
  <c r="B50" i="26"/>
  <c r="N49" i="26"/>
  <c r="M49" i="26"/>
  <c r="L49" i="26"/>
  <c r="K49" i="26"/>
  <c r="J49" i="26"/>
  <c r="B49" i="26"/>
  <c r="N48" i="26"/>
  <c r="M48" i="26"/>
  <c r="L48" i="26"/>
  <c r="K48" i="26"/>
  <c r="J48" i="26"/>
  <c r="B48" i="26"/>
  <c r="N47" i="26"/>
  <c r="M47" i="26"/>
  <c r="L47" i="26"/>
  <c r="K47" i="26"/>
  <c r="J47" i="26"/>
  <c r="B47" i="26"/>
  <c r="N46" i="26"/>
  <c r="M46" i="26"/>
  <c r="L46" i="26"/>
  <c r="K46" i="26"/>
  <c r="J46" i="26"/>
  <c r="B46" i="26"/>
  <c r="N45" i="26"/>
  <c r="M45" i="26"/>
  <c r="L45" i="26"/>
  <c r="K45" i="26"/>
  <c r="J45" i="26"/>
  <c r="B45" i="26"/>
  <c r="N44" i="26"/>
  <c r="M44" i="26"/>
  <c r="L44" i="26"/>
  <c r="K44" i="26"/>
  <c r="J44" i="26"/>
  <c r="B44" i="26"/>
  <c r="N43" i="26"/>
  <c r="M43" i="26"/>
  <c r="L43" i="26"/>
  <c r="K43" i="26"/>
  <c r="J43" i="26"/>
  <c r="B43" i="26"/>
  <c r="N42" i="26"/>
  <c r="M42" i="26"/>
  <c r="L42" i="26"/>
  <c r="K42" i="26"/>
  <c r="J42" i="26"/>
  <c r="B42" i="26"/>
  <c r="N41" i="26"/>
  <c r="M41" i="26"/>
  <c r="L41" i="26"/>
  <c r="K41" i="26"/>
  <c r="J41" i="26"/>
  <c r="B41" i="26"/>
  <c r="N40" i="26"/>
  <c r="M40" i="26"/>
  <c r="L40" i="26"/>
  <c r="K40" i="26"/>
  <c r="J40" i="26"/>
  <c r="B40" i="26"/>
  <c r="N39" i="26"/>
  <c r="M39" i="26"/>
  <c r="L39" i="26"/>
  <c r="K39" i="26"/>
  <c r="J39" i="26"/>
  <c r="B39" i="26"/>
  <c r="N38" i="26"/>
  <c r="M38" i="26"/>
  <c r="L38" i="26"/>
  <c r="K38" i="26"/>
  <c r="J38" i="26"/>
  <c r="B38" i="26"/>
  <c r="N37" i="26"/>
  <c r="M37" i="26"/>
  <c r="L37" i="26"/>
  <c r="K37" i="26"/>
  <c r="J37" i="26"/>
  <c r="B37" i="26"/>
  <c r="N36" i="26"/>
  <c r="M36" i="26"/>
  <c r="L36" i="26"/>
  <c r="K36" i="26"/>
  <c r="J36" i="26"/>
  <c r="B36" i="26"/>
  <c r="N35" i="26"/>
  <c r="M35" i="26"/>
  <c r="L35" i="26"/>
  <c r="K35" i="26"/>
  <c r="J35" i="26"/>
  <c r="B35" i="26"/>
  <c r="N34" i="26"/>
  <c r="M34" i="26"/>
  <c r="L34" i="26"/>
  <c r="K34" i="26"/>
  <c r="J34" i="26"/>
  <c r="B34" i="26"/>
  <c r="N33" i="26"/>
  <c r="M33" i="26"/>
  <c r="L33" i="26"/>
  <c r="K33" i="26"/>
  <c r="J33" i="26"/>
  <c r="B33" i="26"/>
  <c r="N32" i="26"/>
  <c r="M32" i="26"/>
  <c r="L32" i="26"/>
  <c r="K32" i="26"/>
  <c r="J32" i="26"/>
  <c r="B32" i="26"/>
  <c r="N31" i="26"/>
  <c r="M31" i="26"/>
  <c r="L31" i="26"/>
  <c r="K31" i="26"/>
  <c r="J31" i="26"/>
  <c r="B31" i="26"/>
  <c r="N30" i="26"/>
  <c r="M30" i="26"/>
  <c r="L30" i="26"/>
  <c r="K30" i="26"/>
  <c r="J30" i="26"/>
  <c r="B30" i="26"/>
  <c r="N29" i="26"/>
  <c r="M29" i="26"/>
  <c r="L29" i="26"/>
  <c r="K29" i="26"/>
  <c r="J29" i="26"/>
  <c r="B29" i="26"/>
  <c r="N28" i="26"/>
  <c r="M28" i="26"/>
  <c r="L28" i="26"/>
  <c r="K28" i="26"/>
  <c r="J28" i="26"/>
  <c r="B28" i="26"/>
  <c r="N27" i="26"/>
  <c r="M27" i="26"/>
  <c r="L27" i="26"/>
  <c r="K27" i="26"/>
  <c r="J27" i="26"/>
  <c r="B27" i="26"/>
  <c r="N26" i="26"/>
  <c r="M26" i="26"/>
  <c r="L26" i="26"/>
  <c r="K26" i="26"/>
  <c r="J26" i="26"/>
  <c r="B26" i="26"/>
  <c r="N25" i="26"/>
  <c r="M25" i="26"/>
  <c r="L25" i="26"/>
  <c r="K25" i="26"/>
  <c r="J25" i="26"/>
  <c r="B25" i="26"/>
  <c r="N24" i="26"/>
  <c r="M24" i="26"/>
  <c r="L24" i="26"/>
  <c r="K24" i="26"/>
  <c r="J24" i="26"/>
  <c r="B24" i="26"/>
  <c r="N23" i="26"/>
  <c r="M23" i="26"/>
  <c r="L23" i="26"/>
  <c r="K23" i="26"/>
  <c r="J23" i="26"/>
  <c r="B23" i="26"/>
  <c r="N22" i="26"/>
  <c r="M22" i="26"/>
  <c r="L22" i="26"/>
  <c r="K22" i="26"/>
  <c r="J22" i="26"/>
  <c r="B22" i="26"/>
  <c r="N21" i="26"/>
  <c r="M21" i="26"/>
  <c r="L21" i="26"/>
  <c r="K21" i="26"/>
  <c r="J21" i="26"/>
  <c r="B21" i="26"/>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N115" i="20"/>
  <c r="M115" i="20"/>
  <c r="L115" i="20"/>
  <c r="K115" i="20"/>
  <c r="J115" i="20"/>
  <c r="B115" i="20"/>
  <c r="N114" i="20"/>
  <c r="M114" i="20"/>
  <c r="L114" i="20"/>
  <c r="K114" i="20"/>
  <c r="J114" i="20"/>
  <c r="B114" i="20"/>
  <c r="N113" i="20"/>
  <c r="M113" i="20"/>
  <c r="L113" i="20"/>
  <c r="K113" i="20"/>
  <c r="J113" i="20"/>
  <c r="B113" i="20"/>
  <c r="N112" i="20"/>
  <c r="M112" i="20"/>
  <c r="L112" i="20"/>
  <c r="K112" i="20"/>
  <c r="J112" i="20"/>
  <c r="B112" i="20"/>
  <c r="N111" i="20"/>
  <c r="M111" i="20"/>
  <c r="L111" i="20"/>
  <c r="K111" i="20"/>
  <c r="J111" i="20"/>
  <c r="B111" i="20"/>
  <c r="N110" i="20"/>
  <c r="M110" i="20"/>
  <c r="L110" i="20"/>
  <c r="K110" i="20"/>
  <c r="J110" i="20"/>
  <c r="B110" i="20"/>
  <c r="N109" i="20"/>
  <c r="M109" i="20"/>
  <c r="L109" i="20"/>
  <c r="K109" i="20"/>
  <c r="J109" i="20"/>
  <c r="B109" i="20"/>
  <c r="N108" i="20"/>
  <c r="M108" i="20"/>
  <c r="L108" i="20"/>
  <c r="K108" i="20"/>
  <c r="J108" i="20"/>
  <c r="B108" i="20"/>
  <c r="N107" i="20"/>
  <c r="M107" i="20"/>
  <c r="L107" i="20"/>
  <c r="K107" i="20"/>
  <c r="J107" i="20"/>
  <c r="B107" i="20"/>
  <c r="N106" i="20"/>
  <c r="M106" i="20"/>
  <c r="L106" i="20"/>
  <c r="K106" i="20"/>
  <c r="J106" i="20"/>
  <c r="B106" i="20"/>
  <c r="N105" i="20"/>
  <c r="M105" i="20"/>
  <c r="L105" i="20"/>
  <c r="K105" i="20"/>
  <c r="J105" i="20"/>
  <c r="B105" i="20"/>
  <c r="N104" i="20"/>
  <c r="M104" i="20"/>
  <c r="L104" i="20"/>
  <c r="K104" i="20"/>
  <c r="J104" i="20"/>
  <c r="B104" i="20"/>
  <c r="N103" i="20"/>
  <c r="M103" i="20"/>
  <c r="L103" i="20"/>
  <c r="K103" i="20"/>
  <c r="J103" i="20"/>
  <c r="B103" i="20"/>
  <c r="N102" i="20"/>
  <c r="M102" i="20"/>
  <c r="L102" i="20"/>
  <c r="K102" i="20"/>
  <c r="J102" i="20"/>
  <c r="B102" i="20"/>
  <c r="N101" i="20"/>
  <c r="M101" i="20"/>
  <c r="L101" i="20"/>
  <c r="K101" i="20"/>
  <c r="J101" i="20"/>
  <c r="B101" i="20"/>
  <c r="N100" i="20"/>
  <c r="M100" i="20"/>
  <c r="L100" i="20"/>
  <c r="K100" i="20"/>
  <c r="J100" i="20"/>
  <c r="B100" i="20"/>
  <c r="N99" i="20"/>
  <c r="M99" i="20"/>
  <c r="L99" i="20"/>
  <c r="K99" i="20"/>
  <c r="J99" i="20"/>
  <c r="B99" i="20"/>
  <c r="N98" i="20"/>
  <c r="M98" i="20"/>
  <c r="L98" i="20"/>
  <c r="K98" i="20"/>
  <c r="J98" i="20"/>
  <c r="B98" i="20"/>
  <c r="N97" i="20"/>
  <c r="M97" i="20"/>
  <c r="L97" i="20"/>
  <c r="K97" i="20"/>
  <c r="J97" i="20"/>
  <c r="B97" i="20"/>
  <c r="N96" i="20"/>
  <c r="M96" i="20"/>
  <c r="L96" i="20"/>
  <c r="K96" i="20"/>
  <c r="J96" i="20"/>
  <c r="B96" i="20"/>
  <c r="N95" i="20"/>
  <c r="M95" i="20"/>
  <c r="L95" i="20"/>
  <c r="K95" i="20"/>
  <c r="J95" i="20"/>
  <c r="B95" i="20"/>
  <c r="N94" i="20"/>
  <c r="M94" i="20"/>
  <c r="L94" i="20"/>
  <c r="K94" i="20"/>
  <c r="J94" i="20"/>
  <c r="B94" i="20"/>
  <c r="N93" i="20"/>
  <c r="M93" i="20"/>
  <c r="L93" i="20"/>
  <c r="K93" i="20"/>
  <c r="J93" i="20"/>
  <c r="B93" i="20"/>
  <c r="N92" i="20"/>
  <c r="M92" i="20"/>
  <c r="L92" i="20"/>
  <c r="K92" i="20"/>
  <c r="J92" i="20"/>
  <c r="B92" i="20"/>
  <c r="N91" i="20"/>
  <c r="M91" i="20"/>
  <c r="L91" i="20"/>
  <c r="K91" i="20"/>
  <c r="J91" i="20"/>
  <c r="B91" i="20"/>
  <c r="N90" i="20"/>
  <c r="M90" i="20"/>
  <c r="L90" i="20"/>
  <c r="K90" i="20"/>
  <c r="J90" i="20"/>
  <c r="B90" i="20"/>
  <c r="N89" i="20"/>
  <c r="M89" i="20"/>
  <c r="L89" i="20"/>
  <c r="K89" i="20"/>
  <c r="J89" i="20"/>
  <c r="B89" i="20"/>
  <c r="N88" i="20"/>
  <c r="M88" i="20"/>
  <c r="L88" i="20"/>
  <c r="K88" i="20"/>
  <c r="J88" i="20"/>
  <c r="B88" i="20"/>
  <c r="N87" i="20"/>
  <c r="M87" i="20"/>
  <c r="L87" i="20"/>
  <c r="K87" i="20"/>
  <c r="J87" i="20"/>
  <c r="B87" i="20"/>
  <c r="N86" i="20"/>
  <c r="M86" i="20"/>
  <c r="L86" i="20"/>
  <c r="K86" i="20"/>
  <c r="J86" i="20"/>
  <c r="B86" i="20"/>
  <c r="N85" i="20"/>
  <c r="M85" i="20"/>
  <c r="L85" i="20"/>
  <c r="K85" i="20"/>
  <c r="J85" i="20"/>
  <c r="B85" i="20"/>
  <c r="N84" i="20"/>
  <c r="M84" i="20"/>
  <c r="L84" i="20"/>
  <c r="K84" i="20"/>
  <c r="J84" i="20"/>
  <c r="B84" i="20"/>
  <c r="N83" i="20"/>
  <c r="M83" i="20"/>
  <c r="L83" i="20"/>
  <c r="K83" i="20"/>
  <c r="J83" i="20"/>
  <c r="B83" i="20"/>
  <c r="N82" i="20"/>
  <c r="M82" i="20"/>
  <c r="L82" i="20"/>
  <c r="K82" i="20"/>
  <c r="J82" i="20"/>
  <c r="B82" i="20"/>
  <c r="N81" i="20"/>
  <c r="M81" i="20"/>
  <c r="L81" i="20"/>
  <c r="K81" i="20"/>
  <c r="J81" i="20"/>
  <c r="B81" i="20"/>
  <c r="N80" i="20"/>
  <c r="M80" i="20"/>
  <c r="L80" i="20"/>
  <c r="K80" i="20"/>
  <c r="J80" i="20"/>
  <c r="B80" i="20"/>
  <c r="N79" i="20"/>
  <c r="M79" i="20"/>
  <c r="L79" i="20"/>
  <c r="K79" i="20"/>
  <c r="J79" i="20"/>
  <c r="B79" i="20"/>
  <c r="N78" i="20"/>
  <c r="M78" i="20"/>
  <c r="L78" i="20"/>
  <c r="K78" i="20"/>
  <c r="J78" i="20"/>
  <c r="B78" i="20"/>
  <c r="N77" i="20"/>
  <c r="M77" i="20"/>
  <c r="L77" i="20"/>
  <c r="K77" i="20"/>
  <c r="J77" i="20"/>
  <c r="B77" i="20"/>
  <c r="N76" i="20"/>
  <c r="M76" i="20"/>
  <c r="L76" i="20"/>
  <c r="K76" i="20"/>
  <c r="J76" i="20"/>
  <c r="B76" i="20"/>
  <c r="N75" i="20"/>
  <c r="M75" i="20"/>
  <c r="L75" i="20"/>
  <c r="K75" i="20"/>
  <c r="J75" i="20"/>
  <c r="B75" i="20"/>
  <c r="N74" i="20"/>
  <c r="M74" i="20"/>
  <c r="L74" i="20"/>
  <c r="K74" i="20"/>
  <c r="J74" i="20"/>
  <c r="B74" i="20"/>
  <c r="N73" i="20"/>
  <c r="M73" i="20"/>
  <c r="L73" i="20"/>
  <c r="K73" i="20"/>
  <c r="J73" i="20"/>
  <c r="B73" i="20"/>
  <c r="N72" i="20"/>
  <c r="M72" i="20"/>
  <c r="L72" i="20"/>
  <c r="K72" i="20"/>
  <c r="J72" i="20"/>
  <c r="B72" i="20"/>
  <c r="N71" i="20"/>
  <c r="M71" i="20"/>
  <c r="L71" i="20"/>
  <c r="K71" i="20"/>
  <c r="J71" i="20"/>
  <c r="B71" i="20"/>
  <c r="N70" i="20"/>
  <c r="M70" i="20"/>
  <c r="L70" i="20"/>
  <c r="K70" i="20"/>
  <c r="J70" i="20"/>
  <c r="B70" i="20"/>
  <c r="N69" i="20"/>
  <c r="M69" i="20"/>
  <c r="L69" i="20"/>
  <c r="K69" i="20"/>
  <c r="J69" i="20"/>
  <c r="B69" i="20"/>
  <c r="N68" i="20"/>
  <c r="M68" i="20"/>
  <c r="L68" i="20"/>
  <c r="K68" i="20"/>
  <c r="J68" i="20"/>
  <c r="B68" i="20"/>
  <c r="N67" i="20"/>
  <c r="M67" i="20"/>
  <c r="L67" i="20"/>
  <c r="K67" i="20"/>
  <c r="J67" i="20"/>
  <c r="B67" i="20"/>
  <c r="N66" i="20"/>
  <c r="M66" i="20"/>
  <c r="L66" i="20"/>
  <c r="K66" i="20"/>
  <c r="J66" i="20"/>
  <c r="B66" i="20"/>
  <c r="N65" i="20"/>
  <c r="M65" i="20"/>
  <c r="L65" i="20"/>
  <c r="K65" i="20"/>
  <c r="J65" i="20"/>
  <c r="B65" i="20"/>
  <c r="N64" i="20"/>
  <c r="M64" i="20"/>
  <c r="L64" i="20"/>
  <c r="K64" i="20"/>
  <c r="J64" i="20"/>
  <c r="B64" i="20"/>
  <c r="N63" i="20"/>
  <c r="M63" i="20"/>
  <c r="L63" i="20"/>
  <c r="K63" i="20"/>
  <c r="J63" i="20"/>
  <c r="B63" i="20"/>
  <c r="N62" i="20"/>
  <c r="M62" i="20"/>
  <c r="L62" i="20"/>
  <c r="K62" i="20"/>
  <c r="J62" i="20"/>
  <c r="B62" i="20"/>
  <c r="N61" i="20"/>
  <c r="M61" i="20"/>
  <c r="L61" i="20"/>
  <c r="K61" i="20"/>
  <c r="J61" i="20"/>
  <c r="B61" i="20"/>
  <c r="N60" i="20"/>
  <c r="M60" i="20"/>
  <c r="L60" i="20"/>
  <c r="K60" i="20"/>
  <c r="J60" i="20"/>
  <c r="B60" i="20"/>
  <c r="N59" i="20"/>
  <c r="M59" i="20"/>
  <c r="L59" i="20"/>
  <c r="K59" i="20"/>
  <c r="J59" i="20"/>
  <c r="B59" i="20"/>
  <c r="N58" i="20"/>
  <c r="M58" i="20"/>
  <c r="L58" i="20"/>
  <c r="K58" i="20"/>
  <c r="J58" i="20"/>
  <c r="B58" i="20"/>
  <c r="N57" i="20"/>
  <c r="M57" i="20"/>
  <c r="L57" i="20"/>
  <c r="K57" i="20"/>
  <c r="J57" i="20"/>
  <c r="B57" i="20"/>
  <c r="N56" i="20"/>
  <c r="M56" i="20"/>
  <c r="L56" i="20"/>
  <c r="K56" i="20"/>
  <c r="J56" i="20"/>
  <c r="B56" i="20"/>
  <c r="N55" i="20"/>
  <c r="M55" i="20"/>
  <c r="L55" i="20"/>
  <c r="K55" i="20"/>
  <c r="J55" i="20"/>
  <c r="B55" i="20"/>
  <c r="N54" i="20"/>
  <c r="M54" i="20"/>
  <c r="L54" i="20"/>
  <c r="K54" i="20"/>
  <c r="J54" i="20"/>
  <c r="B54" i="20"/>
  <c r="N53" i="20"/>
  <c r="M53" i="20"/>
  <c r="L53" i="20"/>
  <c r="K53" i="20"/>
  <c r="J53" i="20"/>
  <c r="B53" i="20"/>
  <c r="N52" i="20"/>
  <c r="M52" i="20"/>
  <c r="L52" i="20"/>
  <c r="K52" i="20"/>
  <c r="J52" i="20"/>
  <c r="B52" i="20"/>
  <c r="N51" i="20"/>
  <c r="M51" i="20"/>
  <c r="L51" i="20"/>
  <c r="K51" i="20"/>
  <c r="J51" i="20"/>
  <c r="B51" i="20"/>
  <c r="N50" i="20"/>
  <c r="M50" i="20"/>
  <c r="L50" i="20"/>
  <c r="K50" i="20"/>
  <c r="J50" i="20"/>
  <c r="B50" i="20"/>
  <c r="N49" i="20"/>
  <c r="M49" i="20"/>
  <c r="L49" i="20"/>
  <c r="K49" i="20"/>
  <c r="J49" i="20"/>
  <c r="B49" i="20"/>
  <c r="N48" i="20"/>
  <c r="M48" i="20"/>
  <c r="L48" i="20"/>
  <c r="K48" i="20"/>
  <c r="J48" i="20"/>
  <c r="B48" i="20"/>
  <c r="N47" i="20"/>
  <c r="M47" i="20"/>
  <c r="L47" i="20"/>
  <c r="K47" i="20"/>
  <c r="J47" i="20"/>
  <c r="B47" i="20"/>
  <c r="N46" i="20"/>
  <c r="M46" i="20"/>
  <c r="L46" i="20"/>
  <c r="K46" i="20"/>
  <c r="J46" i="20"/>
  <c r="B46" i="20"/>
  <c r="N45" i="20"/>
  <c r="M45" i="20"/>
  <c r="L45" i="20"/>
  <c r="K45" i="20"/>
  <c r="J45" i="20"/>
  <c r="B45" i="20"/>
  <c r="N44" i="20"/>
  <c r="M44" i="20"/>
  <c r="L44" i="20"/>
  <c r="K44" i="20"/>
  <c r="J44" i="20"/>
  <c r="B44" i="20"/>
  <c r="N43" i="20"/>
  <c r="M43" i="20"/>
  <c r="L43" i="20"/>
  <c r="K43" i="20"/>
  <c r="J43" i="20"/>
  <c r="B43" i="20"/>
  <c r="N42" i="20"/>
  <c r="M42" i="20"/>
  <c r="L42" i="20"/>
  <c r="K42" i="20"/>
  <c r="J42" i="20"/>
  <c r="B42" i="20"/>
  <c r="N41" i="20"/>
  <c r="M41" i="20"/>
  <c r="L41" i="20"/>
  <c r="K41" i="20"/>
  <c r="J41" i="20"/>
  <c r="B41" i="20"/>
  <c r="N40" i="20"/>
  <c r="M40" i="20"/>
  <c r="L40" i="20"/>
  <c r="K40" i="20"/>
  <c r="J40" i="20"/>
  <c r="B40" i="20"/>
  <c r="N39" i="20"/>
  <c r="M39" i="20"/>
  <c r="L39" i="20"/>
  <c r="K39" i="20"/>
  <c r="J39" i="20"/>
  <c r="B39" i="20"/>
  <c r="N38" i="20"/>
  <c r="M38" i="20"/>
  <c r="L38" i="20"/>
  <c r="K38" i="20"/>
  <c r="J38" i="20"/>
  <c r="B38" i="20"/>
  <c r="N37" i="20"/>
  <c r="M37" i="20"/>
  <c r="L37" i="20"/>
  <c r="K37" i="20"/>
  <c r="J37" i="20"/>
  <c r="B37" i="20"/>
  <c r="N36" i="20"/>
  <c r="M36" i="20"/>
  <c r="L36" i="20"/>
  <c r="K36" i="20"/>
  <c r="J36" i="20"/>
  <c r="B36" i="20"/>
  <c r="N35" i="20"/>
  <c r="M35" i="20"/>
  <c r="L35" i="20"/>
  <c r="K35" i="20"/>
  <c r="J35" i="20"/>
  <c r="B35" i="20"/>
  <c r="N34" i="20"/>
  <c r="M34" i="20"/>
  <c r="L34" i="20"/>
  <c r="K34" i="20"/>
  <c r="J34" i="20"/>
  <c r="B34" i="20"/>
  <c r="N33" i="20"/>
  <c r="M33" i="20"/>
  <c r="L33" i="20"/>
  <c r="K33" i="20"/>
  <c r="J33" i="20"/>
  <c r="B33" i="20"/>
  <c r="N32" i="20"/>
  <c r="M32" i="20"/>
  <c r="L32" i="20"/>
  <c r="K32" i="20"/>
  <c r="J32" i="20"/>
  <c r="B32" i="20"/>
  <c r="N31" i="20"/>
  <c r="M31" i="20"/>
  <c r="L31" i="20"/>
  <c r="K31" i="20"/>
  <c r="J31" i="20"/>
  <c r="B31" i="20"/>
  <c r="N30" i="20"/>
  <c r="M30" i="20"/>
  <c r="L30" i="20"/>
  <c r="K30" i="20"/>
  <c r="J30" i="20"/>
  <c r="B30" i="20"/>
  <c r="N29" i="20"/>
  <c r="M29" i="20"/>
  <c r="L29" i="20"/>
  <c r="K29" i="20"/>
  <c r="J29" i="20"/>
  <c r="B29" i="20"/>
  <c r="N28" i="20"/>
  <c r="M28" i="20"/>
  <c r="L28" i="20"/>
  <c r="K28" i="20"/>
  <c r="J28" i="20"/>
  <c r="B28" i="20"/>
  <c r="N27" i="20"/>
  <c r="M27" i="20"/>
  <c r="L27" i="20"/>
  <c r="K27" i="20"/>
  <c r="J27" i="20"/>
  <c r="B27" i="20"/>
  <c r="N26" i="20"/>
  <c r="M26" i="20"/>
  <c r="L26" i="20"/>
  <c r="K26" i="20"/>
  <c r="J26" i="20"/>
  <c r="B26" i="20"/>
  <c r="N25" i="20"/>
  <c r="M25" i="20"/>
  <c r="L25" i="20"/>
  <c r="K25" i="20"/>
  <c r="J25" i="20"/>
  <c r="B25" i="20"/>
  <c r="N24" i="20"/>
  <c r="M24" i="20"/>
  <c r="L24" i="20"/>
  <c r="K24" i="20"/>
  <c r="J24" i="20"/>
  <c r="B24" i="20"/>
  <c r="N23" i="20"/>
  <c r="M23" i="20"/>
  <c r="L23" i="20"/>
  <c r="K23" i="20"/>
  <c r="J23" i="20"/>
  <c r="B23" i="20"/>
  <c r="N22" i="20"/>
  <c r="M22" i="20"/>
  <c r="L22" i="20"/>
  <c r="K22" i="20"/>
  <c r="J22" i="20"/>
  <c r="B22" i="20"/>
  <c r="N21" i="20"/>
  <c r="M21" i="20"/>
  <c r="L21" i="20"/>
  <c r="K21" i="20"/>
  <c r="J21" i="20"/>
  <c r="B21" i="20"/>
  <c r="N20" i="20"/>
  <c r="M20" i="20"/>
  <c r="L20" i="20"/>
  <c r="K20" i="20"/>
  <c r="J20" i="20"/>
  <c r="B20" i="20"/>
  <c r="N19" i="20"/>
  <c r="M19" i="20"/>
  <c r="L19" i="20"/>
  <c r="K19" i="20"/>
  <c r="J19" i="20"/>
  <c r="B19" i="20"/>
  <c r="N18" i="20"/>
  <c r="M18" i="20"/>
  <c r="L18" i="20"/>
  <c r="K18" i="20"/>
  <c r="J18" i="20"/>
  <c r="B18" i="20"/>
  <c r="N17" i="20"/>
  <c r="M17" i="20"/>
  <c r="L17" i="20"/>
  <c r="K17" i="20"/>
  <c r="J17" i="20"/>
  <c r="B17" i="20"/>
  <c r="N16" i="20"/>
  <c r="M16" i="20"/>
  <c r="L16" i="20"/>
  <c r="K16" i="20"/>
  <c r="J16" i="20"/>
  <c r="B16" i="20"/>
  <c r="T1164" i="20" l="1"/>
  <c r="T1151" i="20"/>
  <c r="T1142" i="20"/>
  <c r="X1128" i="20"/>
  <c r="AB1113" i="20"/>
  <c r="T1108" i="20"/>
  <c r="AB1059" i="20"/>
  <c r="T1169" i="20"/>
  <c r="AB1162" i="20"/>
  <c r="T1159" i="20"/>
  <c r="T1102" i="20"/>
  <c r="AB1100" i="20"/>
  <c r="T1096" i="20"/>
  <c r="X856" i="20"/>
  <c r="T856" i="20"/>
  <c r="AB1226" i="20"/>
  <c r="AB1218" i="20"/>
  <c r="AB1210" i="20"/>
  <c r="AB1202" i="20"/>
  <c r="AB1194" i="20"/>
  <c r="AB1186" i="20"/>
  <c r="AB1178" i="20"/>
  <c r="X1173" i="20"/>
  <c r="AB1155" i="20"/>
  <c r="T1152" i="20"/>
  <c r="AB1146" i="20"/>
  <c r="AB1134" i="20"/>
  <c r="AB1131" i="20"/>
  <c r="X1118" i="20"/>
  <c r="X1114" i="20"/>
  <c r="AB1057" i="20"/>
  <c r="AB972" i="20"/>
  <c r="AB950" i="20"/>
  <c r="X536" i="20"/>
  <c r="T536" i="20"/>
  <c r="X1226" i="20"/>
  <c r="X1223" i="20"/>
  <c r="T1222" i="20"/>
  <c r="X1218" i="20"/>
  <c r="X1215" i="20"/>
  <c r="T1214" i="20"/>
  <c r="X1210" i="20"/>
  <c r="X1207" i="20"/>
  <c r="T1206" i="20"/>
  <c r="X1202" i="20"/>
  <c r="X1199" i="20"/>
  <c r="T1198" i="20"/>
  <c r="X1194" i="20"/>
  <c r="X1191" i="20"/>
  <c r="T1190" i="20"/>
  <c r="X1186" i="20"/>
  <c r="X1183" i="20"/>
  <c r="T1182" i="20"/>
  <c r="X1178" i="20"/>
  <c r="X1175" i="20"/>
  <c r="T1173" i="20"/>
  <c r="X1155" i="20"/>
  <c r="AB1140" i="20"/>
  <c r="X1137" i="20"/>
  <c r="X1131" i="20"/>
  <c r="X1122" i="20"/>
  <c r="T1121" i="20"/>
  <c r="T1119" i="20"/>
  <c r="T1118" i="20"/>
  <c r="T1111" i="20"/>
  <c r="T1110" i="20"/>
  <c r="AB1106" i="20"/>
  <c r="X1103" i="20"/>
  <c r="AB1101" i="20"/>
  <c r="X1098" i="20"/>
  <c r="T1097" i="20"/>
  <c r="T1068" i="20"/>
  <c r="T1051" i="20"/>
  <c r="AB995" i="20"/>
  <c r="T963" i="20"/>
  <c r="AB870" i="20"/>
  <c r="T1226" i="20"/>
  <c r="T1224" i="20"/>
  <c r="T1223" i="20"/>
  <c r="T1218" i="20"/>
  <c r="T1216" i="20"/>
  <c r="T1215" i="20"/>
  <c r="T1210" i="20"/>
  <c r="T1208" i="20"/>
  <c r="T1207" i="20"/>
  <c r="T1202" i="20"/>
  <c r="T1200" i="20"/>
  <c r="T1199" i="20"/>
  <c r="T1194" i="20"/>
  <c r="T1192" i="20"/>
  <c r="T1191" i="20"/>
  <c r="T1186" i="20"/>
  <c r="T1184" i="20"/>
  <c r="T1183" i="20"/>
  <c r="T1178" i="20"/>
  <c r="T1176" i="20"/>
  <c r="T1175" i="20"/>
  <c r="T1170" i="20"/>
  <c r="AB1164" i="20"/>
  <c r="T1157" i="20"/>
  <c r="AB1151" i="20"/>
  <c r="X1148" i="20"/>
  <c r="X1140" i="20"/>
  <c r="X1138" i="20"/>
  <c r="T1137" i="20"/>
  <c r="AB1136" i="20"/>
  <c r="T1135" i="20"/>
  <c r="T1131" i="20"/>
  <c r="T1127" i="20"/>
  <c r="T1126" i="20"/>
  <c r="AB1112" i="20"/>
  <c r="X1090" i="20"/>
  <c r="X1080" i="20"/>
  <c r="AB1063" i="20"/>
  <c r="T1037" i="20"/>
  <c r="X1009" i="20"/>
  <c r="X944" i="20"/>
  <c r="T944" i="20"/>
  <c r="AB942" i="20"/>
  <c r="T830" i="20"/>
  <c r="T1220" i="20"/>
  <c r="T1212" i="20"/>
  <c r="T1204" i="20"/>
  <c r="T1196" i="20"/>
  <c r="T1188" i="20"/>
  <c r="T1180" i="20"/>
  <c r="X1164" i="20"/>
  <c r="AB1161" i="20"/>
  <c r="AB1159" i="20"/>
  <c r="AB1149" i="20"/>
  <c r="T1148" i="20"/>
  <c r="AB1145" i="20"/>
  <c r="AB1141" i="20"/>
  <c r="T1140" i="20"/>
  <c r="X1136" i="20"/>
  <c r="X1133" i="20"/>
  <c r="AB1123" i="20"/>
  <c r="T1120" i="20"/>
  <c r="X1117" i="20"/>
  <c r="AB1114" i="20"/>
  <c r="X1112" i="20"/>
  <c r="T1109" i="20"/>
  <c r="AB1107" i="20"/>
  <c r="T1106" i="20"/>
  <c r="AB1102" i="20"/>
  <c r="AB1099" i="20"/>
  <c r="AB1094" i="20"/>
  <c r="T1093" i="20"/>
  <c r="AB1089" i="20"/>
  <c r="AB1084" i="20"/>
  <c r="X1068" i="20"/>
  <c r="AB1001" i="20"/>
  <c r="AB991" i="20"/>
  <c r="X942" i="20"/>
  <c r="X936" i="20"/>
  <c r="T936" i="20"/>
  <c r="AB909" i="20"/>
  <c r="AB901" i="20"/>
  <c r="AB1009" i="20"/>
  <c r="T1000" i="20"/>
  <c r="T941" i="20"/>
  <c r="T829" i="20"/>
  <c r="T816" i="20"/>
  <c r="T796" i="20"/>
  <c r="AB796" i="20"/>
  <c r="AB1055" i="20"/>
  <c r="AB1043" i="20"/>
  <c r="X1042" i="20"/>
  <c r="X1026" i="20"/>
  <c r="AB1011" i="20"/>
  <c r="X991" i="20"/>
  <c r="T990" i="20"/>
  <c r="AB977" i="20"/>
  <c r="AB975" i="20"/>
  <c r="T974" i="20"/>
  <c r="AB967" i="20"/>
  <c r="AB965" i="20"/>
  <c r="T949" i="20"/>
  <c r="AB944" i="20"/>
  <c r="AB936" i="20"/>
  <c r="AB906" i="20"/>
  <c r="AB895" i="20"/>
  <c r="AB881" i="20"/>
  <c r="X862" i="20"/>
  <c r="T861" i="20"/>
  <c r="AB856" i="20"/>
  <c r="X830" i="20"/>
  <c r="AB817" i="20"/>
  <c r="AB814" i="20"/>
  <c r="AB1088" i="20"/>
  <c r="AB1077" i="20"/>
  <c r="X1072" i="20"/>
  <c r="X1066" i="20"/>
  <c r="X1063" i="20"/>
  <c r="X1060" i="20"/>
  <c r="X1055" i="20"/>
  <c r="T1054" i="20"/>
  <c r="T1053" i="20"/>
  <c r="T1049" i="20"/>
  <c r="AB1040" i="20"/>
  <c r="X1038" i="20"/>
  <c r="AB1013" i="20"/>
  <c r="AB1005" i="20"/>
  <c r="T1004" i="20"/>
  <c r="T993" i="20"/>
  <c r="X988" i="20"/>
  <c r="AB979" i="20"/>
  <c r="X975" i="20"/>
  <c r="AB969" i="20"/>
  <c r="X967" i="20"/>
  <c r="X965" i="20"/>
  <c r="AB960" i="20"/>
  <c r="T957" i="20"/>
  <c r="T956" i="20"/>
  <c r="X950" i="20"/>
  <c r="AB940" i="20"/>
  <c r="T939" i="20"/>
  <c r="AB932" i="20"/>
  <c r="T931" i="20"/>
  <c r="AB930" i="20"/>
  <c r="AB922" i="20"/>
  <c r="AB914" i="20"/>
  <c r="AB903" i="20"/>
  <c r="X901" i="20"/>
  <c r="T898" i="20"/>
  <c r="X895" i="20"/>
  <c r="AB889" i="20"/>
  <c r="X888" i="20"/>
  <c r="X876" i="20"/>
  <c r="T873" i="20"/>
  <c r="X870" i="20"/>
  <c r="T869" i="20"/>
  <c r="T868" i="20"/>
  <c r="AB864" i="20"/>
  <c r="AB852" i="20"/>
  <c r="AB850" i="20"/>
  <c r="T848" i="20"/>
  <c r="T827" i="20"/>
  <c r="AB823" i="20"/>
  <c r="T795" i="20"/>
  <c r="AB600" i="20"/>
  <c r="X1088" i="20"/>
  <c r="AB1074" i="20"/>
  <c r="X1067" i="20"/>
  <c r="T1066" i="20"/>
  <c r="AB1065" i="20"/>
  <c r="X1058" i="20"/>
  <c r="T1057" i="20"/>
  <c r="AB1045" i="20"/>
  <c r="X1040" i="20"/>
  <c r="X1036" i="20"/>
  <c r="X1029" i="20"/>
  <c r="AB1028" i="20"/>
  <c r="T1027" i="20"/>
  <c r="AB1024" i="20"/>
  <c r="AB1020" i="20"/>
  <c r="X1013" i="20"/>
  <c r="AB996" i="20"/>
  <c r="T995" i="20"/>
  <c r="AB987" i="20"/>
  <c r="X984" i="20"/>
  <c r="AB981" i="20"/>
  <c r="AB973" i="20"/>
  <c r="T972" i="20"/>
  <c r="AB952" i="20"/>
  <c r="AB948" i="20"/>
  <c r="T947" i="20"/>
  <c r="AB946" i="20"/>
  <c r="AB938" i="20"/>
  <c r="AB927" i="20"/>
  <c r="X925" i="20"/>
  <c r="AB919" i="20"/>
  <c r="AB911" i="20"/>
  <c r="X909" i="20"/>
  <c r="T906" i="20"/>
  <c r="X903" i="20"/>
  <c r="AB897" i="20"/>
  <c r="X896" i="20"/>
  <c r="X884" i="20"/>
  <c r="T881" i="20"/>
  <c r="X878" i="20"/>
  <c r="T877" i="20"/>
  <c r="T876" i="20"/>
  <c r="AB872" i="20"/>
  <c r="AB860" i="20"/>
  <c r="T859" i="20"/>
  <c r="AB858" i="20"/>
  <c r="T836" i="20"/>
  <c r="X823" i="20"/>
  <c r="AB812" i="20"/>
  <c r="T811" i="20"/>
  <c r="AB810" i="20"/>
  <c r="X1083" i="20"/>
  <c r="T1082" i="20"/>
  <c r="X1079" i="20"/>
  <c r="AB1078" i="20"/>
  <c r="X1074" i="20"/>
  <c r="X1045" i="20"/>
  <c r="X1032" i="20"/>
  <c r="AB1030" i="20"/>
  <c r="X1018" i="20"/>
  <c r="X1015" i="20"/>
  <c r="AB1014" i="20"/>
  <c r="X1006" i="20"/>
  <c r="X997" i="20"/>
  <c r="X981" i="20"/>
  <c r="T969" i="20"/>
  <c r="AB962" i="20"/>
  <c r="AB956" i="20"/>
  <c r="T955" i="20"/>
  <c r="AB954" i="20"/>
  <c r="AB943" i="20"/>
  <c r="AB941" i="20"/>
  <c r="AB935" i="20"/>
  <c r="AB931" i="20"/>
  <c r="T930" i="20"/>
  <c r="X927" i="20"/>
  <c r="AB923" i="20"/>
  <c r="T922" i="20"/>
  <c r="X919" i="20"/>
  <c r="AB915" i="20"/>
  <c r="T914" i="20"/>
  <c r="X911" i="20"/>
  <c r="AB905" i="20"/>
  <c r="X904" i="20"/>
  <c r="X892" i="20"/>
  <c r="T889" i="20"/>
  <c r="X886" i="20"/>
  <c r="T885" i="20"/>
  <c r="T884" i="20"/>
  <c r="AB880" i="20"/>
  <c r="AB868" i="20"/>
  <c r="T867" i="20"/>
  <c r="AB866" i="20"/>
  <c r="AB855" i="20"/>
  <c r="X853" i="20"/>
  <c r="X851" i="20"/>
  <c r="X848" i="20"/>
  <c r="X844" i="20"/>
  <c r="T841" i="20"/>
  <c r="AB829" i="20"/>
  <c r="X827" i="20"/>
  <c r="AB825" i="20"/>
  <c r="X824" i="20"/>
  <c r="T823" i="20"/>
  <c r="T1065" i="20"/>
  <c r="X1062" i="20"/>
  <c r="AB1060" i="20"/>
  <c r="T1059" i="20"/>
  <c r="AB1046" i="20"/>
  <c r="T1045" i="20"/>
  <c r="X1034" i="20"/>
  <c r="AB1031" i="20"/>
  <c r="AB1021" i="20"/>
  <c r="T1018" i="20"/>
  <c r="T1015" i="20"/>
  <c r="X1004" i="20"/>
  <c r="X1000" i="20"/>
  <c r="AB998" i="20"/>
  <c r="AB988" i="20"/>
  <c r="T987" i="20"/>
  <c r="X983" i="20"/>
  <c r="AB982" i="20"/>
  <c r="X974" i="20"/>
  <c r="X964" i="20"/>
  <c r="AB947" i="20"/>
  <c r="T946" i="20"/>
  <c r="X943" i="20"/>
  <c r="X941" i="20"/>
  <c r="AB939" i="20"/>
  <c r="T938" i="20"/>
  <c r="X935" i="20"/>
  <c r="X928" i="20"/>
  <c r="X920" i="20"/>
  <c r="X912" i="20"/>
  <c r="X900" i="20"/>
  <c r="T897" i="20"/>
  <c r="T892" i="20"/>
  <c r="AB876" i="20"/>
  <c r="T875" i="20"/>
  <c r="X861" i="20"/>
  <c r="T858" i="20"/>
  <c r="X855" i="20"/>
  <c r="T844" i="20"/>
  <c r="T835" i="20"/>
  <c r="AB834" i="20"/>
  <c r="AB831" i="20"/>
  <c r="X829" i="20"/>
  <c r="T810" i="20"/>
  <c r="X796" i="20"/>
  <c r="X783" i="20"/>
  <c r="X805" i="20"/>
  <c r="T802" i="20"/>
  <c r="T799" i="20"/>
  <c r="T779" i="20"/>
  <c r="X773" i="20"/>
  <c r="X762" i="20"/>
  <c r="T760" i="20"/>
  <c r="T757" i="20"/>
  <c r="T745" i="20"/>
  <c r="X739" i="20"/>
  <c r="T722" i="20"/>
  <c r="T717" i="20"/>
  <c r="T706" i="20"/>
  <c r="X695" i="20"/>
  <c r="AB694" i="20"/>
  <c r="AB690" i="20"/>
  <c r="T689" i="20"/>
  <c r="X686" i="20"/>
  <c r="X683" i="20"/>
  <c r="T675" i="20"/>
  <c r="T672" i="20"/>
  <c r="T656" i="20"/>
  <c r="X653" i="20"/>
  <c r="X647" i="20"/>
  <c r="AB641" i="20"/>
  <c r="T640" i="20"/>
  <c r="X634" i="20"/>
  <c r="X632" i="20"/>
  <c r="X616" i="20"/>
  <c r="AB611" i="20"/>
  <c r="T604" i="20"/>
  <c r="T601" i="20"/>
  <c r="T596" i="20"/>
  <c r="T593" i="20"/>
  <c r="X564" i="20"/>
  <c r="T561" i="20"/>
  <c r="AB551" i="20"/>
  <c r="T538" i="20"/>
  <c r="X534" i="20"/>
  <c r="T527" i="20"/>
  <c r="T773" i="20"/>
  <c r="T762" i="20"/>
  <c r="T755" i="20"/>
  <c r="T754" i="20"/>
  <c r="T752" i="20"/>
  <c r="T740" i="20"/>
  <c r="X727" i="20"/>
  <c r="T697" i="20"/>
  <c r="X694" i="20"/>
  <c r="T683" i="20"/>
  <c r="T680" i="20"/>
  <c r="AB671" i="20"/>
  <c r="T670" i="20"/>
  <c r="X659" i="20"/>
  <c r="AB619" i="20"/>
  <c r="AB809" i="20"/>
  <c r="T782" i="20"/>
  <c r="X756" i="20"/>
  <c r="AB749" i="20"/>
  <c r="X745" i="20"/>
  <c r="X689" i="20"/>
  <c r="X685" i="20"/>
  <c r="AB661" i="20"/>
  <c r="AB645" i="20"/>
  <c r="AB624" i="20"/>
  <c r="T615" i="20"/>
  <c r="X795" i="20"/>
  <c r="AB768" i="20"/>
  <c r="X750" i="20"/>
  <c r="X749" i="20"/>
  <c r="AB741" i="20"/>
  <c r="X729" i="20"/>
  <c r="AB710" i="20"/>
  <c r="X699" i="20"/>
  <c r="T686" i="20"/>
  <c r="AB665" i="20"/>
  <c r="X660" i="20"/>
  <c r="AB588" i="20"/>
  <c r="T573" i="20"/>
  <c r="AB557" i="20"/>
  <c r="AB553" i="20"/>
  <c r="AB489" i="20"/>
  <c r="AB754" i="20"/>
  <c r="X741" i="20"/>
  <c r="T721" i="20"/>
  <c r="X710" i="20"/>
  <c r="T699" i="20"/>
  <c r="T682" i="20"/>
  <c r="X668" i="20"/>
  <c r="X649" i="20"/>
  <c r="X624" i="20"/>
  <c r="AB621" i="20"/>
  <c r="X588" i="20"/>
  <c r="X557" i="20"/>
  <c r="X553" i="20"/>
  <c r="T541" i="20"/>
  <c r="X489" i="20"/>
  <c r="AB847" i="20"/>
  <c r="X845" i="20"/>
  <c r="X843" i="20"/>
  <c r="T842" i="20"/>
  <c r="X839" i="20"/>
  <c r="AB833" i="20"/>
  <c r="X832" i="20"/>
  <c r="X820" i="20"/>
  <c r="T817" i="20"/>
  <c r="X814" i="20"/>
  <c r="T813" i="20"/>
  <c r="T812" i="20"/>
  <c r="AB808" i="20"/>
  <c r="X800" i="20"/>
  <c r="T798" i="20"/>
  <c r="X792" i="20"/>
  <c r="X789" i="20"/>
  <c r="AB784" i="20"/>
  <c r="X778" i="20"/>
  <c r="T777" i="20"/>
  <c r="T772" i="20"/>
  <c r="AB767" i="20"/>
  <c r="X765" i="20"/>
  <c r="X758" i="20"/>
  <c r="T743" i="20"/>
  <c r="T741" i="20"/>
  <c r="T730" i="20"/>
  <c r="X725" i="20"/>
  <c r="AB724" i="20"/>
  <c r="T723" i="20"/>
  <c r="AB720" i="20"/>
  <c r="X715" i="20"/>
  <c r="T707" i="20"/>
  <c r="X705" i="20"/>
  <c r="T704" i="20"/>
  <c r="X701" i="20"/>
  <c r="T690" i="20"/>
  <c r="AB681" i="20"/>
  <c r="X676" i="20"/>
  <c r="AB670" i="20"/>
  <c r="AB666" i="20"/>
  <c r="T665" i="20"/>
  <c r="AB664" i="20"/>
  <c r="X662" i="20"/>
  <c r="X657" i="20"/>
  <c r="X655" i="20"/>
  <c r="T650" i="20"/>
  <c r="AB648" i="20"/>
  <c r="X641" i="20"/>
  <c r="X639" i="20"/>
  <c r="T638" i="20"/>
  <c r="T630" i="20"/>
  <c r="T625" i="20"/>
  <c r="X622" i="20"/>
  <c r="X605" i="20"/>
  <c r="X602" i="20"/>
  <c r="AB599" i="20"/>
  <c r="X597" i="20"/>
  <c r="AB595" i="20"/>
  <c r="X592" i="20"/>
  <c r="T589" i="20"/>
  <c r="T588" i="20"/>
  <c r="T585" i="20"/>
  <c r="T581" i="20"/>
  <c r="T580" i="20"/>
  <c r="T574" i="20"/>
  <c r="X562" i="20"/>
  <c r="AB556" i="20"/>
  <c r="X546" i="20"/>
  <c r="AB542" i="20"/>
  <c r="T533" i="20"/>
  <c r="AB492" i="20"/>
  <c r="X419" i="20"/>
  <c r="T850" i="20"/>
  <c r="X847" i="20"/>
  <c r="AB841" i="20"/>
  <c r="X840" i="20"/>
  <c r="X828" i="20"/>
  <c r="T825" i="20"/>
  <c r="X822" i="20"/>
  <c r="T821" i="20"/>
  <c r="T820" i="20"/>
  <c r="AB816" i="20"/>
  <c r="AB804" i="20"/>
  <c r="T803" i="20"/>
  <c r="AB802" i="20"/>
  <c r="X794" i="20"/>
  <c r="T792" i="20"/>
  <c r="AB791" i="20"/>
  <c r="T790" i="20"/>
  <c r="T789" i="20"/>
  <c r="T765" i="20"/>
  <c r="AB760" i="20"/>
  <c r="X755" i="20"/>
  <c r="X748" i="20"/>
  <c r="AB738" i="20"/>
  <c r="T737" i="20"/>
  <c r="AB729" i="20"/>
  <c r="T726" i="20"/>
  <c r="T725" i="20"/>
  <c r="AB716" i="20"/>
  <c r="T715" i="20"/>
  <c r="X713" i="20"/>
  <c r="T712" i="20"/>
  <c r="X709" i="20"/>
  <c r="AB703" i="20"/>
  <c r="T702" i="20"/>
  <c r="AB689" i="20"/>
  <c r="AB678" i="20"/>
  <c r="AB674" i="20"/>
  <c r="T673" i="20"/>
  <c r="AB672" i="20"/>
  <c r="X670" i="20"/>
  <c r="X667" i="20"/>
  <c r="AB640" i="20"/>
  <c r="T622" i="20"/>
  <c r="T619" i="20"/>
  <c r="AB613" i="20"/>
  <c r="AB610" i="20"/>
  <c r="AB604" i="20"/>
  <c r="AB603" i="20"/>
  <c r="T602" i="20"/>
  <c r="AB596" i="20"/>
  <c r="T568" i="20"/>
  <c r="X563" i="20"/>
  <c r="T562" i="20"/>
  <c r="AB561" i="20"/>
  <c r="T546" i="20"/>
  <c r="X542" i="20"/>
  <c r="X535" i="20"/>
  <c r="T528" i="20"/>
  <c r="T344" i="20"/>
  <c r="AB344" i="20"/>
  <c r="AB143" i="20"/>
  <c r="AB450" i="20"/>
  <c r="AB438" i="20"/>
  <c r="X426" i="20"/>
  <c r="AB419" i="20"/>
  <c r="T418" i="20"/>
  <c r="X396" i="20"/>
  <c r="AB387" i="20"/>
  <c r="T386" i="20"/>
  <c r="AB369" i="20"/>
  <c r="X361" i="20"/>
  <c r="AB469" i="20"/>
  <c r="AB453" i="20"/>
  <c r="X414" i="20"/>
  <c r="X397" i="20"/>
  <c r="T362" i="20"/>
  <c r="AB578" i="20"/>
  <c r="AB575" i="20"/>
  <c r="X573" i="20"/>
  <c r="AB571" i="20"/>
  <c r="T570" i="20"/>
  <c r="X567" i="20"/>
  <c r="X560" i="20"/>
  <c r="T559" i="20"/>
  <c r="X556" i="20"/>
  <c r="T553" i="20"/>
  <c r="T549" i="20"/>
  <c r="T548" i="20"/>
  <c r="AB536" i="20"/>
  <c r="AB522" i="20"/>
  <c r="AB517" i="20"/>
  <c r="X514" i="20"/>
  <c r="AB511" i="20"/>
  <c r="X509" i="20"/>
  <c r="X503" i="20"/>
  <c r="X496" i="20"/>
  <c r="X492" i="20"/>
  <c r="T489" i="20"/>
  <c r="T485" i="20"/>
  <c r="T484" i="20"/>
  <c r="X475" i="20"/>
  <c r="AB472" i="20"/>
  <c r="X469" i="20"/>
  <c r="AB465" i="20"/>
  <c r="AB456" i="20"/>
  <c r="AB449" i="20"/>
  <c r="AB447" i="20"/>
  <c r="X445" i="20"/>
  <c r="T444" i="20"/>
  <c r="AB439" i="20"/>
  <c r="AB436" i="20"/>
  <c r="X434" i="20"/>
  <c r="T428" i="20"/>
  <c r="X423" i="20"/>
  <c r="AB421" i="20"/>
  <c r="AB417" i="20"/>
  <c r="T416" i="20"/>
  <c r="AB412" i="20"/>
  <c r="X410" i="20"/>
  <c r="AB406" i="20"/>
  <c r="AB403" i="20"/>
  <c r="X401" i="20"/>
  <c r="X399" i="20"/>
  <c r="T394" i="20"/>
  <c r="AB377" i="20"/>
  <c r="AB367" i="20"/>
  <c r="X365" i="20"/>
  <c r="AB363" i="20"/>
  <c r="X344" i="20"/>
  <c r="AB340" i="20"/>
  <c r="X329" i="20"/>
  <c r="X312" i="20"/>
  <c r="X307" i="20"/>
  <c r="X209" i="20"/>
  <c r="AB544" i="20"/>
  <c r="AB530" i="20"/>
  <c r="AB525" i="20"/>
  <c r="X522" i="20"/>
  <c r="AB519" i="20"/>
  <c r="X517" i="20"/>
  <c r="X511" i="20"/>
  <c r="X504" i="20"/>
  <c r="X500" i="20"/>
  <c r="T497" i="20"/>
  <c r="T493" i="20"/>
  <c r="T492" i="20"/>
  <c r="AB480" i="20"/>
  <c r="X477" i="20"/>
  <c r="X472" i="20"/>
  <c r="AB461" i="20"/>
  <c r="AB458" i="20"/>
  <c r="X456" i="20"/>
  <c r="X454" i="20"/>
  <c r="T453" i="20"/>
  <c r="X447" i="20"/>
  <c r="AB430" i="20"/>
  <c r="AB427" i="20"/>
  <c r="T426" i="20"/>
  <c r="AB385" i="20"/>
  <c r="AB372" i="20"/>
  <c r="X367" i="20"/>
  <c r="AB361" i="20"/>
  <c r="AB336" i="20"/>
  <c r="AB332" i="20"/>
  <c r="X325" i="20"/>
  <c r="AB317" i="20"/>
  <c r="AB296" i="20"/>
  <c r="X289" i="20"/>
  <c r="AB279" i="20"/>
  <c r="AB275" i="20"/>
  <c r="AB215" i="20"/>
  <c r="T139" i="20"/>
  <c r="X576" i="20"/>
  <c r="T575" i="20"/>
  <c r="X572" i="20"/>
  <c r="T569" i="20"/>
  <c r="T564" i="20"/>
  <c r="AB552" i="20"/>
  <c r="AB538" i="20"/>
  <c r="AB533" i="20"/>
  <c r="X530" i="20"/>
  <c r="AB527" i="20"/>
  <c r="X525" i="20"/>
  <c r="T522" i="20"/>
  <c r="X519" i="20"/>
  <c r="X512" i="20"/>
  <c r="T511" i="20"/>
  <c r="X508" i="20"/>
  <c r="T505" i="20"/>
  <c r="T501" i="20"/>
  <c r="T500" i="20"/>
  <c r="AB488" i="20"/>
  <c r="T477" i="20"/>
  <c r="X473" i="20"/>
  <c r="T472" i="20"/>
  <c r="AB468" i="20"/>
  <c r="AB452" i="20"/>
  <c r="T447" i="20"/>
  <c r="X443" i="20"/>
  <c r="T436" i="20"/>
  <c r="X424" i="20"/>
  <c r="X422" i="20"/>
  <c r="T421" i="20"/>
  <c r="AB418" i="20"/>
  <c r="T412" i="20"/>
  <c r="X407" i="20"/>
  <c r="T406" i="20"/>
  <c r="AB405" i="20"/>
  <c r="X392" i="20"/>
  <c r="AB386" i="20"/>
  <c r="X382" i="20"/>
  <c r="AB380" i="20"/>
  <c r="X372" i="20"/>
  <c r="X369" i="20"/>
  <c r="T367" i="20"/>
  <c r="AB343" i="20"/>
  <c r="T340" i="20"/>
  <c r="AB337" i="20"/>
  <c r="X317" i="20"/>
  <c r="T306" i="20"/>
  <c r="X296" i="20"/>
  <c r="X292" i="20"/>
  <c r="AB244" i="20"/>
  <c r="T238" i="20"/>
  <c r="T130" i="20"/>
  <c r="X116" i="20"/>
  <c r="AB546" i="20"/>
  <c r="AB541" i="20"/>
  <c r="X538" i="20"/>
  <c r="AB535" i="20"/>
  <c r="X533" i="20"/>
  <c r="T530" i="20"/>
  <c r="X527" i="20"/>
  <c r="X520" i="20"/>
  <c r="T519" i="20"/>
  <c r="X516" i="20"/>
  <c r="T513" i="20"/>
  <c r="T509" i="20"/>
  <c r="T508" i="20"/>
  <c r="AB482" i="20"/>
  <c r="T475" i="20"/>
  <c r="T474" i="20"/>
  <c r="X468" i="20"/>
  <c r="AB463" i="20"/>
  <c r="T461" i="20"/>
  <c r="T458" i="20"/>
  <c r="X455" i="20"/>
  <c r="AB435" i="20"/>
  <c r="T434" i="20"/>
  <c r="T433" i="20"/>
  <c r="AB431" i="20"/>
  <c r="T430" i="20"/>
  <c r="AB425" i="20"/>
  <c r="T424" i="20"/>
  <c r="X418" i="20"/>
  <c r="AB414" i="20"/>
  <c r="AB411" i="20"/>
  <c r="T410" i="20"/>
  <c r="T409" i="20"/>
  <c r="T398" i="20"/>
  <c r="AB393" i="20"/>
  <c r="X386" i="20"/>
  <c r="X375" i="20"/>
  <c r="T372" i="20"/>
  <c r="X346" i="20"/>
  <c r="T336" i="20"/>
  <c r="T311" i="20"/>
  <c r="T221" i="20"/>
  <c r="X201" i="20"/>
  <c r="AB140" i="20"/>
  <c r="AB362" i="20"/>
  <c r="T357" i="20"/>
  <c r="X354" i="20"/>
  <c r="X343" i="20"/>
  <c r="AB326" i="20"/>
  <c r="T325" i="20"/>
  <c r="T313" i="20"/>
  <c r="T308" i="20"/>
  <c r="X291" i="20"/>
  <c r="AB288" i="20"/>
  <c r="X283" i="20"/>
  <c r="X277" i="20"/>
  <c r="X274" i="20"/>
  <c r="X271" i="20"/>
  <c r="X268" i="20"/>
  <c r="T263" i="20"/>
  <c r="AB259" i="20"/>
  <c r="X255" i="20"/>
  <c r="X247" i="20"/>
  <c r="AB245" i="20"/>
  <c r="T240" i="20"/>
  <c r="AB239" i="20"/>
  <c r="X231" i="20"/>
  <c r="X208" i="20"/>
  <c r="X206" i="20"/>
  <c r="T202" i="20"/>
  <c r="AB199" i="20"/>
  <c r="T196" i="20"/>
  <c r="AB187" i="20"/>
  <c r="AB181" i="20"/>
  <c r="AB178" i="20"/>
  <c r="X176" i="20"/>
  <c r="X173" i="20"/>
  <c r="X170" i="20"/>
  <c r="T159" i="20"/>
  <c r="X141" i="20"/>
  <c r="X138" i="20"/>
  <c r="T136" i="20"/>
  <c r="T127" i="20"/>
  <c r="X246" i="20"/>
  <c r="T243" i="20"/>
  <c r="AB238" i="20"/>
  <c r="AB221" i="20"/>
  <c r="X117" i="20"/>
  <c r="AB355" i="20"/>
  <c r="T354" i="20"/>
  <c r="X336" i="20"/>
  <c r="AB323" i="20"/>
  <c r="AB301" i="20"/>
  <c r="AB298" i="20"/>
  <c r="T294" i="20"/>
  <c r="T291" i="20"/>
  <c r="X287" i="20"/>
  <c r="T283" i="20"/>
  <c r="X279" i="20"/>
  <c r="T273" i="20"/>
  <c r="X254" i="20"/>
  <c r="X244" i="20"/>
  <c r="AB235" i="20"/>
  <c r="AB229" i="20"/>
  <c r="AB226" i="20"/>
  <c r="X221" i="20"/>
  <c r="AB192" i="20"/>
  <c r="T176" i="20"/>
  <c r="T172" i="20"/>
  <c r="AB163" i="20"/>
  <c r="AB157" i="20"/>
  <c r="AB154" i="20"/>
  <c r="T147" i="20"/>
  <c r="X143" i="20"/>
  <c r="T140" i="20"/>
  <c r="AB131" i="20"/>
  <c r="AB125" i="20"/>
  <c r="AB122" i="20"/>
  <c r="T117" i="20"/>
  <c r="T328" i="20"/>
  <c r="X320" i="20"/>
  <c r="AB318" i="20"/>
  <c r="T317" i="20"/>
  <c r="X301" i="20"/>
  <c r="X298" i="20"/>
  <c r="T288" i="20"/>
  <c r="T287" i="20"/>
  <c r="T279" i="20"/>
  <c r="AB269" i="20"/>
  <c r="X262" i="20"/>
  <c r="T259" i="20"/>
  <c r="T251" i="20"/>
  <c r="AB232" i="20"/>
  <c r="X229" i="20"/>
  <c r="X218" i="20"/>
  <c r="X192" i="20"/>
  <c r="X190" i="20"/>
  <c r="T187" i="20"/>
  <c r="X157" i="20"/>
  <c r="X154" i="20"/>
  <c r="T143" i="20"/>
  <c r="X131" i="20"/>
  <c r="AB128" i="20"/>
  <c r="X125" i="20"/>
  <c r="X122" i="20"/>
  <c r="AB383" i="20"/>
  <c r="X381" i="20"/>
  <c r="T380" i="20"/>
  <c r="X377" i="20"/>
  <c r="T375" i="20"/>
  <c r="AB371" i="20"/>
  <c r="T370" i="20"/>
  <c r="X352" i="20"/>
  <c r="AB349" i="20"/>
  <c r="AB345" i="20"/>
  <c r="AB341" i="20"/>
  <c r="X338" i="20"/>
  <c r="AB335" i="20"/>
  <c r="T329" i="20"/>
  <c r="AB319" i="20"/>
  <c r="X315" i="20"/>
  <c r="AB311" i="20"/>
  <c r="AB310" i="20"/>
  <c r="T301" i="20"/>
  <c r="X299" i="20"/>
  <c r="T298" i="20"/>
  <c r="AB295" i="20"/>
  <c r="T292" i="20"/>
  <c r="T284" i="20"/>
  <c r="T281" i="20"/>
  <c r="AB272" i="20"/>
  <c r="X269" i="20"/>
  <c r="X266" i="20"/>
  <c r="T264" i="20"/>
  <c r="T255" i="20"/>
  <c r="T247" i="20"/>
  <c r="AB237" i="20"/>
  <c r="AB234" i="20"/>
  <c r="X230" i="20"/>
  <c r="T229" i="20"/>
  <c r="T227" i="20"/>
  <c r="X223" i="20"/>
  <c r="T219" i="20"/>
  <c r="T218" i="20"/>
  <c r="X215" i="20"/>
  <c r="T212" i="20"/>
  <c r="T209" i="20"/>
  <c r="AB200" i="20"/>
  <c r="X197" i="20"/>
  <c r="X194" i="20"/>
  <c r="T192" i="20"/>
  <c r="T183" i="20"/>
  <c r="AB165" i="20"/>
  <c r="AB162" i="20"/>
  <c r="X160" i="20"/>
  <c r="T157" i="20"/>
  <c r="T155" i="20"/>
  <c r="T154" i="20"/>
  <c r="X151" i="20"/>
  <c r="T148" i="20"/>
  <c r="AB142" i="20"/>
  <c r="AB139" i="20"/>
  <c r="AB133" i="20"/>
  <c r="AB130" i="20"/>
  <c r="T125" i="20"/>
  <c r="T123" i="20"/>
  <c r="T122" i="20"/>
  <c r="X119" i="20"/>
  <c r="T116" i="20"/>
  <c r="AB379" i="20"/>
  <c r="T378" i="20"/>
  <c r="X360" i="20"/>
  <c r="AB357" i="20"/>
  <c r="AB353" i="20"/>
  <c r="AB346" i="20"/>
  <c r="T338" i="20"/>
  <c r="T332" i="20"/>
  <c r="AB327" i="20"/>
  <c r="T326" i="20"/>
  <c r="AB325" i="20"/>
  <c r="X322" i="20"/>
  <c r="X311" i="20"/>
  <c r="AB308" i="20"/>
  <c r="X295" i="20"/>
  <c r="X272" i="20"/>
  <c r="X270" i="20"/>
  <c r="T267" i="20"/>
  <c r="T266" i="20"/>
  <c r="AB263" i="20"/>
  <c r="T260" i="20"/>
  <c r="AB254" i="20"/>
  <c r="AB250" i="20"/>
  <c r="T249" i="20"/>
  <c r="AB240" i="20"/>
  <c r="X237" i="20"/>
  <c r="X234" i="20"/>
  <c r="T232" i="20"/>
  <c r="T223" i="20"/>
  <c r="T215" i="20"/>
  <c r="AB205" i="20"/>
  <c r="AB202" i="20"/>
  <c r="X198" i="20"/>
  <c r="T197" i="20"/>
  <c r="T195" i="20"/>
  <c r="T194" i="20"/>
  <c r="X191" i="20"/>
  <c r="T188" i="20"/>
  <c r="AB186" i="20"/>
  <c r="AB179" i="20"/>
  <c r="AB168" i="20"/>
  <c r="X165" i="20"/>
  <c r="X162" i="20"/>
  <c r="T151" i="20"/>
  <c r="X139" i="20"/>
  <c r="AB136" i="20"/>
  <c r="X133" i="20"/>
  <c r="X130" i="20"/>
  <c r="T128" i="20"/>
  <c r="T120" i="20"/>
  <c r="T119" i="20"/>
  <c r="AB1224" i="20"/>
  <c r="X1224" i="20"/>
  <c r="AB1216" i="20"/>
  <c r="X1216" i="20"/>
  <c r="X1158" i="20"/>
  <c r="T1147" i="20"/>
  <c r="AB1137" i="20"/>
  <c r="X1126" i="20"/>
  <c r="T1115" i="20"/>
  <c r="AB1105" i="20"/>
  <c r="T1098" i="20"/>
  <c r="T1069" i="20"/>
  <c r="X1064" i="20"/>
  <c r="T1044" i="20"/>
  <c r="X1030" i="20"/>
  <c r="T1094" i="20"/>
  <c r="X1093" i="20"/>
  <c r="AB1086" i="20"/>
  <c r="T1022" i="20"/>
  <c r="X1022" i="20"/>
  <c r="T1003" i="20"/>
  <c r="X1003" i="20"/>
  <c r="AB1003" i="20"/>
  <c r="X1151" i="20"/>
  <c r="T1149" i="20"/>
  <c r="X1119" i="20"/>
  <c r="T1117" i="20"/>
  <c r="X1086" i="20"/>
  <c r="T1062" i="20"/>
  <c r="X1048" i="20"/>
  <c r="X1166" i="20"/>
  <c r="AB1154" i="20"/>
  <c r="AB1153" i="20"/>
  <c r="X1143" i="20"/>
  <c r="X1142" i="20"/>
  <c r="AB1122" i="20"/>
  <c r="AB1121" i="20"/>
  <c r="X1111" i="20"/>
  <c r="X1110" i="20"/>
  <c r="X1082" i="20"/>
  <c r="AB1051" i="20"/>
  <c r="X1050" i="20"/>
  <c r="T1046" i="20"/>
  <c r="T1035" i="20"/>
  <c r="AB1169" i="20"/>
  <c r="AB1090" i="20"/>
  <c r="AB1068" i="20"/>
  <c r="AB1026" i="20"/>
  <c r="T1019" i="20"/>
  <c r="T1171" i="20"/>
  <c r="T1155" i="20"/>
  <c r="X1134" i="20"/>
  <c r="T1123" i="20"/>
  <c r="X1102" i="20"/>
  <c r="AB1098" i="20"/>
  <c r="T1092" i="20"/>
  <c r="X1077" i="20"/>
  <c r="AB1058" i="20"/>
  <c r="X1052" i="20"/>
  <c r="AB1042" i="20"/>
  <c r="X1096" i="20"/>
  <c r="T1060" i="20"/>
  <c r="T1090" i="20"/>
  <c r="AB1082" i="20"/>
  <c r="AB1080" i="20"/>
  <c r="X1069" i="20"/>
  <c r="T1058" i="20"/>
  <c r="AB1050" i="20"/>
  <c r="AB1048" i="20"/>
  <c r="X1037" i="20"/>
  <c r="T1026" i="20"/>
  <c r="AB1018" i="20"/>
  <c r="AB1016" i="20"/>
  <c r="X1005" i="20"/>
  <c r="T994" i="20"/>
  <c r="AB986" i="20"/>
  <c r="AB984" i="20"/>
  <c r="X973" i="20"/>
  <c r="X931" i="20"/>
  <c r="T915" i="20"/>
  <c r="T1052" i="20"/>
  <c r="T1020" i="20"/>
  <c r="T988" i="20"/>
  <c r="X956" i="20"/>
  <c r="X940" i="20"/>
  <c r="X923" i="20"/>
  <c r="X917" i="20"/>
  <c r="T907" i="20"/>
  <c r="T899" i="20"/>
  <c r="T891" i="20"/>
  <c r="X949" i="20"/>
  <c r="X932" i="20"/>
  <c r="X990" i="20"/>
  <c r="X947" i="20"/>
  <c r="T932" i="20"/>
  <c r="X907" i="20"/>
  <c r="AB907" i="20"/>
  <c r="X899" i="20"/>
  <c r="AB899" i="20"/>
  <c r="X891" i="20"/>
  <c r="AB891" i="20"/>
  <c r="AB1096" i="20"/>
  <c r="X1085" i="20"/>
  <c r="T1074" i="20"/>
  <c r="AB1066" i="20"/>
  <c r="AB1064" i="20"/>
  <c r="X1053" i="20"/>
  <c r="T1042" i="20"/>
  <c r="AB1034" i="20"/>
  <c r="AB1032" i="20"/>
  <c r="X1021" i="20"/>
  <c r="T1010" i="20"/>
  <c r="AB1002" i="20"/>
  <c r="AB1000" i="20"/>
  <c r="X989" i="20"/>
  <c r="T978" i="20"/>
  <c r="X972" i="20"/>
  <c r="T964" i="20"/>
  <c r="T962" i="20"/>
  <c r="T924" i="20"/>
  <c r="AB917" i="20"/>
  <c r="X916" i="20"/>
  <c r="AB949" i="20"/>
  <c r="T1028" i="20"/>
  <c r="T996" i="20"/>
  <c r="X955" i="20"/>
  <c r="X933" i="20"/>
  <c r="T923" i="20"/>
  <c r="T778" i="20"/>
  <c r="T746" i="20"/>
  <c r="X716" i="20"/>
  <c r="X700" i="20"/>
  <c r="X698" i="20"/>
  <c r="T684" i="20"/>
  <c r="AB684" i="20"/>
  <c r="AB778" i="20"/>
  <c r="T770" i="20"/>
  <c r="AB746" i="20"/>
  <c r="T738" i="20"/>
  <c r="AB728" i="20"/>
  <c r="AB726" i="20"/>
  <c r="X718" i="20"/>
  <c r="T692" i="20"/>
  <c r="AB692" i="20"/>
  <c r="AB883" i="20"/>
  <c r="AB875" i="20"/>
  <c r="AB867" i="20"/>
  <c r="AB859" i="20"/>
  <c r="AB851" i="20"/>
  <c r="AB843" i="20"/>
  <c r="AB835" i="20"/>
  <c r="AB827" i="20"/>
  <c r="AB819" i="20"/>
  <c r="AB811" i="20"/>
  <c r="AB803" i="20"/>
  <c r="AB798" i="20"/>
  <c r="AB790" i="20"/>
  <c r="AB772" i="20"/>
  <c r="T768" i="20"/>
  <c r="AB758" i="20"/>
  <c r="AB740" i="20"/>
  <c r="T736" i="20"/>
  <c r="T700" i="20"/>
  <c r="AB700" i="20"/>
  <c r="X798" i="20"/>
  <c r="AB787" i="20"/>
  <c r="X772" i="20"/>
  <c r="AB755" i="20"/>
  <c r="X740" i="20"/>
  <c r="T728" i="20"/>
  <c r="T708" i="20"/>
  <c r="AB708" i="20"/>
  <c r="AB782" i="20"/>
  <c r="AB750" i="20"/>
  <c r="AB777" i="20"/>
  <c r="AB745" i="20"/>
  <c r="T698" i="20"/>
  <c r="X684" i="20"/>
  <c r="AB776" i="20"/>
  <c r="AB774" i="20"/>
  <c r="X763" i="20"/>
  <c r="AB744" i="20"/>
  <c r="AB742" i="20"/>
  <c r="T714" i="20"/>
  <c r="T657" i="20"/>
  <c r="T637" i="20"/>
  <c r="X636" i="20"/>
  <c r="T621" i="20"/>
  <c r="X620" i="20"/>
  <c r="X611" i="20"/>
  <c r="T600" i="20"/>
  <c r="X599" i="20"/>
  <c r="X595" i="20"/>
  <c r="T576" i="20"/>
  <c r="T571" i="20"/>
  <c r="X565" i="20"/>
  <c r="T555" i="20"/>
  <c r="X555" i="20"/>
  <c r="AB555" i="20"/>
  <c r="T491" i="20"/>
  <c r="X491" i="20"/>
  <c r="AB491" i="20"/>
  <c r="X471" i="20"/>
  <c r="AB471" i="20"/>
  <c r="X446" i="20"/>
  <c r="AB446" i="20"/>
  <c r="AB639" i="20"/>
  <c r="T563" i="20"/>
  <c r="AB563" i="20"/>
  <c r="T499" i="20"/>
  <c r="X499" i="20"/>
  <c r="AB499" i="20"/>
  <c r="AB643" i="20"/>
  <c r="T641" i="20"/>
  <c r="AB623" i="20"/>
  <c r="X612" i="20"/>
  <c r="AB605" i="20"/>
  <c r="AB589" i="20"/>
  <c r="T507" i="20"/>
  <c r="X507" i="20"/>
  <c r="AB507" i="20"/>
  <c r="X366" i="20"/>
  <c r="AB366" i="20"/>
  <c r="X623" i="20"/>
  <c r="AB607" i="20"/>
  <c r="AB591" i="20"/>
  <c r="T515" i="20"/>
  <c r="X515" i="20"/>
  <c r="AB515" i="20"/>
  <c r="X374" i="20"/>
  <c r="AB374" i="20"/>
  <c r="AB676" i="20"/>
  <c r="AB668" i="20"/>
  <c r="AB653" i="20"/>
  <c r="AB634" i="20"/>
  <c r="AB627" i="20"/>
  <c r="AB615" i="20"/>
  <c r="T608" i="20"/>
  <c r="X607" i="20"/>
  <c r="T592" i="20"/>
  <c r="X591" i="20"/>
  <c r="AB576" i="20"/>
  <c r="T523" i="20"/>
  <c r="X523" i="20"/>
  <c r="AB523" i="20"/>
  <c r="T478" i="20"/>
  <c r="X478" i="20"/>
  <c r="AB478" i="20"/>
  <c r="T448" i="20"/>
  <c r="X448" i="20"/>
  <c r="AB448" i="20"/>
  <c r="T649" i="20"/>
  <c r="X615" i="20"/>
  <c r="T607" i="20"/>
  <c r="T591" i="20"/>
  <c r="T531" i="20"/>
  <c r="X531" i="20"/>
  <c r="AB531" i="20"/>
  <c r="T459" i="20"/>
  <c r="X459" i="20"/>
  <c r="AB459" i="20"/>
  <c r="X652" i="20"/>
  <c r="AB631" i="20"/>
  <c r="AB597" i="20"/>
  <c r="X581" i="20"/>
  <c r="T539" i="20"/>
  <c r="X539" i="20"/>
  <c r="AB539" i="20"/>
  <c r="X571" i="20"/>
  <c r="AB565" i="20"/>
  <c r="T547" i="20"/>
  <c r="X547" i="20"/>
  <c r="AB547" i="20"/>
  <c r="T483" i="20"/>
  <c r="X483" i="20"/>
  <c r="AB483" i="20"/>
  <c r="X166" i="20"/>
  <c r="AB166" i="20"/>
  <c r="T166" i="20"/>
  <c r="T134" i="20"/>
  <c r="X134" i="20"/>
  <c r="T463" i="20"/>
  <c r="T399" i="20"/>
  <c r="AB394" i="20"/>
  <c r="T390" i="20"/>
  <c r="X466" i="20"/>
  <c r="T454" i="20"/>
  <c r="X450" i="20"/>
  <c r="T439" i="20"/>
  <c r="X433" i="20"/>
  <c r="X425" i="20"/>
  <c r="X417" i="20"/>
  <c r="X409" i="20"/>
  <c r="X394" i="20"/>
  <c r="AB389" i="20"/>
  <c r="T431" i="20"/>
  <c r="T423" i="20"/>
  <c r="T415" i="20"/>
  <c r="T407" i="20"/>
  <c r="AB390" i="20"/>
  <c r="T471" i="20"/>
  <c r="T446" i="20"/>
  <c r="T331" i="20"/>
  <c r="AB331" i="20"/>
  <c r="X474" i="20"/>
  <c r="AB423" i="20"/>
  <c r="AB415" i="20"/>
  <c r="AB407" i="20"/>
  <c r="AB397" i="20"/>
  <c r="AB381" i="20"/>
  <c r="T374" i="20"/>
  <c r="T366" i="20"/>
  <c r="T358" i="20"/>
  <c r="T350" i="20"/>
  <c r="AB477" i="20"/>
  <c r="AB445" i="20"/>
  <c r="AB398" i="20"/>
  <c r="AB382" i="20"/>
  <c r="AB302" i="20"/>
  <c r="T302" i="20"/>
  <c r="X302" i="20"/>
  <c r="X458" i="20"/>
  <c r="AB358" i="20"/>
  <c r="AB350" i="20"/>
  <c r="T339" i="20"/>
  <c r="AB339" i="20"/>
  <c r="X326" i="20"/>
  <c r="T303" i="20"/>
  <c r="AB299" i="20"/>
  <c r="T274" i="20"/>
  <c r="T242" i="20"/>
  <c r="T210" i="20"/>
  <c r="X195" i="20"/>
  <c r="X174" i="20"/>
  <c r="AB174" i="20"/>
  <c r="T171" i="20"/>
  <c r="X171" i="20"/>
  <c r="X323" i="20"/>
  <c r="X319" i="20"/>
  <c r="T299" i="20"/>
  <c r="AB278" i="20"/>
  <c r="T262" i="20"/>
  <c r="AB246" i="20"/>
  <c r="T230" i="20"/>
  <c r="AB214" i="20"/>
  <c r="T198" i="20"/>
  <c r="T190" i="20"/>
  <c r="X182" i="20"/>
  <c r="AB182" i="20"/>
  <c r="T179" i="20"/>
  <c r="X179" i="20"/>
  <c r="T142" i="20"/>
  <c r="X142" i="20"/>
  <c r="AB126" i="20"/>
  <c r="X339" i="20"/>
  <c r="X331" i="20"/>
  <c r="AB306" i="20"/>
  <c r="X294" i="20"/>
  <c r="AB294" i="20"/>
  <c r="X335" i="20"/>
  <c r="T327" i="20"/>
  <c r="X306" i="20"/>
  <c r="X290" i="20"/>
  <c r="X258" i="20"/>
  <c r="X226" i="20"/>
  <c r="T150" i="20"/>
  <c r="X150" i="20"/>
  <c r="AB150" i="20"/>
  <c r="AB134" i="20"/>
  <c r="T118" i="20"/>
  <c r="X118" i="20"/>
  <c r="T335" i="20"/>
  <c r="AB322" i="20"/>
  <c r="T315" i="20"/>
  <c r="X314" i="20"/>
  <c r="T290" i="20"/>
  <c r="X286" i="20"/>
  <c r="AB286" i="20"/>
  <c r="AB282" i="20"/>
  <c r="X275" i="20"/>
  <c r="T258" i="20"/>
  <c r="X243" i="20"/>
  <c r="T226" i="20"/>
  <c r="AB218" i="20"/>
  <c r="X211" i="20"/>
  <c r="AB171" i="20"/>
  <c r="AB334" i="20"/>
  <c r="AB330" i="20"/>
  <c r="AB283" i="20"/>
  <c r="T278" i="20"/>
  <c r="AB262" i="20"/>
  <c r="AB251" i="20"/>
  <c r="T246" i="20"/>
  <c r="AB230" i="20"/>
  <c r="AB219" i="20"/>
  <c r="T214" i="20"/>
  <c r="AB198" i="20"/>
  <c r="AB190" i="20"/>
  <c r="T158" i="20"/>
  <c r="X158" i="20"/>
  <c r="AB158" i="20"/>
  <c r="T126" i="20"/>
  <c r="X126" i="20"/>
  <c r="X330" i="20"/>
  <c r="T320" i="20"/>
  <c r="AB274" i="20"/>
  <c r="X267" i="20"/>
  <c r="X235" i="20"/>
  <c r="AB210" i="20"/>
  <c r="X203" i="20"/>
  <c r="X163" i="20"/>
  <c r="X155" i="20"/>
  <c r="X147" i="20"/>
  <c r="X123"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Y8" i="26" s="1"/>
  <c r="AD14" i="26"/>
  <c r="AS16" i="29" l="1"/>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AK28" i="15" l="1"/>
  <c r="AK167" i="15"/>
  <c r="Q40" i="15"/>
  <c r="AC74" i="15" l="1"/>
  <c r="AC78" i="15"/>
  <c r="AE23" i="20" l="1"/>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F21" i="26"/>
  <c r="AG21" i="26"/>
  <c r="AF22" i="26"/>
  <c r="AG22" i="26"/>
  <c r="AF23" i="26"/>
  <c r="AG23" i="26"/>
  <c r="AF24" i="26"/>
  <c r="AG24" i="26"/>
  <c r="AF25" i="26"/>
  <c r="AG25" i="26"/>
  <c r="AF26" i="26"/>
  <c r="AG26" i="26"/>
  <c r="AF27" i="26"/>
  <c r="AG27" i="26"/>
  <c r="AF28" i="26"/>
  <c r="AG28" i="26"/>
  <c r="AF29" i="26"/>
  <c r="AG29" i="26"/>
  <c r="AF30" i="26"/>
  <c r="AG30" i="26"/>
  <c r="AF31" i="26"/>
  <c r="AG31" i="26"/>
  <c r="AF32" i="26"/>
  <c r="AG32" i="26"/>
  <c r="AF33" i="26"/>
  <c r="AG33" i="26"/>
  <c r="AF34" i="26"/>
  <c r="AG34" i="26"/>
  <c r="AF35" i="26"/>
  <c r="AG35" i="26"/>
  <c r="AF36" i="26"/>
  <c r="AG36" i="26"/>
  <c r="AF37" i="26"/>
  <c r="AG37" i="26"/>
  <c r="AF38" i="26"/>
  <c r="AG38" i="26"/>
  <c r="AF39" i="26"/>
  <c r="AG39" i="26"/>
  <c r="AF40" i="26"/>
  <c r="AG40" i="26"/>
  <c r="AF41" i="26"/>
  <c r="AG41" i="26"/>
  <c r="AF42" i="26"/>
  <c r="AG42" i="26"/>
  <c r="AF43" i="26"/>
  <c r="AG43" i="26"/>
  <c r="AF44" i="26"/>
  <c r="AG44" i="26"/>
  <c r="AF45" i="26"/>
  <c r="AG45" i="26"/>
  <c r="AF46" i="26"/>
  <c r="AG46" i="26"/>
  <c r="AF47" i="26"/>
  <c r="AG47" i="26"/>
  <c r="AF48" i="26"/>
  <c r="AG48" i="26"/>
  <c r="AF49" i="26"/>
  <c r="AG49" i="26"/>
  <c r="AF50" i="26"/>
  <c r="AG50" i="26"/>
  <c r="AF51" i="26"/>
  <c r="AG51" i="26"/>
  <c r="AF52" i="26"/>
  <c r="AG52" i="26"/>
  <c r="AF53" i="26"/>
  <c r="AG53" i="26"/>
  <c r="AF54" i="26"/>
  <c r="AG54" i="26"/>
  <c r="AF55" i="26"/>
  <c r="AG55" i="26"/>
  <c r="AF56" i="26"/>
  <c r="AG56" i="26"/>
  <c r="AF57" i="26"/>
  <c r="AG57" i="26"/>
  <c r="AF58" i="26"/>
  <c r="AG58" i="26"/>
  <c r="AF59" i="26"/>
  <c r="AG59" i="26"/>
  <c r="AF60" i="26"/>
  <c r="AG60" i="26"/>
  <c r="AF61" i="26"/>
  <c r="AG61" i="26"/>
  <c r="AF62" i="26"/>
  <c r="AG62" i="26"/>
  <c r="AF63" i="26"/>
  <c r="AG63" i="26"/>
  <c r="AF64" i="26"/>
  <c r="AG64" i="26"/>
  <c r="AF65" i="26"/>
  <c r="AG65" i="26"/>
  <c r="AF66" i="26"/>
  <c r="AG66" i="26"/>
  <c r="AF67" i="26"/>
  <c r="AG67" i="26"/>
  <c r="AF68" i="26"/>
  <c r="AG68" i="26"/>
  <c r="AF69" i="26"/>
  <c r="AG69" i="26"/>
  <c r="AF70" i="26"/>
  <c r="AG70" i="26"/>
  <c r="AF71" i="26"/>
  <c r="AG71" i="26"/>
  <c r="AF72" i="26"/>
  <c r="AG72" i="26"/>
  <c r="AF73" i="26"/>
  <c r="AG73" i="26"/>
  <c r="AF74" i="26"/>
  <c r="AG74" i="26"/>
  <c r="AF75" i="26"/>
  <c r="AG75" i="26"/>
  <c r="AF76" i="26"/>
  <c r="AG76" i="26"/>
  <c r="AF77" i="26"/>
  <c r="AG77" i="26"/>
  <c r="AF78" i="26"/>
  <c r="AG78" i="26"/>
  <c r="AF79" i="26"/>
  <c r="AG79" i="26"/>
  <c r="AF80" i="26"/>
  <c r="AG80" i="26"/>
  <c r="AF81" i="26"/>
  <c r="AG81" i="26"/>
  <c r="AF82" i="26"/>
  <c r="AG82" i="26"/>
  <c r="AF83" i="26"/>
  <c r="AG83" i="26"/>
  <c r="AF84" i="26"/>
  <c r="AG84" i="26"/>
  <c r="AF85" i="26"/>
  <c r="AG85" i="26"/>
  <c r="AF86" i="26"/>
  <c r="AG86" i="26"/>
  <c r="AF87" i="26"/>
  <c r="AG87" i="26"/>
  <c r="AF88" i="26"/>
  <c r="AG88" i="26"/>
  <c r="AF89" i="26"/>
  <c r="AG89" i="26"/>
  <c r="AF90" i="26"/>
  <c r="AG90" i="26"/>
  <c r="AF91" i="26"/>
  <c r="AG91" i="26"/>
  <c r="AF92" i="26"/>
  <c r="AG92" i="26"/>
  <c r="AF93" i="26"/>
  <c r="AG93" i="26"/>
  <c r="AF94" i="26"/>
  <c r="AG94" i="26"/>
  <c r="AF95" i="26"/>
  <c r="AG95" i="26"/>
  <c r="AF96" i="26"/>
  <c r="AG96" i="26"/>
  <c r="AF97" i="26"/>
  <c r="AG97" i="26"/>
  <c r="AF98" i="26"/>
  <c r="AG98" i="26"/>
  <c r="AF99" i="26"/>
  <c r="AG99" i="26"/>
  <c r="AF100" i="26"/>
  <c r="AG100" i="26"/>
  <c r="AF101" i="26"/>
  <c r="AG101" i="26"/>
  <c r="AF102" i="26"/>
  <c r="AG102" i="26"/>
  <c r="AF103" i="26"/>
  <c r="AG103" i="26"/>
  <c r="AF104" i="26"/>
  <c r="AG104" i="26"/>
  <c r="AF105" i="26"/>
  <c r="AG105" i="26"/>
  <c r="AF106" i="26"/>
  <c r="AG106" i="26"/>
  <c r="AF107" i="26"/>
  <c r="AG107" i="26"/>
  <c r="AF108" i="26"/>
  <c r="AG108" i="26"/>
  <c r="AF109" i="26"/>
  <c r="AG109" i="26"/>
  <c r="AF110" i="26"/>
  <c r="AG110" i="26"/>
  <c r="AF111" i="26"/>
  <c r="AG111" i="26"/>
  <c r="AF112" i="26"/>
  <c r="AG112" i="26"/>
  <c r="AF113" i="26"/>
  <c r="AG113" i="26"/>
  <c r="AB113" i="20" l="1"/>
  <c r="T113" i="20"/>
  <c r="X113" i="20"/>
  <c r="AB105" i="20"/>
  <c r="X105" i="20"/>
  <c r="T105" i="20"/>
  <c r="AB97" i="20"/>
  <c r="T97" i="20"/>
  <c r="X97" i="20"/>
  <c r="AB89" i="20"/>
  <c r="T89" i="20"/>
  <c r="X89" i="20"/>
  <c r="AB81" i="20"/>
  <c r="T81" i="20"/>
  <c r="X81" i="20"/>
  <c r="AB73" i="20"/>
  <c r="T73" i="20"/>
  <c r="X73" i="20"/>
  <c r="AB65" i="20"/>
  <c r="T65" i="20"/>
  <c r="X65" i="20"/>
  <c r="AB57" i="20"/>
  <c r="X57" i="20"/>
  <c r="T57" i="20"/>
  <c r="AB49" i="20"/>
  <c r="T49" i="20"/>
  <c r="X49" i="20"/>
  <c r="AB41" i="20"/>
  <c r="T41" i="20"/>
  <c r="X41" i="20"/>
  <c r="AB33" i="20"/>
  <c r="T33" i="20"/>
  <c r="X33" i="20"/>
  <c r="AB25" i="20"/>
  <c r="T25" i="20"/>
  <c r="X25" i="20"/>
  <c r="AB112" i="20"/>
  <c r="X112" i="20"/>
  <c r="T112" i="20"/>
  <c r="AB104" i="20"/>
  <c r="T104" i="20"/>
  <c r="X104" i="20"/>
  <c r="AB96" i="20"/>
  <c r="T96" i="20"/>
  <c r="X96" i="20"/>
  <c r="AB88" i="20"/>
  <c r="X88" i="20"/>
  <c r="T88" i="20"/>
  <c r="AB80" i="20"/>
  <c r="T80" i="20"/>
  <c r="X80" i="20"/>
  <c r="AB72" i="20"/>
  <c r="X72" i="20"/>
  <c r="T72" i="20"/>
  <c r="AB64" i="20"/>
  <c r="X64" i="20"/>
  <c r="T64" i="20"/>
  <c r="AB56" i="20"/>
  <c r="X56" i="20"/>
  <c r="T56" i="20"/>
  <c r="AB48" i="20"/>
  <c r="X48" i="20"/>
  <c r="T48" i="20"/>
  <c r="AB40" i="20"/>
  <c r="X40" i="20"/>
  <c r="T40" i="20"/>
  <c r="AB32" i="20"/>
  <c r="X32" i="20"/>
  <c r="T32" i="20"/>
  <c r="AB24" i="20"/>
  <c r="X24" i="20"/>
  <c r="T24" i="20"/>
  <c r="AB111" i="20"/>
  <c r="X111" i="20"/>
  <c r="T111" i="20"/>
  <c r="AB103" i="20"/>
  <c r="T103" i="20"/>
  <c r="X103" i="20"/>
  <c r="AB95" i="20"/>
  <c r="T95" i="20"/>
  <c r="X95" i="20"/>
  <c r="AB87" i="20"/>
  <c r="X87" i="20"/>
  <c r="T87" i="20"/>
  <c r="AB79" i="20"/>
  <c r="T79" i="20"/>
  <c r="X79" i="20"/>
  <c r="AB71" i="20"/>
  <c r="X71" i="20"/>
  <c r="T71" i="20"/>
  <c r="AB63" i="20"/>
  <c r="T63" i="20"/>
  <c r="X63" i="20"/>
  <c r="AB55" i="20"/>
  <c r="X55" i="20"/>
  <c r="T55" i="20"/>
  <c r="AB47" i="20"/>
  <c r="X47" i="20"/>
  <c r="T47" i="20"/>
  <c r="AB39" i="20"/>
  <c r="X39" i="20"/>
  <c r="T39" i="20"/>
  <c r="AB31" i="20"/>
  <c r="X31" i="20"/>
  <c r="T31" i="20"/>
  <c r="AB23" i="20"/>
  <c r="X23" i="20"/>
  <c r="T23" i="20"/>
  <c r="AB110" i="20"/>
  <c r="T110" i="20"/>
  <c r="X110" i="20"/>
  <c r="AB102" i="20"/>
  <c r="T102" i="20"/>
  <c r="X102" i="20"/>
  <c r="AB94" i="20"/>
  <c r="T94" i="20"/>
  <c r="X94" i="20"/>
  <c r="AB86" i="20"/>
  <c r="X86" i="20"/>
  <c r="T86" i="20"/>
  <c r="AB78" i="20"/>
  <c r="T78" i="20"/>
  <c r="X78" i="20"/>
  <c r="AB70" i="20"/>
  <c r="T70" i="20"/>
  <c r="X70" i="20"/>
  <c r="AB62" i="20"/>
  <c r="T62" i="20"/>
  <c r="X62" i="20"/>
  <c r="AB54" i="20"/>
  <c r="X54" i="20"/>
  <c r="T54" i="20"/>
  <c r="AB46" i="20"/>
  <c r="T46" i="20"/>
  <c r="X46" i="20"/>
  <c r="AB38" i="20"/>
  <c r="T38" i="20"/>
  <c r="X38" i="20"/>
  <c r="AB30" i="20"/>
  <c r="X30" i="20"/>
  <c r="T30" i="20"/>
  <c r="AB109" i="20"/>
  <c r="X109" i="20"/>
  <c r="T109" i="20"/>
  <c r="AB101" i="20"/>
  <c r="T101" i="20"/>
  <c r="X101" i="20"/>
  <c r="AB93" i="20"/>
  <c r="T93" i="20"/>
  <c r="X93" i="20"/>
  <c r="AB85" i="20"/>
  <c r="X85" i="20"/>
  <c r="T85" i="20"/>
  <c r="AB77" i="20"/>
  <c r="T77" i="20"/>
  <c r="X77" i="20"/>
  <c r="AB69" i="20"/>
  <c r="T69" i="20"/>
  <c r="X69" i="20"/>
  <c r="AB61" i="20"/>
  <c r="X61" i="20"/>
  <c r="T61" i="20"/>
  <c r="AB53" i="20"/>
  <c r="X53" i="20"/>
  <c r="T53" i="20"/>
  <c r="AB45" i="20"/>
  <c r="X45" i="20"/>
  <c r="T45" i="20"/>
  <c r="AB37" i="20"/>
  <c r="X37" i="20"/>
  <c r="T37" i="20"/>
  <c r="AB29" i="20"/>
  <c r="X29" i="20"/>
  <c r="T29" i="20"/>
  <c r="AB108" i="20"/>
  <c r="X108" i="20"/>
  <c r="T108" i="20"/>
  <c r="AB100" i="20"/>
  <c r="T100" i="20"/>
  <c r="X100" i="20"/>
  <c r="AB92" i="20"/>
  <c r="X92" i="20"/>
  <c r="T92" i="20"/>
  <c r="AB84" i="20"/>
  <c r="X84" i="20"/>
  <c r="T84" i="20"/>
  <c r="AB76" i="20"/>
  <c r="X76" i="20"/>
  <c r="T76" i="20"/>
  <c r="AB68" i="20"/>
  <c r="X68" i="20"/>
  <c r="T68" i="20"/>
  <c r="AB60" i="20"/>
  <c r="X60" i="20"/>
  <c r="T60" i="20"/>
  <c r="AB52" i="20"/>
  <c r="X52" i="20"/>
  <c r="T52" i="20"/>
  <c r="AB44" i="20"/>
  <c r="X44" i="20"/>
  <c r="T44" i="20"/>
  <c r="AB36" i="20"/>
  <c r="X36" i="20"/>
  <c r="T36" i="20"/>
  <c r="AB28" i="20"/>
  <c r="X28" i="20"/>
  <c r="T28" i="20"/>
  <c r="AB115" i="20"/>
  <c r="X115" i="20"/>
  <c r="T115" i="20"/>
  <c r="AB107" i="20"/>
  <c r="X107" i="20"/>
  <c r="T107" i="20"/>
  <c r="AB99" i="20"/>
  <c r="X99" i="20"/>
  <c r="T99" i="20"/>
  <c r="AB91" i="20"/>
  <c r="X91" i="20"/>
  <c r="T91" i="20"/>
  <c r="AB83" i="20"/>
  <c r="X83" i="20"/>
  <c r="T83" i="20"/>
  <c r="AB75" i="20"/>
  <c r="X75" i="20"/>
  <c r="T75" i="20"/>
  <c r="AB67" i="20"/>
  <c r="X67" i="20"/>
  <c r="T67" i="20"/>
  <c r="AB59" i="20"/>
  <c r="X59" i="20"/>
  <c r="T59" i="20"/>
  <c r="AB51" i="20"/>
  <c r="X51" i="20"/>
  <c r="T51" i="20"/>
  <c r="AB43" i="20"/>
  <c r="X43" i="20"/>
  <c r="T43" i="20"/>
  <c r="AB35" i="20"/>
  <c r="X35" i="20"/>
  <c r="T35" i="20"/>
  <c r="AB27" i="20"/>
  <c r="X27" i="20"/>
  <c r="T27" i="20"/>
  <c r="AB114" i="20"/>
  <c r="T114" i="20"/>
  <c r="X114" i="20"/>
  <c r="AB106" i="20"/>
  <c r="T106" i="20"/>
  <c r="X106" i="20"/>
  <c r="AB98" i="20"/>
  <c r="T98" i="20"/>
  <c r="X98" i="20"/>
  <c r="AB90" i="20"/>
  <c r="T90" i="20"/>
  <c r="X90" i="20"/>
  <c r="AB82" i="20"/>
  <c r="T82" i="20"/>
  <c r="X82" i="20"/>
  <c r="AB74" i="20"/>
  <c r="T74" i="20"/>
  <c r="X74" i="20"/>
  <c r="AB66" i="20"/>
  <c r="T66" i="20"/>
  <c r="X66" i="20"/>
  <c r="AB58" i="20"/>
  <c r="T58" i="20"/>
  <c r="X58" i="20"/>
  <c r="AB50" i="20"/>
  <c r="T50" i="20"/>
  <c r="X50" i="20"/>
  <c r="AB42" i="20"/>
  <c r="T42" i="20"/>
  <c r="X42" i="20"/>
  <c r="AB34" i="20"/>
  <c r="T34" i="20"/>
  <c r="X34" i="20"/>
  <c r="AB26" i="20"/>
  <c r="T26" i="20"/>
  <c r="X26" i="20"/>
  <c r="AE7" i="20" l="1"/>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AB67" i="15"/>
  <c r="AF5" i="20"/>
  <c r="AD7" i="26"/>
  <c r="AG6" i="26"/>
  <c r="AF6" i="26"/>
  <c r="AF5" i="26" s="1"/>
  <c r="AD6" i="26"/>
  <c r="F3" i="26"/>
  <c r="AB1" i="26"/>
  <c r="Y7" i="26" s="1"/>
  <c r="AB1" i="20"/>
  <c r="AD1" i="15"/>
  <c r="AD5" i="26" l="1"/>
  <c r="AG5" i="26"/>
  <c r="AI132" i="15" s="1"/>
  <c r="Z7" i="26"/>
  <c r="S119" i="15" s="1"/>
  <c r="N5" i="20"/>
  <c r="T60" i="15" l="1"/>
  <c r="AB61" i="15" s="1"/>
  <c r="AH61" i="15" s="1"/>
  <c r="AK185" i="15" s="1"/>
  <c r="AK135" i="15"/>
  <c r="AK194" i="15" s="1"/>
  <c r="AI129" i="15"/>
  <c r="AE5" i="20"/>
  <c r="AH60" i="15" l="1"/>
  <c r="AI86" i="15"/>
  <c r="AI84" i="15"/>
  <c r="AK190" i="15" s="1"/>
  <c r="AE6" i="20"/>
  <c r="AM106" i="15" s="1"/>
  <c r="S107" i="15" s="1"/>
  <c r="AK186" i="15"/>
  <c r="T95" i="15" l="1"/>
  <c r="T89" i="15"/>
  <c r="AK191" i="15" s="1"/>
  <c r="Q38" i="15"/>
  <c r="AK189" i="15"/>
  <c r="AK188" i="15"/>
  <c r="U72" i="15"/>
  <c r="Y36" i="15" l="1"/>
  <c r="AB17" i="20"/>
  <c r="T17" i="20" l="1"/>
  <c r="X17" i="20"/>
  <c r="AK182" i="15" l="1"/>
  <c r="F3" i="20"/>
  <c r="AB16" i="20" l="1"/>
  <c r="AB18" i="20"/>
  <c r="AB20" i="20" l="1"/>
  <c r="X20" i="20"/>
  <c r="T20" i="20"/>
  <c r="AB21" i="20"/>
  <c r="X21" i="20"/>
  <c r="T21" i="20"/>
  <c r="AB19" i="20"/>
  <c r="X19" i="20"/>
  <c r="T19" i="20"/>
  <c r="T18" i="20"/>
  <c r="X18" i="20"/>
  <c r="X16" i="20"/>
  <c r="T16" i="20"/>
  <c r="N8" i="20" l="1"/>
  <c r="U71" i="15" s="1"/>
  <c r="Q19" i="15"/>
  <c r="Y20" i="15" l="1"/>
  <c r="Q25" i="15"/>
  <c r="Y25" i="15" s="1"/>
  <c r="AA25" i="15" s="1"/>
  <c r="AK181" i="15" s="1"/>
  <c r="AK187" i="15"/>
  <c r="Z13" i="15" l="1"/>
  <c r="L13" i="15"/>
  <c r="H12" i="15"/>
  <c r="H11" i="15"/>
  <c r="H9" i="15"/>
  <c r="H10" i="15"/>
  <c r="H6" i="15"/>
  <c r="H7" i="15"/>
  <c r="R171" i="15" s="1"/>
  <c r="AC38" i="16"/>
  <c r="I8" i="15" s="1"/>
  <c r="AK192" i="15" l="1"/>
  <c r="N7" i="20" l="1"/>
  <c r="Q18" i="15" s="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 ref="AK186" authorId="0" shapeId="0">
      <text>
        <r>
          <rPr>
            <sz val="12"/>
            <color indexed="81"/>
            <rFont val="MS P ゴシック"/>
            <family val="3"/>
            <charset val="128"/>
          </rPr>
          <t>セルAK185か、セルAK186のいずれかが〇であればOKです。</t>
        </r>
      </text>
    </comment>
    <comment ref="AK189" authorId="0" shapeId="0">
      <text>
        <r>
          <rPr>
            <sz val="12"/>
            <color indexed="81"/>
            <rFont val="MS P ゴシック"/>
            <family val="3"/>
            <charset val="128"/>
          </rPr>
          <t>福祉・介護職員が100％でその他の職員が0％の配分の場合、セルAK189が「×」となりますがそのまま提出してOKです。</t>
        </r>
      </text>
    </comment>
  </commentList>
</comments>
</file>

<file path=xl/comments3.xml><?xml version="1.0" encoding="utf-8"?>
<comments xmlns="http://schemas.openxmlformats.org/spreadsheetml/2006/main">
  <authors>
    <author>作成者</author>
  </authors>
  <commentList>
    <comment ref="N9" authorId="0" shapeId="0">
      <text>
        <r>
          <rPr>
            <sz val="9"/>
            <color indexed="81"/>
            <rFont val="MS P ゴシック"/>
            <family val="3"/>
            <charset val="128"/>
          </rPr>
          <t xml:space="preserve">小数点以下が切り捨てされるように修正（R7.7.2）
</t>
        </r>
      </text>
    </commen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12"/>
            <color rgb="FF000000"/>
            <rFont val="MS P ゴシック"/>
            <family val="3"/>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N6" authorId="0" shapeId="0">
      <text>
        <r>
          <rPr>
            <sz val="9"/>
            <color indexed="81"/>
            <rFont val="MS P ゴシック"/>
            <family val="3"/>
            <charset val="128"/>
          </rPr>
          <t xml:space="preserve">小数点以下が切り捨てされるように修正（R7.7.2）
</t>
        </r>
      </text>
    </comment>
    <comment ref="N7" authorId="0" shapeId="0">
      <text>
        <r>
          <rPr>
            <b/>
            <sz val="9"/>
            <color indexed="81"/>
            <rFont val="MS P ゴシック"/>
            <family val="3"/>
            <charset val="128"/>
          </rPr>
          <t>小数点以下が切り捨てされるように修正（R7.7.2）</t>
        </r>
      </text>
    </comment>
    <comment ref="T12" authorId="0" shapeId="0">
      <text>
        <r>
          <rPr>
            <sz val="12"/>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12"/>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<sst xmlns="http://schemas.openxmlformats.org/spreadsheetml/2006/main" count="5360" uniqueCount="2308">
  <si>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</si>
  <si>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</si>
  <si>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</si>
  <si>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</si>
  <si>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</si>
  <si>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</si>
  <si>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</si>
  <si>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</si>
  <si>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</si>
  <si>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</si>
  <si>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</si>
  <si>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</si>
  <si>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</si>
  <si>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</si>
  <si>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</si>
  <si>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</si>
  <si>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</si>
  <si>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</si>
  <si>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</si>
  <si>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</si>
  <si>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</si>
  <si>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</si>
  <si>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</si>
  <si>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</si>
  <si>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</si>
  <si>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</si>
  <si>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E-mail</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</si>
  <si>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</si>
  <si>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</si>
  <si>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</si>
  <si>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</si>
  <si>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</si>
  <si>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</si>
  <si>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</si>
  <si>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</si>
  <si>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</si>
  <si>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</si>
  <si>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別紙様式３－１</t>
    <rPh sb="0" eb="2">
      <t>ベッシ</t>
    </rPh>
    <rPh sb="2" eb="4">
      <t>ヨウシキ</t>
    </rPh>
    <phoneticPr fontId="8"/>
  </si>
  <si>
    <t>提出先</t>
    <rPh sb="0" eb="2">
      <t>テイシュツ</t>
    </rPh>
    <rPh sb="2" eb="3">
      <t>サキ</t>
    </rPh>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</si>
  <si>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</si>
  <si>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</si>
  <si>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</si>
  <si>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</si>
  <si>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</si>
  <si>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</si>
  <si>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</si>
  <si>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</si>
  <si>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</si>
  <si>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</si>
  <si>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</si>
  <si>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</si>
  <si>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</si>
  <si>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</si>
  <si>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</si>
  <si>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</si>
  <si>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</si>
  <si>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</si>
  <si>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</si>
  <si>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</si>
  <si>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</si>
  <si>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</si>
  <si>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</si>
  <si>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</si>
  <si>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</si>
  <si>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</si>
  <si>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</si>
  <si>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</si>
  <si>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</si>
  <si>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</si>
  <si>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</si>
  <si>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</si>
  <si>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</si>
  <si>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</si>
  <si>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</si>
  <si>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</si>
  <si>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</si>
  <si>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</si>
  <si>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</si>
  <si>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</si>
  <si>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</si>
  <si>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</si>
  <si>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</si>
  <si>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</si>
  <si>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</si>
  <si>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</si>
  <si>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</si>
  <si>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（ウ）令和6年4月・5月分の処遇改善臨時特例交付金の総額</t>
    <rPh sb="3" eb="5">
      <t>レイワ</t>
    </rPh>
    <rPh sb="6" eb="7">
      <t>ネン</t>
    </rPh>
    <rPh sb="8" eb="9">
      <t>ガツ</t>
    </rPh>
    <rPh sb="11" eb="13">
      <t>ガツブン</t>
    </rPh>
    <rPh sb="14" eb="25">
      <t>ショグウカイゼンリンジトクレイコウフキン</t>
    </rPh>
    <rPh sb="26" eb="28">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</si>
  <si>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</si>
  <si>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</si>
  <si>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</si>
  <si>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</si>
  <si>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</si>
  <si>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</si>
  <si>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(カ)令和５年度の各障害福祉サービス事業者等の
     独自の賃金改善額</t>
    <rPh sb="3" eb="5">
      <t xml:space="preserve">レイワ </t>
    </rPh>
    <rPh sb="10" eb="12">
      <t>ショウガイ</t>
    </rPh>
    <rPh sb="12" eb="14">
      <t>フクシ</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</si>
  <si>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</si>
  <si>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</si>
  <si>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</si>
  <si>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</si>
  <si>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</si>
  <si>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</si>
  <si>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</si>
  <si>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</si>
  <si>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</si>
  <si>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</si>
  <si>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</si>
  <si>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</si>
  <si>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</si>
  <si>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</si>
  <si>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</si>
  <si>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</si>
  <si>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</si>
  <si>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</si>
  <si>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</si>
  <si>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</si>
  <si>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</si>
  <si>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</si>
  <si>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</si>
  <si>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</si>
  <si>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福祉・
介護職員</t>
    <rPh sb="0" eb="2">
      <t>フクシ</t>
    </rPh>
    <rPh sb="4" eb="6">
      <t>カイゴ</t>
    </rPh>
    <rPh sb="6" eb="8">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</si>
  <si>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</si>
  <si>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</si>
  <si>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</si>
  <si>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</si>
  <si>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</si>
  <si>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</si>
  <si>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</si>
  <si>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</si>
  <si>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</si>
  <si>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</si>
  <si>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</si>
  <si>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</si>
  <si>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</si>
  <si>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</si>
  <si>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</si>
  <si>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</si>
  <si>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</si>
  <si>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</si>
  <si>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</si>
  <si>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</si>
  <si>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</si>
  <si>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</si>
  <si>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</si>
  <si>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</si>
  <si>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</si>
  <si>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</si>
  <si>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</si>
  <si>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</si>
  <si>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イについて、全ての福祉・介護職員に周知している。</t>
    <rPh sb="6" eb="7">
      <t>スベ</t>
    </rPh>
    <rPh sb="9" eb="11">
      <t>フクシ</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</si>
  <si>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</si>
  <si>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</si>
  <si>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</si>
  <si>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福祉・介護職員について、経験若しくは資格等に応じて昇給する仕組み又は一定の基準に基づき定期に昇給を判定する仕組みを設けている。</t>
    <rPh sb="0" eb="2">
      <t>フクシ</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</si>
  <si>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</si>
  <si>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</si>
  <si>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</si>
  <si>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</si>
  <si>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</si>
  <si>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</si>
  <si>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</si>
  <si>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</si>
  <si>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</si>
  <si>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</si>
  <si>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</si>
  <si>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</si>
  <si>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</si>
  <si>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</si>
  <si>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</si>
  <si>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</si>
  <si>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</si>
  <si>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</si>
  <si>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</si>
  <si>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</si>
  <si>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</si>
  <si>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</si>
  <si>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</si>
  <si>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</si>
  <si>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！全体で３つ以上の区分が選択されていません。</t>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</si>
  <si>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</si>
  <si>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</si>
  <si>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rPh sb="0" eb="2">
      <t>ニュウショク</t>
    </rPh>
    <rPh sb="2" eb="4">
      <t>ソクシン</t>
    </rPh>
    <rPh sb="5" eb="6">
      <t>ム</t>
    </rPh>
    <rPh sb="8" eb="10">
      <t>トリクミ</t>
    </rPh>
    <phoneticPr fontId="8"/>
  </si>
  <si>
    <t>法人や事業所の経営理念や支援方針・人材育成方針、その実現のための施策・仕組みなどの明確化</t>
    <rPh sb="12" eb="14">
      <t>シエン</t>
    </rPh>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</si>
  <si>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</si>
  <si>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</si>
  <si>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職業体験の受入れや地域行事への参加や主催等による職業魅力向上の取組の実施</t>
    <rPh sb="34" eb="36">
      <t>ジッシ</t>
    </rPh>
    <phoneticPr fontId="8"/>
  </si>
  <si>
    <t>資質の向上やキャリアアップに向けた支援</t>
    <rPh sb="0" eb="2">
      <t>シシツ</t>
    </rPh>
    <rPh sb="3" eb="5">
      <t>コウジョウ</t>
    </rPh>
    <rPh sb="14" eb="15">
      <t>ム</t>
    </rPh>
    <rPh sb="17" eb="19">
      <t>シエン</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</si>
  <si>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</si>
  <si>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</si>
  <si>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</si>
  <si>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</si>
  <si>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rPh sb="0" eb="2">
      <t>リョウリツ</t>
    </rPh>
    <rPh sb="2" eb="4">
      <t>シエン</t>
    </rPh>
    <rPh sb="5" eb="7">
      <t>タヨウ</t>
    </rPh>
    <rPh sb="8" eb="9">
      <t>ハタラ</t>
    </rPh>
    <rPh sb="10" eb="11">
      <t>カタ</t>
    </rPh>
    <rPh sb="12" eb="14">
      <t>スイシン</t>
    </rPh>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</si>
  <si>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</si>
  <si>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</si>
  <si>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</si>
  <si>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</si>
  <si>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</si>
  <si>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</si>
  <si>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</si>
  <si>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</si>
  <si>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</si>
  <si>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</si>
  <si>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rPh sb="0" eb="3">
      <t>セイサンセイ</t>
    </rPh>
    <rPh sb="3" eb="5">
      <t>コウジョウ</t>
    </rPh>
    <rPh sb="9" eb="11">
      <t>ギョウム</t>
    </rPh>
    <rPh sb="11" eb="13">
      <t>カイゼン</t>
    </rPh>
    <rPh sb="14" eb="16">
      <t>トリクミ</t>
    </rPh>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</si>
  <si>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</si>
  <si>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</si>
  <si>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</si>
  <si>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</si>
  <si>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rPh sb="5" eb="6">
      <t>ハタラ</t>
    </rPh>
    <rPh sb="10" eb="12">
      <t>ジョウセイ</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</si>
  <si>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</si>
  <si>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</si>
  <si>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</si>
  <si>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</si>
  <si>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</si>
  <si>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</si>
  <si>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</si>
  <si>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</si>
  <si>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</si>
  <si>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</si>
  <si>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</si>
  <si>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</si>
  <si>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</si>
  <si>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</si>
  <si>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</si>
  <si>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</si>
  <si>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</si>
  <si>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</si>
  <si>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</si>
  <si>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</si>
  <si>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</si>
  <si>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</si>
  <si>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</si>
  <si>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</si>
  <si>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</si>
  <si>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</si>
  <si>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</si>
  <si>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</si>
  <si>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</si>
  <si>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</si>
  <si>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福祉・介護職員について、賃金改善額の2/3以上が、ベースアップ等に充てられていること</t>
    <rPh sb="0" eb="2">
      <t>フクシ</t>
    </rPh>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</si>
  <si>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</si>
  <si>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</si>
  <si>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</si>
  <si>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</si>
  <si>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</si>
  <si>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</si>
  <si>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</si>
  <si>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</si>
  <si>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</si>
  <si>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</si>
  <si>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</si>
  <si>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</si>
  <si>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</si>
  <si>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</si>
  <si>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</si>
  <si>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</si>
  <si>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</si>
  <si>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</si>
  <si>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</si>
  <si>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</si>
  <si>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</si>
  <si>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</si>
  <si>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</si>
  <si>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</si>
  <si>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</si>
  <si>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</si>
  <si>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障害福祉
サービス等
事業所番号</t>
    <rPh sb="0" eb="2">
      <t>ショウガイ</t>
    </rPh>
    <rPh sb="2" eb="4">
      <t>フクシ</t>
    </rPh>
    <rPh sb="9" eb="10">
      <t>トウ</t>
    </rPh>
    <rPh sb="11" eb="14">
      <t>ジギョウショ</t>
    </rPh>
    <rPh sb="14" eb="16">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</si>
  <si>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</si>
  <si>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</si>
  <si>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</si>
  <si>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</si>
  <si>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</si>
  <si>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 xml:space="preserve">キャリアパス要件Ⅳの必要数チェック
</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</si>
  <si>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</si>
  <si>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</si>
  <si>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</si>
  <si>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</si>
  <si>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</si>
  <si>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</si>
  <si>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</si>
  <si>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</si>
  <si>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</si>
  <si>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</si>
  <si>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</si>
  <si>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</si>
  <si>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</si>
  <si>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</si>
  <si>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2</t>
  </si>
  <si>
    <t>3</t>
  </si>
  <si>
    <t>4</t>
  </si>
  <si>
    <t>5</t>
  </si>
  <si>
    <t>6</t>
  </si>
  <si>
    <t>7</t>
  </si>
  <si>
    <t>8</t>
  </si>
  <si>
    <t>9</t>
  </si>
  <si>
    <t>10</t>
  </si>
  <si>
    <t>11</t>
  </si>
  <si>
    <t>12</t>
  </si>
  <si>
    <t>13</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</si>
  <si>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</si>
  <si>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</si>
  <si>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</si>
  <si>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</si>
  <si>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</si>
  <si>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</si>
  <si>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</si>
  <si>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</si>
  <si>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新加算Ⅰ・Ⅱの算定を届け出た事業所数</t>
    <rPh sb="7" eb="9">
      <t>サンテイ</t>
    </rPh>
    <phoneticPr fontId="8"/>
  </si>
  <si>
    <t>福祉・介護職員等処遇改善加算</t>
    <rPh sb="0" eb="2">
      <t>フクシ</t>
    </rPh>
    <rPh sb="3" eb="12">
      <t>カイゴショクイントウショグウカイゼン</t>
    </rPh>
    <rPh sb="12" eb="14">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</si>
  <si>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</si>
  <si>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</si>
  <si>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</si>
  <si>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</si>
  <si>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</si>
  <si>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</si>
  <si>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</si>
  <si>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</si>
  <si>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</si>
  <si>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</si>
  <si>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</si>
  <si>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</si>
  <si>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</si>
  <si>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</si>
  <si>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</si>
  <si>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</si>
  <si>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</si>
  <si>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</si>
  <si>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</si>
  <si>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</si>
  <si>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</si>
  <si>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</si>
  <si>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</si>
  <si>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</si>
  <si>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</si>
  <si>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</si>
  <si>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</si>
  <si>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</si>
  <si>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</si>
  <si>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</si>
  <si>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</si>
  <si>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</si>
  <si>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新加算Ⅱ</t>
    <rPh sb="0" eb="3">
      <t>シンカサン</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</si>
  <si>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</si>
  <si>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</si>
  <si>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</si>
  <si>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12"/>
  </si>
  <si>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</si>
  <si>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</si>
  <si>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</si>
  <si>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</si>
  <si>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</si>
  <si>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</si>
  <si>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</si>
  <si>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</si>
  <si>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</si>
  <si>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</si>
  <si>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</si>
  <si>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</si>
  <si>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</si>
  <si>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</si>
  <si>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</si>
  <si>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</si>
  <si>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</si>
  <si>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</si>
  <si>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</si>
  <si>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</si>
  <si>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</si>
  <si>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</si>
  <si>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</si>
  <si>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新加算Ⅲ</t>
    <rPh sb="0" eb="3">
      <t>シンカサン</t>
    </rPh>
    <phoneticPr fontId="8"/>
  </si>
  <si>
    <t>居宅介護</t>
  </si>
  <si>
    <t>○</t>
    <phoneticPr fontId="8"/>
  </si>
  <si>
    <t>新加算Ⅳ</t>
    <rPh sb="0" eb="3">
      <t>シンカサン</t>
    </rPh>
    <phoneticPr fontId="8"/>
  </si>
  <si>
    <t>重度訪問介護</t>
  </si>
  <si>
    <t>―</t>
    <phoneticPr fontId="8"/>
  </si>
  <si>
    <t>同行援護</t>
  </si>
  <si>
    <t>行動援護</t>
  </si>
  <si>
    <t>重度障害者等包括支援</t>
  </si>
  <si>
    <t>エラー</t>
    <phoneticPr fontId="12"/>
  </si>
  <si>
    <t>エラー</t>
    <phoneticPr fontId="8"/>
  </si>
  <si>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</si>
  <si>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</si>
  <si>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</si>
  <si>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</si>
  <si>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</si>
  <si>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</si>
  <si>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</si>
  <si>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</si>
  <si>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</si>
  <si>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</si>
  <si>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</si>
  <si>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</si>
  <si>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</si>
  <si>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</si>
  <si>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</si>
  <si>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</si>
  <si>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</si>
  <si>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</si>
  <si>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</si>
  <si>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</si>
  <si>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</si>
  <si>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</si>
  <si>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</si>
  <si>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</si>
  <si>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</si>
  <si>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</si>
  <si>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</si>
  <si>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</si>
  <si>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</si>
  <si>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</si>
  <si>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</si>
  <si>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</si>
  <si>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</si>
  <si>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</si>
  <si>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</si>
  <si>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</si>
  <si>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</si>
  <si>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</si>
  <si>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</si>
  <si>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</si>
  <si>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</si>
  <si>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</si>
  <si>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</si>
  <si>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</si>
  <si>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</si>
  <si>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</si>
  <si>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</si>
  <si>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</si>
  <si>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</si>
  <si>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</si>
  <si>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</si>
  <si>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</si>
  <si>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</si>
  <si>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</si>
  <si>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</si>
  <si>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</si>
  <si>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</si>
  <si>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</si>
  <si>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</si>
  <si>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</si>
  <si>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</si>
  <si>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</si>
  <si>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</si>
  <si>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</si>
  <si>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</si>
  <si>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</si>
  <si>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</si>
  <si>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</si>
  <si>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</si>
  <si>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</si>
  <si>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</si>
  <si>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</si>
  <si>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</si>
  <si>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</si>
  <si>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</si>
  <si>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</si>
  <si>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</si>
  <si>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</si>
  <si>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</si>
  <si>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</si>
  <si>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</si>
  <si>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</si>
  <si>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</si>
  <si>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</si>
  <si>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</si>
  <si>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</si>
  <si>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</si>
  <si>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</si>
  <si>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</si>
  <si>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</si>
  <si>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</si>
  <si>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</si>
  <si>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</si>
  <si>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</si>
  <si>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</si>
  <si>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</si>
  <si>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</si>
  <si>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</si>
  <si>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</si>
  <si>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</si>
  <si>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</si>
  <si>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</si>
  <si>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</si>
  <si>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</si>
  <si>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</si>
  <si>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</si>
  <si>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</si>
  <si>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</si>
  <si>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</si>
  <si>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</si>
  <si>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</si>
  <si>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</si>
  <si>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</si>
  <si>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</si>
  <si>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</si>
  <si>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</si>
  <si>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</si>
  <si>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</si>
  <si>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</si>
  <si>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</si>
  <si>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</si>
  <si>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</si>
  <si>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</si>
  <si>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</si>
  <si>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</si>
  <si>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</si>
  <si>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</si>
  <si>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</si>
  <si>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</si>
  <si>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</si>
  <si>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</si>
  <si>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</si>
  <si>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</si>
  <si>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</si>
  <si>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</si>
  <si>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</si>
  <si>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</si>
  <si>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</si>
  <si>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</si>
  <si>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</si>
  <si>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</si>
  <si>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</si>
  <si>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</si>
  <si>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</si>
  <si>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</si>
  <si>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</si>
  <si>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</si>
  <si>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</si>
  <si>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</si>
  <si>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</si>
  <si>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</si>
  <si>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</si>
  <si>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</si>
  <si>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</si>
  <si>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</si>
  <si>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</si>
  <si>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</si>
  <si>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</si>
  <si>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</si>
  <si>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</si>
  <si>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</si>
  <si>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</si>
  <si>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</si>
  <si>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</si>
  <si>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</si>
  <si>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</si>
  <si>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</si>
  <si>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</si>
  <si>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</si>
  <si>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</si>
  <si>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</si>
  <si>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</si>
  <si>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</si>
  <si>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</si>
  <si>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</si>
  <si>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</si>
  <si>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</si>
  <si>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</si>
  <si>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</si>
  <si>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</si>
  <si>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</si>
  <si>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</si>
  <si>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</si>
  <si>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</si>
  <si>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</si>
  <si>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</si>
  <si>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</si>
  <si>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</si>
  <si>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</si>
  <si>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</si>
  <si>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</si>
  <si>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</si>
  <si>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</si>
  <si>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</si>
  <si>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</si>
  <si>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</si>
  <si>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</si>
  <si>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</si>
  <si>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</si>
  <si>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</si>
  <si>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</si>
  <si>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</si>
  <si>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</si>
  <si>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</si>
  <si>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</si>
  <si>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</si>
  <si>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</si>
  <si>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</si>
  <si>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</si>
  <si>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</si>
  <si>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</si>
  <si>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</si>
  <si>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</si>
  <si>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</si>
  <si>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</si>
  <si>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</si>
  <si>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</si>
  <si>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</si>
  <si>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</si>
  <si>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</si>
  <si>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</si>
  <si>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</si>
  <si>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</si>
  <si>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</si>
  <si>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</si>
  <si>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</si>
  <si>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</si>
  <si>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</si>
  <si>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</si>
  <si>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</si>
  <si>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</si>
  <si>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</si>
  <si>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</si>
  <si>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</si>
  <si>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</si>
  <si>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</si>
  <si>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</si>
  <si>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</si>
  <si>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</si>
  <si>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</si>
  <si>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</si>
  <si>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</si>
  <si>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</si>
  <si>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</si>
  <si>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</si>
  <si>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</si>
  <si>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</si>
  <si>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</si>
  <si>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</si>
  <si>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</si>
  <si>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</si>
  <si>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</si>
  <si>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</si>
  <si>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</si>
  <si>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</si>
  <si>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</si>
  <si>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</si>
  <si>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</si>
  <si>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</si>
  <si>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</si>
  <si>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</si>
  <si>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</si>
  <si>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</si>
  <si>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</si>
  <si>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</si>
  <si>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</si>
  <si>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</si>
  <si>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</si>
  <si>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</si>
  <si>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</si>
  <si>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</si>
  <si>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</si>
  <si>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</si>
  <si>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</si>
  <si>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</si>
  <si>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</si>
  <si>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</si>
  <si>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</si>
  <si>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</si>
  <si>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</si>
  <si>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</si>
  <si>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</si>
  <si>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</si>
  <si>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</si>
  <si>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</si>
  <si>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</si>
  <si>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</si>
  <si>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</si>
  <si>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</si>
  <si>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</si>
  <si>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</si>
  <si>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</si>
  <si>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</si>
  <si>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</si>
  <si>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</si>
  <si>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</si>
  <si>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</si>
  <si>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</si>
  <si>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</si>
  <si>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</si>
  <si>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</si>
  <si>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</si>
  <si>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</si>
  <si>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</si>
  <si>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</si>
  <si>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</si>
  <si>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</si>
  <si>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</si>
  <si>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</si>
  <si>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</si>
  <si>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</si>
  <si>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</si>
  <si>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</si>
  <si>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</si>
  <si>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</si>
  <si>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</si>
  <si>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</si>
  <si>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</si>
  <si>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</si>
  <si>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</si>
  <si>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</si>
  <si>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</si>
  <si>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</si>
  <si>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</si>
  <si>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</si>
  <si>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</si>
  <si>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</si>
  <si>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</si>
  <si>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</si>
  <si>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</si>
  <si>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</si>
  <si>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</si>
  <si>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</si>
  <si>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</si>
  <si>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</si>
  <si>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</si>
  <si>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</si>
  <si>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</si>
  <si>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</si>
  <si>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</si>
  <si>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</si>
  <si>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</si>
  <si>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</si>
  <si>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</si>
  <si>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</si>
  <si>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</si>
  <si>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</si>
  <si>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</si>
  <si>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</si>
  <si>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</si>
  <si>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</si>
  <si>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</si>
  <si>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</si>
  <si>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</si>
  <si>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</si>
  <si>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</si>
  <si>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</si>
  <si>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</si>
  <si>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</si>
  <si>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</si>
  <si>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</si>
  <si>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</si>
  <si>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</si>
  <si>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</si>
  <si>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</si>
  <si>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</si>
  <si>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</si>
  <si>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</si>
  <si>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</si>
  <si>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</si>
  <si>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</si>
  <si>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</si>
  <si>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</si>
  <si>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</si>
  <si>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</si>
  <si>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</si>
  <si>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</si>
  <si>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</si>
  <si>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</si>
  <si>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</si>
  <si>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</si>
  <si>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</si>
  <si>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</si>
  <si>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</si>
  <si>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</si>
  <si>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</si>
  <si>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</si>
  <si>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</si>
  <si>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</si>
  <si>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</si>
  <si>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</si>
  <si>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</si>
  <si>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</si>
  <si>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</si>
  <si>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</si>
  <si>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</si>
  <si>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</si>
  <si>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</si>
  <si>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</si>
  <si>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</si>
  <si>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</si>
  <si>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</si>
  <si>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</si>
  <si>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</si>
  <si>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</si>
  <si>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</si>
  <si>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</si>
  <si>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</si>
  <si>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</si>
  <si>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</si>
  <si>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</si>
  <si>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</si>
  <si>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</si>
  <si>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</si>
  <si>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</si>
  <si>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</si>
  <si>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</si>
  <si>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</si>
  <si>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</si>
  <si>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</si>
  <si>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</si>
  <si>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</si>
  <si>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</si>
  <si>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</si>
  <si>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</si>
  <si>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</si>
  <si>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</si>
  <si>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</si>
  <si>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</si>
  <si>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</si>
  <si>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</si>
  <si>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</si>
  <si>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</si>
  <si>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</si>
  <si>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</si>
  <si>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</si>
  <si>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</si>
  <si>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</si>
  <si>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</si>
  <si>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</si>
  <si>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</si>
  <si>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</si>
  <si>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</si>
  <si>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</si>
  <si>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</si>
  <si>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</si>
  <si>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</si>
  <si>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</si>
  <si>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</si>
  <si>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</si>
  <si>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</si>
  <si>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</si>
  <si>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</si>
  <si>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</si>
  <si>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</si>
  <si>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</si>
  <si>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</si>
  <si>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</si>
  <si>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</si>
  <si>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</si>
  <si>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</si>
  <si>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</si>
  <si>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</si>
  <si>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</si>
  <si>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</si>
  <si>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</si>
  <si>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</si>
  <si>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</si>
  <si>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</si>
  <si>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</si>
  <si>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</si>
  <si>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</si>
  <si>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</si>
  <si>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</si>
  <si>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</si>
  <si>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</si>
  <si>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</si>
  <si>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</si>
  <si>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</si>
  <si>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</si>
  <si>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</si>
  <si>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</si>
  <si>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</si>
  <si>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</si>
  <si>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</si>
  <si>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</si>
  <si>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</si>
  <si>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</si>
  <si>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</si>
  <si>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</si>
  <si>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</si>
  <si>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</si>
  <si>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</si>
  <si>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</si>
  <si>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</si>
  <si>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</si>
  <si>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</si>
  <si>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</si>
  <si>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</si>
  <si>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</si>
  <si>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</si>
  <si>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</si>
  <si>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</si>
  <si>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</si>
  <si>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</si>
  <si>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</si>
  <si>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</si>
  <si>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</si>
  <si>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</si>
  <si>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</si>
  <si>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</si>
  <si>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</si>
  <si>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</si>
  <si>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</si>
  <si>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</si>
  <si>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</si>
  <si>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</si>
  <si>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</si>
  <si>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</si>
  <si>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</si>
  <si>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</si>
  <si>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</si>
  <si>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</si>
  <si>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</si>
  <si>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</si>
  <si>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</si>
  <si>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</si>
  <si>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</si>
  <si>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</si>
  <si>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</si>
  <si>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</si>
  <si>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</si>
  <si>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</si>
  <si>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</si>
  <si>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</si>
  <si>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</si>
  <si>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</si>
  <si>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</si>
  <si>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</si>
  <si>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</si>
  <si>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</si>
  <si>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</si>
  <si>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</si>
  <si>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</si>
  <si>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</si>
  <si>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</si>
  <si>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</si>
  <si>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</si>
  <si>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</si>
  <si>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</si>
  <si>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</si>
  <si>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</si>
  <si>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</si>
  <si>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</si>
  <si>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</si>
  <si>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</si>
  <si>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</si>
  <si>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</si>
  <si>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</si>
  <si>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</si>
  <si>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</si>
  <si>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</si>
  <si>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</si>
  <si>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</si>
  <si>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</si>
  <si>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</si>
  <si>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</si>
  <si>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</si>
  <si>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</si>
  <si>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</si>
  <si>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</si>
  <si>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</si>
  <si>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</si>
  <si>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</si>
  <si>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</si>
  <si>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</si>
  <si>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</si>
  <si>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</si>
  <si>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</si>
  <si>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</si>
  <si>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</si>
  <si>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</si>
  <si>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</si>
  <si>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</si>
  <si>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</si>
  <si>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</si>
  <si>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</si>
  <si>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</si>
  <si>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</si>
  <si>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</si>
  <si>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</si>
  <si>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</si>
  <si>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</si>
  <si>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</si>
  <si>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</si>
  <si>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</si>
  <si>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</si>
  <si>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</si>
  <si>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</si>
  <si>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</si>
  <si>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</si>
  <si>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</si>
  <si>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</si>
  <si>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</si>
  <si>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</si>
  <si>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</si>
  <si>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</si>
  <si>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</si>
  <si>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</si>
  <si>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</si>
  <si>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</si>
  <si>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</si>
  <si>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</si>
  <si>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</si>
  <si>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</si>
  <si>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</si>
  <si>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</si>
  <si>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</si>
  <si>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</si>
  <si>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</si>
  <si>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</si>
  <si>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</si>
  <si>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</si>
  <si>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</si>
  <si>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</si>
  <si>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</si>
  <si>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</si>
  <si>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</si>
  <si>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</si>
  <si>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</si>
  <si>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</si>
  <si>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</si>
  <si>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</si>
  <si>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</si>
  <si>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</si>
  <si>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</si>
  <si>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</si>
  <si>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</si>
  <si>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</si>
  <si>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</si>
  <si>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</si>
  <si>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</si>
  <si>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</si>
  <si>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</si>
  <si>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</si>
  <si>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</si>
  <si>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</si>
  <si>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</si>
  <si>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</si>
  <si>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</si>
  <si>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</si>
  <si>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</si>
  <si>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</si>
  <si>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</si>
  <si>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</si>
  <si>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</si>
  <si>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</si>
  <si>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</si>
  <si>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</si>
  <si>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</si>
  <si>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</si>
  <si>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</si>
  <si>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</si>
  <si>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</si>
  <si>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</si>
  <si>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</si>
  <si>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</si>
  <si>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</si>
  <si>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</si>
  <si>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</si>
  <si>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</si>
  <si>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</si>
  <si>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</si>
  <si>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</si>
  <si>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</si>
  <si>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</si>
  <si>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</si>
  <si>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</si>
  <si>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</si>
  <si>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</si>
  <si>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</si>
  <si>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</si>
  <si>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</si>
  <si>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</si>
  <si>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</si>
  <si>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</si>
  <si>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</si>
  <si>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</si>
  <si>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</si>
  <si>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</si>
  <si>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</si>
  <si>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</si>
  <si>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</si>
  <si>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</si>
  <si>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</si>
  <si>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</si>
  <si>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</si>
  <si>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</si>
  <si>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</si>
  <si>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</si>
  <si>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</si>
  <si>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</si>
  <si>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</si>
  <si>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</si>
  <si>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</si>
  <si>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</si>
  <si>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</si>
  <si>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</si>
  <si>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</si>
  <si>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</si>
  <si>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</si>
  <si>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</si>
  <si>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</si>
  <si>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</si>
  <si>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</si>
  <si>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</si>
  <si>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</si>
  <si>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</si>
  <si>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</si>
  <si>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</si>
  <si>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</si>
  <si>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</si>
  <si>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</si>
  <si>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</si>
  <si>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</si>
  <si>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</si>
  <si>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</si>
  <si>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</si>
  <si>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</si>
  <si>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</si>
  <si>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</si>
  <si>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</si>
  <si>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</si>
  <si>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</si>
  <si>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</si>
  <si>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</si>
  <si>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</si>
  <si>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</si>
  <si>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</si>
  <si>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</si>
  <si>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</si>
  <si>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</si>
  <si>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</si>
  <si>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</si>
  <si>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</si>
  <si>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</si>
  <si>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</si>
  <si>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</si>
  <si>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</si>
  <si>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</si>
  <si>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</si>
  <si>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</si>
  <si>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</si>
  <si>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</si>
  <si>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</si>
  <si>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</si>
  <si>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</si>
  <si>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</si>
  <si>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</si>
  <si>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</si>
  <si>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</si>
  <si>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</si>
  <si>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</si>
  <si>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</si>
  <si>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</si>
  <si>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</si>
  <si>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</si>
  <si>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</si>
  <si>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</si>
  <si>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</si>
  <si>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</si>
  <si>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</si>
  <si>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</si>
  <si>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</si>
  <si>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</si>
  <si>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</si>
  <si>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</si>
  <si>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</si>
  <si>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</si>
  <si>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</si>
  <si>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</si>
  <si>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</si>
  <si>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</si>
  <si>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</si>
  <si>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</si>
  <si>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</si>
  <si>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</si>
  <si>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</si>
  <si>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</si>
  <si>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</si>
  <si>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</si>
  <si>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</si>
  <si>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</si>
  <si>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</si>
  <si>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</si>
  <si>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</si>
  <si>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</si>
  <si>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</si>
  <si>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</si>
  <si>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</si>
  <si>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</si>
  <si>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</si>
  <si>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</si>
  <si>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</si>
  <si>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</si>
  <si>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</si>
  <si>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</si>
  <si>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</si>
  <si>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</si>
  <si>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</si>
  <si>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</si>
  <si>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</si>
  <si>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</si>
  <si>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</si>
  <si>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</si>
  <si>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</si>
  <si>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</si>
  <si>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</si>
  <si>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</si>
  <si>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</si>
  <si>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</si>
  <si>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</si>
  <si>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</si>
  <si>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</si>
  <si>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</si>
  <si>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</si>
  <si>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</si>
  <si>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</si>
  <si>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</si>
  <si>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</si>
  <si>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</si>
  <si>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</si>
  <si>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</si>
  <si>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</si>
  <si>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</si>
  <si>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</si>
  <si>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</si>
  <si>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</si>
  <si>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</si>
  <si>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</si>
  <si>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</si>
  <si>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</si>
  <si>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</si>
  <si>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</si>
  <si>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</si>
  <si>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</si>
  <si>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</si>
  <si>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</si>
  <si>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</si>
  <si>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</si>
  <si>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</si>
  <si>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</si>
  <si>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</si>
  <si>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</si>
  <si>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</si>
  <si>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</si>
  <si>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</si>
  <si>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</si>
  <si>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</si>
  <si>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</si>
  <si>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</si>
  <si>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</si>
  <si>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</si>
  <si>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</si>
  <si>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</si>
  <si>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</si>
  <si>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</si>
  <si>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</si>
  <si>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</si>
  <si>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</si>
  <si>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</si>
  <si>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</si>
  <si>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</si>
  <si>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</si>
  <si>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</si>
  <si>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</si>
  <si>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</si>
  <si>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</si>
  <si>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</si>
  <si>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</si>
  <si>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</si>
  <si>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</si>
  <si>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</si>
  <si>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</si>
  <si>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</si>
  <si>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</si>
  <si>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</si>
  <si>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</si>
  <si>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</si>
  <si>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</si>
  <si>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</si>
  <si>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</si>
  <si>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</si>
  <si>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</si>
  <si>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</si>
  <si>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</si>
  <si>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</si>
  <si>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</si>
  <si>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</si>
  <si>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</si>
  <si>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</si>
  <si>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</si>
  <si>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</si>
  <si>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</si>
  <si>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</si>
  <si>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</si>
  <si>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</si>
  <si>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</si>
  <si>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</si>
  <si>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</si>
  <si>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</si>
  <si>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</si>
  <si>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</si>
  <si>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</si>
  <si>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</si>
  <si>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</si>
  <si>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</si>
  <si>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</si>
  <si>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</si>
  <si>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</si>
  <si>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</si>
  <si>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</si>
  <si>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</si>
  <si>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</si>
  <si>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</si>
  <si>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</si>
  <si>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</si>
  <si>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</si>
  <si>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</si>
  <si>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</si>
  <si>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</si>
  <si>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</si>
  <si>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</si>
  <si>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</si>
  <si>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</si>
  <si>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</si>
  <si>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</si>
  <si>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</si>
  <si>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</si>
  <si>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</si>
  <si>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</si>
  <si>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</si>
  <si>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</si>
  <si>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</si>
  <si>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</si>
  <si>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</si>
  <si>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</si>
  <si>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</si>
  <si>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</si>
  <si>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</si>
  <si>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</si>
  <si>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</si>
  <si>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</si>
  <si>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</si>
  <si>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</si>
  <si>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</si>
  <si>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</si>
  <si>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</si>
  <si>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</si>
  <si>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</si>
  <si>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</si>
  <si>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</si>
  <si>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</si>
  <si>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</si>
  <si>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</si>
  <si>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</si>
  <si>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</si>
  <si>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</si>
  <si>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</si>
  <si>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</si>
  <si>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</si>
  <si>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</si>
  <si>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</si>
  <si>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</si>
  <si>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</si>
  <si>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</si>
  <si>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</si>
  <si>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</si>
  <si>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</si>
  <si>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</si>
  <si>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</si>
  <si>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</si>
  <si>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</si>
  <si>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</si>
  <si>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</si>
  <si>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</si>
  <si>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</si>
  <si>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</si>
  <si>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</si>
  <si>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</si>
  <si>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</si>
  <si>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</si>
  <si>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</si>
  <si>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</si>
  <si>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</si>
  <si>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</si>
  <si>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</si>
  <si>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</si>
  <si>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</si>
  <si>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</si>
  <si>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</si>
  <si>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</si>
  <si>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</si>
  <si>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</si>
  <si>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</si>
  <si>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</si>
  <si>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</si>
  <si>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</si>
  <si>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</si>
  <si>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</si>
  <si>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</si>
  <si>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</si>
  <si>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</si>
  <si>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</si>
  <si>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</si>
  <si>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</si>
  <si>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</si>
  <si>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</si>
  <si>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</si>
  <si>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</si>
  <si>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</si>
  <si>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</si>
  <si>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</si>
  <si>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</si>
  <si>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</si>
  <si>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</si>
  <si>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</si>
  <si>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</si>
  <si>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</si>
  <si>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</si>
  <si>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</si>
  <si>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</si>
  <si>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</si>
  <si>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</si>
  <si>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</si>
  <si>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</si>
  <si>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</si>
  <si>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</si>
  <si>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</si>
  <si>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</si>
  <si>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</si>
  <si>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</si>
  <si>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</si>
  <si>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</si>
  <si>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</si>
  <si>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</si>
  <si>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</si>
  <si>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</si>
  <si>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</si>
  <si>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</si>
  <si>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</si>
  <si>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</si>
  <si>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</si>
  <si>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</si>
  <si>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</si>
  <si>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</si>
  <si>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</si>
  <si>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</si>
  <si>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</si>
  <si>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</si>
  <si>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</si>
  <si>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</si>
  <si>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</si>
  <si>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</si>
  <si>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</si>
  <si>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</si>
  <si>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</si>
  <si>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</si>
  <si>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</si>
  <si>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</si>
  <si>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</si>
  <si>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</si>
  <si>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</si>
  <si>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</si>
  <si>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</si>
  <si>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</si>
  <si>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</si>
  <si>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</si>
  <si>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</si>
  <si>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</si>
  <si>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</si>
  <si>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</si>
  <si>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</si>
  <si>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</si>
  <si>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</si>
  <si>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</si>
  <si>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</si>
  <si>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</si>
  <si>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</si>
  <si>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</si>
  <si>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</si>
  <si>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</si>
  <si>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</si>
  <si>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</si>
  <si>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</si>
  <si>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</si>
  <si>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</si>
  <si>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</si>
  <si>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</si>
  <si>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</si>
  <si>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</si>
  <si>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</si>
  <si>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</si>
  <si>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</si>
  <si>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</si>
  <si>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</si>
  <si>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</si>
  <si>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</si>
  <si>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</si>
  <si>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</si>
  <si>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</si>
  <si>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</si>
  <si>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</si>
  <si>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</si>
  <si>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</si>
  <si>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</si>
  <si>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</si>
  <si>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</si>
  <si>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</si>
  <si>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</si>
  <si>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</si>
  <si>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</si>
  <si>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</si>
  <si>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</si>
  <si>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</si>
  <si>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</si>
  <si>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</si>
  <si>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</si>
  <si>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</si>
  <si>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</si>
  <si>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</si>
  <si>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</si>
  <si>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</si>
  <si>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</si>
  <si>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</si>
  <si>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</si>
  <si>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</si>
  <si>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</si>
  <si>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</si>
  <si>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</si>
  <si>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</si>
  <si>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</si>
  <si>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</si>
  <si>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</si>
  <si>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</si>
  <si>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</si>
  <si>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</si>
  <si>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</si>
  <si>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</si>
  <si>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</si>
  <si>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</si>
  <si>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</si>
  <si>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</si>
  <si>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</si>
  <si>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</si>
  <si>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</si>
  <si>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</si>
  <si>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</si>
  <si>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</si>
  <si>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</si>
  <si>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</si>
  <si>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</si>
  <si>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</si>
  <si>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</si>
  <si>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</si>
  <si>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</si>
  <si>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</si>
  <si>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</si>
  <si>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</si>
  <si>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</si>
  <si>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</si>
  <si>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</si>
  <si>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</si>
  <si>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</si>
  <si>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</si>
  <si>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</si>
  <si>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</si>
  <si>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</si>
  <si>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</si>
  <si>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</si>
  <si>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</si>
  <si>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</si>
  <si>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</si>
  <si>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</si>
  <si>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</si>
  <si>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</si>
  <si>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</si>
  <si>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</si>
  <si>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</si>
  <si>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</si>
  <si>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</si>
  <si>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</si>
  <si>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</si>
  <si>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</si>
  <si>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</si>
  <si>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</si>
  <si>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</si>
  <si>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</si>
  <si>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</si>
  <si>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</si>
  <si>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</si>
  <si>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</si>
  <si>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</si>
  <si>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</si>
  <si>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</si>
  <si>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</si>
  <si>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</si>
  <si>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</si>
  <si>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</si>
  <si>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</si>
  <si>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</si>
  <si>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</si>
  <si>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</si>
  <si>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</si>
  <si>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</si>
  <si>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</si>
  <si>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</si>
  <si>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</si>
  <si>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</si>
  <si>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</si>
  <si>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</si>
  <si>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</si>
  <si>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</si>
  <si>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</si>
  <si>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</si>
  <si>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</si>
  <si>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</si>
  <si>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</si>
  <si>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</si>
  <si>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</si>
  <si>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</si>
  <si>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</si>
  <si>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</si>
  <si>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</si>
  <si>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</si>
  <si>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</si>
  <si>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</si>
  <si>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</si>
  <si>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</si>
  <si>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</si>
  <si>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</si>
  <si>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</si>
  <si>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</si>
  <si>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</si>
  <si>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</si>
  <si>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</si>
  <si>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</si>
  <si>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</si>
  <si>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</si>
  <si>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</si>
  <si>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</si>
  <si>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</si>
  <si>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</si>
  <si>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</si>
  <si>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</si>
  <si>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</si>
  <si>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</si>
  <si>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</si>
  <si>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</si>
  <si>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</si>
  <si>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</si>
  <si>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</si>
  <si>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</si>
  <si>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</si>
  <si>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</si>
  <si>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</si>
  <si>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</si>
  <si>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</si>
  <si>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</si>
  <si>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</si>
  <si>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</si>
  <si>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</si>
  <si>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</si>
  <si>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</si>
  <si>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</si>
  <si>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</si>
  <si>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</si>
  <si>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</si>
  <si>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</si>
  <si>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</si>
  <si>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</si>
  <si>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</si>
  <si>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</si>
  <si>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</si>
  <si>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</si>
  <si>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</si>
  <si>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</si>
  <si>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</si>
  <si>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</si>
  <si>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</si>
  <si>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</si>
  <si>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</si>
  <si>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</si>
  <si>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</si>
  <si>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</si>
  <si>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</si>
  <si>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</si>
  <si>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</si>
  <si>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</si>
  <si>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</si>
  <si>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</si>
  <si>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</si>
  <si>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</si>
  <si>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</si>
  <si>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</si>
  <si>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</si>
  <si>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</si>
  <si>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</si>
  <si>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</si>
  <si>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</si>
  <si>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</si>
  <si>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</si>
  <si>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</si>
  <si>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</si>
  <si>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</si>
  <si>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</si>
  <si>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</si>
  <si>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</si>
  <si>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</si>
  <si>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</si>
  <si>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</si>
  <si>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</si>
  <si>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</si>
  <si>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</si>
  <si>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</si>
  <si>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</si>
  <si>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</si>
  <si>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</si>
  <si>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</si>
  <si>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</si>
  <si>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</si>
  <si>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</si>
  <si>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</si>
  <si>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</si>
  <si>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</si>
  <si>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</si>
  <si>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</si>
  <si>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</si>
  <si>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</si>
  <si>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</si>
  <si>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</si>
  <si>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</si>
  <si>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</si>
  <si>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</si>
  <si>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</si>
  <si>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</si>
  <si>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</si>
  <si>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</si>
  <si>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</si>
  <si>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</si>
  <si>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</si>
  <si>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</si>
  <si>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</si>
  <si>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</si>
  <si>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</si>
  <si>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</si>
  <si>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</si>
  <si>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</si>
  <si>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</si>
  <si>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</si>
  <si>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</si>
  <si>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</si>
  <si>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</si>
  <si>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</si>
  <si>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</si>
  <si>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</si>
  <si>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</si>
  <si>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</si>
  <si>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</si>
  <si>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</si>
  <si>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</si>
  <si>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</si>
  <si>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</si>
  <si>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</si>
  <si>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</si>
  <si>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</si>
  <si>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</si>
  <si>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</si>
  <si>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</si>
  <si>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</si>
  <si>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</si>
  <si>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</si>
  <si>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</si>
  <si>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</si>
  <si>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</si>
  <si>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</si>
  <si>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</si>
  <si>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</si>
  <si>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</si>
  <si>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</si>
  <si>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</si>
  <si>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</si>
  <si>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</si>
  <si>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</si>
  <si>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</si>
  <si>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</si>
  <si>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</si>
  <si>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</si>
  <si>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</si>
  <si>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</si>
  <si>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</si>
  <si>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</si>
  <si>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</si>
  <si>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</si>
  <si>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</si>
  <si>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</si>
  <si>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</si>
  <si>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</si>
  <si>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</si>
  <si>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</si>
  <si>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</si>
  <si>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</si>
  <si>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</si>
  <si>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</si>
  <si>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</si>
  <si>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</si>
  <si>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</si>
  <si>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</si>
  <si>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</si>
  <si>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</si>
  <si>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</si>
  <si>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</si>
  <si>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</si>
  <si>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</si>
  <si>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</si>
  <si>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</si>
  <si>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</si>
  <si>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</si>
  <si>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</si>
  <si>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</si>
  <si>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</si>
  <si>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</si>
  <si>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</si>
  <si>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</si>
  <si>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</si>
  <si>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</si>
  <si>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</si>
  <si>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</si>
  <si>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</si>
  <si>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</si>
  <si>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</si>
  <si>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</si>
  <si>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</si>
  <si>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</si>
  <si>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</si>
  <si>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</si>
  <si>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</si>
  <si>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</si>
  <si>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</si>
  <si>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</si>
  <si>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</si>
  <si>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</si>
  <si>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</si>
  <si>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</si>
  <si>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</si>
  <si>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</si>
  <si>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</si>
  <si>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</si>
  <si>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</si>
  <si>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</si>
  <si>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</si>
  <si>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</si>
  <si>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</si>
  <si>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</si>
  <si>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</si>
  <si>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</si>
  <si>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</si>
  <si>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</si>
  <si>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</si>
  <si>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</si>
  <si>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</si>
  <si>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</si>
  <si>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</si>
  <si>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</si>
  <si>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</si>
  <si>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</si>
  <si>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</si>
  <si>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</si>
  <si>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</si>
  <si>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</si>
  <si>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</si>
  <si>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</si>
  <si>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</si>
  <si>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</si>
  <si>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</si>
  <si>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</si>
  <si>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</si>
  <si>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</si>
  <si>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</si>
  <si>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</si>
  <si>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</si>
  <si>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</si>
  <si>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</si>
  <si>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</si>
  <si>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</si>
  <si>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</si>
  <si>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</si>
  <si>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</si>
  <si>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</si>
  <si>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</si>
  <si>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</si>
  <si>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</si>
  <si>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</si>
  <si>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</si>
  <si>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</si>
  <si>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</si>
  <si>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</si>
  <si>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</si>
  <si>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</si>
  <si>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</si>
  <si>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</si>
  <si>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</si>
  <si>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</si>
  <si>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</si>
  <si>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</si>
  <si>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</si>
  <si>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</si>
  <si>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</si>
  <si>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</si>
  <si>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</si>
  <si>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</si>
  <si>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</si>
  <si>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</si>
  <si>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</si>
  <si>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</si>
  <si>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</si>
  <si>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</si>
  <si>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</si>
  <si>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</si>
  <si>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</si>
  <si>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</si>
  <si>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</si>
  <si>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</si>
  <si>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</si>
  <si>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</si>
  <si>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</si>
  <si>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</si>
  <si>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</si>
  <si>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</si>
  <si>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</si>
  <si>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</si>
  <si>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</si>
  <si>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</si>
  <si>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</si>
  <si>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</si>
  <si>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</si>
  <si>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</si>
  <si>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</si>
  <si>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</si>
  <si>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</si>
  <si>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</si>
  <si>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</si>
  <si>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</si>
  <si>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</si>
  <si>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</si>
  <si>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</si>
  <si>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</si>
  <si>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</si>
  <si>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</si>
  <si>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</si>
  <si>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</si>
  <si>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</si>
  <si>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</si>
  <si>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</si>
  <si>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</si>
  <si>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</si>
  <si>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</si>
  <si>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</si>
  <si>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</si>
  <si>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</si>
  <si>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</si>
  <si>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</si>
  <si>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</si>
  <si>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</si>
  <si>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</si>
  <si>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</si>
  <si>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</si>
  <si>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</si>
  <si>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</si>
  <si>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</si>
  <si>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</si>
  <si>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</si>
  <si>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</si>
  <si>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</si>
  <si>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</si>
  <si>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</si>
  <si>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</si>
  <si>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</si>
  <si>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</si>
  <si>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</si>
  <si>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</si>
  <si>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</si>
  <si>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</si>
  <si>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</si>
  <si>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</si>
  <si>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</si>
  <si>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</si>
  <si>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</si>
  <si>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</si>
  <si>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</si>
  <si>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</si>
  <si>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</si>
  <si>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</si>
  <si>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</si>
  <si>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</si>
  <si>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</si>
  <si>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</si>
  <si>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</si>
  <si>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</si>
  <si>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</si>
  <si>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</si>
  <si>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</si>
  <si>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</si>
  <si>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</si>
  <si>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</si>
  <si>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</si>
  <si>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</si>
  <si>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</si>
  <si>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</si>
  <si>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</si>
  <si>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</si>
  <si>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</si>
  <si>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</si>
  <si>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</si>
  <si>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</si>
  <si>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</si>
  <si>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</si>
  <si>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</si>
  <si>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</si>
  <si>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</si>
  <si>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</si>
  <si>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</si>
  <si>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</si>
  <si>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</si>
  <si>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</si>
  <si>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</si>
  <si>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</si>
  <si>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</si>
  <si>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</si>
  <si>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</si>
  <si>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</si>
  <si>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</si>
  <si>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</si>
  <si>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</si>
  <si>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</si>
  <si>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</si>
  <si>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</si>
  <si>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</si>
  <si>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</si>
  <si>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</si>
  <si>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</si>
  <si>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</si>
  <si>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</si>
  <si>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</si>
  <si>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</si>
  <si>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</si>
  <si>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</si>
  <si>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</si>
  <si>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</si>
  <si>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</si>
  <si>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</si>
  <si>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</si>
  <si>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</si>
  <si>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</si>
  <si>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</si>
  <si>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</si>
  <si>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</si>
  <si>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</si>
  <si>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</si>
  <si>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</si>
  <si>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</si>
  <si>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</si>
  <si>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</si>
  <si>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</si>
  <si>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</si>
  <si>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</si>
  <si>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</si>
  <si>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</si>
  <si>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</si>
  <si>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</si>
  <si>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</si>
  <si>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</si>
  <si>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</si>
  <si>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</si>
  <si>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</si>
  <si>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</si>
  <si>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</si>
  <si>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</si>
  <si>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</si>
  <si>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</si>
  <si>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</si>
  <si>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</si>
  <si>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</si>
  <si>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</si>
  <si>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</si>
  <si>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</si>
  <si>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</si>
  <si>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</si>
  <si>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</si>
  <si>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</si>
  <si>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</si>
  <si>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</si>
  <si>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</si>
  <si>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</si>
  <si>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</si>
  <si>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</si>
  <si>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</si>
  <si>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</si>
  <si>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</si>
  <si>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</si>
  <si>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</si>
  <si>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</si>
  <si>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</si>
  <si>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</si>
  <si>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</si>
  <si>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</si>
  <si>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</si>
  <si>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</si>
  <si>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</si>
  <si>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</si>
  <si>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</si>
  <si>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</si>
  <si>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</si>
  <si>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</si>
  <si>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</si>
  <si>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</si>
  <si>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</si>
  <si>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</si>
  <si>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</si>
  <si>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</si>
  <si>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</si>
  <si>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</si>
  <si>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</si>
  <si>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</si>
  <si>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</si>
  <si>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</si>
  <si>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</si>
  <si>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</si>
  <si>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</si>
  <si>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</si>
  <si>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</si>
  <si>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</si>
  <si>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</si>
  <si>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</si>
  <si>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</si>
  <si>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</si>
  <si>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</si>
  <si>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</si>
  <si>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</si>
  <si>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</si>
  <si>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</si>
  <si>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</si>
  <si>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</si>
  <si>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</si>
  <si>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</si>
  <si>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</si>
  <si>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</si>
  <si>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</si>
  <si>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</si>
  <si>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</si>
  <si>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</si>
  <si>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</si>
  <si>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</si>
  <si>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</si>
  <si>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</si>
  <si>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</si>
  <si>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</si>
  <si>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</si>
  <si>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</si>
  <si>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</si>
  <si>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</si>
  <si>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</si>
  <si>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</si>
  <si>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</si>
  <si>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</si>
  <si>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</si>
  <si>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</si>
  <si>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</si>
  <si>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</si>
  <si>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</si>
  <si>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</si>
  <si>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</si>
  <si>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</si>
  <si>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</si>
  <si>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</si>
  <si>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</si>
  <si>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</si>
  <si>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</si>
  <si>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</si>
  <si>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</si>
  <si>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</si>
  <si>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</si>
  <si>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</si>
  <si>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</si>
  <si>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</si>
  <si>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</si>
  <si>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</si>
  <si>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</si>
  <si>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</si>
  <si>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</si>
  <si>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</si>
  <si>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</si>
  <si>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</si>
  <si>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</si>
  <si>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</si>
  <si>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</si>
  <si>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</si>
  <si>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</si>
  <si>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</si>
  <si>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</si>
  <si>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</si>
  <si>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</si>
  <si>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</si>
  <si>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</si>
  <si>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</si>
  <si>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</si>
  <si>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</si>
  <si>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</si>
  <si>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</si>
  <si>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</si>
  <si>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</si>
  <si>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</si>
  <si>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</si>
  <si>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</si>
  <si>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</si>
  <si>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</si>
  <si>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</si>
  <si>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</si>
  <si>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</si>
  <si>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</si>
  <si>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</si>
  <si>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</si>
  <si>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</si>
  <si>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</si>
  <si>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</si>
  <si>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</si>
  <si>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</si>
  <si>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</si>
  <si>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</si>
  <si>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</si>
  <si>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</si>
  <si>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</si>
  <si>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</si>
  <si>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</si>
  <si>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</si>
  <si>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</si>
  <si>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</si>
  <si>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</si>
  <si>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</si>
  <si>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</si>
  <si>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</si>
  <si>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</si>
  <si>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</si>
  <si>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</si>
  <si>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</si>
  <si>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</si>
  <si>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</si>
  <si>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</si>
  <si>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</si>
  <si>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</si>
  <si>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</si>
  <si>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</si>
  <si>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</si>
  <si>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</si>
  <si>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</si>
  <si>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</si>
  <si>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</si>
  <si>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</si>
  <si>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</si>
  <si>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</si>
  <si>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</si>
  <si>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</si>
  <si>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</si>
  <si>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</si>
  <si>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</si>
  <si>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</si>
  <si>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</si>
  <si>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</si>
  <si>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</si>
  <si>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</si>
  <si>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</si>
  <si>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</si>
  <si>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</si>
  <si>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</si>
  <si>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</si>
  <si>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</si>
  <si>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</si>
  <si>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</si>
  <si>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</si>
  <si>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</si>
  <si>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</si>
  <si>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</si>
  <si>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</si>
  <si>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</si>
  <si>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</si>
  <si>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</si>
  <si>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</si>
  <si>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</si>
  <si>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</si>
  <si>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</si>
  <si>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</si>
  <si>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</si>
  <si>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</si>
  <si>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</si>
  <si>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</si>
  <si>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</si>
  <si>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</si>
  <si>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</si>
  <si>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</si>
  <si>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</si>
  <si>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</si>
  <si>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</si>
  <si>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</si>
  <si>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</si>
  <si>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</si>
  <si>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</si>
  <si>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</si>
  <si>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</si>
  <si>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</si>
  <si>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</si>
  <si>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</si>
  <si>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</si>
  <si>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</si>
  <si>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</si>
  <si>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</si>
  <si>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</si>
  <si>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</si>
  <si>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</si>
  <si>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</si>
  <si>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t>神戸市</t>
    <rPh sb="0" eb="3">
      <t>コウベシ</t>
    </rPh>
    <phoneticPr fontId="6"/>
  </si>
  <si>
    <t>兵庫県</t>
    <rPh sb="0" eb="3">
      <t>ヒョウゴケン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</si>
</sst>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2"/>
      <color indexed="81"/>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4">
    <xf numFmtId="0" fontId="0" fillId="0" borderId="0" xfId="0">
      <alignment vertical="center"/>
    </xf>
    <xf numFmtId="0" fontId="13" fillId="7" borderId="53"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5"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4"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0" xfId="55" applyNumberFormat="1" applyFont="1" applyBorder="1" applyAlignment="1">
      <alignment vertical="center" wrapText="1"/>
    </xf>
    <xf numFmtId="181" fontId="66" fillId="0" borderId="64" xfId="55" applyNumberFormat="1" applyFont="1" applyBorder="1" applyAlignment="1">
      <alignment vertical="center" wrapText="1"/>
    </xf>
    <xf numFmtId="0" fontId="66" fillId="0" borderId="28" xfId="0" applyFont="1" applyBorder="1">
      <alignment vertical="center"/>
    </xf>
    <xf numFmtId="0" fontId="66" fillId="0" borderId="43"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4" xfId="0" applyFont="1" applyBorder="1">
      <alignment vertical="center"/>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57" xfId="56" quotePrefix="1" applyNumberFormat="1" applyFont="1" applyFill="1" applyBorder="1">
      <alignment vertical="center"/>
    </xf>
    <xf numFmtId="0" fontId="75" fillId="0" borderId="59" xfId="56" applyFont="1" applyBorder="1" applyAlignment="1">
      <alignment horizontal="center" vertical="center" wrapText="1"/>
    </xf>
    <xf numFmtId="0" fontId="75" fillId="0" borderId="60" xfId="56" applyFont="1" applyBorder="1" applyAlignment="1">
      <alignment horizontal="center" vertical="center" wrapText="1"/>
    </xf>
    <xf numFmtId="0" fontId="75" fillId="0" borderId="58" xfId="56" applyFont="1" applyBorder="1" applyAlignment="1">
      <alignment horizontal="center" vertical="center" wrapText="1"/>
    </xf>
    <xf numFmtId="0" fontId="67" fillId="0" borderId="89"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51" xfId="0" applyNumberFormat="1" applyFont="1" applyFill="1" applyBorder="1" applyAlignment="1" applyProtection="1">
      <alignment horizontal="center" vertical="center" shrinkToFit="1"/>
      <protection locked="0"/>
    </xf>
    <xf numFmtId="0" fontId="69" fillId="6" borderId="48" xfId="0" applyFont="1" applyFill="1" applyBorder="1" applyAlignment="1" applyProtection="1">
      <alignment horizontal="center" vertical="center"/>
      <protection locked="0"/>
    </xf>
    <xf numFmtId="0" fontId="69" fillId="4" borderId="49" xfId="0" applyFont="1" applyFill="1" applyBorder="1" applyAlignment="1" applyProtection="1">
      <alignment horizontal="center" vertical="center"/>
      <protection locked="0"/>
    </xf>
    <xf numFmtId="0" fontId="69" fillId="6" borderId="51"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5" xfId="0" applyNumberFormat="1" applyFont="1" applyFill="1" applyBorder="1" applyAlignment="1" applyProtection="1">
      <alignment horizontal="center" vertical="center" shrinkToFit="1"/>
      <protection locked="0"/>
    </xf>
    <xf numFmtId="176" fontId="13" fillId="0" borderId="55"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13" fillId="4" borderId="1" xfId="0" applyNumberFormat="1" applyFont="1" applyFill="1" applyBorder="1" applyAlignment="1" applyProtection="1">
      <alignment horizontal="right" vertical="center" shrinkToFit="1"/>
      <protection locked="0"/>
    </xf>
    <xf numFmtId="0" fontId="69" fillId="4" borderId="143" xfId="0" applyFont="1" applyFill="1" applyBorder="1" applyAlignment="1" applyProtection="1">
      <alignment horizontal="center" vertical="center"/>
      <protection locked="0"/>
    </xf>
    <xf numFmtId="176" fontId="13" fillId="4" borderId="115" xfId="0" applyNumberFormat="1" applyFont="1" applyFill="1" applyBorder="1" applyAlignment="1" applyProtection="1">
      <alignment horizontal="right" vertical="center" shrinkToFit="1"/>
      <protection locked="0"/>
    </xf>
    <xf numFmtId="0" fontId="83" fillId="0" borderId="149" xfId="0" applyFont="1" applyBorder="1" applyAlignment="1" applyProtection="1">
      <alignment horizontal="center" vertical="center"/>
      <protection locked="0"/>
    </xf>
    <xf numFmtId="0" fontId="82" fillId="0" borderId="149"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1"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2"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49"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2"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4"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7"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2"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1"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3"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6" xfId="0" applyFont="1" applyFill="1" applyBorder="1" applyAlignment="1">
      <alignment horizontal="center" vertical="center" wrapText="1"/>
    </xf>
    <xf numFmtId="0" fontId="39" fillId="0" borderId="129" xfId="0" applyFont="1" applyBorder="1" applyAlignment="1">
      <alignment horizontal="center" vertical="center"/>
    </xf>
    <xf numFmtId="0" fontId="27" fillId="32" borderId="73"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6" xfId="0" applyFont="1" applyFill="1" applyBorder="1" applyAlignment="1">
      <alignment horizontal="center" vertical="center" wrapText="1"/>
    </xf>
    <xf numFmtId="0" fontId="39" fillId="0" borderId="130" xfId="0" applyFont="1" applyBorder="1" applyAlignment="1">
      <alignment horizontal="center" vertical="center"/>
    </xf>
    <xf numFmtId="0" fontId="29" fillId="2" borderId="41"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49"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5"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6"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37" xfId="0" applyFont="1" applyFill="1" applyBorder="1" applyAlignment="1">
      <alignment horizontal="center" vertical="center" wrapText="1"/>
    </xf>
    <xf numFmtId="0" fontId="27" fillId="2" borderId="113" xfId="0" applyFont="1" applyFill="1" applyBorder="1">
      <alignment vertical="center"/>
    </xf>
    <xf numFmtId="0" fontId="29" fillId="2" borderId="113" xfId="0" applyFont="1" applyFill="1" applyBorder="1" applyAlignment="1">
      <alignment vertical="top"/>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13" fillId="2" borderId="37"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8"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49"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6"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76" fontId="13" fillId="2" borderId="89" xfId="0" applyNumberFormat="1" applyFont="1" applyFill="1" applyBorder="1" applyAlignment="1">
      <alignment vertical="center" shrinkToFit="1"/>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9" xfId="0" applyFont="1" applyFill="1" applyBorder="1" applyAlignment="1">
      <alignment horizontal="center" vertical="center"/>
    </xf>
    <xf numFmtId="0" fontId="23" fillId="2" borderId="59" xfId="0" applyFont="1" applyFill="1" applyBorder="1" applyAlignment="1">
      <alignment horizontal="center" vertical="center" wrapText="1"/>
    </xf>
    <xf numFmtId="0" fontId="82" fillId="0" borderId="148" xfId="0" applyFont="1" applyBorder="1" applyAlignment="1">
      <alignment horizontal="center" vertical="center" wrapText="1"/>
    </xf>
    <xf numFmtId="0" fontId="83" fillId="0" borderId="149" xfId="0" applyFont="1" applyBorder="1">
      <alignment vertical="center"/>
    </xf>
    <xf numFmtId="0" fontId="15" fillId="0" borderId="0" xfId="0" applyFont="1">
      <alignment vertical="center"/>
    </xf>
    <xf numFmtId="0" fontId="23" fillId="2" borderId="1" xfId="0" applyFont="1" applyFill="1" applyBorder="1" applyAlignment="1">
      <alignment vertical="center" wrapText="1"/>
    </xf>
    <xf numFmtId="0" fontId="14" fillId="2" borderId="0" xfId="0" applyFont="1" applyFill="1">
      <alignment vertical="center"/>
    </xf>
    <xf numFmtId="176" fontId="13" fillId="2" borderId="65" xfId="0" applyNumberFormat="1" applyFont="1" applyFill="1" applyBorder="1" applyAlignment="1">
      <alignment vertical="center" shrinkToFit="1"/>
    </xf>
    <xf numFmtId="180" fontId="36" fillId="2" borderId="114"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82" fillId="0" borderId="149" xfId="0" applyFont="1" applyBorder="1" applyAlignment="1">
      <alignment horizontal="center" vertical="center" wrapText="1"/>
    </xf>
    <xf numFmtId="0" fontId="83" fillId="0" borderId="149" xfId="0" applyFont="1" applyBorder="1" applyAlignment="1">
      <alignment horizontal="left" vertical="center" wrapText="1"/>
    </xf>
    <xf numFmtId="177" fontId="23" fillId="0" borderId="51" xfId="0" applyNumberFormat="1" applyFont="1" applyBorder="1">
      <alignment vertical="center"/>
    </xf>
    <xf numFmtId="0" fontId="23" fillId="2" borderId="1"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1" xfId="0" applyFont="1" applyFill="1" applyBorder="1" applyAlignment="1" applyProtection="1">
      <alignment horizontal="center" vertical="center"/>
      <protection locked="0"/>
    </xf>
    <xf numFmtId="182" fontId="13" fillId="0" borderId="1" xfId="0" applyNumberFormat="1" applyFont="1" applyBorder="1" applyAlignment="1">
      <alignment horizontal="right" vertical="center" shrinkToFit="1"/>
    </xf>
    <xf numFmtId="0" fontId="23" fillId="2" borderId="2" xfId="0" applyFont="1" applyFill="1" applyBorder="1" applyAlignment="1">
      <alignment vertical="center" wrapText="1" shrinkToFit="1"/>
    </xf>
    <xf numFmtId="176" fontId="23" fillId="0" borderId="55" xfId="0" applyNumberFormat="1" applyFont="1" applyBorder="1" applyAlignment="1">
      <alignment horizontal="right" vertical="center" shrinkToFit="1"/>
    </xf>
    <xf numFmtId="0" fontId="68" fillId="0" borderId="25" xfId="0" applyFont="1" applyBorder="1" applyAlignment="1">
      <alignment horizontal="center" vertical="center" wrapText="1"/>
    </xf>
    <xf numFmtId="0" fontId="68" fillId="0" borderId="143"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133" xfId="0" applyFont="1" applyBorder="1" applyAlignment="1">
      <alignment horizontal="center" vertical="center" wrapText="1"/>
    </xf>
    <xf numFmtId="0" fontId="68" fillId="0" borderId="132" xfId="0" applyFont="1" applyBorder="1" applyAlignment="1">
      <alignment horizontal="center" vertical="center" wrapText="1"/>
    </xf>
    <xf numFmtId="0" fontId="68" fillId="0" borderId="23" xfId="0" applyFont="1" applyBorder="1" applyAlignment="1">
      <alignment horizontal="center" vertical="center"/>
    </xf>
    <xf numFmtId="0" fontId="68" fillId="0" borderId="144" xfId="0" applyFont="1" applyBorder="1" applyAlignment="1">
      <alignment horizontal="center" vertical="center" wrapText="1"/>
    </xf>
    <xf numFmtId="0" fontId="68" fillId="0" borderId="143" xfId="55" applyNumberFormat="1" applyFont="1" applyBorder="1" applyAlignment="1">
      <alignment horizontal="center" vertical="center" wrapText="1"/>
    </xf>
    <xf numFmtId="0" fontId="68" fillId="0" borderId="115" xfId="55" applyNumberFormat="1" applyFont="1" applyBorder="1" applyAlignment="1">
      <alignment horizontal="center" vertical="center" wrapText="1"/>
    </xf>
    <xf numFmtId="0" fontId="68" fillId="0" borderId="144" xfId="55" applyNumberFormat="1" applyFont="1" applyBorder="1" applyAlignment="1">
      <alignment horizontal="center" vertical="center" wrapText="1"/>
    </xf>
    <xf numFmtId="0" fontId="90" fillId="0" borderId="79" xfId="0" applyFont="1" applyBorder="1">
      <alignment vertical="center"/>
    </xf>
    <xf numFmtId="181" fontId="66" fillId="0" borderId="51"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6" fillId="0" borderId="153" xfId="55" applyNumberFormat="1" applyFont="1" applyBorder="1" applyAlignment="1">
      <alignment vertical="center" wrapText="1"/>
    </xf>
    <xf numFmtId="181" fontId="66" fillId="0" borderId="154" xfId="55" applyNumberFormat="1" applyFont="1" applyBorder="1" applyAlignment="1">
      <alignment vertical="center" wrapText="1"/>
    </xf>
    <xf numFmtId="181" fontId="67" fillId="0" borderId="51"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1"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0" fontId="90" fillId="0" borderId="155" xfId="0" applyFont="1" applyBorder="1">
      <alignment vertical="center"/>
    </xf>
    <xf numFmtId="181" fontId="67" fillId="0" borderId="156" xfId="55" applyNumberFormat="1" applyFont="1" applyBorder="1">
      <alignment vertical="center"/>
    </xf>
    <xf numFmtId="181" fontId="67" fillId="0" borderId="157" xfId="55" applyNumberFormat="1" applyFont="1" applyBorder="1">
      <alignment vertical="center"/>
    </xf>
    <xf numFmtId="181" fontId="66" fillId="0" borderId="158" xfId="55" applyNumberFormat="1" applyFont="1" applyBorder="1" applyAlignment="1">
      <alignment vertical="center" wrapText="1"/>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6" fillId="0" borderId="156" xfId="55" applyNumberFormat="1" applyFont="1" applyBorder="1" applyAlignment="1">
      <alignment horizontal="center" vertical="center" wrapText="1"/>
    </xf>
    <xf numFmtId="181" fontId="66" fillId="0" borderId="157" xfId="55" applyNumberFormat="1" applyFont="1" applyBorder="1" applyAlignment="1">
      <alignment horizontal="center" vertical="center" wrapText="1"/>
    </xf>
    <xf numFmtId="181" fontId="66" fillId="0" borderId="158" xfId="55" applyNumberFormat="1" applyFont="1" applyBorder="1" applyAlignment="1">
      <alignment horizontal="center" vertical="center" wrapText="1"/>
    </xf>
    <xf numFmtId="181" fontId="67" fillId="0" borderId="57"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1" xfId="55" applyNumberFormat="1" applyFont="1" applyBorder="1" applyAlignment="1">
      <alignment vertical="center" wrapText="1"/>
    </xf>
    <xf numFmtId="181" fontId="66" fillId="0" borderId="57"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4"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59" xfId="55" applyNumberFormat="1" applyFont="1" applyBorder="1">
      <alignment vertical="center"/>
    </xf>
    <xf numFmtId="181" fontId="67" fillId="0" borderId="82" xfId="55" applyNumberFormat="1" applyFont="1" applyBorder="1">
      <alignment vertical="center"/>
    </xf>
    <xf numFmtId="181" fontId="66" fillId="0" borderId="162"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4" xfId="56" quotePrefix="1" applyNumberFormat="1" applyFont="1" applyFill="1" applyBorder="1">
      <alignment vertical="center"/>
    </xf>
    <xf numFmtId="0" fontId="68" fillId="0" borderId="81" xfId="0" applyFont="1" applyBorder="1">
      <alignment vertical="center"/>
    </xf>
    <xf numFmtId="0" fontId="68" fillId="0" borderId="79" xfId="0" applyFont="1" applyBorder="1">
      <alignment vertical="center"/>
    </xf>
    <xf numFmtId="0" fontId="68" fillId="0" borderId="95" xfId="0" applyFont="1" applyBorder="1">
      <alignment vertical="center"/>
    </xf>
    <xf numFmtId="181" fontId="76" fillId="2" borderId="142" xfId="56" quotePrefix="1" applyNumberFormat="1" applyFont="1" applyFill="1" applyBorder="1">
      <alignment vertical="center"/>
    </xf>
    <xf numFmtId="181" fontId="76" fillId="2" borderId="65" xfId="56" quotePrefix="1" applyNumberFormat="1" applyFont="1" applyFill="1" applyBorder="1">
      <alignment vertical="center"/>
    </xf>
    <xf numFmtId="181" fontId="76" fillId="2" borderId="156" xfId="56" quotePrefix="1" applyNumberFormat="1" applyFont="1" applyFill="1" applyBorder="1">
      <alignment vertical="center"/>
    </xf>
    <xf numFmtId="181" fontId="76" fillId="2" borderId="163"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0" xfId="0" applyFont="1" applyBorder="1">
      <alignment vertical="center"/>
    </xf>
    <xf numFmtId="0" fontId="90" fillId="0" borderId="163" xfId="0" applyFont="1" applyBorder="1">
      <alignment vertical="center"/>
    </xf>
    <xf numFmtId="0" fontId="68" fillId="0" borderId="114" xfId="0" applyFont="1" applyBorder="1">
      <alignment vertical="center"/>
    </xf>
    <xf numFmtId="0" fontId="68" fillId="0" borderId="30" xfId="0" applyFont="1" applyBorder="1">
      <alignment vertical="center"/>
    </xf>
    <xf numFmtId="0" fontId="68" fillId="0" borderId="89" xfId="0" applyFont="1" applyBorder="1">
      <alignment vertical="center"/>
    </xf>
    <xf numFmtId="0" fontId="82" fillId="0" borderId="149" xfId="0" applyFont="1" applyBorder="1" applyAlignment="1">
      <alignment horizontal="center" vertical="center" shrinkToFit="1"/>
    </xf>
    <xf numFmtId="0" fontId="27" fillId="32" borderId="44" xfId="0" applyFont="1" applyFill="1" applyBorder="1" applyAlignment="1">
      <alignment horizontal="center" vertical="center" wrapText="1"/>
    </xf>
    <xf numFmtId="0" fontId="27" fillId="2" borderId="45" xfId="0" applyFont="1" applyFill="1" applyBorder="1" applyAlignment="1">
      <alignment vertical="center" wrapText="1"/>
    </xf>
    <xf numFmtId="0" fontId="82" fillId="0" borderId="164" xfId="0" applyFont="1" applyBorder="1" applyAlignment="1" applyProtection="1">
      <alignment horizontal="center" vertical="center"/>
      <protection locked="0"/>
    </xf>
    <xf numFmtId="0" fontId="27" fillId="2" borderId="74" xfId="0" applyFont="1" applyFill="1" applyBorder="1" applyAlignment="1">
      <alignment vertical="center" wrapText="1"/>
    </xf>
    <xf numFmtId="0" fontId="27" fillId="32" borderId="150" xfId="0" applyFont="1" applyFill="1" applyBorder="1" applyAlignment="1">
      <alignment horizontal="center" vertical="center" wrapText="1"/>
    </xf>
    <xf numFmtId="0" fontId="27" fillId="2" borderId="75" xfId="0" applyFont="1" applyFill="1" applyBorder="1" applyAlignment="1">
      <alignment vertical="center" wrapText="1"/>
    </xf>
    <xf numFmtId="0" fontId="27" fillId="2" borderId="76" xfId="0" applyFont="1" applyFill="1" applyBorder="1" applyAlignment="1">
      <alignment vertical="center" wrapText="1"/>
    </xf>
    <xf numFmtId="0" fontId="27" fillId="32" borderId="77" xfId="0" applyFont="1" applyFill="1" applyBorder="1" applyAlignment="1">
      <alignment horizontal="center" vertical="center" wrapText="1"/>
    </xf>
    <xf numFmtId="0" fontId="27" fillId="32" borderId="151" xfId="0" applyFont="1" applyFill="1" applyBorder="1" applyAlignment="1">
      <alignment horizontal="center" vertical="center" wrapText="1"/>
    </xf>
    <xf numFmtId="0" fontId="10" fillId="0" borderId="0" xfId="0" applyFont="1" applyAlignment="1">
      <alignment horizontal="left" vertical="center" wrapText="1"/>
    </xf>
    <xf numFmtId="0" fontId="27" fillId="2" borderId="31" xfId="0" applyFont="1" applyFill="1" applyBorder="1" applyAlignment="1">
      <alignment vertical="center" wrapText="1"/>
    </xf>
    <xf numFmtId="0" fontId="27" fillId="2" borderId="69" xfId="0" applyFont="1" applyFill="1" applyBorder="1" applyAlignment="1">
      <alignment vertical="center" wrapText="1"/>
    </xf>
    <xf numFmtId="0" fontId="24" fillId="2" borderId="0" xfId="0" applyFont="1" applyFill="1" applyAlignment="1">
      <alignment vertical="top"/>
    </xf>
    <xf numFmtId="0" fontId="0" fillId="0" borderId="1" xfId="55" applyNumberFormat="1" applyFont="1" applyBorder="1" applyAlignment="1">
      <alignment horizontal="center" vertical="center" wrapText="1"/>
    </xf>
    <xf numFmtId="0" fontId="83" fillId="0" borderId="165" xfId="0" applyFont="1" applyBorder="1" applyAlignment="1">
      <alignment horizontal="left" vertical="center" wrapText="1"/>
    </xf>
    <xf numFmtId="0" fontId="83" fillId="0" borderId="166" xfId="0" applyFont="1" applyBorder="1">
      <alignment vertical="center"/>
    </xf>
    <xf numFmtId="0" fontId="82" fillId="0" borderId="167" xfId="0" applyFont="1" applyBorder="1" applyAlignment="1">
      <alignment horizontal="center" vertical="center" wrapText="1"/>
    </xf>
    <xf numFmtId="0" fontId="29" fillId="2" borderId="5" xfId="0" applyFont="1" applyFill="1" applyBorder="1" applyAlignment="1">
      <alignment horizontal="center" vertical="center" wrapText="1"/>
    </xf>
    <xf numFmtId="0" fontId="13" fillId="7" borderId="49" xfId="0" applyFont="1" applyFill="1" applyBorder="1" applyAlignment="1" applyProtection="1">
      <alignment vertical="center" wrapText="1"/>
      <protection locked="0"/>
    </xf>
    <xf numFmtId="0" fontId="13" fillId="7" borderId="50"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0" fontId="13" fillId="7" borderId="60" xfId="0" applyFont="1" applyFill="1" applyBorder="1" applyAlignment="1" applyProtection="1">
      <alignment vertical="center" wrapText="1"/>
      <protection locked="0"/>
    </xf>
    <xf numFmtId="0" fontId="83" fillId="0" borderId="165" xfId="0" applyFont="1" applyBorder="1">
      <alignment vertical="center"/>
    </xf>
    <xf numFmtId="176" fontId="13" fillId="5" borderId="1" xfId="0" applyNumberFormat="1" applyFont="1" applyFill="1" applyBorder="1" applyAlignment="1" applyProtection="1">
      <alignment horizontal="right" vertical="center" shrinkToFit="1"/>
      <protection locked="0"/>
    </xf>
    <xf numFmtId="0" fontId="23" fillId="0" borderId="34" xfId="0" applyFont="1" applyBorder="1" applyAlignment="1">
      <alignment horizontal="center" vertical="center"/>
    </xf>
    <xf numFmtId="177" fontId="23" fillId="0" borderId="79" xfId="0" applyNumberFormat="1" applyFont="1" applyBorder="1" applyAlignment="1">
      <alignment horizontal="center" vertical="center"/>
    </xf>
    <xf numFmtId="0" fontId="23" fillId="2" borderId="115" xfId="0" applyFont="1" applyFill="1" applyBorder="1" applyAlignment="1">
      <alignment vertical="center" wrapText="1"/>
    </xf>
    <xf numFmtId="0" fontId="23" fillId="2" borderId="49" xfId="0" applyFont="1" applyFill="1" applyBorder="1" applyAlignment="1">
      <alignment vertical="center" wrapText="1"/>
    </xf>
    <xf numFmtId="0" fontId="23" fillId="2" borderId="115" xfId="0" applyFont="1" applyFill="1" applyBorder="1" applyAlignment="1">
      <alignment vertical="center" wrapText="1" shrinkToFit="1"/>
    </xf>
    <xf numFmtId="0" fontId="23" fillId="2" borderId="132" xfId="0" applyFont="1" applyFill="1" applyBorder="1" applyAlignment="1">
      <alignment vertical="center" wrapText="1" shrinkToFit="1"/>
    </xf>
    <xf numFmtId="176" fontId="69" fillId="5" borderId="50" xfId="0" applyNumberFormat="1" applyFont="1" applyFill="1" applyBorder="1" applyAlignment="1" applyProtection="1">
      <alignment horizontal="center" vertical="center" shrinkToFit="1"/>
      <protection locked="0"/>
    </xf>
    <xf numFmtId="0" fontId="69" fillId="6" borderId="143" xfId="0" applyFont="1" applyFill="1" applyBorder="1" applyAlignment="1" applyProtection="1">
      <alignment horizontal="center" vertical="center"/>
      <protection locked="0"/>
    </xf>
    <xf numFmtId="176" fontId="13" fillId="6" borderId="115" xfId="0" applyNumberFormat="1" applyFont="1" applyFill="1" applyBorder="1" applyAlignment="1" applyProtection="1">
      <alignment horizontal="right" vertical="center" shrinkToFit="1"/>
      <protection locked="0"/>
    </xf>
    <xf numFmtId="176" fontId="13" fillId="5" borderId="132" xfId="0" applyNumberFormat="1" applyFont="1" applyFill="1" applyBorder="1" applyAlignment="1" applyProtection="1">
      <alignment horizontal="right" vertical="center" shrinkToFit="1"/>
      <protection locked="0"/>
    </xf>
    <xf numFmtId="182" fontId="13" fillId="0" borderId="115" xfId="0" applyNumberFormat="1" applyFont="1" applyBorder="1" applyAlignment="1">
      <alignment horizontal="right" vertical="center" shrinkToFit="1"/>
    </xf>
    <xf numFmtId="176" fontId="13" fillId="0" borderId="144" xfId="0" applyNumberFormat="1" applyFont="1" applyBorder="1" applyAlignment="1" applyProtection="1">
      <alignment horizontal="center" vertical="center" shrinkToFit="1"/>
      <protection locked="0"/>
    </xf>
    <xf numFmtId="0" fontId="23" fillId="2" borderId="59" xfId="0" applyFont="1" applyFill="1" applyBorder="1" applyAlignment="1">
      <alignment vertical="center" wrapText="1"/>
    </xf>
    <xf numFmtId="0" fontId="23" fillId="2" borderId="59" xfId="0" applyFont="1" applyFill="1" applyBorder="1" applyAlignment="1">
      <alignment vertical="center" wrapText="1" shrinkToFit="1"/>
    </xf>
    <xf numFmtId="0" fontId="69" fillId="4" borderId="59" xfId="0" applyFont="1" applyFill="1" applyBorder="1" applyAlignment="1" applyProtection="1">
      <alignment horizontal="center" vertical="center"/>
      <protection locked="0"/>
    </xf>
    <xf numFmtId="176" fontId="13" fillId="6" borderId="59" xfId="0" applyNumberFormat="1" applyFont="1" applyFill="1" applyBorder="1" applyAlignment="1" applyProtection="1">
      <alignment horizontal="right" vertical="center" shrinkToFit="1"/>
      <protection locked="0"/>
    </xf>
    <xf numFmtId="176" fontId="13" fillId="4" borderId="59" xfId="0" applyNumberFormat="1" applyFont="1" applyFill="1" applyBorder="1" applyAlignment="1" applyProtection="1">
      <alignment horizontal="right" vertical="center" shrinkToFit="1"/>
      <protection locked="0"/>
    </xf>
    <xf numFmtId="182" fontId="13" fillId="0" borderId="59" xfId="0" applyNumberFormat="1" applyFont="1" applyBorder="1" applyAlignment="1">
      <alignment horizontal="right" vertical="center" shrinkToFit="1"/>
    </xf>
    <xf numFmtId="176" fontId="13" fillId="5" borderId="59" xfId="0" applyNumberFormat="1" applyFont="1" applyFill="1" applyBorder="1" applyAlignment="1" applyProtection="1">
      <alignment horizontal="right" vertical="center" shrinkToFit="1"/>
      <protection locked="0"/>
    </xf>
    <xf numFmtId="176" fontId="13" fillId="0" borderId="60" xfId="0" applyNumberFormat="1" applyFont="1" applyBorder="1" applyAlignment="1" applyProtection="1">
      <alignment horizontal="center" vertical="center" shrinkToFit="1"/>
      <protection locked="0"/>
    </xf>
    <xf numFmtId="176" fontId="69" fillId="5" borderId="23" xfId="0" applyNumberFormat="1" applyFont="1" applyFill="1" applyBorder="1" applyAlignment="1" applyProtection="1">
      <alignment horizontal="center" vertical="center" shrinkToFit="1"/>
      <protection locked="0"/>
    </xf>
    <xf numFmtId="176" fontId="69" fillId="5" borderId="51" xfId="0" applyNumberFormat="1" applyFont="1" applyFill="1" applyBorder="1" applyAlignment="1" applyProtection="1">
      <alignment horizontal="center" vertical="center" shrinkToFit="1"/>
      <protection locked="0"/>
    </xf>
    <xf numFmtId="176" fontId="69" fillId="5" borderId="58" xfId="0" applyNumberFormat="1" applyFont="1" applyFill="1" applyBorder="1" applyAlignment="1" applyProtection="1">
      <alignment horizontal="center" vertical="center" shrinkToFit="1"/>
      <protection locked="0"/>
    </xf>
    <xf numFmtId="0" fontId="69" fillId="4" borderId="58" xfId="0" applyFont="1" applyFill="1" applyBorder="1" applyAlignment="1" applyProtection="1">
      <alignment horizontal="center" vertical="center"/>
      <protection locked="0"/>
    </xf>
    <xf numFmtId="176" fontId="13" fillId="0" borderId="50" xfId="0" applyNumberFormat="1" applyFont="1" applyBorder="1" applyAlignment="1">
      <alignment horizontal="right" vertical="center" shrinkToFit="1"/>
    </xf>
    <xf numFmtId="176" fontId="13" fillId="0" borderId="55" xfId="0" applyNumberFormat="1" applyFont="1" applyBorder="1" applyAlignment="1">
      <alignment horizontal="right" vertical="center" shrinkToFit="1"/>
    </xf>
    <xf numFmtId="0" fontId="69" fillId="6" borderId="58" xfId="0" applyFont="1" applyFill="1" applyBorder="1" applyAlignment="1" applyProtection="1">
      <alignment horizontal="center" vertical="center"/>
      <protection locked="0"/>
    </xf>
    <xf numFmtId="176" fontId="13" fillId="0" borderId="60" xfId="0" applyNumberFormat="1" applyFont="1" applyBorder="1" applyAlignment="1">
      <alignment horizontal="right" vertical="center" shrinkToFit="1"/>
    </xf>
    <xf numFmtId="0" fontId="23" fillId="2" borderId="64" xfId="0" applyFont="1" applyFill="1" applyBorder="1" applyAlignment="1">
      <alignment vertical="center" wrapText="1" shrinkToFit="1"/>
    </xf>
    <xf numFmtId="176" fontId="69" fillId="5" borderId="60" xfId="0" applyNumberFormat="1" applyFont="1" applyFill="1" applyBorder="1" applyAlignment="1" applyProtection="1">
      <alignment horizontal="center" vertical="center" shrinkToFit="1"/>
      <protection locked="0"/>
    </xf>
    <xf numFmtId="177" fontId="23" fillId="0" borderId="58" xfId="0" applyNumberFormat="1" applyFont="1" applyBorder="1">
      <alignment vertical="center"/>
    </xf>
    <xf numFmtId="176" fontId="69" fillId="31" borderId="5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pplyProtection="1">
      <alignment horizontal="center" vertical="center" shrinkToFit="1"/>
      <protection locked="0"/>
    </xf>
    <xf numFmtId="0" fontId="83" fillId="0" borderId="168" xfId="0" applyFont="1" applyBorder="1">
      <alignment vertical="center"/>
    </xf>
    <xf numFmtId="0" fontId="23" fillId="2" borderId="13" xfId="0" applyFont="1" applyFill="1" applyBorder="1" applyAlignment="1">
      <alignment horizontal="center" vertical="center"/>
    </xf>
    <xf numFmtId="176" fontId="23" fillId="31" borderId="1" xfId="0" applyNumberFormat="1" applyFont="1" applyFill="1" applyBorder="1" applyAlignment="1" applyProtection="1">
      <alignment horizontal="right" vertical="center" shrinkToFit="1"/>
      <protection locked="0"/>
    </xf>
    <xf numFmtId="0" fontId="23" fillId="0" borderId="48" xfId="0" quotePrefix="1" applyFont="1" applyBorder="1" applyAlignment="1">
      <alignment horizontal="right" vertical="center"/>
    </xf>
    <xf numFmtId="0" fontId="23" fillId="2" borderId="49" xfId="0" applyFont="1" applyFill="1" applyBorder="1" applyAlignment="1">
      <alignment vertical="center" wrapText="1" shrinkToFit="1"/>
    </xf>
    <xf numFmtId="176" fontId="23" fillId="31" borderId="49" xfId="0" applyNumberFormat="1" applyFont="1" applyFill="1" applyBorder="1" applyAlignment="1" applyProtection="1">
      <alignment horizontal="right" vertical="center" shrinkToFit="1"/>
      <protection locked="0"/>
    </xf>
    <xf numFmtId="176" fontId="23" fillId="0" borderId="49" xfId="0" applyNumberFormat="1" applyFont="1" applyBorder="1" applyAlignment="1" applyProtection="1">
      <alignment horizontal="center" vertical="center" shrinkToFit="1"/>
      <protection locked="0"/>
    </xf>
    <xf numFmtId="0" fontId="23" fillId="0" borderId="51" xfId="0" quotePrefix="1" applyFont="1" applyBorder="1" applyAlignment="1">
      <alignment horizontal="right" vertical="center"/>
    </xf>
    <xf numFmtId="176" fontId="23" fillId="31" borderId="59" xfId="0" applyNumberFormat="1" applyFont="1" applyFill="1" applyBorder="1" applyAlignment="1" applyProtection="1">
      <alignment horizontal="right" vertical="center" shrinkToFit="1"/>
      <protection locked="0"/>
    </xf>
    <xf numFmtId="176" fontId="23" fillId="0" borderId="60" xfId="0" applyNumberFormat="1" applyFont="1" applyBorder="1" applyAlignment="1">
      <alignment horizontal="right" vertical="center" shrinkToFit="1"/>
    </xf>
    <xf numFmtId="0" fontId="23" fillId="2" borderId="63" xfId="0" applyFont="1" applyFill="1" applyBorder="1" applyAlignment="1">
      <alignment vertical="center" wrapText="1" shrinkToFit="1"/>
    </xf>
    <xf numFmtId="176" fontId="69" fillId="31" borderId="4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29" fillId="2" borderId="37" xfId="0" applyFont="1" applyFill="1" applyBorder="1">
      <alignment vertical="center"/>
    </xf>
    <xf numFmtId="0" fontId="27" fillId="2" borderId="37" xfId="0" applyFont="1" applyFill="1" applyBorder="1" applyAlignment="1">
      <alignment vertical="center" wrapText="1"/>
    </xf>
    <xf numFmtId="0" fontId="43" fillId="2" borderId="113" xfId="0" applyFont="1" applyFill="1" applyBorder="1">
      <alignment vertical="center"/>
    </xf>
    <xf numFmtId="0" fontId="13" fillId="2" borderId="113" xfId="0" applyFont="1" applyFill="1" applyBorder="1">
      <alignment vertical="center"/>
    </xf>
    <xf numFmtId="0" fontId="32" fillId="2" borderId="17" xfId="0" applyFont="1" applyFill="1" applyBorder="1" applyAlignment="1">
      <alignment horizontal="center" vertical="center"/>
    </xf>
    <xf numFmtId="176" fontId="23" fillId="0" borderId="115" xfId="0" applyNumberFormat="1" applyFont="1" applyBorder="1" applyAlignment="1">
      <alignment horizontal="right" vertical="center" shrinkToFit="1"/>
    </xf>
    <xf numFmtId="176" fontId="23" fillId="31" borderId="132" xfId="0" applyNumberFormat="1" applyFont="1" applyFill="1" applyBorder="1" applyAlignment="1">
      <alignment horizontal="right" vertical="center" shrinkToFit="1"/>
    </xf>
    <xf numFmtId="176" fontId="23" fillId="31" borderId="55" xfId="0" applyNumberFormat="1" applyFont="1" applyFill="1" applyBorder="1" applyAlignment="1">
      <alignment horizontal="right" vertical="center" shrinkToFit="1"/>
    </xf>
    <xf numFmtId="176" fontId="23" fillId="31" borderId="60" xfId="0" applyNumberFormat="1" applyFont="1" applyFill="1" applyBorder="1" applyAlignment="1">
      <alignment horizontal="right" vertical="center" shrinkToFit="1"/>
    </xf>
    <xf numFmtId="176" fontId="23" fillId="0" borderId="144" xfId="0" applyNumberFormat="1" applyFont="1" applyBorder="1" applyAlignment="1">
      <alignment horizontal="right" vertical="center" shrinkToFit="1"/>
    </xf>
    <xf numFmtId="176" fontId="69" fillId="31" borderId="4" xfId="0" applyNumberFormat="1" applyFont="1" applyFill="1" applyBorder="1" applyAlignment="1" applyProtection="1">
      <alignment horizontal="center" vertical="center" shrinkToFit="1"/>
      <protection locked="0"/>
    </xf>
    <xf numFmtId="9" fontId="0" fillId="0" borderId="1" xfId="0" applyNumberFormat="1" applyBorder="1">
      <alignment vertical="center"/>
    </xf>
    <xf numFmtId="49" fontId="19" fillId="7" borderId="51" xfId="0" applyNumberFormat="1" applyFont="1" applyFill="1" applyBorder="1" applyAlignment="1" applyProtection="1">
      <alignment horizontal="center" vertical="center"/>
      <protection locked="0"/>
    </xf>
    <xf numFmtId="49" fontId="19" fillId="7" borderId="1" xfId="0" applyNumberFormat="1" applyFont="1" applyFill="1" applyBorder="1" applyAlignment="1" applyProtection="1">
      <alignment horizontal="center" vertical="center"/>
      <protection locked="0"/>
    </xf>
    <xf numFmtId="49" fontId="80" fillId="7" borderId="51" xfId="0" applyNumberFormat="1" applyFont="1" applyFill="1" applyBorder="1" applyAlignment="1" applyProtection="1">
      <alignment horizontal="center" vertical="center"/>
      <protection locked="0"/>
    </xf>
    <xf numFmtId="49" fontId="80" fillId="7"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48" xfId="0" applyNumberFormat="1" applyFont="1" applyFill="1" applyBorder="1" applyAlignment="1" applyProtection="1">
      <alignment horizontal="center" vertical="center"/>
      <protection locked="0"/>
    </xf>
    <xf numFmtId="49" fontId="80" fillId="7" borderId="49" xfId="0" applyNumberFormat="1" applyFont="1" applyFill="1" applyBorder="1" applyAlignment="1" applyProtection="1">
      <alignment horizontal="center" vertical="center"/>
      <protection locked="0"/>
    </xf>
    <xf numFmtId="0" fontId="13" fillId="0" borderId="38" xfId="0" applyFont="1" applyBorder="1" applyAlignment="1">
      <alignment horizontal="center" vertical="center"/>
    </xf>
    <xf numFmtId="0" fontId="13" fillId="7" borderId="51"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8"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7"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6" fillId="7" borderId="58" xfId="4"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2"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19" fillId="7" borderId="58" xfId="0" applyNumberFormat="1" applyFont="1" applyFill="1" applyBorder="1" applyAlignment="1" applyProtection="1">
      <alignment horizontal="center" vertical="center"/>
      <protection locked="0"/>
    </xf>
    <xf numFmtId="49" fontId="19" fillId="7" borderId="59" xfId="0" applyNumberFormat="1" applyFont="1" applyFill="1" applyBorder="1" applyAlignment="1" applyProtection="1">
      <alignment horizontal="center" vertical="center"/>
      <protection locked="0"/>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3"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1"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2" xfId="0" applyFont="1" applyBorder="1" applyAlignment="1">
      <alignment horizontal="left" vertical="center" wrapText="1"/>
    </xf>
    <xf numFmtId="0" fontId="27" fillId="2" borderId="40"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3"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1" xfId="0" applyNumberFormat="1" applyFont="1" applyFill="1" applyBorder="1" applyAlignment="1">
      <alignment horizontal="center"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3" xfId="0" applyFont="1" applyBorder="1" applyAlignment="1">
      <alignment horizontal="left"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13" xfId="0" applyFont="1" applyBorder="1" applyAlignment="1">
      <alignment horizontal="left" vertical="center" wrapText="1"/>
    </xf>
    <xf numFmtId="0" fontId="11" fillId="0" borderId="37"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3"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1"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1"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2" xfId="0" applyNumberFormat="1" applyFont="1" applyFill="1" applyBorder="1" applyAlignment="1" applyProtection="1">
      <alignment horizontal="right" vertical="center"/>
      <protection locked="0"/>
    </xf>
    <xf numFmtId="0" fontId="29" fillId="2" borderId="51"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27" fillId="2" borderId="131"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2"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3"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3"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5" xfId="0" applyFont="1" applyFill="1" applyBorder="1" applyAlignment="1">
      <alignment horizontal="center"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37" xfId="0" applyFont="1" applyBorder="1" applyAlignment="1">
      <alignment horizontal="left" vertical="center" wrapText="1"/>
    </xf>
    <xf numFmtId="0" fontId="32" fillId="2" borderId="0" xfId="0" applyFont="1" applyFill="1" applyAlignment="1">
      <alignment horizontal="left" vertical="top" wrapText="1"/>
    </xf>
    <xf numFmtId="176" fontId="24" fillId="32" borderId="47"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5"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3" xfId="5" applyNumberFormat="1" applyFont="1" applyFill="1" applyBorder="1" applyAlignment="1" applyProtection="1">
      <alignment horizontal="right" vertical="center" shrinkToFit="1"/>
      <protection locked="0"/>
    </xf>
    <xf numFmtId="2" fontId="23" fillId="2" borderId="21" xfId="0" applyNumberFormat="1" applyFont="1" applyFill="1" applyBorder="1" applyAlignment="1">
      <alignment horizontal="center" vertical="center" shrinkToFit="1"/>
    </xf>
    <xf numFmtId="2" fontId="23" fillId="2" borderId="22" xfId="0" applyNumberFormat="1" applyFont="1" applyFill="1" applyBorder="1" applyAlignment="1">
      <alignment horizontal="center" vertical="center" shrinkToFit="1"/>
    </xf>
    <xf numFmtId="2" fontId="23" fillId="2" borderId="43"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40" xfId="0" applyFont="1" applyBorder="1" applyAlignment="1">
      <alignment horizontal="left" vertical="center"/>
    </xf>
    <xf numFmtId="0" fontId="33" fillId="0" borderId="147" xfId="0" applyFont="1" applyBorder="1" applyAlignment="1">
      <alignment horizontal="left" vertical="center"/>
    </xf>
    <xf numFmtId="0" fontId="27" fillId="0" borderId="64"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3" xfId="0" applyFont="1" applyFill="1" applyBorder="1" applyAlignment="1" applyProtection="1">
      <alignment horizontal="left" vertical="center" wrapText="1"/>
      <protection locked="0"/>
    </xf>
    <xf numFmtId="0" fontId="29" fillId="32" borderId="37"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3" xfId="5" applyNumberFormat="1" applyFont="1" applyFill="1" applyBorder="1" applyAlignment="1" applyProtection="1">
      <alignment horizontal="right" vertical="center" shrinkToFit="1"/>
    </xf>
    <xf numFmtId="0" fontId="10" fillId="8" borderId="70"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8" xfId="0" applyNumberFormat="1" applyFont="1" applyFill="1" applyBorder="1" applyAlignment="1" applyProtection="1">
      <alignment vertical="center"/>
      <protection locked="0"/>
    </xf>
    <xf numFmtId="176" fontId="13" fillId="31" borderId="49" xfId="0" applyNumberFormat="1" applyFont="1" applyFill="1" applyBorder="1" applyAlignment="1" applyProtection="1">
      <alignment vertical="center"/>
      <protection locked="0"/>
    </xf>
    <xf numFmtId="176" fontId="13" fillId="31" borderId="50" xfId="0" applyNumberFormat="1" applyFont="1" applyFill="1" applyBorder="1" applyAlignment="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9" xfId="0" applyFont="1" applyFill="1" applyBorder="1" applyAlignment="1">
      <alignment horizontal="left" vertical="center" wrapText="1"/>
    </xf>
    <xf numFmtId="0" fontId="33" fillId="2" borderId="40" xfId="0" applyFont="1" applyFill="1" applyBorder="1" applyAlignment="1">
      <alignment horizontal="left" vertical="center"/>
    </xf>
    <xf numFmtId="0" fontId="33" fillId="2" borderId="75"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5" xfId="0" applyFont="1" applyFill="1" applyBorder="1" applyAlignment="1">
      <alignment horizontal="left" vertical="center"/>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3"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3" xfId="0" applyNumberFormat="1" applyFont="1" applyFill="1" applyBorder="1" applyAlignment="1" applyProtection="1">
      <alignment horizontal="right" vertical="center" shrinkToFit="1"/>
      <protection locked="0"/>
    </xf>
    <xf numFmtId="0" fontId="33" fillId="0" borderId="49" xfId="0" applyFont="1" applyBorder="1" applyAlignment="1">
      <alignment horizontal="center" vertical="center" wrapText="1"/>
    </xf>
    <xf numFmtId="0" fontId="33" fillId="0" borderId="59" xfId="0" applyFont="1" applyBorder="1" applyAlignment="1">
      <alignment horizontal="center" vertical="center" wrapText="1"/>
    </xf>
    <xf numFmtId="10" fontId="24" fillId="32" borderId="132" xfId="55" applyNumberFormat="1" applyFont="1" applyFill="1" applyBorder="1" applyAlignment="1" applyProtection="1">
      <alignment horizontal="center" vertical="center"/>
      <protection locked="0"/>
    </xf>
    <xf numFmtId="10" fontId="24" fillId="32" borderId="133" xfId="55" applyNumberFormat="1" applyFont="1" applyFill="1" applyBorder="1" applyAlignment="1" applyProtection="1">
      <alignment horizontal="center" vertical="center"/>
      <protection locked="0"/>
    </xf>
    <xf numFmtId="10" fontId="24" fillId="32" borderId="116" xfId="55" applyNumberFormat="1" applyFont="1" applyFill="1" applyBorder="1" applyAlignment="1" applyProtection="1">
      <alignment horizontal="center" vertical="center"/>
      <protection locked="0"/>
    </xf>
    <xf numFmtId="10" fontId="24" fillId="32" borderId="134" xfId="55"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wrapText="1" shrinkToFit="1"/>
    </xf>
    <xf numFmtId="0" fontId="27" fillId="0" borderId="59" xfId="0" applyFont="1" applyBorder="1" applyAlignment="1">
      <alignment horizontal="center" vertical="center" wrapText="1" shrinkToFit="1"/>
    </xf>
    <xf numFmtId="0" fontId="27" fillId="32" borderId="132"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32" borderId="113" xfId="0" applyFont="1" applyFill="1" applyBorder="1" applyAlignment="1" applyProtection="1">
      <alignment horizontal="left" vertical="center" wrapText="1" shrinkToFit="1"/>
      <protection locked="0"/>
    </xf>
    <xf numFmtId="0" fontId="27" fillId="32" borderId="37"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0" borderId="63"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9"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39" xfId="0" applyFont="1" applyFill="1" applyBorder="1" applyAlignment="1">
      <alignment vertical="center"/>
    </xf>
    <xf numFmtId="0" fontId="23" fillId="2" borderId="40" xfId="0" applyFont="1" applyFill="1" applyBorder="1" applyAlignment="1">
      <alignment vertical="center"/>
    </xf>
    <xf numFmtId="0" fontId="23" fillId="2" borderId="61"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1" xfId="0" applyFont="1" applyFill="1" applyBorder="1" applyAlignment="1">
      <alignment vertical="center" wrapText="1"/>
    </xf>
    <xf numFmtId="0" fontId="23" fillId="2" borderId="11" xfId="0" applyFont="1" applyFill="1" applyBorder="1" applyAlignment="1">
      <alignment vertical="center" wrapText="1"/>
    </xf>
    <xf numFmtId="0" fontId="23" fillId="2" borderId="62"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3"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18" xfId="0" applyFont="1" applyBorder="1" applyAlignment="1">
      <alignment vertical="center" wrapText="1"/>
    </xf>
    <xf numFmtId="0" fontId="29" fillId="0" borderId="119"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2" borderId="5" xfId="0" applyNumberFormat="1" applyFont="1" applyFill="1" applyBorder="1" applyAlignment="1">
      <alignment vertical="center"/>
    </xf>
    <xf numFmtId="176" fontId="13" fillId="2" borderId="6" xfId="0" applyNumberFormat="1" applyFont="1" applyFill="1" applyBorder="1" applyAlignment="1">
      <alignment vertical="center"/>
    </xf>
    <xf numFmtId="176" fontId="13" fillId="31" borderId="58" xfId="0" applyNumberFormat="1" applyFont="1" applyFill="1" applyBorder="1" applyAlignment="1" applyProtection="1">
      <alignment vertical="center"/>
      <protection locked="0"/>
    </xf>
    <xf numFmtId="176" fontId="13" fillId="31" borderId="59" xfId="0" applyNumberFormat="1" applyFont="1" applyFill="1" applyBorder="1" applyAlignment="1" applyProtection="1">
      <alignment vertical="center"/>
      <protection locked="0"/>
    </xf>
    <xf numFmtId="176" fontId="13" fillId="31" borderId="60" xfId="0" applyNumberFormat="1" applyFont="1" applyFill="1" applyBorder="1" applyAlignment="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0" xfId="0" applyFont="1" applyFill="1" applyBorder="1" applyAlignment="1">
      <alignment horizontal="center" vertical="center"/>
    </xf>
    <xf numFmtId="0" fontId="23" fillId="32" borderId="124" xfId="0" applyFont="1" applyFill="1" applyBorder="1" applyAlignment="1">
      <alignment horizontal="center" vertical="center"/>
    </xf>
    <xf numFmtId="0" fontId="39" fillId="0" borderId="121" xfId="0" applyFont="1" applyBorder="1" applyAlignment="1">
      <alignment horizontal="center" vertical="center"/>
    </xf>
    <xf numFmtId="0" fontId="39" fillId="0" borderId="118"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5"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0" xfId="0" applyFont="1" applyAlignment="1">
      <alignment horizontal="center" vertical="center" wrapText="1"/>
    </xf>
    <xf numFmtId="0" fontId="29" fillId="0" borderId="118" xfId="0" applyFont="1" applyBorder="1" applyAlignment="1">
      <alignment horizontal="center" vertical="center" wrapText="1"/>
    </xf>
    <xf numFmtId="0" fontId="29" fillId="0" borderId="119"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3" xfId="0" applyFont="1" applyFill="1" applyBorder="1" applyAlignment="1">
      <alignment horizontal="center" vertical="center" wrapText="1"/>
    </xf>
    <xf numFmtId="0" fontId="29" fillId="0" borderId="122"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5"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3" xfId="0" applyFont="1" applyBorder="1" applyAlignment="1">
      <alignment horizontal="center" vertical="center"/>
    </xf>
    <xf numFmtId="0" fontId="39" fillId="0" borderId="126" xfId="0" applyFont="1" applyBorder="1" applyAlignment="1">
      <alignment horizontal="center" vertical="center"/>
    </xf>
    <xf numFmtId="0" fontId="27" fillId="2" borderId="9" xfId="0" applyFont="1" applyFill="1" applyBorder="1" applyAlignment="1">
      <alignment horizontal="left" vertical="center"/>
    </xf>
    <xf numFmtId="0" fontId="27" fillId="2" borderId="45" xfId="0" applyFont="1" applyFill="1" applyBorder="1" applyAlignment="1">
      <alignment horizontal="left" vertical="center"/>
    </xf>
    <xf numFmtId="0" fontId="27" fillId="32" borderId="127" xfId="0" applyFont="1" applyFill="1" applyBorder="1" applyAlignment="1" applyProtection="1">
      <alignment horizontal="left" vertical="center" wrapText="1" shrinkToFit="1"/>
      <protection locked="0"/>
    </xf>
    <xf numFmtId="0" fontId="27" fillId="32" borderId="42" xfId="0" applyFont="1" applyFill="1" applyBorder="1" applyAlignment="1" applyProtection="1">
      <alignment horizontal="left" vertical="center" wrapText="1" shrinkToFit="1"/>
      <protection locked="0"/>
    </xf>
    <xf numFmtId="0" fontId="27" fillId="32" borderId="128" xfId="0" applyFont="1" applyFill="1" applyBorder="1" applyAlignment="1" applyProtection="1">
      <alignment horizontal="left" vertical="center" wrapText="1" shrinkToFit="1"/>
      <protection locked="0"/>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39"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32" fillId="0" borderId="15" xfId="0" applyFont="1" applyBorder="1" applyAlignment="1">
      <alignment horizontal="left" vertical="center" wrapText="1"/>
    </xf>
    <xf numFmtId="0" fontId="32" fillId="0" borderId="72" xfId="0" applyFont="1" applyBorder="1" applyAlignment="1">
      <alignment horizontal="left" vertical="center" wrapText="1"/>
    </xf>
    <xf numFmtId="0" fontId="27" fillId="2" borderId="119"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7" fillId="2" borderId="40"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5"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140" xfId="0" applyFont="1" applyBorder="1" applyAlignment="1">
      <alignment horizontal="left" vertical="center"/>
    </xf>
    <xf numFmtId="0" fontId="29" fillId="0" borderId="141"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39" xfId="0" applyFont="1" applyBorder="1" applyAlignment="1">
      <alignment horizontal="left" vertical="center"/>
    </xf>
    <xf numFmtId="0" fontId="33" fillId="0" borderId="87" xfId="0" applyFont="1" applyBorder="1" applyAlignment="1">
      <alignment horizontal="left" vertical="center" wrapText="1"/>
    </xf>
    <xf numFmtId="0" fontId="33" fillId="0" borderId="139"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29" fillId="32" borderId="113" xfId="0" applyFont="1" applyFill="1" applyBorder="1" applyAlignment="1">
      <alignment horizontal="left" vertical="center" shrinkToFit="1"/>
    </xf>
    <xf numFmtId="0" fontId="29" fillId="0" borderId="131"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32" fillId="0" borderId="99" xfId="0" quotePrefix="1" applyFont="1" applyBorder="1" applyAlignment="1">
      <alignment horizontal="center" vertical="center"/>
    </xf>
    <xf numFmtId="0" fontId="27" fillId="2" borderId="0" xfId="0" applyFont="1" applyFill="1" applyAlignment="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38" xfId="0" quotePrefix="1" applyFont="1" applyBorder="1" applyAlignment="1">
      <alignment horizontal="center" vertical="center"/>
    </xf>
    <xf numFmtId="0" fontId="32" fillId="0" borderId="125" xfId="0" quotePrefix="1" applyFont="1" applyBorder="1" applyAlignment="1">
      <alignment horizontal="center" vertical="center"/>
    </xf>
    <xf numFmtId="0" fontId="33" fillId="0" borderId="61"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2" xfId="0" applyFont="1" applyBorder="1" applyAlignment="1">
      <alignment horizontal="left" vertical="center"/>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3"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3" xfId="0" applyFont="1" applyBorder="1" applyAlignment="1">
      <alignment horizontal="left" vertical="center" wrapText="1"/>
    </xf>
    <xf numFmtId="0" fontId="28" fillId="0" borderId="37"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3"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3" xfId="0" applyFont="1" applyBorder="1" applyAlignment="1">
      <alignment horizontal="left" vertical="center" wrapText="1"/>
    </xf>
    <xf numFmtId="0" fontId="29" fillId="0" borderId="7" xfId="0" applyFont="1" applyBorder="1" applyAlignment="1">
      <alignment horizontal="left" vertical="center" wrapText="1"/>
    </xf>
    <xf numFmtId="0" fontId="27" fillId="0" borderId="122" xfId="0" applyFont="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5" xfId="0" applyFont="1" applyBorder="1" applyAlignment="1">
      <alignment horizontal="left" vertical="center" wrapText="1"/>
    </xf>
    <xf numFmtId="0" fontId="27" fillId="0" borderId="127" xfId="0" applyFont="1" applyBorder="1" applyAlignment="1">
      <alignment horizontal="left" vertical="center" wrapText="1"/>
    </xf>
    <xf numFmtId="0" fontId="27" fillId="0" borderId="42" xfId="0" applyFont="1" applyBorder="1" applyAlignment="1">
      <alignment horizontal="left" vertical="center" wrapText="1"/>
    </xf>
    <xf numFmtId="0" fontId="27" fillId="0" borderId="128" xfId="0" applyFont="1" applyBorder="1" applyAlignment="1">
      <alignment horizontal="left" vertical="center" wrapText="1"/>
    </xf>
    <xf numFmtId="0" fontId="82" fillId="0" borderId="149"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51" xfId="0" applyFont="1" applyBorder="1" applyAlignment="1">
      <alignment horizontal="center" vertical="center"/>
    </xf>
    <xf numFmtId="0" fontId="23" fillId="0" borderId="1" xfId="0" applyFont="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5" xfId="0" applyFont="1" applyFill="1" applyBorder="1" applyAlignment="1">
      <alignment horizontal="center" vertical="center"/>
    </xf>
    <xf numFmtId="0" fontId="27" fillId="2" borderId="143"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2"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3" xfId="0" applyFont="1" applyFill="1" applyBorder="1" applyAlignment="1">
      <alignment horizontal="left" vertical="center"/>
    </xf>
    <xf numFmtId="0" fontId="82" fillId="0" borderId="148" xfId="0" applyFont="1" applyBorder="1" applyAlignment="1">
      <alignment horizontal="center" vertical="center" wrapText="1"/>
    </xf>
    <xf numFmtId="0" fontId="23" fillId="0" borderId="96" xfId="0" applyFont="1" applyBorder="1" applyAlignment="1">
      <alignment horizontal="center" vertical="center"/>
    </xf>
    <xf numFmtId="0" fontId="23" fillId="0" borderId="93" xfId="0" applyFont="1" applyBorder="1" applyAlignment="1">
      <alignment horizontal="center" vertical="center"/>
    </xf>
    <xf numFmtId="0" fontId="23" fillId="0" borderId="78" xfId="0" applyFont="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3" xfId="0" applyFont="1" applyFill="1" applyBorder="1" applyAlignment="1">
      <alignment horizontal="center" vertical="center"/>
    </xf>
    <xf numFmtId="0" fontId="13" fillId="2" borderId="145" xfId="0" applyFont="1" applyFill="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5" xfId="0" applyNumberFormat="1" applyFont="1" applyBorder="1" applyAlignment="1">
      <alignment horizontal="right" vertical="center" shrinkToFit="1"/>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182" fontId="13" fillId="0" borderId="63"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0" fontId="24"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5" xfId="0" applyFont="1" applyFill="1" applyBorder="1" applyAlignment="1">
      <alignment horizontal="center" vertical="center"/>
    </xf>
    <xf numFmtId="0" fontId="33" fillId="2" borderId="2" xfId="0" applyFont="1" applyFill="1" applyBorder="1" applyAlignment="1">
      <alignment horizontal="left" vertical="center" wrapText="1"/>
    </xf>
    <xf numFmtId="0" fontId="36" fillId="0" borderId="47"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9" fillId="0" borderId="81"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2"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1" xfId="0" applyFont="1" applyBorder="1" applyAlignment="1">
      <alignment horizontal="center" vertical="center" wrapText="1"/>
    </xf>
    <xf numFmtId="0" fontId="13" fillId="0" borderId="37" xfId="0" applyFont="1" applyBorder="1" applyAlignment="1">
      <alignment horizontal="center" vertical="center" wrapText="1"/>
    </xf>
    <xf numFmtId="0" fontId="23" fillId="0" borderId="58" xfId="0" applyFont="1" applyBorder="1" applyAlignment="1">
      <alignment horizontal="center" vertical="center"/>
    </xf>
    <xf numFmtId="0" fontId="23" fillId="0" borderId="59" xfId="0" applyFont="1" applyBorder="1" applyAlignment="1">
      <alignment horizontal="center" vertical="center"/>
    </xf>
    <xf numFmtId="182" fontId="13" fillId="0" borderId="59" xfId="0" applyNumberFormat="1" applyFont="1" applyBorder="1" applyAlignment="1">
      <alignment horizontal="right" vertical="center" shrinkToFit="1"/>
    </xf>
    <xf numFmtId="182" fontId="13" fillId="0" borderId="60"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9" fillId="2" borderId="13"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36" fillId="0" borderId="144"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8"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176" fontId="23" fillId="31" borderId="1" xfId="0" applyNumberFormat="1" applyFont="1" applyFill="1" applyBorder="1" applyAlignment="1" applyProtection="1">
      <alignment horizontal="right" vertical="center" shrinkToFit="1"/>
      <protection locked="0"/>
    </xf>
    <xf numFmtId="176" fontId="23" fillId="0" borderId="115" xfId="0" applyNumberFormat="1" applyFont="1" applyBorder="1" applyAlignment="1">
      <alignment horizontal="right" vertical="center" shrinkToFit="1"/>
    </xf>
    <xf numFmtId="0" fontId="23" fillId="0" borderId="49" xfId="0" applyFont="1" applyBorder="1" applyAlignment="1">
      <alignment horizontal="center" vertical="center"/>
    </xf>
    <xf numFmtId="176" fontId="23" fillId="31" borderId="49" xfId="0" applyNumberFormat="1" applyFont="1" applyFill="1" applyBorder="1" applyAlignment="1" applyProtection="1">
      <alignment horizontal="right" vertical="center" shrinkToFit="1"/>
      <protection locked="0"/>
    </xf>
    <xf numFmtId="0" fontId="29" fillId="2" borderId="7" xfId="0" applyFont="1" applyFill="1" applyBorder="1" applyAlignment="1">
      <alignment horizontal="center" vertical="center" wrapTex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3" xfId="0" applyFont="1" applyFill="1" applyBorder="1" applyAlignment="1">
      <alignment horizontal="left" vertical="center" wrapText="1"/>
    </xf>
    <xf numFmtId="0" fontId="82" fillId="0" borderId="149"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3" xfId="0" applyFont="1" applyBorder="1" applyAlignment="1">
      <alignment horizontal="center" vertical="center" wrapText="1"/>
    </xf>
    <xf numFmtId="0" fontId="13" fillId="2" borderId="55"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3" xfId="0" applyFont="1" applyFill="1" applyBorder="1" applyAlignment="1">
      <alignment vertical="center" wrapText="1"/>
    </xf>
    <xf numFmtId="0" fontId="27" fillId="2" borderId="111" xfId="0" applyFont="1" applyFill="1" applyBorder="1" applyAlignment="1">
      <alignment vertical="center" wrapText="1"/>
    </xf>
    <xf numFmtId="0" fontId="19" fillId="2" borderId="13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3"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15" xfId="0" applyFont="1" applyFill="1" applyBorder="1" applyAlignment="1">
      <alignment horizontal="center" vertical="center" wrapText="1"/>
    </xf>
    <xf numFmtId="0" fontId="19" fillId="0" borderId="132" xfId="0" applyFont="1" applyBorder="1" applyAlignment="1">
      <alignment horizontal="center" vertical="center"/>
    </xf>
    <xf numFmtId="0" fontId="19" fillId="0" borderId="133"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5"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44" xfId="0" applyFont="1" applyFill="1" applyBorder="1" applyAlignment="1">
      <alignment horizontal="center" vertical="center"/>
    </xf>
    <xf numFmtId="0" fontId="19" fillId="2" borderId="112" xfId="0" applyFont="1" applyFill="1" applyBorder="1" applyAlignment="1">
      <alignment horizontal="center" vertical="center"/>
    </xf>
    <xf numFmtId="176" fontId="23" fillId="31" borderId="59" xfId="0" applyNumberFormat="1" applyFont="1" applyFill="1" applyBorder="1" applyAlignment="1" applyProtection="1">
      <alignment horizontal="right" vertical="center" shrinkToFit="1"/>
      <protection locked="0"/>
    </xf>
    <xf numFmtId="176" fontId="23" fillId="0" borderId="59" xfId="0" applyNumberFormat="1" applyFont="1" applyBorder="1" applyAlignment="1">
      <alignment horizontal="right" vertical="center" shrinkToFit="1"/>
    </xf>
    <xf numFmtId="0" fontId="0" fillId="0" borderId="1" xfId="55" applyNumberFormat="1" applyFont="1" applyBorder="1" applyAlignment="1">
      <alignment horizontal="center" vertical="center"/>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5"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86" xfId="0" applyFont="1" applyBorder="1" applyAlignment="1">
      <alignment horizontal="center" vertical="center" wrapText="1"/>
    </xf>
    <xf numFmtId="0" fontId="68" fillId="0" borderId="70"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50" xfId="0" applyFont="1" applyBorder="1" applyAlignment="1">
      <alignment horizontal="center" vertical="center" wrapText="1"/>
    </xf>
    <xf numFmtId="0" fontId="89" fillId="0" borderId="80"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2"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43" xfId="0" applyFont="1" applyBorder="1" applyAlignment="1">
      <alignment horizontal="center" vertical="center" wrapText="1"/>
    </xf>
    <xf numFmtId="0" fontId="19" fillId="32" borderId="56" xfId="0" applyFont="1" applyFill="1" applyBorder="1" applyAlignment="1">
      <alignment horizontal="center" vertical="center" wrapText="1"/>
    </xf>
    <xf numFmtId="0" fontId="19" fillId="32" borderId="111" xfId="0" applyFont="1" applyFill="1" applyBorder="1" applyAlignment="1">
      <alignment horizontal="center" vertical="center" wrapText="1"/>
    </xf>
    <xf numFmtId="0" fontId="13" fillId="32" borderId="111" xfId="0" applyFont="1" applyFill="1" applyBorder="1" applyAlignment="1">
      <alignment horizontal="center" vertical="center" wrapText="1"/>
    </xf>
    <xf numFmtId="0" fontId="13" fillId="32" borderId="38" xfId="0" applyFont="1" applyFill="1" applyBorder="1" applyAlignment="1">
      <alignment horizontal="center" vertical="center" wrapText="1"/>
    </xf>
    <xf numFmtId="0" fontId="13" fillId="32" borderId="112" xfId="0" applyFont="1" applyFill="1" applyBorder="1" applyAlignment="1">
      <alignment horizontal="center" vertical="center" wrapText="1"/>
    </xf>
    <xf numFmtId="0" fontId="13" fillId="32" borderId="142" xfId="0" applyFont="1" applyFill="1" applyBorder="1" applyAlignment="1">
      <alignment horizontal="center" vertical="center" wrapText="1"/>
    </xf>
    <xf numFmtId="0" fontId="13" fillId="32" borderId="100" xfId="0" applyFont="1" applyFill="1" applyBorder="1" applyAlignment="1">
      <alignment horizontal="center" vertical="center" wrapText="1"/>
    </xf>
    <xf numFmtId="0" fontId="13" fillId="32" borderId="145" xfId="0" applyFont="1" applyFill="1" applyBorder="1" applyAlignment="1">
      <alignment horizontal="center" vertical="center" wrapText="1"/>
    </xf>
    <xf numFmtId="0" fontId="13" fillId="32" borderId="56" xfId="0" applyFont="1" applyFill="1" applyBorder="1" applyAlignment="1">
      <alignment horizontal="center" vertical="center" wrapText="1"/>
    </xf>
    <xf numFmtId="0" fontId="13" fillId="0" borderId="47"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protection locked="0"/>
    </xf>
    <xf numFmtId="0" fontId="13" fillId="7" borderId="49" xfId="0" applyFont="1" applyFill="1" applyBorder="1" applyAlignment="1" applyProtection="1">
      <alignment horizontal="center" vertical="center"/>
      <protection locked="0"/>
    </xf>
    <xf numFmtId="0" fontId="13" fillId="7" borderId="49"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59" xfId="0" applyFont="1" applyFill="1" applyBorder="1" applyAlignment="1" applyProtection="1">
      <alignment horizontal="center" vertical="center"/>
      <protection locked="0"/>
    </xf>
    <xf numFmtId="0" fontId="13" fillId="7" borderId="59" xfId="0" applyFont="1" applyFill="1" applyBorder="1" applyAlignment="1" applyProtection="1">
      <alignment horizontal="center" vertical="center"/>
      <protection locked="0"/>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46440"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8850" y="379158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8850" y="395033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8850" y="3791585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8850" y="219646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8850" y="2453005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4700" y="2745740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1633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3000" y="2700020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3000" y="2700020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655981" y="121831"/>
          <a:ext cx="6294595" cy="28447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4</xdr:col>
          <xdr:colOff>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8850" y="379158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8850" y="3791585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8850" y="379158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8850" y="3791585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8850" y="379158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8850" y="3791585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8850" y="3591877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8850" y="3758565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8850" y="3319780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8850" y="3758565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8850" y="3319780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8850" y="3758565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8850" y="3319780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8850" y="3591877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8850" y="3758565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8850" y="3591877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8850" y="3758565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8850" y="3319780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8850" y="3319780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8850" y="3319780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50800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8850" y="3591877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8850" y="3758565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8850" y="3591877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8850" y="3758565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8850" y="3591877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8850" y="3758565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31750</xdr:rowOff>
        </xdr:from>
        <xdr:to>
          <xdr:col>6</xdr:col>
          <xdr:colOff>0</xdr:colOff>
          <xdr:row>148</xdr:row>
          <xdr:rowOff>241300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260350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50800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165100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184150</xdr:rowOff>
        </xdr:from>
        <xdr:to>
          <xdr:col>6</xdr:col>
          <xdr:colOff>0</xdr:colOff>
          <xdr:row>153</xdr:row>
          <xdr:rowOff>50800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85725</xdr:rowOff>
    </xdr:from>
    <xdr:to>
      <xdr:col>18</xdr:col>
      <xdr:colOff>25153</xdr:colOff>
      <xdr:row>38</xdr:row>
      <xdr:rowOff>263292</xdr:rowOff>
    </xdr:to>
    <xdr:sp macro="" textlink="">
      <xdr:nvSpPr>
        <xdr:cNvPr id="3" name="テキスト ボックス 2">
          <a:extLst>
            <a:ext uri="{FF2B5EF4-FFF2-40B4-BE49-F238E27FC236}">
              <a16:creationId xmlns:a16="http://schemas.microsoft.com/office/drawing/2014/main" id="{299CB5A9-31BC-4889-BB45-C5FF8408943C}"/>
            </a:ext>
          </a:extLst>
        </xdr:cNvPr>
        <xdr:cNvSpPr txBox="1"/>
      </xdr:nvSpPr>
      <xdr:spPr>
        <a:xfrm>
          <a:off x="3028950" y="9153525"/>
          <a:ext cx="38710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8420" y="838937"/>
          <a:ext cx="6476991"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600" b="1"/>
              <a:t>・令和５年度と令和６年度の各加算の区分（算定していない場合は「なし」を選ぶ）をリストから選んでください。選ぶと入力が必要なセルに色がつきます。</a:t>
            </a:r>
          </a:p>
          <a:p>
            <a:pPr algn="l"/>
            <a:r>
              <a:rPr kumimoji="1" lang="ja-JP" altLang="en-US" sz="1600" b="1"/>
              <a:t>　・記入箇所は色付きのセルだけです。</a:t>
            </a:r>
          </a:p>
          <a:p>
            <a:pPr algn="l"/>
            <a:r>
              <a:rPr kumimoji="1" lang="ja-JP" altLang="en-US" sz="1600" b="1"/>
              <a:t>   ・ 　　　　　　　　　　　　　　　　　　　   　のセルは入力が必須です。</a:t>
            </a:r>
          </a:p>
          <a:p>
            <a:pPr algn="l"/>
            <a:r>
              <a:rPr kumimoji="1" lang="ja-JP" altLang="en-US" sz="1600" b="1"/>
              <a:t>　　空欄が残っているとエラーになります。</a:t>
            </a:r>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646501"/>
            <a:ext cx="2574530" cy="257804"/>
            <a:chOff x="13072719" y="1646501"/>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646501"/>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646501"/>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655074"/>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twoCellAnchor>
    <xdr:from>
      <xdr:col>33</xdr:col>
      <xdr:colOff>277232</xdr:colOff>
      <xdr:row>2</xdr:row>
      <xdr:rowOff>84875</xdr:rowOff>
    </xdr:from>
    <xdr:to>
      <xdr:col>43</xdr:col>
      <xdr:colOff>471125</xdr:colOff>
      <xdr:row>8</xdr:row>
      <xdr:rowOff>164421</xdr:rowOff>
    </xdr:to>
    <xdr:grpSp>
      <xdr:nvGrpSpPr>
        <xdr:cNvPr id="8" name="グループ化 7">
          <a:extLst>
            <a:ext uri="{FF2B5EF4-FFF2-40B4-BE49-F238E27FC236}">
              <a16:creationId xmlns:a16="http://schemas.microsoft.com/office/drawing/2014/main" id="{00000000-0008-0000-0200-000002000000}"/>
            </a:ext>
          </a:extLst>
        </xdr:cNvPr>
        <xdr:cNvGrpSpPr/>
      </xdr:nvGrpSpPr>
      <xdr:grpSpPr>
        <a:xfrm>
          <a:off x="17176170" y="561125"/>
          <a:ext cx="6464518" cy="1944859"/>
          <a:chOff x="12708085" y="674244"/>
          <a:chExt cx="6974522" cy="1587499"/>
        </a:xfrm>
      </xdr:grpSpPr>
      <xdr:sp macro="" textlink="">
        <xdr:nvSpPr>
          <xdr:cNvPr id="9" name="正方形/長方形 8">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・令和５年度と令和６年度の各加算の区分（算定していない場合は「なし」を選ぶ）をリストから選んでください。選ぶと入力が必要なセルに色がつきます。</a:t>
            </a:r>
          </a:p>
          <a:p>
            <a:pPr algn="l"/>
            <a:r>
              <a:rPr kumimoji="1" lang="ja-JP" altLang="en-US" sz="1600" b="1"/>
              <a:t>　・記入箇所は色付きのセルだけです。</a:t>
            </a:r>
          </a:p>
          <a:p>
            <a:pPr algn="l"/>
            <a:r>
              <a:rPr kumimoji="1" lang="ja-JP" altLang="en-US" sz="1600" b="1"/>
              <a:t>   ・ 　　　　　　　　　　　　　　　　　　　   　のセルは入力が必須です。</a:t>
            </a:r>
          </a:p>
          <a:p>
            <a:pPr algn="l"/>
            <a:r>
              <a:rPr kumimoji="1" lang="ja-JP" altLang="en-US" sz="1600" b="1"/>
              <a:t>　　空欄が残っているとエラーになります。</a:t>
            </a:r>
          </a:p>
        </xdr:txBody>
      </xdr:sp>
      <xdr:grpSp>
        <xdr:nvGrpSpPr>
          <xdr:cNvPr id="10" name="グループ化 9">
            <a:extLst>
              <a:ext uri="{FF2B5EF4-FFF2-40B4-BE49-F238E27FC236}">
                <a16:creationId xmlns:a16="http://schemas.microsoft.com/office/drawing/2014/main" id="{00000000-0008-0000-0200-000004000000}"/>
              </a:ext>
            </a:extLst>
          </xdr:cNvPr>
          <xdr:cNvGrpSpPr/>
        </xdr:nvGrpSpPr>
        <xdr:grpSpPr>
          <a:xfrm>
            <a:off x="13072719" y="1767372"/>
            <a:ext cx="2574530" cy="257806"/>
            <a:chOff x="13072719" y="1767372"/>
            <a:chExt cx="2574530" cy="257806"/>
          </a:xfrm>
        </xdr:grpSpPr>
        <xdr:sp macro="" textlink="">
          <xdr:nvSpPr>
            <xdr:cNvPr id="11" name="正方形/長方形 10">
              <a:extLst>
                <a:ext uri="{FF2B5EF4-FFF2-40B4-BE49-F238E27FC236}">
                  <a16:creationId xmlns:a16="http://schemas.microsoft.com/office/drawing/2014/main" id="{00000000-0008-0000-0200-000005000000}"/>
                </a:ext>
              </a:extLst>
            </xdr:cNvPr>
            <xdr:cNvSpPr/>
          </xdr:nvSpPr>
          <xdr:spPr bwMode="auto">
            <a:xfrm>
              <a:off x="13072719" y="1767372"/>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12" name="正方形/長方形 11">
              <a:extLst>
                <a:ext uri="{FF2B5EF4-FFF2-40B4-BE49-F238E27FC236}">
                  <a16:creationId xmlns:a16="http://schemas.microsoft.com/office/drawing/2014/main" id="{00000000-0008-0000-0200-000006000000}"/>
                </a:ext>
              </a:extLst>
            </xdr:cNvPr>
            <xdr:cNvSpPr/>
          </xdr:nvSpPr>
          <xdr:spPr bwMode="auto">
            <a:xfrm>
              <a:off x="13974385" y="1767372"/>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13" name="正方形/長方形 12">
              <a:extLst>
                <a:ext uri="{FF2B5EF4-FFF2-40B4-BE49-F238E27FC236}">
                  <a16:creationId xmlns:a16="http://schemas.microsoft.com/office/drawing/2014/main" id="{00000000-0008-0000-0200-000007000000}"/>
                </a:ext>
              </a:extLst>
            </xdr:cNvPr>
            <xdr:cNvSpPr/>
          </xdr:nvSpPr>
          <xdr:spPr bwMode="auto">
            <a:xfrm>
              <a:off x="14851495" y="1775948"/>
              <a:ext cx="795754" cy="24923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285186</xdr:colOff>
      <xdr:row>0</xdr:row>
      <xdr:rowOff>173451</xdr:rowOff>
    </xdr:from>
    <xdr:to>
      <xdr:col>49</xdr:col>
      <xdr:colOff>429192</xdr:colOff>
      <xdr:row>6</xdr:row>
      <xdr:rowOff>290691</xdr:rowOff>
    </xdr:to>
    <xdr:grpSp>
      <xdr:nvGrpSpPr>
        <xdr:cNvPr id="8" name="グループ化 7">
          <a:extLst>
            <a:ext uri="{FF2B5EF4-FFF2-40B4-BE49-F238E27FC236}">
              <a16:creationId xmlns:a16="http://schemas.microsoft.com/office/drawing/2014/main" id="{00000000-0008-0000-0300-000002000000}"/>
            </a:ext>
          </a:extLst>
        </xdr:cNvPr>
        <xdr:cNvGrpSpPr/>
      </xdr:nvGrpSpPr>
      <xdr:grpSpPr>
        <a:xfrm>
          <a:off x="15572811" y="173451"/>
          <a:ext cx="10177006" cy="1807928"/>
          <a:chOff x="8668878" y="277094"/>
          <a:chExt cx="11273761" cy="2018320"/>
        </a:xfrm>
      </xdr:grpSpPr>
      <xdr:grpSp>
        <xdr:nvGrpSpPr>
          <xdr:cNvPr id="9" name="グループ化 8">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11" name="正方形/長方形 10">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a:t>
              </a:r>
              <a:r>
                <a:rPr kumimoji="1" lang="ja-JP" altLang="en-US" sz="1600" b="1"/>
                <a:t>記入上の注意</a:t>
              </a:r>
              <a:r>
                <a:rPr kumimoji="1" lang="en-US" altLang="ja-JP" sz="1600" b="1"/>
                <a:t>】</a:t>
              </a:r>
            </a:p>
            <a:p>
              <a:pPr algn="l"/>
              <a:r>
                <a:rPr kumimoji="1" lang="ja-JP" altLang="en-US" sz="1600" b="1"/>
                <a:t>　・令和６年度の算定期間①に令和６年６月以降に算定した加算の区分をリストから選んでください。</a:t>
              </a:r>
            </a:p>
            <a:p>
              <a:pPr algn="l"/>
              <a:r>
                <a:rPr kumimoji="1" lang="ja-JP" altLang="en-US" sz="1600" b="1"/>
                <a:t>　　算定期間②には算定を始めてから区分を変更していない場合は「－」を、変更した場合は変更後の区分を選んでください。</a:t>
              </a:r>
            </a:p>
            <a:p>
              <a:pPr algn="l"/>
              <a:r>
                <a:rPr kumimoji="1" lang="ja-JP" altLang="en-US" sz="1600" b="1"/>
                <a:t>　　リストを選ぶと、セルの一部が　　　　　　　になります。</a:t>
              </a:r>
            </a:p>
            <a:p>
              <a:pPr algn="l"/>
              <a:r>
                <a:rPr kumimoji="1" lang="ja-JP" altLang="en-US" sz="1600" b="1"/>
                <a:t>   ・  　　　　　　　 のセルは入力が必須です。空欄が残っているとエラーになります。</a:t>
              </a:r>
            </a:p>
          </xdr:txBody>
        </xdr:sp>
        <xdr:sp macro="" textlink="">
          <xdr:nvSpPr>
            <xdr:cNvPr id="12" name="正方形/長方形 11">
              <a:extLst>
                <a:ext uri="{FF2B5EF4-FFF2-40B4-BE49-F238E27FC236}">
                  <a16:creationId xmlns:a16="http://schemas.microsoft.com/office/drawing/2014/main" id="{00000000-0008-0000-0300-000006000000}"/>
                </a:ext>
              </a:extLst>
            </xdr:cNvPr>
            <xdr:cNvSpPr/>
          </xdr:nvSpPr>
          <xdr:spPr bwMode="auto">
            <a:xfrm>
              <a:off x="12385675" y="12928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10" name="正方形/長方形 9">
            <a:extLst>
              <a:ext uri="{FF2B5EF4-FFF2-40B4-BE49-F238E27FC236}">
                <a16:creationId xmlns:a16="http://schemas.microsoft.com/office/drawing/2014/main" id="{00000000-0008-0000-0300-000004000000}"/>
              </a:ext>
            </a:extLst>
          </xdr:cNvPr>
          <xdr:cNvSpPr/>
        </xdr:nvSpPr>
        <xdr:spPr bwMode="auto">
          <a:xfrm>
            <a:off x="11850049" y="1593270"/>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52"/>
  <sheetViews>
    <sheetView showGridLines="0" tabSelected="1" view="pageBreakPreview" zoomScale="90" zoomScaleNormal="100" zoomScaleSheetLayoutView="90" workbookViewId="0">
      <selection activeCell="M36" sqref="M36:X36"/>
    </sheetView>
  </sheetViews>
  <sheetFormatPr defaultColWidth="9" defaultRowHeight="20.149999999999999" customHeight="1"/>
  <cols>
    <col min="1" max="1" width="4.6328125" customWidth="1"/>
    <col min="2" max="2" width="11" customWidth="1"/>
    <col min="3" max="12" width="2.6328125" customWidth="1"/>
    <col min="13" max="17" width="2.7265625" customWidth="1"/>
    <col min="18" max="22" width="2.6328125" customWidth="1"/>
    <col min="23" max="23" width="14.08984375" customWidth="1"/>
    <col min="24" max="24" width="25" customWidth="1"/>
    <col min="25" max="25" width="30.7265625" customWidth="1"/>
    <col min="26" max="26" width="8.6328125" customWidth="1"/>
    <col min="27" max="27" width="9.08984375" customWidth="1"/>
    <col min="28" max="28" width="7.6328125" customWidth="1"/>
    <col min="29" max="29" width="9" hidden="1" customWidth="1"/>
  </cols>
  <sheetData>
    <row r="1" spans="1:29" ht="20.149999999999999" customHeight="1">
      <c r="A1" s="280" t="s">
        <v>0</v>
      </c>
      <c r="AC1" t="s">
        <v>1</v>
      </c>
    </row>
    <row r="2" spans="1:29" ht="11.25" customHeight="1">
      <c r="A2" s="281"/>
    </row>
    <row r="3" spans="1:29" s="282" customFormat="1" ht="24" customHeight="1">
      <c r="A3" s="513" t="s">
        <v>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row>
    <row r="4" spans="1:29" s="282" customFormat="1" ht="30.75" customHeight="1">
      <c r="A4" s="529" t="s">
        <v>3</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283"/>
    </row>
    <row r="5" spans="1:29" ht="9.75" customHeight="1">
      <c r="A5" s="282"/>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row>
    <row r="6" spans="1:29" ht="14.25" customHeight="1">
      <c r="A6" s="530" t="s">
        <v>4</v>
      </c>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285"/>
    </row>
    <row r="7" spans="1:29" ht="20.149999999999999" customHeight="1">
      <c r="A7" s="286"/>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row>
    <row r="8" spans="1:29" ht="20.149999999999999" customHeight="1">
      <c r="A8" s="286"/>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row>
    <row r="9" spans="1:29" ht="20.149999999999999" customHeight="1">
      <c r="A9" s="286"/>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row>
    <row r="10" spans="1:29" ht="20.149999999999999" customHeight="1">
      <c r="A10" s="286"/>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row>
    <row r="11" spans="1:29" ht="20.149999999999999" customHeight="1">
      <c r="A11" s="286"/>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row>
    <row r="12" spans="1:29" ht="20.149999999999999" customHeight="1">
      <c r="A12" s="284"/>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row>
    <row r="13" spans="1:29" ht="19.5" customHeight="1">
      <c r="A13" s="284"/>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row>
    <row r="14" spans="1:29" ht="51.75" customHeight="1">
      <c r="A14" s="513" t="s">
        <v>5</v>
      </c>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285"/>
    </row>
    <row r="15" spans="1:29" ht="13.5" customHeight="1">
      <c r="A15" s="282"/>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row>
    <row r="16" spans="1:29" ht="13.5" customHeight="1">
      <c r="A16" s="282"/>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row>
    <row r="17" spans="1:27" ht="13.5" customHeight="1">
      <c r="A17" s="282"/>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row>
    <row r="18" spans="1:27" ht="13.5" customHeight="1">
      <c r="A18" s="282"/>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row>
    <row r="19" spans="1:27" ht="13.5" customHeight="1">
      <c r="A19" s="282"/>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row>
    <row r="20" spans="1:27" ht="13.5" customHeight="1">
      <c r="A20" s="282"/>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row>
    <row r="21" spans="1:27" ht="13.5" customHeight="1">
      <c r="A21" s="282"/>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row>
    <row r="22" spans="1:27" ht="13.5" customHeight="1">
      <c r="A22" s="282"/>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row>
    <row r="23" spans="1:27" ht="13.5" customHeight="1">
      <c r="A23" s="282"/>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row>
    <row r="24" spans="1:27" ht="13.5" customHeight="1">
      <c r="A24" s="282"/>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row>
    <row r="25" spans="1:27" ht="13.5" customHeight="1">
      <c r="A25" s="282"/>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row>
    <row r="26" spans="1:27" ht="13.5" customHeight="1">
      <c r="A26" s="282"/>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row>
    <row r="27" spans="1:27" ht="13.5" customHeight="1">
      <c r="A27" s="282"/>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row>
    <row r="28" spans="1:27" ht="13.5" customHeight="1">
      <c r="A28" s="282"/>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row>
    <row r="29" spans="1:27" ht="10.5" customHeight="1">
      <c r="A29" s="282"/>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row>
    <row r="30" spans="1:27" ht="19.5" customHeight="1">
      <c r="A30" s="287" t="s">
        <v>6</v>
      </c>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row>
    <row r="31" spans="1:27" ht="20.149999999999999" customHeight="1" thickBot="1">
      <c r="A31" s="284"/>
      <c r="B31" s="282" t="s">
        <v>7</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row>
    <row r="32" spans="1:27" ht="20.149999999999999" customHeight="1" thickBot="1">
      <c r="A32" s="284"/>
      <c r="B32" s="288" t="s">
        <v>8</v>
      </c>
      <c r="C32" s="1094" t="s">
        <v>2306</v>
      </c>
      <c r="D32" s="1095"/>
      <c r="E32" s="1095"/>
      <c r="F32" s="1095"/>
      <c r="G32" s="1095"/>
      <c r="H32" s="1095"/>
      <c r="I32" s="1095"/>
      <c r="J32" s="1095"/>
      <c r="K32" s="1095"/>
      <c r="L32" s="1096"/>
      <c r="M32" s="284"/>
      <c r="N32" s="284"/>
      <c r="O32" s="284"/>
      <c r="P32" s="284"/>
      <c r="Q32" s="284"/>
      <c r="R32" s="284"/>
      <c r="S32" s="284"/>
      <c r="T32" s="284"/>
      <c r="U32" s="284"/>
      <c r="V32" s="284"/>
      <c r="W32" s="284"/>
      <c r="X32" s="284"/>
      <c r="Y32" s="284"/>
      <c r="Z32" s="284"/>
      <c r="AA32" s="284"/>
    </row>
    <row r="33" spans="1:29" ht="15" customHeight="1">
      <c r="A33" s="284"/>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row>
    <row r="34" spans="1:29" ht="20.149999999999999" customHeight="1">
      <c r="A34" s="287" t="s">
        <v>9</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row>
    <row r="35" spans="1:29" ht="20.149999999999999" customHeight="1" thickBot="1">
      <c r="A35" s="284"/>
      <c r="B35" s="282" t="s">
        <v>10</v>
      </c>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row>
    <row r="36" spans="1:29" ht="20.149999999999999" customHeight="1">
      <c r="A36" s="284"/>
      <c r="B36" s="289" t="s">
        <v>11</v>
      </c>
      <c r="C36" s="506" t="s">
        <v>12</v>
      </c>
      <c r="D36" s="506"/>
      <c r="E36" s="506"/>
      <c r="F36" s="506"/>
      <c r="G36" s="506"/>
      <c r="H36" s="506"/>
      <c r="I36" s="506"/>
      <c r="J36" s="506"/>
      <c r="K36" s="506"/>
      <c r="L36" s="507"/>
      <c r="M36" s="508"/>
      <c r="N36" s="509"/>
      <c r="O36" s="509"/>
      <c r="P36" s="509"/>
      <c r="Q36" s="509"/>
      <c r="R36" s="509"/>
      <c r="S36" s="509"/>
      <c r="T36" s="509"/>
      <c r="U36" s="509"/>
      <c r="V36" s="509"/>
      <c r="W36" s="510"/>
      <c r="X36" s="511"/>
      <c r="Y36" s="284"/>
      <c r="Z36" s="284"/>
      <c r="AA36" s="284"/>
    </row>
    <row r="37" spans="1:29" ht="20.149999999999999" customHeight="1" thickBot="1">
      <c r="A37" s="284"/>
      <c r="B37" s="290"/>
      <c r="C37" s="506" t="s">
        <v>13</v>
      </c>
      <c r="D37" s="506"/>
      <c r="E37" s="506"/>
      <c r="F37" s="506"/>
      <c r="G37" s="506"/>
      <c r="H37" s="506"/>
      <c r="I37" s="506"/>
      <c r="J37" s="506"/>
      <c r="K37" s="506"/>
      <c r="L37" s="507"/>
      <c r="M37" s="502"/>
      <c r="N37" s="503"/>
      <c r="O37" s="503"/>
      <c r="P37" s="503"/>
      <c r="Q37" s="503"/>
      <c r="R37" s="503"/>
      <c r="S37" s="503"/>
      <c r="T37" s="503"/>
      <c r="U37" s="523"/>
      <c r="V37" s="523"/>
      <c r="W37" s="524"/>
      <c r="X37" s="525"/>
      <c r="Y37" s="284"/>
      <c r="Z37" s="284"/>
      <c r="AA37" s="284"/>
      <c r="AC37" t="s">
        <v>14</v>
      </c>
    </row>
    <row r="38" spans="1:29" ht="20.149999999999999" customHeight="1" thickBot="1">
      <c r="A38" s="284"/>
      <c r="B38" s="289" t="s">
        <v>15</v>
      </c>
      <c r="C38" s="506" t="s">
        <v>16</v>
      </c>
      <c r="D38" s="506"/>
      <c r="E38" s="506"/>
      <c r="F38" s="506"/>
      <c r="G38" s="506"/>
      <c r="H38" s="506"/>
      <c r="I38" s="506"/>
      <c r="J38" s="506"/>
      <c r="K38" s="506"/>
      <c r="L38" s="507"/>
      <c r="M38" s="1"/>
      <c r="N38" s="2"/>
      <c r="O38" s="2"/>
      <c r="P38" s="291" t="s">
        <v>17</v>
      </c>
      <c r="Q38" s="2"/>
      <c r="R38" s="2"/>
      <c r="S38" s="2"/>
      <c r="T38" s="3"/>
      <c r="U38" s="292"/>
      <c r="V38" s="293"/>
      <c r="W38" s="293"/>
      <c r="X38" s="293"/>
      <c r="Y38" s="284"/>
      <c r="Z38" s="284"/>
      <c r="AA38" s="284"/>
      <c r="AC38" t="str">
        <f>CONCATENATE(M38,N38,O38,P38,Q38,R38,S38,T38)</f>
        <v>－</v>
      </c>
    </row>
    <row r="39" spans="1:29" ht="20.149999999999999" customHeight="1">
      <c r="A39" s="284"/>
      <c r="B39" s="294"/>
      <c r="C39" s="506" t="s">
        <v>18</v>
      </c>
      <c r="D39" s="506"/>
      <c r="E39" s="506"/>
      <c r="F39" s="506"/>
      <c r="G39" s="506"/>
      <c r="H39" s="506"/>
      <c r="I39" s="506"/>
      <c r="J39" s="506"/>
      <c r="K39" s="506"/>
      <c r="L39" s="507"/>
      <c r="M39" s="502"/>
      <c r="N39" s="503"/>
      <c r="O39" s="503"/>
      <c r="P39" s="503"/>
      <c r="Q39" s="503"/>
      <c r="R39" s="503"/>
      <c r="S39" s="503"/>
      <c r="T39" s="503"/>
      <c r="U39" s="515"/>
      <c r="V39" s="515"/>
      <c r="W39" s="516"/>
      <c r="X39" s="517"/>
      <c r="Y39" s="284"/>
      <c r="Z39" s="284"/>
      <c r="AA39" s="284"/>
    </row>
    <row r="40" spans="1:29" ht="20.149999999999999" customHeight="1">
      <c r="A40" s="284"/>
      <c r="B40" s="290"/>
      <c r="C40" s="506" t="s">
        <v>19</v>
      </c>
      <c r="D40" s="506"/>
      <c r="E40" s="506"/>
      <c r="F40" s="506"/>
      <c r="G40" s="506"/>
      <c r="H40" s="506"/>
      <c r="I40" s="506"/>
      <c r="J40" s="506"/>
      <c r="K40" s="506"/>
      <c r="L40" s="507"/>
      <c r="M40" s="502"/>
      <c r="N40" s="503"/>
      <c r="O40" s="503"/>
      <c r="P40" s="503"/>
      <c r="Q40" s="503"/>
      <c r="R40" s="503"/>
      <c r="S40" s="503"/>
      <c r="T40" s="503"/>
      <c r="U40" s="503"/>
      <c r="V40" s="503"/>
      <c r="W40" s="504"/>
      <c r="X40" s="505"/>
      <c r="Y40" s="284"/>
      <c r="Z40" s="284"/>
      <c r="AA40" s="284"/>
    </row>
    <row r="41" spans="1:29" ht="20.149999999999999" customHeight="1">
      <c r="A41" s="284"/>
      <c r="B41" s="289" t="s">
        <v>20</v>
      </c>
      <c r="C41" s="506" t="s">
        <v>21</v>
      </c>
      <c r="D41" s="506"/>
      <c r="E41" s="506"/>
      <c r="F41" s="506"/>
      <c r="G41" s="506"/>
      <c r="H41" s="506"/>
      <c r="I41" s="506"/>
      <c r="J41" s="506"/>
      <c r="K41" s="506"/>
      <c r="L41" s="507"/>
      <c r="M41" s="502"/>
      <c r="N41" s="503"/>
      <c r="O41" s="503"/>
      <c r="P41" s="503"/>
      <c r="Q41" s="503"/>
      <c r="R41" s="503"/>
      <c r="S41" s="503"/>
      <c r="T41" s="503"/>
      <c r="U41" s="503"/>
      <c r="V41" s="503"/>
      <c r="W41" s="504"/>
      <c r="X41" s="505"/>
      <c r="Y41" s="284"/>
      <c r="Z41" s="284"/>
      <c r="AA41" s="284"/>
    </row>
    <row r="42" spans="1:29" ht="20.149999999999999" customHeight="1">
      <c r="A42" s="284"/>
      <c r="B42" s="290"/>
      <c r="C42" s="506" t="s">
        <v>22</v>
      </c>
      <c r="D42" s="506"/>
      <c r="E42" s="506"/>
      <c r="F42" s="506"/>
      <c r="G42" s="506"/>
      <c r="H42" s="506"/>
      <c r="I42" s="506"/>
      <c r="J42" s="506"/>
      <c r="K42" s="506"/>
      <c r="L42" s="507"/>
      <c r="M42" s="522"/>
      <c r="N42" s="523"/>
      <c r="O42" s="523"/>
      <c r="P42" s="523"/>
      <c r="Q42" s="523"/>
      <c r="R42" s="523"/>
      <c r="S42" s="523"/>
      <c r="T42" s="523"/>
      <c r="U42" s="523"/>
      <c r="V42" s="523"/>
      <c r="W42" s="524"/>
      <c r="X42" s="525"/>
      <c r="Y42" s="284"/>
      <c r="Z42" s="284"/>
      <c r="AA42" s="284"/>
    </row>
    <row r="43" spans="1:29" ht="20.149999999999999" customHeight="1">
      <c r="A43" s="284"/>
      <c r="B43" s="526" t="s">
        <v>23</v>
      </c>
      <c r="C43" s="506" t="s">
        <v>12</v>
      </c>
      <c r="D43" s="506"/>
      <c r="E43" s="506"/>
      <c r="F43" s="506"/>
      <c r="G43" s="506"/>
      <c r="H43" s="506"/>
      <c r="I43" s="506"/>
      <c r="J43" s="506"/>
      <c r="K43" s="506"/>
      <c r="L43" s="507"/>
      <c r="M43" s="502"/>
      <c r="N43" s="503"/>
      <c r="O43" s="503"/>
      <c r="P43" s="503"/>
      <c r="Q43" s="503"/>
      <c r="R43" s="503"/>
      <c r="S43" s="503"/>
      <c r="T43" s="503"/>
      <c r="U43" s="503"/>
      <c r="V43" s="503"/>
      <c r="W43" s="504"/>
      <c r="X43" s="505"/>
      <c r="Y43" s="284"/>
      <c r="Z43" s="284"/>
      <c r="AA43" s="284"/>
    </row>
    <row r="44" spans="1:29" ht="20.149999999999999" customHeight="1">
      <c r="A44" s="284"/>
      <c r="B44" s="527"/>
      <c r="C44" s="528" t="s">
        <v>22</v>
      </c>
      <c r="D44" s="528"/>
      <c r="E44" s="528"/>
      <c r="F44" s="528"/>
      <c r="G44" s="528"/>
      <c r="H44" s="528"/>
      <c r="I44" s="528"/>
      <c r="J44" s="528"/>
      <c r="K44" s="528"/>
      <c r="L44" s="528"/>
      <c r="M44" s="502"/>
      <c r="N44" s="503"/>
      <c r="O44" s="503"/>
      <c r="P44" s="503"/>
      <c r="Q44" s="503"/>
      <c r="R44" s="503"/>
      <c r="S44" s="503"/>
      <c r="T44" s="503"/>
      <c r="U44" s="503"/>
      <c r="V44" s="503"/>
      <c r="W44" s="504"/>
      <c r="X44" s="505"/>
      <c r="Y44" s="284"/>
      <c r="Z44" s="284"/>
      <c r="AA44" s="284"/>
    </row>
    <row r="45" spans="1:29" ht="20.149999999999999" customHeight="1">
      <c r="A45" s="284"/>
      <c r="B45" s="289" t="s">
        <v>24</v>
      </c>
      <c r="C45" s="506" t="s">
        <v>25</v>
      </c>
      <c r="D45" s="506"/>
      <c r="E45" s="506"/>
      <c r="F45" s="506"/>
      <c r="G45" s="506"/>
      <c r="H45" s="506"/>
      <c r="I45" s="506"/>
      <c r="J45" s="506"/>
      <c r="K45" s="506"/>
      <c r="L45" s="507"/>
      <c r="M45" s="514"/>
      <c r="N45" s="515"/>
      <c r="O45" s="515"/>
      <c r="P45" s="515"/>
      <c r="Q45" s="515"/>
      <c r="R45" s="515"/>
      <c r="S45" s="515"/>
      <c r="T45" s="515"/>
      <c r="U45" s="515"/>
      <c r="V45" s="515"/>
      <c r="W45" s="516"/>
      <c r="X45" s="517"/>
      <c r="Y45" s="284"/>
      <c r="Z45" s="284"/>
      <c r="AA45" s="284"/>
    </row>
    <row r="46" spans="1:29" ht="20.149999999999999" customHeight="1" thickBot="1">
      <c r="A46" s="284"/>
      <c r="B46" s="295"/>
      <c r="C46" s="506" t="s">
        <v>26</v>
      </c>
      <c r="D46" s="506"/>
      <c r="E46" s="506"/>
      <c r="F46" s="506"/>
      <c r="G46" s="506"/>
      <c r="H46" s="506"/>
      <c r="I46" s="506"/>
      <c r="J46" s="506"/>
      <c r="K46" s="506"/>
      <c r="L46" s="507"/>
      <c r="M46" s="518"/>
      <c r="N46" s="519"/>
      <c r="O46" s="519"/>
      <c r="P46" s="519"/>
      <c r="Q46" s="519"/>
      <c r="R46" s="519"/>
      <c r="S46" s="519"/>
      <c r="T46" s="519"/>
      <c r="U46" s="519"/>
      <c r="V46" s="519"/>
      <c r="W46" s="520"/>
      <c r="X46" s="521"/>
      <c r="Y46" s="284"/>
      <c r="Z46" s="284"/>
      <c r="AA46" s="284"/>
    </row>
    <row r="47" spans="1:29" ht="16.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row>
    <row r="48" spans="1:29" ht="20.149999999999999" customHeight="1">
      <c r="A48" s="287" t="s">
        <v>27</v>
      </c>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row>
    <row r="49" spans="1:27" ht="14">
      <c r="A49" s="284"/>
      <c r="B49" s="282" t="s">
        <v>28</v>
      </c>
      <c r="C49" s="284"/>
      <c r="D49" s="284"/>
      <c r="E49" s="284"/>
      <c r="F49" s="284"/>
      <c r="G49" s="284"/>
      <c r="H49" s="284"/>
      <c r="I49" s="284"/>
      <c r="J49" s="284"/>
      <c r="K49" s="284"/>
      <c r="L49" s="284"/>
      <c r="M49" s="284"/>
      <c r="N49" s="284"/>
      <c r="O49" s="284"/>
      <c r="P49" s="284"/>
      <c r="Q49" s="284"/>
      <c r="R49" s="284"/>
      <c r="S49" s="284"/>
      <c r="T49" s="284"/>
      <c r="U49" s="284"/>
      <c r="V49" s="284"/>
      <c r="W49" s="284"/>
      <c r="X49" s="296"/>
      <c r="Y49" s="284"/>
      <c r="Z49" s="284"/>
      <c r="AA49" s="284"/>
    </row>
    <row r="50" spans="1:27" ht="13">
      <c r="A50" s="284"/>
      <c r="B50" s="297"/>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row>
    <row r="51" spans="1:27" ht="28.5" customHeight="1">
      <c r="A51" s="284"/>
      <c r="B51" s="493" t="s">
        <v>29</v>
      </c>
      <c r="C51" s="492" t="s">
        <v>30</v>
      </c>
      <c r="D51" s="493"/>
      <c r="E51" s="493"/>
      <c r="F51" s="493"/>
      <c r="G51" s="493"/>
      <c r="H51" s="493"/>
      <c r="I51" s="493"/>
      <c r="J51" s="493"/>
      <c r="K51" s="493"/>
      <c r="L51" s="493"/>
      <c r="M51" s="493" t="s">
        <v>31</v>
      </c>
      <c r="N51" s="493"/>
      <c r="O51" s="493"/>
      <c r="P51" s="493"/>
      <c r="Q51" s="493"/>
      <c r="R51" s="496" t="s">
        <v>32</v>
      </c>
      <c r="S51" s="497"/>
      <c r="T51" s="497"/>
      <c r="U51" s="497"/>
      <c r="V51" s="497"/>
      <c r="W51" s="498"/>
      <c r="X51" s="493" t="s">
        <v>33</v>
      </c>
      <c r="Y51" s="494" t="s">
        <v>34</v>
      </c>
      <c r="Z51" s="298"/>
      <c r="AA51" s="298"/>
    </row>
    <row r="52" spans="1:27" ht="28.5" customHeight="1" thickBot="1">
      <c r="A52" s="284"/>
      <c r="B52" s="493"/>
      <c r="C52" s="494"/>
      <c r="D52" s="494"/>
      <c r="E52" s="494"/>
      <c r="F52" s="494"/>
      <c r="G52" s="494"/>
      <c r="H52" s="494"/>
      <c r="I52" s="494"/>
      <c r="J52" s="494"/>
      <c r="K52" s="494"/>
      <c r="L52" s="494"/>
      <c r="M52" s="494"/>
      <c r="N52" s="494"/>
      <c r="O52" s="494"/>
      <c r="P52" s="494"/>
      <c r="Q52" s="494"/>
      <c r="R52" s="495" t="s">
        <v>35</v>
      </c>
      <c r="S52" s="494"/>
      <c r="T52" s="494"/>
      <c r="U52" s="494"/>
      <c r="V52" s="494"/>
      <c r="W52" s="299" t="s">
        <v>36</v>
      </c>
      <c r="X52" s="494"/>
      <c r="Y52" s="501"/>
      <c r="Z52" s="296"/>
      <c r="AA52" s="296"/>
    </row>
    <row r="53" spans="1:27" ht="34" customHeight="1">
      <c r="A53" s="284"/>
      <c r="B53" s="300">
        <v>1</v>
      </c>
      <c r="C53" s="499"/>
      <c r="D53" s="500"/>
      <c r="E53" s="500"/>
      <c r="F53" s="500"/>
      <c r="G53" s="500"/>
      <c r="H53" s="500"/>
      <c r="I53" s="500"/>
      <c r="J53" s="500"/>
      <c r="K53" s="500"/>
      <c r="L53" s="500"/>
      <c r="M53" s="1097" t="s">
        <v>2306</v>
      </c>
      <c r="N53" s="1097"/>
      <c r="O53" s="1097"/>
      <c r="P53" s="1097"/>
      <c r="Q53" s="1097"/>
      <c r="R53" s="1097" t="s">
        <v>2307</v>
      </c>
      <c r="S53" s="1097"/>
      <c r="T53" s="1097"/>
      <c r="U53" s="1097"/>
      <c r="V53" s="1097"/>
      <c r="W53" s="1098" t="s">
        <v>2306</v>
      </c>
      <c r="X53" s="423"/>
      <c r="Y53" s="424"/>
      <c r="Z53" s="301"/>
      <c r="AA53" s="302"/>
    </row>
    <row r="54" spans="1:27" ht="34" customHeight="1">
      <c r="A54" s="284"/>
      <c r="B54" s="300">
        <v>2</v>
      </c>
      <c r="C54" s="490"/>
      <c r="D54" s="491"/>
      <c r="E54" s="491"/>
      <c r="F54" s="491"/>
      <c r="G54" s="491"/>
      <c r="H54" s="491"/>
      <c r="I54" s="491"/>
      <c r="J54" s="491"/>
      <c r="K54" s="491"/>
      <c r="L54" s="491"/>
      <c r="M54" s="1099"/>
      <c r="N54" s="1099"/>
      <c r="O54" s="1099"/>
      <c r="P54" s="1099"/>
      <c r="Q54" s="1099"/>
      <c r="R54" s="1100"/>
      <c r="S54" s="1100"/>
      <c r="T54" s="1100"/>
      <c r="U54" s="1100"/>
      <c r="V54" s="1100"/>
      <c r="W54" s="1101"/>
      <c r="X54" s="4"/>
      <c r="Y54" s="5"/>
      <c r="Z54" s="301"/>
      <c r="AA54" s="302"/>
    </row>
    <row r="55" spans="1:27" ht="34" customHeight="1">
      <c r="A55" s="284"/>
      <c r="B55" s="300">
        <v>3</v>
      </c>
      <c r="C55" s="490"/>
      <c r="D55" s="491"/>
      <c r="E55" s="491"/>
      <c r="F55" s="491"/>
      <c r="G55" s="491"/>
      <c r="H55" s="491"/>
      <c r="I55" s="491"/>
      <c r="J55" s="491"/>
      <c r="K55" s="491"/>
      <c r="L55" s="491"/>
      <c r="M55" s="1100"/>
      <c r="N55" s="1100"/>
      <c r="O55" s="1100"/>
      <c r="P55" s="1100"/>
      <c r="Q55" s="1100"/>
      <c r="R55" s="1100"/>
      <c r="S55" s="1100"/>
      <c r="T55" s="1100"/>
      <c r="U55" s="1100"/>
      <c r="V55" s="1100"/>
      <c r="W55" s="1101"/>
      <c r="X55" s="4"/>
      <c r="Y55" s="5"/>
      <c r="Z55" s="301"/>
      <c r="AA55" s="302"/>
    </row>
    <row r="56" spans="1:27" ht="34" customHeight="1">
      <c r="A56" s="284"/>
      <c r="B56" s="300">
        <v>4</v>
      </c>
      <c r="C56" s="490"/>
      <c r="D56" s="491"/>
      <c r="E56" s="491"/>
      <c r="F56" s="491"/>
      <c r="G56" s="491"/>
      <c r="H56" s="491"/>
      <c r="I56" s="491"/>
      <c r="J56" s="491"/>
      <c r="K56" s="491"/>
      <c r="L56" s="491"/>
      <c r="M56" s="1100"/>
      <c r="N56" s="1100"/>
      <c r="O56" s="1100"/>
      <c r="P56" s="1100"/>
      <c r="Q56" s="1100"/>
      <c r="R56" s="1100"/>
      <c r="S56" s="1100"/>
      <c r="T56" s="1100"/>
      <c r="U56" s="1100"/>
      <c r="V56" s="1100"/>
      <c r="W56" s="1101"/>
      <c r="X56" s="4"/>
      <c r="Y56" s="5"/>
      <c r="Z56" s="301"/>
      <c r="AA56" s="302"/>
    </row>
    <row r="57" spans="1:27" ht="34" customHeight="1">
      <c r="A57" s="284"/>
      <c r="B57" s="300">
        <v>5</v>
      </c>
      <c r="C57" s="490"/>
      <c r="D57" s="491"/>
      <c r="E57" s="491"/>
      <c r="F57" s="491"/>
      <c r="G57" s="491"/>
      <c r="H57" s="491"/>
      <c r="I57" s="491"/>
      <c r="J57" s="491"/>
      <c r="K57" s="491"/>
      <c r="L57" s="491"/>
      <c r="M57" s="1100"/>
      <c r="N57" s="1100"/>
      <c r="O57" s="1100"/>
      <c r="P57" s="1100"/>
      <c r="Q57" s="1100"/>
      <c r="R57" s="1100"/>
      <c r="S57" s="1100"/>
      <c r="T57" s="1100"/>
      <c r="U57" s="1100"/>
      <c r="V57" s="1100"/>
      <c r="W57" s="1101"/>
      <c r="X57" s="4"/>
      <c r="Y57" s="5"/>
      <c r="Z57" s="301"/>
      <c r="AA57" s="302"/>
    </row>
    <row r="58" spans="1:27" ht="34" customHeight="1">
      <c r="A58" s="284"/>
      <c r="B58" s="300">
        <v>6</v>
      </c>
      <c r="C58" s="490"/>
      <c r="D58" s="491"/>
      <c r="E58" s="491"/>
      <c r="F58" s="491"/>
      <c r="G58" s="491"/>
      <c r="H58" s="491"/>
      <c r="I58" s="491"/>
      <c r="J58" s="491"/>
      <c r="K58" s="491"/>
      <c r="L58" s="491"/>
      <c r="M58" s="1100"/>
      <c r="N58" s="1100"/>
      <c r="O58" s="1100"/>
      <c r="P58" s="1100"/>
      <c r="Q58" s="1100"/>
      <c r="R58" s="1100"/>
      <c r="S58" s="1100"/>
      <c r="T58" s="1100"/>
      <c r="U58" s="1100"/>
      <c r="V58" s="1100"/>
      <c r="W58" s="1101"/>
      <c r="X58" s="4"/>
      <c r="Y58" s="5"/>
      <c r="Z58" s="301"/>
      <c r="AA58" s="302"/>
    </row>
    <row r="59" spans="1:27" ht="34" customHeight="1">
      <c r="A59" s="284"/>
      <c r="B59" s="300">
        <v>7</v>
      </c>
      <c r="C59" s="490"/>
      <c r="D59" s="491"/>
      <c r="E59" s="491"/>
      <c r="F59" s="491"/>
      <c r="G59" s="491"/>
      <c r="H59" s="491"/>
      <c r="I59" s="491"/>
      <c r="J59" s="491"/>
      <c r="K59" s="491"/>
      <c r="L59" s="491"/>
      <c r="M59" s="1100"/>
      <c r="N59" s="1100"/>
      <c r="O59" s="1100"/>
      <c r="P59" s="1100"/>
      <c r="Q59" s="1100"/>
      <c r="R59" s="1100"/>
      <c r="S59" s="1100"/>
      <c r="T59" s="1100"/>
      <c r="U59" s="1100"/>
      <c r="V59" s="1100"/>
      <c r="W59" s="1101"/>
      <c r="X59" s="4"/>
      <c r="Y59" s="5"/>
      <c r="Z59" s="301"/>
      <c r="AA59" s="302"/>
    </row>
    <row r="60" spans="1:27" ht="34" customHeight="1">
      <c r="A60" s="284"/>
      <c r="B60" s="300">
        <v>8</v>
      </c>
      <c r="C60" s="488"/>
      <c r="D60" s="489"/>
      <c r="E60" s="489"/>
      <c r="F60" s="489"/>
      <c r="G60" s="489"/>
      <c r="H60" s="489"/>
      <c r="I60" s="489"/>
      <c r="J60" s="489"/>
      <c r="K60" s="489"/>
      <c r="L60" s="489"/>
      <c r="M60" s="1100"/>
      <c r="N60" s="1100"/>
      <c r="O60" s="1100"/>
      <c r="P60" s="1100"/>
      <c r="Q60" s="1100"/>
      <c r="R60" s="1100"/>
      <c r="S60" s="1100"/>
      <c r="T60" s="1100"/>
      <c r="U60" s="1100"/>
      <c r="V60" s="1100"/>
      <c r="W60" s="1101"/>
      <c r="X60" s="4"/>
      <c r="Y60" s="5"/>
      <c r="Z60" s="301"/>
      <c r="AA60" s="302"/>
    </row>
    <row r="61" spans="1:27" ht="34" customHeight="1">
      <c r="A61" s="284"/>
      <c r="B61" s="300">
        <v>9</v>
      </c>
      <c r="C61" s="488"/>
      <c r="D61" s="489"/>
      <c r="E61" s="489"/>
      <c r="F61" s="489"/>
      <c r="G61" s="489"/>
      <c r="H61" s="489"/>
      <c r="I61" s="489"/>
      <c r="J61" s="489"/>
      <c r="K61" s="489"/>
      <c r="L61" s="489"/>
      <c r="M61" s="1100"/>
      <c r="N61" s="1100"/>
      <c r="O61" s="1100"/>
      <c r="P61" s="1100"/>
      <c r="Q61" s="1100"/>
      <c r="R61" s="1100"/>
      <c r="S61" s="1100"/>
      <c r="T61" s="1100"/>
      <c r="U61" s="1100"/>
      <c r="V61" s="1100"/>
      <c r="W61" s="1101"/>
      <c r="X61" s="4"/>
      <c r="Y61" s="5"/>
      <c r="Z61" s="301"/>
      <c r="AA61" s="302"/>
    </row>
    <row r="62" spans="1:27" ht="34" customHeight="1">
      <c r="A62" s="284"/>
      <c r="B62" s="300">
        <v>10</v>
      </c>
      <c r="C62" s="488"/>
      <c r="D62" s="489"/>
      <c r="E62" s="489"/>
      <c r="F62" s="489"/>
      <c r="G62" s="489"/>
      <c r="H62" s="489"/>
      <c r="I62" s="489"/>
      <c r="J62" s="489"/>
      <c r="K62" s="489"/>
      <c r="L62" s="489"/>
      <c r="M62" s="1100"/>
      <c r="N62" s="1100"/>
      <c r="O62" s="1100"/>
      <c r="P62" s="1100"/>
      <c r="Q62" s="1100"/>
      <c r="R62" s="1100"/>
      <c r="S62" s="1100"/>
      <c r="T62" s="1100"/>
      <c r="U62" s="1100"/>
      <c r="V62" s="1100"/>
      <c r="W62" s="1101"/>
      <c r="X62" s="4"/>
      <c r="Y62" s="5"/>
      <c r="Z62" s="301"/>
      <c r="AA62" s="302"/>
    </row>
    <row r="63" spans="1:27" ht="34" customHeight="1">
      <c r="A63" s="284"/>
      <c r="B63" s="300">
        <v>11</v>
      </c>
      <c r="C63" s="488"/>
      <c r="D63" s="489"/>
      <c r="E63" s="489"/>
      <c r="F63" s="489"/>
      <c r="G63" s="489"/>
      <c r="H63" s="489"/>
      <c r="I63" s="489"/>
      <c r="J63" s="489"/>
      <c r="K63" s="489"/>
      <c r="L63" s="489"/>
      <c r="M63" s="1100"/>
      <c r="N63" s="1100"/>
      <c r="O63" s="1100"/>
      <c r="P63" s="1100"/>
      <c r="Q63" s="1100"/>
      <c r="R63" s="1100"/>
      <c r="S63" s="1100"/>
      <c r="T63" s="1100"/>
      <c r="U63" s="1100"/>
      <c r="V63" s="1100"/>
      <c r="W63" s="1101"/>
      <c r="X63" s="4"/>
      <c r="Y63" s="5"/>
      <c r="Z63" s="301"/>
      <c r="AA63" s="302"/>
    </row>
    <row r="64" spans="1:27" ht="34" customHeight="1">
      <c r="A64" s="284"/>
      <c r="B64" s="300">
        <v>12</v>
      </c>
      <c r="C64" s="488"/>
      <c r="D64" s="489"/>
      <c r="E64" s="489"/>
      <c r="F64" s="489"/>
      <c r="G64" s="489"/>
      <c r="H64" s="489"/>
      <c r="I64" s="489"/>
      <c r="J64" s="489"/>
      <c r="K64" s="489"/>
      <c r="L64" s="489"/>
      <c r="M64" s="1100"/>
      <c r="N64" s="1100"/>
      <c r="O64" s="1100"/>
      <c r="P64" s="1100"/>
      <c r="Q64" s="1100"/>
      <c r="R64" s="1100"/>
      <c r="S64" s="1100"/>
      <c r="T64" s="1100"/>
      <c r="U64" s="1100"/>
      <c r="V64" s="1100"/>
      <c r="W64" s="1101"/>
      <c r="X64" s="4"/>
      <c r="Y64" s="5"/>
      <c r="Z64" s="301"/>
      <c r="AA64" s="302"/>
    </row>
    <row r="65" spans="1:27" ht="34" customHeight="1">
      <c r="A65" s="284"/>
      <c r="B65" s="300">
        <v>13</v>
      </c>
      <c r="C65" s="488"/>
      <c r="D65" s="489"/>
      <c r="E65" s="489"/>
      <c r="F65" s="489"/>
      <c r="G65" s="489"/>
      <c r="H65" s="489"/>
      <c r="I65" s="489"/>
      <c r="J65" s="489"/>
      <c r="K65" s="489"/>
      <c r="L65" s="489"/>
      <c r="M65" s="1100"/>
      <c r="N65" s="1100"/>
      <c r="O65" s="1100"/>
      <c r="P65" s="1100"/>
      <c r="Q65" s="1100"/>
      <c r="R65" s="1100"/>
      <c r="S65" s="1100"/>
      <c r="T65" s="1100"/>
      <c r="U65" s="1100"/>
      <c r="V65" s="1100"/>
      <c r="W65" s="1101"/>
      <c r="X65" s="4"/>
      <c r="Y65" s="5"/>
      <c r="Z65" s="301"/>
      <c r="AA65" s="302"/>
    </row>
    <row r="66" spans="1:27" ht="34" customHeight="1">
      <c r="A66" s="284"/>
      <c r="B66" s="300">
        <v>14</v>
      </c>
      <c r="C66" s="488"/>
      <c r="D66" s="489"/>
      <c r="E66" s="489"/>
      <c r="F66" s="489"/>
      <c r="G66" s="489"/>
      <c r="H66" s="489"/>
      <c r="I66" s="489"/>
      <c r="J66" s="489"/>
      <c r="K66" s="489"/>
      <c r="L66" s="489"/>
      <c r="M66" s="1100"/>
      <c r="N66" s="1100"/>
      <c r="O66" s="1100"/>
      <c r="P66" s="1100"/>
      <c r="Q66" s="1100"/>
      <c r="R66" s="1100"/>
      <c r="S66" s="1100"/>
      <c r="T66" s="1100"/>
      <c r="U66" s="1100"/>
      <c r="V66" s="1100"/>
      <c r="W66" s="1101"/>
      <c r="X66" s="4"/>
      <c r="Y66" s="5"/>
      <c r="Z66" s="301"/>
      <c r="AA66" s="302"/>
    </row>
    <row r="67" spans="1:27" ht="34" customHeight="1">
      <c r="A67" s="284"/>
      <c r="B67" s="300">
        <v>15</v>
      </c>
      <c r="C67" s="488"/>
      <c r="D67" s="489"/>
      <c r="E67" s="489"/>
      <c r="F67" s="489"/>
      <c r="G67" s="489"/>
      <c r="H67" s="489"/>
      <c r="I67" s="489"/>
      <c r="J67" s="489"/>
      <c r="K67" s="489"/>
      <c r="L67" s="489"/>
      <c r="M67" s="1100"/>
      <c r="N67" s="1100"/>
      <c r="O67" s="1100"/>
      <c r="P67" s="1100"/>
      <c r="Q67" s="1100"/>
      <c r="R67" s="1100"/>
      <c r="S67" s="1100"/>
      <c r="T67" s="1100"/>
      <c r="U67" s="1100"/>
      <c r="V67" s="1100"/>
      <c r="W67" s="1101"/>
      <c r="X67" s="4"/>
      <c r="Y67" s="5"/>
      <c r="Z67" s="301"/>
      <c r="AA67" s="302"/>
    </row>
    <row r="68" spans="1:27" ht="34" customHeight="1">
      <c r="A68" s="284"/>
      <c r="B68" s="300">
        <v>16</v>
      </c>
      <c r="C68" s="488"/>
      <c r="D68" s="489"/>
      <c r="E68" s="489"/>
      <c r="F68" s="489"/>
      <c r="G68" s="489"/>
      <c r="H68" s="489"/>
      <c r="I68" s="489"/>
      <c r="J68" s="489"/>
      <c r="K68" s="489"/>
      <c r="L68" s="489"/>
      <c r="M68" s="1100"/>
      <c r="N68" s="1100"/>
      <c r="O68" s="1100"/>
      <c r="P68" s="1100"/>
      <c r="Q68" s="1100"/>
      <c r="R68" s="1100"/>
      <c r="S68" s="1100"/>
      <c r="T68" s="1100"/>
      <c r="U68" s="1100"/>
      <c r="V68" s="1100"/>
      <c r="W68" s="1101"/>
      <c r="X68" s="4"/>
      <c r="Y68" s="5"/>
      <c r="Z68" s="301"/>
      <c r="AA68" s="302"/>
    </row>
    <row r="69" spans="1:27" ht="34" customHeight="1">
      <c r="A69" s="284"/>
      <c r="B69" s="300">
        <v>17</v>
      </c>
      <c r="C69" s="488"/>
      <c r="D69" s="489"/>
      <c r="E69" s="489"/>
      <c r="F69" s="489"/>
      <c r="G69" s="489"/>
      <c r="H69" s="489"/>
      <c r="I69" s="489"/>
      <c r="J69" s="489"/>
      <c r="K69" s="489"/>
      <c r="L69" s="489"/>
      <c r="M69" s="1100"/>
      <c r="N69" s="1100"/>
      <c r="O69" s="1100"/>
      <c r="P69" s="1100"/>
      <c r="Q69" s="1100"/>
      <c r="R69" s="1100"/>
      <c r="S69" s="1100"/>
      <c r="T69" s="1100"/>
      <c r="U69" s="1100"/>
      <c r="V69" s="1100"/>
      <c r="W69" s="1101"/>
      <c r="X69" s="4"/>
      <c r="Y69" s="5"/>
      <c r="Z69" s="301"/>
      <c r="AA69" s="302"/>
    </row>
    <row r="70" spans="1:27" ht="34" customHeight="1">
      <c r="A70" s="284"/>
      <c r="B70" s="300">
        <v>18</v>
      </c>
      <c r="C70" s="488"/>
      <c r="D70" s="489"/>
      <c r="E70" s="489"/>
      <c r="F70" s="489"/>
      <c r="G70" s="489"/>
      <c r="H70" s="489"/>
      <c r="I70" s="489"/>
      <c r="J70" s="489"/>
      <c r="K70" s="489"/>
      <c r="L70" s="489"/>
      <c r="M70" s="1100"/>
      <c r="N70" s="1100"/>
      <c r="O70" s="1100"/>
      <c r="P70" s="1100"/>
      <c r="Q70" s="1100"/>
      <c r="R70" s="1100"/>
      <c r="S70" s="1100"/>
      <c r="T70" s="1100"/>
      <c r="U70" s="1100"/>
      <c r="V70" s="1100"/>
      <c r="W70" s="1101"/>
      <c r="X70" s="4"/>
      <c r="Y70" s="5"/>
      <c r="Z70" s="301"/>
      <c r="AA70" s="302"/>
    </row>
    <row r="71" spans="1:27" ht="34" customHeight="1">
      <c r="A71" s="284"/>
      <c r="B71" s="300">
        <v>19</v>
      </c>
      <c r="C71" s="488"/>
      <c r="D71" s="489"/>
      <c r="E71" s="489"/>
      <c r="F71" s="489"/>
      <c r="G71" s="489"/>
      <c r="H71" s="489"/>
      <c r="I71" s="489"/>
      <c r="J71" s="489"/>
      <c r="K71" s="489"/>
      <c r="L71" s="489"/>
      <c r="M71" s="1100"/>
      <c r="N71" s="1100"/>
      <c r="O71" s="1100"/>
      <c r="P71" s="1100"/>
      <c r="Q71" s="1100"/>
      <c r="R71" s="1100"/>
      <c r="S71" s="1100"/>
      <c r="T71" s="1100"/>
      <c r="U71" s="1100"/>
      <c r="V71" s="1100"/>
      <c r="W71" s="1101"/>
      <c r="X71" s="4"/>
      <c r="Y71" s="5"/>
      <c r="Z71" s="301"/>
      <c r="AA71" s="302"/>
    </row>
    <row r="72" spans="1:27" ht="34" customHeight="1">
      <c r="A72" s="284"/>
      <c r="B72" s="300">
        <v>20</v>
      </c>
      <c r="C72" s="488"/>
      <c r="D72" s="489"/>
      <c r="E72" s="489"/>
      <c r="F72" s="489"/>
      <c r="G72" s="489"/>
      <c r="H72" s="489"/>
      <c r="I72" s="489"/>
      <c r="J72" s="489"/>
      <c r="K72" s="489"/>
      <c r="L72" s="489"/>
      <c r="M72" s="1100"/>
      <c r="N72" s="1100"/>
      <c r="O72" s="1100"/>
      <c r="P72" s="1100"/>
      <c r="Q72" s="1100"/>
      <c r="R72" s="1100"/>
      <c r="S72" s="1100"/>
      <c r="T72" s="1100"/>
      <c r="U72" s="1100"/>
      <c r="V72" s="1100"/>
      <c r="W72" s="1101"/>
      <c r="X72" s="4"/>
      <c r="Y72" s="5"/>
      <c r="Z72" s="301"/>
      <c r="AA72" s="302"/>
    </row>
    <row r="73" spans="1:27" ht="34" customHeight="1">
      <c r="A73" s="284"/>
      <c r="B73" s="300">
        <v>21</v>
      </c>
      <c r="C73" s="488"/>
      <c r="D73" s="489"/>
      <c r="E73" s="489"/>
      <c r="F73" s="489"/>
      <c r="G73" s="489"/>
      <c r="H73" s="489"/>
      <c r="I73" s="489"/>
      <c r="J73" s="489"/>
      <c r="K73" s="489"/>
      <c r="L73" s="489"/>
      <c r="M73" s="1100"/>
      <c r="N73" s="1100"/>
      <c r="O73" s="1100"/>
      <c r="P73" s="1100"/>
      <c r="Q73" s="1100"/>
      <c r="R73" s="1100"/>
      <c r="S73" s="1100"/>
      <c r="T73" s="1100"/>
      <c r="U73" s="1100"/>
      <c r="V73" s="1100"/>
      <c r="W73" s="1101"/>
      <c r="X73" s="4"/>
      <c r="Y73" s="5"/>
      <c r="Z73" s="301"/>
      <c r="AA73" s="302"/>
    </row>
    <row r="74" spans="1:27" ht="34" customHeight="1">
      <c r="A74" s="284"/>
      <c r="B74" s="300">
        <v>22</v>
      </c>
      <c r="C74" s="488"/>
      <c r="D74" s="489"/>
      <c r="E74" s="489"/>
      <c r="F74" s="489"/>
      <c r="G74" s="489"/>
      <c r="H74" s="489"/>
      <c r="I74" s="489"/>
      <c r="J74" s="489"/>
      <c r="K74" s="489"/>
      <c r="L74" s="489"/>
      <c r="M74" s="1100"/>
      <c r="N74" s="1100"/>
      <c r="O74" s="1100"/>
      <c r="P74" s="1100"/>
      <c r="Q74" s="1100"/>
      <c r="R74" s="1100"/>
      <c r="S74" s="1100"/>
      <c r="T74" s="1100"/>
      <c r="U74" s="1100"/>
      <c r="V74" s="1100"/>
      <c r="W74" s="1101"/>
      <c r="X74" s="4"/>
      <c r="Y74" s="5"/>
      <c r="Z74" s="301"/>
      <c r="AA74" s="302"/>
    </row>
    <row r="75" spans="1:27" ht="34" customHeight="1">
      <c r="A75" s="284"/>
      <c r="B75" s="300">
        <v>23</v>
      </c>
      <c r="C75" s="488"/>
      <c r="D75" s="489"/>
      <c r="E75" s="489"/>
      <c r="F75" s="489"/>
      <c r="G75" s="489"/>
      <c r="H75" s="489"/>
      <c r="I75" s="489"/>
      <c r="J75" s="489"/>
      <c r="K75" s="489"/>
      <c r="L75" s="489"/>
      <c r="M75" s="1100"/>
      <c r="N75" s="1100"/>
      <c r="O75" s="1100"/>
      <c r="P75" s="1100"/>
      <c r="Q75" s="1100"/>
      <c r="R75" s="1100"/>
      <c r="S75" s="1100"/>
      <c r="T75" s="1100"/>
      <c r="U75" s="1100"/>
      <c r="V75" s="1100"/>
      <c r="W75" s="1101"/>
      <c r="X75" s="4"/>
      <c r="Y75" s="5"/>
      <c r="Z75" s="301"/>
      <c r="AA75" s="302"/>
    </row>
    <row r="76" spans="1:27" ht="34" customHeight="1">
      <c r="A76" s="284"/>
      <c r="B76" s="300">
        <v>24</v>
      </c>
      <c r="C76" s="488"/>
      <c r="D76" s="489"/>
      <c r="E76" s="489"/>
      <c r="F76" s="489"/>
      <c r="G76" s="489"/>
      <c r="H76" s="489"/>
      <c r="I76" s="489"/>
      <c r="J76" s="489"/>
      <c r="K76" s="489"/>
      <c r="L76" s="489"/>
      <c r="M76" s="1100"/>
      <c r="N76" s="1100"/>
      <c r="O76" s="1100"/>
      <c r="P76" s="1100"/>
      <c r="Q76" s="1100"/>
      <c r="R76" s="1100"/>
      <c r="S76" s="1100"/>
      <c r="T76" s="1100"/>
      <c r="U76" s="1100"/>
      <c r="V76" s="1100"/>
      <c r="W76" s="1101"/>
      <c r="X76" s="4"/>
      <c r="Y76" s="5"/>
      <c r="Z76" s="301"/>
      <c r="AA76" s="302"/>
    </row>
    <row r="77" spans="1:27" ht="34" customHeight="1">
      <c r="A77" s="284"/>
      <c r="B77" s="300">
        <v>25</v>
      </c>
      <c r="C77" s="488"/>
      <c r="D77" s="489"/>
      <c r="E77" s="489"/>
      <c r="F77" s="489"/>
      <c r="G77" s="489"/>
      <c r="H77" s="489"/>
      <c r="I77" s="489"/>
      <c r="J77" s="489"/>
      <c r="K77" s="489"/>
      <c r="L77" s="489"/>
      <c r="M77" s="1100"/>
      <c r="N77" s="1100"/>
      <c r="O77" s="1100"/>
      <c r="P77" s="1100"/>
      <c r="Q77" s="1100"/>
      <c r="R77" s="1100"/>
      <c r="S77" s="1100"/>
      <c r="T77" s="1100"/>
      <c r="U77" s="1100"/>
      <c r="V77" s="1100"/>
      <c r="W77" s="1101"/>
      <c r="X77" s="4"/>
      <c r="Y77" s="5"/>
      <c r="Z77" s="301"/>
      <c r="AA77" s="302"/>
    </row>
    <row r="78" spans="1:27" ht="34" customHeight="1">
      <c r="A78" s="284"/>
      <c r="B78" s="300">
        <v>26</v>
      </c>
      <c r="C78" s="488"/>
      <c r="D78" s="489"/>
      <c r="E78" s="489"/>
      <c r="F78" s="489"/>
      <c r="G78" s="489"/>
      <c r="H78" s="489"/>
      <c r="I78" s="489"/>
      <c r="J78" s="489"/>
      <c r="K78" s="489"/>
      <c r="L78" s="489"/>
      <c r="M78" s="1100"/>
      <c r="N78" s="1100"/>
      <c r="O78" s="1100"/>
      <c r="P78" s="1100"/>
      <c r="Q78" s="1100"/>
      <c r="R78" s="1100"/>
      <c r="S78" s="1100"/>
      <c r="T78" s="1100"/>
      <c r="U78" s="1100"/>
      <c r="V78" s="1100"/>
      <c r="W78" s="1101"/>
      <c r="X78" s="4"/>
      <c r="Y78" s="5"/>
      <c r="Z78" s="301"/>
      <c r="AA78" s="302"/>
    </row>
    <row r="79" spans="1:27" ht="34" customHeight="1">
      <c r="A79" s="284"/>
      <c r="B79" s="300">
        <v>27</v>
      </c>
      <c r="C79" s="488"/>
      <c r="D79" s="489"/>
      <c r="E79" s="489"/>
      <c r="F79" s="489"/>
      <c r="G79" s="489"/>
      <c r="H79" s="489"/>
      <c r="I79" s="489"/>
      <c r="J79" s="489"/>
      <c r="K79" s="489"/>
      <c r="L79" s="489"/>
      <c r="M79" s="1100"/>
      <c r="N79" s="1100"/>
      <c r="O79" s="1100"/>
      <c r="P79" s="1100"/>
      <c r="Q79" s="1100"/>
      <c r="R79" s="1100"/>
      <c r="S79" s="1100"/>
      <c r="T79" s="1100"/>
      <c r="U79" s="1100"/>
      <c r="V79" s="1100"/>
      <c r="W79" s="1101"/>
      <c r="X79" s="4"/>
      <c r="Y79" s="5"/>
      <c r="Z79" s="301"/>
      <c r="AA79" s="302"/>
    </row>
    <row r="80" spans="1:27" ht="34" customHeight="1">
      <c r="A80" s="284"/>
      <c r="B80" s="300">
        <v>28</v>
      </c>
      <c r="C80" s="488"/>
      <c r="D80" s="489"/>
      <c r="E80" s="489"/>
      <c r="F80" s="489"/>
      <c r="G80" s="489"/>
      <c r="H80" s="489"/>
      <c r="I80" s="489"/>
      <c r="J80" s="489"/>
      <c r="K80" s="489"/>
      <c r="L80" s="489"/>
      <c r="M80" s="1100"/>
      <c r="N80" s="1100"/>
      <c r="O80" s="1100"/>
      <c r="P80" s="1100"/>
      <c r="Q80" s="1100"/>
      <c r="R80" s="1100"/>
      <c r="S80" s="1100"/>
      <c r="T80" s="1100"/>
      <c r="U80" s="1100"/>
      <c r="V80" s="1100"/>
      <c r="W80" s="1101"/>
      <c r="X80" s="4"/>
      <c r="Y80" s="5"/>
      <c r="Z80" s="301"/>
      <c r="AA80" s="302"/>
    </row>
    <row r="81" spans="1:27" ht="34" customHeight="1">
      <c r="A81" s="284"/>
      <c r="B81" s="300">
        <v>29</v>
      </c>
      <c r="C81" s="488"/>
      <c r="D81" s="489"/>
      <c r="E81" s="489"/>
      <c r="F81" s="489"/>
      <c r="G81" s="489"/>
      <c r="H81" s="489"/>
      <c r="I81" s="489"/>
      <c r="J81" s="489"/>
      <c r="K81" s="489"/>
      <c r="L81" s="489"/>
      <c r="M81" s="1100"/>
      <c r="N81" s="1100"/>
      <c r="O81" s="1100"/>
      <c r="P81" s="1100"/>
      <c r="Q81" s="1100"/>
      <c r="R81" s="1100"/>
      <c r="S81" s="1100"/>
      <c r="T81" s="1100"/>
      <c r="U81" s="1100"/>
      <c r="V81" s="1100"/>
      <c r="W81" s="1101"/>
      <c r="X81" s="4"/>
      <c r="Y81" s="5"/>
      <c r="Z81" s="301"/>
      <c r="AA81" s="302"/>
    </row>
    <row r="82" spans="1:27" ht="34" customHeight="1">
      <c r="A82" s="284"/>
      <c r="B82" s="300">
        <v>30</v>
      </c>
      <c r="C82" s="488"/>
      <c r="D82" s="489"/>
      <c r="E82" s="489"/>
      <c r="F82" s="489"/>
      <c r="G82" s="489"/>
      <c r="H82" s="489"/>
      <c r="I82" s="489"/>
      <c r="J82" s="489"/>
      <c r="K82" s="489"/>
      <c r="L82" s="489"/>
      <c r="M82" s="1100"/>
      <c r="N82" s="1100"/>
      <c r="O82" s="1100"/>
      <c r="P82" s="1100"/>
      <c r="Q82" s="1100"/>
      <c r="R82" s="1100"/>
      <c r="S82" s="1100"/>
      <c r="T82" s="1100"/>
      <c r="U82" s="1100"/>
      <c r="V82" s="1100"/>
      <c r="W82" s="1101"/>
      <c r="X82" s="4"/>
      <c r="Y82" s="5"/>
      <c r="Z82" s="301"/>
      <c r="AA82" s="302"/>
    </row>
    <row r="83" spans="1:27" ht="34" customHeight="1">
      <c r="A83" s="284"/>
      <c r="B83" s="300">
        <v>31</v>
      </c>
      <c r="C83" s="488"/>
      <c r="D83" s="489"/>
      <c r="E83" s="489"/>
      <c r="F83" s="489"/>
      <c r="G83" s="489"/>
      <c r="H83" s="489"/>
      <c r="I83" s="489"/>
      <c r="J83" s="489"/>
      <c r="K83" s="489"/>
      <c r="L83" s="489"/>
      <c r="M83" s="1100"/>
      <c r="N83" s="1100"/>
      <c r="O83" s="1100"/>
      <c r="P83" s="1100"/>
      <c r="Q83" s="1100"/>
      <c r="R83" s="1100"/>
      <c r="S83" s="1100"/>
      <c r="T83" s="1100"/>
      <c r="U83" s="1100"/>
      <c r="V83" s="1100"/>
      <c r="W83" s="1101"/>
      <c r="X83" s="4"/>
      <c r="Y83" s="5"/>
      <c r="Z83" s="301"/>
      <c r="AA83" s="302"/>
    </row>
    <row r="84" spans="1:27" ht="34" customHeight="1">
      <c r="A84" s="284"/>
      <c r="B84" s="300">
        <v>32</v>
      </c>
      <c r="C84" s="488"/>
      <c r="D84" s="489"/>
      <c r="E84" s="489"/>
      <c r="F84" s="489"/>
      <c r="G84" s="489"/>
      <c r="H84" s="489"/>
      <c r="I84" s="489"/>
      <c r="J84" s="489"/>
      <c r="K84" s="489"/>
      <c r="L84" s="489"/>
      <c r="M84" s="1100"/>
      <c r="N84" s="1100"/>
      <c r="O84" s="1100"/>
      <c r="P84" s="1100"/>
      <c r="Q84" s="1100"/>
      <c r="R84" s="1100"/>
      <c r="S84" s="1100"/>
      <c r="T84" s="1100"/>
      <c r="U84" s="1100"/>
      <c r="V84" s="1100"/>
      <c r="W84" s="1101"/>
      <c r="X84" s="4"/>
      <c r="Y84" s="5"/>
      <c r="Z84" s="301"/>
      <c r="AA84" s="302"/>
    </row>
    <row r="85" spans="1:27" ht="34" customHeight="1">
      <c r="A85" s="284"/>
      <c r="B85" s="300">
        <v>33</v>
      </c>
      <c r="C85" s="488"/>
      <c r="D85" s="489"/>
      <c r="E85" s="489"/>
      <c r="F85" s="489"/>
      <c r="G85" s="489"/>
      <c r="H85" s="489"/>
      <c r="I85" s="489"/>
      <c r="J85" s="489"/>
      <c r="K85" s="489"/>
      <c r="L85" s="489"/>
      <c r="M85" s="1100"/>
      <c r="N85" s="1100"/>
      <c r="O85" s="1100"/>
      <c r="P85" s="1100"/>
      <c r="Q85" s="1100"/>
      <c r="R85" s="1100"/>
      <c r="S85" s="1100"/>
      <c r="T85" s="1100"/>
      <c r="U85" s="1100"/>
      <c r="V85" s="1100"/>
      <c r="W85" s="1101"/>
      <c r="X85" s="4"/>
      <c r="Y85" s="5"/>
      <c r="Z85" s="301"/>
      <c r="AA85" s="302"/>
    </row>
    <row r="86" spans="1:27" ht="34" customHeight="1">
      <c r="A86" s="284"/>
      <c r="B86" s="300">
        <v>34</v>
      </c>
      <c r="C86" s="488"/>
      <c r="D86" s="489"/>
      <c r="E86" s="489"/>
      <c r="F86" s="489"/>
      <c r="G86" s="489"/>
      <c r="H86" s="489"/>
      <c r="I86" s="489"/>
      <c r="J86" s="489"/>
      <c r="K86" s="489"/>
      <c r="L86" s="489"/>
      <c r="M86" s="1100"/>
      <c r="N86" s="1100"/>
      <c r="O86" s="1100"/>
      <c r="P86" s="1100"/>
      <c r="Q86" s="1100"/>
      <c r="R86" s="1100"/>
      <c r="S86" s="1100"/>
      <c r="T86" s="1100"/>
      <c r="U86" s="1100"/>
      <c r="V86" s="1100"/>
      <c r="W86" s="1101"/>
      <c r="X86" s="4"/>
      <c r="Y86" s="5"/>
      <c r="Z86" s="301"/>
      <c r="AA86" s="302"/>
    </row>
    <row r="87" spans="1:27" ht="34" customHeight="1">
      <c r="A87" s="284"/>
      <c r="B87" s="300">
        <v>35</v>
      </c>
      <c r="C87" s="488"/>
      <c r="D87" s="489"/>
      <c r="E87" s="489"/>
      <c r="F87" s="489"/>
      <c r="G87" s="489"/>
      <c r="H87" s="489"/>
      <c r="I87" s="489"/>
      <c r="J87" s="489"/>
      <c r="K87" s="489"/>
      <c r="L87" s="489"/>
      <c r="M87" s="1100"/>
      <c r="N87" s="1100"/>
      <c r="O87" s="1100"/>
      <c r="P87" s="1100"/>
      <c r="Q87" s="1100"/>
      <c r="R87" s="1100"/>
      <c r="S87" s="1100"/>
      <c r="T87" s="1100"/>
      <c r="U87" s="1100"/>
      <c r="V87" s="1100"/>
      <c r="W87" s="1101"/>
      <c r="X87" s="4"/>
      <c r="Y87" s="5"/>
      <c r="Z87" s="301"/>
      <c r="AA87" s="302"/>
    </row>
    <row r="88" spans="1:27" ht="34" customHeight="1">
      <c r="A88" s="284"/>
      <c r="B88" s="300">
        <v>36</v>
      </c>
      <c r="C88" s="488"/>
      <c r="D88" s="489"/>
      <c r="E88" s="489"/>
      <c r="F88" s="489"/>
      <c r="G88" s="489"/>
      <c r="H88" s="489"/>
      <c r="I88" s="489"/>
      <c r="J88" s="489"/>
      <c r="K88" s="489"/>
      <c r="L88" s="489"/>
      <c r="M88" s="1100"/>
      <c r="N88" s="1100"/>
      <c r="O88" s="1100"/>
      <c r="P88" s="1100"/>
      <c r="Q88" s="1100"/>
      <c r="R88" s="1100"/>
      <c r="S88" s="1100"/>
      <c r="T88" s="1100"/>
      <c r="U88" s="1100"/>
      <c r="V88" s="1100"/>
      <c r="W88" s="1101"/>
      <c r="X88" s="4"/>
      <c r="Y88" s="5"/>
      <c r="Z88" s="301"/>
      <c r="AA88" s="302"/>
    </row>
    <row r="89" spans="1:27" ht="34" customHeight="1">
      <c r="A89" s="284"/>
      <c r="B89" s="300">
        <v>37</v>
      </c>
      <c r="C89" s="488"/>
      <c r="D89" s="489"/>
      <c r="E89" s="489"/>
      <c r="F89" s="489"/>
      <c r="G89" s="489"/>
      <c r="H89" s="489"/>
      <c r="I89" s="489"/>
      <c r="J89" s="489"/>
      <c r="K89" s="489"/>
      <c r="L89" s="489"/>
      <c r="M89" s="1100"/>
      <c r="N89" s="1100"/>
      <c r="O89" s="1100"/>
      <c r="P89" s="1100"/>
      <c r="Q89" s="1100"/>
      <c r="R89" s="1100"/>
      <c r="S89" s="1100"/>
      <c r="T89" s="1100"/>
      <c r="U89" s="1100"/>
      <c r="V89" s="1100"/>
      <c r="W89" s="1101"/>
      <c r="X89" s="4"/>
      <c r="Y89" s="5"/>
      <c r="Z89" s="301"/>
      <c r="AA89" s="302"/>
    </row>
    <row r="90" spans="1:27" ht="34" customHeight="1">
      <c r="A90" s="284"/>
      <c r="B90" s="300">
        <v>38</v>
      </c>
      <c r="C90" s="488"/>
      <c r="D90" s="489"/>
      <c r="E90" s="489"/>
      <c r="F90" s="489"/>
      <c r="G90" s="489"/>
      <c r="H90" s="489"/>
      <c r="I90" s="489"/>
      <c r="J90" s="489"/>
      <c r="K90" s="489"/>
      <c r="L90" s="489"/>
      <c r="M90" s="1100"/>
      <c r="N90" s="1100"/>
      <c r="O90" s="1100"/>
      <c r="P90" s="1100"/>
      <c r="Q90" s="1100"/>
      <c r="R90" s="1100"/>
      <c r="S90" s="1100"/>
      <c r="T90" s="1100"/>
      <c r="U90" s="1100"/>
      <c r="V90" s="1100"/>
      <c r="W90" s="1101"/>
      <c r="X90" s="4"/>
      <c r="Y90" s="5"/>
      <c r="Z90" s="301"/>
      <c r="AA90" s="302"/>
    </row>
    <row r="91" spans="1:27" ht="34" customHeight="1">
      <c r="A91" s="284"/>
      <c r="B91" s="300">
        <v>39</v>
      </c>
      <c r="C91" s="488"/>
      <c r="D91" s="489"/>
      <c r="E91" s="489"/>
      <c r="F91" s="489"/>
      <c r="G91" s="489"/>
      <c r="H91" s="489"/>
      <c r="I91" s="489"/>
      <c r="J91" s="489"/>
      <c r="K91" s="489"/>
      <c r="L91" s="489"/>
      <c r="M91" s="1100"/>
      <c r="N91" s="1100"/>
      <c r="O91" s="1100"/>
      <c r="P91" s="1100"/>
      <c r="Q91" s="1100"/>
      <c r="R91" s="1100"/>
      <c r="S91" s="1100"/>
      <c r="T91" s="1100"/>
      <c r="U91" s="1100"/>
      <c r="V91" s="1100"/>
      <c r="W91" s="1101"/>
      <c r="X91" s="4"/>
      <c r="Y91" s="5"/>
      <c r="Z91" s="301"/>
      <c r="AA91" s="302"/>
    </row>
    <row r="92" spans="1:27" ht="34" customHeight="1">
      <c r="A92" s="284"/>
      <c r="B92" s="300">
        <v>40</v>
      </c>
      <c r="C92" s="488"/>
      <c r="D92" s="489"/>
      <c r="E92" s="489"/>
      <c r="F92" s="489"/>
      <c r="G92" s="489"/>
      <c r="H92" s="489"/>
      <c r="I92" s="489"/>
      <c r="J92" s="489"/>
      <c r="K92" s="489"/>
      <c r="L92" s="489"/>
      <c r="M92" s="1100"/>
      <c r="N92" s="1100"/>
      <c r="O92" s="1100"/>
      <c r="P92" s="1100"/>
      <c r="Q92" s="1100"/>
      <c r="R92" s="1100"/>
      <c r="S92" s="1100"/>
      <c r="T92" s="1100"/>
      <c r="U92" s="1100"/>
      <c r="V92" s="1100"/>
      <c r="W92" s="1101"/>
      <c r="X92" s="4"/>
      <c r="Y92" s="5"/>
      <c r="Z92" s="301"/>
      <c r="AA92" s="302"/>
    </row>
    <row r="93" spans="1:27" ht="34" customHeight="1">
      <c r="A93" s="284"/>
      <c r="B93" s="300">
        <v>41</v>
      </c>
      <c r="C93" s="488"/>
      <c r="D93" s="489"/>
      <c r="E93" s="489"/>
      <c r="F93" s="489"/>
      <c r="G93" s="489"/>
      <c r="H93" s="489"/>
      <c r="I93" s="489"/>
      <c r="J93" s="489"/>
      <c r="K93" s="489"/>
      <c r="L93" s="489"/>
      <c r="M93" s="1100"/>
      <c r="N93" s="1100"/>
      <c r="O93" s="1100"/>
      <c r="P93" s="1100"/>
      <c r="Q93" s="1100"/>
      <c r="R93" s="1100"/>
      <c r="S93" s="1100"/>
      <c r="T93" s="1100"/>
      <c r="U93" s="1100"/>
      <c r="V93" s="1100"/>
      <c r="W93" s="1101"/>
      <c r="X93" s="4"/>
      <c r="Y93" s="5"/>
      <c r="Z93" s="301"/>
      <c r="AA93" s="302"/>
    </row>
    <row r="94" spans="1:27" ht="34" customHeight="1">
      <c r="A94" s="284"/>
      <c r="B94" s="300">
        <v>42</v>
      </c>
      <c r="C94" s="488"/>
      <c r="D94" s="489"/>
      <c r="E94" s="489"/>
      <c r="F94" s="489"/>
      <c r="G94" s="489"/>
      <c r="H94" s="489"/>
      <c r="I94" s="489"/>
      <c r="J94" s="489"/>
      <c r="K94" s="489"/>
      <c r="L94" s="489"/>
      <c r="M94" s="1100"/>
      <c r="N94" s="1100"/>
      <c r="O94" s="1100"/>
      <c r="P94" s="1100"/>
      <c r="Q94" s="1100"/>
      <c r="R94" s="1100"/>
      <c r="S94" s="1100"/>
      <c r="T94" s="1100"/>
      <c r="U94" s="1100"/>
      <c r="V94" s="1100"/>
      <c r="W94" s="1101"/>
      <c r="X94" s="4"/>
      <c r="Y94" s="5"/>
      <c r="Z94" s="301"/>
      <c r="AA94" s="302"/>
    </row>
    <row r="95" spans="1:27" ht="34" customHeight="1">
      <c r="A95" s="284"/>
      <c r="B95" s="300">
        <v>43</v>
      </c>
      <c r="C95" s="488"/>
      <c r="D95" s="489"/>
      <c r="E95" s="489"/>
      <c r="F95" s="489"/>
      <c r="G95" s="489"/>
      <c r="H95" s="489"/>
      <c r="I95" s="489"/>
      <c r="J95" s="489"/>
      <c r="K95" s="489"/>
      <c r="L95" s="489"/>
      <c r="M95" s="1100"/>
      <c r="N95" s="1100"/>
      <c r="O95" s="1100"/>
      <c r="P95" s="1100"/>
      <c r="Q95" s="1100"/>
      <c r="R95" s="1100"/>
      <c r="S95" s="1100"/>
      <c r="T95" s="1100"/>
      <c r="U95" s="1100"/>
      <c r="V95" s="1100"/>
      <c r="W95" s="1101"/>
      <c r="X95" s="4"/>
      <c r="Y95" s="5"/>
      <c r="Z95" s="301"/>
      <c r="AA95" s="302"/>
    </row>
    <row r="96" spans="1:27" ht="34" customHeight="1">
      <c r="A96" s="284"/>
      <c r="B96" s="300">
        <v>44</v>
      </c>
      <c r="C96" s="488"/>
      <c r="D96" s="489"/>
      <c r="E96" s="489"/>
      <c r="F96" s="489"/>
      <c r="G96" s="489"/>
      <c r="H96" s="489"/>
      <c r="I96" s="489"/>
      <c r="J96" s="489"/>
      <c r="K96" s="489"/>
      <c r="L96" s="489"/>
      <c r="M96" s="1100"/>
      <c r="N96" s="1100"/>
      <c r="O96" s="1100"/>
      <c r="P96" s="1100"/>
      <c r="Q96" s="1100"/>
      <c r="R96" s="1100"/>
      <c r="S96" s="1100"/>
      <c r="T96" s="1100"/>
      <c r="U96" s="1100"/>
      <c r="V96" s="1100"/>
      <c r="W96" s="1101"/>
      <c r="X96" s="4"/>
      <c r="Y96" s="5"/>
      <c r="Z96" s="301"/>
      <c r="AA96" s="302"/>
    </row>
    <row r="97" spans="1:27" ht="34" customHeight="1">
      <c r="A97" s="284"/>
      <c r="B97" s="300">
        <v>45</v>
      </c>
      <c r="C97" s="488"/>
      <c r="D97" s="489"/>
      <c r="E97" s="489"/>
      <c r="F97" s="489"/>
      <c r="G97" s="489"/>
      <c r="H97" s="489"/>
      <c r="I97" s="489"/>
      <c r="J97" s="489"/>
      <c r="K97" s="489"/>
      <c r="L97" s="489"/>
      <c r="M97" s="1100"/>
      <c r="N97" s="1100"/>
      <c r="O97" s="1100"/>
      <c r="P97" s="1100"/>
      <c r="Q97" s="1100"/>
      <c r="R97" s="1100"/>
      <c r="S97" s="1100"/>
      <c r="T97" s="1100"/>
      <c r="U97" s="1100"/>
      <c r="V97" s="1100"/>
      <c r="W97" s="1101"/>
      <c r="X97" s="4"/>
      <c r="Y97" s="5"/>
      <c r="Z97" s="301"/>
      <c r="AA97" s="302"/>
    </row>
    <row r="98" spans="1:27" ht="34" customHeight="1">
      <c r="A98" s="284"/>
      <c r="B98" s="300">
        <v>46</v>
      </c>
      <c r="C98" s="488"/>
      <c r="D98" s="489"/>
      <c r="E98" s="489"/>
      <c r="F98" s="489"/>
      <c r="G98" s="489"/>
      <c r="H98" s="489"/>
      <c r="I98" s="489"/>
      <c r="J98" s="489"/>
      <c r="K98" s="489"/>
      <c r="L98" s="489"/>
      <c r="M98" s="1100"/>
      <c r="N98" s="1100"/>
      <c r="O98" s="1100"/>
      <c r="P98" s="1100"/>
      <c r="Q98" s="1100"/>
      <c r="R98" s="1100"/>
      <c r="S98" s="1100"/>
      <c r="T98" s="1100"/>
      <c r="U98" s="1100"/>
      <c r="V98" s="1100"/>
      <c r="W98" s="1101"/>
      <c r="X98" s="4"/>
      <c r="Y98" s="5"/>
      <c r="Z98" s="301"/>
      <c r="AA98" s="302"/>
    </row>
    <row r="99" spans="1:27" ht="34" customHeight="1">
      <c r="A99" s="284"/>
      <c r="B99" s="300">
        <v>47</v>
      </c>
      <c r="C99" s="488"/>
      <c r="D99" s="489"/>
      <c r="E99" s="489"/>
      <c r="F99" s="489"/>
      <c r="G99" s="489"/>
      <c r="H99" s="489"/>
      <c r="I99" s="489"/>
      <c r="J99" s="489"/>
      <c r="K99" s="489"/>
      <c r="L99" s="489"/>
      <c r="M99" s="1100"/>
      <c r="N99" s="1100"/>
      <c r="O99" s="1100"/>
      <c r="P99" s="1100"/>
      <c r="Q99" s="1100"/>
      <c r="R99" s="1100"/>
      <c r="S99" s="1100"/>
      <c r="T99" s="1100"/>
      <c r="U99" s="1100"/>
      <c r="V99" s="1100"/>
      <c r="W99" s="1101"/>
      <c r="X99" s="4"/>
      <c r="Y99" s="5"/>
      <c r="Z99" s="301"/>
      <c r="AA99" s="302"/>
    </row>
    <row r="100" spans="1:27" ht="34" customHeight="1">
      <c r="A100" s="284"/>
      <c r="B100" s="300">
        <v>48</v>
      </c>
      <c r="C100" s="488"/>
      <c r="D100" s="489"/>
      <c r="E100" s="489"/>
      <c r="F100" s="489"/>
      <c r="G100" s="489"/>
      <c r="H100" s="489"/>
      <c r="I100" s="489"/>
      <c r="J100" s="489"/>
      <c r="K100" s="489"/>
      <c r="L100" s="489"/>
      <c r="M100" s="1100"/>
      <c r="N100" s="1100"/>
      <c r="O100" s="1100"/>
      <c r="P100" s="1100"/>
      <c r="Q100" s="1100"/>
      <c r="R100" s="1100"/>
      <c r="S100" s="1100"/>
      <c r="T100" s="1100"/>
      <c r="U100" s="1100"/>
      <c r="V100" s="1100"/>
      <c r="W100" s="1101"/>
      <c r="X100" s="4"/>
      <c r="Y100" s="5"/>
      <c r="Z100" s="301"/>
      <c r="AA100" s="302"/>
    </row>
    <row r="101" spans="1:27" ht="34" customHeight="1">
      <c r="A101" s="284"/>
      <c r="B101" s="300">
        <v>49</v>
      </c>
      <c r="C101" s="488"/>
      <c r="D101" s="489"/>
      <c r="E101" s="489"/>
      <c r="F101" s="489"/>
      <c r="G101" s="489"/>
      <c r="H101" s="489"/>
      <c r="I101" s="489"/>
      <c r="J101" s="489"/>
      <c r="K101" s="489"/>
      <c r="L101" s="489"/>
      <c r="M101" s="1100"/>
      <c r="N101" s="1100"/>
      <c r="O101" s="1100"/>
      <c r="P101" s="1100"/>
      <c r="Q101" s="1100"/>
      <c r="R101" s="1100"/>
      <c r="S101" s="1100"/>
      <c r="T101" s="1100"/>
      <c r="U101" s="1100"/>
      <c r="V101" s="1100"/>
      <c r="W101" s="1101"/>
      <c r="X101" s="4"/>
      <c r="Y101" s="5"/>
      <c r="Z101" s="301"/>
      <c r="AA101" s="302"/>
    </row>
    <row r="102" spans="1:27" ht="34" customHeight="1">
      <c r="A102" s="284"/>
      <c r="B102" s="300">
        <v>50</v>
      </c>
      <c r="C102" s="488"/>
      <c r="D102" s="489"/>
      <c r="E102" s="489"/>
      <c r="F102" s="489"/>
      <c r="G102" s="489"/>
      <c r="H102" s="489"/>
      <c r="I102" s="489"/>
      <c r="J102" s="489"/>
      <c r="K102" s="489"/>
      <c r="L102" s="489"/>
      <c r="M102" s="1100"/>
      <c r="N102" s="1100"/>
      <c r="O102" s="1100"/>
      <c r="P102" s="1100"/>
      <c r="Q102" s="1100"/>
      <c r="R102" s="1100"/>
      <c r="S102" s="1100"/>
      <c r="T102" s="1100"/>
      <c r="U102" s="1100"/>
      <c r="V102" s="1100"/>
      <c r="W102" s="1101"/>
      <c r="X102" s="4"/>
      <c r="Y102" s="5"/>
      <c r="Z102" s="301"/>
      <c r="AA102" s="302"/>
    </row>
    <row r="103" spans="1:27" ht="34" customHeight="1">
      <c r="A103" s="284"/>
      <c r="B103" s="300">
        <v>51</v>
      </c>
      <c r="C103" s="488"/>
      <c r="D103" s="489"/>
      <c r="E103" s="489"/>
      <c r="F103" s="489"/>
      <c r="G103" s="489"/>
      <c r="H103" s="489"/>
      <c r="I103" s="489"/>
      <c r="J103" s="489"/>
      <c r="K103" s="489"/>
      <c r="L103" s="489"/>
      <c r="M103" s="1100"/>
      <c r="N103" s="1100"/>
      <c r="O103" s="1100"/>
      <c r="P103" s="1100"/>
      <c r="Q103" s="1100"/>
      <c r="R103" s="1100"/>
      <c r="S103" s="1100"/>
      <c r="T103" s="1100"/>
      <c r="U103" s="1100"/>
      <c r="V103" s="1100"/>
      <c r="W103" s="1101"/>
      <c r="X103" s="4"/>
      <c r="Y103" s="5"/>
      <c r="Z103" s="301"/>
      <c r="AA103" s="302"/>
    </row>
    <row r="104" spans="1:27" ht="34" customHeight="1">
      <c r="A104" s="284"/>
      <c r="B104" s="300">
        <v>52</v>
      </c>
      <c r="C104" s="488"/>
      <c r="D104" s="489"/>
      <c r="E104" s="489"/>
      <c r="F104" s="489"/>
      <c r="G104" s="489"/>
      <c r="H104" s="489"/>
      <c r="I104" s="489"/>
      <c r="J104" s="489"/>
      <c r="K104" s="489"/>
      <c r="L104" s="489"/>
      <c r="M104" s="1100"/>
      <c r="N104" s="1100"/>
      <c r="O104" s="1100"/>
      <c r="P104" s="1100"/>
      <c r="Q104" s="1100"/>
      <c r="R104" s="1100"/>
      <c r="S104" s="1100"/>
      <c r="T104" s="1100"/>
      <c r="U104" s="1100"/>
      <c r="V104" s="1100"/>
      <c r="W104" s="1101"/>
      <c r="X104" s="4"/>
      <c r="Y104" s="5"/>
      <c r="Z104" s="301"/>
      <c r="AA104" s="302"/>
    </row>
    <row r="105" spans="1:27" ht="34" customHeight="1">
      <c r="A105" s="284"/>
      <c r="B105" s="300">
        <v>53</v>
      </c>
      <c r="C105" s="488"/>
      <c r="D105" s="489"/>
      <c r="E105" s="489"/>
      <c r="F105" s="489"/>
      <c r="G105" s="489"/>
      <c r="H105" s="489"/>
      <c r="I105" s="489"/>
      <c r="J105" s="489"/>
      <c r="K105" s="489"/>
      <c r="L105" s="489"/>
      <c r="M105" s="1100"/>
      <c r="N105" s="1100"/>
      <c r="O105" s="1100"/>
      <c r="P105" s="1100"/>
      <c r="Q105" s="1100"/>
      <c r="R105" s="1100"/>
      <c r="S105" s="1100"/>
      <c r="T105" s="1100"/>
      <c r="U105" s="1100"/>
      <c r="V105" s="1100"/>
      <c r="W105" s="1101"/>
      <c r="X105" s="4"/>
      <c r="Y105" s="5"/>
      <c r="Z105" s="301"/>
      <c r="AA105" s="302"/>
    </row>
    <row r="106" spans="1:27" ht="34" customHeight="1">
      <c r="A106" s="284"/>
      <c r="B106" s="300">
        <v>54</v>
      </c>
      <c r="C106" s="488"/>
      <c r="D106" s="489"/>
      <c r="E106" s="489"/>
      <c r="F106" s="489"/>
      <c r="G106" s="489"/>
      <c r="H106" s="489"/>
      <c r="I106" s="489"/>
      <c r="J106" s="489"/>
      <c r="K106" s="489"/>
      <c r="L106" s="489"/>
      <c r="M106" s="1100"/>
      <c r="N106" s="1100"/>
      <c r="O106" s="1100"/>
      <c r="P106" s="1100"/>
      <c r="Q106" s="1100"/>
      <c r="R106" s="1100"/>
      <c r="S106" s="1100"/>
      <c r="T106" s="1100"/>
      <c r="U106" s="1100"/>
      <c r="V106" s="1100"/>
      <c r="W106" s="1101"/>
      <c r="X106" s="4"/>
      <c r="Y106" s="5"/>
      <c r="Z106" s="301"/>
      <c r="AA106" s="302"/>
    </row>
    <row r="107" spans="1:27" ht="34" customHeight="1">
      <c r="A107" s="284"/>
      <c r="B107" s="300">
        <v>55</v>
      </c>
      <c r="C107" s="488"/>
      <c r="D107" s="489"/>
      <c r="E107" s="489"/>
      <c r="F107" s="489"/>
      <c r="G107" s="489"/>
      <c r="H107" s="489"/>
      <c r="I107" s="489"/>
      <c r="J107" s="489"/>
      <c r="K107" s="489"/>
      <c r="L107" s="489"/>
      <c r="M107" s="1100"/>
      <c r="N107" s="1100"/>
      <c r="O107" s="1100"/>
      <c r="P107" s="1100"/>
      <c r="Q107" s="1100"/>
      <c r="R107" s="1100"/>
      <c r="S107" s="1100"/>
      <c r="T107" s="1100"/>
      <c r="U107" s="1100"/>
      <c r="V107" s="1100"/>
      <c r="W107" s="1101"/>
      <c r="X107" s="4"/>
      <c r="Y107" s="5"/>
      <c r="Z107" s="301"/>
      <c r="AA107" s="302"/>
    </row>
    <row r="108" spans="1:27" ht="34" customHeight="1">
      <c r="A108" s="284"/>
      <c r="B108" s="300">
        <v>56</v>
      </c>
      <c r="C108" s="488"/>
      <c r="D108" s="489"/>
      <c r="E108" s="489"/>
      <c r="F108" s="489"/>
      <c r="G108" s="489"/>
      <c r="H108" s="489"/>
      <c r="I108" s="489"/>
      <c r="J108" s="489"/>
      <c r="K108" s="489"/>
      <c r="L108" s="489"/>
      <c r="M108" s="1100"/>
      <c r="N108" s="1100"/>
      <c r="O108" s="1100"/>
      <c r="P108" s="1100"/>
      <c r="Q108" s="1100"/>
      <c r="R108" s="1100"/>
      <c r="S108" s="1100"/>
      <c r="T108" s="1100"/>
      <c r="U108" s="1100"/>
      <c r="V108" s="1100"/>
      <c r="W108" s="1101"/>
      <c r="X108" s="4"/>
      <c r="Y108" s="5"/>
      <c r="Z108" s="301"/>
      <c r="AA108" s="302"/>
    </row>
    <row r="109" spans="1:27" ht="34" customHeight="1">
      <c r="A109" s="284"/>
      <c r="B109" s="300">
        <v>57</v>
      </c>
      <c r="C109" s="488"/>
      <c r="D109" s="489"/>
      <c r="E109" s="489"/>
      <c r="F109" s="489"/>
      <c r="G109" s="489"/>
      <c r="H109" s="489"/>
      <c r="I109" s="489"/>
      <c r="J109" s="489"/>
      <c r="K109" s="489"/>
      <c r="L109" s="489"/>
      <c r="M109" s="1100"/>
      <c r="N109" s="1100"/>
      <c r="O109" s="1100"/>
      <c r="P109" s="1100"/>
      <c r="Q109" s="1100"/>
      <c r="R109" s="1100"/>
      <c r="S109" s="1100"/>
      <c r="T109" s="1100"/>
      <c r="U109" s="1100"/>
      <c r="V109" s="1100"/>
      <c r="W109" s="1101"/>
      <c r="X109" s="4"/>
      <c r="Y109" s="5"/>
      <c r="Z109" s="301"/>
      <c r="AA109" s="302"/>
    </row>
    <row r="110" spans="1:27" ht="34" customHeight="1">
      <c r="A110" s="284"/>
      <c r="B110" s="300">
        <v>58</v>
      </c>
      <c r="C110" s="488"/>
      <c r="D110" s="489"/>
      <c r="E110" s="489"/>
      <c r="F110" s="489"/>
      <c r="G110" s="489"/>
      <c r="H110" s="489"/>
      <c r="I110" s="489"/>
      <c r="J110" s="489"/>
      <c r="K110" s="489"/>
      <c r="L110" s="489"/>
      <c r="M110" s="1100"/>
      <c r="N110" s="1100"/>
      <c r="O110" s="1100"/>
      <c r="P110" s="1100"/>
      <c r="Q110" s="1100"/>
      <c r="R110" s="1100"/>
      <c r="S110" s="1100"/>
      <c r="T110" s="1100"/>
      <c r="U110" s="1100"/>
      <c r="V110" s="1100"/>
      <c r="W110" s="1101"/>
      <c r="X110" s="4"/>
      <c r="Y110" s="5"/>
      <c r="Z110" s="301"/>
      <c r="AA110" s="302"/>
    </row>
    <row r="111" spans="1:27" ht="34" customHeight="1">
      <c r="A111" s="284"/>
      <c r="B111" s="300">
        <v>59</v>
      </c>
      <c r="C111" s="488"/>
      <c r="D111" s="489"/>
      <c r="E111" s="489"/>
      <c r="F111" s="489"/>
      <c r="G111" s="489"/>
      <c r="H111" s="489"/>
      <c r="I111" s="489"/>
      <c r="J111" s="489"/>
      <c r="K111" s="489"/>
      <c r="L111" s="489"/>
      <c r="M111" s="1100"/>
      <c r="N111" s="1100"/>
      <c r="O111" s="1100"/>
      <c r="P111" s="1100"/>
      <c r="Q111" s="1100"/>
      <c r="R111" s="1100"/>
      <c r="S111" s="1100"/>
      <c r="T111" s="1100"/>
      <c r="U111" s="1100"/>
      <c r="V111" s="1100"/>
      <c r="W111" s="1101"/>
      <c r="X111" s="4"/>
      <c r="Y111" s="5"/>
      <c r="Z111" s="301"/>
      <c r="AA111" s="302"/>
    </row>
    <row r="112" spans="1:27" ht="34" customHeight="1">
      <c r="A112" s="284"/>
      <c r="B112" s="300">
        <v>60</v>
      </c>
      <c r="C112" s="488"/>
      <c r="D112" s="489"/>
      <c r="E112" s="489"/>
      <c r="F112" s="489"/>
      <c r="G112" s="489"/>
      <c r="H112" s="489"/>
      <c r="I112" s="489"/>
      <c r="J112" s="489"/>
      <c r="K112" s="489"/>
      <c r="L112" s="489"/>
      <c r="M112" s="1100"/>
      <c r="N112" s="1100"/>
      <c r="O112" s="1100"/>
      <c r="P112" s="1100"/>
      <c r="Q112" s="1100"/>
      <c r="R112" s="1100"/>
      <c r="S112" s="1100"/>
      <c r="T112" s="1100"/>
      <c r="U112" s="1100"/>
      <c r="V112" s="1100"/>
      <c r="W112" s="1101"/>
      <c r="X112" s="4"/>
      <c r="Y112" s="5"/>
      <c r="Z112" s="301"/>
      <c r="AA112" s="302"/>
    </row>
    <row r="113" spans="1:27" ht="34" customHeight="1">
      <c r="A113" s="284"/>
      <c r="B113" s="300">
        <v>61</v>
      </c>
      <c r="C113" s="488"/>
      <c r="D113" s="489"/>
      <c r="E113" s="489"/>
      <c r="F113" s="489"/>
      <c r="G113" s="489"/>
      <c r="H113" s="489"/>
      <c r="I113" s="489"/>
      <c r="J113" s="489"/>
      <c r="K113" s="489"/>
      <c r="L113" s="489"/>
      <c r="M113" s="1100"/>
      <c r="N113" s="1100"/>
      <c r="O113" s="1100"/>
      <c r="P113" s="1100"/>
      <c r="Q113" s="1100"/>
      <c r="R113" s="1100"/>
      <c r="S113" s="1100"/>
      <c r="T113" s="1100"/>
      <c r="U113" s="1100"/>
      <c r="V113" s="1100"/>
      <c r="W113" s="1101"/>
      <c r="X113" s="4"/>
      <c r="Y113" s="5"/>
      <c r="Z113" s="301"/>
      <c r="AA113" s="302"/>
    </row>
    <row r="114" spans="1:27" ht="34" customHeight="1">
      <c r="A114" s="284"/>
      <c r="B114" s="300">
        <v>62</v>
      </c>
      <c r="C114" s="488"/>
      <c r="D114" s="489"/>
      <c r="E114" s="489"/>
      <c r="F114" s="489"/>
      <c r="G114" s="489"/>
      <c r="H114" s="489"/>
      <c r="I114" s="489"/>
      <c r="J114" s="489"/>
      <c r="K114" s="489"/>
      <c r="L114" s="489"/>
      <c r="M114" s="1100"/>
      <c r="N114" s="1100"/>
      <c r="O114" s="1100"/>
      <c r="P114" s="1100"/>
      <c r="Q114" s="1100"/>
      <c r="R114" s="1100"/>
      <c r="S114" s="1100"/>
      <c r="T114" s="1100"/>
      <c r="U114" s="1100"/>
      <c r="V114" s="1100"/>
      <c r="W114" s="1101"/>
      <c r="X114" s="4"/>
      <c r="Y114" s="5"/>
      <c r="Z114" s="301"/>
      <c r="AA114" s="302"/>
    </row>
    <row r="115" spans="1:27" ht="34" customHeight="1">
      <c r="A115" s="284"/>
      <c r="B115" s="300">
        <v>63</v>
      </c>
      <c r="C115" s="488"/>
      <c r="D115" s="489"/>
      <c r="E115" s="489"/>
      <c r="F115" s="489"/>
      <c r="G115" s="489"/>
      <c r="H115" s="489"/>
      <c r="I115" s="489"/>
      <c r="J115" s="489"/>
      <c r="K115" s="489"/>
      <c r="L115" s="489"/>
      <c r="M115" s="1100"/>
      <c r="N115" s="1100"/>
      <c r="O115" s="1100"/>
      <c r="P115" s="1100"/>
      <c r="Q115" s="1100"/>
      <c r="R115" s="1100"/>
      <c r="S115" s="1100"/>
      <c r="T115" s="1100"/>
      <c r="U115" s="1100"/>
      <c r="V115" s="1100"/>
      <c r="W115" s="1101"/>
      <c r="X115" s="4"/>
      <c r="Y115" s="5"/>
      <c r="Z115" s="301"/>
      <c r="AA115" s="302"/>
    </row>
    <row r="116" spans="1:27" ht="34" customHeight="1">
      <c r="A116" s="284"/>
      <c r="B116" s="300">
        <v>64</v>
      </c>
      <c r="C116" s="488"/>
      <c r="D116" s="489"/>
      <c r="E116" s="489"/>
      <c r="F116" s="489"/>
      <c r="G116" s="489"/>
      <c r="H116" s="489"/>
      <c r="I116" s="489"/>
      <c r="J116" s="489"/>
      <c r="K116" s="489"/>
      <c r="L116" s="489"/>
      <c r="M116" s="1100"/>
      <c r="N116" s="1100"/>
      <c r="O116" s="1100"/>
      <c r="P116" s="1100"/>
      <c r="Q116" s="1100"/>
      <c r="R116" s="1100"/>
      <c r="S116" s="1100"/>
      <c r="T116" s="1100"/>
      <c r="U116" s="1100"/>
      <c r="V116" s="1100"/>
      <c r="W116" s="1101"/>
      <c r="X116" s="4"/>
      <c r="Y116" s="5"/>
      <c r="Z116" s="301"/>
      <c r="AA116" s="302"/>
    </row>
    <row r="117" spans="1:27" ht="34" customHeight="1">
      <c r="A117" s="284"/>
      <c r="B117" s="300">
        <v>65</v>
      </c>
      <c r="C117" s="488"/>
      <c r="D117" s="489"/>
      <c r="E117" s="489"/>
      <c r="F117" s="489"/>
      <c r="G117" s="489"/>
      <c r="H117" s="489"/>
      <c r="I117" s="489"/>
      <c r="J117" s="489"/>
      <c r="K117" s="489"/>
      <c r="L117" s="489"/>
      <c r="M117" s="1100"/>
      <c r="N117" s="1100"/>
      <c r="O117" s="1100"/>
      <c r="P117" s="1100"/>
      <c r="Q117" s="1100"/>
      <c r="R117" s="1100"/>
      <c r="S117" s="1100"/>
      <c r="T117" s="1100"/>
      <c r="U117" s="1100"/>
      <c r="V117" s="1100"/>
      <c r="W117" s="1101"/>
      <c r="X117" s="4"/>
      <c r="Y117" s="5"/>
      <c r="Z117" s="301"/>
      <c r="AA117" s="302"/>
    </row>
    <row r="118" spans="1:27" ht="34" customHeight="1">
      <c r="A118" s="284"/>
      <c r="B118" s="300">
        <v>66</v>
      </c>
      <c r="C118" s="488"/>
      <c r="D118" s="489"/>
      <c r="E118" s="489"/>
      <c r="F118" s="489"/>
      <c r="G118" s="489"/>
      <c r="H118" s="489"/>
      <c r="I118" s="489"/>
      <c r="J118" s="489"/>
      <c r="K118" s="489"/>
      <c r="L118" s="489"/>
      <c r="M118" s="1100"/>
      <c r="N118" s="1100"/>
      <c r="O118" s="1100"/>
      <c r="P118" s="1100"/>
      <c r="Q118" s="1100"/>
      <c r="R118" s="1100"/>
      <c r="S118" s="1100"/>
      <c r="T118" s="1100"/>
      <c r="U118" s="1100"/>
      <c r="V118" s="1100"/>
      <c r="W118" s="1101"/>
      <c r="X118" s="4"/>
      <c r="Y118" s="5"/>
      <c r="Z118" s="301"/>
      <c r="AA118" s="302"/>
    </row>
    <row r="119" spans="1:27" ht="34" customHeight="1">
      <c r="A119" s="284"/>
      <c r="B119" s="300">
        <v>67</v>
      </c>
      <c r="C119" s="488"/>
      <c r="D119" s="489"/>
      <c r="E119" s="489"/>
      <c r="F119" s="489"/>
      <c r="G119" s="489"/>
      <c r="H119" s="489"/>
      <c r="I119" s="489"/>
      <c r="J119" s="489"/>
      <c r="K119" s="489"/>
      <c r="L119" s="489"/>
      <c r="M119" s="1100"/>
      <c r="N119" s="1100"/>
      <c r="O119" s="1100"/>
      <c r="P119" s="1100"/>
      <c r="Q119" s="1100"/>
      <c r="R119" s="1100"/>
      <c r="S119" s="1100"/>
      <c r="T119" s="1100"/>
      <c r="U119" s="1100"/>
      <c r="V119" s="1100"/>
      <c r="W119" s="1101"/>
      <c r="X119" s="4"/>
      <c r="Y119" s="5"/>
      <c r="Z119" s="301"/>
      <c r="AA119" s="302"/>
    </row>
    <row r="120" spans="1:27" ht="34" customHeight="1">
      <c r="A120" s="284"/>
      <c r="B120" s="300">
        <v>68</v>
      </c>
      <c r="C120" s="488"/>
      <c r="D120" s="489"/>
      <c r="E120" s="489"/>
      <c r="F120" s="489"/>
      <c r="G120" s="489"/>
      <c r="H120" s="489"/>
      <c r="I120" s="489"/>
      <c r="J120" s="489"/>
      <c r="K120" s="489"/>
      <c r="L120" s="489"/>
      <c r="M120" s="1100"/>
      <c r="N120" s="1100"/>
      <c r="O120" s="1100"/>
      <c r="P120" s="1100"/>
      <c r="Q120" s="1100"/>
      <c r="R120" s="1100"/>
      <c r="S120" s="1100"/>
      <c r="T120" s="1100"/>
      <c r="U120" s="1100"/>
      <c r="V120" s="1100"/>
      <c r="W120" s="1101"/>
      <c r="X120" s="4"/>
      <c r="Y120" s="5"/>
      <c r="Z120" s="301"/>
      <c r="AA120" s="302"/>
    </row>
    <row r="121" spans="1:27" ht="34" customHeight="1">
      <c r="A121" s="284"/>
      <c r="B121" s="300">
        <v>69</v>
      </c>
      <c r="C121" s="488"/>
      <c r="D121" s="489"/>
      <c r="E121" s="489"/>
      <c r="F121" s="489"/>
      <c r="G121" s="489"/>
      <c r="H121" s="489"/>
      <c r="I121" s="489"/>
      <c r="J121" s="489"/>
      <c r="K121" s="489"/>
      <c r="L121" s="489"/>
      <c r="M121" s="1100"/>
      <c r="N121" s="1100"/>
      <c r="O121" s="1100"/>
      <c r="P121" s="1100"/>
      <c r="Q121" s="1100"/>
      <c r="R121" s="1100"/>
      <c r="S121" s="1100"/>
      <c r="T121" s="1100"/>
      <c r="U121" s="1100"/>
      <c r="V121" s="1100"/>
      <c r="W121" s="1101"/>
      <c r="X121" s="4"/>
      <c r="Y121" s="5"/>
      <c r="Z121" s="301"/>
      <c r="AA121" s="302"/>
    </row>
    <row r="122" spans="1:27" ht="34" customHeight="1">
      <c r="A122" s="284"/>
      <c r="B122" s="300">
        <v>70</v>
      </c>
      <c r="C122" s="488"/>
      <c r="D122" s="489"/>
      <c r="E122" s="489"/>
      <c r="F122" s="489"/>
      <c r="G122" s="489"/>
      <c r="H122" s="489"/>
      <c r="I122" s="489"/>
      <c r="J122" s="489"/>
      <c r="K122" s="489"/>
      <c r="L122" s="489"/>
      <c r="M122" s="1100"/>
      <c r="N122" s="1100"/>
      <c r="O122" s="1100"/>
      <c r="P122" s="1100"/>
      <c r="Q122" s="1100"/>
      <c r="R122" s="1100"/>
      <c r="S122" s="1100"/>
      <c r="T122" s="1100"/>
      <c r="U122" s="1100"/>
      <c r="V122" s="1100"/>
      <c r="W122" s="1101"/>
      <c r="X122" s="4"/>
      <c r="Y122" s="5"/>
      <c r="Z122" s="301"/>
      <c r="AA122" s="302"/>
    </row>
    <row r="123" spans="1:27" ht="34" customHeight="1">
      <c r="A123" s="284"/>
      <c r="B123" s="300">
        <v>71</v>
      </c>
      <c r="C123" s="488"/>
      <c r="D123" s="489"/>
      <c r="E123" s="489"/>
      <c r="F123" s="489"/>
      <c r="G123" s="489"/>
      <c r="H123" s="489"/>
      <c r="I123" s="489"/>
      <c r="J123" s="489"/>
      <c r="K123" s="489"/>
      <c r="L123" s="489"/>
      <c r="M123" s="1100"/>
      <c r="N123" s="1100"/>
      <c r="O123" s="1100"/>
      <c r="P123" s="1100"/>
      <c r="Q123" s="1100"/>
      <c r="R123" s="1100"/>
      <c r="S123" s="1100"/>
      <c r="T123" s="1100"/>
      <c r="U123" s="1100"/>
      <c r="V123" s="1100"/>
      <c r="W123" s="1101"/>
      <c r="X123" s="4"/>
      <c r="Y123" s="5"/>
      <c r="Z123" s="301"/>
      <c r="AA123" s="302"/>
    </row>
    <row r="124" spans="1:27" ht="34" customHeight="1">
      <c r="A124" s="284"/>
      <c r="B124" s="300">
        <v>72</v>
      </c>
      <c r="C124" s="488"/>
      <c r="D124" s="489"/>
      <c r="E124" s="489"/>
      <c r="F124" s="489"/>
      <c r="G124" s="489"/>
      <c r="H124" s="489"/>
      <c r="I124" s="489"/>
      <c r="J124" s="489"/>
      <c r="K124" s="489"/>
      <c r="L124" s="489"/>
      <c r="M124" s="1100"/>
      <c r="N124" s="1100"/>
      <c r="O124" s="1100"/>
      <c r="P124" s="1100"/>
      <c r="Q124" s="1100"/>
      <c r="R124" s="1100"/>
      <c r="S124" s="1100"/>
      <c r="T124" s="1100"/>
      <c r="U124" s="1100"/>
      <c r="V124" s="1100"/>
      <c r="W124" s="1101"/>
      <c r="X124" s="4"/>
      <c r="Y124" s="5"/>
      <c r="Z124" s="301"/>
      <c r="AA124" s="302"/>
    </row>
    <row r="125" spans="1:27" ht="34" customHeight="1">
      <c r="A125" s="284"/>
      <c r="B125" s="300">
        <v>73</v>
      </c>
      <c r="C125" s="488"/>
      <c r="D125" s="489"/>
      <c r="E125" s="489"/>
      <c r="F125" s="489"/>
      <c r="G125" s="489"/>
      <c r="H125" s="489"/>
      <c r="I125" s="489"/>
      <c r="J125" s="489"/>
      <c r="K125" s="489"/>
      <c r="L125" s="489"/>
      <c r="M125" s="1100"/>
      <c r="N125" s="1100"/>
      <c r="O125" s="1100"/>
      <c r="P125" s="1100"/>
      <c r="Q125" s="1100"/>
      <c r="R125" s="1100"/>
      <c r="S125" s="1100"/>
      <c r="T125" s="1100"/>
      <c r="U125" s="1100"/>
      <c r="V125" s="1100"/>
      <c r="W125" s="1101"/>
      <c r="X125" s="4"/>
      <c r="Y125" s="5"/>
      <c r="Z125" s="301"/>
      <c r="AA125" s="302"/>
    </row>
    <row r="126" spans="1:27" ht="34" customHeight="1">
      <c r="A126" s="284"/>
      <c r="B126" s="300">
        <v>74</v>
      </c>
      <c r="C126" s="488"/>
      <c r="D126" s="489"/>
      <c r="E126" s="489"/>
      <c r="F126" s="489"/>
      <c r="G126" s="489"/>
      <c r="H126" s="489"/>
      <c r="I126" s="489"/>
      <c r="J126" s="489"/>
      <c r="K126" s="489"/>
      <c r="L126" s="489"/>
      <c r="M126" s="1100"/>
      <c r="N126" s="1100"/>
      <c r="O126" s="1100"/>
      <c r="P126" s="1100"/>
      <c r="Q126" s="1100"/>
      <c r="R126" s="1100"/>
      <c r="S126" s="1100"/>
      <c r="T126" s="1100"/>
      <c r="U126" s="1100"/>
      <c r="V126" s="1100"/>
      <c r="W126" s="1101"/>
      <c r="X126" s="4"/>
      <c r="Y126" s="5"/>
      <c r="Z126" s="301"/>
      <c r="AA126" s="302"/>
    </row>
    <row r="127" spans="1:27" ht="34" customHeight="1">
      <c r="A127" s="284"/>
      <c r="B127" s="300">
        <v>75</v>
      </c>
      <c r="C127" s="488"/>
      <c r="D127" s="489"/>
      <c r="E127" s="489"/>
      <c r="F127" s="489"/>
      <c r="G127" s="489"/>
      <c r="H127" s="489"/>
      <c r="I127" s="489"/>
      <c r="J127" s="489"/>
      <c r="K127" s="489"/>
      <c r="L127" s="489"/>
      <c r="M127" s="1100"/>
      <c r="N127" s="1100"/>
      <c r="O127" s="1100"/>
      <c r="P127" s="1100"/>
      <c r="Q127" s="1100"/>
      <c r="R127" s="1100"/>
      <c r="S127" s="1100"/>
      <c r="T127" s="1100"/>
      <c r="U127" s="1100"/>
      <c r="V127" s="1100"/>
      <c r="W127" s="1101"/>
      <c r="X127" s="4"/>
      <c r="Y127" s="5"/>
      <c r="Z127" s="301"/>
      <c r="AA127" s="302"/>
    </row>
    <row r="128" spans="1:27" ht="34" customHeight="1">
      <c r="A128" s="284"/>
      <c r="B128" s="300">
        <v>76</v>
      </c>
      <c r="C128" s="488"/>
      <c r="D128" s="489"/>
      <c r="E128" s="489"/>
      <c r="F128" s="489"/>
      <c r="G128" s="489"/>
      <c r="H128" s="489"/>
      <c r="I128" s="489"/>
      <c r="J128" s="489"/>
      <c r="K128" s="489"/>
      <c r="L128" s="489"/>
      <c r="M128" s="1100"/>
      <c r="N128" s="1100"/>
      <c r="O128" s="1100"/>
      <c r="P128" s="1100"/>
      <c r="Q128" s="1100"/>
      <c r="R128" s="1100"/>
      <c r="S128" s="1100"/>
      <c r="T128" s="1100"/>
      <c r="U128" s="1100"/>
      <c r="V128" s="1100"/>
      <c r="W128" s="1101"/>
      <c r="X128" s="4"/>
      <c r="Y128" s="5"/>
      <c r="Z128" s="301"/>
      <c r="AA128" s="302"/>
    </row>
    <row r="129" spans="1:27" ht="34" customHeight="1">
      <c r="A129" s="284"/>
      <c r="B129" s="300">
        <v>77</v>
      </c>
      <c r="C129" s="488"/>
      <c r="D129" s="489"/>
      <c r="E129" s="489"/>
      <c r="F129" s="489"/>
      <c r="G129" s="489"/>
      <c r="H129" s="489"/>
      <c r="I129" s="489"/>
      <c r="J129" s="489"/>
      <c r="K129" s="489"/>
      <c r="L129" s="489"/>
      <c r="M129" s="1100"/>
      <c r="N129" s="1100"/>
      <c r="O129" s="1100"/>
      <c r="P129" s="1100"/>
      <c r="Q129" s="1100"/>
      <c r="R129" s="1100"/>
      <c r="S129" s="1100"/>
      <c r="T129" s="1100"/>
      <c r="U129" s="1100"/>
      <c r="V129" s="1100"/>
      <c r="W129" s="1101"/>
      <c r="X129" s="4"/>
      <c r="Y129" s="5"/>
      <c r="Z129" s="301"/>
      <c r="AA129" s="302"/>
    </row>
    <row r="130" spans="1:27" ht="34" customHeight="1">
      <c r="A130" s="284"/>
      <c r="B130" s="300">
        <v>78</v>
      </c>
      <c r="C130" s="488"/>
      <c r="D130" s="489"/>
      <c r="E130" s="489"/>
      <c r="F130" s="489"/>
      <c r="G130" s="489"/>
      <c r="H130" s="489"/>
      <c r="I130" s="489"/>
      <c r="J130" s="489"/>
      <c r="K130" s="489"/>
      <c r="L130" s="489"/>
      <c r="M130" s="1100"/>
      <c r="N130" s="1100"/>
      <c r="O130" s="1100"/>
      <c r="P130" s="1100"/>
      <c r="Q130" s="1100"/>
      <c r="R130" s="1100"/>
      <c r="S130" s="1100"/>
      <c r="T130" s="1100"/>
      <c r="U130" s="1100"/>
      <c r="V130" s="1100"/>
      <c r="W130" s="1101"/>
      <c r="X130" s="4"/>
      <c r="Y130" s="5"/>
      <c r="Z130" s="301"/>
      <c r="AA130" s="302"/>
    </row>
    <row r="131" spans="1:27" ht="34" customHeight="1">
      <c r="A131" s="284"/>
      <c r="B131" s="300">
        <v>79</v>
      </c>
      <c r="C131" s="488"/>
      <c r="D131" s="489"/>
      <c r="E131" s="489"/>
      <c r="F131" s="489"/>
      <c r="G131" s="489"/>
      <c r="H131" s="489"/>
      <c r="I131" s="489"/>
      <c r="J131" s="489"/>
      <c r="K131" s="489"/>
      <c r="L131" s="489"/>
      <c r="M131" s="1100"/>
      <c r="N131" s="1100"/>
      <c r="O131" s="1100"/>
      <c r="P131" s="1100"/>
      <c r="Q131" s="1100"/>
      <c r="R131" s="1100"/>
      <c r="S131" s="1100"/>
      <c r="T131" s="1100"/>
      <c r="U131" s="1100"/>
      <c r="V131" s="1100"/>
      <c r="W131" s="1101"/>
      <c r="X131" s="4"/>
      <c r="Y131" s="5"/>
      <c r="Z131" s="301"/>
      <c r="AA131" s="302"/>
    </row>
    <row r="132" spans="1:27" ht="34" customHeight="1">
      <c r="A132" s="284"/>
      <c r="B132" s="300">
        <v>80</v>
      </c>
      <c r="C132" s="488"/>
      <c r="D132" s="489"/>
      <c r="E132" s="489"/>
      <c r="F132" s="489"/>
      <c r="G132" s="489"/>
      <c r="H132" s="489"/>
      <c r="I132" s="489"/>
      <c r="J132" s="489"/>
      <c r="K132" s="489"/>
      <c r="L132" s="489"/>
      <c r="M132" s="1100"/>
      <c r="N132" s="1100"/>
      <c r="O132" s="1100"/>
      <c r="P132" s="1100"/>
      <c r="Q132" s="1100"/>
      <c r="R132" s="1100"/>
      <c r="S132" s="1100"/>
      <c r="T132" s="1100"/>
      <c r="U132" s="1100"/>
      <c r="V132" s="1100"/>
      <c r="W132" s="1101"/>
      <c r="X132" s="4"/>
      <c r="Y132" s="5"/>
      <c r="Z132" s="301"/>
      <c r="AA132" s="302"/>
    </row>
    <row r="133" spans="1:27" ht="34" customHeight="1">
      <c r="A133" s="284"/>
      <c r="B133" s="300">
        <v>81</v>
      </c>
      <c r="C133" s="488"/>
      <c r="D133" s="489"/>
      <c r="E133" s="489"/>
      <c r="F133" s="489"/>
      <c r="G133" s="489"/>
      <c r="H133" s="489"/>
      <c r="I133" s="489"/>
      <c r="J133" s="489"/>
      <c r="K133" s="489"/>
      <c r="L133" s="489"/>
      <c r="M133" s="1100"/>
      <c r="N133" s="1100"/>
      <c r="O133" s="1100"/>
      <c r="P133" s="1100"/>
      <c r="Q133" s="1100"/>
      <c r="R133" s="1100"/>
      <c r="S133" s="1100"/>
      <c r="T133" s="1100"/>
      <c r="U133" s="1100"/>
      <c r="V133" s="1100"/>
      <c r="W133" s="1101"/>
      <c r="X133" s="4"/>
      <c r="Y133" s="5"/>
      <c r="Z133" s="301"/>
      <c r="AA133" s="302"/>
    </row>
    <row r="134" spans="1:27" ht="34" customHeight="1">
      <c r="A134" s="284"/>
      <c r="B134" s="300">
        <v>82</v>
      </c>
      <c r="C134" s="488"/>
      <c r="D134" s="489"/>
      <c r="E134" s="489"/>
      <c r="F134" s="489"/>
      <c r="G134" s="489"/>
      <c r="H134" s="489"/>
      <c r="I134" s="489"/>
      <c r="J134" s="489"/>
      <c r="K134" s="489"/>
      <c r="L134" s="489"/>
      <c r="M134" s="1100"/>
      <c r="N134" s="1100"/>
      <c r="O134" s="1100"/>
      <c r="P134" s="1100"/>
      <c r="Q134" s="1100"/>
      <c r="R134" s="1100"/>
      <c r="S134" s="1100"/>
      <c r="T134" s="1100"/>
      <c r="U134" s="1100"/>
      <c r="V134" s="1100"/>
      <c r="W134" s="1101"/>
      <c r="X134" s="4"/>
      <c r="Y134" s="5"/>
      <c r="Z134" s="301"/>
      <c r="AA134" s="302"/>
    </row>
    <row r="135" spans="1:27" ht="34" customHeight="1">
      <c r="A135" s="284"/>
      <c r="B135" s="300">
        <v>83</v>
      </c>
      <c r="C135" s="488"/>
      <c r="D135" s="489"/>
      <c r="E135" s="489"/>
      <c r="F135" s="489"/>
      <c r="G135" s="489"/>
      <c r="H135" s="489"/>
      <c r="I135" s="489"/>
      <c r="J135" s="489"/>
      <c r="K135" s="489"/>
      <c r="L135" s="489"/>
      <c r="M135" s="1100"/>
      <c r="N135" s="1100"/>
      <c r="O135" s="1100"/>
      <c r="P135" s="1100"/>
      <c r="Q135" s="1100"/>
      <c r="R135" s="1100"/>
      <c r="S135" s="1100"/>
      <c r="T135" s="1100"/>
      <c r="U135" s="1100"/>
      <c r="V135" s="1100"/>
      <c r="W135" s="1101"/>
      <c r="X135" s="4"/>
      <c r="Y135" s="5"/>
      <c r="Z135" s="301"/>
      <c r="AA135" s="302"/>
    </row>
    <row r="136" spans="1:27" ht="34" customHeight="1">
      <c r="A136" s="284"/>
      <c r="B136" s="300">
        <v>84</v>
      </c>
      <c r="C136" s="488"/>
      <c r="D136" s="489"/>
      <c r="E136" s="489"/>
      <c r="F136" s="489"/>
      <c r="G136" s="489"/>
      <c r="H136" s="489"/>
      <c r="I136" s="489"/>
      <c r="J136" s="489"/>
      <c r="K136" s="489"/>
      <c r="L136" s="489"/>
      <c r="M136" s="1100"/>
      <c r="N136" s="1100"/>
      <c r="O136" s="1100"/>
      <c r="P136" s="1100"/>
      <c r="Q136" s="1100"/>
      <c r="R136" s="1100"/>
      <c r="S136" s="1100"/>
      <c r="T136" s="1100"/>
      <c r="U136" s="1100"/>
      <c r="V136" s="1100"/>
      <c r="W136" s="1101"/>
      <c r="X136" s="4"/>
      <c r="Y136" s="5"/>
      <c r="Z136" s="301"/>
      <c r="AA136" s="302"/>
    </row>
    <row r="137" spans="1:27" ht="34" customHeight="1">
      <c r="A137" s="284"/>
      <c r="B137" s="300">
        <v>85</v>
      </c>
      <c r="C137" s="488"/>
      <c r="D137" s="489"/>
      <c r="E137" s="489"/>
      <c r="F137" s="489"/>
      <c r="G137" s="489"/>
      <c r="H137" s="489"/>
      <c r="I137" s="489"/>
      <c r="J137" s="489"/>
      <c r="K137" s="489"/>
      <c r="L137" s="489"/>
      <c r="M137" s="1100"/>
      <c r="N137" s="1100"/>
      <c r="O137" s="1100"/>
      <c r="P137" s="1100"/>
      <c r="Q137" s="1100"/>
      <c r="R137" s="1100"/>
      <c r="S137" s="1100"/>
      <c r="T137" s="1100"/>
      <c r="U137" s="1100"/>
      <c r="V137" s="1100"/>
      <c r="W137" s="1101"/>
      <c r="X137" s="4"/>
      <c r="Y137" s="5"/>
      <c r="Z137" s="301"/>
      <c r="AA137" s="302"/>
    </row>
    <row r="138" spans="1:27" ht="34" customHeight="1">
      <c r="A138" s="284"/>
      <c r="B138" s="300">
        <v>86</v>
      </c>
      <c r="C138" s="488"/>
      <c r="D138" s="489"/>
      <c r="E138" s="489"/>
      <c r="F138" s="489"/>
      <c r="G138" s="489"/>
      <c r="H138" s="489"/>
      <c r="I138" s="489"/>
      <c r="J138" s="489"/>
      <c r="K138" s="489"/>
      <c r="L138" s="489"/>
      <c r="M138" s="1100"/>
      <c r="N138" s="1100"/>
      <c r="O138" s="1100"/>
      <c r="P138" s="1100"/>
      <c r="Q138" s="1100"/>
      <c r="R138" s="1100"/>
      <c r="S138" s="1100"/>
      <c r="T138" s="1100"/>
      <c r="U138" s="1100"/>
      <c r="V138" s="1100"/>
      <c r="W138" s="1101"/>
      <c r="X138" s="4"/>
      <c r="Y138" s="5"/>
      <c r="Z138" s="301"/>
      <c r="AA138" s="302"/>
    </row>
    <row r="139" spans="1:27" ht="34" customHeight="1">
      <c r="A139" s="284"/>
      <c r="B139" s="300">
        <v>87</v>
      </c>
      <c r="C139" s="488"/>
      <c r="D139" s="489"/>
      <c r="E139" s="489"/>
      <c r="F139" s="489"/>
      <c r="G139" s="489"/>
      <c r="H139" s="489"/>
      <c r="I139" s="489"/>
      <c r="J139" s="489"/>
      <c r="K139" s="489"/>
      <c r="L139" s="489"/>
      <c r="M139" s="1100"/>
      <c r="N139" s="1100"/>
      <c r="O139" s="1100"/>
      <c r="P139" s="1100"/>
      <c r="Q139" s="1100"/>
      <c r="R139" s="1100"/>
      <c r="S139" s="1100"/>
      <c r="T139" s="1100"/>
      <c r="U139" s="1100"/>
      <c r="V139" s="1100"/>
      <c r="W139" s="1101"/>
      <c r="X139" s="4"/>
      <c r="Y139" s="5"/>
      <c r="Z139" s="301"/>
      <c r="AA139" s="302"/>
    </row>
    <row r="140" spans="1:27" ht="34" customHeight="1">
      <c r="A140" s="284"/>
      <c r="B140" s="300">
        <v>88</v>
      </c>
      <c r="C140" s="488"/>
      <c r="D140" s="489"/>
      <c r="E140" s="489"/>
      <c r="F140" s="489"/>
      <c r="G140" s="489"/>
      <c r="H140" s="489"/>
      <c r="I140" s="489"/>
      <c r="J140" s="489"/>
      <c r="K140" s="489"/>
      <c r="L140" s="489"/>
      <c r="M140" s="1100"/>
      <c r="N140" s="1100"/>
      <c r="O140" s="1100"/>
      <c r="P140" s="1100"/>
      <c r="Q140" s="1100"/>
      <c r="R140" s="1100"/>
      <c r="S140" s="1100"/>
      <c r="T140" s="1100"/>
      <c r="U140" s="1100"/>
      <c r="V140" s="1100"/>
      <c r="W140" s="1101"/>
      <c r="X140" s="4"/>
      <c r="Y140" s="5"/>
      <c r="Z140" s="301"/>
      <c r="AA140" s="302"/>
    </row>
    <row r="141" spans="1:27" ht="34" customHeight="1">
      <c r="A141" s="284"/>
      <c r="B141" s="300">
        <v>89</v>
      </c>
      <c r="C141" s="488"/>
      <c r="D141" s="489"/>
      <c r="E141" s="489"/>
      <c r="F141" s="489"/>
      <c r="G141" s="489"/>
      <c r="H141" s="489"/>
      <c r="I141" s="489"/>
      <c r="J141" s="489"/>
      <c r="K141" s="489"/>
      <c r="L141" s="489"/>
      <c r="M141" s="1100"/>
      <c r="N141" s="1100"/>
      <c r="O141" s="1100"/>
      <c r="P141" s="1100"/>
      <c r="Q141" s="1100"/>
      <c r="R141" s="1100"/>
      <c r="S141" s="1100"/>
      <c r="T141" s="1100"/>
      <c r="U141" s="1100"/>
      <c r="V141" s="1100"/>
      <c r="W141" s="1101"/>
      <c r="X141" s="4"/>
      <c r="Y141" s="5"/>
      <c r="Z141" s="301"/>
      <c r="AA141" s="302"/>
    </row>
    <row r="142" spans="1:27" ht="34" customHeight="1">
      <c r="A142" s="284"/>
      <c r="B142" s="300">
        <v>90</v>
      </c>
      <c r="C142" s="488"/>
      <c r="D142" s="489"/>
      <c r="E142" s="489"/>
      <c r="F142" s="489"/>
      <c r="G142" s="489"/>
      <c r="H142" s="489"/>
      <c r="I142" s="489"/>
      <c r="J142" s="489"/>
      <c r="K142" s="489"/>
      <c r="L142" s="489"/>
      <c r="M142" s="1100"/>
      <c r="N142" s="1100"/>
      <c r="O142" s="1100"/>
      <c r="P142" s="1100"/>
      <c r="Q142" s="1100"/>
      <c r="R142" s="1100"/>
      <c r="S142" s="1100"/>
      <c r="T142" s="1100"/>
      <c r="U142" s="1100"/>
      <c r="V142" s="1100"/>
      <c r="W142" s="1101"/>
      <c r="X142" s="4"/>
      <c r="Y142" s="5"/>
      <c r="Z142" s="301"/>
      <c r="AA142" s="302"/>
    </row>
    <row r="143" spans="1:27" ht="34" customHeight="1">
      <c r="A143" s="284"/>
      <c r="B143" s="300">
        <v>91</v>
      </c>
      <c r="C143" s="488"/>
      <c r="D143" s="489"/>
      <c r="E143" s="489"/>
      <c r="F143" s="489"/>
      <c r="G143" s="489"/>
      <c r="H143" s="489"/>
      <c r="I143" s="489"/>
      <c r="J143" s="489"/>
      <c r="K143" s="489"/>
      <c r="L143" s="489"/>
      <c r="M143" s="1100"/>
      <c r="N143" s="1100"/>
      <c r="O143" s="1100"/>
      <c r="P143" s="1100"/>
      <c r="Q143" s="1100"/>
      <c r="R143" s="1100"/>
      <c r="S143" s="1100"/>
      <c r="T143" s="1100"/>
      <c r="U143" s="1100"/>
      <c r="V143" s="1100"/>
      <c r="W143" s="1101"/>
      <c r="X143" s="4"/>
      <c r="Y143" s="5"/>
      <c r="Z143" s="301"/>
      <c r="AA143" s="302"/>
    </row>
    <row r="144" spans="1:27" ht="34" customHeight="1">
      <c r="A144" s="284"/>
      <c r="B144" s="300">
        <v>92</v>
      </c>
      <c r="C144" s="488"/>
      <c r="D144" s="489"/>
      <c r="E144" s="489"/>
      <c r="F144" s="489"/>
      <c r="G144" s="489"/>
      <c r="H144" s="489"/>
      <c r="I144" s="489"/>
      <c r="J144" s="489"/>
      <c r="K144" s="489"/>
      <c r="L144" s="489"/>
      <c r="M144" s="1100"/>
      <c r="N144" s="1100"/>
      <c r="O144" s="1100"/>
      <c r="P144" s="1100"/>
      <c r="Q144" s="1100"/>
      <c r="R144" s="1100"/>
      <c r="S144" s="1100"/>
      <c r="T144" s="1100"/>
      <c r="U144" s="1100"/>
      <c r="V144" s="1100"/>
      <c r="W144" s="1101"/>
      <c r="X144" s="4"/>
      <c r="Y144" s="5"/>
      <c r="Z144" s="301"/>
      <c r="AA144" s="302"/>
    </row>
    <row r="145" spans="1:27" ht="34" customHeight="1">
      <c r="A145" s="284"/>
      <c r="B145" s="300">
        <v>93</v>
      </c>
      <c r="C145" s="488"/>
      <c r="D145" s="489"/>
      <c r="E145" s="489"/>
      <c r="F145" s="489"/>
      <c r="G145" s="489"/>
      <c r="H145" s="489"/>
      <c r="I145" s="489"/>
      <c r="J145" s="489"/>
      <c r="K145" s="489"/>
      <c r="L145" s="489"/>
      <c r="M145" s="1100"/>
      <c r="N145" s="1100"/>
      <c r="O145" s="1100"/>
      <c r="P145" s="1100"/>
      <c r="Q145" s="1100"/>
      <c r="R145" s="1100"/>
      <c r="S145" s="1100"/>
      <c r="T145" s="1100"/>
      <c r="U145" s="1100"/>
      <c r="V145" s="1100"/>
      <c r="W145" s="1101"/>
      <c r="X145" s="4"/>
      <c r="Y145" s="5"/>
      <c r="Z145" s="301"/>
      <c r="AA145" s="302"/>
    </row>
    <row r="146" spans="1:27" ht="34" customHeight="1">
      <c r="A146" s="284"/>
      <c r="B146" s="300">
        <v>94</v>
      </c>
      <c r="C146" s="488"/>
      <c r="D146" s="489"/>
      <c r="E146" s="489"/>
      <c r="F146" s="489"/>
      <c r="G146" s="489"/>
      <c r="H146" s="489"/>
      <c r="I146" s="489"/>
      <c r="J146" s="489"/>
      <c r="K146" s="489"/>
      <c r="L146" s="489"/>
      <c r="M146" s="1100"/>
      <c r="N146" s="1100"/>
      <c r="O146" s="1100"/>
      <c r="P146" s="1100"/>
      <c r="Q146" s="1100"/>
      <c r="R146" s="1100"/>
      <c r="S146" s="1100"/>
      <c r="T146" s="1100"/>
      <c r="U146" s="1100"/>
      <c r="V146" s="1100"/>
      <c r="W146" s="1101"/>
      <c r="X146" s="4"/>
      <c r="Y146" s="5"/>
      <c r="Z146" s="301"/>
      <c r="AA146" s="302"/>
    </row>
    <row r="147" spans="1:27" ht="34" customHeight="1">
      <c r="A147" s="284"/>
      <c r="B147" s="300">
        <v>95</v>
      </c>
      <c r="C147" s="488"/>
      <c r="D147" s="489"/>
      <c r="E147" s="489"/>
      <c r="F147" s="489"/>
      <c r="G147" s="489"/>
      <c r="H147" s="489"/>
      <c r="I147" s="489"/>
      <c r="J147" s="489"/>
      <c r="K147" s="489"/>
      <c r="L147" s="489"/>
      <c r="M147" s="1100"/>
      <c r="N147" s="1100"/>
      <c r="O147" s="1100"/>
      <c r="P147" s="1100"/>
      <c r="Q147" s="1100"/>
      <c r="R147" s="1100"/>
      <c r="S147" s="1100"/>
      <c r="T147" s="1100"/>
      <c r="U147" s="1100"/>
      <c r="V147" s="1100"/>
      <c r="W147" s="1101"/>
      <c r="X147" s="4"/>
      <c r="Y147" s="5"/>
      <c r="Z147" s="301"/>
      <c r="AA147" s="302"/>
    </row>
    <row r="148" spans="1:27" ht="34" customHeight="1">
      <c r="A148" s="284"/>
      <c r="B148" s="300">
        <v>96</v>
      </c>
      <c r="C148" s="488"/>
      <c r="D148" s="489"/>
      <c r="E148" s="489"/>
      <c r="F148" s="489"/>
      <c r="G148" s="489"/>
      <c r="H148" s="489"/>
      <c r="I148" s="489"/>
      <c r="J148" s="489"/>
      <c r="K148" s="489"/>
      <c r="L148" s="489"/>
      <c r="M148" s="1100"/>
      <c r="N148" s="1100"/>
      <c r="O148" s="1100"/>
      <c r="P148" s="1100"/>
      <c r="Q148" s="1100"/>
      <c r="R148" s="1100"/>
      <c r="S148" s="1100"/>
      <c r="T148" s="1100"/>
      <c r="U148" s="1100"/>
      <c r="V148" s="1100"/>
      <c r="W148" s="1101"/>
      <c r="X148" s="4"/>
      <c r="Y148" s="5"/>
      <c r="Z148" s="301"/>
      <c r="AA148" s="302"/>
    </row>
    <row r="149" spans="1:27" ht="34" customHeight="1">
      <c r="A149" s="284"/>
      <c r="B149" s="300">
        <v>97</v>
      </c>
      <c r="C149" s="488"/>
      <c r="D149" s="489"/>
      <c r="E149" s="489"/>
      <c r="F149" s="489"/>
      <c r="G149" s="489"/>
      <c r="H149" s="489"/>
      <c r="I149" s="489"/>
      <c r="J149" s="489"/>
      <c r="K149" s="489"/>
      <c r="L149" s="489"/>
      <c r="M149" s="1100"/>
      <c r="N149" s="1100"/>
      <c r="O149" s="1100"/>
      <c r="P149" s="1100"/>
      <c r="Q149" s="1100"/>
      <c r="R149" s="1100"/>
      <c r="S149" s="1100"/>
      <c r="T149" s="1100"/>
      <c r="U149" s="1100"/>
      <c r="V149" s="1100"/>
      <c r="W149" s="1101"/>
      <c r="X149" s="4"/>
      <c r="Y149" s="5"/>
      <c r="Z149" s="301"/>
      <c r="AA149" s="302"/>
    </row>
    <row r="150" spans="1:27" ht="34" customHeight="1">
      <c r="A150" s="284"/>
      <c r="B150" s="300">
        <v>98</v>
      </c>
      <c r="C150" s="488"/>
      <c r="D150" s="489"/>
      <c r="E150" s="489"/>
      <c r="F150" s="489"/>
      <c r="G150" s="489"/>
      <c r="H150" s="489"/>
      <c r="I150" s="489"/>
      <c r="J150" s="489"/>
      <c r="K150" s="489"/>
      <c r="L150" s="489"/>
      <c r="M150" s="1100"/>
      <c r="N150" s="1100"/>
      <c r="O150" s="1100"/>
      <c r="P150" s="1100"/>
      <c r="Q150" s="1100"/>
      <c r="R150" s="1100"/>
      <c r="S150" s="1100"/>
      <c r="T150" s="1100"/>
      <c r="U150" s="1100"/>
      <c r="V150" s="1100"/>
      <c r="W150" s="1101"/>
      <c r="X150" s="4"/>
      <c r="Y150" s="5"/>
      <c r="Z150" s="301"/>
      <c r="AA150" s="302"/>
    </row>
    <row r="151" spans="1:27" ht="34" customHeight="1">
      <c r="A151" s="284"/>
      <c r="B151" s="300">
        <v>99</v>
      </c>
      <c r="C151" s="488"/>
      <c r="D151" s="489"/>
      <c r="E151" s="489"/>
      <c r="F151" s="489"/>
      <c r="G151" s="489"/>
      <c r="H151" s="489"/>
      <c r="I151" s="489"/>
      <c r="J151" s="489"/>
      <c r="K151" s="489"/>
      <c r="L151" s="489"/>
      <c r="M151" s="1100"/>
      <c r="N151" s="1100"/>
      <c r="O151" s="1100"/>
      <c r="P151" s="1100"/>
      <c r="Q151" s="1100"/>
      <c r="R151" s="1100"/>
      <c r="S151" s="1100"/>
      <c r="T151" s="1100"/>
      <c r="U151" s="1100"/>
      <c r="V151" s="1100"/>
      <c r="W151" s="1101"/>
      <c r="X151" s="4"/>
      <c r="Y151" s="5"/>
      <c r="Z151" s="301"/>
      <c r="AA151" s="302"/>
    </row>
    <row r="152" spans="1:27" ht="33.75" customHeight="1">
      <c r="A152" s="284"/>
      <c r="B152" s="300">
        <v>100</v>
      </c>
      <c r="C152" s="488"/>
      <c r="D152" s="489"/>
      <c r="E152" s="489"/>
      <c r="F152" s="489"/>
      <c r="G152" s="489"/>
      <c r="H152" s="489"/>
      <c r="I152" s="489"/>
      <c r="J152" s="489"/>
      <c r="K152" s="489"/>
      <c r="L152" s="489"/>
      <c r="M152" s="1100"/>
      <c r="N152" s="1100"/>
      <c r="O152" s="1100"/>
      <c r="P152" s="1100"/>
      <c r="Q152" s="1100"/>
      <c r="R152" s="1100"/>
      <c r="S152" s="1100"/>
      <c r="T152" s="1100"/>
      <c r="U152" s="1100"/>
      <c r="V152" s="1100"/>
      <c r="W152" s="1101"/>
      <c r="X152" s="4"/>
      <c r="Y152" s="5"/>
      <c r="Z152" s="301"/>
      <c r="AA152" s="302"/>
    </row>
    <row r="153" spans="1:27" ht="34.5" customHeight="1">
      <c r="B153" s="300">
        <v>101</v>
      </c>
      <c r="C153" s="490"/>
      <c r="D153" s="491"/>
      <c r="E153" s="491"/>
      <c r="F153" s="491"/>
      <c r="G153" s="491"/>
      <c r="H153" s="491"/>
      <c r="I153" s="491"/>
      <c r="J153" s="491"/>
      <c r="K153" s="491"/>
      <c r="L153" s="491"/>
      <c r="M153" s="1100"/>
      <c r="N153" s="1100"/>
      <c r="O153" s="1100"/>
      <c r="P153" s="1100"/>
      <c r="Q153" s="1100"/>
      <c r="R153" s="1100"/>
      <c r="S153" s="1100"/>
      <c r="T153" s="1100"/>
      <c r="U153" s="1100"/>
      <c r="V153" s="1100"/>
      <c r="W153" s="1101"/>
      <c r="X153" s="4"/>
      <c r="Y153" s="5"/>
    </row>
    <row r="154" spans="1:27" ht="34.5" customHeight="1">
      <c r="B154" s="300">
        <v>102</v>
      </c>
      <c r="C154" s="490"/>
      <c r="D154" s="491"/>
      <c r="E154" s="491"/>
      <c r="F154" s="491"/>
      <c r="G154" s="491"/>
      <c r="H154" s="491"/>
      <c r="I154" s="491"/>
      <c r="J154" s="491"/>
      <c r="K154" s="491"/>
      <c r="L154" s="491"/>
      <c r="M154" s="1099"/>
      <c r="N154" s="1099"/>
      <c r="O154" s="1099"/>
      <c r="P154" s="1099"/>
      <c r="Q154" s="1099"/>
      <c r="R154" s="1100"/>
      <c r="S154" s="1100"/>
      <c r="T154" s="1100"/>
      <c r="U154" s="1100"/>
      <c r="V154" s="1100"/>
      <c r="W154" s="1101"/>
      <c r="X154" s="4"/>
      <c r="Y154" s="5"/>
    </row>
    <row r="155" spans="1:27" ht="34.5" customHeight="1">
      <c r="B155" s="300">
        <v>103</v>
      </c>
      <c r="C155" s="490"/>
      <c r="D155" s="491"/>
      <c r="E155" s="491"/>
      <c r="F155" s="491"/>
      <c r="G155" s="491"/>
      <c r="H155" s="491"/>
      <c r="I155" s="491"/>
      <c r="J155" s="491"/>
      <c r="K155" s="491"/>
      <c r="L155" s="491"/>
      <c r="M155" s="1100"/>
      <c r="N155" s="1100"/>
      <c r="O155" s="1100"/>
      <c r="P155" s="1100"/>
      <c r="Q155" s="1100"/>
      <c r="R155" s="1100"/>
      <c r="S155" s="1100"/>
      <c r="T155" s="1100"/>
      <c r="U155" s="1100"/>
      <c r="V155" s="1100"/>
      <c r="W155" s="1101"/>
      <c r="X155" s="4"/>
      <c r="Y155" s="5"/>
    </row>
    <row r="156" spans="1:27" ht="34.5" customHeight="1">
      <c r="B156" s="300">
        <v>104</v>
      </c>
      <c r="C156" s="490"/>
      <c r="D156" s="491"/>
      <c r="E156" s="491"/>
      <c r="F156" s="491"/>
      <c r="G156" s="491"/>
      <c r="H156" s="491"/>
      <c r="I156" s="491"/>
      <c r="J156" s="491"/>
      <c r="K156" s="491"/>
      <c r="L156" s="491"/>
      <c r="M156" s="1100"/>
      <c r="N156" s="1100"/>
      <c r="O156" s="1100"/>
      <c r="P156" s="1100"/>
      <c r="Q156" s="1100"/>
      <c r="R156" s="1100"/>
      <c r="S156" s="1100"/>
      <c r="T156" s="1100"/>
      <c r="U156" s="1100"/>
      <c r="V156" s="1100"/>
      <c r="W156" s="1101"/>
      <c r="X156" s="4"/>
      <c r="Y156" s="5"/>
    </row>
    <row r="157" spans="1:27" ht="34.5" customHeight="1">
      <c r="B157" s="300">
        <v>105</v>
      </c>
      <c r="C157" s="490"/>
      <c r="D157" s="491"/>
      <c r="E157" s="491"/>
      <c r="F157" s="491"/>
      <c r="G157" s="491"/>
      <c r="H157" s="491"/>
      <c r="I157" s="491"/>
      <c r="J157" s="491"/>
      <c r="K157" s="491"/>
      <c r="L157" s="491"/>
      <c r="M157" s="1100"/>
      <c r="N157" s="1100"/>
      <c r="O157" s="1100"/>
      <c r="P157" s="1100"/>
      <c r="Q157" s="1100"/>
      <c r="R157" s="1100"/>
      <c r="S157" s="1100"/>
      <c r="T157" s="1100"/>
      <c r="U157" s="1100"/>
      <c r="V157" s="1100"/>
      <c r="W157" s="1101"/>
      <c r="X157" s="4"/>
      <c r="Y157" s="5"/>
    </row>
    <row r="158" spans="1:27" ht="34.5" customHeight="1">
      <c r="B158" s="300">
        <v>106</v>
      </c>
      <c r="C158" s="490"/>
      <c r="D158" s="491"/>
      <c r="E158" s="491"/>
      <c r="F158" s="491"/>
      <c r="G158" s="491"/>
      <c r="H158" s="491"/>
      <c r="I158" s="491"/>
      <c r="J158" s="491"/>
      <c r="K158" s="491"/>
      <c r="L158" s="491"/>
      <c r="M158" s="1100"/>
      <c r="N158" s="1100"/>
      <c r="O158" s="1100"/>
      <c r="P158" s="1100"/>
      <c r="Q158" s="1100"/>
      <c r="R158" s="1100"/>
      <c r="S158" s="1100"/>
      <c r="T158" s="1100"/>
      <c r="U158" s="1100"/>
      <c r="V158" s="1100"/>
      <c r="W158" s="1101"/>
      <c r="X158" s="4"/>
      <c r="Y158" s="5"/>
    </row>
    <row r="159" spans="1:27" ht="34.5" customHeight="1">
      <c r="B159" s="300">
        <v>107</v>
      </c>
      <c r="C159" s="490"/>
      <c r="D159" s="491"/>
      <c r="E159" s="491"/>
      <c r="F159" s="491"/>
      <c r="G159" s="491"/>
      <c r="H159" s="491"/>
      <c r="I159" s="491"/>
      <c r="J159" s="491"/>
      <c r="K159" s="491"/>
      <c r="L159" s="491"/>
      <c r="M159" s="1100"/>
      <c r="N159" s="1100"/>
      <c r="O159" s="1100"/>
      <c r="P159" s="1100"/>
      <c r="Q159" s="1100"/>
      <c r="R159" s="1100"/>
      <c r="S159" s="1100"/>
      <c r="T159" s="1100"/>
      <c r="U159" s="1100"/>
      <c r="V159" s="1100"/>
      <c r="W159" s="1101"/>
      <c r="X159" s="4"/>
      <c r="Y159" s="5"/>
    </row>
    <row r="160" spans="1:27" ht="34.5" customHeight="1">
      <c r="B160" s="300">
        <v>108</v>
      </c>
      <c r="C160" s="488"/>
      <c r="D160" s="489"/>
      <c r="E160" s="489"/>
      <c r="F160" s="489"/>
      <c r="G160" s="489"/>
      <c r="H160" s="489"/>
      <c r="I160" s="489"/>
      <c r="J160" s="489"/>
      <c r="K160" s="489"/>
      <c r="L160" s="489"/>
      <c r="M160" s="1100"/>
      <c r="N160" s="1100"/>
      <c r="O160" s="1100"/>
      <c r="P160" s="1100"/>
      <c r="Q160" s="1100"/>
      <c r="R160" s="1100"/>
      <c r="S160" s="1100"/>
      <c r="T160" s="1100"/>
      <c r="U160" s="1100"/>
      <c r="V160" s="1100"/>
      <c r="W160" s="1101"/>
      <c r="X160" s="4"/>
      <c r="Y160" s="5"/>
    </row>
    <row r="161" spans="2:25" ht="34.5" customHeight="1">
      <c r="B161" s="300">
        <v>109</v>
      </c>
      <c r="C161" s="488"/>
      <c r="D161" s="489"/>
      <c r="E161" s="489"/>
      <c r="F161" s="489"/>
      <c r="G161" s="489"/>
      <c r="H161" s="489"/>
      <c r="I161" s="489"/>
      <c r="J161" s="489"/>
      <c r="K161" s="489"/>
      <c r="L161" s="489"/>
      <c r="M161" s="1100"/>
      <c r="N161" s="1100"/>
      <c r="O161" s="1100"/>
      <c r="P161" s="1100"/>
      <c r="Q161" s="1100"/>
      <c r="R161" s="1100"/>
      <c r="S161" s="1100"/>
      <c r="T161" s="1100"/>
      <c r="U161" s="1100"/>
      <c r="V161" s="1100"/>
      <c r="W161" s="1101"/>
      <c r="X161" s="4"/>
      <c r="Y161" s="5"/>
    </row>
    <row r="162" spans="2:25" ht="34.5" customHeight="1">
      <c r="B162" s="300">
        <v>110</v>
      </c>
      <c r="C162" s="488"/>
      <c r="D162" s="489"/>
      <c r="E162" s="489"/>
      <c r="F162" s="489"/>
      <c r="G162" s="489"/>
      <c r="H162" s="489"/>
      <c r="I162" s="489"/>
      <c r="J162" s="489"/>
      <c r="K162" s="489"/>
      <c r="L162" s="489"/>
      <c r="M162" s="1100"/>
      <c r="N162" s="1100"/>
      <c r="O162" s="1100"/>
      <c r="P162" s="1100"/>
      <c r="Q162" s="1100"/>
      <c r="R162" s="1100"/>
      <c r="S162" s="1100"/>
      <c r="T162" s="1100"/>
      <c r="U162" s="1100"/>
      <c r="V162" s="1100"/>
      <c r="W162" s="1101"/>
      <c r="X162" s="4"/>
      <c r="Y162" s="5"/>
    </row>
    <row r="163" spans="2:25" ht="34.5" customHeight="1">
      <c r="B163" s="300">
        <v>111</v>
      </c>
      <c r="C163" s="488"/>
      <c r="D163" s="489"/>
      <c r="E163" s="489"/>
      <c r="F163" s="489"/>
      <c r="G163" s="489"/>
      <c r="H163" s="489"/>
      <c r="I163" s="489"/>
      <c r="J163" s="489"/>
      <c r="K163" s="489"/>
      <c r="L163" s="489"/>
      <c r="M163" s="1100"/>
      <c r="N163" s="1100"/>
      <c r="O163" s="1100"/>
      <c r="P163" s="1100"/>
      <c r="Q163" s="1100"/>
      <c r="R163" s="1100"/>
      <c r="S163" s="1100"/>
      <c r="T163" s="1100"/>
      <c r="U163" s="1100"/>
      <c r="V163" s="1100"/>
      <c r="W163" s="1101"/>
      <c r="X163" s="4"/>
      <c r="Y163" s="5"/>
    </row>
    <row r="164" spans="2:25" ht="34.5" customHeight="1">
      <c r="B164" s="300">
        <v>112</v>
      </c>
      <c r="C164" s="488"/>
      <c r="D164" s="489"/>
      <c r="E164" s="489"/>
      <c r="F164" s="489"/>
      <c r="G164" s="489"/>
      <c r="H164" s="489"/>
      <c r="I164" s="489"/>
      <c r="J164" s="489"/>
      <c r="K164" s="489"/>
      <c r="L164" s="489"/>
      <c r="M164" s="1100"/>
      <c r="N164" s="1100"/>
      <c r="O164" s="1100"/>
      <c r="P164" s="1100"/>
      <c r="Q164" s="1100"/>
      <c r="R164" s="1100"/>
      <c r="S164" s="1100"/>
      <c r="T164" s="1100"/>
      <c r="U164" s="1100"/>
      <c r="V164" s="1100"/>
      <c r="W164" s="1101"/>
      <c r="X164" s="4"/>
      <c r="Y164" s="5"/>
    </row>
    <row r="165" spans="2:25" ht="34.5" customHeight="1">
      <c r="B165" s="300">
        <v>113</v>
      </c>
      <c r="C165" s="488"/>
      <c r="D165" s="489"/>
      <c r="E165" s="489"/>
      <c r="F165" s="489"/>
      <c r="G165" s="489"/>
      <c r="H165" s="489"/>
      <c r="I165" s="489"/>
      <c r="J165" s="489"/>
      <c r="K165" s="489"/>
      <c r="L165" s="489"/>
      <c r="M165" s="1100"/>
      <c r="N165" s="1100"/>
      <c r="O165" s="1100"/>
      <c r="P165" s="1100"/>
      <c r="Q165" s="1100"/>
      <c r="R165" s="1100"/>
      <c r="S165" s="1100"/>
      <c r="T165" s="1100"/>
      <c r="U165" s="1100"/>
      <c r="V165" s="1100"/>
      <c r="W165" s="1101"/>
      <c r="X165" s="4"/>
      <c r="Y165" s="5"/>
    </row>
    <row r="166" spans="2:25" ht="34.5" customHeight="1">
      <c r="B166" s="300">
        <v>114</v>
      </c>
      <c r="C166" s="488"/>
      <c r="D166" s="489"/>
      <c r="E166" s="489"/>
      <c r="F166" s="489"/>
      <c r="G166" s="489"/>
      <c r="H166" s="489"/>
      <c r="I166" s="489"/>
      <c r="J166" s="489"/>
      <c r="K166" s="489"/>
      <c r="L166" s="489"/>
      <c r="M166" s="1100"/>
      <c r="N166" s="1100"/>
      <c r="O166" s="1100"/>
      <c r="P166" s="1100"/>
      <c r="Q166" s="1100"/>
      <c r="R166" s="1100"/>
      <c r="S166" s="1100"/>
      <c r="T166" s="1100"/>
      <c r="U166" s="1100"/>
      <c r="V166" s="1100"/>
      <c r="W166" s="1101"/>
      <c r="X166" s="4"/>
      <c r="Y166" s="5"/>
    </row>
    <row r="167" spans="2:25" ht="34.5" customHeight="1">
      <c r="B167" s="300">
        <v>115</v>
      </c>
      <c r="C167" s="488"/>
      <c r="D167" s="489"/>
      <c r="E167" s="489"/>
      <c r="F167" s="489"/>
      <c r="G167" s="489"/>
      <c r="H167" s="489"/>
      <c r="I167" s="489"/>
      <c r="J167" s="489"/>
      <c r="K167" s="489"/>
      <c r="L167" s="489"/>
      <c r="M167" s="1100"/>
      <c r="N167" s="1100"/>
      <c r="O167" s="1100"/>
      <c r="P167" s="1100"/>
      <c r="Q167" s="1100"/>
      <c r="R167" s="1100"/>
      <c r="S167" s="1100"/>
      <c r="T167" s="1100"/>
      <c r="U167" s="1100"/>
      <c r="V167" s="1100"/>
      <c r="W167" s="1101"/>
      <c r="X167" s="4"/>
      <c r="Y167" s="5"/>
    </row>
    <row r="168" spans="2:25" ht="34.5" customHeight="1">
      <c r="B168" s="300">
        <v>116</v>
      </c>
      <c r="C168" s="488"/>
      <c r="D168" s="489"/>
      <c r="E168" s="489"/>
      <c r="F168" s="489"/>
      <c r="G168" s="489"/>
      <c r="H168" s="489"/>
      <c r="I168" s="489"/>
      <c r="J168" s="489"/>
      <c r="K168" s="489"/>
      <c r="L168" s="489"/>
      <c r="M168" s="1100"/>
      <c r="N168" s="1100"/>
      <c r="O168" s="1100"/>
      <c r="P168" s="1100"/>
      <c r="Q168" s="1100"/>
      <c r="R168" s="1100"/>
      <c r="S168" s="1100"/>
      <c r="T168" s="1100"/>
      <c r="U168" s="1100"/>
      <c r="V168" s="1100"/>
      <c r="W168" s="1101"/>
      <c r="X168" s="4"/>
      <c r="Y168" s="5"/>
    </row>
    <row r="169" spans="2:25" ht="34.5" customHeight="1">
      <c r="B169" s="300">
        <v>117</v>
      </c>
      <c r="C169" s="488"/>
      <c r="D169" s="489"/>
      <c r="E169" s="489"/>
      <c r="F169" s="489"/>
      <c r="G169" s="489"/>
      <c r="H169" s="489"/>
      <c r="I169" s="489"/>
      <c r="J169" s="489"/>
      <c r="K169" s="489"/>
      <c r="L169" s="489"/>
      <c r="M169" s="1100"/>
      <c r="N169" s="1100"/>
      <c r="O169" s="1100"/>
      <c r="P169" s="1100"/>
      <c r="Q169" s="1100"/>
      <c r="R169" s="1100"/>
      <c r="S169" s="1100"/>
      <c r="T169" s="1100"/>
      <c r="U169" s="1100"/>
      <c r="V169" s="1100"/>
      <c r="W169" s="1101"/>
      <c r="X169" s="4"/>
      <c r="Y169" s="5"/>
    </row>
    <row r="170" spans="2:25" ht="34.5" customHeight="1">
      <c r="B170" s="300">
        <v>118</v>
      </c>
      <c r="C170" s="488"/>
      <c r="D170" s="489"/>
      <c r="E170" s="489"/>
      <c r="F170" s="489"/>
      <c r="G170" s="489"/>
      <c r="H170" s="489"/>
      <c r="I170" s="489"/>
      <c r="J170" s="489"/>
      <c r="K170" s="489"/>
      <c r="L170" s="489"/>
      <c r="M170" s="1100"/>
      <c r="N170" s="1100"/>
      <c r="O170" s="1100"/>
      <c r="P170" s="1100"/>
      <c r="Q170" s="1100"/>
      <c r="R170" s="1100"/>
      <c r="S170" s="1100"/>
      <c r="T170" s="1100"/>
      <c r="U170" s="1100"/>
      <c r="V170" s="1100"/>
      <c r="W170" s="1101"/>
      <c r="X170" s="4"/>
      <c r="Y170" s="5"/>
    </row>
    <row r="171" spans="2:25" ht="34.5" customHeight="1">
      <c r="B171" s="300">
        <v>119</v>
      </c>
      <c r="C171" s="488"/>
      <c r="D171" s="489"/>
      <c r="E171" s="489"/>
      <c r="F171" s="489"/>
      <c r="G171" s="489"/>
      <c r="H171" s="489"/>
      <c r="I171" s="489"/>
      <c r="J171" s="489"/>
      <c r="K171" s="489"/>
      <c r="L171" s="489"/>
      <c r="M171" s="1100"/>
      <c r="N171" s="1100"/>
      <c r="O171" s="1100"/>
      <c r="P171" s="1100"/>
      <c r="Q171" s="1100"/>
      <c r="R171" s="1100"/>
      <c r="S171" s="1100"/>
      <c r="T171" s="1100"/>
      <c r="U171" s="1100"/>
      <c r="V171" s="1100"/>
      <c r="W171" s="1101"/>
      <c r="X171" s="4"/>
      <c r="Y171" s="5"/>
    </row>
    <row r="172" spans="2:25" ht="34.5" customHeight="1">
      <c r="B172" s="300">
        <v>120</v>
      </c>
      <c r="C172" s="488"/>
      <c r="D172" s="489"/>
      <c r="E172" s="489"/>
      <c r="F172" s="489"/>
      <c r="G172" s="489"/>
      <c r="H172" s="489"/>
      <c r="I172" s="489"/>
      <c r="J172" s="489"/>
      <c r="K172" s="489"/>
      <c r="L172" s="489"/>
      <c r="M172" s="1100"/>
      <c r="N172" s="1100"/>
      <c r="O172" s="1100"/>
      <c r="P172" s="1100"/>
      <c r="Q172" s="1100"/>
      <c r="R172" s="1100"/>
      <c r="S172" s="1100"/>
      <c r="T172" s="1100"/>
      <c r="U172" s="1100"/>
      <c r="V172" s="1100"/>
      <c r="W172" s="1101"/>
      <c r="X172" s="4"/>
      <c r="Y172" s="5"/>
    </row>
    <row r="173" spans="2:25" ht="34.5" customHeight="1">
      <c r="B173" s="300">
        <v>121</v>
      </c>
      <c r="C173" s="488"/>
      <c r="D173" s="489"/>
      <c r="E173" s="489"/>
      <c r="F173" s="489"/>
      <c r="G173" s="489"/>
      <c r="H173" s="489"/>
      <c r="I173" s="489"/>
      <c r="J173" s="489"/>
      <c r="K173" s="489"/>
      <c r="L173" s="489"/>
      <c r="M173" s="1100"/>
      <c r="N173" s="1100"/>
      <c r="O173" s="1100"/>
      <c r="P173" s="1100"/>
      <c r="Q173" s="1100"/>
      <c r="R173" s="1100"/>
      <c r="S173" s="1100"/>
      <c r="T173" s="1100"/>
      <c r="U173" s="1100"/>
      <c r="V173" s="1100"/>
      <c r="W173" s="1101"/>
      <c r="X173" s="4"/>
      <c r="Y173" s="5"/>
    </row>
    <row r="174" spans="2:25" ht="34.5" customHeight="1">
      <c r="B174" s="300">
        <v>122</v>
      </c>
      <c r="C174" s="488"/>
      <c r="D174" s="489"/>
      <c r="E174" s="489"/>
      <c r="F174" s="489"/>
      <c r="G174" s="489"/>
      <c r="H174" s="489"/>
      <c r="I174" s="489"/>
      <c r="J174" s="489"/>
      <c r="K174" s="489"/>
      <c r="L174" s="489"/>
      <c r="M174" s="1100"/>
      <c r="N174" s="1100"/>
      <c r="O174" s="1100"/>
      <c r="P174" s="1100"/>
      <c r="Q174" s="1100"/>
      <c r="R174" s="1100"/>
      <c r="S174" s="1100"/>
      <c r="T174" s="1100"/>
      <c r="U174" s="1100"/>
      <c r="V174" s="1100"/>
      <c r="W174" s="1101"/>
      <c r="X174" s="4"/>
      <c r="Y174" s="5"/>
    </row>
    <row r="175" spans="2:25" ht="34.5" customHeight="1">
      <c r="B175" s="300">
        <v>123</v>
      </c>
      <c r="C175" s="488"/>
      <c r="D175" s="489"/>
      <c r="E175" s="489"/>
      <c r="F175" s="489"/>
      <c r="G175" s="489"/>
      <c r="H175" s="489"/>
      <c r="I175" s="489"/>
      <c r="J175" s="489"/>
      <c r="K175" s="489"/>
      <c r="L175" s="489"/>
      <c r="M175" s="1100"/>
      <c r="N175" s="1100"/>
      <c r="O175" s="1100"/>
      <c r="P175" s="1100"/>
      <c r="Q175" s="1100"/>
      <c r="R175" s="1100"/>
      <c r="S175" s="1100"/>
      <c r="T175" s="1100"/>
      <c r="U175" s="1100"/>
      <c r="V175" s="1100"/>
      <c r="W175" s="1101"/>
      <c r="X175" s="4"/>
      <c r="Y175" s="5"/>
    </row>
    <row r="176" spans="2:25" ht="34.5" customHeight="1">
      <c r="B176" s="300">
        <v>124</v>
      </c>
      <c r="C176" s="488"/>
      <c r="D176" s="489"/>
      <c r="E176" s="489"/>
      <c r="F176" s="489"/>
      <c r="G176" s="489"/>
      <c r="H176" s="489"/>
      <c r="I176" s="489"/>
      <c r="J176" s="489"/>
      <c r="K176" s="489"/>
      <c r="L176" s="489"/>
      <c r="M176" s="1100"/>
      <c r="N176" s="1100"/>
      <c r="O176" s="1100"/>
      <c r="P176" s="1100"/>
      <c r="Q176" s="1100"/>
      <c r="R176" s="1100"/>
      <c r="S176" s="1100"/>
      <c r="T176" s="1100"/>
      <c r="U176" s="1100"/>
      <c r="V176" s="1100"/>
      <c r="W176" s="1101"/>
      <c r="X176" s="4"/>
      <c r="Y176" s="5"/>
    </row>
    <row r="177" spans="2:25" ht="34.5" customHeight="1">
      <c r="B177" s="300">
        <v>125</v>
      </c>
      <c r="C177" s="488"/>
      <c r="D177" s="489"/>
      <c r="E177" s="489"/>
      <c r="F177" s="489"/>
      <c r="G177" s="489"/>
      <c r="H177" s="489"/>
      <c r="I177" s="489"/>
      <c r="J177" s="489"/>
      <c r="K177" s="489"/>
      <c r="L177" s="489"/>
      <c r="M177" s="1100"/>
      <c r="N177" s="1100"/>
      <c r="O177" s="1100"/>
      <c r="P177" s="1100"/>
      <c r="Q177" s="1100"/>
      <c r="R177" s="1100"/>
      <c r="S177" s="1100"/>
      <c r="T177" s="1100"/>
      <c r="U177" s="1100"/>
      <c r="V177" s="1100"/>
      <c r="W177" s="1101"/>
      <c r="X177" s="4"/>
      <c r="Y177" s="5"/>
    </row>
    <row r="178" spans="2:25" ht="34.5" customHeight="1">
      <c r="B178" s="300">
        <v>126</v>
      </c>
      <c r="C178" s="488"/>
      <c r="D178" s="489"/>
      <c r="E178" s="489"/>
      <c r="F178" s="489"/>
      <c r="G178" s="489"/>
      <c r="H178" s="489"/>
      <c r="I178" s="489"/>
      <c r="J178" s="489"/>
      <c r="K178" s="489"/>
      <c r="L178" s="489"/>
      <c r="M178" s="1100"/>
      <c r="N178" s="1100"/>
      <c r="O178" s="1100"/>
      <c r="P178" s="1100"/>
      <c r="Q178" s="1100"/>
      <c r="R178" s="1100"/>
      <c r="S178" s="1100"/>
      <c r="T178" s="1100"/>
      <c r="U178" s="1100"/>
      <c r="V178" s="1100"/>
      <c r="W178" s="1101"/>
      <c r="X178" s="4"/>
      <c r="Y178" s="5"/>
    </row>
    <row r="179" spans="2:25" ht="34.5" customHeight="1">
      <c r="B179" s="300">
        <v>127</v>
      </c>
      <c r="C179" s="488"/>
      <c r="D179" s="489"/>
      <c r="E179" s="489"/>
      <c r="F179" s="489"/>
      <c r="G179" s="489"/>
      <c r="H179" s="489"/>
      <c r="I179" s="489"/>
      <c r="J179" s="489"/>
      <c r="K179" s="489"/>
      <c r="L179" s="489"/>
      <c r="M179" s="1100"/>
      <c r="N179" s="1100"/>
      <c r="O179" s="1100"/>
      <c r="P179" s="1100"/>
      <c r="Q179" s="1100"/>
      <c r="R179" s="1100"/>
      <c r="S179" s="1100"/>
      <c r="T179" s="1100"/>
      <c r="U179" s="1100"/>
      <c r="V179" s="1100"/>
      <c r="W179" s="1101"/>
      <c r="X179" s="4"/>
      <c r="Y179" s="5"/>
    </row>
    <row r="180" spans="2:25" ht="34.5" customHeight="1">
      <c r="B180" s="300">
        <v>128</v>
      </c>
      <c r="C180" s="488"/>
      <c r="D180" s="489"/>
      <c r="E180" s="489"/>
      <c r="F180" s="489"/>
      <c r="G180" s="489"/>
      <c r="H180" s="489"/>
      <c r="I180" s="489"/>
      <c r="J180" s="489"/>
      <c r="K180" s="489"/>
      <c r="L180" s="489"/>
      <c r="M180" s="1100"/>
      <c r="N180" s="1100"/>
      <c r="O180" s="1100"/>
      <c r="P180" s="1100"/>
      <c r="Q180" s="1100"/>
      <c r="R180" s="1100"/>
      <c r="S180" s="1100"/>
      <c r="T180" s="1100"/>
      <c r="U180" s="1100"/>
      <c r="V180" s="1100"/>
      <c r="W180" s="1101"/>
      <c r="X180" s="4"/>
      <c r="Y180" s="5"/>
    </row>
    <row r="181" spans="2:25" ht="34.5" customHeight="1">
      <c r="B181" s="300">
        <v>129</v>
      </c>
      <c r="C181" s="488"/>
      <c r="D181" s="489"/>
      <c r="E181" s="489"/>
      <c r="F181" s="489"/>
      <c r="G181" s="489"/>
      <c r="H181" s="489"/>
      <c r="I181" s="489"/>
      <c r="J181" s="489"/>
      <c r="K181" s="489"/>
      <c r="L181" s="489"/>
      <c r="M181" s="1100"/>
      <c r="N181" s="1100"/>
      <c r="O181" s="1100"/>
      <c r="P181" s="1100"/>
      <c r="Q181" s="1100"/>
      <c r="R181" s="1100"/>
      <c r="S181" s="1100"/>
      <c r="T181" s="1100"/>
      <c r="U181" s="1100"/>
      <c r="V181" s="1100"/>
      <c r="W181" s="1101"/>
      <c r="X181" s="4"/>
      <c r="Y181" s="5"/>
    </row>
    <row r="182" spans="2:25" ht="34.5" customHeight="1">
      <c r="B182" s="300">
        <v>130</v>
      </c>
      <c r="C182" s="488"/>
      <c r="D182" s="489"/>
      <c r="E182" s="489"/>
      <c r="F182" s="489"/>
      <c r="G182" s="489"/>
      <c r="H182" s="489"/>
      <c r="I182" s="489"/>
      <c r="J182" s="489"/>
      <c r="K182" s="489"/>
      <c r="L182" s="489"/>
      <c r="M182" s="1100"/>
      <c r="N182" s="1100"/>
      <c r="O182" s="1100"/>
      <c r="P182" s="1100"/>
      <c r="Q182" s="1100"/>
      <c r="R182" s="1100"/>
      <c r="S182" s="1100"/>
      <c r="T182" s="1100"/>
      <c r="U182" s="1100"/>
      <c r="V182" s="1100"/>
      <c r="W182" s="1101"/>
      <c r="X182" s="4"/>
      <c r="Y182" s="5"/>
    </row>
    <row r="183" spans="2:25" ht="34.5" customHeight="1">
      <c r="B183" s="300">
        <v>131</v>
      </c>
      <c r="C183" s="488"/>
      <c r="D183" s="489"/>
      <c r="E183" s="489"/>
      <c r="F183" s="489"/>
      <c r="G183" s="489"/>
      <c r="H183" s="489"/>
      <c r="I183" s="489"/>
      <c r="J183" s="489"/>
      <c r="K183" s="489"/>
      <c r="L183" s="489"/>
      <c r="M183" s="1100"/>
      <c r="N183" s="1100"/>
      <c r="O183" s="1100"/>
      <c r="P183" s="1100"/>
      <c r="Q183" s="1100"/>
      <c r="R183" s="1100"/>
      <c r="S183" s="1100"/>
      <c r="T183" s="1100"/>
      <c r="U183" s="1100"/>
      <c r="V183" s="1100"/>
      <c r="W183" s="1101"/>
      <c r="X183" s="4"/>
      <c r="Y183" s="5"/>
    </row>
    <row r="184" spans="2:25" ht="34.5" customHeight="1">
      <c r="B184" s="300">
        <v>132</v>
      </c>
      <c r="C184" s="488"/>
      <c r="D184" s="489"/>
      <c r="E184" s="489"/>
      <c r="F184" s="489"/>
      <c r="G184" s="489"/>
      <c r="H184" s="489"/>
      <c r="I184" s="489"/>
      <c r="J184" s="489"/>
      <c r="K184" s="489"/>
      <c r="L184" s="489"/>
      <c r="M184" s="1100"/>
      <c r="N184" s="1100"/>
      <c r="O184" s="1100"/>
      <c r="P184" s="1100"/>
      <c r="Q184" s="1100"/>
      <c r="R184" s="1100"/>
      <c r="S184" s="1100"/>
      <c r="T184" s="1100"/>
      <c r="U184" s="1100"/>
      <c r="V184" s="1100"/>
      <c r="W184" s="1101"/>
      <c r="X184" s="4"/>
      <c r="Y184" s="5"/>
    </row>
    <row r="185" spans="2:25" ht="34.5" customHeight="1">
      <c r="B185" s="300">
        <v>133</v>
      </c>
      <c r="C185" s="488"/>
      <c r="D185" s="489"/>
      <c r="E185" s="489"/>
      <c r="F185" s="489"/>
      <c r="G185" s="489"/>
      <c r="H185" s="489"/>
      <c r="I185" s="489"/>
      <c r="J185" s="489"/>
      <c r="K185" s="489"/>
      <c r="L185" s="489"/>
      <c r="M185" s="1100"/>
      <c r="N185" s="1100"/>
      <c r="O185" s="1100"/>
      <c r="P185" s="1100"/>
      <c r="Q185" s="1100"/>
      <c r="R185" s="1100"/>
      <c r="S185" s="1100"/>
      <c r="T185" s="1100"/>
      <c r="U185" s="1100"/>
      <c r="V185" s="1100"/>
      <c r="W185" s="1101"/>
      <c r="X185" s="4"/>
      <c r="Y185" s="5"/>
    </row>
    <row r="186" spans="2:25" ht="34.5" customHeight="1">
      <c r="B186" s="300">
        <v>134</v>
      </c>
      <c r="C186" s="488"/>
      <c r="D186" s="489"/>
      <c r="E186" s="489"/>
      <c r="F186" s="489"/>
      <c r="G186" s="489"/>
      <c r="H186" s="489"/>
      <c r="I186" s="489"/>
      <c r="J186" s="489"/>
      <c r="K186" s="489"/>
      <c r="L186" s="489"/>
      <c r="M186" s="1100"/>
      <c r="N186" s="1100"/>
      <c r="O186" s="1100"/>
      <c r="P186" s="1100"/>
      <c r="Q186" s="1100"/>
      <c r="R186" s="1100"/>
      <c r="S186" s="1100"/>
      <c r="T186" s="1100"/>
      <c r="U186" s="1100"/>
      <c r="V186" s="1100"/>
      <c r="W186" s="1101"/>
      <c r="X186" s="4"/>
      <c r="Y186" s="5"/>
    </row>
    <row r="187" spans="2:25" ht="34.5" customHeight="1">
      <c r="B187" s="300">
        <v>135</v>
      </c>
      <c r="C187" s="488"/>
      <c r="D187" s="489"/>
      <c r="E187" s="489"/>
      <c r="F187" s="489"/>
      <c r="G187" s="489"/>
      <c r="H187" s="489"/>
      <c r="I187" s="489"/>
      <c r="J187" s="489"/>
      <c r="K187" s="489"/>
      <c r="L187" s="489"/>
      <c r="M187" s="1100"/>
      <c r="N187" s="1100"/>
      <c r="O187" s="1100"/>
      <c r="P187" s="1100"/>
      <c r="Q187" s="1100"/>
      <c r="R187" s="1100"/>
      <c r="S187" s="1100"/>
      <c r="T187" s="1100"/>
      <c r="U187" s="1100"/>
      <c r="V187" s="1100"/>
      <c r="W187" s="1101"/>
      <c r="X187" s="4"/>
      <c r="Y187" s="5"/>
    </row>
    <row r="188" spans="2:25" ht="34.5" customHeight="1">
      <c r="B188" s="300">
        <v>136</v>
      </c>
      <c r="C188" s="488"/>
      <c r="D188" s="489"/>
      <c r="E188" s="489"/>
      <c r="F188" s="489"/>
      <c r="G188" s="489"/>
      <c r="H188" s="489"/>
      <c r="I188" s="489"/>
      <c r="J188" s="489"/>
      <c r="K188" s="489"/>
      <c r="L188" s="489"/>
      <c r="M188" s="1100"/>
      <c r="N188" s="1100"/>
      <c r="O188" s="1100"/>
      <c r="P188" s="1100"/>
      <c r="Q188" s="1100"/>
      <c r="R188" s="1100"/>
      <c r="S188" s="1100"/>
      <c r="T188" s="1100"/>
      <c r="U188" s="1100"/>
      <c r="V188" s="1100"/>
      <c r="W188" s="1101"/>
      <c r="X188" s="4"/>
      <c r="Y188" s="5"/>
    </row>
    <row r="189" spans="2:25" ht="34.5" customHeight="1">
      <c r="B189" s="300">
        <v>137</v>
      </c>
      <c r="C189" s="488"/>
      <c r="D189" s="489"/>
      <c r="E189" s="489"/>
      <c r="F189" s="489"/>
      <c r="G189" s="489"/>
      <c r="H189" s="489"/>
      <c r="I189" s="489"/>
      <c r="J189" s="489"/>
      <c r="K189" s="489"/>
      <c r="L189" s="489"/>
      <c r="M189" s="1100"/>
      <c r="N189" s="1100"/>
      <c r="O189" s="1100"/>
      <c r="P189" s="1100"/>
      <c r="Q189" s="1100"/>
      <c r="R189" s="1100"/>
      <c r="S189" s="1100"/>
      <c r="T189" s="1100"/>
      <c r="U189" s="1100"/>
      <c r="V189" s="1100"/>
      <c r="W189" s="1101"/>
      <c r="X189" s="4"/>
      <c r="Y189" s="5"/>
    </row>
    <row r="190" spans="2:25" ht="34.5" customHeight="1">
      <c r="B190" s="300">
        <v>138</v>
      </c>
      <c r="C190" s="488"/>
      <c r="D190" s="489"/>
      <c r="E190" s="489"/>
      <c r="F190" s="489"/>
      <c r="G190" s="489"/>
      <c r="H190" s="489"/>
      <c r="I190" s="489"/>
      <c r="J190" s="489"/>
      <c r="K190" s="489"/>
      <c r="L190" s="489"/>
      <c r="M190" s="1100"/>
      <c r="N190" s="1100"/>
      <c r="O190" s="1100"/>
      <c r="P190" s="1100"/>
      <c r="Q190" s="1100"/>
      <c r="R190" s="1100"/>
      <c r="S190" s="1100"/>
      <c r="T190" s="1100"/>
      <c r="U190" s="1100"/>
      <c r="V190" s="1100"/>
      <c r="W190" s="1101"/>
      <c r="X190" s="4"/>
      <c r="Y190" s="5"/>
    </row>
    <row r="191" spans="2:25" ht="34.5" customHeight="1">
      <c r="B191" s="300">
        <v>139</v>
      </c>
      <c r="C191" s="488"/>
      <c r="D191" s="489"/>
      <c r="E191" s="489"/>
      <c r="F191" s="489"/>
      <c r="G191" s="489"/>
      <c r="H191" s="489"/>
      <c r="I191" s="489"/>
      <c r="J191" s="489"/>
      <c r="K191" s="489"/>
      <c r="L191" s="489"/>
      <c r="M191" s="1100"/>
      <c r="N191" s="1100"/>
      <c r="O191" s="1100"/>
      <c r="P191" s="1100"/>
      <c r="Q191" s="1100"/>
      <c r="R191" s="1100"/>
      <c r="S191" s="1100"/>
      <c r="T191" s="1100"/>
      <c r="U191" s="1100"/>
      <c r="V191" s="1100"/>
      <c r="W191" s="1101"/>
      <c r="X191" s="4"/>
      <c r="Y191" s="5"/>
    </row>
    <row r="192" spans="2:25" ht="34.5" customHeight="1">
      <c r="B192" s="300">
        <v>140</v>
      </c>
      <c r="C192" s="488"/>
      <c r="D192" s="489"/>
      <c r="E192" s="489"/>
      <c r="F192" s="489"/>
      <c r="G192" s="489"/>
      <c r="H192" s="489"/>
      <c r="I192" s="489"/>
      <c r="J192" s="489"/>
      <c r="K192" s="489"/>
      <c r="L192" s="489"/>
      <c r="M192" s="1100"/>
      <c r="N192" s="1100"/>
      <c r="O192" s="1100"/>
      <c r="P192" s="1100"/>
      <c r="Q192" s="1100"/>
      <c r="R192" s="1100"/>
      <c r="S192" s="1100"/>
      <c r="T192" s="1100"/>
      <c r="U192" s="1100"/>
      <c r="V192" s="1100"/>
      <c r="W192" s="1101"/>
      <c r="X192" s="4"/>
      <c r="Y192" s="5"/>
    </row>
    <row r="193" spans="2:25" ht="34.5" customHeight="1">
      <c r="B193" s="300">
        <v>141</v>
      </c>
      <c r="C193" s="488"/>
      <c r="D193" s="489"/>
      <c r="E193" s="489"/>
      <c r="F193" s="489"/>
      <c r="G193" s="489"/>
      <c r="H193" s="489"/>
      <c r="I193" s="489"/>
      <c r="J193" s="489"/>
      <c r="K193" s="489"/>
      <c r="L193" s="489"/>
      <c r="M193" s="1100"/>
      <c r="N193" s="1100"/>
      <c r="O193" s="1100"/>
      <c r="P193" s="1100"/>
      <c r="Q193" s="1100"/>
      <c r="R193" s="1100"/>
      <c r="S193" s="1100"/>
      <c r="T193" s="1100"/>
      <c r="U193" s="1100"/>
      <c r="V193" s="1100"/>
      <c r="W193" s="1101"/>
      <c r="X193" s="4"/>
      <c r="Y193" s="5"/>
    </row>
    <row r="194" spans="2:25" ht="34.5" customHeight="1">
      <c r="B194" s="300">
        <v>142</v>
      </c>
      <c r="C194" s="488"/>
      <c r="D194" s="489"/>
      <c r="E194" s="489"/>
      <c r="F194" s="489"/>
      <c r="G194" s="489"/>
      <c r="H194" s="489"/>
      <c r="I194" s="489"/>
      <c r="J194" s="489"/>
      <c r="K194" s="489"/>
      <c r="L194" s="489"/>
      <c r="M194" s="1100"/>
      <c r="N194" s="1100"/>
      <c r="O194" s="1100"/>
      <c r="P194" s="1100"/>
      <c r="Q194" s="1100"/>
      <c r="R194" s="1100"/>
      <c r="S194" s="1100"/>
      <c r="T194" s="1100"/>
      <c r="U194" s="1100"/>
      <c r="V194" s="1100"/>
      <c r="W194" s="1101"/>
      <c r="X194" s="4"/>
      <c r="Y194" s="5"/>
    </row>
    <row r="195" spans="2:25" ht="34.5" customHeight="1">
      <c r="B195" s="300">
        <v>143</v>
      </c>
      <c r="C195" s="488"/>
      <c r="D195" s="489"/>
      <c r="E195" s="489"/>
      <c r="F195" s="489"/>
      <c r="G195" s="489"/>
      <c r="H195" s="489"/>
      <c r="I195" s="489"/>
      <c r="J195" s="489"/>
      <c r="K195" s="489"/>
      <c r="L195" s="489"/>
      <c r="M195" s="1100"/>
      <c r="N195" s="1100"/>
      <c r="O195" s="1100"/>
      <c r="P195" s="1100"/>
      <c r="Q195" s="1100"/>
      <c r="R195" s="1100"/>
      <c r="S195" s="1100"/>
      <c r="T195" s="1100"/>
      <c r="U195" s="1100"/>
      <c r="V195" s="1100"/>
      <c r="W195" s="1101"/>
      <c r="X195" s="4"/>
      <c r="Y195" s="5"/>
    </row>
    <row r="196" spans="2:25" ht="34.5" customHeight="1">
      <c r="B196" s="300">
        <v>144</v>
      </c>
      <c r="C196" s="488"/>
      <c r="D196" s="489"/>
      <c r="E196" s="489"/>
      <c r="F196" s="489"/>
      <c r="G196" s="489"/>
      <c r="H196" s="489"/>
      <c r="I196" s="489"/>
      <c r="J196" s="489"/>
      <c r="K196" s="489"/>
      <c r="L196" s="489"/>
      <c r="M196" s="1100"/>
      <c r="N196" s="1100"/>
      <c r="O196" s="1100"/>
      <c r="P196" s="1100"/>
      <c r="Q196" s="1100"/>
      <c r="R196" s="1100"/>
      <c r="S196" s="1100"/>
      <c r="T196" s="1100"/>
      <c r="U196" s="1100"/>
      <c r="V196" s="1100"/>
      <c r="W196" s="1101"/>
      <c r="X196" s="4"/>
      <c r="Y196" s="5"/>
    </row>
    <row r="197" spans="2:25" ht="34.5" customHeight="1">
      <c r="B197" s="300">
        <v>145</v>
      </c>
      <c r="C197" s="488"/>
      <c r="D197" s="489"/>
      <c r="E197" s="489"/>
      <c r="F197" s="489"/>
      <c r="G197" s="489"/>
      <c r="H197" s="489"/>
      <c r="I197" s="489"/>
      <c r="J197" s="489"/>
      <c r="K197" s="489"/>
      <c r="L197" s="489"/>
      <c r="M197" s="1100"/>
      <c r="N197" s="1100"/>
      <c r="O197" s="1100"/>
      <c r="P197" s="1100"/>
      <c r="Q197" s="1100"/>
      <c r="R197" s="1100"/>
      <c r="S197" s="1100"/>
      <c r="T197" s="1100"/>
      <c r="U197" s="1100"/>
      <c r="V197" s="1100"/>
      <c r="W197" s="1101"/>
      <c r="X197" s="4"/>
      <c r="Y197" s="5"/>
    </row>
    <row r="198" spans="2:25" ht="34.5" customHeight="1">
      <c r="B198" s="300">
        <v>146</v>
      </c>
      <c r="C198" s="488"/>
      <c r="D198" s="489"/>
      <c r="E198" s="489"/>
      <c r="F198" s="489"/>
      <c r="G198" s="489"/>
      <c r="H198" s="489"/>
      <c r="I198" s="489"/>
      <c r="J198" s="489"/>
      <c r="K198" s="489"/>
      <c r="L198" s="489"/>
      <c r="M198" s="1100"/>
      <c r="N198" s="1100"/>
      <c r="O198" s="1100"/>
      <c r="P198" s="1100"/>
      <c r="Q198" s="1100"/>
      <c r="R198" s="1100"/>
      <c r="S198" s="1100"/>
      <c r="T198" s="1100"/>
      <c r="U198" s="1100"/>
      <c r="V198" s="1100"/>
      <c r="W198" s="1101"/>
      <c r="X198" s="4"/>
      <c r="Y198" s="5"/>
    </row>
    <row r="199" spans="2:25" ht="34.5" customHeight="1">
      <c r="B199" s="300">
        <v>147</v>
      </c>
      <c r="C199" s="488"/>
      <c r="D199" s="489"/>
      <c r="E199" s="489"/>
      <c r="F199" s="489"/>
      <c r="G199" s="489"/>
      <c r="H199" s="489"/>
      <c r="I199" s="489"/>
      <c r="J199" s="489"/>
      <c r="K199" s="489"/>
      <c r="L199" s="489"/>
      <c r="M199" s="1100"/>
      <c r="N199" s="1100"/>
      <c r="O199" s="1100"/>
      <c r="P199" s="1100"/>
      <c r="Q199" s="1100"/>
      <c r="R199" s="1100"/>
      <c r="S199" s="1100"/>
      <c r="T199" s="1100"/>
      <c r="U199" s="1100"/>
      <c r="V199" s="1100"/>
      <c r="W199" s="1101"/>
      <c r="X199" s="4"/>
      <c r="Y199" s="5"/>
    </row>
    <row r="200" spans="2:25" ht="34.5" customHeight="1">
      <c r="B200" s="300">
        <v>148</v>
      </c>
      <c r="C200" s="488"/>
      <c r="D200" s="489"/>
      <c r="E200" s="489"/>
      <c r="F200" s="489"/>
      <c r="G200" s="489"/>
      <c r="H200" s="489"/>
      <c r="I200" s="489"/>
      <c r="J200" s="489"/>
      <c r="K200" s="489"/>
      <c r="L200" s="489"/>
      <c r="M200" s="1100"/>
      <c r="N200" s="1100"/>
      <c r="O200" s="1100"/>
      <c r="P200" s="1100"/>
      <c r="Q200" s="1100"/>
      <c r="R200" s="1100"/>
      <c r="S200" s="1100"/>
      <c r="T200" s="1100"/>
      <c r="U200" s="1100"/>
      <c r="V200" s="1100"/>
      <c r="W200" s="1101"/>
      <c r="X200" s="4"/>
      <c r="Y200" s="5"/>
    </row>
    <row r="201" spans="2:25" ht="34.5" customHeight="1">
      <c r="B201" s="300">
        <v>149</v>
      </c>
      <c r="C201" s="488"/>
      <c r="D201" s="489"/>
      <c r="E201" s="489"/>
      <c r="F201" s="489"/>
      <c r="G201" s="489"/>
      <c r="H201" s="489"/>
      <c r="I201" s="489"/>
      <c r="J201" s="489"/>
      <c r="K201" s="489"/>
      <c r="L201" s="489"/>
      <c r="M201" s="1100"/>
      <c r="N201" s="1100"/>
      <c r="O201" s="1100"/>
      <c r="P201" s="1100"/>
      <c r="Q201" s="1100"/>
      <c r="R201" s="1100"/>
      <c r="S201" s="1100"/>
      <c r="T201" s="1100"/>
      <c r="U201" s="1100"/>
      <c r="V201" s="1100"/>
      <c r="W201" s="1101"/>
      <c r="X201" s="4"/>
      <c r="Y201" s="5"/>
    </row>
    <row r="202" spans="2:25" ht="34.5" customHeight="1">
      <c r="B202" s="300">
        <v>150</v>
      </c>
      <c r="C202" s="488"/>
      <c r="D202" s="489"/>
      <c r="E202" s="489"/>
      <c r="F202" s="489"/>
      <c r="G202" s="489"/>
      <c r="H202" s="489"/>
      <c r="I202" s="489"/>
      <c r="J202" s="489"/>
      <c r="K202" s="489"/>
      <c r="L202" s="489"/>
      <c r="M202" s="1100"/>
      <c r="N202" s="1100"/>
      <c r="O202" s="1100"/>
      <c r="P202" s="1100"/>
      <c r="Q202" s="1100"/>
      <c r="R202" s="1100"/>
      <c r="S202" s="1100"/>
      <c r="T202" s="1100"/>
      <c r="U202" s="1100"/>
      <c r="V202" s="1100"/>
      <c r="W202" s="1101"/>
      <c r="X202" s="4"/>
      <c r="Y202" s="5"/>
    </row>
    <row r="203" spans="2:25" ht="34.5" customHeight="1">
      <c r="B203" s="300">
        <v>151</v>
      </c>
      <c r="C203" s="488"/>
      <c r="D203" s="489"/>
      <c r="E203" s="489"/>
      <c r="F203" s="489"/>
      <c r="G203" s="489"/>
      <c r="H203" s="489"/>
      <c r="I203" s="489"/>
      <c r="J203" s="489"/>
      <c r="K203" s="489"/>
      <c r="L203" s="489"/>
      <c r="M203" s="1100"/>
      <c r="N203" s="1100"/>
      <c r="O203" s="1100"/>
      <c r="P203" s="1100"/>
      <c r="Q203" s="1100"/>
      <c r="R203" s="1100"/>
      <c r="S203" s="1100"/>
      <c r="T203" s="1100"/>
      <c r="U203" s="1100"/>
      <c r="V203" s="1100"/>
      <c r="W203" s="1101"/>
      <c r="X203" s="4"/>
      <c r="Y203" s="5"/>
    </row>
    <row r="204" spans="2:25" ht="34.5" customHeight="1">
      <c r="B204" s="300">
        <v>152</v>
      </c>
      <c r="C204" s="488"/>
      <c r="D204" s="489"/>
      <c r="E204" s="489"/>
      <c r="F204" s="489"/>
      <c r="G204" s="489"/>
      <c r="H204" s="489"/>
      <c r="I204" s="489"/>
      <c r="J204" s="489"/>
      <c r="K204" s="489"/>
      <c r="L204" s="489"/>
      <c r="M204" s="1100"/>
      <c r="N204" s="1100"/>
      <c r="O204" s="1100"/>
      <c r="P204" s="1100"/>
      <c r="Q204" s="1100"/>
      <c r="R204" s="1100"/>
      <c r="S204" s="1100"/>
      <c r="T204" s="1100"/>
      <c r="U204" s="1100"/>
      <c r="V204" s="1100"/>
      <c r="W204" s="1101"/>
      <c r="X204" s="4"/>
      <c r="Y204" s="5"/>
    </row>
    <row r="205" spans="2:25" ht="34.5" customHeight="1">
      <c r="B205" s="300">
        <v>153</v>
      </c>
      <c r="C205" s="488"/>
      <c r="D205" s="489"/>
      <c r="E205" s="489"/>
      <c r="F205" s="489"/>
      <c r="G205" s="489"/>
      <c r="H205" s="489"/>
      <c r="I205" s="489"/>
      <c r="J205" s="489"/>
      <c r="K205" s="489"/>
      <c r="L205" s="489"/>
      <c r="M205" s="1100"/>
      <c r="N205" s="1100"/>
      <c r="O205" s="1100"/>
      <c r="P205" s="1100"/>
      <c r="Q205" s="1100"/>
      <c r="R205" s="1100"/>
      <c r="S205" s="1100"/>
      <c r="T205" s="1100"/>
      <c r="U205" s="1100"/>
      <c r="V205" s="1100"/>
      <c r="W205" s="1101"/>
      <c r="X205" s="4"/>
      <c r="Y205" s="5"/>
    </row>
    <row r="206" spans="2:25" ht="34.5" customHeight="1">
      <c r="B206" s="300">
        <v>154</v>
      </c>
      <c r="C206" s="488"/>
      <c r="D206" s="489"/>
      <c r="E206" s="489"/>
      <c r="F206" s="489"/>
      <c r="G206" s="489"/>
      <c r="H206" s="489"/>
      <c r="I206" s="489"/>
      <c r="J206" s="489"/>
      <c r="K206" s="489"/>
      <c r="L206" s="489"/>
      <c r="M206" s="1100"/>
      <c r="N206" s="1100"/>
      <c r="O206" s="1100"/>
      <c r="P206" s="1100"/>
      <c r="Q206" s="1100"/>
      <c r="R206" s="1100"/>
      <c r="S206" s="1100"/>
      <c r="T206" s="1100"/>
      <c r="U206" s="1100"/>
      <c r="V206" s="1100"/>
      <c r="W206" s="1101"/>
      <c r="X206" s="4"/>
      <c r="Y206" s="5"/>
    </row>
    <row r="207" spans="2:25" ht="34.5" customHeight="1">
      <c r="B207" s="300">
        <v>155</v>
      </c>
      <c r="C207" s="488"/>
      <c r="D207" s="489"/>
      <c r="E207" s="489"/>
      <c r="F207" s="489"/>
      <c r="G207" s="489"/>
      <c r="H207" s="489"/>
      <c r="I207" s="489"/>
      <c r="J207" s="489"/>
      <c r="K207" s="489"/>
      <c r="L207" s="489"/>
      <c r="M207" s="1100"/>
      <c r="N207" s="1100"/>
      <c r="O207" s="1100"/>
      <c r="P207" s="1100"/>
      <c r="Q207" s="1100"/>
      <c r="R207" s="1100"/>
      <c r="S207" s="1100"/>
      <c r="T207" s="1100"/>
      <c r="U207" s="1100"/>
      <c r="V207" s="1100"/>
      <c r="W207" s="1101"/>
      <c r="X207" s="4"/>
      <c r="Y207" s="5"/>
    </row>
    <row r="208" spans="2:25" ht="34.5" customHeight="1">
      <c r="B208" s="300">
        <v>156</v>
      </c>
      <c r="C208" s="488"/>
      <c r="D208" s="489"/>
      <c r="E208" s="489"/>
      <c r="F208" s="489"/>
      <c r="G208" s="489"/>
      <c r="H208" s="489"/>
      <c r="I208" s="489"/>
      <c r="J208" s="489"/>
      <c r="K208" s="489"/>
      <c r="L208" s="489"/>
      <c r="M208" s="1100"/>
      <c r="N208" s="1100"/>
      <c r="O208" s="1100"/>
      <c r="P208" s="1100"/>
      <c r="Q208" s="1100"/>
      <c r="R208" s="1100"/>
      <c r="S208" s="1100"/>
      <c r="T208" s="1100"/>
      <c r="U208" s="1100"/>
      <c r="V208" s="1100"/>
      <c r="W208" s="1101"/>
      <c r="X208" s="4"/>
      <c r="Y208" s="5"/>
    </row>
    <row r="209" spans="2:25" ht="34.5" customHeight="1">
      <c r="B209" s="300">
        <v>157</v>
      </c>
      <c r="C209" s="488"/>
      <c r="D209" s="489"/>
      <c r="E209" s="489"/>
      <c r="F209" s="489"/>
      <c r="G209" s="489"/>
      <c r="H209" s="489"/>
      <c r="I209" s="489"/>
      <c r="J209" s="489"/>
      <c r="K209" s="489"/>
      <c r="L209" s="489"/>
      <c r="M209" s="1100"/>
      <c r="N209" s="1100"/>
      <c r="O209" s="1100"/>
      <c r="P209" s="1100"/>
      <c r="Q209" s="1100"/>
      <c r="R209" s="1100"/>
      <c r="S209" s="1100"/>
      <c r="T209" s="1100"/>
      <c r="U209" s="1100"/>
      <c r="V209" s="1100"/>
      <c r="W209" s="1101"/>
      <c r="X209" s="4"/>
      <c r="Y209" s="5"/>
    </row>
    <row r="210" spans="2:25" ht="34.5" customHeight="1">
      <c r="B210" s="300">
        <v>158</v>
      </c>
      <c r="C210" s="488"/>
      <c r="D210" s="489"/>
      <c r="E210" s="489"/>
      <c r="F210" s="489"/>
      <c r="G210" s="489"/>
      <c r="H210" s="489"/>
      <c r="I210" s="489"/>
      <c r="J210" s="489"/>
      <c r="K210" s="489"/>
      <c r="L210" s="489"/>
      <c r="M210" s="1100"/>
      <c r="N210" s="1100"/>
      <c r="O210" s="1100"/>
      <c r="P210" s="1100"/>
      <c r="Q210" s="1100"/>
      <c r="R210" s="1100"/>
      <c r="S210" s="1100"/>
      <c r="T210" s="1100"/>
      <c r="U210" s="1100"/>
      <c r="V210" s="1100"/>
      <c r="W210" s="1101"/>
      <c r="X210" s="4"/>
      <c r="Y210" s="5"/>
    </row>
    <row r="211" spans="2:25" ht="34.5" customHeight="1">
      <c r="B211" s="300">
        <v>159</v>
      </c>
      <c r="C211" s="488"/>
      <c r="D211" s="489"/>
      <c r="E211" s="489"/>
      <c r="F211" s="489"/>
      <c r="G211" s="489"/>
      <c r="H211" s="489"/>
      <c r="I211" s="489"/>
      <c r="J211" s="489"/>
      <c r="K211" s="489"/>
      <c r="L211" s="489"/>
      <c r="M211" s="1100"/>
      <c r="N211" s="1100"/>
      <c r="O211" s="1100"/>
      <c r="P211" s="1100"/>
      <c r="Q211" s="1100"/>
      <c r="R211" s="1100"/>
      <c r="S211" s="1100"/>
      <c r="T211" s="1100"/>
      <c r="U211" s="1100"/>
      <c r="V211" s="1100"/>
      <c r="W211" s="1101"/>
      <c r="X211" s="4"/>
      <c r="Y211" s="5"/>
    </row>
    <row r="212" spans="2:25" ht="34.5" customHeight="1">
      <c r="B212" s="300">
        <v>160</v>
      </c>
      <c r="C212" s="488"/>
      <c r="D212" s="489"/>
      <c r="E212" s="489"/>
      <c r="F212" s="489"/>
      <c r="G212" s="489"/>
      <c r="H212" s="489"/>
      <c r="I212" s="489"/>
      <c r="J212" s="489"/>
      <c r="K212" s="489"/>
      <c r="L212" s="489"/>
      <c r="M212" s="1100"/>
      <c r="N212" s="1100"/>
      <c r="O212" s="1100"/>
      <c r="P212" s="1100"/>
      <c r="Q212" s="1100"/>
      <c r="R212" s="1100"/>
      <c r="S212" s="1100"/>
      <c r="T212" s="1100"/>
      <c r="U212" s="1100"/>
      <c r="V212" s="1100"/>
      <c r="W212" s="1101"/>
      <c r="X212" s="4"/>
      <c r="Y212" s="5"/>
    </row>
    <row r="213" spans="2:25" ht="34.5" customHeight="1">
      <c r="B213" s="300">
        <v>161</v>
      </c>
      <c r="C213" s="488"/>
      <c r="D213" s="489"/>
      <c r="E213" s="489"/>
      <c r="F213" s="489"/>
      <c r="G213" s="489"/>
      <c r="H213" s="489"/>
      <c r="I213" s="489"/>
      <c r="J213" s="489"/>
      <c r="K213" s="489"/>
      <c r="L213" s="489"/>
      <c r="M213" s="1100"/>
      <c r="N213" s="1100"/>
      <c r="O213" s="1100"/>
      <c r="P213" s="1100"/>
      <c r="Q213" s="1100"/>
      <c r="R213" s="1100"/>
      <c r="S213" s="1100"/>
      <c r="T213" s="1100"/>
      <c r="U213" s="1100"/>
      <c r="V213" s="1100"/>
      <c r="W213" s="1101"/>
      <c r="X213" s="4"/>
      <c r="Y213" s="5"/>
    </row>
    <row r="214" spans="2:25" ht="34.5" customHeight="1">
      <c r="B214" s="300">
        <v>162</v>
      </c>
      <c r="C214" s="488"/>
      <c r="D214" s="489"/>
      <c r="E214" s="489"/>
      <c r="F214" s="489"/>
      <c r="G214" s="489"/>
      <c r="H214" s="489"/>
      <c r="I214" s="489"/>
      <c r="J214" s="489"/>
      <c r="K214" s="489"/>
      <c r="L214" s="489"/>
      <c r="M214" s="1100"/>
      <c r="N214" s="1100"/>
      <c r="O214" s="1100"/>
      <c r="P214" s="1100"/>
      <c r="Q214" s="1100"/>
      <c r="R214" s="1100"/>
      <c r="S214" s="1100"/>
      <c r="T214" s="1100"/>
      <c r="U214" s="1100"/>
      <c r="V214" s="1100"/>
      <c r="W214" s="1101"/>
      <c r="X214" s="4"/>
      <c r="Y214" s="5"/>
    </row>
    <row r="215" spans="2:25" ht="34.5" customHeight="1">
      <c r="B215" s="300">
        <v>163</v>
      </c>
      <c r="C215" s="488"/>
      <c r="D215" s="489"/>
      <c r="E215" s="489"/>
      <c r="F215" s="489"/>
      <c r="G215" s="489"/>
      <c r="H215" s="489"/>
      <c r="I215" s="489"/>
      <c r="J215" s="489"/>
      <c r="K215" s="489"/>
      <c r="L215" s="489"/>
      <c r="M215" s="1100"/>
      <c r="N215" s="1100"/>
      <c r="O215" s="1100"/>
      <c r="P215" s="1100"/>
      <c r="Q215" s="1100"/>
      <c r="R215" s="1100"/>
      <c r="S215" s="1100"/>
      <c r="T215" s="1100"/>
      <c r="U215" s="1100"/>
      <c r="V215" s="1100"/>
      <c r="W215" s="1101"/>
      <c r="X215" s="4"/>
      <c r="Y215" s="5"/>
    </row>
    <row r="216" spans="2:25" ht="34.5" customHeight="1">
      <c r="B216" s="300">
        <v>164</v>
      </c>
      <c r="C216" s="488"/>
      <c r="D216" s="489"/>
      <c r="E216" s="489"/>
      <c r="F216" s="489"/>
      <c r="G216" s="489"/>
      <c r="H216" s="489"/>
      <c r="I216" s="489"/>
      <c r="J216" s="489"/>
      <c r="K216" s="489"/>
      <c r="L216" s="489"/>
      <c r="M216" s="1100"/>
      <c r="N216" s="1100"/>
      <c r="O216" s="1100"/>
      <c r="P216" s="1100"/>
      <c r="Q216" s="1100"/>
      <c r="R216" s="1100"/>
      <c r="S216" s="1100"/>
      <c r="T216" s="1100"/>
      <c r="U216" s="1100"/>
      <c r="V216" s="1100"/>
      <c r="W216" s="1101"/>
      <c r="X216" s="4"/>
      <c r="Y216" s="5"/>
    </row>
    <row r="217" spans="2:25" ht="34.5" customHeight="1">
      <c r="B217" s="300">
        <v>165</v>
      </c>
      <c r="C217" s="488"/>
      <c r="D217" s="489"/>
      <c r="E217" s="489"/>
      <c r="F217" s="489"/>
      <c r="G217" s="489"/>
      <c r="H217" s="489"/>
      <c r="I217" s="489"/>
      <c r="J217" s="489"/>
      <c r="K217" s="489"/>
      <c r="L217" s="489"/>
      <c r="M217" s="1100"/>
      <c r="N217" s="1100"/>
      <c r="O217" s="1100"/>
      <c r="P217" s="1100"/>
      <c r="Q217" s="1100"/>
      <c r="R217" s="1100"/>
      <c r="S217" s="1100"/>
      <c r="T217" s="1100"/>
      <c r="U217" s="1100"/>
      <c r="V217" s="1100"/>
      <c r="W217" s="1101"/>
      <c r="X217" s="4"/>
      <c r="Y217" s="5"/>
    </row>
    <row r="218" spans="2:25" ht="34.5" customHeight="1">
      <c r="B218" s="300">
        <v>166</v>
      </c>
      <c r="C218" s="488"/>
      <c r="D218" s="489"/>
      <c r="E218" s="489"/>
      <c r="F218" s="489"/>
      <c r="G218" s="489"/>
      <c r="H218" s="489"/>
      <c r="I218" s="489"/>
      <c r="J218" s="489"/>
      <c r="K218" s="489"/>
      <c r="L218" s="489"/>
      <c r="M218" s="1100"/>
      <c r="N218" s="1100"/>
      <c r="O218" s="1100"/>
      <c r="P218" s="1100"/>
      <c r="Q218" s="1100"/>
      <c r="R218" s="1100"/>
      <c r="S218" s="1100"/>
      <c r="T218" s="1100"/>
      <c r="U218" s="1100"/>
      <c r="V218" s="1100"/>
      <c r="W218" s="1101"/>
      <c r="X218" s="4"/>
      <c r="Y218" s="5"/>
    </row>
    <row r="219" spans="2:25" ht="34.5" customHeight="1">
      <c r="B219" s="300">
        <v>167</v>
      </c>
      <c r="C219" s="488"/>
      <c r="D219" s="489"/>
      <c r="E219" s="489"/>
      <c r="F219" s="489"/>
      <c r="G219" s="489"/>
      <c r="H219" s="489"/>
      <c r="I219" s="489"/>
      <c r="J219" s="489"/>
      <c r="K219" s="489"/>
      <c r="L219" s="489"/>
      <c r="M219" s="1100"/>
      <c r="N219" s="1100"/>
      <c r="O219" s="1100"/>
      <c r="P219" s="1100"/>
      <c r="Q219" s="1100"/>
      <c r="R219" s="1100"/>
      <c r="S219" s="1100"/>
      <c r="T219" s="1100"/>
      <c r="U219" s="1100"/>
      <c r="V219" s="1100"/>
      <c r="W219" s="1101"/>
      <c r="X219" s="4"/>
      <c r="Y219" s="5"/>
    </row>
    <row r="220" spans="2:25" ht="34.5" customHeight="1">
      <c r="B220" s="300">
        <v>168</v>
      </c>
      <c r="C220" s="488"/>
      <c r="D220" s="489"/>
      <c r="E220" s="489"/>
      <c r="F220" s="489"/>
      <c r="G220" s="489"/>
      <c r="H220" s="489"/>
      <c r="I220" s="489"/>
      <c r="J220" s="489"/>
      <c r="K220" s="489"/>
      <c r="L220" s="489"/>
      <c r="M220" s="1100"/>
      <c r="N220" s="1100"/>
      <c r="O220" s="1100"/>
      <c r="P220" s="1100"/>
      <c r="Q220" s="1100"/>
      <c r="R220" s="1100"/>
      <c r="S220" s="1100"/>
      <c r="T220" s="1100"/>
      <c r="U220" s="1100"/>
      <c r="V220" s="1100"/>
      <c r="W220" s="1101"/>
      <c r="X220" s="4"/>
      <c r="Y220" s="5"/>
    </row>
    <row r="221" spans="2:25" ht="34.5" customHeight="1">
      <c r="B221" s="300">
        <v>169</v>
      </c>
      <c r="C221" s="488"/>
      <c r="D221" s="489"/>
      <c r="E221" s="489"/>
      <c r="F221" s="489"/>
      <c r="G221" s="489"/>
      <c r="H221" s="489"/>
      <c r="I221" s="489"/>
      <c r="J221" s="489"/>
      <c r="K221" s="489"/>
      <c r="L221" s="489"/>
      <c r="M221" s="1100"/>
      <c r="N221" s="1100"/>
      <c r="O221" s="1100"/>
      <c r="P221" s="1100"/>
      <c r="Q221" s="1100"/>
      <c r="R221" s="1100"/>
      <c r="S221" s="1100"/>
      <c r="T221" s="1100"/>
      <c r="U221" s="1100"/>
      <c r="V221" s="1100"/>
      <c r="W221" s="1101"/>
      <c r="X221" s="4"/>
      <c r="Y221" s="5"/>
    </row>
    <row r="222" spans="2:25" ht="34.5" customHeight="1">
      <c r="B222" s="300">
        <v>170</v>
      </c>
      <c r="C222" s="488"/>
      <c r="D222" s="489"/>
      <c r="E222" s="489"/>
      <c r="F222" s="489"/>
      <c r="G222" s="489"/>
      <c r="H222" s="489"/>
      <c r="I222" s="489"/>
      <c r="J222" s="489"/>
      <c r="K222" s="489"/>
      <c r="L222" s="489"/>
      <c r="M222" s="1100"/>
      <c r="N222" s="1100"/>
      <c r="O222" s="1100"/>
      <c r="P222" s="1100"/>
      <c r="Q222" s="1100"/>
      <c r="R222" s="1100"/>
      <c r="S222" s="1100"/>
      <c r="T222" s="1100"/>
      <c r="U222" s="1100"/>
      <c r="V222" s="1100"/>
      <c r="W222" s="1101"/>
      <c r="X222" s="4"/>
      <c r="Y222" s="5"/>
    </row>
    <row r="223" spans="2:25" ht="34.5" customHeight="1">
      <c r="B223" s="300">
        <v>171</v>
      </c>
      <c r="C223" s="488"/>
      <c r="D223" s="489"/>
      <c r="E223" s="489"/>
      <c r="F223" s="489"/>
      <c r="G223" s="489"/>
      <c r="H223" s="489"/>
      <c r="I223" s="489"/>
      <c r="J223" s="489"/>
      <c r="K223" s="489"/>
      <c r="L223" s="489"/>
      <c r="M223" s="1100"/>
      <c r="N223" s="1100"/>
      <c r="O223" s="1100"/>
      <c r="P223" s="1100"/>
      <c r="Q223" s="1100"/>
      <c r="R223" s="1100"/>
      <c r="S223" s="1100"/>
      <c r="T223" s="1100"/>
      <c r="U223" s="1100"/>
      <c r="V223" s="1100"/>
      <c r="W223" s="1101"/>
      <c r="X223" s="4"/>
      <c r="Y223" s="5"/>
    </row>
    <row r="224" spans="2:25" ht="34.5" customHeight="1">
      <c r="B224" s="300">
        <v>172</v>
      </c>
      <c r="C224" s="488"/>
      <c r="D224" s="489"/>
      <c r="E224" s="489"/>
      <c r="F224" s="489"/>
      <c r="G224" s="489"/>
      <c r="H224" s="489"/>
      <c r="I224" s="489"/>
      <c r="J224" s="489"/>
      <c r="K224" s="489"/>
      <c r="L224" s="489"/>
      <c r="M224" s="1100"/>
      <c r="N224" s="1100"/>
      <c r="O224" s="1100"/>
      <c r="P224" s="1100"/>
      <c r="Q224" s="1100"/>
      <c r="R224" s="1100"/>
      <c r="S224" s="1100"/>
      <c r="T224" s="1100"/>
      <c r="U224" s="1100"/>
      <c r="V224" s="1100"/>
      <c r="W224" s="1101"/>
      <c r="X224" s="4"/>
      <c r="Y224" s="5"/>
    </row>
    <row r="225" spans="2:25" ht="34.5" customHeight="1">
      <c r="B225" s="300">
        <v>173</v>
      </c>
      <c r="C225" s="488"/>
      <c r="D225" s="489"/>
      <c r="E225" s="489"/>
      <c r="F225" s="489"/>
      <c r="G225" s="489"/>
      <c r="H225" s="489"/>
      <c r="I225" s="489"/>
      <c r="J225" s="489"/>
      <c r="K225" s="489"/>
      <c r="L225" s="489"/>
      <c r="M225" s="1100"/>
      <c r="N225" s="1100"/>
      <c r="O225" s="1100"/>
      <c r="P225" s="1100"/>
      <c r="Q225" s="1100"/>
      <c r="R225" s="1100"/>
      <c r="S225" s="1100"/>
      <c r="T225" s="1100"/>
      <c r="U225" s="1100"/>
      <c r="V225" s="1100"/>
      <c r="W225" s="1101"/>
      <c r="X225" s="4"/>
      <c r="Y225" s="5"/>
    </row>
    <row r="226" spans="2:25" ht="34.5" customHeight="1">
      <c r="B226" s="300">
        <v>174</v>
      </c>
      <c r="C226" s="488"/>
      <c r="D226" s="489"/>
      <c r="E226" s="489"/>
      <c r="F226" s="489"/>
      <c r="G226" s="489"/>
      <c r="H226" s="489"/>
      <c r="I226" s="489"/>
      <c r="J226" s="489"/>
      <c r="K226" s="489"/>
      <c r="L226" s="489"/>
      <c r="M226" s="1100"/>
      <c r="N226" s="1100"/>
      <c r="O226" s="1100"/>
      <c r="P226" s="1100"/>
      <c r="Q226" s="1100"/>
      <c r="R226" s="1100"/>
      <c r="S226" s="1100"/>
      <c r="T226" s="1100"/>
      <c r="U226" s="1100"/>
      <c r="V226" s="1100"/>
      <c r="W226" s="1101"/>
      <c r="X226" s="4"/>
      <c r="Y226" s="5"/>
    </row>
    <row r="227" spans="2:25" ht="34.5" customHeight="1">
      <c r="B227" s="300">
        <v>175</v>
      </c>
      <c r="C227" s="488"/>
      <c r="D227" s="489"/>
      <c r="E227" s="489"/>
      <c r="F227" s="489"/>
      <c r="G227" s="489"/>
      <c r="H227" s="489"/>
      <c r="I227" s="489"/>
      <c r="J227" s="489"/>
      <c r="K227" s="489"/>
      <c r="L227" s="489"/>
      <c r="M227" s="1100"/>
      <c r="N227" s="1100"/>
      <c r="O227" s="1100"/>
      <c r="P227" s="1100"/>
      <c r="Q227" s="1100"/>
      <c r="R227" s="1100"/>
      <c r="S227" s="1100"/>
      <c r="T227" s="1100"/>
      <c r="U227" s="1100"/>
      <c r="V227" s="1100"/>
      <c r="W227" s="1101"/>
      <c r="X227" s="4"/>
      <c r="Y227" s="5"/>
    </row>
    <row r="228" spans="2:25" ht="34.5" customHeight="1">
      <c r="B228" s="300">
        <v>176</v>
      </c>
      <c r="C228" s="488"/>
      <c r="D228" s="489"/>
      <c r="E228" s="489"/>
      <c r="F228" s="489"/>
      <c r="G228" s="489"/>
      <c r="H228" s="489"/>
      <c r="I228" s="489"/>
      <c r="J228" s="489"/>
      <c r="K228" s="489"/>
      <c r="L228" s="489"/>
      <c r="M228" s="1100"/>
      <c r="N228" s="1100"/>
      <c r="O228" s="1100"/>
      <c r="P228" s="1100"/>
      <c r="Q228" s="1100"/>
      <c r="R228" s="1100"/>
      <c r="S228" s="1100"/>
      <c r="T228" s="1100"/>
      <c r="U228" s="1100"/>
      <c r="V228" s="1100"/>
      <c r="W228" s="1101"/>
      <c r="X228" s="4"/>
      <c r="Y228" s="5"/>
    </row>
    <row r="229" spans="2:25" ht="34.5" customHeight="1">
      <c r="B229" s="300">
        <v>177</v>
      </c>
      <c r="C229" s="488"/>
      <c r="D229" s="489"/>
      <c r="E229" s="489"/>
      <c r="F229" s="489"/>
      <c r="G229" s="489"/>
      <c r="H229" s="489"/>
      <c r="I229" s="489"/>
      <c r="J229" s="489"/>
      <c r="K229" s="489"/>
      <c r="L229" s="489"/>
      <c r="M229" s="1100"/>
      <c r="N229" s="1100"/>
      <c r="O229" s="1100"/>
      <c r="P229" s="1100"/>
      <c r="Q229" s="1100"/>
      <c r="R229" s="1100"/>
      <c r="S229" s="1100"/>
      <c r="T229" s="1100"/>
      <c r="U229" s="1100"/>
      <c r="V229" s="1100"/>
      <c r="W229" s="1101"/>
      <c r="X229" s="4"/>
      <c r="Y229" s="5"/>
    </row>
    <row r="230" spans="2:25" ht="34.5" customHeight="1">
      <c r="B230" s="300">
        <v>178</v>
      </c>
      <c r="C230" s="488"/>
      <c r="D230" s="489"/>
      <c r="E230" s="489"/>
      <c r="F230" s="489"/>
      <c r="G230" s="489"/>
      <c r="H230" s="489"/>
      <c r="I230" s="489"/>
      <c r="J230" s="489"/>
      <c r="K230" s="489"/>
      <c r="L230" s="489"/>
      <c r="M230" s="1100"/>
      <c r="N230" s="1100"/>
      <c r="O230" s="1100"/>
      <c r="P230" s="1100"/>
      <c r="Q230" s="1100"/>
      <c r="R230" s="1100"/>
      <c r="S230" s="1100"/>
      <c r="T230" s="1100"/>
      <c r="U230" s="1100"/>
      <c r="V230" s="1100"/>
      <c r="W230" s="1101"/>
      <c r="X230" s="4"/>
      <c r="Y230" s="5"/>
    </row>
    <row r="231" spans="2:25" ht="34.5" customHeight="1">
      <c r="B231" s="300">
        <v>179</v>
      </c>
      <c r="C231" s="488"/>
      <c r="D231" s="489"/>
      <c r="E231" s="489"/>
      <c r="F231" s="489"/>
      <c r="G231" s="489"/>
      <c r="H231" s="489"/>
      <c r="I231" s="489"/>
      <c r="J231" s="489"/>
      <c r="K231" s="489"/>
      <c r="L231" s="489"/>
      <c r="M231" s="1100"/>
      <c r="N231" s="1100"/>
      <c r="O231" s="1100"/>
      <c r="P231" s="1100"/>
      <c r="Q231" s="1100"/>
      <c r="R231" s="1100"/>
      <c r="S231" s="1100"/>
      <c r="T231" s="1100"/>
      <c r="U231" s="1100"/>
      <c r="V231" s="1100"/>
      <c r="W231" s="1101"/>
      <c r="X231" s="4"/>
      <c r="Y231" s="5"/>
    </row>
    <row r="232" spans="2:25" ht="34.5" customHeight="1">
      <c r="B232" s="300">
        <v>180</v>
      </c>
      <c r="C232" s="488"/>
      <c r="D232" s="489"/>
      <c r="E232" s="489"/>
      <c r="F232" s="489"/>
      <c r="G232" s="489"/>
      <c r="H232" s="489"/>
      <c r="I232" s="489"/>
      <c r="J232" s="489"/>
      <c r="K232" s="489"/>
      <c r="L232" s="489"/>
      <c r="M232" s="1100"/>
      <c r="N232" s="1100"/>
      <c r="O232" s="1100"/>
      <c r="P232" s="1100"/>
      <c r="Q232" s="1100"/>
      <c r="R232" s="1100"/>
      <c r="S232" s="1100"/>
      <c r="T232" s="1100"/>
      <c r="U232" s="1100"/>
      <c r="V232" s="1100"/>
      <c r="W232" s="1101"/>
      <c r="X232" s="4"/>
      <c r="Y232" s="5"/>
    </row>
    <row r="233" spans="2:25" ht="34.5" customHeight="1">
      <c r="B233" s="300">
        <v>181</v>
      </c>
      <c r="C233" s="488"/>
      <c r="D233" s="489"/>
      <c r="E233" s="489"/>
      <c r="F233" s="489"/>
      <c r="G233" s="489"/>
      <c r="H233" s="489"/>
      <c r="I233" s="489"/>
      <c r="J233" s="489"/>
      <c r="K233" s="489"/>
      <c r="L233" s="489"/>
      <c r="M233" s="1100"/>
      <c r="N233" s="1100"/>
      <c r="O233" s="1100"/>
      <c r="P233" s="1100"/>
      <c r="Q233" s="1100"/>
      <c r="R233" s="1100"/>
      <c r="S233" s="1100"/>
      <c r="T233" s="1100"/>
      <c r="U233" s="1100"/>
      <c r="V233" s="1100"/>
      <c r="W233" s="1101"/>
      <c r="X233" s="4"/>
      <c r="Y233" s="5"/>
    </row>
    <row r="234" spans="2:25" ht="34.5" customHeight="1">
      <c r="B234" s="300">
        <v>182</v>
      </c>
      <c r="C234" s="488"/>
      <c r="D234" s="489"/>
      <c r="E234" s="489"/>
      <c r="F234" s="489"/>
      <c r="G234" s="489"/>
      <c r="H234" s="489"/>
      <c r="I234" s="489"/>
      <c r="J234" s="489"/>
      <c r="K234" s="489"/>
      <c r="L234" s="489"/>
      <c r="M234" s="1100"/>
      <c r="N234" s="1100"/>
      <c r="O234" s="1100"/>
      <c r="P234" s="1100"/>
      <c r="Q234" s="1100"/>
      <c r="R234" s="1100"/>
      <c r="S234" s="1100"/>
      <c r="T234" s="1100"/>
      <c r="U234" s="1100"/>
      <c r="V234" s="1100"/>
      <c r="W234" s="1101"/>
      <c r="X234" s="4"/>
      <c r="Y234" s="5"/>
    </row>
    <row r="235" spans="2:25" ht="34.5" customHeight="1">
      <c r="B235" s="300">
        <v>183</v>
      </c>
      <c r="C235" s="488"/>
      <c r="D235" s="489"/>
      <c r="E235" s="489"/>
      <c r="F235" s="489"/>
      <c r="G235" s="489"/>
      <c r="H235" s="489"/>
      <c r="I235" s="489"/>
      <c r="J235" s="489"/>
      <c r="K235" s="489"/>
      <c r="L235" s="489"/>
      <c r="M235" s="1100"/>
      <c r="N235" s="1100"/>
      <c r="O235" s="1100"/>
      <c r="P235" s="1100"/>
      <c r="Q235" s="1100"/>
      <c r="R235" s="1100"/>
      <c r="S235" s="1100"/>
      <c r="T235" s="1100"/>
      <c r="U235" s="1100"/>
      <c r="V235" s="1100"/>
      <c r="W235" s="1101"/>
      <c r="X235" s="4"/>
      <c r="Y235" s="5"/>
    </row>
    <row r="236" spans="2:25" ht="34.5" customHeight="1">
      <c r="B236" s="300">
        <v>184</v>
      </c>
      <c r="C236" s="488"/>
      <c r="D236" s="489"/>
      <c r="E236" s="489"/>
      <c r="F236" s="489"/>
      <c r="G236" s="489"/>
      <c r="H236" s="489"/>
      <c r="I236" s="489"/>
      <c r="J236" s="489"/>
      <c r="K236" s="489"/>
      <c r="L236" s="489"/>
      <c r="M236" s="1100"/>
      <c r="N236" s="1100"/>
      <c r="O236" s="1100"/>
      <c r="P236" s="1100"/>
      <c r="Q236" s="1100"/>
      <c r="R236" s="1100"/>
      <c r="S236" s="1100"/>
      <c r="T236" s="1100"/>
      <c r="U236" s="1100"/>
      <c r="V236" s="1100"/>
      <c r="W236" s="1101"/>
      <c r="X236" s="4"/>
      <c r="Y236" s="5"/>
    </row>
    <row r="237" spans="2:25" ht="34.5" customHeight="1">
      <c r="B237" s="300">
        <v>185</v>
      </c>
      <c r="C237" s="488"/>
      <c r="D237" s="489"/>
      <c r="E237" s="489"/>
      <c r="F237" s="489"/>
      <c r="G237" s="489"/>
      <c r="H237" s="489"/>
      <c r="I237" s="489"/>
      <c r="J237" s="489"/>
      <c r="K237" s="489"/>
      <c r="L237" s="489"/>
      <c r="M237" s="1100"/>
      <c r="N237" s="1100"/>
      <c r="O237" s="1100"/>
      <c r="P237" s="1100"/>
      <c r="Q237" s="1100"/>
      <c r="R237" s="1100"/>
      <c r="S237" s="1100"/>
      <c r="T237" s="1100"/>
      <c r="U237" s="1100"/>
      <c r="V237" s="1100"/>
      <c r="W237" s="1101"/>
      <c r="X237" s="4"/>
      <c r="Y237" s="5"/>
    </row>
    <row r="238" spans="2:25" ht="34.5" customHeight="1">
      <c r="B238" s="300">
        <v>186</v>
      </c>
      <c r="C238" s="488"/>
      <c r="D238" s="489"/>
      <c r="E238" s="489"/>
      <c r="F238" s="489"/>
      <c r="G238" s="489"/>
      <c r="H238" s="489"/>
      <c r="I238" s="489"/>
      <c r="J238" s="489"/>
      <c r="K238" s="489"/>
      <c r="L238" s="489"/>
      <c r="M238" s="1100"/>
      <c r="N238" s="1100"/>
      <c r="O238" s="1100"/>
      <c r="P238" s="1100"/>
      <c r="Q238" s="1100"/>
      <c r="R238" s="1100"/>
      <c r="S238" s="1100"/>
      <c r="T238" s="1100"/>
      <c r="U238" s="1100"/>
      <c r="V238" s="1100"/>
      <c r="W238" s="1101"/>
      <c r="X238" s="4"/>
      <c r="Y238" s="5"/>
    </row>
    <row r="239" spans="2:25" ht="34.5" customHeight="1">
      <c r="B239" s="300">
        <v>187</v>
      </c>
      <c r="C239" s="488"/>
      <c r="D239" s="489"/>
      <c r="E239" s="489"/>
      <c r="F239" s="489"/>
      <c r="G239" s="489"/>
      <c r="H239" s="489"/>
      <c r="I239" s="489"/>
      <c r="J239" s="489"/>
      <c r="K239" s="489"/>
      <c r="L239" s="489"/>
      <c r="M239" s="1100"/>
      <c r="N239" s="1100"/>
      <c r="O239" s="1100"/>
      <c r="P239" s="1100"/>
      <c r="Q239" s="1100"/>
      <c r="R239" s="1100"/>
      <c r="S239" s="1100"/>
      <c r="T239" s="1100"/>
      <c r="U239" s="1100"/>
      <c r="V239" s="1100"/>
      <c r="W239" s="1101"/>
      <c r="X239" s="4"/>
      <c r="Y239" s="5"/>
    </row>
    <row r="240" spans="2:25" ht="34.5" customHeight="1">
      <c r="B240" s="300">
        <v>188</v>
      </c>
      <c r="C240" s="488"/>
      <c r="D240" s="489"/>
      <c r="E240" s="489"/>
      <c r="F240" s="489"/>
      <c r="G240" s="489"/>
      <c r="H240" s="489"/>
      <c r="I240" s="489"/>
      <c r="J240" s="489"/>
      <c r="K240" s="489"/>
      <c r="L240" s="489"/>
      <c r="M240" s="1100"/>
      <c r="N240" s="1100"/>
      <c r="O240" s="1100"/>
      <c r="P240" s="1100"/>
      <c r="Q240" s="1100"/>
      <c r="R240" s="1100"/>
      <c r="S240" s="1100"/>
      <c r="T240" s="1100"/>
      <c r="U240" s="1100"/>
      <c r="V240" s="1100"/>
      <c r="W240" s="1101"/>
      <c r="X240" s="4"/>
      <c r="Y240" s="5"/>
    </row>
    <row r="241" spans="2:25" ht="34.5" customHeight="1">
      <c r="B241" s="300">
        <v>189</v>
      </c>
      <c r="C241" s="488"/>
      <c r="D241" s="489"/>
      <c r="E241" s="489"/>
      <c r="F241" s="489"/>
      <c r="G241" s="489"/>
      <c r="H241" s="489"/>
      <c r="I241" s="489"/>
      <c r="J241" s="489"/>
      <c r="K241" s="489"/>
      <c r="L241" s="489"/>
      <c r="M241" s="1100"/>
      <c r="N241" s="1100"/>
      <c r="O241" s="1100"/>
      <c r="P241" s="1100"/>
      <c r="Q241" s="1100"/>
      <c r="R241" s="1100"/>
      <c r="S241" s="1100"/>
      <c r="T241" s="1100"/>
      <c r="U241" s="1100"/>
      <c r="V241" s="1100"/>
      <c r="W241" s="1101"/>
      <c r="X241" s="4"/>
      <c r="Y241" s="5"/>
    </row>
    <row r="242" spans="2:25" ht="34.5" customHeight="1">
      <c r="B242" s="300">
        <v>190</v>
      </c>
      <c r="C242" s="488"/>
      <c r="D242" s="489"/>
      <c r="E242" s="489"/>
      <c r="F242" s="489"/>
      <c r="G242" s="489"/>
      <c r="H242" s="489"/>
      <c r="I242" s="489"/>
      <c r="J242" s="489"/>
      <c r="K242" s="489"/>
      <c r="L242" s="489"/>
      <c r="M242" s="1100"/>
      <c r="N242" s="1100"/>
      <c r="O242" s="1100"/>
      <c r="P242" s="1100"/>
      <c r="Q242" s="1100"/>
      <c r="R242" s="1100"/>
      <c r="S242" s="1100"/>
      <c r="T242" s="1100"/>
      <c r="U242" s="1100"/>
      <c r="V242" s="1100"/>
      <c r="W242" s="1101"/>
      <c r="X242" s="4"/>
      <c r="Y242" s="5"/>
    </row>
    <row r="243" spans="2:25" ht="34.5" customHeight="1">
      <c r="B243" s="300">
        <v>191</v>
      </c>
      <c r="C243" s="488"/>
      <c r="D243" s="489"/>
      <c r="E243" s="489"/>
      <c r="F243" s="489"/>
      <c r="G243" s="489"/>
      <c r="H243" s="489"/>
      <c r="I243" s="489"/>
      <c r="J243" s="489"/>
      <c r="K243" s="489"/>
      <c r="L243" s="489"/>
      <c r="M243" s="1100"/>
      <c r="N243" s="1100"/>
      <c r="O243" s="1100"/>
      <c r="P243" s="1100"/>
      <c r="Q243" s="1100"/>
      <c r="R243" s="1100"/>
      <c r="S243" s="1100"/>
      <c r="T243" s="1100"/>
      <c r="U243" s="1100"/>
      <c r="V243" s="1100"/>
      <c r="W243" s="1101"/>
      <c r="X243" s="4"/>
      <c r="Y243" s="5"/>
    </row>
    <row r="244" spans="2:25" ht="34.5" customHeight="1">
      <c r="B244" s="300">
        <v>192</v>
      </c>
      <c r="C244" s="488"/>
      <c r="D244" s="489"/>
      <c r="E244" s="489"/>
      <c r="F244" s="489"/>
      <c r="G244" s="489"/>
      <c r="H244" s="489"/>
      <c r="I244" s="489"/>
      <c r="J244" s="489"/>
      <c r="K244" s="489"/>
      <c r="L244" s="489"/>
      <c r="M244" s="1100"/>
      <c r="N244" s="1100"/>
      <c r="O244" s="1100"/>
      <c r="P244" s="1100"/>
      <c r="Q244" s="1100"/>
      <c r="R244" s="1100"/>
      <c r="S244" s="1100"/>
      <c r="T244" s="1100"/>
      <c r="U244" s="1100"/>
      <c r="V244" s="1100"/>
      <c r="W244" s="1101"/>
      <c r="X244" s="4"/>
      <c r="Y244" s="5"/>
    </row>
    <row r="245" spans="2:25" ht="34.5" customHeight="1">
      <c r="B245" s="300">
        <v>193</v>
      </c>
      <c r="C245" s="488"/>
      <c r="D245" s="489"/>
      <c r="E245" s="489"/>
      <c r="F245" s="489"/>
      <c r="G245" s="489"/>
      <c r="H245" s="489"/>
      <c r="I245" s="489"/>
      <c r="J245" s="489"/>
      <c r="K245" s="489"/>
      <c r="L245" s="489"/>
      <c r="M245" s="1100"/>
      <c r="N245" s="1100"/>
      <c r="O245" s="1100"/>
      <c r="P245" s="1100"/>
      <c r="Q245" s="1100"/>
      <c r="R245" s="1100"/>
      <c r="S245" s="1100"/>
      <c r="T245" s="1100"/>
      <c r="U245" s="1100"/>
      <c r="V245" s="1100"/>
      <c r="W245" s="1101"/>
      <c r="X245" s="4"/>
      <c r="Y245" s="5"/>
    </row>
    <row r="246" spans="2:25" ht="34.5" customHeight="1">
      <c r="B246" s="300">
        <v>194</v>
      </c>
      <c r="C246" s="488"/>
      <c r="D246" s="489"/>
      <c r="E246" s="489"/>
      <c r="F246" s="489"/>
      <c r="G246" s="489"/>
      <c r="H246" s="489"/>
      <c r="I246" s="489"/>
      <c r="J246" s="489"/>
      <c r="K246" s="489"/>
      <c r="L246" s="489"/>
      <c r="M246" s="1100"/>
      <c r="N246" s="1100"/>
      <c r="O246" s="1100"/>
      <c r="P246" s="1100"/>
      <c r="Q246" s="1100"/>
      <c r="R246" s="1100"/>
      <c r="S246" s="1100"/>
      <c r="T246" s="1100"/>
      <c r="U246" s="1100"/>
      <c r="V246" s="1100"/>
      <c r="W246" s="1101"/>
      <c r="X246" s="4"/>
      <c r="Y246" s="5"/>
    </row>
    <row r="247" spans="2:25" ht="34.5" customHeight="1">
      <c r="B247" s="300">
        <v>195</v>
      </c>
      <c r="C247" s="488"/>
      <c r="D247" s="489"/>
      <c r="E247" s="489"/>
      <c r="F247" s="489"/>
      <c r="G247" s="489"/>
      <c r="H247" s="489"/>
      <c r="I247" s="489"/>
      <c r="J247" s="489"/>
      <c r="K247" s="489"/>
      <c r="L247" s="489"/>
      <c r="M247" s="1100"/>
      <c r="N247" s="1100"/>
      <c r="O247" s="1100"/>
      <c r="P247" s="1100"/>
      <c r="Q247" s="1100"/>
      <c r="R247" s="1100"/>
      <c r="S247" s="1100"/>
      <c r="T247" s="1100"/>
      <c r="U247" s="1100"/>
      <c r="V247" s="1100"/>
      <c r="W247" s="1101"/>
      <c r="X247" s="4"/>
      <c r="Y247" s="5"/>
    </row>
    <row r="248" spans="2:25" ht="34.5" customHeight="1">
      <c r="B248" s="300">
        <v>196</v>
      </c>
      <c r="C248" s="488"/>
      <c r="D248" s="489"/>
      <c r="E248" s="489"/>
      <c r="F248" s="489"/>
      <c r="G248" s="489"/>
      <c r="H248" s="489"/>
      <c r="I248" s="489"/>
      <c r="J248" s="489"/>
      <c r="K248" s="489"/>
      <c r="L248" s="489"/>
      <c r="M248" s="1100"/>
      <c r="N248" s="1100"/>
      <c r="O248" s="1100"/>
      <c r="P248" s="1100"/>
      <c r="Q248" s="1100"/>
      <c r="R248" s="1100"/>
      <c r="S248" s="1100"/>
      <c r="T248" s="1100"/>
      <c r="U248" s="1100"/>
      <c r="V248" s="1100"/>
      <c r="W248" s="1101"/>
      <c r="X248" s="4"/>
      <c r="Y248" s="5"/>
    </row>
    <row r="249" spans="2:25" ht="34.5" customHeight="1">
      <c r="B249" s="300">
        <v>197</v>
      </c>
      <c r="C249" s="488"/>
      <c r="D249" s="489"/>
      <c r="E249" s="489"/>
      <c r="F249" s="489"/>
      <c r="G249" s="489"/>
      <c r="H249" s="489"/>
      <c r="I249" s="489"/>
      <c r="J249" s="489"/>
      <c r="K249" s="489"/>
      <c r="L249" s="489"/>
      <c r="M249" s="1100"/>
      <c r="N249" s="1100"/>
      <c r="O249" s="1100"/>
      <c r="P249" s="1100"/>
      <c r="Q249" s="1100"/>
      <c r="R249" s="1100"/>
      <c r="S249" s="1100"/>
      <c r="T249" s="1100"/>
      <c r="U249" s="1100"/>
      <c r="V249" s="1100"/>
      <c r="W249" s="1101"/>
      <c r="X249" s="4"/>
      <c r="Y249" s="5"/>
    </row>
    <row r="250" spans="2:25" ht="34.5" customHeight="1">
      <c r="B250" s="300">
        <v>198</v>
      </c>
      <c r="C250" s="488"/>
      <c r="D250" s="489"/>
      <c r="E250" s="489"/>
      <c r="F250" s="489"/>
      <c r="G250" s="489"/>
      <c r="H250" s="489"/>
      <c r="I250" s="489"/>
      <c r="J250" s="489"/>
      <c r="K250" s="489"/>
      <c r="L250" s="489"/>
      <c r="M250" s="1100"/>
      <c r="N250" s="1100"/>
      <c r="O250" s="1100"/>
      <c r="P250" s="1100"/>
      <c r="Q250" s="1100"/>
      <c r="R250" s="1100"/>
      <c r="S250" s="1100"/>
      <c r="T250" s="1100"/>
      <c r="U250" s="1100"/>
      <c r="V250" s="1100"/>
      <c r="W250" s="1101"/>
      <c r="X250" s="4"/>
      <c r="Y250" s="5"/>
    </row>
    <row r="251" spans="2:25" ht="34.5" customHeight="1">
      <c r="B251" s="300">
        <v>199</v>
      </c>
      <c r="C251" s="488"/>
      <c r="D251" s="489"/>
      <c r="E251" s="489"/>
      <c r="F251" s="489"/>
      <c r="G251" s="489"/>
      <c r="H251" s="489"/>
      <c r="I251" s="489"/>
      <c r="J251" s="489"/>
      <c r="K251" s="489"/>
      <c r="L251" s="489"/>
      <c r="M251" s="1100"/>
      <c r="N251" s="1100"/>
      <c r="O251" s="1100"/>
      <c r="P251" s="1100"/>
      <c r="Q251" s="1100"/>
      <c r="R251" s="1100"/>
      <c r="S251" s="1100"/>
      <c r="T251" s="1100"/>
      <c r="U251" s="1100"/>
      <c r="V251" s="1100"/>
      <c r="W251" s="1101"/>
      <c r="X251" s="4"/>
      <c r="Y251" s="5"/>
    </row>
    <row r="252" spans="2:25" ht="34.5" customHeight="1">
      <c r="B252" s="300">
        <v>200</v>
      </c>
      <c r="C252" s="488"/>
      <c r="D252" s="489"/>
      <c r="E252" s="489"/>
      <c r="F252" s="489"/>
      <c r="G252" s="489"/>
      <c r="H252" s="489"/>
      <c r="I252" s="489"/>
      <c r="J252" s="489"/>
      <c r="K252" s="489"/>
      <c r="L252" s="489"/>
      <c r="M252" s="1100"/>
      <c r="N252" s="1100"/>
      <c r="O252" s="1100"/>
      <c r="P252" s="1100"/>
      <c r="Q252" s="1100"/>
      <c r="R252" s="1100"/>
      <c r="S252" s="1100"/>
      <c r="T252" s="1100"/>
      <c r="U252" s="1100"/>
      <c r="V252" s="1100"/>
      <c r="W252" s="1101"/>
      <c r="X252" s="4"/>
      <c r="Y252" s="5"/>
    </row>
    <row r="253" spans="2:25" ht="34.5" customHeight="1">
      <c r="B253" s="300">
        <v>201</v>
      </c>
      <c r="C253" s="490"/>
      <c r="D253" s="491"/>
      <c r="E253" s="491"/>
      <c r="F253" s="491"/>
      <c r="G253" s="491"/>
      <c r="H253" s="491"/>
      <c r="I253" s="491"/>
      <c r="J253" s="491"/>
      <c r="K253" s="491"/>
      <c r="L253" s="491"/>
      <c r="M253" s="1100"/>
      <c r="N253" s="1100"/>
      <c r="O253" s="1100"/>
      <c r="P253" s="1100"/>
      <c r="Q253" s="1100"/>
      <c r="R253" s="1100"/>
      <c r="S253" s="1100"/>
      <c r="T253" s="1100"/>
      <c r="U253" s="1100"/>
      <c r="V253" s="1100"/>
      <c r="W253" s="1101"/>
      <c r="X253" s="4"/>
      <c r="Y253" s="5"/>
    </row>
    <row r="254" spans="2:25" ht="34.5" customHeight="1">
      <c r="B254" s="300">
        <v>202</v>
      </c>
      <c r="C254" s="490"/>
      <c r="D254" s="491"/>
      <c r="E254" s="491"/>
      <c r="F254" s="491"/>
      <c r="G254" s="491"/>
      <c r="H254" s="491"/>
      <c r="I254" s="491"/>
      <c r="J254" s="491"/>
      <c r="K254" s="491"/>
      <c r="L254" s="491"/>
      <c r="M254" s="1099"/>
      <c r="N254" s="1099"/>
      <c r="O254" s="1099"/>
      <c r="P254" s="1099"/>
      <c r="Q254" s="1099"/>
      <c r="R254" s="1100"/>
      <c r="S254" s="1100"/>
      <c r="T254" s="1100"/>
      <c r="U254" s="1100"/>
      <c r="V254" s="1100"/>
      <c r="W254" s="1101"/>
      <c r="X254" s="4"/>
      <c r="Y254" s="5"/>
    </row>
    <row r="255" spans="2:25" ht="34.5" customHeight="1">
      <c r="B255" s="300">
        <v>203</v>
      </c>
      <c r="C255" s="490"/>
      <c r="D255" s="491"/>
      <c r="E255" s="491"/>
      <c r="F255" s="491"/>
      <c r="G255" s="491"/>
      <c r="H255" s="491"/>
      <c r="I255" s="491"/>
      <c r="J255" s="491"/>
      <c r="K255" s="491"/>
      <c r="L255" s="491"/>
      <c r="M255" s="1100"/>
      <c r="N255" s="1100"/>
      <c r="O255" s="1100"/>
      <c r="P255" s="1100"/>
      <c r="Q255" s="1100"/>
      <c r="R255" s="1100"/>
      <c r="S255" s="1100"/>
      <c r="T255" s="1100"/>
      <c r="U255" s="1100"/>
      <c r="V255" s="1100"/>
      <c r="W255" s="1101"/>
      <c r="X255" s="4"/>
      <c r="Y255" s="5"/>
    </row>
    <row r="256" spans="2:25" ht="34.5" customHeight="1">
      <c r="B256" s="300">
        <v>204</v>
      </c>
      <c r="C256" s="490"/>
      <c r="D256" s="491"/>
      <c r="E256" s="491"/>
      <c r="F256" s="491"/>
      <c r="G256" s="491"/>
      <c r="H256" s="491"/>
      <c r="I256" s="491"/>
      <c r="J256" s="491"/>
      <c r="K256" s="491"/>
      <c r="L256" s="491"/>
      <c r="M256" s="1100"/>
      <c r="N256" s="1100"/>
      <c r="O256" s="1100"/>
      <c r="P256" s="1100"/>
      <c r="Q256" s="1100"/>
      <c r="R256" s="1100"/>
      <c r="S256" s="1100"/>
      <c r="T256" s="1100"/>
      <c r="U256" s="1100"/>
      <c r="V256" s="1100"/>
      <c r="W256" s="1101"/>
      <c r="X256" s="4"/>
      <c r="Y256" s="5"/>
    </row>
    <row r="257" spans="2:25" ht="34.5" customHeight="1">
      <c r="B257" s="300">
        <v>205</v>
      </c>
      <c r="C257" s="490"/>
      <c r="D257" s="491"/>
      <c r="E257" s="491"/>
      <c r="F257" s="491"/>
      <c r="G257" s="491"/>
      <c r="H257" s="491"/>
      <c r="I257" s="491"/>
      <c r="J257" s="491"/>
      <c r="K257" s="491"/>
      <c r="L257" s="491"/>
      <c r="M257" s="1100"/>
      <c r="N257" s="1100"/>
      <c r="O257" s="1100"/>
      <c r="P257" s="1100"/>
      <c r="Q257" s="1100"/>
      <c r="R257" s="1100"/>
      <c r="S257" s="1100"/>
      <c r="T257" s="1100"/>
      <c r="U257" s="1100"/>
      <c r="V257" s="1100"/>
      <c r="W257" s="1101"/>
      <c r="X257" s="4"/>
      <c r="Y257" s="5"/>
    </row>
    <row r="258" spans="2:25" ht="34.5" customHeight="1">
      <c r="B258" s="300">
        <v>206</v>
      </c>
      <c r="C258" s="490"/>
      <c r="D258" s="491"/>
      <c r="E258" s="491"/>
      <c r="F258" s="491"/>
      <c r="G258" s="491"/>
      <c r="H258" s="491"/>
      <c r="I258" s="491"/>
      <c r="J258" s="491"/>
      <c r="K258" s="491"/>
      <c r="L258" s="491"/>
      <c r="M258" s="1100"/>
      <c r="N258" s="1100"/>
      <c r="O258" s="1100"/>
      <c r="P258" s="1100"/>
      <c r="Q258" s="1100"/>
      <c r="R258" s="1100"/>
      <c r="S258" s="1100"/>
      <c r="T258" s="1100"/>
      <c r="U258" s="1100"/>
      <c r="V258" s="1100"/>
      <c r="W258" s="1101"/>
      <c r="X258" s="4"/>
      <c r="Y258" s="5"/>
    </row>
    <row r="259" spans="2:25" ht="34.5" customHeight="1">
      <c r="B259" s="300">
        <v>207</v>
      </c>
      <c r="C259" s="490"/>
      <c r="D259" s="491"/>
      <c r="E259" s="491"/>
      <c r="F259" s="491"/>
      <c r="G259" s="491"/>
      <c r="H259" s="491"/>
      <c r="I259" s="491"/>
      <c r="J259" s="491"/>
      <c r="K259" s="491"/>
      <c r="L259" s="491"/>
      <c r="M259" s="1100"/>
      <c r="N259" s="1100"/>
      <c r="O259" s="1100"/>
      <c r="P259" s="1100"/>
      <c r="Q259" s="1100"/>
      <c r="R259" s="1100"/>
      <c r="S259" s="1100"/>
      <c r="T259" s="1100"/>
      <c r="U259" s="1100"/>
      <c r="V259" s="1100"/>
      <c r="W259" s="1101"/>
      <c r="X259" s="4"/>
      <c r="Y259" s="5"/>
    </row>
    <row r="260" spans="2:25" ht="34.5" customHeight="1">
      <c r="B260" s="300">
        <v>208</v>
      </c>
      <c r="C260" s="488"/>
      <c r="D260" s="489"/>
      <c r="E260" s="489"/>
      <c r="F260" s="489"/>
      <c r="G260" s="489"/>
      <c r="H260" s="489"/>
      <c r="I260" s="489"/>
      <c r="J260" s="489"/>
      <c r="K260" s="489"/>
      <c r="L260" s="489"/>
      <c r="M260" s="1100"/>
      <c r="N260" s="1100"/>
      <c r="O260" s="1100"/>
      <c r="P260" s="1100"/>
      <c r="Q260" s="1100"/>
      <c r="R260" s="1100"/>
      <c r="S260" s="1100"/>
      <c r="T260" s="1100"/>
      <c r="U260" s="1100"/>
      <c r="V260" s="1100"/>
      <c r="W260" s="1101"/>
      <c r="X260" s="4"/>
      <c r="Y260" s="5"/>
    </row>
    <row r="261" spans="2:25" ht="34.5" customHeight="1">
      <c r="B261" s="300">
        <v>209</v>
      </c>
      <c r="C261" s="488"/>
      <c r="D261" s="489"/>
      <c r="E261" s="489"/>
      <c r="F261" s="489"/>
      <c r="G261" s="489"/>
      <c r="H261" s="489"/>
      <c r="I261" s="489"/>
      <c r="J261" s="489"/>
      <c r="K261" s="489"/>
      <c r="L261" s="489"/>
      <c r="M261" s="1100"/>
      <c r="N261" s="1100"/>
      <c r="O261" s="1100"/>
      <c r="P261" s="1100"/>
      <c r="Q261" s="1100"/>
      <c r="R261" s="1100"/>
      <c r="S261" s="1100"/>
      <c r="T261" s="1100"/>
      <c r="U261" s="1100"/>
      <c r="V261" s="1100"/>
      <c r="W261" s="1101"/>
      <c r="X261" s="4"/>
      <c r="Y261" s="5"/>
    </row>
    <row r="262" spans="2:25" ht="34.5" customHeight="1">
      <c r="B262" s="300">
        <v>210</v>
      </c>
      <c r="C262" s="488"/>
      <c r="D262" s="489"/>
      <c r="E262" s="489"/>
      <c r="F262" s="489"/>
      <c r="G262" s="489"/>
      <c r="H262" s="489"/>
      <c r="I262" s="489"/>
      <c r="J262" s="489"/>
      <c r="K262" s="489"/>
      <c r="L262" s="489"/>
      <c r="M262" s="1100"/>
      <c r="N262" s="1100"/>
      <c r="O262" s="1100"/>
      <c r="P262" s="1100"/>
      <c r="Q262" s="1100"/>
      <c r="R262" s="1100"/>
      <c r="S262" s="1100"/>
      <c r="T262" s="1100"/>
      <c r="U262" s="1100"/>
      <c r="V262" s="1100"/>
      <c r="W262" s="1101"/>
      <c r="X262" s="4"/>
      <c r="Y262" s="5"/>
    </row>
    <row r="263" spans="2:25" ht="34.5" customHeight="1">
      <c r="B263" s="300">
        <v>211</v>
      </c>
      <c r="C263" s="488"/>
      <c r="D263" s="489"/>
      <c r="E263" s="489"/>
      <c r="F263" s="489"/>
      <c r="G263" s="489"/>
      <c r="H263" s="489"/>
      <c r="I263" s="489"/>
      <c r="J263" s="489"/>
      <c r="K263" s="489"/>
      <c r="L263" s="489"/>
      <c r="M263" s="1100"/>
      <c r="N263" s="1100"/>
      <c r="O263" s="1100"/>
      <c r="P263" s="1100"/>
      <c r="Q263" s="1100"/>
      <c r="R263" s="1100"/>
      <c r="S263" s="1100"/>
      <c r="T263" s="1100"/>
      <c r="U263" s="1100"/>
      <c r="V263" s="1100"/>
      <c r="W263" s="1101"/>
      <c r="X263" s="4"/>
      <c r="Y263" s="5"/>
    </row>
    <row r="264" spans="2:25" ht="34.5" customHeight="1">
      <c r="B264" s="300">
        <v>212</v>
      </c>
      <c r="C264" s="488"/>
      <c r="D264" s="489"/>
      <c r="E264" s="489"/>
      <c r="F264" s="489"/>
      <c r="G264" s="489"/>
      <c r="H264" s="489"/>
      <c r="I264" s="489"/>
      <c r="J264" s="489"/>
      <c r="K264" s="489"/>
      <c r="L264" s="489"/>
      <c r="M264" s="1100"/>
      <c r="N264" s="1100"/>
      <c r="O264" s="1100"/>
      <c r="P264" s="1100"/>
      <c r="Q264" s="1100"/>
      <c r="R264" s="1100"/>
      <c r="S264" s="1100"/>
      <c r="T264" s="1100"/>
      <c r="U264" s="1100"/>
      <c r="V264" s="1100"/>
      <c r="W264" s="1101"/>
      <c r="X264" s="4"/>
      <c r="Y264" s="5"/>
    </row>
    <row r="265" spans="2:25" ht="34.5" customHeight="1">
      <c r="B265" s="300">
        <v>213</v>
      </c>
      <c r="C265" s="488"/>
      <c r="D265" s="489"/>
      <c r="E265" s="489"/>
      <c r="F265" s="489"/>
      <c r="G265" s="489"/>
      <c r="H265" s="489"/>
      <c r="I265" s="489"/>
      <c r="J265" s="489"/>
      <c r="K265" s="489"/>
      <c r="L265" s="489"/>
      <c r="M265" s="1100"/>
      <c r="N265" s="1100"/>
      <c r="O265" s="1100"/>
      <c r="P265" s="1100"/>
      <c r="Q265" s="1100"/>
      <c r="R265" s="1100"/>
      <c r="S265" s="1100"/>
      <c r="T265" s="1100"/>
      <c r="U265" s="1100"/>
      <c r="V265" s="1100"/>
      <c r="W265" s="1101"/>
      <c r="X265" s="4"/>
      <c r="Y265" s="5"/>
    </row>
    <row r="266" spans="2:25" ht="34.5" customHeight="1">
      <c r="B266" s="300">
        <v>214</v>
      </c>
      <c r="C266" s="488"/>
      <c r="D266" s="489"/>
      <c r="E266" s="489"/>
      <c r="F266" s="489"/>
      <c r="G266" s="489"/>
      <c r="H266" s="489"/>
      <c r="I266" s="489"/>
      <c r="J266" s="489"/>
      <c r="K266" s="489"/>
      <c r="L266" s="489"/>
      <c r="M266" s="1100"/>
      <c r="N266" s="1100"/>
      <c r="O266" s="1100"/>
      <c r="P266" s="1100"/>
      <c r="Q266" s="1100"/>
      <c r="R266" s="1100"/>
      <c r="S266" s="1100"/>
      <c r="T266" s="1100"/>
      <c r="U266" s="1100"/>
      <c r="V266" s="1100"/>
      <c r="W266" s="1101"/>
      <c r="X266" s="4"/>
      <c r="Y266" s="5"/>
    </row>
    <row r="267" spans="2:25" ht="34.5" customHeight="1">
      <c r="B267" s="300">
        <v>215</v>
      </c>
      <c r="C267" s="488"/>
      <c r="D267" s="489"/>
      <c r="E267" s="489"/>
      <c r="F267" s="489"/>
      <c r="G267" s="489"/>
      <c r="H267" s="489"/>
      <c r="I267" s="489"/>
      <c r="J267" s="489"/>
      <c r="K267" s="489"/>
      <c r="L267" s="489"/>
      <c r="M267" s="1100"/>
      <c r="N267" s="1100"/>
      <c r="O267" s="1100"/>
      <c r="P267" s="1100"/>
      <c r="Q267" s="1100"/>
      <c r="R267" s="1100"/>
      <c r="S267" s="1100"/>
      <c r="T267" s="1100"/>
      <c r="U267" s="1100"/>
      <c r="V267" s="1100"/>
      <c r="W267" s="1101"/>
      <c r="X267" s="4"/>
      <c r="Y267" s="5"/>
    </row>
    <row r="268" spans="2:25" ht="34.5" customHeight="1">
      <c r="B268" s="300">
        <v>216</v>
      </c>
      <c r="C268" s="488"/>
      <c r="D268" s="489"/>
      <c r="E268" s="489"/>
      <c r="F268" s="489"/>
      <c r="G268" s="489"/>
      <c r="H268" s="489"/>
      <c r="I268" s="489"/>
      <c r="J268" s="489"/>
      <c r="K268" s="489"/>
      <c r="L268" s="489"/>
      <c r="M268" s="1100"/>
      <c r="N268" s="1100"/>
      <c r="O268" s="1100"/>
      <c r="P268" s="1100"/>
      <c r="Q268" s="1100"/>
      <c r="R268" s="1100"/>
      <c r="S268" s="1100"/>
      <c r="T268" s="1100"/>
      <c r="U268" s="1100"/>
      <c r="V268" s="1100"/>
      <c r="W268" s="1101"/>
      <c r="X268" s="4"/>
      <c r="Y268" s="5"/>
    </row>
    <row r="269" spans="2:25" ht="34.5" customHeight="1">
      <c r="B269" s="300">
        <v>217</v>
      </c>
      <c r="C269" s="488"/>
      <c r="D269" s="489"/>
      <c r="E269" s="489"/>
      <c r="F269" s="489"/>
      <c r="G269" s="489"/>
      <c r="H269" s="489"/>
      <c r="I269" s="489"/>
      <c r="J269" s="489"/>
      <c r="K269" s="489"/>
      <c r="L269" s="489"/>
      <c r="M269" s="1100"/>
      <c r="N269" s="1100"/>
      <c r="O269" s="1100"/>
      <c r="P269" s="1100"/>
      <c r="Q269" s="1100"/>
      <c r="R269" s="1100"/>
      <c r="S269" s="1100"/>
      <c r="T269" s="1100"/>
      <c r="U269" s="1100"/>
      <c r="V269" s="1100"/>
      <c r="W269" s="1101"/>
      <c r="X269" s="4"/>
      <c r="Y269" s="5"/>
    </row>
    <row r="270" spans="2:25" ht="34.5" customHeight="1">
      <c r="B270" s="300">
        <v>218</v>
      </c>
      <c r="C270" s="488"/>
      <c r="D270" s="489"/>
      <c r="E270" s="489"/>
      <c r="F270" s="489"/>
      <c r="G270" s="489"/>
      <c r="H270" s="489"/>
      <c r="I270" s="489"/>
      <c r="J270" s="489"/>
      <c r="K270" s="489"/>
      <c r="L270" s="489"/>
      <c r="M270" s="1100"/>
      <c r="N270" s="1100"/>
      <c r="O270" s="1100"/>
      <c r="P270" s="1100"/>
      <c r="Q270" s="1100"/>
      <c r="R270" s="1100"/>
      <c r="S270" s="1100"/>
      <c r="T270" s="1100"/>
      <c r="U270" s="1100"/>
      <c r="V270" s="1100"/>
      <c r="W270" s="1101"/>
      <c r="X270" s="4"/>
      <c r="Y270" s="5"/>
    </row>
    <row r="271" spans="2:25" ht="34.5" customHeight="1">
      <c r="B271" s="300">
        <v>219</v>
      </c>
      <c r="C271" s="488"/>
      <c r="D271" s="489"/>
      <c r="E271" s="489"/>
      <c r="F271" s="489"/>
      <c r="G271" s="489"/>
      <c r="H271" s="489"/>
      <c r="I271" s="489"/>
      <c r="J271" s="489"/>
      <c r="K271" s="489"/>
      <c r="L271" s="489"/>
      <c r="M271" s="1100"/>
      <c r="N271" s="1100"/>
      <c r="O271" s="1100"/>
      <c r="P271" s="1100"/>
      <c r="Q271" s="1100"/>
      <c r="R271" s="1100"/>
      <c r="S271" s="1100"/>
      <c r="T271" s="1100"/>
      <c r="U271" s="1100"/>
      <c r="V271" s="1100"/>
      <c r="W271" s="1101"/>
      <c r="X271" s="4"/>
      <c r="Y271" s="5"/>
    </row>
    <row r="272" spans="2:25" ht="34.5" customHeight="1">
      <c r="B272" s="300">
        <v>220</v>
      </c>
      <c r="C272" s="488"/>
      <c r="D272" s="489"/>
      <c r="E272" s="489"/>
      <c r="F272" s="489"/>
      <c r="G272" s="489"/>
      <c r="H272" s="489"/>
      <c r="I272" s="489"/>
      <c r="J272" s="489"/>
      <c r="K272" s="489"/>
      <c r="L272" s="489"/>
      <c r="M272" s="1100"/>
      <c r="N272" s="1100"/>
      <c r="O272" s="1100"/>
      <c r="P272" s="1100"/>
      <c r="Q272" s="1100"/>
      <c r="R272" s="1100"/>
      <c r="S272" s="1100"/>
      <c r="T272" s="1100"/>
      <c r="U272" s="1100"/>
      <c r="V272" s="1100"/>
      <c r="W272" s="1101"/>
      <c r="X272" s="4"/>
      <c r="Y272" s="5"/>
    </row>
    <row r="273" spans="2:25" ht="34.5" customHeight="1">
      <c r="B273" s="300">
        <v>221</v>
      </c>
      <c r="C273" s="488"/>
      <c r="D273" s="489"/>
      <c r="E273" s="489"/>
      <c r="F273" s="489"/>
      <c r="G273" s="489"/>
      <c r="H273" s="489"/>
      <c r="I273" s="489"/>
      <c r="J273" s="489"/>
      <c r="K273" s="489"/>
      <c r="L273" s="489"/>
      <c r="M273" s="1100"/>
      <c r="N273" s="1100"/>
      <c r="O273" s="1100"/>
      <c r="P273" s="1100"/>
      <c r="Q273" s="1100"/>
      <c r="R273" s="1100"/>
      <c r="S273" s="1100"/>
      <c r="T273" s="1100"/>
      <c r="U273" s="1100"/>
      <c r="V273" s="1100"/>
      <c r="W273" s="1101"/>
      <c r="X273" s="4"/>
      <c r="Y273" s="5"/>
    </row>
    <row r="274" spans="2:25" ht="34.5" customHeight="1">
      <c r="B274" s="300">
        <v>222</v>
      </c>
      <c r="C274" s="488"/>
      <c r="D274" s="489"/>
      <c r="E274" s="489"/>
      <c r="F274" s="489"/>
      <c r="G274" s="489"/>
      <c r="H274" s="489"/>
      <c r="I274" s="489"/>
      <c r="J274" s="489"/>
      <c r="K274" s="489"/>
      <c r="L274" s="489"/>
      <c r="M274" s="1100"/>
      <c r="N274" s="1100"/>
      <c r="O274" s="1100"/>
      <c r="P274" s="1100"/>
      <c r="Q274" s="1100"/>
      <c r="R274" s="1100"/>
      <c r="S274" s="1100"/>
      <c r="T274" s="1100"/>
      <c r="U274" s="1100"/>
      <c r="V274" s="1100"/>
      <c r="W274" s="1101"/>
      <c r="X274" s="4"/>
      <c r="Y274" s="5"/>
    </row>
    <row r="275" spans="2:25" ht="34.5" customHeight="1">
      <c r="B275" s="300">
        <v>223</v>
      </c>
      <c r="C275" s="488"/>
      <c r="D275" s="489"/>
      <c r="E275" s="489"/>
      <c r="F275" s="489"/>
      <c r="G275" s="489"/>
      <c r="H275" s="489"/>
      <c r="I275" s="489"/>
      <c r="J275" s="489"/>
      <c r="K275" s="489"/>
      <c r="L275" s="489"/>
      <c r="M275" s="1100"/>
      <c r="N275" s="1100"/>
      <c r="O275" s="1100"/>
      <c r="P275" s="1100"/>
      <c r="Q275" s="1100"/>
      <c r="R275" s="1100"/>
      <c r="S275" s="1100"/>
      <c r="T275" s="1100"/>
      <c r="U275" s="1100"/>
      <c r="V275" s="1100"/>
      <c r="W275" s="1101"/>
      <c r="X275" s="4"/>
      <c r="Y275" s="5"/>
    </row>
    <row r="276" spans="2:25" ht="34.5" customHeight="1">
      <c r="B276" s="300">
        <v>224</v>
      </c>
      <c r="C276" s="488"/>
      <c r="D276" s="489"/>
      <c r="E276" s="489"/>
      <c r="F276" s="489"/>
      <c r="G276" s="489"/>
      <c r="H276" s="489"/>
      <c r="I276" s="489"/>
      <c r="J276" s="489"/>
      <c r="K276" s="489"/>
      <c r="L276" s="489"/>
      <c r="M276" s="1100"/>
      <c r="N276" s="1100"/>
      <c r="O276" s="1100"/>
      <c r="P276" s="1100"/>
      <c r="Q276" s="1100"/>
      <c r="R276" s="1100"/>
      <c r="S276" s="1100"/>
      <c r="T276" s="1100"/>
      <c r="U276" s="1100"/>
      <c r="V276" s="1100"/>
      <c r="W276" s="1101"/>
      <c r="X276" s="4"/>
      <c r="Y276" s="5"/>
    </row>
    <row r="277" spans="2:25" ht="34.5" customHeight="1">
      <c r="B277" s="300">
        <v>225</v>
      </c>
      <c r="C277" s="488"/>
      <c r="D277" s="489"/>
      <c r="E277" s="489"/>
      <c r="F277" s="489"/>
      <c r="G277" s="489"/>
      <c r="H277" s="489"/>
      <c r="I277" s="489"/>
      <c r="J277" s="489"/>
      <c r="K277" s="489"/>
      <c r="L277" s="489"/>
      <c r="M277" s="1100"/>
      <c r="N277" s="1100"/>
      <c r="O277" s="1100"/>
      <c r="P277" s="1100"/>
      <c r="Q277" s="1100"/>
      <c r="R277" s="1100"/>
      <c r="S277" s="1100"/>
      <c r="T277" s="1100"/>
      <c r="U277" s="1100"/>
      <c r="V277" s="1100"/>
      <c r="W277" s="1101"/>
      <c r="X277" s="4"/>
      <c r="Y277" s="5"/>
    </row>
    <row r="278" spans="2:25" ht="34.5" customHeight="1">
      <c r="B278" s="300">
        <v>226</v>
      </c>
      <c r="C278" s="488"/>
      <c r="D278" s="489"/>
      <c r="E278" s="489"/>
      <c r="F278" s="489"/>
      <c r="G278" s="489"/>
      <c r="H278" s="489"/>
      <c r="I278" s="489"/>
      <c r="J278" s="489"/>
      <c r="K278" s="489"/>
      <c r="L278" s="489"/>
      <c r="M278" s="1100"/>
      <c r="N278" s="1100"/>
      <c r="O278" s="1100"/>
      <c r="P278" s="1100"/>
      <c r="Q278" s="1100"/>
      <c r="R278" s="1100"/>
      <c r="S278" s="1100"/>
      <c r="T278" s="1100"/>
      <c r="U278" s="1100"/>
      <c r="V278" s="1100"/>
      <c r="W278" s="1101"/>
      <c r="X278" s="4"/>
      <c r="Y278" s="5"/>
    </row>
    <row r="279" spans="2:25" ht="34.5" customHeight="1">
      <c r="B279" s="300">
        <v>227</v>
      </c>
      <c r="C279" s="488"/>
      <c r="D279" s="489"/>
      <c r="E279" s="489"/>
      <c r="F279" s="489"/>
      <c r="G279" s="489"/>
      <c r="H279" s="489"/>
      <c r="I279" s="489"/>
      <c r="J279" s="489"/>
      <c r="K279" s="489"/>
      <c r="L279" s="489"/>
      <c r="M279" s="1100"/>
      <c r="N279" s="1100"/>
      <c r="O279" s="1100"/>
      <c r="P279" s="1100"/>
      <c r="Q279" s="1100"/>
      <c r="R279" s="1100"/>
      <c r="S279" s="1100"/>
      <c r="T279" s="1100"/>
      <c r="U279" s="1100"/>
      <c r="V279" s="1100"/>
      <c r="W279" s="1101"/>
      <c r="X279" s="4"/>
      <c r="Y279" s="5"/>
    </row>
    <row r="280" spans="2:25" ht="34.5" customHeight="1">
      <c r="B280" s="300">
        <v>228</v>
      </c>
      <c r="C280" s="488"/>
      <c r="D280" s="489"/>
      <c r="E280" s="489"/>
      <c r="F280" s="489"/>
      <c r="G280" s="489"/>
      <c r="H280" s="489"/>
      <c r="I280" s="489"/>
      <c r="J280" s="489"/>
      <c r="K280" s="489"/>
      <c r="L280" s="489"/>
      <c r="M280" s="1100"/>
      <c r="N280" s="1100"/>
      <c r="O280" s="1100"/>
      <c r="P280" s="1100"/>
      <c r="Q280" s="1100"/>
      <c r="R280" s="1100"/>
      <c r="S280" s="1100"/>
      <c r="T280" s="1100"/>
      <c r="U280" s="1100"/>
      <c r="V280" s="1100"/>
      <c r="W280" s="1101"/>
      <c r="X280" s="4"/>
      <c r="Y280" s="5"/>
    </row>
    <row r="281" spans="2:25" ht="34.5" customHeight="1">
      <c r="B281" s="300">
        <v>229</v>
      </c>
      <c r="C281" s="488"/>
      <c r="D281" s="489"/>
      <c r="E281" s="489"/>
      <c r="F281" s="489"/>
      <c r="G281" s="489"/>
      <c r="H281" s="489"/>
      <c r="I281" s="489"/>
      <c r="J281" s="489"/>
      <c r="K281" s="489"/>
      <c r="L281" s="489"/>
      <c r="M281" s="1100"/>
      <c r="N281" s="1100"/>
      <c r="O281" s="1100"/>
      <c r="P281" s="1100"/>
      <c r="Q281" s="1100"/>
      <c r="R281" s="1100"/>
      <c r="S281" s="1100"/>
      <c r="T281" s="1100"/>
      <c r="U281" s="1100"/>
      <c r="V281" s="1100"/>
      <c r="W281" s="1101"/>
      <c r="X281" s="4"/>
      <c r="Y281" s="5"/>
    </row>
    <row r="282" spans="2:25" ht="34.5" customHeight="1">
      <c r="B282" s="300">
        <v>230</v>
      </c>
      <c r="C282" s="488"/>
      <c r="D282" s="489"/>
      <c r="E282" s="489"/>
      <c r="F282" s="489"/>
      <c r="G282" s="489"/>
      <c r="H282" s="489"/>
      <c r="I282" s="489"/>
      <c r="J282" s="489"/>
      <c r="K282" s="489"/>
      <c r="L282" s="489"/>
      <c r="M282" s="1100"/>
      <c r="N282" s="1100"/>
      <c r="O282" s="1100"/>
      <c r="P282" s="1100"/>
      <c r="Q282" s="1100"/>
      <c r="R282" s="1100"/>
      <c r="S282" s="1100"/>
      <c r="T282" s="1100"/>
      <c r="U282" s="1100"/>
      <c r="V282" s="1100"/>
      <c r="W282" s="1101"/>
      <c r="X282" s="4"/>
      <c r="Y282" s="5"/>
    </row>
    <row r="283" spans="2:25" ht="34.5" customHeight="1">
      <c r="B283" s="300">
        <v>231</v>
      </c>
      <c r="C283" s="488"/>
      <c r="D283" s="489"/>
      <c r="E283" s="489"/>
      <c r="F283" s="489"/>
      <c r="G283" s="489"/>
      <c r="H283" s="489"/>
      <c r="I283" s="489"/>
      <c r="J283" s="489"/>
      <c r="K283" s="489"/>
      <c r="L283" s="489"/>
      <c r="M283" s="1100"/>
      <c r="N283" s="1100"/>
      <c r="O283" s="1100"/>
      <c r="P283" s="1100"/>
      <c r="Q283" s="1100"/>
      <c r="R283" s="1100"/>
      <c r="S283" s="1100"/>
      <c r="T283" s="1100"/>
      <c r="U283" s="1100"/>
      <c r="V283" s="1100"/>
      <c r="W283" s="1101"/>
      <c r="X283" s="4"/>
      <c r="Y283" s="5"/>
    </row>
    <row r="284" spans="2:25" ht="34.5" customHeight="1">
      <c r="B284" s="300">
        <v>232</v>
      </c>
      <c r="C284" s="488"/>
      <c r="D284" s="489"/>
      <c r="E284" s="489"/>
      <c r="F284" s="489"/>
      <c r="G284" s="489"/>
      <c r="H284" s="489"/>
      <c r="I284" s="489"/>
      <c r="J284" s="489"/>
      <c r="K284" s="489"/>
      <c r="L284" s="489"/>
      <c r="M284" s="1100"/>
      <c r="N284" s="1100"/>
      <c r="O284" s="1100"/>
      <c r="P284" s="1100"/>
      <c r="Q284" s="1100"/>
      <c r="R284" s="1100"/>
      <c r="S284" s="1100"/>
      <c r="T284" s="1100"/>
      <c r="U284" s="1100"/>
      <c r="V284" s="1100"/>
      <c r="W284" s="1101"/>
      <c r="X284" s="4"/>
      <c r="Y284" s="5"/>
    </row>
    <row r="285" spans="2:25" ht="34.5" customHeight="1">
      <c r="B285" s="300">
        <v>233</v>
      </c>
      <c r="C285" s="488"/>
      <c r="D285" s="489"/>
      <c r="E285" s="489"/>
      <c r="F285" s="489"/>
      <c r="G285" s="489"/>
      <c r="H285" s="489"/>
      <c r="I285" s="489"/>
      <c r="J285" s="489"/>
      <c r="K285" s="489"/>
      <c r="L285" s="489"/>
      <c r="M285" s="1100"/>
      <c r="N285" s="1100"/>
      <c r="O285" s="1100"/>
      <c r="P285" s="1100"/>
      <c r="Q285" s="1100"/>
      <c r="R285" s="1100"/>
      <c r="S285" s="1100"/>
      <c r="T285" s="1100"/>
      <c r="U285" s="1100"/>
      <c r="V285" s="1100"/>
      <c r="W285" s="1101"/>
      <c r="X285" s="4"/>
      <c r="Y285" s="5"/>
    </row>
    <row r="286" spans="2:25" ht="34.5" customHeight="1">
      <c r="B286" s="300">
        <v>234</v>
      </c>
      <c r="C286" s="488"/>
      <c r="D286" s="489"/>
      <c r="E286" s="489"/>
      <c r="F286" s="489"/>
      <c r="G286" s="489"/>
      <c r="H286" s="489"/>
      <c r="I286" s="489"/>
      <c r="J286" s="489"/>
      <c r="K286" s="489"/>
      <c r="L286" s="489"/>
      <c r="M286" s="1100"/>
      <c r="N286" s="1100"/>
      <c r="O286" s="1100"/>
      <c r="P286" s="1100"/>
      <c r="Q286" s="1100"/>
      <c r="R286" s="1100"/>
      <c r="S286" s="1100"/>
      <c r="T286" s="1100"/>
      <c r="U286" s="1100"/>
      <c r="V286" s="1100"/>
      <c r="W286" s="1101"/>
      <c r="X286" s="4"/>
      <c r="Y286" s="5"/>
    </row>
    <row r="287" spans="2:25" ht="34.5" customHeight="1">
      <c r="B287" s="300">
        <v>235</v>
      </c>
      <c r="C287" s="488"/>
      <c r="D287" s="489"/>
      <c r="E287" s="489"/>
      <c r="F287" s="489"/>
      <c r="G287" s="489"/>
      <c r="H287" s="489"/>
      <c r="I287" s="489"/>
      <c r="J287" s="489"/>
      <c r="K287" s="489"/>
      <c r="L287" s="489"/>
      <c r="M287" s="1100"/>
      <c r="N287" s="1100"/>
      <c r="O287" s="1100"/>
      <c r="P287" s="1100"/>
      <c r="Q287" s="1100"/>
      <c r="R287" s="1100"/>
      <c r="S287" s="1100"/>
      <c r="T287" s="1100"/>
      <c r="U287" s="1100"/>
      <c r="V287" s="1100"/>
      <c r="W287" s="1101"/>
      <c r="X287" s="4"/>
      <c r="Y287" s="5"/>
    </row>
    <row r="288" spans="2:25" ht="34.5" customHeight="1">
      <c r="B288" s="300">
        <v>236</v>
      </c>
      <c r="C288" s="488"/>
      <c r="D288" s="489"/>
      <c r="E288" s="489"/>
      <c r="F288" s="489"/>
      <c r="G288" s="489"/>
      <c r="H288" s="489"/>
      <c r="I288" s="489"/>
      <c r="J288" s="489"/>
      <c r="K288" s="489"/>
      <c r="L288" s="489"/>
      <c r="M288" s="1100"/>
      <c r="N288" s="1100"/>
      <c r="O288" s="1100"/>
      <c r="P288" s="1100"/>
      <c r="Q288" s="1100"/>
      <c r="R288" s="1100"/>
      <c r="S288" s="1100"/>
      <c r="T288" s="1100"/>
      <c r="U288" s="1100"/>
      <c r="V288" s="1100"/>
      <c r="W288" s="1101"/>
      <c r="X288" s="4"/>
      <c r="Y288" s="5"/>
    </row>
    <row r="289" spans="2:25" ht="34.5" customHeight="1">
      <c r="B289" s="300">
        <v>237</v>
      </c>
      <c r="C289" s="488"/>
      <c r="D289" s="489"/>
      <c r="E289" s="489"/>
      <c r="F289" s="489"/>
      <c r="G289" s="489"/>
      <c r="H289" s="489"/>
      <c r="I289" s="489"/>
      <c r="J289" s="489"/>
      <c r="K289" s="489"/>
      <c r="L289" s="489"/>
      <c r="M289" s="1100"/>
      <c r="N289" s="1100"/>
      <c r="O289" s="1100"/>
      <c r="P289" s="1100"/>
      <c r="Q289" s="1100"/>
      <c r="R289" s="1100"/>
      <c r="S289" s="1100"/>
      <c r="T289" s="1100"/>
      <c r="U289" s="1100"/>
      <c r="V289" s="1100"/>
      <c r="W289" s="1101"/>
      <c r="X289" s="4"/>
      <c r="Y289" s="5"/>
    </row>
    <row r="290" spans="2:25" ht="34.5" customHeight="1">
      <c r="B290" s="300">
        <v>238</v>
      </c>
      <c r="C290" s="488"/>
      <c r="D290" s="489"/>
      <c r="E290" s="489"/>
      <c r="F290" s="489"/>
      <c r="G290" s="489"/>
      <c r="H290" s="489"/>
      <c r="I290" s="489"/>
      <c r="J290" s="489"/>
      <c r="K290" s="489"/>
      <c r="L290" s="489"/>
      <c r="M290" s="1100"/>
      <c r="N290" s="1100"/>
      <c r="O290" s="1100"/>
      <c r="P290" s="1100"/>
      <c r="Q290" s="1100"/>
      <c r="R290" s="1100"/>
      <c r="S290" s="1100"/>
      <c r="T290" s="1100"/>
      <c r="U290" s="1100"/>
      <c r="V290" s="1100"/>
      <c r="W290" s="1101"/>
      <c r="X290" s="4"/>
      <c r="Y290" s="5"/>
    </row>
    <row r="291" spans="2:25" ht="34.5" customHeight="1">
      <c r="B291" s="300">
        <v>239</v>
      </c>
      <c r="C291" s="488"/>
      <c r="D291" s="489"/>
      <c r="E291" s="489"/>
      <c r="F291" s="489"/>
      <c r="G291" s="489"/>
      <c r="H291" s="489"/>
      <c r="I291" s="489"/>
      <c r="J291" s="489"/>
      <c r="K291" s="489"/>
      <c r="L291" s="489"/>
      <c r="M291" s="1100"/>
      <c r="N291" s="1100"/>
      <c r="O291" s="1100"/>
      <c r="P291" s="1100"/>
      <c r="Q291" s="1100"/>
      <c r="R291" s="1100"/>
      <c r="S291" s="1100"/>
      <c r="T291" s="1100"/>
      <c r="U291" s="1100"/>
      <c r="V291" s="1100"/>
      <c r="W291" s="1101"/>
      <c r="X291" s="4"/>
      <c r="Y291" s="5"/>
    </row>
    <row r="292" spans="2:25" ht="34.5" customHeight="1">
      <c r="B292" s="300">
        <v>240</v>
      </c>
      <c r="C292" s="488"/>
      <c r="D292" s="489"/>
      <c r="E292" s="489"/>
      <c r="F292" s="489"/>
      <c r="G292" s="489"/>
      <c r="H292" s="489"/>
      <c r="I292" s="489"/>
      <c r="J292" s="489"/>
      <c r="K292" s="489"/>
      <c r="L292" s="489"/>
      <c r="M292" s="1100"/>
      <c r="N292" s="1100"/>
      <c r="O292" s="1100"/>
      <c r="P292" s="1100"/>
      <c r="Q292" s="1100"/>
      <c r="R292" s="1100"/>
      <c r="S292" s="1100"/>
      <c r="T292" s="1100"/>
      <c r="U292" s="1100"/>
      <c r="V292" s="1100"/>
      <c r="W292" s="1101"/>
      <c r="X292" s="4"/>
      <c r="Y292" s="5"/>
    </row>
    <row r="293" spans="2:25" ht="34.5" customHeight="1">
      <c r="B293" s="300">
        <v>241</v>
      </c>
      <c r="C293" s="488"/>
      <c r="D293" s="489"/>
      <c r="E293" s="489"/>
      <c r="F293" s="489"/>
      <c r="G293" s="489"/>
      <c r="H293" s="489"/>
      <c r="I293" s="489"/>
      <c r="J293" s="489"/>
      <c r="K293" s="489"/>
      <c r="L293" s="489"/>
      <c r="M293" s="1100"/>
      <c r="N293" s="1100"/>
      <c r="O293" s="1100"/>
      <c r="P293" s="1100"/>
      <c r="Q293" s="1100"/>
      <c r="R293" s="1100"/>
      <c r="S293" s="1100"/>
      <c r="T293" s="1100"/>
      <c r="U293" s="1100"/>
      <c r="V293" s="1100"/>
      <c r="W293" s="1101"/>
      <c r="X293" s="4"/>
      <c r="Y293" s="5"/>
    </row>
    <row r="294" spans="2:25" ht="34.5" customHeight="1">
      <c r="B294" s="300">
        <v>242</v>
      </c>
      <c r="C294" s="488"/>
      <c r="D294" s="489"/>
      <c r="E294" s="489"/>
      <c r="F294" s="489"/>
      <c r="G294" s="489"/>
      <c r="H294" s="489"/>
      <c r="I294" s="489"/>
      <c r="J294" s="489"/>
      <c r="K294" s="489"/>
      <c r="L294" s="489"/>
      <c r="M294" s="1100"/>
      <c r="N294" s="1100"/>
      <c r="O294" s="1100"/>
      <c r="P294" s="1100"/>
      <c r="Q294" s="1100"/>
      <c r="R294" s="1100"/>
      <c r="S294" s="1100"/>
      <c r="T294" s="1100"/>
      <c r="U294" s="1100"/>
      <c r="V294" s="1100"/>
      <c r="W294" s="1101"/>
      <c r="X294" s="4"/>
      <c r="Y294" s="5"/>
    </row>
    <row r="295" spans="2:25" ht="34.5" customHeight="1">
      <c r="B295" s="300">
        <v>243</v>
      </c>
      <c r="C295" s="488"/>
      <c r="D295" s="489"/>
      <c r="E295" s="489"/>
      <c r="F295" s="489"/>
      <c r="G295" s="489"/>
      <c r="H295" s="489"/>
      <c r="I295" s="489"/>
      <c r="J295" s="489"/>
      <c r="K295" s="489"/>
      <c r="L295" s="489"/>
      <c r="M295" s="1100"/>
      <c r="N295" s="1100"/>
      <c r="O295" s="1100"/>
      <c r="P295" s="1100"/>
      <c r="Q295" s="1100"/>
      <c r="R295" s="1100"/>
      <c r="S295" s="1100"/>
      <c r="T295" s="1100"/>
      <c r="U295" s="1100"/>
      <c r="V295" s="1100"/>
      <c r="W295" s="1101"/>
      <c r="X295" s="4"/>
      <c r="Y295" s="5"/>
    </row>
    <row r="296" spans="2:25" ht="34.5" customHeight="1">
      <c r="B296" s="300">
        <v>244</v>
      </c>
      <c r="C296" s="488"/>
      <c r="D296" s="489"/>
      <c r="E296" s="489"/>
      <c r="F296" s="489"/>
      <c r="G296" s="489"/>
      <c r="H296" s="489"/>
      <c r="I296" s="489"/>
      <c r="J296" s="489"/>
      <c r="K296" s="489"/>
      <c r="L296" s="489"/>
      <c r="M296" s="1100"/>
      <c r="N296" s="1100"/>
      <c r="O296" s="1100"/>
      <c r="P296" s="1100"/>
      <c r="Q296" s="1100"/>
      <c r="R296" s="1100"/>
      <c r="S296" s="1100"/>
      <c r="T296" s="1100"/>
      <c r="U296" s="1100"/>
      <c r="V296" s="1100"/>
      <c r="W296" s="1101"/>
      <c r="X296" s="4"/>
      <c r="Y296" s="5"/>
    </row>
    <row r="297" spans="2:25" ht="34.5" customHeight="1">
      <c r="B297" s="300">
        <v>245</v>
      </c>
      <c r="C297" s="488"/>
      <c r="D297" s="489"/>
      <c r="E297" s="489"/>
      <c r="F297" s="489"/>
      <c r="G297" s="489"/>
      <c r="H297" s="489"/>
      <c r="I297" s="489"/>
      <c r="J297" s="489"/>
      <c r="K297" s="489"/>
      <c r="L297" s="489"/>
      <c r="M297" s="1100"/>
      <c r="N297" s="1100"/>
      <c r="O297" s="1100"/>
      <c r="P297" s="1100"/>
      <c r="Q297" s="1100"/>
      <c r="R297" s="1100"/>
      <c r="S297" s="1100"/>
      <c r="T297" s="1100"/>
      <c r="U297" s="1100"/>
      <c r="V297" s="1100"/>
      <c r="W297" s="1101"/>
      <c r="X297" s="4"/>
      <c r="Y297" s="5"/>
    </row>
    <row r="298" spans="2:25" ht="34.5" customHeight="1">
      <c r="B298" s="300">
        <v>246</v>
      </c>
      <c r="C298" s="488"/>
      <c r="D298" s="489"/>
      <c r="E298" s="489"/>
      <c r="F298" s="489"/>
      <c r="G298" s="489"/>
      <c r="H298" s="489"/>
      <c r="I298" s="489"/>
      <c r="J298" s="489"/>
      <c r="K298" s="489"/>
      <c r="L298" s="489"/>
      <c r="M298" s="1100"/>
      <c r="N298" s="1100"/>
      <c r="O298" s="1100"/>
      <c r="P298" s="1100"/>
      <c r="Q298" s="1100"/>
      <c r="R298" s="1100"/>
      <c r="S298" s="1100"/>
      <c r="T298" s="1100"/>
      <c r="U298" s="1100"/>
      <c r="V298" s="1100"/>
      <c r="W298" s="1101"/>
      <c r="X298" s="4"/>
      <c r="Y298" s="5"/>
    </row>
    <row r="299" spans="2:25" ht="34.5" customHeight="1">
      <c r="B299" s="300">
        <v>247</v>
      </c>
      <c r="C299" s="488"/>
      <c r="D299" s="489"/>
      <c r="E299" s="489"/>
      <c r="F299" s="489"/>
      <c r="G299" s="489"/>
      <c r="H299" s="489"/>
      <c r="I299" s="489"/>
      <c r="J299" s="489"/>
      <c r="K299" s="489"/>
      <c r="L299" s="489"/>
      <c r="M299" s="1100"/>
      <c r="N299" s="1100"/>
      <c r="O299" s="1100"/>
      <c r="P299" s="1100"/>
      <c r="Q299" s="1100"/>
      <c r="R299" s="1100"/>
      <c r="S299" s="1100"/>
      <c r="T299" s="1100"/>
      <c r="U299" s="1100"/>
      <c r="V299" s="1100"/>
      <c r="W299" s="1101"/>
      <c r="X299" s="4"/>
      <c r="Y299" s="5"/>
    </row>
    <row r="300" spans="2:25" ht="34.5" customHeight="1">
      <c r="B300" s="300">
        <v>248</v>
      </c>
      <c r="C300" s="488"/>
      <c r="D300" s="489"/>
      <c r="E300" s="489"/>
      <c r="F300" s="489"/>
      <c r="G300" s="489"/>
      <c r="H300" s="489"/>
      <c r="I300" s="489"/>
      <c r="J300" s="489"/>
      <c r="K300" s="489"/>
      <c r="L300" s="489"/>
      <c r="M300" s="1100"/>
      <c r="N300" s="1100"/>
      <c r="O300" s="1100"/>
      <c r="P300" s="1100"/>
      <c r="Q300" s="1100"/>
      <c r="R300" s="1100"/>
      <c r="S300" s="1100"/>
      <c r="T300" s="1100"/>
      <c r="U300" s="1100"/>
      <c r="V300" s="1100"/>
      <c r="W300" s="1101"/>
      <c r="X300" s="4"/>
      <c r="Y300" s="5"/>
    </row>
    <row r="301" spans="2:25" ht="34.5" customHeight="1">
      <c r="B301" s="300">
        <v>249</v>
      </c>
      <c r="C301" s="488"/>
      <c r="D301" s="489"/>
      <c r="E301" s="489"/>
      <c r="F301" s="489"/>
      <c r="G301" s="489"/>
      <c r="H301" s="489"/>
      <c r="I301" s="489"/>
      <c r="J301" s="489"/>
      <c r="K301" s="489"/>
      <c r="L301" s="489"/>
      <c r="M301" s="1100"/>
      <c r="N301" s="1100"/>
      <c r="O301" s="1100"/>
      <c r="P301" s="1100"/>
      <c r="Q301" s="1100"/>
      <c r="R301" s="1100"/>
      <c r="S301" s="1100"/>
      <c r="T301" s="1100"/>
      <c r="U301" s="1100"/>
      <c r="V301" s="1100"/>
      <c r="W301" s="1101"/>
      <c r="X301" s="4"/>
      <c r="Y301" s="5"/>
    </row>
    <row r="302" spans="2:25" ht="34.5" customHeight="1">
      <c r="B302" s="300">
        <v>250</v>
      </c>
      <c r="C302" s="488"/>
      <c r="D302" s="489"/>
      <c r="E302" s="489"/>
      <c r="F302" s="489"/>
      <c r="G302" s="489"/>
      <c r="H302" s="489"/>
      <c r="I302" s="489"/>
      <c r="J302" s="489"/>
      <c r="K302" s="489"/>
      <c r="L302" s="489"/>
      <c r="M302" s="1100"/>
      <c r="N302" s="1100"/>
      <c r="O302" s="1100"/>
      <c r="P302" s="1100"/>
      <c r="Q302" s="1100"/>
      <c r="R302" s="1100"/>
      <c r="S302" s="1100"/>
      <c r="T302" s="1100"/>
      <c r="U302" s="1100"/>
      <c r="V302" s="1100"/>
      <c r="W302" s="1101"/>
      <c r="X302" s="4"/>
      <c r="Y302" s="5"/>
    </row>
    <row r="303" spans="2:25" ht="34.5" customHeight="1">
      <c r="B303" s="300">
        <v>251</v>
      </c>
      <c r="C303" s="488"/>
      <c r="D303" s="489"/>
      <c r="E303" s="489"/>
      <c r="F303" s="489"/>
      <c r="G303" s="489"/>
      <c r="H303" s="489"/>
      <c r="I303" s="489"/>
      <c r="J303" s="489"/>
      <c r="K303" s="489"/>
      <c r="L303" s="489"/>
      <c r="M303" s="1100"/>
      <c r="N303" s="1100"/>
      <c r="O303" s="1100"/>
      <c r="P303" s="1100"/>
      <c r="Q303" s="1100"/>
      <c r="R303" s="1100"/>
      <c r="S303" s="1100"/>
      <c r="T303" s="1100"/>
      <c r="U303" s="1100"/>
      <c r="V303" s="1100"/>
      <c r="W303" s="1101"/>
      <c r="X303" s="4"/>
      <c r="Y303" s="5"/>
    </row>
    <row r="304" spans="2:25" ht="34.5" customHeight="1">
      <c r="B304" s="300">
        <v>252</v>
      </c>
      <c r="C304" s="488"/>
      <c r="D304" s="489"/>
      <c r="E304" s="489"/>
      <c r="F304" s="489"/>
      <c r="G304" s="489"/>
      <c r="H304" s="489"/>
      <c r="I304" s="489"/>
      <c r="J304" s="489"/>
      <c r="K304" s="489"/>
      <c r="L304" s="489"/>
      <c r="M304" s="1100"/>
      <c r="N304" s="1100"/>
      <c r="O304" s="1100"/>
      <c r="P304" s="1100"/>
      <c r="Q304" s="1100"/>
      <c r="R304" s="1100"/>
      <c r="S304" s="1100"/>
      <c r="T304" s="1100"/>
      <c r="U304" s="1100"/>
      <c r="V304" s="1100"/>
      <c r="W304" s="1101"/>
      <c r="X304" s="4"/>
      <c r="Y304" s="5"/>
    </row>
    <row r="305" spans="2:25" ht="34.5" customHeight="1">
      <c r="B305" s="300">
        <v>253</v>
      </c>
      <c r="C305" s="488"/>
      <c r="D305" s="489"/>
      <c r="E305" s="489"/>
      <c r="F305" s="489"/>
      <c r="G305" s="489"/>
      <c r="H305" s="489"/>
      <c r="I305" s="489"/>
      <c r="J305" s="489"/>
      <c r="K305" s="489"/>
      <c r="L305" s="489"/>
      <c r="M305" s="1100"/>
      <c r="N305" s="1100"/>
      <c r="O305" s="1100"/>
      <c r="P305" s="1100"/>
      <c r="Q305" s="1100"/>
      <c r="R305" s="1100"/>
      <c r="S305" s="1100"/>
      <c r="T305" s="1100"/>
      <c r="U305" s="1100"/>
      <c r="V305" s="1100"/>
      <c r="W305" s="1101"/>
      <c r="X305" s="4"/>
      <c r="Y305" s="5"/>
    </row>
    <row r="306" spans="2:25" ht="34.5" customHeight="1">
      <c r="B306" s="300">
        <v>254</v>
      </c>
      <c r="C306" s="488"/>
      <c r="D306" s="489"/>
      <c r="E306" s="489"/>
      <c r="F306" s="489"/>
      <c r="G306" s="489"/>
      <c r="H306" s="489"/>
      <c r="I306" s="489"/>
      <c r="J306" s="489"/>
      <c r="K306" s="489"/>
      <c r="L306" s="489"/>
      <c r="M306" s="1100"/>
      <c r="N306" s="1100"/>
      <c r="O306" s="1100"/>
      <c r="P306" s="1100"/>
      <c r="Q306" s="1100"/>
      <c r="R306" s="1100"/>
      <c r="S306" s="1100"/>
      <c r="T306" s="1100"/>
      <c r="U306" s="1100"/>
      <c r="V306" s="1100"/>
      <c r="W306" s="1101"/>
      <c r="X306" s="4"/>
      <c r="Y306" s="5"/>
    </row>
    <row r="307" spans="2:25" ht="34.5" customHeight="1">
      <c r="B307" s="300">
        <v>255</v>
      </c>
      <c r="C307" s="488"/>
      <c r="D307" s="489"/>
      <c r="E307" s="489"/>
      <c r="F307" s="489"/>
      <c r="G307" s="489"/>
      <c r="H307" s="489"/>
      <c r="I307" s="489"/>
      <c r="J307" s="489"/>
      <c r="K307" s="489"/>
      <c r="L307" s="489"/>
      <c r="M307" s="1100"/>
      <c r="N307" s="1100"/>
      <c r="O307" s="1100"/>
      <c r="P307" s="1100"/>
      <c r="Q307" s="1100"/>
      <c r="R307" s="1100"/>
      <c r="S307" s="1100"/>
      <c r="T307" s="1100"/>
      <c r="U307" s="1100"/>
      <c r="V307" s="1100"/>
      <c r="W307" s="1101"/>
      <c r="X307" s="4"/>
      <c r="Y307" s="5"/>
    </row>
    <row r="308" spans="2:25" ht="34.5" customHeight="1">
      <c r="B308" s="300">
        <v>256</v>
      </c>
      <c r="C308" s="488"/>
      <c r="D308" s="489"/>
      <c r="E308" s="489"/>
      <c r="F308" s="489"/>
      <c r="G308" s="489"/>
      <c r="H308" s="489"/>
      <c r="I308" s="489"/>
      <c r="J308" s="489"/>
      <c r="K308" s="489"/>
      <c r="L308" s="489"/>
      <c r="M308" s="1100"/>
      <c r="N308" s="1100"/>
      <c r="O308" s="1100"/>
      <c r="P308" s="1100"/>
      <c r="Q308" s="1100"/>
      <c r="R308" s="1100"/>
      <c r="S308" s="1100"/>
      <c r="T308" s="1100"/>
      <c r="U308" s="1100"/>
      <c r="V308" s="1100"/>
      <c r="W308" s="1101"/>
      <c r="X308" s="4"/>
      <c r="Y308" s="5"/>
    </row>
    <row r="309" spans="2:25" ht="34.5" customHeight="1">
      <c r="B309" s="300">
        <v>257</v>
      </c>
      <c r="C309" s="488"/>
      <c r="D309" s="489"/>
      <c r="E309" s="489"/>
      <c r="F309" s="489"/>
      <c r="G309" s="489"/>
      <c r="H309" s="489"/>
      <c r="I309" s="489"/>
      <c r="J309" s="489"/>
      <c r="K309" s="489"/>
      <c r="L309" s="489"/>
      <c r="M309" s="1100"/>
      <c r="N309" s="1100"/>
      <c r="O309" s="1100"/>
      <c r="P309" s="1100"/>
      <c r="Q309" s="1100"/>
      <c r="R309" s="1100"/>
      <c r="S309" s="1100"/>
      <c r="T309" s="1100"/>
      <c r="U309" s="1100"/>
      <c r="V309" s="1100"/>
      <c r="W309" s="1101"/>
      <c r="X309" s="4"/>
      <c r="Y309" s="5"/>
    </row>
    <row r="310" spans="2:25" ht="34.5" customHeight="1">
      <c r="B310" s="300">
        <v>258</v>
      </c>
      <c r="C310" s="488"/>
      <c r="D310" s="489"/>
      <c r="E310" s="489"/>
      <c r="F310" s="489"/>
      <c r="G310" s="489"/>
      <c r="H310" s="489"/>
      <c r="I310" s="489"/>
      <c r="J310" s="489"/>
      <c r="K310" s="489"/>
      <c r="L310" s="489"/>
      <c r="M310" s="1100"/>
      <c r="N310" s="1100"/>
      <c r="O310" s="1100"/>
      <c r="P310" s="1100"/>
      <c r="Q310" s="1100"/>
      <c r="R310" s="1100"/>
      <c r="S310" s="1100"/>
      <c r="T310" s="1100"/>
      <c r="U310" s="1100"/>
      <c r="V310" s="1100"/>
      <c r="W310" s="1101"/>
      <c r="X310" s="4"/>
      <c r="Y310" s="5"/>
    </row>
    <row r="311" spans="2:25" ht="34.5" customHeight="1">
      <c r="B311" s="300">
        <v>259</v>
      </c>
      <c r="C311" s="488"/>
      <c r="D311" s="489"/>
      <c r="E311" s="489"/>
      <c r="F311" s="489"/>
      <c r="G311" s="489"/>
      <c r="H311" s="489"/>
      <c r="I311" s="489"/>
      <c r="J311" s="489"/>
      <c r="K311" s="489"/>
      <c r="L311" s="489"/>
      <c r="M311" s="1100"/>
      <c r="N311" s="1100"/>
      <c r="O311" s="1100"/>
      <c r="P311" s="1100"/>
      <c r="Q311" s="1100"/>
      <c r="R311" s="1100"/>
      <c r="S311" s="1100"/>
      <c r="T311" s="1100"/>
      <c r="U311" s="1100"/>
      <c r="V311" s="1100"/>
      <c r="W311" s="1101"/>
      <c r="X311" s="4"/>
      <c r="Y311" s="5"/>
    </row>
    <row r="312" spans="2:25" ht="34.5" customHeight="1">
      <c r="B312" s="300">
        <v>260</v>
      </c>
      <c r="C312" s="488"/>
      <c r="D312" s="489"/>
      <c r="E312" s="489"/>
      <c r="F312" s="489"/>
      <c r="G312" s="489"/>
      <c r="H312" s="489"/>
      <c r="I312" s="489"/>
      <c r="J312" s="489"/>
      <c r="K312" s="489"/>
      <c r="L312" s="489"/>
      <c r="M312" s="1100"/>
      <c r="N312" s="1100"/>
      <c r="O312" s="1100"/>
      <c r="P312" s="1100"/>
      <c r="Q312" s="1100"/>
      <c r="R312" s="1100"/>
      <c r="S312" s="1100"/>
      <c r="T312" s="1100"/>
      <c r="U312" s="1100"/>
      <c r="V312" s="1100"/>
      <c r="W312" s="1101"/>
      <c r="X312" s="4"/>
      <c r="Y312" s="5"/>
    </row>
    <row r="313" spans="2:25" ht="34.5" customHeight="1">
      <c r="B313" s="300">
        <v>261</v>
      </c>
      <c r="C313" s="488"/>
      <c r="D313" s="489"/>
      <c r="E313" s="489"/>
      <c r="F313" s="489"/>
      <c r="G313" s="489"/>
      <c r="H313" s="489"/>
      <c r="I313" s="489"/>
      <c r="J313" s="489"/>
      <c r="K313" s="489"/>
      <c r="L313" s="489"/>
      <c r="M313" s="1100"/>
      <c r="N313" s="1100"/>
      <c r="O313" s="1100"/>
      <c r="P313" s="1100"/>
      <c r="Q313" s="1100"/>
      <c r="R313" s="1100"/>
      <c r="S313" s="1100"/>
      <c r="T313" s="1100"/>
      <c r="U313" s="1100"/>
      <c r="V313" s="1100"/>
      <c r="W313" s="1101"/>
      <c r="X313" s="4"/>
      <c r="Y313" s="5"/>
    </row>
    <row r="314" spans="2:25" ht="34.5" customHeight="1">
      <c r="B314" s="300">
        <v>262</v>
      </c>
      <c r="C314" s="488"/>
      <c r="D314" s="489"/>
      <c r="E314" s="489"/>
      <c r="F314" s="489"/>
      <c r="G314" s="489"/>
      <c r="H314" s="489"/>
      <c r="I314" s="489"/>
      <c r="J314" s="489"/>
      <c r="K314" s="489"/>
      <c r="L314" s="489"/>
      <c r="M314" s="1100"/>
      <c r="N314" s="1100"/>
      <c r="O314" s="1100"/>
      <c r="P314" s="1100"/>
      <c r="Q314" s="1100"/>
      <c r="R314" s="1100"/>
      <c r="S314" s="1100"/>
      <c r="T314" s="1100"/>
      <c r="U314" s="1100"/>
      <c r="V314" s="1100"/>
      <c r="W314" s="1101"/>
      <c r="X314" s="4"/>
      <c r="Y314" s="5"/>
    </row>
    <row r="315" spans="2:25" ht="34.5" customHeight="1">
      <c r="B315" s="300">
        <v>263</v>
      </c>
      <c r="C315" s="488"/>
      <c r="D315" s="489"/>
      <c r="E315" s="489"/>
      <c r="F315" s="489"/>
      <c r="G315" s="489"/>
      <c r="H315" s="489"/>
      <c r="I315" s="489"/>
      <c r="J315" s="489"/>
      <c r="K315" s="489"/>
      <c r="L315" s="489"/>
      <c r="M315" s="1100"/>
      <c r="N315" s="1100"/>
      <c r="O315" s="1100"/>
      <c r="P315" s="1100"/>
      <c r="Q315" s="1100"/>
      <c r="R315" s="1100"/>
      <c r="S315" s="1100"/>
      <c r="T315" s="1100"/>
      <c r="U315" s="1100"/>
      <c r="V315" s="1100"/>
      <c r="W315" s="1101"/>
      <c r="X315" s="4"/>
      <c r="Y315" s="5"/>
    </row>
    <row r="316" spans="2:25" ht="34.5" customHeight="1">
      <c r="B316" s="300">
        <v>264</v>
      </c>
      <c r="C316" s="488"/>
      <c r="D316" s="489"/>
      <c r="E316" s="489"/>
      <c r="F316" s="489"/>
      <c r="G316" s="489"/>
      <c r="H316" s="489"/>
      <c r="I316" s="489"/>
      <c r="J316" s="489"/>
      <c r="K316" s="489"/>
      <c r="L316" s="489"/>
      <c r="M316" s="1100"/>
      <c r="N316" s="1100"/>
      <c r="O316" s="1100"/>
      <c r="P316" s="1100"/>
      <c r="Q316" s="1100"/>
      <c r="R316" s="1100"/>
      <c r="S316" s="1100"/>
      <c r="T316" s="1100"/>
      <c r="U316" s="1100"/>
      <c r="V316" s="1100"/>
      <c r="W316" s="1101"/>
      <c r="X316" s="4"/>
      <c r="Y316" s="5"/>
    </row>
    <row r="317" spans="2:25" ht="34.5" customHeight="1">
      <c r="B317" s="300">
        <v>265</v>
      </c>
      <c r="C317" s="488"/>
      <c r="D317" s="489"/>
      <c r="E317" s="489"/>
      <c r="F317" s="489"/>
      <c r="G317" s="489"/>
      <c r="H317" s="489"/>
      <c r="I317" s="489"/>
      <c r="J317" s="489"/>
      <c r="K317" s="489"/>
      <c r="L317" s="489"/>
      <c r="M317" s="1100"/>
      <c r="N317" s="1100"/>
      <c r="O317" s="1100"/>
      <c r="P317" s="1100"/>
      <c r="Q317" s="1100"/>
      <c r="R317" s="1100"/>
      <c r="S317" s="1100"/>
      <c r="T317" s="1100"/>
      <c r="U317" s="1100"/>
      <c r="V317" s="1100"/>
      <c r="W317" s="1101"/>
      <c r="X317" s="4"/>
      <c r="Y317" s="5"/>
    </row>
    <row r="318" spans="2:25" ht="34.5" customHeight="1">
      <c r="B318" s="300">
        <v>266</v>
      </c>
      <c r="C318" s="488"/>
      <c r="D318" s="489"/>
      <c r="E318" s="489"/>
      <c r="F318" s="489"/>
      <c r="G318" s="489"/>
      <c r="H318" s="489"/>
      <c r="I318" s="489"/>
      <c r="J318" s="489"/>
      <c r="K318" s="489"/>
      <c r="L318" s="489"/>
      <c r="M318" s="1100"/>
      <c r="N318" s="1100"/>
      <c r="O318" s="1100"/>
      <c r="P318" s="1100"/>
      <c r="Q318" s="1100"/>
      <c r="R318" s="1100"/>
      <c r="S318" s="1100"/>
      <c r="T318" s="1100"/>
      <c r="U318" s="1100"/>
      <c r="V318" s="1100"/>
      <c r="W318" s="1101"/>
      <c r="X318" s="4"/>
      <c r="Y318" s="5"/>
    </row>
    <row r="319" spans="2:25" ht="34.5" customHeight="1">
      <c r="B319" s="300">
        <v>267</v>
      </c>
      <c r="C319" s="488"/>
      <c r="D319" s="489"/>
      <c r="E319" s="489"/>
      <c r="F319" s="489"/>
      <c r="G319" s="489"/>
      <c r="H319" s="489"/>
      <c r="I319" s="489"/>
      <c r="J319" s="489"/>
      <c r="K319" s="489"/>
      <c r="L319" s="489"/>
      <c r="M319" s="1100"/>
      <c r="N319" s="1100"/>
      <c r="O319" s="1100"/>
      <c r="P319" s="1100"/>
      <c r="Q319" s="1100"/>
      <c r="R319" s="1100"/>
      <c r="S319" s="1100"/>
      <c r="T319" s="1100"/>
      <c r="U319" s="1100"/>
      <c r="V319" s="1100"/>
      <c r="W319" s="1101"/>
      <c r="X319" s="4"/>
      <c r="Y319" s="5"/>
    </row>
    <row r="320" spans="2:25" ht="34.5" customHeight="1">
      <c r="B320" s="300">
        <v>268</v>
      </c>
      <c r="C320" s="488"/>
      <c r="D320" s="489"/>
      <c r="E320" s="489"/>
      <c r="F320" s="489"/>
      <c r="G320" s="489"/>
      <c r="H320" s="489"/>
      <c r="I320" s="489"/>
      <c r="J320" s="489"/>
      <c r="K320" s="489"/>
      <c r="L320" s="489"/>
      <c r="M320" s="1100"/>
      <c r="N320" s="1100"/>
      <c r="O320" s="1100"/>
      <c r="P320" s="1100"/>
      <c r="Q320" s="1100"/>
      <c r="R320" s="1100"/>
      <c r="S320" s="1100"/>
      <c r="T320" s="1100"/>
      <c r="U320" s="1100"/>
      <c r="V320" s="1100"/>
      <c r="W320" s="1101"/>
      <c r="X320" s="4"/>
      <c r="Y320" s="5"/>
    </row>
    <row r="321" spans="2:25" ht="34.5" customHeight="1">
      <c r="B321" s="300">
        <v>269</v>
      </c>
      <c r="C321" s="488"/>
      <c r="D321" s="489"/>
      <c r="E321" s="489"/>
      <c r="F321" s="489"/>
      <c r="G321" s="489"/>
      <c r="H321" s="489"/>
      <c r="I321" s="489"/>
      <c r="J321" s="489"/>
      <c r="K321" s="489"/>
      <c r="L321" s="489"/>
      <c r="M321" s="1100"/>
      <c r="N321" s="1100"/>
      <c r="O321" s="1100"/>
      <c r="P321" s="1100"/>
      <c r="Q321" s="1100"/>
      <c r="R321" s="1100"/>
      <c r="S321" s="1100"/>
      <c r="T321" s="1100"/>
      <c r="U321" s="1100"/>
      <c r="V321" s="1100"/>
      <c r="W321" s="1101"/>
      <c r="X321" s="4"/>
      <c r="Y321" s="5"/>
    </row>
    <row r="322" spans="2:25" ht="34.5" customHeight="1">
      <c r="B322" s="300">
        <v>270</v>
      </c>
      <c r="C322" s="488"/>
      <c r="D322" s="489"/>
      <c r="E322" s="489"/>
      <c r="F322" s="489"/>
      <c r="G322" s="489"/>
      <c r="H322" s="489"/>
      <c r="I322" s="489"/>
      <c r="J322" s="489"/>
      <c r="K322" s="489"/>
      <c r="L322" s="489"/>
      <c r="M322" s="1100"/>
      <c r="N322" s="1100"/>
      <c r="O322" s="1100"/>
      <c r="P322" s="1100"/>
      <c r="Q322" s="1100"/>
      <c r="R322" s="1100"/>
      <c r="S322" s="1100"/>
      <c r="T322" s="1100"/>
      <c r="U322" s="1100"/>
      <c r="V322" s="1100"/>
      <c r="W322" s="1101"/>
      <c r="X322" s="4"/>
      <c r="Y322" s="5"/>
    </row>
    <row r="323" spans="2:25" ht="34.5" customHeight="1">
      <c r="B323" s="300">
        <v>271</v>
      </c>
      <c r="C323" s="488"/>
      <c r="D323" s="489"/>
      <c r="E323" s="489"/>
      <c r="F323" s="489"/>
      <c r="G323" s="489"/>
      <c r="H323" s="489"/>
      <c r="I323" s="489"/>
      <c r="J323" s="489"/>
      <c r="K323" s="489"/>
      <c r="L323" s="489"/>
      <c r="M323" s="1100"/>
      <c r="N323" s="1100"/>
      <c r="O323" s="1100"/>
      <c r="P323" s="1100"/>
      <c r="Q323" s="1100"/>
      <c r="R323" s="1100"/>
      <c r="S323" s="1100"/>
      <c r="T323" s="1100"/>
      <c r="U323" s="1100"/>
      <c r="V323" s="1100"/>
      <c r="W323" s="1101"/>
      <c r="X323" s="4"/>
      <c r="Y323" s="5"/>
    </row>
    <row r="324" spans="2:25" ht="34.5" customHeight="1">
      <c r="B324" s="300">
        <v>272</v>
      </c>
      <c r="C324" s="488"/>
      <c r="D324" s="489"/>
      <c r="E324" s="489"/>
      <c r="F324" s="489"/>
      <c r="G324" s="489"/>
      <c r="H324" s="489"/>
      <c r="I324" s="489"/>
      <c r="J324" s="489"/>
      <c r="K324" s="489"/>
      <c r="L324" s="489"/>
      <c r="M324" s="1100"/>
      <c r="N324" s="1100"/>
      <c r="O324" s="1100"/>
      <c r="P324" s="1100"/>
      <c r="Q324" s="1100"/>
      <c r="R324" s="1100"/>
      <c r="S324" s="1100"/>
      <c r="T324" s="1100"/>
      <c r="U324" s="1100"/>
      <c r="V324" s="1100"/>
      <c r="W324" s="1101"/>
      <c r="X324" s="4"/>
      <c r="Y324" s="5"/>
    </row>
    <row r="325" spans="2:25" ht="34.5" customHeight="1">
      <c r="B325" s="300">
        <v>273</v>
      </c>
      <c r="C325" s="488"/>
      <c r="D325" s="489"/>
      <c r="E325" s="489"/>
      <c r="F325" s="489"/>
      <c r="G325" s="489"/>
      <c r="H325" s="489"/>
      <c r="I325" s="489"/>
      <c r="J325" s="489"/>
      <c r="K325" s="489"/>
      <c r="L325" s="489"/>
      <c r="M325" s="1100"/>
      <c r="N325" s="1100"/>
      <c r="O325" s="1100"/>
      <c r="P325" s="1100"/>
      <c r="Q325" s="1100"/>
      <c r="R325" s="1100"/>
      <c r="S325" s="1100"/>
      <c r="T325" s="1100"/>
      <c r="U325" s="1100"/>
      <c r="V325" s="1100"/>
      <c r="W325" s="1101"/>
      <c r="X325" s="4"/>
      <c r="Y325" s="5"/>
    </row>
    <row r="326" spans="2:25" ht="34.5" customHeight="1">
      <c r="B326" s="300">
        <v>274</v>
      </c>
      <c r="C326" s="488"/>
      <c r="D326" s="489"/>
      <c r="E326" s="489"/>
      <c r="F326" s="489"/>
      <c r="G326" s="489"/>
      <c r="H326" s="489"/>
      <c r="I326" s="489"/>
      <c r="J326" s="489"/>
      <c r="K326" s="489"/>
      <c r="L326" s="489"/>
      <c r="M326" s="1100"/>
      <c r="N326" s="1100"/>
      <c r="O326" s="1100"/>
      <c r="P326" s="1100"/>
      <c r="Q326" s="1100"/>
      <c r="R326" s="1100"/>
      <c r="S326" s="1100"/>
      <c r="T326" s="1100"/>
      <c r="U326" s="1100"/>
      <c r="V326" s="1100"/>
      <c r="W326" s="1101"/>
      <c r="X326" s="4"/>
      <c r="Y326" s="5"/>
    </row>
    <row r="327" spans="2:25" ht="34.5" customHeight="1">
      <c r="B327" s="300">
        <v>275</v>
      </c>
      <c r="C327" s="488"/>
      <c r="D327" s="489"/>
      <c r="E327" s="489"/>
      <c r="F327" s="489"/>
      <c r="G327" s="489"/>
      <c r="H327" s="489"/>
      <c r="I327" s="489"/>
      <c r="J327" s="489"/>
      <c r="K327" s="489"/>
      <c r="L327" s="489"/>
      <c r="M327" s="1100"/>
      <c r="N327" s="1100"/>
      <c r="O327" s="1100"/>
      <c r="P327" s="1100"/>
      <c r="Q327" s="1100"/>
      <c r="R327" s="1100"/>
      <c r="S327" s="1100"/>
      <c r="T327" s="1100"/>
      <c r="U327" s="1100"/>
      <c r="V327" s="1100"/>
      <c r="W327" s="1101"/>
      <c r="X327" s="4"/>
      <c r="Y327" s="5"/>
    </row>
    <row r="328" spans="2:25" ht="34.5" customHeight="1">
      <c r="B328" s="300">
        <v>276</v>
      </c>
      <c r="C328" s="488"/>
      <c r="D328" s="489"/>
      <c r="E328" s="489"/>
      <c r="F328" s="489"/>
      <c r="G328" s="489"/>
      <c r="H328" s="489"/>
      <c r="I328" s="489"/>
      <c r="J328" s="489"/>
      <c r="K328" s="489"/>
      <c r="L328" s="489"/>
      <c r="M328" s="1100"/>
      <c r="N328" s="1100"/>
      <c r="O328" s="1100"/>
      <c r="P328" s="1100"/>
      <c r="Q328" s="1100"/>
      <c r="R328" s="1100"/>
      <c r="S328" s="1100"/>
      <c r="T328" s="1100"/>
      <c r="U328" s="1100"/>
      <c r="V328" s="1100"/>
      <c r="W328" s="1101"/>
      <c r="X328" s="4"/>
      <c r="Y328" s="5"/>
    </row>
    <row r="329" spans="2:25" ht="34.5" customHeight="1">
      <c r="B329" s="300">
        <v>277</v>
      </c>
      <c r="C329" s="488"/>
      <c r="D329" s="489"/>
      <c r="E329" s="489"/>
      <c r="F329" s="489"/>
      <c r="G329" s="489"/>
      <c r="H329" s="489"/>
      <c r="I329" s="489"/>
      <c r="J329" s="489"/>
      <c r="K329" s="489"/>
      <c r="L329" s="489"/>
      <c r="M329" s="1100"/>
      <c r="N329" s="1100"/>
      <c r="O329" s="1100"/>
      <c r="P329" s="1100"/>
      <c r="Q329" s="1100"/>
      <c r="R329" s="1100"/>
      <c r="S329" s="1100"/>
      <c r="T329" s="1100"/>
      <c r="U329" s="1100"/>
      <c r="V329" s="1100"/>
      <c r="W329" s="1101"/>
      <c r="X329" s="4"/>
      <c r="Y329" s="5"/>
    </row>
    <row r="330" spans="2:25" ht="34.5" customHeight="1">
      <c r="B330" s="300">
        <v>278</v>
      </c>
      <c r="C330" s="488"/>
      <c r="D330" s="489"/>
      <c r="E330" s="489"/>
      <c r="F330" s="489"/>
      <c r="G330" s="489"/>
      <c r="H330" s="489"/>
      <c r="I330" s="489"/>
      <c r="J330" s="489"/>
      <c r="K330" s="489"/>
      <c r="L330" s="489"/>
      <c r="M330" s="1100"/>
      <c r="N330" s="1100"/>
      <c r="O330" s="1100"/>
      <c r="P330" s="1100"/>
      <c r="Q330" s="1100"/>
      <c r="R330" s="1100"/>
      <c r="S330" s="1100"/>
      <c r="T330" s="1100"/>
      <c r="U330" s="1100"/>
      <c r="V330" s="1100"/>
      <c r="W330" s="1101"/>
      <c r="X330" s="4"/>
      <c r="Y330" s="5"/>
    </row>
    <row r="331" spans="2:25" ht="34.5" customHeight="1">
      <c r="B331" s="300">
        <v>279</v>
      </c>
      <c r="C331" s="488"/>
      <c r="D331" s="489"/>
      <c r="E331" s="489"/>
      <c r="F331" s="489"/>
      <c r="G331" s="489"/>
      <c r="H331" s="489"/>
      <c r="I331" s="489"/>
      <c r="J331" s="489"/>
      <c r="K331" s="489"/>
      <c r="L331" s="489"/>
      <c r="M331" s="1100"/>
      <c r="N331" s="1100"/>
      <c r="O331" s="1100"/>
      <c r="P331" s="1100"/>
      <c r="Q331" s="1100"/>
      <c r="R331" s="1100"/>
      <c r="S331" s="1100"/>
      <c r="T331" s="1100"/>
      <c r="U331" s="1100"/>
      <c r="V331" s="1100"/>
      <c r="W331" s="1101"/>
      <c r="X331" s="4"/>
      <c r="Y331" s="5"/>
    </row>
    <row r="332" spans="2:25" ht="34.5" customHeight="1">
      <c r="B332" s="300">
        <v>280</v>
      </c>
      <c r="C332" s="488"/>
      <c r="D332" s="489"/>
      <c r="E332" s="489"/>
      <c r="F332" s="489"/>
      <c r="G332" s="489"/>
      <c r="H332" s="489"/>
      <c r="I332" s="489"/>
      <c r="J332" s="489"/>
      <c r="K332" s="489"/>
      <c r="L332" s="489"/>
      <c r="M332" s="1100"/>
      <c r="N332" s="1100"/>
      <c r="O332" s="1100"/>
      <c r="P332" s="1100"/>
      <c r="Q332" s="1100"/>
      <c r="R332" s="1100"/>
      <c r="S332" s="1100"/>
      <c r="T332" s="1100"/>
      <c r="U332" s="1100"/>
      <c r="V332" s="1100"/>
      <c r="W332" s="1101"/>
      <c r="X332" s="4"/>
      <c r="Y332" s="5"/>
    </row>
    <row r="333" spans="2:25" ht="34.5" customHeight="1">
      <c r="B333" s="300">
        <v>281</v>
      </c>
      <c r="C333" s="488"/>
      <c r="D333" s="489"/>
      <c r="E333" s="489"/>
      <c r="F333" s="489"/>
      <c r="G333" s="489"/>
      <c r="H333" s="489"/>
      <c r="I333" s="489"/>
      <c r="J333" s="489"/>
      <c r="K333" s="489"/>
      <c r="L333" s="489"/>
      <c r="M333" s="1100"/>
      <c r="N333" s="1100"/>
      <c r="O333" s="1100"/>
      <c r="P333" s="1100"/>
      <c r="Q333" s="1100"/>
      <c r="R333" s="1100"/>
      <c r="S333" s="1100"/>
      <c r="T333" s="1100"/>
      <c r="U333" s="1100"/>
      <c r="V333" s="1100"/>
      <c r="W333" s="1101"/>
      <c r="X333" s="4"/>
      <c r="Y333" s="5"/>
    </row>
    <row r="334" spans="2:25" ht="34.5" customHeight="1">
      <c r="B334" s="300">
        <v>282</v>
      </c>
      <c r="C334" s="488"/>
      <c r="D334" s="489"/>
      <c r="E334" s="489"/>
      <c r="F334" s="489"/>
      <c r="G334" s="489"/>
      <c r="H334" s="489"/>
      <c r="I334" s="489"/>
      <c r="J334" s="489"/>
      <c r="K334" s="489"/>
      <c r="L334" s="489"/>
      <c r="M334" s="1100"/>
      <c r="N334" s="1100"/>
      <c r="O334" s="1100"/>
      <c r="P334" s="1100"/>
      <c r="Q334" s="1100"/>
      <c r="R334" s="1100"/>
      <c r="S334" s="1100"/>
      <c r="T334" s="1100"/>
      <c r="U334" s="1100"/>
      <c r="V334" s="1100"/>
      <c r="W334" s="1101"/>
      <c r="X334" s="4"/>
      <c r="Y334" s="5"/>
    </row>
    <row r="335" spans="2:25" ht="34.5" customHeight="1">
      <c r="B335" s="300">
        <v>283</v>
      </c>
      <c r="C335" s="488"/>
      <c r="D335" s="489"/>
      <c r="E335" s="489"/>
      <c r="F335" s="489"/>
      <c r="G335" s="489"/>
      <c r="H335" s="489"/>
      <c r="I335" s="489"/>
      <c r="J335" s="489"/>
      <c r="K335" s="489"/>
      <c r="L335" s="489"/>
      <c r="M335" s="1100"/>
      <c r="N335" s="1100"/>
      <c r="O335" s="1100"/>
      <c r="P335" s="1100"/>
      <c r="Q335" s="1100"/>
      <c r="R335" s="1100"/>
      <c r="S335" s="1100"/>
      <c r="T335" s="1100"/>
      <c r="U335" s="1100"/>
      <c r="V335" s="1100"/>
      <c r="W335" s="1101"/>
      <c r="X335" s="4"/>
      <c r="Y335" s="5"/>
    </row>
    <row r="336" spans="2:25" ht="34.5" customHeight="1">
      <c r="B336" s="300">
        <v>284</v>
      </c>
      <c r="C336" s="488"/>
      <c r="D336" s="489"/>
      <c r="E336" s="489"/>
      <c r="F336" s="489"/>
      <c r="G336" s="489"/>
      <c r="H336" s="489"/>
      <c r="I336" s="489"/>
      <c r="J336" s="489"/>
      <c r="K336" s="489"/>
      <c r="L336" s="489"/>
      <c r="M336" s="1100"/>
      <c r="N336" s="1100"/>
      <c r="O336" s="1100"/>
      <c r="P336" s="1100"/>
      <c r="Q336" s="1100"/>
      <c r="R336" s="1100"/>
      <c r="S336" s="1100"/>
      <c r="T336" s="1100"/>
      <c r="U336" s="1100"/>
      <c r="V336" s="1100"/>
      <c r="W336" s="1101"/>
      <c r="X336" s="4"/>
      <c r="Y336" s="5"/>
    </row>
    <row r="337" spans="2:25" ht="34.5" customHeight="1">
      <c r="B337" s="300">
        <v>285</v>
      </c>
      <c r="C337" s="488"/>
      <c r="D337" s="489"/>
      <c r="E337" s="489"/>
      <c r="F337" s="489"/>
      <c r="G337" s="489"/>
      <c r="H337" s="489"/>
      <c r="I337" s="489"/>
      <c r="J337" s="489"/>
      <c r="K337" s="489"/>
      <c r="L337" s="489"/>
      <c r="M337" s="1100"/>
      <c r="N337" s="1100"/>
      <c r="O337" s="1100"/>
      <c r="P337" s="1100"/>
      <c r="Q337" s="1100"/>
      <c r="R337" s="1100"/>
      <c r="S337" s="1100"/>
      <c r="T337" s="1100"/>
      <c r="U337" s="1100"/>
      <c r="V337" s="1100"/>
      <c r="W337" s="1101"/>
      <c r="X337" s="4"/>
      <c r="Y337" s="5"/>
    </row>
    <row r="338" spans="2:25" ht="34.5" customHeight="1">
      <c r="B338" s="300">
        <v>286</v>
      </c>
      <c r="C338" s="488"/>
      <c r="D338" s="489"/>
      <c r="E338" s="489"/>
      <c r="F338" s="489"/>
      <c r="G338" s="489"/>
      <c r="H338" s="489"/>
      <c r="I338" s="489"/>
      <c r="J338" s="489"/>
      <c r="K338" s="489"/>
      <c r="L338" s="489"/>
      <c r="M338" s="1100"/>
      <c r="N338" s="1100"/>
      <c r="O338" s="1100"/>
      <c r="P338" s="1100"/>
      <c r="Q338" s="1100"/>
      <c r="R338" s="1100"/>
      <c r="S338" s="1100"/>
      <c r="T338" s="1100"/>
      <c r="U338" s="1100"/>
      <c r="V338" s="1100"/>
      <c r="W338" s="1101"/>
      <c r="X338" s="4"/>
      <c r="Y338" s="5"/>
    </row>
    <row r="339" spans="2:25" ht="34.5" customHeight="1">
      <c r="B339" s="300">
        <v>287</v>
      </c>
      <c r="C339" s="488"/>
      <c r="D339" s="489"/>
      <c r="E339" s="489"/>
      <c r="F339" s="489"/>
      <c r="G339" s="489"/>
      <c r="H339" s="489"/>
      <c r="I339" s="489"/>
      <c r="J339" s="489"/>
      <c r="K339" s="489"/>
      <c r="L339" s="489"/>
      <c r="M339" s="1100"/>
      <c r="N339" s="1100"/>
      <c r="O339" s="1100"/>
      <c r="P339" s="1100"/>
      <c r="Q339" s="1100"/>
      <c r="R339" s="1100"/>
      <c r="S339" s="1100"/>
      <c r="T339" s="1100"/>
      <c r="U339" s="1100"/>
      <c r="V339" s="1100"/>
      <c r="W339" s="1101"/>
      <c r="X339" s="4"/>
      <c r="Y339" s="5"/>
    </row>
    <row r="340" spans="2:25" ht="34.5" customHeight="1">
      <c r="B340" s="300">
        <v>288</v>
      </c>
      <c r="C340" s="488"/>
      <c r="D340" s="489"/>
      <c r="E340" s="489"/>
      <c r="F340" s="489"/>
      <c r="G340" s="489"/>
      <c r="H340" s="489"/>
      <c r="I340" s="489"/>
      <c r="J340" s="489"/>
      <c r="K340" s="489"/>
      <c r="L340" s="489"/>
      <c r="M340" s="1100"/>
      <c r="N340" s="1100"/>
      <c r="O340" s="1100"/>
      <c r="P340" s="1100"/>
      <c r="Q340" s="1100"/>
      <c r="R340" s="1100"/>
      <c r="S340" s="1100"/>
      <c r="T340" s="1100"/>
      <c r="U340" s="1100"/>
      <c r="V340" s="1100"/>
      <c r="W340" s="1101"/>
      <c r="X340" s="4"/>
      <c r="Y340" s="5"/>
    </row>
    <row r="341" spans="2:25" ht="34.5" customHeight="1">
      <c r="B341" s="300">
        <v>289</v>
      </c>
      <c r="C341" s="488"/>
      <c r="D341" s="489"/>
      <c r="E341" s="489"/>
      <c r="F341" s="489"/>
      <c r="G341" s="489"/>
      <c r="H341" s="489"/>
      <c r="I341" s="489"/>
      <c r="J341" s="489"/>
      <c r="K341" s="489"/>
      <c r="L341" s="489"/>
      <c r="M341" s="1100"/>
      <c r="N341" s="1100"/>
      <c r="O341" s="1100"/>
      <c r="P341" s="1100"/>
      <c r="Q341" s="1100"/>
      <c r="R341" s="1100"/>
      <c r="S341" s="1100"/>
      <c r="T341" s="1100"/>
      <c r="U341" s="1100"/>
      <c r="V341" s="1100"/>
      <c r="W341" s="1101"/>
      <c r="X341" s="4"/>
      <c r="Y341" s="5"/>
    </row>
    <row r="342" spans="2:25" ht="34.5" customHeight="1">
      <c r="B342" s="300">
        <v>290</v>
      </c>
      <c r="C342" s="488"/>
      <c r="D342" s="489"/>
      <c r="E342" s="489"/>
      <c r="F342" s="489"/>
      <c r="G342" s="489"/>
      <c r="H342" s="489"/>
      <c r="I342" s="489"/>
      <c r="J342" s="489"/>
      <c r="K342" s="489"/>
      <c r="L342" s="489"/>
      <c r="M342" s="1100"/>
      <c r="N342" s="1100"/>
      <c r="O342" s="1100"/>
      <c r="P342" s="1100"/>
      <c r="Q342" s="1100"/>
      <c r="R342" s="1100"/>
      <c r="S342" s="1100"/>
      <c r="T342" s="1100"/>
      <c r="U342" s="1100"/>
      <c r="V342" s="1100"/>
      <c r="W342" s="1101"/>
      <c r="X342" s="4"/>
      <c r="Y342" s="5"/>
    </row>
    <row r="343" spans="2:25" ht="34.5" customHeight="1">
      <c r="B343" s="300">
        <v>291</v>
      </c>
      <c r="C343" s="488"/>
      <c r="D343" s="489"/>
      <c r="E343" s="489"/>
      <c r="F343" s="489"/>
      <c r="G343" s="489"/>
      <c r="H343" s="489"/>
      <c r="I343" s="489"/>
      <c r="J343" s="489"/>
      <c r="K343" s="489"/>
      <c r="L343" s="489"/>
      <c r="M343" s="1100"/>
      <c r="N343" s="1100"/>
      <c r="O343" s="1100"/>
      <c r="P343" s="1100"/>
      <c r="Q343" s="1100"/>
      <c r="R343" s="1100"/>
      <c r="S343" s="1100"/>
      <c r="T343" s="1100"/>
      <c r="U343" s="1100"/>
      <c r="V343" s="1100"/>
      <c r="W343" s="1101"/>
      <c r="X343" s="4"/>
      <c r="Y343" s="5"/>
    </row>
    <row r="344" spans="2:25" ht="34.5" customHeight="1">
      <c r="B344" s="300">
        <v>292</v>
      </c>
      <c r="C344" s="488"/>
      <c r="D344" s="489"/>
      <c r="E344" s="489"/>
      <c r="F344" s="489"/>
      <c r="G344" s="489"/>
      <c r="H344" s="489"/>
      <c r="I344" s="489"/>
      <c r="J344" s="489"/>
      <c r="K344" s="489"/>
      <c r="L344" s="489"/>
      <c r="M344" s="1100"/>
      <c r="N344" s="1100"/>
      <c r="O344" s="1100"/>
      <c r="P344" s="1100"/>
      <c r="Q344" s="1100"/>
      <c r="R344" s="1100"/>
      <c r="S344" s="1100"/>
      <c r="T344" s="1100"/>
      <c r="U344" s="1100"/>
      <c r="V344" s="1100"/>
      <c r="W344" s="1101"/>
      <c r="X344" s="4"/>
      <c r="Y344" s="5"/>
    </row>
    <row r="345" spans="2:25" ht="34.5" customHeight="1">
      <c r="B345" s="300">
        <v>293</v>
      </c>
      <c r="C345" s="488"/>
      <c r="D345" s="489"/>
      <c r="E345" s="489"/>
      <c r="F345" s="489"/>
      <c r="G345" s="489"/>
      <c r="H345" s="489"/>
      <c r="I345" s="489"/>
      <c r="J345" s="489"/>
      <c r="K345" s="489"/>
      <c r="L345" s="489"/>
      <c r="M345" s="1100"/>
      <c r="N345" s="1100"/>
      <c r="O345" s="1100"/>
      <c r="P345" s="1100"/>
      <c r="Q345" s="1100"/>
      <c r="R345" s="1100"/>
      <c r="S345" s="1100"/>
      <c r="T345" s="1100"/>
      <c r="U345" s="1100"/>
      <c r="V345" s="1100"/>
      <c r="W345" s="1101"/>
      <c r="X345" s="4"/>
      <c r="Y345" s="5"/>
    </row>
    <row r="346" spans="2:25" ht="34.5" customHeight="1">
      <c r="B346" s="300">
        <v>294</v>
      </c>
      <c r="C346" s="488"/>
      <c r="D346" s="489"/>
      <c r="E346" s="489"/>
      <c r="F346" s="489"/>
      <c r="G346" s="489"/>
      <c r="H346" s="489"/>
      <c r="I346" s="489"/>
      <c r="J346" s="489"/>
      <c r="K346" s="489"/>
      <c r="L346" s="489"/>
      <c r="M346" s="1100"/>
      <c r="N346" s="1100"/>
      <c r="O346" s="1100"/>
      <c r="P346" s="1100"/>
      <c r="Q346" s="1100"/>
      <c r="R346" s="1100"/>
      <c r="S346" s="1100"/>
      <c r="T346" s="1100"/>
      <c r="U346" s="1100"/>
      <c r="V346" s="1100"/>
      <c r="W346" s="1101"/>
      <c r="X346" s="4"/>
      <c r="Y346" s="5"/>
    </row>
    <row r="347" spans="2:25" ht="34.5" customHeight="1">
      <c r="B347" s="300">
        <v>295</v>
      </c>
      <c r="C347" s="488"/>
      <c r="D347" s="489"/>
      <c r="E347" s="489"/>
      <c r="F347" s="489"/>
      <c r="G347" s="489"/>
      <c r="H347" s="489"/>
      <c r="I347" s="489"/>
      <c r="J347" s="489"/>
      <c r="K347" s="489"/>
      <c r="L347" s="489"/>
      <c r="M347" s="1100"/>
      <c r="N347" s="1100"/>
      <c r="O347" s="1100"/>
      <c r="P347" s="1100"/>
      <c r="Q347" s="1100"/>
      <c r="R347" s="1100"/>
      <c r="S347" s="1100"/>
      <c r="T347" s="1100"/>
      <c r="U347" s="1100"/>
      <c r="V347" s="1100"/>
      <c r="W347" s="1101"/>
      <c r="X347" s="4"/>
      <c r="Y347" s="5"/>
    </row>
    <row r="348" spans="2:25" ht="34.5" customHeight="1">
      <c r="B348" s="300">
        <v>296</v>
      </c>
      <c r="C348" s="488"/>
      <c r="D348" s="489"/>
      <c r="E348" s="489"/>
      <c r="F348" s="489"/>
      <c r="G348" s="489"/>
      <c r="H348" s="489"/>
      <c r="I348" s="489"/>
      <c r="J348" s="489"/>
      <c r="K348" s="489"/>
      <c r="L348" s="489"/>
      <c r="M348" s="1100"/>
      <c r="N348" s="1100"/>
      <c r="O348" s="1100"/>
      <c r="P348" s="1100"/>
      <c r="Q348" s="1100"/>
      <c r="R348" s="1100"/>
      <c r="S348" s="1100"/>
      <c r="T348" s="1100"/>
      <c r="U348" s="1100"/>
      <c r="V348" s="1100"/>
      <c r="W348" s="1101"/>
      <c r="X348" s="4"/>
      <c r="Y348" s="5"/>
    </row>
    <row r="349" spans="2:25" ht="34.5" customHeight="1">
      <c r="B349" s="300">
        <v>297</v>
      </c>
      <c r="C349" s="488"/>
      <c r="D349" s="489"/>
      <c r="E349" s="489"/>
      <c r="F349" s="489"/>
      <c r="G349" s="489"/>
      <c r="H349" s="489"/>
      <c r="I349" s="489"/>
      <c r="J349" s="489"/>
      <c r="K349" s="489"/>
      <c r="L349" s="489"/>
      <c r="M349" s="1100"/>
      <c r="N349" s="1100"/>
      <c r="O349" s="1100"/>
      <c r="P349" s="1100"/>
      <c r="Q349" s="1100"/>
      <c r="R349" s="1100"/>
      <c r="S349" s="1100"/>
      <c r="T349" s="1100"/>
      <c r="U349" s="1100"/>
      <c r="V349" s="1100"/>
      <c r="W349" s="1101"/>
      <c r="X349" s="4"/>
      <c r="Y349" s="5"/>
    </row>
    <row r="350" spans="2:25" ht="34.5" customHeight="1">
      <c r="B350" s="300">
        <v>298</v>
      </c>
      <c r="C350" s="488"/>
      <c r="D350" s="489"/>
      <c r="E350" s="489"/>
      <c r="F350" s="489"/>
      <c r="G350" s="489"/>
      <c r="H350" s="489"/>
      <c r="I350" s="489"/>
      <c r="J350" s="489"/>
      <c r="K350" s="489"/>
      <c r="L350" s="489"/>
      <c r="M350" s="1100"/>
      <c r="N350" s="1100"/>
      <c r="O350" s="1100"/>
      <c r="P350" s="1100"/>
      <c r="Q350" s="1100"/>
      <c r="R350" s="1100"/>
      <c r="S350" s="1100"/>
      <c r="T350" s="1100"/>
      <c r="U350" s="1100"/>
      <c r="V350" s="1100"/>
      <c r="W350" s="1101"/>
      <c r="X350" s="4"/>
      <c r="Y350" s="5"/>
    </row>
    <row r="351" spans="2:25" ht="34.5" customHeight="1">
      <c r="B351" s="300">
        <v>299</v>
      </c>
      <c r="C351" s="488"/>
      <c r="D351" s="489"/>
      <c r="E351" s="489"/>
      <c r="F351" s="489"/>
      <c r="G351" s="489"/>
      <c r="H351" s="489"/>
      <c r="I351" s="489"/>
      <c r="J351" s="489"/>
      <c r="K351" s="489"/>
      <c r="L351" s="489"/>
      <c r="M351" s="1100"/>
      <c r="N351" s="1100"/>
      <c r="O351" s="1100"/>
      <c r="P351" s="1100"/>
      <c r="Q351" s="1100"/>
      <c r="R351" s="1100"/>
      <c r="S351" s="1100"/>
      <c r="T351" s="1100"/>
      <c r="U351" s="1100"/>
      <c r="V351" s="1100"/>
      <c r="W351" s="1101"/>
      <c r="X351" s="4"/>
      <c r="Y351" s="5"/>
    </row>
    <row r="352" spans="2:25" ht="34.5" customHeight="1">
      <c r="B352" s="300">
        <v>300</v>
      </c>
      <c r="C352" s="488"/>
      <c r="D352" s="489"/>
      <c r="E352" s="489"/>
      <c r="F352" s="489"/>
      <c r="G352" s="489"/>
      <c r="H352" s="489"/>
      <c r="I352" s="489"/>
      <c r="J352" s="489"/>
      <c r="K352" s="489"/>
      <c r="L352" s="489"/>
      <c r="M352" s="1100"/>
      <c r="N352" s="1100"/>
      <c r="O352" s="1100"/>
      <c r="P352" s="1100"/>
      <c r="Q352" s="1100"/>
      <c r="R352" s="1100"/>
      <c r="S352" s="1100"/>
      <c r="T352" s="1100"/>
      <c r="U352" s="1100"/>
      <c r="V352" s="1100"/>
      <c r="W352" s="1101"/>
      <c r="X352" s="4"/>
      <c r="Y352" s="5"/>
    </row>
    <row r="353" spans="2:25" ht="34.5" customHeight="1">
      <c r="B353" s="300">
        <v>301</v>
      </c>
      <c r="C353" s="490"/>
      <c r="D353" s="491"/>
      <c r="E353" s="491"/>
      <c r="F353" s="491"/>
      <c r="G353" s="491"/>
      <c r="H353" s="491"/>
      <c r="I353" s="491"/>
      <c r="J353" s="491"/>
      <c r="K353" s="491"/>
      <c r="L353" s="491"/>
      <c r="M353" s="1100"/>
      <c r="N353" s="1100"/>
      <c r="O353" s="1100"/>
      <c r="P353" s="1100"/>
      <c r="Q353" s="1100"/>
      <c r="R353" s="1100"/>
      <c r="S353" s="1100"/>
      <c r="T353" s="1100"/>
      <c r="U353" s="1100"/>
      <c r="V353" s="1100"/>
      <c r="W353" s="1101"/>
      <c r="X353" s="4"/>
      <c r="Y353" s="5"/>
    </row>
    <row r="354" spans="2:25" ht="34.5" customHeight="1">
      <c r="B354" s="300">
        <v>302</v>
      </c>
      <c r="C354" s="490"/>
      <c r="D354" s="491"/>
      <c r="E354" s="491"/>
      <c r="F354" s="491"/>
      <c r="G354" s="491"/>
      <c r="H354" s="491"/>
      <c r="I354" s="491"/>
      <c r="J354" s="491"/>
      <c r="K354" s="491"/>
      <c r="L354" s="491"/>
      <c r="M354" s="1099"/>
      <c r="N354" s="1099"/>
      <c r="O354" s="1099"/>
      <c r="P354" s="1099"/>
      <c r="Q354" s="1099"/>
      <c r="R354" s="1100"/>
      <c r="S354" s="1100"/>
      <c r="T354" s="1100"/>
      <c r="U354" s="1100"/>
      <c r="V354" s="1100"/>
      <c r="W354" s="1101"/>
      <c r="X354" s="4"/>
      <c r="Y354" s="5"/>
    </row>
    <row r="355" spans="2:25" ht="34.5" customHeight="1">
      <c r="B355" s="300">
        <v>303</v>
      </c>
      <c r="C355" s="490"/>
      <c r="D355" s="491"/>
      <c r="E355" s="491"/>
      <c r="F355" s="491"/>
      <c r="G355" s="491"/>
      <c r="H355" s="491"/>
      <c r="I355" s="491"/>
      <c r="J355" s="491"/>
      <c r="K355" s="491"/>
      <c r="L355" s="491"/>
      <c r="M355" s="1100"/>
      <c r="N355" s="1100"/>
      <c r="O355" s="1100"/>
      <c r="P355" s="1100"/>
      <c r="Q355" s="1100"/>
      <c r="R355" s="1100"/>
      <c r="S355" s="1100"/>
      <c r="T355" s="1100"/>
      <c r="U355" s="1100"/>
      <c r="V355" s="1100"/>
      <c r="W355" s="1101"/>
      <c r="X355" s="4"/>
      <c r="Y355" s="5"/>
    </row>
    <row r="356" spans="2:25" ht="34.5" customHeight="1">
      <c r="B356" s="300">
        <v>304</v>
      </c>
      <c r="C356" s="490"/>
      <c r="D356" s="491"/>
      <c r="E356" s="491"/>
      <c r="F356" s="491"/>
      <c r="G356" s="491"/>
      <c r="H356" s="491"/>
      <c r="I356" s="491"/>
      <c r="J356" s="491"/>
      <c r="K356" s="491"/>
      <c r="L356" s="491"/>
      <c r="M356" s="1100"/>
      <c r="N356" s="1100"/>
      <c r="O356" s="1100"/>
      <c r="P356" s="1100"/>
      <c r="Q356" s="1100"/>
      <c r="R356" s="1100"/>
      <c r="S356" s="1100"/>
      <c r="T356" s="1100"/>
      <c r="U356" s="1100"/>
      <c r="V356" s="1100"/>
      <c r="W356" s="1101"/>
      <c r="X356" s="4"/>
      <c r="Y356" s="5"/>
    </row>
    <row r="357" spans="2:25" ht="34.5" customHeight="1">
      <c r="B357" s="300">
        <v>305</v>
      </c>
      <c r="C357" s="490"/>
      <c r="D357" s="491"/>
      <c r="E357" s="491"/>
      <c r="F357" s="491"/>
      <c r="G357" s="491"/>
      <c r="H357" s="491"/>
      <c r="I357" s="491"/>
      <c r="J357" s="491"/>
      <c r="K357" s="491"/>
      <c r="L357" s="491"/>
      <c r="M357" s="1100"/>
      <c r="N357" s="1100"/>
      <c r="O357" s="1100"/>
      <c r="P357" s="1100"/>
      <c r="Q357" s="1100"/>
      <c r="R357" s="1100"/>
      <c r="S357" s="1100"/>
      <c r="T357" s="1100"/>
      <c r="U357" s="1100"/>
      <c r="V357" s="1100"/>
      <c r="W357" s="1101"/>
      <c r="X357" s="4"/>
      <c r="Y357" s="5"/>
    </row>
    <row r="358" spans="2:25" ht="34.5" customHeight="1">
      <c r="B358" s="300">
        <v>306</v>
      </c>
      <c r="C358" s="490"/>
      <c r="D358" s="491"/>
      <c r="E358" s="491"/>
      <c r="F358" s="491"/>
      <c r="G358" s="491"/>
      <c r="H358" s="491"/>
      <c r="I358" s="491"/>
      <c r="J358" s="491"/>
      <c r="K358" s="491"/>
      <c r="L358" s="491"/>
      <c r="M358" s="1100"/>
      <c r="N358" s="1100"/>
      <c r="O358" s="1100"/>
      <c r="P358" s="1100"/>
      <c r="Q358" s="1100"/>
      <c r="R358" s="1100"/>
      <c r="S358" s="1100"/>
      <c r="T358" s="1100"/>
      <c r="U358" s="1100"/>
      <c r="V358" s="1100"/>
      <c r="W358" s="1101"/>
      <c r="X358" s="4"/>
      <c r="Y358" s="5"/>
    </row>
    <row r="359" spans="2:25" ht="34.5" customHeight="1">
      <c r="B359" s="300">
        <v>307</v>
      </c>
      <c r="C359" s="490"/>
      <c r="D359" s="491"/>
      <c r="E359" s="491"/>
      <c r="F359" s="491"/>
      <c r="G359" s="491"/>
      <c r="H359" s="491"/>
      <c r="I359" s="491"/>
      <c r="J359" s="491"/>
      <c r="K359" s="491"/>
      <c r="L359" s="491"/>
      <c r="M359" s="1100"/>
      <c r="N359" s="1100"/>
      <c r="O359" s="1100"/>
      <c r="P359" s="1100"/>
      <c r="Q359" s="1100"/>
      <c r="R359" s="1100"/>
      <c r="S359" s="1100"/>
      <c r="T359" s="1100"/>
      <c r="U359" s="1100"/>
      <c r="V359" s="1100"/>
      <c r="W359" s="1101"/>
      <c r="X359" s="4"/>
      <c r="Y359" s="5"/>
    </row>
    <row r="360" spans="2:25" ht="34.5" customHeight="1">
      <c r="B360" s="300">
        <v>308</v>
      </c>
      <c r="C360" s="488"/>
      <c r="D360" s="489"/>
      <c r="E360" s="489"/>
      <c r="F360" s="489"/>
      <c r="G360" s="489"/>
      <c r="H360" s="489"/>
      <c r="I360" s="489"/>
      <c r="J360" s="489"/>
      <c r="K360" s="489"/>
      <c r="L360" s="489"/>
      <c r="M360" s="1100"/>
      <c r="N360" s="1100"/>
      <c r="O360" s="1100"/>
      <c r="P360" s="1100"/>
      <c r="Q360" s="1100"/>
      <c r="R360" s="1100"/>
      <c r="S360" s="1100"/>
      <c r="T360" s="1100"/>
      <c r="U360" s="1100"/>
      <c r="V360" s="1100"/>
      <c r="W360" s="1101"/>
      <c r="X360" s="4"/>
      <c r="Y360" s="5"/>
    </row>
    <row r="361" spans="2:25" ht="34.5" customHeight="1">
      <c r="B361" s="300">
        <v>309</v>
      </c>
      <c r="C361" s="488"/>
      <c r="D361" s="489"/>
      <c r="E361" s="489"/>
      <c r="F361" s="489"/>
      <c r="G361" s="489"/>
      <c r="H361" s="489"/>
      <c r="I361" s="489"/>
      <c r="J361" s="489"/>
      <c r="K361" s="489"/>
      <c r="L361" s="489"/>
      <c r="M361" s="1100"/>
      <c r="N361" s="1100"/>
      <c r="O361" s="1100"/>
      <c r="P361" s="1100"/>
      <c r="Q361" s="1100"/>
      <c r="R361" s="1100"/>
      <c r="S361" s="1100"/>
      <c r="T361" s="1100"/>
      <c r="U361" s="1100"/>
      <c r="V361" s="1100"/>
      <c r="W361" s="1101"/>
      <c r="X361" s="4"/>
      <c r="Y361" s="5"/>
    </row>
    <row r="362" spans="2:25" ht="34.5" customHeight="1">
      <c r="B362" s="300">
        <v>310</v>
      </c>
      <c r="C362" s="488"/>
      <c r="D362" s="489"/>
      <c r="E362" s="489"/>
      <c r="F362" s="489"/>
      <c r="G362" s="489"/>
      <c r="H362" s="489"/>
      <c r="I362" s="489"/>
      <c r="J362" s="489"/>
      <c r="K362" s="489"/>
      <c r="L362" s="489"/>
      <c r="M362" s="1100"/>
      <c r="N362" s="1100"/>
      <c r="O362" s="1100"/>
      <c r="P362" s="1100"/>
      <c r="Q362" s="1100"/>
      <c r="R362" s="1100"/>
      <c r="S362" s="1100"/>
      <c r="T362" s="1100"/>
      <c r="U362" s="1100"/>
      <c r="V362" s="1100"/>
      <c r="W362" s="1101"/>
      <c r="X362" s="4"/>
      <c r="Y362" s="5"/>
    </row>
    <row r="363" spans="2:25" ht="34.5" customHeight="1">
      <c r="B363" s="300">
        <v>311</v>
      </c>
      <c r="C363" s="488"/>
      <c r="D363" s="489"/>
      <c r="E363" s="489"/>
      <c r="F363" s="489"/>
      <c r="G363" s="489"/>
      <c r="H363" s="489"/>
      <c r="I363" s="489"/>
      <c r="J363" s="489"/>
      <c r="K363" s="489"/>
      <c r="L363" s="489"/>
      <c r="M363" s="1100"/>
      <c r="N363" s="1100"/>
      <c r="O363" s="1100"/>
      <c r="P363" s="1100"/>
      <c r="Q363" s="1100"/>
      <c r="R363" s="1100"/>
      <c r="S363" s="1100"/>
      <c r="T363" s="1100"/>
      <c r="U363" s="1100"/>
      <c r="V363" s="1100"/>
      <c r="W363" s="1101"/>
      <c r="X363" s="4"/>
      <c r="Y363" s="5"/>
    </row>
    <row r="364" spans="2:25" ht="34.5" customHeight="1">
      <c r="B364" s="300">
        <v>312</v>
      </c>
      <c r="C364" s="488"/>
      <c r="D364" s="489"/>
      <c r="E364" s="489"/>
      <c r="F364" s="489"/>
      <c r="G364" s="489"/>
      <c r="H364" s="489"/>
      <c r="I364" s="489"/>
      <c r="J364" s="489"/>
      <c r="K364" s="489"/>
      <c r="L364" s="489"/>
      <c r="M364" s="1100"/>
      <c r="N364" s="1100"/>
      <c r="O364" s="1100"/>
      <c r="P364" s="1100"/>
      <c r="Q364" s="1100"/>
      <c r="R364" s="1100"/>
      <c r="S364" s="1100"/>
      <c r="T364" s="1100"/>
      <c r="U364" s="1100"/>
      <c r="V364" s="1100"/>
      <c r="W364" s="1101"/>
      <c r="X364" s="4"/>
      <c r="Y364" s="5"/>
    </row>
    <row r="365" spans="2:25" ht="34.5" customHeight="1">
      <c r="B365" s="300">
        <v>313</v>
      </c>
      <c r="C365" s="488"/>
      <c r="D365" s="489"/>
      <c r="E365" s="489"/>
      <c r="F365" s="489"/>
      <c r="G365" s="489"/>
      <c r="H365" s="489"/>
      <c r="I365" s="489"/>
      <c r="J365" s="489"/>
      <c r="K365" s="489"/>
      <c r="L365" s="489"/>
      <c r="M365" s="1100"/>
      <c r="N365" s="1100"/>
      <c r="O365" s="1100"/>
      <c r="P365" s="1100"/>
      <c r="Q365" s="1100"/>
      <c r="R365" s="1100"/>
      <c r="S365" s="1100"/>
      <c r="T365" s="1100"/>
      <c r="U365" s="1100"/>
      <c r="V365" s="1100"/>
      <c r="W365" s="1101"/>
      <c r="X365" s="4"/>
      <c r="Y365" s="5"/>
    </row>
    <row r="366" spans="2:25" ht="34.5" customHeight="1">
      <c r="B366" s="300">
        <v>314</v>
      </c>
      <c r="C366" s="488"/>
      <c r="D366" s="489"/>
      <c r="E366" s="489"/>
      <c r="F366" s="489"/>
      <c r="G366" s="489"/>
      <c r="H366" s="489"/>
      <c r="I366" s="489"/>
      <c r="J366" s="489"/>
      <c r="K366" s="489"/>
      <c r="L366" s="489"/>
      <c r="M366" s="1100"/>
      <c r="N366" s="1100"/>
      <c r="O366" s="1100"/>
      <c r="P366" s="1100"/>
      <c r="Q366" s="1100"/>
      <c r="R366" s="1100"/>
      <c r="S366" s="1100"/>
      <c r="T366" s="1100"/>
      <c r="U366" s="1100"/>
      <c r="V366" s="1100"/>
      <c r="W366" s="1101"/>
      <c r="X366" s="4"/>
      <c r="Y366" s="5"/>
    </row>
    <row r="367" spans="2:25" ht="34.5" customHeight="1">
      <c r="B367" s="300">
        <v>315</v>
      </c>
      <c r="C367" s="488"/>
      <c r="D367" s="489"/>
      <c r="E367" s="489"/>
      <c r="F367" s="489"/>
      <c r="G367" s="489"/>
      <c r="H367" s="489"/>
      <c r="I367" s="489"/>
      <c r="J367" s="489"/>
      <c r="K367" s="489"/>
      <c r="L367" s="489"/>
      <c r="M367" s="1100"/>
      <c r="N367" s="1100"/>
      <c r="O367" s="1100"/>
      <c r="P367" s="1100"/>
      <c r="Q367" s="1100"/>
      <c r="R367" s="1100"/>
      <c r="S367" s="1100"/>
      <c r="T367" s="1100"/>
      <c r="U367" s="1100"/>
      <c r="V367" s="1100"/>
      <c r="W367" s="1101"/>
      <c r="X367" s="4"/>
      <c r="Y367" s="5"/>
    </row>
    <row r="368" spans="2:25" ht="34.5" customHeight="1">
      <c r="B368" s="300">
        <v>316</v>
      </c>
      <c r="C368" s="488"/>
      <c r="D368" s="489"/>
      <c r="E368" s="489"/>
      <c r="F368" s="489"/>
      <c r="G368" s="489"/>
      <c r="H368" s="489"/>
      <c r="I368" s="489"/>
      <c r="J368" s="489"/>
      <c r="K368" s="489"/>
      <c r="L368" s="489"/>
      <c r="M368" s="1100"/>
      <c r="N368" s="1100"/>
      <c r="O368" s="1100"/>
      <c r="P368" s="1100"/>
      <c r="Q368" s="1100"/>
      <c r="R368" s="1100"/>
      <c r="S368" s="1100"/>
      <c r="T368" s="1100"/>
      <c r="U368" s="1100"/>
      <c r="V368" s="1100"/>
      <c r="W368" s="1101"/>
      <c r="X368" s="4"/>
      <c r="Y368" s="5"/>
    </row>
    <row r="369" spans="2:25" ht="34.5" customHeight="1">
      <c r="B369" s="300">
        <v>317</v>
      </c>
      <c r="C369" s="488"/>
      <c r="D369" s="489"/>
      <c r="E369" s="489"/>
      <c r="F369" s="489"/>
      <c r="G369" s="489"/>
      <c r="H369" s="489"/>
      <c r="I369" s="489"/>
      <c r="J369" s="489"/>
      <c r="K369" s="489"/>
      <c r="L369" s="489"/>
      <c r="M369" s="1100"/>
      <c r="N369" s="1100"/>
      <c r="O369" s="1100"/>
      <c r="P369" s="1100"/>
      <c r="Q369" s="1100"/>
      <c r="R369" s="1100"/>
      <c r="S369" s="1100"/>
      <c r="T369" s="1100"/>
      <c r="U369" s="1100"/>
      <c r="V369" s="1100"/>
      <c r="W369" s="1101"/>
      <c r="X369" s="4"/>
      <c r="Y369" s="5"/>
    </row>
    <row r="370" spans="2:25" ht="34.5" customHeight="1">
      <c r="B370" s="300">
        <v>318</v>
      </c>
      <c r="C370" s="488"/>
      <c r="D370" s="489"/>
      <c r="E370" s="489"/>
      <c r="F370" s="489"/>
      <c r="G370" s="489"/>
      <c r="H370" s="489"/>
      <c r="I370" s="489"/>
      <c r="J370" s="489"/>
      <c r="K370" s="489"/>
      <c r="L370" s="489"/>
      <c r="M370" s="1100"/>
      <c r="N370" s="1100"/>
      <c r="O370" s="1100"/>
      <c r="P370" s="1100"/>
      <c r="Q370" s="1100"/>
      <c r="R370" s="1100"/>
      <c r="S370" s="1100"/>
      <c r="T370" s="1100"/>
      <c r="U370" s="1100"/>
      <c r="V370" s="1100"/>
      <c r="W370" s="1101"/>
      <c r="X370" s="4"/>
      <c r="Y370" s="5"/>
    </row>
    <row r="371" spans="2:25" ht="34.5" customHeight="1">
      <c r="B371" s="300">
        <v>319</v>
      </c>
      <c r="C371" s="488"/>
      <c r="D371" s="489"/>
      <c r="E371" s="489"/>
      <c r="F371" s="489"/>
      <c r="G371" s="489"/>
      <c r="H371" s="489"/>
      <c r="I371" s="489"/>
      <c r="J371" s="489"/>
      <c r="K371" s="489"/>
      <c r="L371" s="489"/>
      <c r="M371" s="1100"/>
      <c r="N371" s="1100"/>
      <c r="O371" s="1100"/>
      <c r="P371" s="1100"/>
      <c r="Q371" s="1100"/>
      <c r="R371" s="1100"/>
      <c r="S371" s="1100"/>
      <c r="T371" s="1100"/>
      <c r="U371" s="1100"/>
      <c r="V371" s="1100"/>
      <c r="W371" s="1101"/>
      <c r="X371" s="4"/>
      <c r="Y371" s="5"/>
    </row>
    <row r="372" spans="2:25" ht="34.5" customHeight="1">
      <c r="B372" s="300">
        <v>320</v>
      </c>
      <c r="C372" s="488"/>
      <c r="D372" s="489"/>
      <c r="E372" s="489"/>
      <c r="F372" s="489"/>
      <c r="G372" s="489"/>
      <c r="H372" s="489"/>
      <c r="I372" s="489"/>
      <c r="J372" s="489"/>
      <c r="K372" s="489"/>
      <c r="L372" s="489"/>
      <c r="M372" s="1100"/>
      <c r="N372" s="1100"/>
      <c r="O372" s="1100"/>
      <c r="P372" s="1100"/>
      <c r="Q372" s="1100"/>
      <c r="R372" s="1100"/>
      <c r="S372" s="1100"/>
      <c r="T372" s="1100"/>
      <c r="U372" s="1100"/>
      <c r="V372" s="1100"/>
      <c r="W372" s="1101"/>
      <c r="X372" s="4"/>
      <c r="Y372" s="5"/>
    </row>
    <row r="373" spans="2:25" ht="34.5" customHeight="1">
      <c r="B373" s="300">
        <v>321</v>
      </c>
      <c r="C373" s="488"/>
      <c r="D373" s="489"/>
      <c r="E373" s="489"/>
      <c r="F373" s="489"/>
      <c r="G373" s="489"/>
      <c r="H373" s="489"/>
      <c r="I373" s="489"/>
      <c r="J373" s="489"/>
      <c r="K373" s="489"/>
      <c r="L373" s="489"/>
      <c r="M373" s="1100"/>
      <c r="N373" s="1100"/>
      <c r="O373" s="1100"/>
      <c r="P373" s="1100"/>
      <c r="Q373" s="1100"/>
      <c r="R373" s="1100"/>
      <c r="S373" s="1100"/>
      <c r="T373" s="1100"/>
      <c r="U373" s="1100"/>
      <c r="V373" s="1100"/>
      <c r="W373" s="1101"/>
      <c r="X373" s="4"/>
      <c r="Y373" s="5"/>
    </row>
    <row r="374" spans="2:25" ht="34.5" customHeight="1">
      <c r="B374" s="300">
        <v>322</v>
      </c>
      <c r="C374" s="488"/>
      <c r="D374" s="489"/>
      <c r="E374" s="489"/>
      <c r="F374" s="489"/>
      <c r="G374" s="489"/>
      <c r="H374" s="489"/>
      <c r="I374" s="489"/>
      <c r="J374" s="489"/>
      <c r="K374" s="489"/>
      <c r="L374" s="489"/>
      <c r="M374" s="1100"/>
      <c r="N374" s="1100"/>
      <c r="O374" s="1100"/>
      <c r="P374" s="1100"/>
      <c r="Q374" s="1100"/>
      <c r="R374" s="1100"/>
      <c r="S374" s="1100"/>
      <c r="T374" s="1100"/>
      <c r="U374" s="1100"/>
      <c r="V374" s="1100"/>
      <c r="W374" s="1101"/>
      <c r="X374" s="4"/>
      <c r="Y374" s="5"/>
    </row>
    <row r="375" spans="2:25" ht="34.5" customHeight="1">
      <c r="B375" s="300">
        <v>323</v>
      </c>
      <c r="C375" s="488"/>
      <c r="D375" s="489"/>
      <c r="E375" s="489"/>
      <c r="F375" s="489"/>
      <c r="G375" s="489"/>
      <c r="H375" s="489"/>
      <c r="I375" s="489"/>
      <c r="J375" s="489"/>
      <c r="K375" s="489"/>
      <c r="L375" s="489"/>
      <c r="M375" s="1100"/>
      <c r="N375" s="1100"/>
      <c r="O375" s="1100"/>
      <c r="P375" s="1100"/>
      <c r="Q375" s="1100"/>
      <c r="R375" s="1100"/>
      <c r="S375" s="1100"/>
      <c r="T375" s="1100"/>
      <c r="U375" s="1100"/>
      <c r="V375" s="1100"/>
      <c r="W375" s="1101"/>
      <c r="X375" s="4"/>
      <c r="Y375" s="5"/>
    </row>
    <row r="376" spans="2:25" ht="34.5" customHeight="1">
      <c r="B376" s="300">
        <v>324</v>
      </c>
      <c r="C376" s="488"/>
      <c r="D376" s="489"/>
      <c r="E376" s="489"/>
      <c r="F376" s="489"/>
      <c r="G376" s="489"/>
      <c r="H376" s="489"/>
      <c r="I376" s="489"/>
      <c r="J376" s="489"/>
      <c r="K376" s="489"/>
      <c r="L376" s="489"/>
      <c r="M376" s="1100"/>
      <c r="N376" s="1100"/>
      <c r="O376" s="1100"/>
      <c r="P376" s="1100"/>
      <c r="Q376" s="1100"/>
      <c r="R376" s="1100"/>
      <c r="S376" s="1100"/>
      <c r="T376" s="1100"/>
      <c r="U376" s="1100"/>
      <c r="V376" s="1100"/>
      <c r="W376" s="1101"/>
      <c r="X376" s="4"/>
      <c r="Y376" s="5"/>
    </row>
    <row r="377" spans="2:25" ht="34.5" customHeight="1">
      <c r="B377" s="300">
        <v>325</v>
      </c>
      <c r="C377" s="488"/>
      <c r="D377" s="489"/>
      <c r="E377" s="489"/>
      <c r="F377" s="489"/>
      <c r="G377" s="489"/>
      <c r="H377" s="489"/>
      <c r="I377" s="489"/>
      <c r="J377" s="489"/>
      <c r="K377" s="489"/>
      <c r="L377" s="489"/>
      <c r="M377" s="1100"/>
      <c r="N377" s="1100"/>
      <c r="O377" s="1100"/>
      <c r="P377" s="1100"/>
      <c r="Q377" s="1100"/>
      <c r="R377" s="1100"/>
      <c r="S377" s="1100"/>
      <c r="T377" s="1100"/>
      <c r="U377" s="1100"/>
      <c r="V377" s="1100"/>
      <c r="W377" s="1101"/>
      <c r="X377" s="4"/>
      <c r="Y377" s="5"/>
    </row>
    <row r="378" spans="2:25" ht="34.5" customHeight="1">
      <c r="B378" s="300">
        <v>326</v>
      </c>
      <c r="C378" s="488"/>
      <c r="D378" s="489"/>
      <c r="E378" s="489"/>
      <c r="F378" s="489"/>
      <c r="G378" s="489"/>
      <c r="H378" s="489"/>
      <c r="I378" s="489"/>
      <c r="J378" s="489"/>
      <c r="K378" s="489"/>
      <c r="L378" s="489"/>
      <c r="M378" s="1100"/>
      <c r="N378" s="1100"/>
      <c r="O378" s="1100"/>
      <c r="P378" s="1100"/>
      <c r="Q378" s="1100"/>
      <c r="R378" s="1100"/>
      <c r="S378" s="1100"/>
      <c r="T378" s="1100"/>
      <c r="U378" s="1100"/>
      <c r="V378" s="1100"/>
      <c r="W378" s="1101"/>
      <c r="X378" s="4"/>
      <c r="Y378" s="5"/>
    </row>
    <row r="379" spans="2:25" ht="34.5" customHeight="1">
      <c r="B379" s="300">
        <v>327</v>
      </c>
      <c r="C379" s="488"/>
      <c r="D379" s="489"/>
      <c r="E379" s="489"/>
      <c r="F379" s="489"/>
      <c r="G379" s="489"/>
      <c r="H379" s="489"/>
      <c r="I379" s="489"/>
      <c r="J379" s="489"/>
      <c r="K379" s="489"/>
      <c r="L379" s="489"/>
      <c r="M379" s="1100"/>
      <c r="N379" s="1100"/>
      <c r="O379" s="1100"/>
      <c r="P379" s="1100"/>
      <c r="Q379" s="1100"/>
      <c r="R379" s="1100"/>
      <c r="S379" s="1100"/>
      <c r="T379" s="1100"/>
      <c r="U379" s="1100"/>
      <c r="V379" s="1100"/>
      <c r="W379" s="1101"/>
      <c r="X379" s="4"/>
      <c r="Y379" s="5"/>
    </row>
    <row r="380" spans="2:25" ht="34.5" customHeight="1">
      <c r="B380" s="300">
        <v>328</v>
      </c>
      <c r="C380" s="488"/>
      <c r="D380" s="489"/>
      <c r="E380" s="489"/>
      <c r="F380" s="489"/>
      <c r="G380" s="489"/>
      <c r="H380" s="489"/>
      <c r="I380" s="489"/>
      <c r="J380" s="489"/>
      <c r="K380" s="489"/>
      <c r="L380" s="489"/>
      <c r="M380" s="1100"/>
      <c r="N380" s="1100"/>
      <c r="O380" s="1100"/>
      <c r="P380" s="1100"/>
      <c r="Q380" s="1100"/>
      <c r="R380" s="1100"/>
      <c r="S380" s="1100"/>
      <c r="T380" s="1100"/>
      <c r="U380" s="1100"/>
      <c r="V380" s="1100"/>
      <c r="W380" s="1101"/>
      <c r="X380" s="4"/>
      <c r="Y380" s="5"/>
    </row>
    <row r="381" spans="2:25" ht="34.5" customHeight="1">
      <c r="B381" s="300">
        <v>329</v>
      </c>
      <c r="C381" s="488"/>
      <c r="D381" s="489"/>
      <c r="E381" s="489"/>
      <c r="F381" s="489"/>
      <c r="G381" s="489"/>
      <c r="H381" s="489"/>
      <c r="I381" s="489"/>
      <c r="J381" s="489"/>
      <c r="K381" s="489"/>
      <c r="L381" s="489"/>
      <c r="M381" s="1100"/>
      <c r="N381" s="1100"/>
      <c r="O381" s="1100"/>
      <c r="P381" s="1100"/>
      <c r="Q381" s="1100"/>
      <c r="R381" s="1100"/>
      <c r="S381" s="1100"/>
      <c r="T381" s="1100"/>
      <c r="U381" s="1100"/>
      <c r="V381" s="1100"/>
      <c r="W381" s="1101"/>
      <c r="X381" s="4"/>
      <c r="Y381" s="5"/>
    </row>
    <row r="382" spans="2:25" ht="34.5" customHeight="1">
      <c r="B382" s="300">
        <v>330</v>
      </c>
      <c r="C382" s="488"/>
      <c r="D382" s="489"/>
      <c r="E382" s="489"/>
      <c r="F382" s="489"/>
      <c r="G382" s="489"/>
      <c r="H382" s="489"/>
      <c r="I382" s="489"/>
      <c r="J382" s="489"/>
      <c r="K382" s="489"/>
      <c r="L382" s="489"/>
      <c r="M382" s="1100"/>
      <c r="N382" s="1100"/>
      <c r="O382" s="1100"/>
      <c r="P382" s="1100"/>
      <c r="Q382" s="1100"/>
      <c r="R382" s="1100"/>
      <c r="S382" s="1100"/>
      <c r="T382" s="1100"/>
      <c r="U382" s="1100"/>
      <c r="V382" s="1100"/>
      <c r="W382" s="1101"/>
      <c r="X382" s="4"/>
      <c r="Y382" s="5"/>
    </row>
    <row r="383" spans="2:25" ht="34.5" customHeight="1">
      <c r="B383" s="300">
        <v>331</v>
      </c>
      <c r="C383" s="488"/>
      <c r="D383" s="489"/>
      <c r="E383" s="489"/>
      <c r="F383" s="489"/>
      <c r="G383" s="489"/>
      <c r="H383" s="489"/>
      <c r="I383" s="489"/>
      <c r="J383" s="489"/>
      <c r="K383" s="489"/>
      <c r="L383" s="489"/>
      <c r="M383" s="1100"/>
      <c r="N383" s="1100"/>
      <c r="O383" s="1100"/>
      <c r="P383" s="1100"/>
      <c r="Q383" s="1100"/>
      <c r="R383" s="1100"/>
      <c r="S383" s="1100"/>
      <c r="T383" s="1100"/>
      <c r="U383" s="1100"/>
      <c r="V383" s="1100"/>
      <c r="W383" s="1101"/>
      <c r="X383" s="4"/>
      <c r="Y383" s="5"/>
    </row>
    <row r="384" spans="2:25" ht="34.5" customHeight="1">
      <c r="B384" s="300">
        <v>332</v>
      </c>
      <c r="C384" s="488"/>
      <c r="D384" s="489"/>
      <c r="E384" s="489"/>
      <c r="F384" s="489"/>
      <c r="G384" s="489"/>
      <c r="H384" s="489"/>
      <c r="I384" s="489"/>
      <c r="J384" s="489"/>
      <c r="K384" s="489"/>
      <c r="L384" s="489"/>
      <c r="M384" s="1100"/>
      <c r="N384" s="1100"/>
      <c r="O384" s="1100"/>
      <c r="P384" s="1100"/>
      <c r="Q384" s="1100"/>
      <c r="R384" s="1100"/>
      <c r="S384" s="1100"/>
      <c r="T384" s="1100"/>
      <c r="U384" s="1100"/>
      <c r="V384" s="1100"/>
      <c r="W384" s="1101"/>
      <c r="X384" s="4"/>
      <c r="Y384" s="5"/>
    </row>
    <row r="385" spans="2:25" ht="34.5" customHeight="1">
      <c r="B385" s="300">
        <v>333</v>
      </c>
      <c r="C385" s="488"/>
      <c r="D385" s="489"/>
      <c r="E385" s="489"/>
      <c r="F385" s="489"/>
      <c r="G385" s="489"/>
      <c r="H385" s="489"/>
      <c r="I385" s="489"/>
      <c r="J385" s="489"/>
      <c r="K385" s="489"/>
      <c r="L385" s="489"/>
      <c r="M385" s="1100"/>
      <c r="N385" s="1100"/>
      <c r="O385" s="1100"/>
      <c r="P385" s="1100"/>
      <c r="Q385" s="1100"/>
      <c r="R385" s="1100"/>
      <c r="S385" s="1100"/>
      <c r="T385" s="1100"/>
      <c r="U385" s="1100"/>
      <c r="V385" s="1100"/>
      <c r="W385" s="1101"/>
      <c r="X385" s="4"/>
      <c r="Y385" s="5"/>
    </row>
    <row r="386" spans="2:25" ht="34.5" customHeight="1">
      <c r="B386" s="300">
        <v>334</v>
      </c>
      <c r="C386" s="488"/>
      <c r="D386" s="489"/>
      <c r="E386" s="489"/>
      <c r="F386" s="489"/>
      <c r="G386" s="489"/>
      <c r="H386" s="489"/>
      <c r="I386" s="489"/>
      <c r="J386" s="489"/>
      <c r="K386" s="489"/>
      <c r="L386" s="489"/>
      <c r="M386" s="1100"/>
      <c r="N386" s="1100"/>
      <c r="O386" s="1100"/>
      <c r="P386" s="1100"/>
      <c r="Q386" s="1100"/>
      <c r="R386" s="1100"/>
      <c r="S386" s="1100"/>
      <c r="T386" s="1100"/>
      <c r="U386" s="1100"/>
      <c r="V386" s="1100"/>
      <c r="W386" s="1101"/>
      <c r="X386" s="4"/>
      <c r="Y386" s="5"/>
    </row>
    <row r="387" spans="2:25" ht="34.5" customHeight="1">
      <c r="B387" s="300">
        <v>335</v>
      </c>
      <c r="C387" s="488"/>
      <c r="D387" s="489"/>
      <c r="E387" s="489"/>
      <c r="F387" s="489"/>
      <c r="G387" s="489"/>
      <c r="H387" s="489"/>
      <c r="I387" s="489"/>
      <c r="J387" s="489"/>
      <c r="K387" s="489"/>
      <c r="L387" s="489"/>
      <c r="M387" s="1100"/>
      <c r="N387" s="1100"/>
      <c r="O387" s="1100"/>
      <c r="P387" s="1100"/>
      <c r="Q387" s="1100"/>
      <c r="R387" s="1100"/>
      <c r="S387" s="1100"/>
      <c r="T387" s="1100"/>
      <c r="U387" s="1100"/>
      <c r="V387" s="1100"/>
      <c r="W387" s="1101"/>
      <c r="X387" s="4"/>
      <c r="Y387" s="5"/>
    </row>
    <row r="388" spans="2:25" ht="34.5" customHeight="1">
      <c r="B388" s="300">
        <v>336</v>
      </c>
      <c r="C388" s="488"/>
      <c r="D388" s="489"/>
      <c r="E388" s="489"/>
      <c r="F388" s="489"/>
      <c r="G388" s="489"/>
      <c r="H388" s="489"/>
      <c r="I388" s="489"/>
      <c r="J388" s="489"/>
      <c r="K388" s="489"/>
      <c r="L388" s="489"/>
      <c r="M388" s="1100"/>
      <c r="N388" s="1100"/>
      <c r="O388" s="1100"/>
      <c r="P388" s="1100"/>
      <c r="Q388" s="1100"/>
      <c r="R388" s="1100"/>
      <c r="S388" s="1100"/>
      <c r="T388" s="1100"/>
      <c r="U388" s="1100"/>
      <c r="V388" s="1100"/>
      <c r="W388" s="1101"/>
      <c r="X388" s="4"/>
      <c r="Y388" s="5"/>
    </row>
    <row r="389" spans="2:25" ht="34.5" customHeight="1">
      <c r="B389" s="300">
        <v>337</v>
      </c>
      <c r="C389" s="488"/>
      <c r="D389" s="489"/>
      <c r="E389" s="489"/>
      <c r="F389" s="489"/>
      <c r="G389" s="489"/>
      <c r="H389" s="489"/>
      <c r="I389" s="489"/>
      <c r="J389" s="489"/>
      <c r="K389" s="489"/>
      <c r="L389" s="489"/>
      <c r="M389" s="1100"/>
      <c r="N389" s="1100"/>
      <c r="O389" s="1100"/>
      <c r="P389" s="1100"/>
      <c r="Q389" s="1100"/>
      <c r="R389" s="1100"/>
      <c r="S389" s="1100"/>
      <c r="T389" s="1100"/>
      <c r="U389" s="1100"/>
      <c r="V389" s="1100"/>
      <c r="W389" s="1101"/>
      <c r="X389" s="4"/>
      <c r="Y389" s="5"/>
    </row>
    <row r="390" spans="2:25" ht="34.5" customHeight="1">
      <c r="B390" s="300">
        <v>338</v>
      </c>
      <c r="C390" s="488"/>
      <c r="D390" s="489"/>
      <c r="E390" s="489"/>
      <c r="F390" s="489"/>
      <c r="G390" s="489"/>
      <c r="H390" s="489"/>
      <c r="I390" s="489"/>
      <c r="J390" s="489"/>
      <c r="K390" s="489"/>
      <c r="L390" s="489"/>
      <c r="M390" s="1100"/>
      <c r="N390" s="1100"/>
      <c r="O390" s="1100"/>
      <c r="P390" s="1100"/>
      <c r="Q390" s="1100"/>
      <c r="R390" s="1100"/>
      <c r="S390" s="1100"/>
      <c r="T390" s="1100"/>
      <c r="U390" s="1100"/>
      <c r="V390" s="1100"/>
      <c r="W390" s="1101"/>
      <c r="X390" s="4"/>
      <c r="Y390" s="5"/>
    </row>
    <row r="391" spans="2:25" ht="34.5" customHeight="1">
      <c r="B391" s="300">
        <v>339</v>
      </c>
      <c r="C391" s="488"/>
      <c r="D391" s="489"/>
      <c r="E391" s="489"/>
      <c r="F391" s="489"/>
      <c r="G391" s="489"/>
      <c r="H391" s="489"/>
      <c r="I391" s="489"/>
      <c r="J391" s="489"/>
      <c r="K391" s="489"/>
      <c r="L391" s="489"/>
      <c r="M391" s="1100"/>
      <c r="N391" s="1100"/>
      <c r="O391" s="1100"/>
      <c r="P391" s="1100"/>
      <c r="Q391" s="1100"/>
      <c r="R391" s="1100"/>
      <c r="S391" s="1100"/>
      <c r="T391" s="1100"/>
      <c r="U391" s="1100"/>
      <c r="V391" s="1100"/>
      <c r="W391" s="1101"/>
      <c r="X391" s="4"/>
      <c r="Y391" s="5"/>
    </row>
    <row r="392" spans="2:25" ht="34.5" customHeight="1">
      <c r="B392" s="300">
        <v>340</v>
      </c>
      <c r="C392" s="488"/>
      <c r="D392" s="489"/>
      <c r="E392" s="489"/>
      <c r="F392" s="489"/>
      <c r="G392" s="489"/>
      <c r="H392" s="489"/>
      <c r="I392" s="489"/>
      <c r="J392" s="489"/>
      <c r="K392" s="489"/>
      <c r="L392" s="489"/>
      <c r="M392" s="1100"/>
      <c r="N392" s="1100"/>
      <c r="O392" s="1100"/>
      <c r="P392" s="1100"/>
      <c r="Q392" s="1100"/>
      <c r="R392" s="1100"/>
      <c r="S392" s="1100"/>
      <c r="T392" s="1100"/>
      <c r="U392" s="1100"/>
      <c r="V392" s="1100"/>
      <c r="W392" s="1101"/>
      <c r="X392" s="4"/>
      <c r="Y392" s="5"/>
    </row>
    <row r="393" spans="2:25" ht="34.5" customHeight="1">
      <c r="B393" s="300">
        <v>341</v>
      </c>
      <c r="C393" s="488"/>
      <c r="D393" s="489"/>
      <c r="E393" s="489"/>
      <c r="F393" s="489"/>
      <c r="G393" s="489"/>
      <c r="H393" s="489"/>
      <c r="I393" s="489"/>
      <c r="J393" s="489"/>
      <c r="K393" s="489"/>
      <c r="L393" s="489"/>
      <c r="M393" s="1100"/>
      <c r="N393" s="1100"/>
      <c r="O393" s="1100"/>
      <c r="P393" s="1100"/>
      <c r="Q393" s="1100"/>
      <c r="R393" s="1100"/>
      <c r="S393" s="1100"/>
      <c r="T393" s="1100"/>
      <c r="U393" s="1100"/>
      <c r="V393" s="1100"/>
      <c r="W393" s="1101"/>
      <c r="X393" s="4"/>
      <c r="Y393" s="5"/>
    </row>
    <row r="394" spans="2:25" ht="34.5" customHeight="1">
      <c r="B394" s="300">
        <v>342</v>
      </c>
      <c r="C394" s="488"/>
      <c r="D394" s="489"/>
      <c r="E394" s="489"/>
      <c r="F394" s="489"/>
      <c r="G394" s="489"/>
      <c r="H394" s="489"/>
      <c r="I394" s="489"/>
      <c r="J394" s="489"/>
      <c r="K394" s="489"/>
      <c r="L394" s="489"/>
      <c r="M394" s="1100"/>
      <c r="N394" s="1100"/>
      <c r="O394" s="1100"/>
      <c r="P394" s="1100"/>
      <c r="Q394" s="1100"/>
      <c r="R394" s="1100"/>
      <c r="S394" s="1100"/>
      <c r="T394" s="1100"/>
      <c r="U394" s="1100"/>
      <c r="V394" s="1100"/>
      <c r="W394" s="1101"/>
      <c r="X394" s="4"/>
      <c r="Y394" s="5"/>
    </row>
    <row r="395" spans="2:25" ht="34.5" customHeight="1">
      <c r="B395" s="300">
        <v>343</v>
      </c>
      <c r="C395" s="488"/>
      <c r="D395" s="489"/>
      <c r="E395" s="489"/>
      <c r="F395" s="489"/>
      <c r="G395" s="489"/>
      <c r="H395" s="489"/>
      <c r="I395" s="489"/>
      <c r="J395" s="489"/>
      <c r="K395" s="489"/>
      <c r="L395" s="489"/>
      <c r="M395" s="1100"/>
      <c r="N395" s="1100"/>
      <c r="O395" s="1100"/>
      <c r="P395" s="1100"/>
      <c r="Q395" s="1100"/>
      <c r="R395" s="1100"/>
      <c r="S395" s="1100"/>
      <c r="T395" s="1100"/>
      <c r="U395" s="1100"/>
      <c r="V395" s="1100"/>
      <c r="W395" s="1101"/>
      <c r="X395" s="4"/>
      <c r="Y395" s="5"/>
    </row>
    <row r="396" spans="2:25" ht="34.5" customHeight="1">
      <c r="B396" s="300">
        <v>344</v>
      </c>
      <c r="C396" s="488"/>
      <c r="D396" s="489"/>
      <c r="E396" s="489"/>
      <c r="F396" s="489"/>
      <c r="G396" s="489"/>
      <c r="H396" s="489"/>
      <c r="I396" s="489"/>
      <c r="J396" s="489"/>
      <c r="K396" s="489"/>
      <c r="L396" s="489"/>
      <c r="M396" s="1100"/>
      <c r="N396" s="1100"/>
      <c r="O396" s="1100"/>
      <c r="P396" s="1100"/>
      <c r="Q396" s="1100"/>
      <c r="R396" s="1100"/>
      <c r="S396" s="1100"/>
      <c r="T396" s="1100"/>
      <c r="U396" s="1100"/>
      <c r="V396" s="1100"/>
      <c r="W396" s="1101"/>
      <c r="X396" s="4"/>
      <c r="Y396" s="5"/>
    </row>
    <row r="397" spans="2:25" ht="34.5" customHeight="1">
      <c r="B397" s="300">
        <v>345</v>
      </c>
      <c r="C397" s="488"/>
      <c r="D397" s="489"/>
      <c r="E397" s="489"/>
      <c r="F397" s="489"/>
      <c r="G397" s="489"/>
      <c r="H397" s="489"/>
      <c r="I397" s="489"/>
      <c r="J397" s="489"/>
      <c r="K397" s="489"/>
      <c r="L397" s="489"/>
      <c r="M397" s="1100"/>
      <c r="N397" s="1100"/>
      <c r="O397" s="1100"/>
      <c r="P397" s="1100"/>
      <c r="Q397" s="1100"/>
      <c r="R397" s="1100"/>
      <c r="S397" s="1100"/>
      <c r="T397" s="1100"/>
      <c r="U397" s="1100"/>
      <c r="V397" s="1100"/>
      <c r="W397" s="1101"/>
      <c r="X397" s="4"/>
      <c r="Y397" s="5"/>
    </row>
    <row r="398" spans="2:25" ht="34.5" customHeight="1">
      <c r="B398" s="300">
        <v>346</v>
      </c>
      <c r="C398" s="488"/>
      <c r="D398" s="489"/>
      <c r="E398" s="489"/>
      <c r="F398" s="489"/>
      <c r="G398" s="489"/>
      <c r="H398" s="489"/>
      <c r="I398" s="489"/>
      <c r="J398" s="489"/>
      <c r="K398" s="489"/>
      <c r="L398" s="489"/>
      <c r="M398" s="1100"/>
      <c r="N398" s="1100"/>
      <c r="O398" s="1100"/>
      <c r="P398" s="1100"/>
      <c r="Q398" s="1100"/>
      <c r="R398" s="1100"/>
      <c r="S398" s="1100"/>
      <c r="T398" s="1100"/>
      <c r="U398" s="1100"/>
      <c r="V398" s="1100"/>
      <c r="W398" s="1101"/>
      <c r="X398" s="4"/>
      <c r="Y398" s="5"/>
    </row>
    <row r="399" spans="2:25" ht="34.5" customHeight="1">
      <c r="B399" s="300">
        <v>347</v>
      </c>
      <c r="C399" s="488"/>
      <c r="D399" s="489"/>
      <c r="E399" s="489"/>
      <c r="F399" s="489"/>
      <c r="G399" s="489"/>
      <c r="H399" s="489"/>
      <c r="I399" s="489"/>
      <c r="J399" s="489"/>
      <c r="K399" s="489"/>
      <c r="L399" s="489"/>
      <c r="M399" s="1100"/>
      <c r="N399" s="1100"/>
      <c r="O399" s="1100"/>
      <c r="P399" s="1100"/>
      <c r="Q399" s="1100"/>
      <c r="R399" s="1100"/>
      <c r="S399" s="1100"/>
      <c r="T399" s="1100"/>
      <c r="U399" s="1100"/>
      <c r="V399" s="1100"/>
      <c r="W399" s="1101"/>
      <c r="X399" s="4"/>
      <c r="Y399" s="5"/>
    </row>
    <row r="400" spans="2:25" ht="34.5" customHeight="1">
      <c r="B400" s="300">
        <v>348</v>
      </c>
      <c r="C400" s="488"/>
      <c r="D400" s="489"/>
      <c r="E400" s="489"/>
      <c r="F400" s="489"/>
      <c r="G400" s="489"/>
      <c r="H400" s="489"/>
      <c r="I400" s="489"/>
      <c r="J400" s="489"/>
      <c r="K400" s="489"/>
      <c r="L400" s="489"/>
      <c r="M400" s="1100"/>
      <c r="N400" s="1100"/>
      <c r="O400" s="1100"/>
      <c r="P400" s="1100"/>
      <c r="Q400" s="1100"/>
      <c r="R400" s="1100"/>
      <c r="S400" s="1100"/>
      <c r="T400" s="1100"/>
      <c r="U400" s="1100"/>
      <c r="V400" s="1100"/>
      <c r="W400" s="1101"/>
      <c r="X400" s="4"/>
      <c r="Y400" s="5"/>
    </row>
    <row r="401" spans="2:25" ht="34.5" customHeight="1">
      <c r="B401" s="300">
        <v>349</v>
      </c>
      <c r="C401" s="488"/>
      <c r="D401" s="489"/>
      <c r="E401" s="489"/>
      <c r="F401" s="489"/>
      <c r="G401" s="489"/>
      <c r="H401" s="489"/>
      <c r="I401" s="489"/>
      <c r="J401" s="489"/>
      <c r="K401" s="489"/>
      <c r="L401" s="489"/>
      <c r="M401" s="1100"/>
      <c r="N401" s="1100"/>
      <c r="O401" s="1100"/>
      <c r="P401" s="1100"/>
      <c r="Q401" s="1100"/>
      <c r="R401" s="1100"/>
      <c r="S401" s="1100"/>
      <c r="T401" s="1100"/>
      <c r="U401" s="1100"/>
      <c r="V401" s="1100"/>
      <c r="W401" s="1101"/>
      <c r="X401" s="4"/>
      <c r="Y401" s="5"/>
    </row>
    <row r="402" spans="2:25" ht="34.5" customHeight="1">
      <c r="B402" s="300">
        <v>350</v>
      </c>
      <c r="C402" s="488"/>
      <c r="D402" s="489"/>
      <c r="E402" s="489"/>
      <c r="F402" s="489"/>
      <c r="G402" s="489"/>
      <c r="H402" s="489"/>
      <c r="I402" s="489"/>
      <c r="J402" s="489"/>
      <c r="K402" s="489"/>
      <c r="L402" s="489"/>
      <c r="M402" s="1100"/>
      <c r="N402" s="1100"/>
      <c r="O402" s="1100"/>
      <c r="P402" s="1100"/>
      <c r="Q402" s="1100"/>
      <c r="R402" s="1100"/>
      <c r="S402" s="1100"/>
      <c r="T402" s="1100"/>
      <c r="U402" s="1100"/>
      <c r="V402" s="1100"/>
      <c r="W402" s="1101"/>
      <c r="X402" s="4"/>
      <c r="Y402" s="5"/>
    </row>
    <row r="403" spans="2:25" ht="34.5" customHeight="1">
      <c r="B403" s="300">
        <v>351</v>
      </c>
      <c r="C403" s="488"/>
      <c r="D403" s="489"/>
      <c r="E403" s="489"/>
      <c r="F403" s="489"/>
      <c r="G403" s="489"/>
      <c r="H403" s="489"/>
      <c r="I403" s="489"/>
      <c r="J403" s="489"/>
      <c r="K403" s="489"/>
      <c r="L403" s="489"/>
      <c r="M403" s="1100"/>
      <c r="N403" s="1100"/>
      <c r="O403" s="1100"/>
      <c r="P403" s="1100"/>
      <c r="Q403" s="1100"/>
      <c r="R403" s="1100"/>
      <c r="S403" s="1100"/>
      <c r="T403" s="1100"/>
      <c r="U403" s="1100"/>
      <c r="V403" s="1100"/>
      <c r="W403" s="1101"/>
      <c r="X403" s="4"/>
      <c r="Y403" s="5"/>
    </row>
    <row r="404" spans="2:25" ht="34.5" customHeight="1">
      <c r="B404" s="300">
        <v>352</v>
      </c>
      <c r="C404" s="488"/>
      <c r="D404" s="489"/>
      <c r="E404" s="489"/>
      <c r="F404" s="489"/>
      <c r="G404" s="489"/>
      <c r="H404" s="489"/>
      <c r="I404" s="489"/>
      <c r="J404" s="489"/>
      <c r="K404" s="489"/>
      <c r="L404" s="489"/>
      <c r="M404" s="1100"/>
      <c r="N404" s="1100"/>
      <c r="O404" s="1100"/>
      <c r="P404" s="1100"/>
      <c r="Q404" s="1100"/>
      <c r="R404" s="1100"/>
      <c r="S404" s="1100"/>
      <c r="T404" s="1100"/>
      <c r="U404" s="1100"/>
      <c r="V404" s="1100"/>
      <c r="W404" s="1101"/>
      <c r="X404" s="4"/>
      <c r="Y404" s="5"/>
    </row>
    <row r="405" spans="2:25" ht="34.5" customHeight="1">
      <c r="B405" s="300">
        <v>353</v>
      </c>
      <c r="C405" s="488"/>
      <c r="D405" s="489"/>
      <c r="E405" s="489"/>
      <c r="F405" s="489"/>
      <c r="G405" s="489"/>
      <c r="H405" s="489"/>
      <c r="I405" s="489"/>
      <c r="J405" s="489"/>
      <c r="K405" s="489"/>
      <c r="L405" s="489"/>
      <c r="M405" s="1100"/>
      <c r="N405" s="1100"/>
      <c r="O405" s="1100"/>
      <c r="P405" s="1100"/>
      <c r="Q405" s="1100"/>
      <c r="R405" s="1100"/>
      <c r="S405" s="1100"/>
      <c r="T405" s="1100"/>
      <c r="U405" s="1100"/>
      <c r="V405" s="1100"/>
      <c r="W405" s="1101"/>
      <c r="X405" s="4"/>
      <c r="Y405" s="5"/>
    </row>
    <row r="406" spans="2:25" ht="34.5" customHeight="1">
      <c r="B406" s="300">
        <v>354</v>
      </c>
      <c r="C406" s="488"/>
      <c r="D406" s="489"/>
      <c r="E406" s="489"/>
      <c r="F406" s="489"/>
      <c r="G406" s="489"/>
      <c r="H406" s="489"/>
      <c r="I406" s="489"/>
      <c r="J406" s="489"/>
      <c r="K406" s="489"/>
      <c r="L406" s="489"/>
      <c r="M406" s="1100"/>
      <c r="N406" s="1100"/>
      <c r="O406" s="1100"/>
      <c r="P406" s="1100"/>
      <c r="Q406" s="1100"/>
      <c r="R406" s="1100"/>
      <c r="S406" s="1100"/>
      <c r="T406" s="1100"/>
      <c r="U406" s="1100"/>
      <c r="V406" s="1100"/>
      <c r="W406" s="1101"/>
      <c r="X406" s="4"/>
      <c r="Y406" s="5"/>
    </row>
    <row r="407" spans="2:25" ht="34.5" customHeight="1">
      <c r="B407" s="300">
        <v>355</v>
      </c>
      <c r="C407" s="488"/>
      <c r="D407" s="489"/>
      <c r="E407" s="489"/>
      <c r="F407" s="489"/>
      <c r="G407" s="489"/>
      <c r="H407" s="489"/>
      <c r="I407" s="489"/>
      <c r="J407" s="489"/>
      <c r="K407" s="489"/>
      <c r="L407" s="489"/>
      <c r="M407" s="1100"/>
      <c r="N407" s="1100"/>
      <c r="O407" s="1100"/>
      <c r="P407" s="1100"/>
      <c r="Q407" s="1100"/>
      <c r="R407" s="1100"/>
      <c r="S407" s="1100"/>
      <c r="T407" s="1100"/>
      <c r="U407" s="1100"/>
      <c r="V407" s="1100"/>
      <c r="W407" s="1101"/>
      <c r="X407" s="4"/>
      <c r="Y407" s="5"/>
    </row>
    <row r="408" spans="2:25" ht="34.5" customHeight="1">
      <c r="B408" s="300">
        <v>356</v>
      </c>
      <c r="C408" s="488"/>
      <c r="D408" s="489"/>
      <c r="E408" s="489"/>
      <c r="F408" s="489"/>
      <c r="G408" s="489"/>
      <c r="H408" s="489"/>
      <c r="I408" s="489"/>
      <c r="J408" s="489"/>
      <c r="K408" s="489"/>
      <c r="L408" s="489"/>
      <c r="M408" s="1100"/>
      <c r="N408" s="1100"/>
      <c r="O408" s="1100"/>
      <c r="P408" s="1100"/>
      <c r="Q408" s="1100"/>
      <c r="R408" s="1100"/>
      <c r="S408" s="1100"/>
      <c r="T408" s="1100"/>
      <c r="U408" s="1100"/>
      <c r="V408" s="1100"/>
      <c r="W408" s="1101"/>
      <c r="X408" s="4"/>
      <c r="Y408" s="5"/>
    </row>
    <row r="409" spans="2:25" ht="34.5" customHeight="1">
      <c r="B409" s="300">
        <v>357</v>
      </c>
      <c r="C409" s="488"/>
      <c r="D409" s="489"/>
      <c r="E409" s="489"/>
      <c r="F409" s="489"/>
      <c r="G409" s="489"/>
      <c r="H409" s="489"/>
      <c r="I409" s="489"/>
      <c r="J409" s="489"/>
      <c r="K409" s="489"/>
      <c r="L409" s="489"/>
      <c r="M409" s="1100"/>
      <c r="N409" s="1100"/>
      <c r="O409" s="1100"/>
      <c r="P409" s="1100"/>
      <c r="Q409" s="1100"/>
      <c r="R409" s="1100"/>
      <c r="S409" s="1100"/>
      <c r="T409" s="1100"/>
      <c r="U409" s="1100"/>
      <c r="V409" s="1100"/>
      <c r="W409" s="1101"/>
      <c r="X409" s="4"/>
      <c r="Y409" s="5"/>
    </row>
    <row r="410" spans="2:25" ht="34.5" customHeight="1">
      <c r="B410" s="300">
        <v>358</v>
      </c>
      <c r="C410" s="488"/>
      <c r="D410" s="489"/>
      <c r="E410" s="489"/>
      <c r="F410" s="489"/>
      <c r="G410" s="489"/>
      <c r="H410" s="489"/>
      <c r="I410" s="489"/>
      <c r="J410" s="489"/>
      <c r="K410" s="489"/>
      <c r="L410" s="489"/>
      <c r="M410" s="1100"/>
      <c r="N410" s="1100"/>
      <c r="O410" s="1100"/>
      <c r="P410" s="1100"/>
      <c r="Q410" s="1100"/>
      <c r="R410" s="1100"/>
      <c r="S410" s="1100"/>
      <c r="T410" s="1100"/>
      <c r="U410" s="1100"/>
      <c r="V410" s="1100"/>
      <c r="W410" s="1101"/>
      <c r="X410" s="4"/>
      <c r="Y410" s="5"/>
    </row>
    <row r="411" spans="2:25" ht="34.5" customHeight="1">
      <c r="B411" s="300">
        <v>359</v>
      </c>
      <c r="C411" s="488"/>
      <c r="D411" s="489"/>
      <c r="E411" s="489"/>
      <c r="F411" s="489"/>
      <c r="G411" s="489"/>
      <c r="H411" s="489"/>
      <c r="I411" s="489"/>
      <c r="J411" s="489"/>
      <c r="K411" s="489"/>
      <c r="L411" s="489"/>
      <c r="M411" s="1100"/>
      <c r="N411" s="1100"/>
      <c r="O411" s="1100"/>
      <c r="P411" s="1100"/>
      <c r="Q411" s="1100"/>
      <c r="R411" s="1100"/>
      <c r="S411" s="1100"/>
      <c r="T411" s="1100"/>
      <c r="U411" s="1100"/>
      <c r="V411" s="1100"/>
      <c r="W411" s="1101"/>
      <c r="X411" s="4"/>
      <c r="Y411" s="5"/>
    </row>
    <row r="412" spans="2:25" ht="34.5" customHeight="1">
      <c r="B412" s="300">
        <v>360</v>
      </c>
      <c r="C412" s="488"/>
      <c r="D412" s="489"/>
      <c r="E412" s="489"/>
      <c r="F412" s="489"/>
      <c r="G412" s="489"/>
      <c r="H412" s="489"/>
      <c r="I412" s="489"/>
      <c r="J412" s="489"/>
      <c r="K412" s="489"/>
      <c r="L412" s="489"/>
      <c r="M412" s="1100"/>
      <c r="N412" s="1100"/>
      <c r="O412" s="1100"/>
      <c r="P412" s="1100"/>
      <c r="Q412" s="1100"/>
      <c r="R412" s="1100"/>
      <c r="S412" s="1100"/>
      <c r="T412" s="1100"/>
      <c r="U412" s="1100"/>
      <c r="V412" s="1100"/>
      <c r="W412" s="1101"/>
      <c r="X412" s="4"/>
      <c r="Y412" s="5"/>
    </row>
    <row r="413" spans="2:25" ht="34.5" customHeight="1">
      <c r="B413" s="300">
        <v>361</v>
      </c>
      <c r="C413" s="488"/>
      <c r="D413" s="489"/>
      <c r="E413" s="489"/>
      <c r="F413" s="489"/>
      <c r="G413" s="489"/>
      <c r="H413" s="489"/>
      <c r="I413" s="489"/>
      <c r="J413" s="489"/>
      <c r="K413" s="489"/>
      <c r="L413" s="489"/>
      <c r="M413" s="1100"/>
      <c r="N413" s="1100"/>
      <c r="O413" s="1100"/>
      <c r="P413" s="1100"/>
      <c r="Q413" s="1100"/>
      <c r="R413" s="1100"/>
      <c r="S413" s="1100"/>
      <c r="T413" s="1100"/>
      <c r="U413" s="1100"/>
      <c r="V413" s="1100"/>
      <c r="W413" s="1101"/>
      <c r="X413" s="4"/>
      <c r="Y413" s="5"/>
    </row>
    <row r="414" spans="2:25" ht="34.5" customHeight="1">
      <c r="B414" s="300">
        <v>362</v>
      </c>
      <c r="C414" s="488"/>
      <c r="D414" s="489"/>
      <c r="E414" s="489"/>
      <c r="F414" s="489"/>
      <c r="G414" s="489"/>
      <c r="H414" s="489"/>
      <c r="I414" s="489"/>
      <c r="J414" s="489"/>
      <c r="K414" s="489"/>
      <c r="L414" s="489"/>
      <c r="M414" s="1100"/>
      <c r="N414" s="1100"/>
      <c r="O414" s="1100"/>
      <c r="P414" s="1100"/>
      <c r="Q414" s="1100"/>
      <c r="R414" s="1100"/>
      <c r="S414" s="1100"/>
      <c r="T414" s="1100"/>
      <c r="U414" s="1100"/>
      <c r="V414" s="1100"/>
      <c r="W414" s="1101"/>
      <c r="X414" s="4"/>
      <c r="Y414" s="5"/>
    </row>
    <row r="415" spans="2:25" ht="34.5" customHeight="1">
      <c r="B415" s="300">
        <v>363</v>
      </c>
      <c r="C415" s="488"/>
      <c r="D415" s="489"/>
      <c r="E415" s="489"/>
      <c r="F415" s="489"/>
      <c r="G415" s="489"/>
      <c r="H415" s="489"/>
      <c r="I415" s="489"/>
      <c r="J415" s="489"/>
      <c r="K415" s="489"/>
      <c r="L415" s="489"/>
      <c r="M415" s="1100"/>
      <c r="N415" s="1100"/>
      <c r="O415" s="1100"/>
      <c r="P415" s="1100"/>
      <c r="Q415" s="1100"/>
      <c r="R415" s="1100"/>
      <c r="S415" s="1100"/>
      <c r="T415" s="1100"/>
      <c r="U415" s="1100"/>
      <c r="V415" s="1100"/>
      <c r="W415" s="1101"/>
      <c r="X415" s="4"/>
      <c r="Y415" s="5"/>
    </row>
    <row r="416" spans="2:25" ht="34.5" customHeight="1">
      <c r="B416" s="300">
        <v>364</v>
      </c>
      <c r="C416" s="488"/>
      <c r="D416" s="489"/>
      <c r="E416" s="489"/>
      <c r="F416" s="489"/>
      <c r="G416" s="489"/>
      <c r="H416" s="489"/>
      <c r="I416" s="489"/>
      <c r="J416" s="489"/>
      <c r="K416" s="489"/>
      <c r="L416" s="489"/>
      <c r="M416" s="1100"/>
      <c r="N416" s="1100"/>
      <c r="O416" s="1100"/>
      <c r="P416" s="1100"/>
      <c r="Q416" s="1100"/>
      <c r="R416" s="1100"/>
      <c r="S416" s="1100"/>
      <c r="T416" s="1100"/>
      <c r="U416" s="1100"/>
      <c r="V416" s="1100"/>
      <c r="W416" s="1101"/>
      <c r="X416" s="4"/>
      <c r="Y416" s="5"/>
    </row>
    <row r="417" spans="2:25" ht="34.5" customHeight="1">
      <c r="B417" s="300">
        <v>365</v>
      </c>
      <c r="C417" s="488"/>
      <c r="D417" s="489"/>
      <c r="E417" s="489"/>
      <c r="F417" s="489"/>
      <c r="G417" s="489"/>
      <c r="H417" s="489"/>
      <c r="I417" s="489"/>
      <c r="J417" s="489"/>
      <c r="K417" s="489"/>
      <c r="L417" s="489"/>
      <c r="M417" s="1100"/>
      <c r="N417" s="1100"/>
      <c r="O417" s="1100"/>
      <c r="P417" s="1100"/>
      <c r="Q417" s="1100"/>
      <c r="R417" s="1100"/>
      <c r="S417" s="1100"/>
      <c r="T417" s="1100"/>
      <c r="U417" s="1100"/>
      <c r="V417" s="1100"/>
      <c r="W417" s="1101"/>
      <c r="X417" s="4"/>
      <c r="Y417" s="5"/>
    </row>
    <row r="418" spans="2:25" ht="34.5" customHeight="1">
      <c r="B418" s="300">
        <v>366</v>
      </c>
      <c r="C418" s="488"/>
      <c r="D418" s="489"/>
      <c r="E418" s="489"/>
      <c r="F418" s="489"/>
      <c r="G418" s="489"/>
      <c r="H418" s="489"/>
      <c r="I418" s="489"/>
      <c r="J418" s="489"/>
      <c r="K418" s="489"/>
      <c r="L418" s="489"/>
      <c r="M418" s="1100"/>
      <c r="N418" s="1100"/>
      <c r="O418" s="1100"/>
      <c r="P418" s="1100"/>
      <c r="Q418" s="1100"/>
      <c r="R418" s="1100"/>
      <c r="S418" s="1100"/>
      <c r="T418" s="1100"/>
      <c r="U418" s="1100"/>
      <c r="V418" s="1100"/>
      <c r="W418" s="1101"/>
      <c r="X418" s="4"/>
      <c r="Y418" s="5"/>
    </row>
    <row r="419" spans="2:25" ht="34.5" customHeight="1">
      <c r="B419" s="300">
        <v>367</v>
      </c>
      <c r="C419" s="488"/>
      <c r="D419" s="489"/>
      <c r="E419" s="489"/>
      <c r="F419" s="489"/>
      <c r="G419" s="489"/>
      <c r="H419" s="489"/>
      <c r="I419" s="489"/>
      <c r="J419" s="489"/>
      <c r="K419" s="489"/>
      <c r="L419" s="489"/>
      <c r="M419" s="1100"/>
      <c r="N419" s="1100"/>
      <c r="O419" s="1100"/>
      <c r="P419" s="1100"/>
      <c r="Q419" s="1100"/>
      <c r="R419" s="1100"/>
      <c r="S419" s="1100"/>
      <c r="T419" s="1100"/>
      <c r="U419" s="1100"/>
      <c r="V419" s="1100"/>
      <c r="W419" s="1101"/>
      <c r="X419" s="4"/>
      <c r="Y419" s="5"/>
    </row>
    <row r="420" spans="2:25" ht="34.5" customHeight="1">
      <c r="B420" s="300">
        <v>368</v>
      </c>
      <c r="C420" s="488"/>
      <c r="D420" s="489"/>
      <c r="E420" s="489"/>
      <c r="F420" s="489"/>
      <c r="G420" s="489"/>
      <c r="H420" s="489"/>
      <c r="I420" s="489"/>
      <c r="J420" s="489"/>
      <c r="K420" s="489"/>
      <c r="L420" s="489"/>
      <c r="M420" s="1100"/>
      <c r="N420" s="1100"/>
      <c r="O420" s="1100"/>
      <c r="P420" s="1100"/>
      <c r="Q420" s="1100"/>
      <c r="R420" s="1100"/>
      <c r="S420" s="1100"/>
      <c r="T420" s="1100"/>
      <c r="U420" s="1100"/>
      <c r="V420" s="1100"/>
      <c r="W420" s="1101"/>
      <c r="X420" s="4"/>
      <c r="Y420" s="5"/>
    </row>
    <row r="421" spans="2:25" ht="34.5" customHeight="1">
      <c r="B421" s="300">
        <v>369</v>
      </c>
      <c r="C421" s="488"/>
      <c r="D421" s="489"/>
      <c r="E421" s="489"/>
      <c r="F421" s="489"/>
      <c r="G421" s="489"/>
      <c r="H421" s="489"/>
      <c r="I421" s="489"/>
      <c r="J421" s="489"/>
      <c r="K421" s="489"/>
      <c r="L421" s="489"/>
      <c r="M421" s="1100"/>
      <c r="N421" s="1100"/>
      <c r="O421" s="1100"/>
      <c r="P421" s="1100"/>
      <c r="Q421" s="1100"/>
      <c r="R421" s="1100"/>
      <c r="S421" s="1100"/>
      <c r="T421" s="1100"/>
      <c r="U421" s="1100"/>
      <c r="V421" s="1100"/>
      <c r="W421" s="1101"/>
      <c r="X421" s="4"/>
      <c r="Y421" s="5"/>
    </row>
    <row r="422" spans="2:25" ht="34.5" customHeight="1">
      <c r="B422" s="300">
        <v>370</v>
      </c>
      <c r="C422" s="488"/>
      <c r="D422" s="489"/>
      <c r="E422" s="489"/>
      <c r="F422" s="489"/>
      <c r="G422" s="489"/>
      <c r="H422" s="489"/>
      <c r="I422" s="489"/>
      <c r="J422" s="489"/>
      <c r="K422" s="489"/>
      <c r="L422" s="489"/>
      <c r="M422" s="1100"/>
      <c r="N422" s="1100"/>
      <c r="O422" s="1100"/>
      <c r="P422" s="1100"/>
      <c r="Q422" s="1100"/>
      <c r="R422" s="1100"/>
      <c r="S422" s="1100"/>
      <c r="T422" s="1100"/>
      <c r="U422" s="1100"/>
      <c r="V422" s="1100"/>
      <c r="W422" s="1101"/>
      <c r="X422" s="4"/>
      <c r="Y422" s="5"/>
    </row>
    <row r="423" spans="2:25" ht="34.5" customHeight="1">
      <c r="B423" s="300">
        <v>371</v>
      </c>
      <c r="C423" s="488"/>
      <c r="D423" s="489"/>
      <c r="E423" s="489"/>
      <c r="F423" s="489"/>
      <c r="G423" s="489"/>
      <c r="H423" s="489"/>
      <c r="I423" s="489"/>
      <c r="J423" s="489"/>
      <c r="K423" s="489"/>
      <c r="L423" s="489"/>
      <c r="M423" s="1100"/>
      <c r="N423" s="1100"/>
      <c r="O423" s="1100"/>
      <c r="P423" s="1100"/>
      <c r="Q423" s="1100"/>
      <c r="R423" s="1100"/>
      <c r="S423" s="1100"/>
      <c r="T423" s="1100"/>
      <c r="U423" s="1100"/>
      <c r="V423" s="1100"/>
      <c r="W423" s="1101"/>
      <c r="X423" s="4"/>
      <c r="Y423" s="5"/>
    </row>
    <row r="424" spans="2:25" ht="34.5" customHeight="1">
      <c r="B424" s="300">
        <v>372</v>
      </c>
      <c r="C424" s="488"/>
      <c r="D424" s="489"/>
      <c r="E424" s="489"/>
      <c r="F424" s="489"/>
      <c r="G424" s="489"/>
      <c r="H424" s="489"/>
      <c r="I424" s="489"/>
      <c r="J424" s="489"/>
      <c r="K424" s="489"/>
      <c r="L424" s="489"/>
      <c r="M424" s="1100"/>
      <c r="N424" s="1100"/>
      <c r="O424" s="1100"/>
      <c r="P424" s="1100"/>
      <c r="Q424" s="1100"/>
      <c r="R424" s="1100"/>
      <c r="S424" s="1100"/>
      <c r="T424" s="1100"/>
      <c r="U424" s="1100"/>
      <c r="V424" s="1100"/>
      <c r="W424" s="1101"/>
      <c r="X424" s="4"/>
      <c r="Y424" s="5"/>
    </row>
    <row r="425" spans="2:25" ht="34.5" customHeight="1">
      <c r="B425" s="300">
        <v>373</v>
      </c>
      <c r="C425" s="488"/>
      <c r="D425" s="489"/>
      <c r="E425" s="489"/>
      <c r="F425" s="489"/>
      <c r="G425" s="489"/>
      <c r="H425" s="489"/>
      <c r="I425" s="489"/>
      <c r="J425" s="489"/>
      <c r="K425" s="489"/>
      <c r="L425" s="489"/>
      <c r="M425" s="1100"/>
      <c r="N425" s="1100"/>
      <c r="O425" s="1100"/>
      <c r="P425" s="1100"/>
      <c r="Q425" s="1100"/>
      <c r="R425" s="1100"/>
      <c r="S425" s="1100"/>
      <c r="T425" s="1100"/>
      <c r="U425" s="1100"/>
      <c r="V425" s="1100"/>
      <c r="W425" s="1101"/>
      <c r="X425" s="4"/>
      <c r="Y425" s="5"/>
    </row>
    <row r="426" spans="2:25" ht="34.5" customHeight="1">
      <c r="B426" s="300">
        <v>374</v>
      </c>
      <c r="C426" s="488"/>
      <c r="D426" s="489"/>
      <c r="E426" s="489"/>
      <c r="F426" s="489"/>
      <c r="G426" s="489"/>
      <c r="H426" s="489"/>
      <c r="I426" s="489"/>
      <c r="J426" s="489"/>
      <c r="K426" s="489"/>
      <c r="L426" s="489"/>
      <c r="M426" s="1100"/>
      <c r="N426" s="1100"/>
      <c r="O426" s="1100"/>
      <c r="P426" s="1100"/>
      <c r="Q426" s="1100"/>
      <c r="R426" s="1100"/>
      <c r="S426" s="1100"/>
      <c r="T426" s="1100"/>
      <c r="U426" s="1100"/>
      <c r="V426" s="1100"/>
      <c r="W426" s="1101"/>
      <c r="X426" s="4"/>
      <c r="Y426" s="5"/>
    </row>
    <row r="427" spans="2:25" ht="34.5" customHeight="1">
      <c r="B427" s="300">
        <v>375</v>
      </c>
      <c r="C427" s="488"/>
      <c r="D427" s="489"/>
      <c r="E427" s="489"/>
      <c r="F427" s="489"/>
      <c r="G427" s="489"/>
      <c r="H427" s="489"/>
      <c r="I427" s="489"/>
      <c r="J427" s="489"/>
      <c r="K427" s="489"/>
      <c r="L427" s="489"/>
      <c r="M427" s="1100"/>
      <c r="N427" s="1100"/>
      <c r="O427" s="1100"/>
      <c r="P427" s="1100"/>
      <c r="Q427" s="1100"/>
      <c r="R427" s="1100"/>
      <c r="S427" s="1100"/>
      <c r="T427" s="1100"/>
      <c r="U427" s="1100"/>
      <c r="V427" s="1100"/>
      <c r="W427" s="1101"/>
      <c r="X427" s="4"/>
      <c r="Y427" s="5"/>
    </row>
    <row r="428" spans="2:25" ht="34.5" customHeight="1">
      <c r="B428" s="300">
        <v>376</v>
      </c>
      <c r="C428" s="488"/>
      <c r="D428" s="489"/>
      <c r="E428" s="489"/>
      <c r="F428" s="489"/>
      <c r="G428" s="489"/>
      <c r="H428" s="489"/>
      <c r="I428" s="489"/>
      <c r="J428" s="489"/>
      <c r="K428" s="489"/>
      <c r="L428" s="489"/>
      <c r="M428" s="1100"/>
      <c r="N428" s="1100"/>
      <c r="O428" s="1100"/>
      <c r="P428" s="1100"/>
      <c r="Q428" s="1100"/>
      <c r="R428" s="1100"/>
      <c r="S428" s="1100"/>
      <c r="T428" s="1100"/>
      <c r="U428" s="1100"/>
      <c r="V428" s="1100"/>
      <c r="W428" s="1101"/>
      <c r="X428" s="4"/>
      <c r="Y428" s="5"/>
    </row>
    <row r="429" spans="2:25" ht="34.5" customHeight="1">
      <c r="B429" s="300">
        <v>377</v>
      </c>
      <c r="C429" s="488"/>
      <c r="D429" s="489"/>
      <c r="E429" s="489"/>
      <c r="F429" s="489"/>
      <c r="G429" s="489"/>
      <c r="H429" s="489"/>
      <c r="I429" s="489"/>
      <c r="J429" s="489"/>
      <c r="K429" s="489"/>
      <c r="L429" s="489"/>
      <c r="M429" s="1100"/>
      <c r="N429" s="1100"/>
      <c r="O429" s="1100"/>
      <c r="P429" s="1100"/>
      <c r="Q429" s="1100"/>
      <c r="R429" s="1100"/>
      <c r="S429" s="1100"/>
      <c r="T429" s="1100"/>
      <c r="U429" s="1100"/>
      <c r="V429" s="1100"/>
      <c r="W429" s="1101"/>
      <c r="X429" s="4"/>
      <c r="Y429" s="5"/>
    </row>
    <row r="430" spans="2:25" ht="34.5" customHeight="1">
      <c r="B430" s="300">
        <v>378</v>
      </c>
      <c r="C430" s="488"/>
      <c r="D430" s="489"/>
      <c r="E430" s="489"/>
      <c r="F430" s="489"/>
      <c r="G430" s="489"/>
      <c r="H430" s="489"/>
      <c r="I430" s="489"/>
      <c r="J430" s="489"/>
      <c r="K430" s="489"/>
      <c r="L430" s="489"/>
      <c r="M430" s="1100"/>
      <c r="N430" s="1100"/>
      <c r="O430" s="1100"/>
      <c r="P430" s="1100"/>
      <c r="Q430" s="1100"/>
      <c r="R430" s="1100"/>
      <c r="S430" s="1100"/>
      <c r="T430" s="1100"/>
      <c r="U430" s="1100"/>
      <c r="V430" s="1100"/>
      <c r="W430" s="1101"/>
      <c r="X430" s="4"/>
      <c r="Y430" s="5"/>
    </row>
    <row r="431" spans="2:25" ht="34.5" customHeight="1">
      <c r="B431" s="300">
        <v>379</v>
      </c>
      <c r="C431" s="488"/>
      <c r="D431" s="489"/>
      <c r="E431" s="489"/>
      <c r="F431" s="489"/>
      <c r="G431" s="489"/>
      <c r="H431" s="489"/>
      <c r="I431" s="489"/>
      <c r="J431" s="489"/>
      <c r="K431" s="489"/>
      <c r="L431" s="489"/>
      <c r="M431" s="1100"/>
      <c r="N431" s="1100"/>
      <c r="O431" s="1100"/>
      <c r="P431" s="1100"/>
      <c r="Q431" s="1100"/>
      <c r="R431" s="1100"/>
      <c r="S431" s="1100"/>
      <c r="T431" s="1100"/>
      <c r="U431" s="1100"/>
      <c r="V431" s="1100"/>
      <c r="W431" s="1101"/>
      <c r="X431" s="4"/>
      <c r="Y431" s="5"/>
    </row>
    <row r="432" spans="2:25" ht="34.5" customHeight="1">
      <c r="B432" s="300">
        <v>380</v>
      </c>
      <c r="C432" s="488"/>
      <c r="D432" s="489"/>
      <c r="E432" s="489"/>
      <c r="F432" s="489"/>
      <c r="G432" s="489"/>
      <c r="H432" s="489"/>
      <c r="I432" s="489"/>
      <c r="J432" s="489"/>
      <c r="K432" s="489"/>
      <c r="L432" s="489"/>
      <c r="M432" s="1100"/>
      <c r="N432" s="1100"/>
      <c r="O432" s="1100"/>
      <c r="P432" s="1100"/>
      <c r="Q432" s="1100"/>
      <c r="R432" s="1100"/>
      <c r="S432" s="1100"/>
      <c r="T432" s="1100"/>
      <c r="U432" s="1100"/>
      <c r="V432" s="1100"/>
      <c r="W432" s="1101"/>
      <c r="X432" s="4"/>
      <c r="Y432" s="5"/>
    </row>
    <row r="433" spans="2:25" ht="34.5" customHeight="1">
      <c r="B433" s="300">
        <v>381</v>
      </c>
      <c r="C433" s="488"/>
      <c r="D433" s="489"/>
      <c r="E433" s="489"/>
      <c r="F433" s="489"/>
      <c r="G433" s="489"/>
      <c r="H433" s="489"/>
      <c r="I433" s="489"/>
      <c r="J433" s="489"/>
      <c r="K433" s="489"/>
      <c r="L433" s="489"/>
      <c r="M433" s="1100"/>
      <c r="N433" s="1100"/>
      <c r="O433" s="1100"/>
      <c r="P433" s="1100"/>
      <c r="Q433" s="1100"/>
      <c r="R433" s="1100"/>
      <c r="S433" s="1100"/>
      <c r="T433" s="1100"/>
      <c r="U433" s="1100"/>
      <c r="V433" s="1100"/>
      <c r="W433" s="1101"/>
      <c r="X433" s="4"/>
      <c r="Y433" s="5"/>
    </row>
    <row r="434" spans="2:25" ht="34.5" customHeight="1">
      <c r="B434" s="300">
        <v>382</v>
      </c>
      <c r="C434" s="488"/>
      <c r="D434" s="489"/>
      <c r="E434" s="489"/>
      <c r="F434" s="489"/>
      <c r="G434" s="489"/>
      <c r="H434" s="489"/>
      <c r="I434" s="489"/>
      <c r="J434" s="489"/>
      <c r="K434" s="489"/>
      <c r="L434" s="489"/>
      <c r="M434" s="1100"/>
      <c r="N434" s="1100"/>
      <c r="O434" s="1100"/>
      <c r="P434" s="1100"/>
      <c r="Q434" s="1100"/>
      <c r="R434" s="1100"/>
      <c r="S434" s="1100"/>
      <c r="T434" s="1100"/>
      <c r="U434" s="1100"/>
      <c r="V434" s="1100"/>
      <c r="W434" s="1101"/>
      <c r="X434" s="4"/>
      <c r="Y434" s="5"/>
    </row>
    <row r="435" spans="2:25" ht="34.5" customHeight="1">
      <c r="B435" s="300">
        <v>383</v>
      </c>
      <c r="C435" s="488"/>
      <c r="D435" s="489"/>
      <c r="E435" s="489"/>
      <c r="F435" s="489"/>
      <c r="G435" s="489"/>
      <c r="H435" s="489"/>
      <c r="I435" s="489"/>
      <c r="J435" s="489"/>
      <c r="K435" s="489"/>
      <c r="L435" s="489"/>
      <c r="M435" s="1100"/>
      <c r="N435" s="1100"/>
      <c r="O435" s="1100"/>
      <c r="P435" s="1100"/>
      <c r="Q435" s="1100"/>
      <c r="R435" s="1100"/>
      <c r="S435" s="1100"/>
      <c r="T435" s="1100"/>
      <c r="U435" s="1100"/>
      <c r="V435" s="1100"/>
      <c r="W435" s="1101"/>
      <c r="X435" s="4"/>
      <c r="Y435" s="5"/>
    </row>
    <row r="436" spans="2:25" ht="34.5" customHeight="1">
      <c r="B436" s="300">
        <v>384</v>
      </c>
      <c r="C436" s="488"/>
      <c r="D436" s="489"/>
      <c r="E436" s="489"/>
      <c r="F436" s="489"/>
      <c r="G436" s="489"/>
      <c r="H436" s="489"/>
      <c r="I436" s="489"/>
      <c r="J436" s="489"/>
      <c r="K436" s="489"/>
      <c r="L436" s="489"/>
      <c r="M436" s="1100"/>
      <c r="N436" s="1100"/>
      <c r="O436" s="1100"/>
      <c r="P436" s="1100"/>
      <c r="Q436" s="1100"/>
      <c r="R436" s="1100"/>
      <c r="S436" s="1100"/>
      <c r="T436" s="1100"/>
      <c r="U436" s="1100"/>
      <c r="V436" s="1100"/>
      <c r="W436" s="1101"/>
      <c r="X436" s="4"/>
      <c r="Y436" s="5"/>
    </row>
    <row r="437" spans="2:25" ht="34.5" customHeight="1">
      <c r="B437" s="300">
        <v>385</v>
      </c>
      <c r="C437" s="488"/>
      <c r="D437" s="489"/>
      <c r="E437" s="489"/>
      <c r="F437" s="489"/>
      <c r="G437" s="489"/>
      <c r="H437" s="489"/>
      <c r="I437" s="489"/>
      <c r="J437" s="489"/>
      <c r="K437" s="489"/>
      <c r="L437" s="489"/>
      <c r="M437" s="1100"/>
      <c r="N437" s="1100"/>
      <c r="O437" s="1100"/>
      <c r="P437" s="1100"/>
      <c r="Q437" s="1100"/>
      <c r="R437" s="1100"/>
      <c r="S437" s="1100"/>
      <c r="T437" s="1100"/>
      <c r="U437" s="1100"/>
      <c r="V437" s="1100"/>
      <c r="W437" s="1101"/>
      <c r="X437" s="4"/>
      <c r="Y437" s="5"/>
    </row>
    <row r="438" spans="2:25" ht="34.5" customHeight="1">
      <c r="B438" s="300">
        <v>386</v>
      </c>
      <c r="C438" s="488"/>
      <c r="D438" s="489"/>
      <c r="E438" s="489"/>
      <c r="F438" s="489"/>
      <c r="G438" s="489"/>
      <c r="H438" s="489"/>
      <c r="I438" s="489"/>
      <c r="J438" s="489"/>
      <c r="K438" s="489"/>
      <c r="L438" s="489"/>
      <c r="M438" s="1100"/>
      <c r="N438" s="1100"/>
      <c r="O438" s="1100"/>
      <c r="P438" s="1100"/>
      <c r="Q438" s="1100"/>
      <c r="R438" s="1100"/>
      <c r="S438" s="1100"/>
      <c r="T438" s="1100"/>
      <c r="U438" s="1100"/>
      <c r="V438" s="1100"/>
      <c r="W438" s="1101"/>
      <c r="X438" s="4"/>
      <c r="Y438" s="5"/>
    </row>
    <row r="439" spans="2:25" ht="34.5" customHeight="1">
      <c r="B439" s="300">
        <v>387</v>
      </c>
      <c r="C439" s="488"/>
      <c r="D439" s="489"/>
      <c r="E439" s="489"/>
      <c r="F439" s="489"/>
      <c r="G439" s="489"/>
      <c r="H439" s="489"/>
      <c r="I439" s="489"/>
      <c r="J439" s="489"/>
      <c r="K439" s="489"/>
      <c r="L439" s="489"/>
      <c r="M439" s="1100"/>
      <c r="N439" s="1100"/>
      <c r="O439" s="1100"/>
      <c r="P439" s="1100"/>
      <c r="Q439" s="1100"/>
      <c r="R439" s="1100"/>
      <c r="S439" s="1100"/>
      <c r="T439" s="1100"/>
      <c r="U439" s="1100"/>
      <c r="V439" s="1100"/>
      <c r="W439" s="1101"/>
      <c r="X439" s="4"/>
      <c r="Y439" s="5"/>
    </row>
    <row r="440" spans="2:25" ht="34.5" customHeight="1">
      <c r="B440" s="300">
        <v>388</v>
      </c>
      <c r="C440" s="488"/>
      <c r="D440" s="489"/>
      <c r="E440" s="489"/>
      <c r="F440" s="489"/>
      <c r="G440" s="489"/>
      <c r="H440" s="489"/>
      <c r="I440" s="489"/>
      <c r="J440" s="489"/>
      <c r="K440" s="489"/>
      <c r="L440" s="489"/>
      <c r="M440" s="1100"/>
      <c r="N440" s="1100"/>
      <c r="O440" s="1100"/>
      <c r="P440" s="1100"/>
      <c r="Q440" s="1100"/>
      <c r="R440" s="1100"/>
      <c r="S440" s="1100"/>
      <c r="T440" s="1100"/>
      <c r="U440" s="1100"/>
      <c r="V440" s="1100"/>
      <c r="W440" s="1101"/>
      <c r="X440" s="4"/>
      <c r="Y440" s="5"/>
    </row>
    <row r="441" spans="2:25" ht="34.5" customHeight="1">
      <c r="B441" s="300">
        <v>389</v>
      </c>
      <c r="C441" s="488"/>
      <c r="D441" s="489"/>
      <c r="E441" s="489"/>
      <c r="F441" s="489"/>
      <c r="G441" s="489"/>
      <c r="H441" s="489"/>
      <c r="I441" s="489"/>
      <c r="J441" s="489"/>
      <c r="K441" s="489"/>
      <c r="L441" s="489"/>
      <c r="M441" s="1100"/>
      <c r="N441" s="1100"/>
      <c r="O441" s="1100"/>
      <c r="P441" s="1100"/>
      <c r="Q441" s="1100"/>
      <c r="R441" s="1100"/>
      <c r="S441" s="1100"/>
      <c r="T441" s="1100"/>
      <c r="U441" s="1100"/>
      <c r="V441" s="1100"/>
      <c r="W441" s="1101"/>
      <c r="X441" s="4"/>
      <c r="Y441" s="5"/>
    </row>
    <row r="442" spans="2:25" ht="34.5" customHeight="1">
      <c r="B442" s="300">
        <v>390</v>
      </c>
      <c r="C442" s="488"/>
      <c r="D442" s="489"/>
      <c r="E442" s="489"/>
      <c r="F442" s="489"/>
      <c r="G442" s="489"/>
      <c r="H442" s="489"/>
      <c r="I442" s="489"/>
      <c r="J442" s="489"/>
      <c r="K442" s="489"/>
      <c r="L442" s="489"/>
      <c r="M442" s="1100"/>
      <c r="N442" s="1100"/>
      <c r="O442" s="1100"/>
      <c r="P442" s="1100"/>
      <c r="Q442" s="1100"/>
      <c r="R442" s="1100"/>
      <c r="S442" s="1100"/>
      <c r="T442" s="1100"/>
      <c r="U442" s="1100"/>
      <c r="V442" s="1100"/>
      <c r="W442" s="1101"/>
      <c r="X442" s="4"/>
      <c r="Y442" s="5"/>
    </row>
    <row r="443" spans="2:25" ht="34.5" customHeight="1">
      <c r="B443" s="300">
        <v>391</v>
      </c>
      <c r="C443" s="488"/>
      <c r="D443" s="489"/>
      <c r="E443" s="489"/>
      <c r="F443" s="489"/>
      <c r="G443" s="489"/>
      <c r="H443" s="489"/>
      <c r="I443" s="489"/>
      <c r="J443" s="489"/>
      <c r="K443" s="489"/>
      <c r="L443" s="489"/>
      <c r="M443" s="1100"/>
      <c r="N443" s="1100"/>
      <c r="O443" s="1100"/>
      <c r="P443" s="1100"/>
      <c r="Q443" s="1100"/>
      <c r="R443" s="1100"/>
      <c r="S443" s="1100"/>
      <c r="T443" s="1100"/>
      <c r="U443" s="1100"/>
      <c r="V443" s="1100"/>
      <c r="W443" s="1101"/>
      <c r="X443" s="4"/>
      <c r="Y443" s="5"/>
    </row>
    <row r="444" spans="2:25" ht="34.5" customHeight="1">
      <c r="B444" s="300">
        <v>392</v>
      </c>
      <c r="C444" s="488"/>
      <c r="D444" s="489"/>
      <c r="E444" s="489"/>
      <c r="F444" s="489"/>
      <c r="G444" s="489"/>
      <c r="H444" s="489"/>
      <c r="I444" s="489"/>
      <c r="J444" s="489"/>
      <c r="K444" s="489"/>
      <c r="L444" s="489"/>
      <c r="M444" s="1100"/>
      <c r="N444" s="1100"/>
      <c r="O444" s="1100"/>
      <c r="P444" s="1100"/>
      <c r="Q444" s="1100"/>
      <c r="R444" s="1100"/>
      <c r="S444" s="1100"/>
      <c r="T444" s="1100"/>
      <c r="U444" s="1100"/>
      <c r="V444" s="1100"/>
      <c r="W444" s="1101"/>
      <c r="X444" s="4"/>
      <c r="Y444" s="5"/>
    </row>
    <row r="445" spans="2:25" ht="34.5" customHeight="1">
      <c r="B445" s="300">
        <v>393</v>
      </c>
      <c r="C445" s="488"/>
      <c r="D445" s="489"/>
      <c r="E445" s="489"/>
      <c r="F445" s="489"/>
      <c r="G445" s="489"/>
      <c r="H445" s="489"/>
      <c r="I445" s="489"/>
      <c r="J445" s="489"/>
      <c r="K445" s="489"/>
      <c r="L445" s="489"/>
      <c r="M445" s="1100"/>
      <c r="N445" s="1100"/>
      <c r="O445" s="1100"/>
      <c r="P445" s="1100"/>
      <c r="Q445" s="1100"/>
      <c r="R445" s="1100"/>
      <c r="S445" s="1100"/>
      <c r="T445" s="1100"/>
      <c r="U445" s="1100"/>
      <c r="V445" s="1100"/>
      <c r="W445" s="1101"/>
      <c r="X445" s="4"/>
      <c r="Y445" s="5"/>
    </row>
    <row r="446" spans="2:25" ht="34.5" customHeight="1">
      <c r="B446" s="300">
        <v>394</v>
      </c>
      <c r="C446" s="488"/>
      <c r="D446" s="489"/>
      <c r="E446" s="489"/>
      <c r="F446" s="489"/>
      <c r="G446" s="489"/>
      <c r="H446" s="489"/>
      <c r="I446" s="489"/>
      <c r="J446" s="489"/>
      <c r="K446" s="489"/>
      <c r="L446" s="489"/>
      <c r="M446" s="1100"/>
      <c r="N446" s="1100"/>
      <c r="O446" s="1100"/>
      <c r="P446" s="1100"/>
      <c r="Q446" s="1100"/>
      <c r="R446" s="1100"/>
      <c r="S446" s="1100"/>
      <c r="T446" s="1100"/>
      <c r="U446" s="1100"/>
      <c r="V446" s="1100"/>
      <c r="W446" s="1101"/>
      <c r="X446" s="4"/>
      <c r="Y446" s="5"/>
    </row>
    <row r="447" spans="2:25" ht="34.5" customHeight="1">
      <c r="B447" s="300">
        <v>395</v>
      </c>
      <c r="C447" s="488"/>
      <c r="D447" s="489"/>
      <c r="E447" s="489"/>
      <c r="F447" s="489"/>
      <c r="G447" s="489"/>
      <c r="H447" s="489"/>
      <c r="I447" s="489"/>
      <c r="J447" s="489"/>
      <c r="K447" s="489"/>
      <c r="L447" s="489"/>
      <c r="M447" s="1100"/>
      <c r="N447" s="1100"/>
      <c r="O447" s="1100"/>
      <c r="P447" s="1100"/>
      <c r="Q447" s="1100"/>
      <c r="R447" s="1100"/>
      <c r="S447" s="1100"/>
      <c r="T447" s="1100"/>
      <c r="U447" s="1100"/>
      <c r="V447" s="1100"/>
      <c r="W447" s="1101"/>
      <c r="X447" s="4"/>
      <c r="Y447" s="5"/>
    </row>
    <row r="448" spans="2:25" ht="34.5" customHeight="1">
      <c r="B448" s="300">
        <v>396</v>
      </c>
      <c r="C448" s="488"/>
      <c r="D448" s="489"/>
      <c r="E448" s="489"/>
      <c r="F448" s="489"/>
      <c r="G448" s="489"/>
      <c r="H448" s="489"/>
      <c r="I448" s="489"/>
      <c r="J448" s="489"/>
      <c r="K448" s="489"/>
      <c r="L448" s="489"/>
      <c r="M448" s="1100"/>
      <c r="N448" s="1100"/>
      <c r="O448" s="1100"/>
      <c r="P448" s="1100"/>
      <c r="Q448" s="1100"/>
      <c r="R448" s="1100"/>
      <c r="S448" s="1100"/>
      <c r="T448" s="1100"/>
      <c r="U448" s="1100"/>
      <c r="V448" s="1100"/>
      <c r="W448" s="1101"/>
      <c r="X448" s="4"/>
      <c r="Y448" s="5"/>
    </row>
    <row r="449" spans="2:25" ht="34.5" customHeight="1">
      <c r="B449" s="300">
        <v>397</v>
      </c>
      <c r="C449" s="488"/>
      <c r="D449" s="489"/>
      <c r="E449" s="489"/>
      <c r="F449" s="489"/>
      <c r="G449" s="489"/>
      <c r="H449" s="489"/>
      <c r="I449" s="489"/>
      <c r="J449" s="489"/>
      <c r="K449" s="489"/>
      <c r="L449" s="489"/>
      <c r="M449" s="1100"/>
      <c r="N449" s="1100"/>
      <c r="O449" s="1100"/>
      <c r="P449" s="1100"/>
      <c r="Q449" s="1100"/>
      <c r="R449" s="1100"/>
      <c r="S449" s="1100"/>
      <c r="T449" s="1100"/>
      <c r="U449" s="1100"/>
      <c r="V449" s="1100"/>
      <c r="W449" s="1101"/>
      <c r="X449" s="4"/>
      <c r="Y449" s="5"/>
    </row>
    <row r="450" spans="2:25" ht="34.5" customHeight="1">
      <c r="B450" s="300">
        <v>398</v>
      </c>
      <c r="C450" s="488"/>
      <c r="D450" s="489"/>
      <c r="E450" s="489"/>
      <c r="F450" s="489"/>
      <c r="G450" s="489"/>
      <c r="H450" s="489"/>
      <c r="I450" s="489"/>
      <c r="J450" s="489"/>
      <c r="K450" s="489"/>
      <c r="L450" s="489"/>
      <c r="M450" s="1100"/>
      <c r="N450" s="1100"/>
      <c r="O450" s="1100"/>
      <c r="P450" s="1100"/>
      <c r="Q450" s="1100"/>
      <c r="R450" s="1100"/>
      <c r="S450" s="1100"/>
      <c r="T450" s="1100"/>
      <c r="U450" s="1100"/>
      <c r="V450" s="1100"/>
      <c r="W450" s="1101"/>
      <c r="X450" s="4"/>
      <c r="Y450" s="5"/>
    </row>
    <row r="451" spans="2:25" ht="34.5" customHeight="1">
      <c r="B451" s="300">
        <v>399</v>
      </c>
      <c r="C451" s="488"/>
      <c r="D451" s="489"/>
      <c r="E451" s="489"/>
      <c r="F451" s="489"/>
      <c r="G451" s="489"/>
      <c r="H451" s="489"/>
      <c r="I451" s="489"/>
      <c r="J451" s="489"/>
      <c r="K451" s="489"/>
      <c r="L451" s="489"/>
      <c r="M451" s="1100"/>
      <c r="N451" s="1100"/>
      <c r="O451" s="1100"/>
      <c r="P451" s="1100"/>
      <c r="Q451" s="1100"/>
      <c r="R451" s="1100"/>
      <c r="S451" s="1100"/>
      <c r="T451" s="1100"/>
      <c r="U451" s="1100"/>
      <c r="V451" s="1100"/>
      <c r="W451" s="1101"/>
      <c r="X451" s="4"/>
      <c r="Y451" s="5"/>
    </row>
    <row r="452" spans="2:25" ht="34.5" customHeight="1">
      <c r="B452" s="300">
        <v>400</v>
      </c>
      <c r="C452" s="488"/>
      <c r="D452" s="489"/>
      <c r="E452" s="489"/>
      <c r="F452" s="489"/>
      <c r="G452" s="489"/>
      <c r="H452" s="489"/>
      <c r="I452" s="489"/>
      <c r="J452" s="489"/>
      <c r="K452" s="489"/>
      <c r="L452" s="489"/>
      <c r="M452" s="1100"/>
      <c r="N452" s="1100"/>
      <c r="O452" s="1100"/>
      <c r="P452" s="1100"/>
      <c r="Q452" s="1100"/>
      <c r="R452" s="1100"/>
      <c r="S452" s="1100"/>
      <c r="T452" s="1100"/>
      <c r="U452" s="1100"/>
      <c r="V452" s="1100"/>
      <c r="W452" s="1101"/>
      <c r="X452" s="4"/>
      <c r="Y452" s="5"/>
    </row>
    <row r="453" spans="2:25" ht="34.5" customHeight="1">
      <c r="B453" s="300">
        <v>401</v>
      </c>
      <c r="C453" s="490"/>
      <c r="D453" s="491"/>
      <c r="E453" s="491"/>
      <c r="F453" s="491"/>
      <c r="G453" s="491"/>
      <c r="H453" s="491"/>
      <c r="I453" s="491"/>
      <c r="J453" s="491"/>
      <c r="K453" s="491"/>
      <c r="L453" s="491"/>
      <c r="M453" s="1100"/>
      <c r="N453" s="1100"/>
      <c r="O453" s="1100"/>
      <c r="P453" s="1100"/>
      <c r="Q453" s="1100"/>
      <c r="R453" s="1100"/>
      <c r="S453" s="1100"/>
      <c r="T453" s="1100"/>
      <c r="U453" s="1100"/>
      <c r="V453" s="1100"/>
      <c r="W453" s="1101"/>
      <c r="X453" s="4"/>
      <c r="Y453" s="5"/>
    </row>
    <row r="454" spans="2:25" ht="34.5" customHeight="1">
      <c r="B454" s="300">
        <v>402</v>
      </c>
      <c r="C454" s="490"/>
      <c r="D454" s="491"/>
      <c r="E454" s="491"/>
      <c r="F454" s="491"/>
      <c r="G454" s="491"/>
      <c r="H454" s="491"/>
      <c r="I454" s="491"/>
      <c r="J454" s="491"/>
      <c r="K454" s="491"/>
      <c r="L454" s="491"/>
      <c r="M454" s="1099"/>
      <c r="N454" s="1099"/>
      <c r="O454" s="1099"/>
      <c r="P454" s="1099"/>
      <c r="Q454" s="1099"/>
      <c r="R454" s="1100"/>
      <c r="S454" s="1100"/>
      <c r="T454" s="1100"/>
      <c r="U454" s="1100"/>
      <c r="V454" s="1100"/>
      <c r="W454" s="1101"/>
      <c r="X454" s="4"/>
      <c r="Y454" s="5"/>
    </row>
    <row r="455" spans="2:25" ht="34.5" customHeight="1">
      <c r="B455" s="300">
        <v>403</v>
      </c>
      <c r="C455" s="490"/>
      <c r="D455" s="491"/>
      <c r="E455" s="491"/>
      <c r="F455" s="491"/>
      <c r="G455" s="491"/>
      <c r="H455" s="491"/>
      <c r="I455" s="491"/>
      <c r="J455" s="491"/>
      <c r="K455" s="491"/>
      <c r="L455" s="491"/>
      <c r="M455" s="1100"/>
      <c r="N455" s="1100"/>
      <c r="O455" s="1100"/>
      <c r="P455" s="1100"/>
      <c r="Q455" s="1100"/>
      <c r="R455" s="1100"/>
      <c r="S455" s="1100"/>
      <c r="T455" s="1100"/>
      <c r="U455" s="1100"/>
      <c r="V455" s="1100"/>
      <c r="W455" s="1101"/>
      <c r="X455" s="4"/>
      <c r="Y455" s="5"/>
    </row>
    <row r="456" spans="2:25" ht="34.5" customHeight="1">
      <c r="B456" s="300">
        <v>404</v>
      </c>
      <c r="C456" s="490"/>
      <c r="D456" s="491"/>
      <c r="E456" s="491"/>
      <c r="F456" s="491"/>
      <c r="G456" s="491"/>
      <c r="H456" s="491"/>
      <c r="I456" s="491"/>
      <c r="J456" s="491"/>
      <c r="K456" s="491"/>
      <c r="L456" s="491"/>
      <c r="M456" s="1100"/>
      <c r="N456" s="1100"/>
      <c r="O456" s="1100"/>
      <c r="P456" s="1100"/>
      <c r="Q456" s="1100"/>
      <c r="R456" s="1100"/>
      <c r="S456" s="1100"/>
      <c r="T456" s="1100"/>
      <c r="U456" s="1100"/>
      <c r="V456" s="1100"/>
      <c r="W456" s="1101"/>
      <c r="X456" s="4"/>
      <c r="Y456" s="5"/>
    </row>
    <row r="457" spans="2:25" ht="34.5" customHeight="1">
      <c r="B457" s="300">
        <v>405</v>
      </c>
      <c r="C457" s="490"/>
      <c r="D457" s="491"/>
      <c r="E457" s="491"/>
      <c r="F457" s="491"/>
      <c r="G457" s="491"/>
      <c r="H457" s="491"/>
      <c r="I457" s="491"/>
      <c r="J457" s="491"/>
      <c r="K457" s="491"/>
      <c r="L457" s="491"/>
      <c r="M457" s="1100"/>
      <c r="N457" s="1100"/>
      <c r="O457" s="1100"/>
      <c r="P457" s="1100"/>
      <c r="Q457" s="1100"/>
      <c r="R457" s="1100"/>
      <c r="S457" s="1100"/>
      <c r="T457" s="1100"/>
      <c r="U457" s="1100"/>
      <c r="V457" s="1100"/>
      <c r="W457" s="1101"/>
      <c r="X457" s="4"/>
      <c r="Y457" s="5"/>
    </row>
    <row r="458" spans="2:25" ht="34.5" customHeight="1">
      <c r="B458" s="300">
        <v>406</v>
      </c>
      <c r="C458" s="490"/>
      <c r="D458" s="491"/>
      <c r="E458" s="491"/>
      <c r="F458" s="491"/>
      <c r="G458" s="491"/>
      <c r="H458" s="491"/>
      <c r="I458" s="491"/>
      <c r="J458" s="491"/>
      <c r="K458" s="491"/>
      <c r="L458" s="491"/>
      <c r="M458" s="1100"/>
      <c r="N458" s="1100"/>
      <c r="O458" s="1100"/>
      <c r="P458" s="1100"/>
      <c r="Q458" s="1100"/>
      <c r="R458" s="1100"/>
      <c r="S458" s="1100"/>
      <c r="T458" s="1100"/>
      <c r="U458" s="1100"/>
      <c r="V458" s="1100"/>
      <c r="W458" s="1101"/>
      <c r="X458" s="4"/>
      <c r="Y458" s="5"/>
    </row>
    <row r="459" spans="2:25" ht="34.5" customHeight="1">
      <c r="B459" s="300">
        <v>407</v>
      </c>
      <c r="C459" s="490"/>
      <c r="D459" s="491"/>
      <c r="E459" s="491"/>
      <c r="F459" s="491"/>
      <c r="G459" s="491"/>
      <c r="H459" s="491"/>
      <c r="I459" s="491"/>
      <c r="J459" s="491"/>
      <c r="K459" s="491"/>
      <c r="L459" s="491"/>
      <c r="M459" s="1100"/>
      <c r="N459" s="1100"/>
      <c r="O459" s="1100"/>
      <c r="P459" s="1100"/>
      <c r="Q459" s="1100"/>
      <c r="R459" s="1100"/>
      <c r="S459" s="1100"/>
      <c r="T459" s="1100"/>
      <c r="U459" s="1100"/>
      <c r="V459" s="1100"/>
      <c r="W459" s="1101"/>
      <c r="X459" s="4"/>
      <c r="Y459" s="5"/>
    </row>
    <row r="460" spans="2:25" ht="34.5" customHeight="1">
      <c r="B460" s="300">
        <v>408</v>
      </c>
      <c r="C460" s="488"/>
      <c r="D460" s="489"/>
      <c r="E460" s="489"/>
      <c r="F460" s="489"/>
      <c r="G460" s="489"/>
      <c r="H460" s="489"/>
      <c r="I460" s="489"/>
      <c r="J460" s="489"/>
      <c r="K460" s="489"/>
      <c r="L460" s="489"/>
      <c r="M460" s="1100"/>
      <c r="N460" s="1100"/>
      <c r="O460" s="1100"/>
      <c r="P460" s="1100"/>
      <c r="Q460" s="1100"/>
      <c r="R460" s="1100"/>
      <c r="S460" s="1100"/>
      <c r="T460" s="1100"/>
      <c r="U460" s="1100"/>
      <c r="V460" s="1100"/>
      <c r="W460" s="1101"/>
      <c r="X460" s="4"/>
      <c r="Y460" s="5"/>
    </row>
    <row r="461" spans="2:25" ht="34.5" customHeight="1">
      <c r="B461" s="300">
        <v>409</v>
      </c>
      <c r="C461" s="488"/>
      <c r="D461" s="489"/>
      <c r="E461" s="489"/>
      <c r="F461" s="489"/>
      <c r="G461" s="489"/>
      <c r="H461" s="489"/>
      <c r="I461" s="489"/>
      <c r="J461" s="489"/>
      <c r="K461" s="489"/>
      <c r="L461" s="489"/>
      <c r="M461" s="1100"/>
      <c r="N461" s="1100"/>
      <c r="O461" s="1100"/>
      <c r="P461" s="1100"/>
      <c r="Q461" s="1100"/>
      <c r="R461" s="1100"/>
      <c r="S461" s="1100"/>
      <c r="T461" s="1100"/>
      <c r="U461" s="1100"/>
      <c r="V461" s="1100"/>
      <c r="W461" s="1101"/>
      <c r="X461" s="4"/>
      <c r="Y461" s="5"/>
    </row>
    <row r="462" spans="2:25" ht="34.5" customHeight="1">
      <c r="B462" s="300">
        <v>410</v>
      </c>
      <c r="C462" s="488"/>
      <c r="D462" s="489"/>
      <c r="E462" s="489"/>
      <c r="F462" s="489"/>
      <c r="G462" s="489"/>
      <c r="H462" s="489"/>
      <c r="I462" s="489"/>
      <c r="J462" s="489"/>
      <c r="K462" s="489"/>
      <c r="L462" s="489"/>
      <c r="M462" s="1100"/>
      <c r="N462" s="1100"/>
      <c r="O462" s="1100"/>
      <c r="P462" s="1100"/>
      <c r="Q462" s="1100"/>
      <c r="R462" s="1100"/>
      <c r="S462" s="1100"/>
      <c r="T462" s="1100"/>
      <c r="U462" s="1100"/>
      <c r="V462" s="1100"/>
      <c r="W462" s="1101"/>
      <c r="X462" s="4"/>
      <c r="Y462" s="5"/>
    </row>
    <row r="463" spans="2:25" ht="34.5" customHeight="1">
      <c r="B463" s="300">
        <v>411</v>
      </c>
      <c r="C463" s="488"/>
      <c r="D463" s="489"/>
      <c r="E463" s="489"/>
      <c r="F463" s="489"/>
      <c r="G463" s="489"/>
      <c r="H463" s="489"/>
      <c r="I463" s="489"/>
      <c r="J463" s="489"/>
      <c r="K463" s="489"/>
      <c r="L463" s="489"/>
      <c r="M463" s="1100"/>
      <c r="N463" s="1100"/>
      <c r="O463" s="1100"/>
      <c r="P463" s="1100"/>
      <c r="Q463" s="1100"/>
      <c r="R463" s="1100"/>
      <c r="S463" s="1100"/>
      <c r="T463" s="1100"/>
      <c r="U463" s="1100"/>
      <c r="V463" s="1100"/>
      <c r="W463" s="1101"/>
      <c r="X463" s="4"/>
      <c r="Y463" s="5"/>
    </row>
    <row r="464" spans="2:25" ht="34.5" customHeight="1">
      <c r="B464" s="300">
        <v>412</v>
      </c>
      <c r="C464" s="488"/>
      <c r="D464" s="489"/>
      <c r="E464" s="489"/>
      <c r="F464" s="489"/>
      <c r="G464" s="489"/>
      <c r="H464" s="489"/>
      <c r="I464" s="489"/>
      <c r="J464" s="489"/>
      <c r="K464" s="489"/>
      <c r="L464" s="489"/>
      <c r="M464" s="1100"/>
      <c r="N464" s="1100"/>
      <c r="O464" s="1100"/>
      <c r="P464" s="1100"/>
      <c r="Q464" s="1100"/>
      <c r="R464" s="1100"/>
      <c r="S464" s="1100"/>
      <c r="T464" s="1100"/>
      <c r="U464" s="1100"/>
      <c r="V464" s="1100"/>
      <c r="W464" s="1101"/>
      <c r="X464" s="4"/>
      <c r="Y464" s="5"/>
    </row>
    <row r="465" spans="2:25" ht="34.5" customHeight="1">
      <c r="B465" s="300">
        <v>413</v>
      </c>
      <c r="C465" s="488"/>
      <c r="D465" s="489"/>
      <c r="E465" s="489"/>
      <c r="F465" s="489"/>
      <c r="G465" s="489"/>
      <c r="H465" s="489"/>
      <c r="I465" s="489"/>
      <c r="J465" s="489"/>
      <c r="K465" s="489"/>
      <c r="L465" s="489"/>
      <c r="M465" s="1100"/>
      <c r="N465" s="1100"/>
      <c r="O465" s="1100"/>
      <c r="P465" s="1100"/>
      <c r="Q465" s="1100"/>
      <c r="R465" s="1100"/>
      <c r="S465" s="1100"/>
      <c r="T465" s="1100"/>
      <c r="U465" s="1100"/>
      <c r="V465" s="1100"/>
      <c r="W465" s="1101"/>
      <c r="X465" s="4"/>
      <c r="Y465" s="5"/>
    </row>
    <row r="466" spans="2:25" ht="34.5" customHeight="1">
      <c r="B466" s="300">
        <v>414</v>
      </c>
      <c r="C466" s="488"/>
      <c r="D466" s="489"/>
      <c r="E466" s="489"/>
      <c r="F466" s="489"/>
      <c r="G466" s="489"/>
      <c r="H466" s="489"/>
      <c r="I466" s="489"/>
      <c r="J466" s="489"/>
      <c r="K466" s="489"/>
      <c r="L466" s="489"/>
      <c r="M466" s="1100"/>
      <c r="N466" s="1100"/>
      <c r="O466" s="1100"/>
      <c r="P466" s="1100"/>
      <c r="Q466" s="1100"/>
      <c r="R466" s="1100"/>
      <c r="S466" s="1100"/>
      <c r="T466" s="1100"/>
      <c r="U466" s="1100"/>
      <c r="V466" s="1100"/>
      <c r="W466" s="1101"/>
      <c r="X466" s="4"/>
      <c r="Y466" s="5"/>
    </row>
    <row r="467" spans="2:25" ht="34.5" customHeight="1">
      <c r="B467" s="300">
        <v>415</v>
      </c>
      <c r="C467" s="488"/>
      <c r="D467" s="489"/>
      <c r="E467" s="489"/>
      <c r="F467" s="489"/>
      <c r="G467" s="489"/>
      <c r="H467" s="489"/>
      <c r="I467" s="489"/>
      <c r="J467" s="489"/>
      <c r="K467" s="489"/>
      <c r="L467" s="489"/>
      <c r="M467" s="1100"/>
      <c r="N467" s="1100"/>
      <c r="O467" s="1100"/>
      <c r="P467" s="1100"/>
      <c r="Q467" s="1100"/>
      <c r="R467" s="1100"/>
      <c r="S467" s="1100"/>
      <c r="T467" s="1100"/>
      <c r="U467" s="1100"/>
      <c r="V467" s="1100"/>
      <c r="W467" s="1101"/>
      <c r="X467" s="4"/>
      <c r="Y467" s="5"/>
    </row>
    <row r="468" spans="2:25" ht="34.5" customHeight="1">
      <c r="B468" s="300">
        <v>416</v>
      </c>
      <c r="C468" s="488"/>
      <c r="D468" s="489"/>
      <c r="E468" s="489"/>
      <c r="F468" s="489"/>
      <c r="G468" s="489"/>
      <c r="H468" s="489"/>
      <c r="I468" s="489"/>
      <c r="J468" s="489"/>
      <c r="K468" s="489"/>
      <c r="L468" s="489"/>
      <c r="M468" s="1100"/>
      <c r="N468" s="1100"/>
      <c r="O468" s="1100"/>
      <c r="P468" s="1100"/>
      <c r="Q468" s="1100"/>
      <c r="R468" s="1100"/>
      <c r="S468" s="1100"/>
      <c r="T468" s="1100"/>
      <c r="U468" s="1100"/>
      <c r="V468" s="1100"/>
      <c r="W468" s="1101"/>
      <c r="X468" s="4"/>
      <c r="Y468" s="5"/>
    </row>
    <row r="469" spans="2:25" ht="34.5" customHeight="1">
      <c r="B469" s="300">
        <v>417</v>
      </c>
      <c r="C469" s="488"/>
      <c r="D469" s="489"/>
      <c r="E469" s="489"/>
      <c r="F469" s="489"/>
      <c r="G469" s="489"/>
      <c r="H469" s="489"/>
      <c r="I469" s="489"/>
      <c r="J469" s="489"/>
      <c r="K469" s="489"/>
      <c r="L469" s="489"/>
      <c r="M469" s="1100"/>
      <c r="N469" s="1100"/>
      <c r="O469" s="1100"/>
      <c r="P469" s="1100"/>
      <c r="Q469" s="1100"/>
      <c r="R469" s="1100"/>
      <c r="S469" s="1100"/>
      <c r="T469" s="1100"/>
      <c r="U469" s="1100"/>
      <c r="V469" s="1100"/>
      <c r="W469" s="1101"/>
      <c r="X469" s="4"/>
      <c r="Y469" s="5"/>
    </row>
    <row r="470" spans="2:25" ht="34.5" customHeight="1">
      <c r="B470" s="300">
        <v>418</v>
      </c>
      <c r="C470" s="488"/>
      <c r="D470" s="489"/>
      <c r="E470" s="489"/>
      <c r="F470" s="489"/>
      <c r="G470" s="489"/>
      <c r="H470" s="489"/>
      <c r="I470" s="489"/>
      <c r="J470" s="489"/>
      <c r="K470" s="489"/>
      <c r="L470" s="489"/>
      <c r="M470" s="1100"/>
      <c r="N470" s="1100"/>
      <c r="O470" s="1100"/>
      <c r="P470" s="1100"/>
      <c r="Q470" s="1100"/>
      <c r="R470" s="1100"/>
      <c r="S470" s="1100"/>
      <c r="T470" s="1100"/>
      <c r="U470" s="1100"/>
      <c r="V470" s="1100"/>
      <c r="W470" s="1101"/>
      <c r="X470" s="4"/>
      <c r="Y470" s="5"/>
    </row>
    <row r="471" spans="2:25" ht="34.5" customHeight="1">
      <c r="B471" s="300">
        <v>419</v>
      </c>
      <c r="C471" s="488"/>
      <c r="D471" s="489"/>
      <c r="E471" s="489"/>
      <c r="F471" s="489"/>
      <c r="G471" s="489"/>
      <c r="H471" s="489"/>
      <c r="I471" s="489"/>
      <c r="J471" s="489"/>
      <c r="K471" s="489"/>
      <c r="L471" s="489"/>
      <c r="M471" s="1100"/>
      <c r="N471" s="1100"/>
      <c r="O471" s="1100"/>
      <c r="P471" s="1100"/>
      <c r="Q471" s="1100"/>
      <c r="R471" s="1100"/>
      <c r="S471" s="1100"/>
      <c r="T471" s="1100"/>
      <c r="U471" s="1100"/>
      <c r="V471" s="1100"/>
      <c r="W471" s="1101"/>
      <c r="X471" s="4"/>
      <c r="Y471" s="5"/>
    </row>
    <row r="472" spans="2:25" ht="34.5" customHeight="1">
      <c r="B472" s="300">
        <v>420</v>
      </c>
      <c r="C472" s="488"/>
      <c r="D472" s="489"/>
      <c r="E472" s="489"/>
      <c r="F472" s="489"/>
      <c r="G472" s="489"/>
      <c r="H472" s="489"/>
      <c r="I472" s="489"/>
      <c r="J472" s="489"/>
      <c r="K472" s="489"/>
      <c r="L472" s="489"/>
      <c r="M472" s="1100"/>
      <c r="N472" s="1100"/>
      <c r="O472" s="1100"/>
      <c r="P472" s="1100"/>
      <c r="Q472" s="1100"/>
      <c r="R472" s="1100"/>
      <c r="S472" s="1100"/>
      <c r="T472" s="1100"/>
      <c r="U472" s="1100"/>
      <c r="V472" s="1100"/>
      <c r="W472" s="1101"/>
      <c r="X472" s="4"/>
      <c r="Y472" s="5"/>
    </row>
    <row r="473" spans="2:25" ht="34.5" customHeight="1">
      <c r="B473" s="300">
        <v>421</v>
      </c>
      <c r="C473" s="488"/>
      <c r="D473" s="489"/>
      <c r="E473" s="489"/>
      <c r="F473" s="489"/>
      <c r="G473" s="489"/>
      <c r="H473" s="489"/>
      <c r="I473" s="489"/>
      <c r="J473" s="489"/>
      <c r="K473" s="489"/>
      <c r="L473" s="489"/>
      <c r="M473" s="1100"/>
      <c r="N473" s="1100"/>
      <c r="O473" s="1100"/>
      <c r="P473" s="1100"/>
      <c r="Q473" s="1100"/>
      <c r="R473" s="1100"/>
      <c r="S473" s="1100"/>
      <c r="T473" s="1100"/>
      <c r="U473" s="1100"/>
      <c r="V473" s="1100"/>
      <c r="W473" s="1101"/>
      <c r="X473" s="4"/>
      <c r="Y473" s="5"/>
    </row>
    <row r="474" spans="2:25" ht="34.5" customHeight="1">
      <c r="B474" s="300">
        <v>422</v>
      </c>
      <c r="C474" s="488"/>
      <c r="D474" s="489"/>
      <c r="E474" s="489"/>
      <c r="F474" s="489"/>
      <c r="G474" s="489"/>
      <c r="H474" s="489"/>
      <c r="I474" s="489"/>
      <c r="J474" s="489"/>
      <c r="K474" s="489"/>
      <c r="L474" s="489"/>
      <c r="M474" s="1100"/>
      <c r="N474" s="1100"/>
      <c r="O474" s="1100"/>
      <c r="P474" s="1100"/>
      <c r="Q474" s="1100"/>
      <c r="R474" s="1100"/>
      <c r="S474" s="1100"/>
      <c r="T474" s="1100"/>
      <c r="U474" s="1100"/>
      <c r="V474" s="1100"/>
      <c r="W474" s="1101"/>
      <c r="X474" s="4"/>
      <c r="Y474" s="5"/>
    </row>
    <row r="475" spans="2:25" ht="34.5" customHeight="1">
      <c r="B475" s="300">
        <v>423</v>
      </c>
      <c r="C475" s="488"/>
      <c r="D475" s="489"/>
      <c r="E475" s="489"/>
      <c r="F475" s="489"/>
      <c r="G475" s="489"/>
      <c r="H475" s="489"/>
      <c r="I475" s="489"/>
      <c r="J475" s="489"/>
      <c r="K475" s="489"/>
      <c r="L475" s="489"/>
      <c r="M475" s="1100"/>
      <c r="N475" s="1100"/>
      <c r="O475" s="1100"/>
      <c r="P475" s="1100"/>
      <c r="Q475" s="1100"/>
      <c r="R475" s="1100"/>
      <c r="S475" s="1100"/>
      <c r="T475" s="1100"/>
      <c r="U475" s="1100"/>
      <c r="V475" s="1100"/>
      <c r="W475" s="1101"/>
      <c r="X475" s="4"/>
      <c r="Y475" s="5"/>
    </row>
    <row r="476" spans="2:25" ht="34.5" customHeight="1">
      <c r="B476" s="300">
        <v>424</v>
      </c>
      <c r="C476" s="488"/>
      <c r="D476" s="489"/>
      <c r="E476" s="489"/>
      <c r="F476" s="489"/>
      <c r="G476" s="489"/>
      <c r="H476" s="489"/>
      <c r="I476" s="489"/>
      <c r="J476" s="489"/>
      <c r="K476" s="489"/>
      <c r="L476" s="489"/>
      <c r="M476" s="1100"/>
      <c r="N476" s="1100"/>
      <c r="O476" s="1100"/>
      <c r="P476" s="1100"/>
      <c r="Q476" s="1100"/>
      <c r="R476" s="1100"/>
      <c r="S476" s="1100"/>
      <c r="T476" s="1100"/>
      <c r="U476" s="1100"/>
      <c r="V476" s="1100"/>
      <c r="W476" s="1101"/>
      <c r="X476" s="4"/>
      <c r="Y476" s="5"/>
    </row>
    <row r="477" spans="2:25" ht="34.5" customHeight="1">
      <c r="B477" s="300">
        <v>425</v>
      </c>
      <c r="C477" s="488"/>
      <c r="D477" s="489"/>
      <c r="E477" s="489"/>
      <c r="F477" s="489"/>
      <c r="G477" s="489"/>
      <c r="H477" s="489"/>
      <c r="I477" s="489"/>
      <c r="J477" s="489"/>
      <c r="K477" s="489"/>
      <c r="L477" s="489"/>
      <c r="M477" s="1100"/>
      <c r="N477" s="1100"/>
      <c r="O477" s="1100"/>
      <c r="P477" s="1100"/>
      <c r="Q477" s="1100"/>
      <c r="R477" s="1100"/>
      <c r="S477" s="1100"/>
      <c r="T477" s="1100"/>
      <c r="U477" s="1100"/>
      <c r="V477" s="1100"/>
      <c r="W477" s="1101"/>
      <c r="X477" s="4"/>
      <c r="Y477" s="5"/>
    </row>
    <row r="478" spans="2:25" ht="34.5" customHeight="1">
      <c r="B478" s="300">
        <v>426</v>
      </c>
      <c r="C478" s="488"/>
      <c r="D478" s="489"/>
      <c r="E478" s="489"/>
      <c r="F478" s="489"/>
      <c r="G478" s="489"/>
      <c r="H478" s="489"/>
      <c r="I478" s="489"/>
      <c r="J478" s="489"/>
      <c r="K478" s="489"/>
      <c r="L478" s="489"/>
      <c r="M478" s="1100"/>
      <c r="N478" s="1100"/>
      <c r="O478" s="1100"/>
      <c r="P478" s="1100"/>
      <c r="Q478" s="1100"/>
      <c r="R478" s="1100"/>
      <c r="S478" s="1100"/>
      <c r="T478" s="1100"/>
      <c r="U478" s="1100"/>
      <c r="V478" s="1100"/>
      <c r="W478" s="1101"/>
      <c r="X478" s="4"/>
      <c r="Y478" s="5"/>
    </row>
    <row r="479" spans="2:25" ht="34.5" customHeight="1">
      <c r="B479" s="300">
        <v>427</v>
      </c>
      <c r="C479" s="488"/>
      <c r="D479" s="489"/>
      <c r="E479" s="489"/>
      <c r="F479" s="489"/>
      <c r="G479" s="489"/>
      <c r="H479" s="489"/>
      <c r="I479" s="489"/>
      <c r="J479" s="489"/>
      <c r="K479" s="489"/>
      <c r="L479" s="489"/>
      <c r="M479" s="1100"/>
      <c r="N479" s="1100"/>
      <c r="O479" s="1100"/>
      <c r="P479" s="1100"/>
      <c r="Q479" s="1100"/>
      <c r="R479" s="1100"/>
      <c r="S479" s="1100"/>
      <c r="T479" s="1100"/>
      <c r="U479" s="1100"/>
      <c r="V479" s="1100"/>
      <c r="W479" s="1101"/>
      <c r="X479" s="4"/>
      <c r="Y479" s="5"/>
    </row>
    <row r="480" spans="2:25" ht="34.5" customHeight="1">
      <c r="B480" s="300">
        <v>428</v>
      </c>
      <c r="C480" s="488"/>
      <c r="D480" s="489"/>
      <c r="E480" s="489"/>
      <c r="F480" s="489"/>
      <c r="G480" s="489"/>
      <c r="H480" s="489"/>
      <c r="I480" s="489"/>
      <c r="J480" s="489"/>
      <c r="K480" s="489"/>
      <c r="L480" s="489"/>
      <c r="M480" s="1100"/>
      <c r="N480" s="1100"/>
      <c r="O480" s="1100"/>
      <c r="P480" s="1100"/>
      <c r="Q480" s="1100"/>
      <c r="R480" s="1100"/>
      <c r="S480" s="1100"/>
      <c r="T480" s="1100"/>
      <c r="U480" s="1100"/>
      <c r="V480" s="1100"/>
      <c r="W480" s="1101"/>
      <c r="X480" s="4"/>
      <c r="Y480" s="5"/>
    </row>
    <row r="481" spans="2:25" ht="34.5" customHeight="1">
      <c r="B481" s="300">
        <v>429</v>
      </c>
      <c r="C481" s="488"/>
      <c r="D481" s="489"/>
      <c r="E481" s="489"/>
      <c r="F481" s="489"/>
      <c r="G481" s="489"/>
      <c r="H481" s="489"/>
      <c r="I481" s="489"/>
      <c r="J481" s="489"/>
      <c r="K481" s="489"/>
      <c r="L481" s="489"/>
      <c r="M481" s="1100"/>
      <c r="N481" s="1100"/>
      <c r="O481" s="1100"/>
      <c r="P481" s="1100"/>
      <c r="Q481" s="1100"/>
      <c r="R481" s="1100"/>
      <c r="S481" s="1100"/>
      <c r="T481" s="1100"/>
      <c r="U481" s="1100"/>
      <c r="V481" s="1100"/>
      <c r="W481" s="1101"/>
      <c r="X481" s="4"/>
      <c r="Y481" s="5"/>
    </row>
    <row r="482" spans="2:25" ht="34.5" customHeight="1">
      <c r="B482" s="300">
        <v>430</v>
      </c>
      <c r="C482" s="488"/>
      <c r="D482" s="489"/>
      <c r="E482" s="489"/>
      <c r="F482" s="489"/>
      <c r="G482" s="489"/>
      <c r="H482" s="489"/>
      <c r="I482" s="489"/>
      <c r="J482" s="489"/>
      <c r="K482" s="489"/>
      <c r="L482" s="489"/>
      <c r="M482" s="1100"/>
      <c r="N482" s="1100"/>
      <c r="O482" s="1100"/>
      <c r="P482" s="1100"/>
      <c r="Q482" s="1100"/>
      <c r="R482" s="1100"/>
      <c r="S482" s="1100"/>
      <c r="T482" s="1100"/>
      <c r="U482" s="1100"/>
      <c r="V482" s="1100"/>
      <c r="W482" s="1101"/>
      <c r="X482" s="4"/>
      <c r="Y482" s="5"/>
    </row>
    <row r="483" spans="2:25" ht="34.5" customHeight="1">
      <c r="B483" s="300">
        <v>431</v>
      </c>
      <c r="C483" s="488"/>
      <c r="D483" s="489"/>
      <c r="E483" s="489"/>
      <c r="F483" s="489"/>
      <c r="G483" s="489"/>
      <c r="H483" s="489"/>
      <c r="I483" s="489"/>
      <c r="J483" s="489"/>
      <c r="K483" s="489"/>
      <c r="L483" s="489"/>
      <c r="M483" s="1100"/>
      <c r="N483" s="1100"/>
      <c r="O483" s="1100"/>
      <c r="P483" s="1100"/>
      <c r="Q483" s="1100"/>
      <c r="R483" s="1100"/>
      <c r="S483" s="1100"/>
      <c r="T483" s="1100"/>
      <c r="U483" s="1100"/>
      <c r="V483" s="1100"/>
      <c r="W483" s="1101"/>
      <c r="X483" s="4"/>
      <c r="Y483" s="5"/>
    </row>
    <row r="484" spans="2:25" ht="34.5" customHeight="1">
      <c r="B484" s="300">
        <v>432</v>
      </c>
      <c r="C484" s="488"/>
      <c r="D484" s="489"/>
      <c r="E484" s="489"/>
      <c r="F484" s="489"/>
      <c r="G484" s="489"/>
      <c r="H484" s="489"/>
      <c r="I484" s="489"/>
      <c r="J484" s="489"/>
      <c r="K484" s="489"/>
      <c r="L484" s="489"/>
      <c r="M484" s="1100"/>
      <c r="N484" s="1100"/>
      <c r="O484" s="1100"/>
      <c r="P484" s="1100"/>
      <c r="Q484" s="1100"/>
      <c r="R484" s="1100"/>
      <c r="S484" s="1100"/>
      <c r="T484" s="1100"/>
      <c r="U484" s="1100"/>
      <c r="V484" s="1100"/>
      <c r="W484" s="1101"/>
      <c r="X484" s="4"/>
      <c r="Y484" s="5"/>
    </row>
    <row r="485" spans="2:25" ht="34.5" customHeight="1">
      <c r="B485" s="300">
        <v>433</v>
      </c>
      <c r="C485" s="488"/>
      <c r="D485" s="489"/>
      <c r="E485" s="489"/>
      <c r="F485" s="489"/>
      <c r="G485" s="489"/>
      <c r="H485" s="489"/>
      <c r="I485" s="489"/>
      <c r="J485" s="489"/>
      <c r="K485" s="489"/>
      <c r="L485" s="489"/>
      <c r="M485" s="1100"/>
      <c r="N485" s="1100"/>
      <c r="O485" s="1100"/>
      <c r="P485" s="1100"/>
      <c r="Q485" s="1100"/>
      <c r="R485" s="1100"/>
      <c r="S485" s="1100"/>
      <c r="T485" s="1100"/>
      <c r="U485" s="1100"/>
      <c r="V485" s="1100"/>
      <c r="W485" s="1101"/>
      <c r="X485" s="4"/>
      <c r="Y485" s="5"/>
    </row>
    <row r="486" spans="2:25" ht="34.5" customHeight="1">
      <c r="B486" s="300">
        <v>434</v>
      </c>
      <c r="C486" s="488"/>
      <c r="D486" s="489"/>
      <c r="E486" s="489"/>
      <c r="F486" s="489"/>
      <c r="G486" s="489"/>
      <c r="H486" s="489"/>
      <c r="I486" s="489"/>
      <c r="J486" s="489"/>
      <c r="K486" s="489"/>
      <c r="L486" s="489"/>
      <c r="M486" s="1100"/>
      <c r="N486" s="1100"/>
      <c r="O486" s="1100"/>
      <c r="P486" s="1100"/>
      <c r="Q486" s="1100"/>
      <c r="R486" s="1100"/>
      <c r="S486" s="1100"/>
      <c r="T486" s="1100"/>
      <c r="U486" s="1100"/>
      <c r="V486" s="1100"/>
      <c r="W486" s="1101"/>
      <c r="X486" s="4"/>
      <c r="Y486" s="5"/>
    </row>
    <row r="487" spans="2:25" ht="34.5" customHeight="1">
      <c r="B487" s="300">
        <v>435</v>
      </c>
      <c r="C487" s="488"/>
      <c r="D487" s="489"/>
      <c r="E487" s="489"/>
      <c r="F487" s="489"/>
      <c r="G487" s="489"/>
      <c r="H487" s="489"/>
      <c r="I487" s="489"/>
      <c r="J487" s="489"/>
      <c r="K487" s="489"/>
      <c r="L487" s="489"/>
      <c r="M487" s="1100"/>
      <c r="N487" s="1100"/>
      <c r="O487" s="1100"/>
      <c r="P487" s="1100"/>
      <c r="Q487" s="1100"/>
      <c r="R487" s="1100"/>
      <c r="S487" s="1100"/>
      <c r="T487" s="1100"/>
      <c r="U487" s="1100"/>
      <c r="V487" s="1100"/>
      <c r="W487" s="1101"/>
      <c r="X487" s="4"/>
      <c r="Y487" s="5"/>
    </row>
    <row r="488" spans="2:25" ht="34.5" customHeight="1">
      <c r="B488" s="300">
        <v>436</v>
      </c>
      <c r="C488" s="488"/>
      <c r="D488" s="489"/>
      <c r="E488" s="489"/>
      <c r="F488" s="489"/>
      <c r="G488" s="489"/>
      <c r="H488" s="489"/>
      <c r="I488" s="489"/>
      <c r="J488" s="489"/>
      <c r="K488" s="489"/>
      <c r="L488" s="489"/>
      <c r="M488" s="1100"/>
      <c r="N488" s="1100"/>
      <c r="O488" s="1100"/>
      <c r="P488" s="1100"/>
      <c r="Q488" s="1100"/>
      <c r="R488" s="1100"/>
      <c r="S488" s="1100"/>
      <c r="T488" s="1100"/>
      <c r="U488" s="1100"/>
      <c r="V488" s="1100"/>
      <c r="W488" s="1101"/>
      <c r="X488" s="4"/>
      <c r="Y488" s="5"/>
    </row>
    <row r="489" spans="2:25" ht="34.5" customHeight="1">
      <c r="B489" s="300">
        <v>437</v>
      </c>
      <c r="C489" s="488"/>
      <c r="D489" s="489"/>
      <c r="E489" s="489"/>
      <c r="F489" s="489"/>
      <c r="G489" s="489"/>
      <c r="H489" s="489"/>
      <c r="I489" s="489"/>
      <c r="J489" s="489"/>
      <c r="K489" s="489"/>
      <c r="L489" s="489"/>
      <c r="M489" s="1100"/>
      <c r="N489" s="1100"/>
      <c r="O489" s="1100"/>
      <c r="P489" s="1100"/>
      <c r="Q489" s="1100"/>
      <c r="R489" s="1100"/>
      <c r="S489" s="1100"/>
      <c r="T489" s="1100"/>
      <c r="U489" s="1100"/>
      <c r="V489" s="1100"/>
      <c r="W489" s="1101"/>
      <c r="X489" s="4"/>
      <c r="Y489" s="5"/>
    </row>
    <row r="490" spans="2:25" ht="34.5" customHeight="1">
      <c r="B490" s="300">
        <v>438</v>
      </c>
      <c r="C490" s="488"/>
      <c r="D490" s="489"/>
      <c r="E490" s="489"/>
      <c r="F490" s="489"/>
      <c r="G490" s="489"/>
      <c r="H490" s="489"/>
      <c r="I490" s="489"/>
      <c r="J490" s="489"/>
      <c r="K490" s="489"/>
      <c r="L490" s="489"/>
      <c r="M490" s="1100"/>
      <c r="N490" s="1100"/>
      <c r="O490" s="1100"/>
      <c r="P490" s="1100"/>
      <c r="Q490" s="1100"/>
      <c r="R490" s="1100"/>
      <c r="S490" s="1100"/>
      <c r="T490" s="1100"/>
      <c r="U490" s="1100"/>
      <c r="V490" s="1100"/>
      <c r="W490" s="1101"/>
      <c r="X490" s="4"/>
      <c r="Y490" s="5"/>
    </row>
    <row r="491" spans="2:25" ht="34.5" customHeight="1">
      <c r="B491" s="300">
        <v>439</v>
      </c>
      <c r="C491" s="488"/>
      <c r="D491" s="489"/>
      <c r="E491" s="489"/>
      <c r="F491" s="489"/>
      <c r="G491" s="489"/>
      <c r="H491" s="489"/>
      <c r="I491" s="489"/>
      <c r="J491" s="489"/>
      <c r="K491" s="489"/>
      <c r="L491" s="489"/>
      <c r="M491" s="1100"/>
      <c r="N491" s="1100"/>
      <c r="O491" s="1100"/>
      <c r="P491" s="1100"/>
      <c r="Q491" s="1100"/>
      <c r="R491" s="1100"/>
      <c r="S491" s="1100"/>
      <c r="T491" s="1100"/>
      <c r="U491" s="1100"/>
      <c r="V491" s="1100"/>
      <c r="W491" s="1101"/>
      <c r="X491" s="4"/>
      <c r="Y491" s="5"/>
    </row>
    <row r="492" spans="2:25" ht="34.5" customHeight="1">
      <c r="B492" s="300">
        <v>440</v>
      </c>
      <c r="C492" s="488"/>
      <c r="D492" s="489"/>
      <c r="E492" s="489"/>
      <c r="F492" s="489"/>
      <c r="G492" s="489"/>
      <c r="H492" s="489"/>
      <c r="I492" s="489"/>
      <c r="J492" s="489"/>
      <c r="K492" s="489"/>
      <c r="L492" s="489"/>
      <c r="M492" s="1100"/>
      <c r="N492" s="1100"/>
      <c r="O492" s="1100"/>
      <c r="P492" s="1100"/>
      <c r="Q492" s="1100"/>
      <c r="R492" s="1100"/>
      <c r="S492" s="1100"/>
      <c r="T492" s="1100"/>
      <c r="U492" s="1100"/>
      <c r="V492" s="1100"/>
      <c r="W492" s="1101"/>
      <c r="X492" s="4"/>
      <c r="Y492" s="5"/>
    </row>
    <row r="493" spans="2:25" ht="34.5" customHeight="1">
      <c r="B493" s="300">
        <v>441</v>
      </c>
      <c r="C493" s="488"/>
      <c r="D493" s="489"/>
      <c r="E493" s="489"/>
      <c r="F493" s="489"/>
      <c r="G493" s="489"/>
      <c r="H493" s="489"/>
      <c r="I493" s="489"/>
      <c r="J493" s="489"/>
      <c r="K493" s="489"/>
      <c r="L493" s="489"/>
      <c r="M493" s="1100"/>
      <c r="N493" s="1100"/>
      <c r="O493" s="1100"/>
      <c r="P493" s="1100"/>
      <c r="Q493" s="1100"/>
      <c r="R493" s="1100"/>
      <c r="S493" s="1100"/>
      <c r="T493" s="1100"/>
      <c r="U493" s="1100"/>
      <c r="V493" s="1100"/>
      <c r="W493" s="1101"/>
      <c r="X493" s="4"/>
      <c r="Y493" s="5"/>
    </row>
    <row r="494" spans="2:25" ht="34.5" customHeight="1">
      <c r="B494" s="300">
        <v>442</v>
      </c>
      <c r="C494" s="488"/>
      <c r="D494" s="489"/>
      <c r="E494" s="489"/>
      <c r="F494" s="489"/>
      <c r="G494" s="489"/>
      <c r="H494" s="489"/>
      <c r="I494" s="489"/>
      <c r="J494" s="489"/>
      <c r="K494" s="489"/>
      <c r="L494" s="489"/>
      <c r="M494" s="1100"/>
      <c r="N494" s="1100"/>
      <c r="O494" s="1100"/>
      <c r="P494" s="1100"/>
      <c r="Q494" s="1100"/>
      <c r="R494" s="1100"/>
      <c r="S494" s="1100"/>
      <c r="T494" s="1100"/>
      <c r="U494" s="1100"/>
      <c r="V494" s="1100"/>
      <c r="W494" s="1101"/>
      <c r="X494" s="4"/>
      <c r="Y494" s="5"/>
    </row>
    <row r="495" spans="2:25" ht="34.5" customHeight="1">
      <c r="B495" s="300">
        <v>443</v>
      </c>
      <c r="C495" s="488"/>
      <c r="D495" s="489"/>
      <c r="E495" s="489"/>
      <c r="F495" s="489"/>
      <c r="G495" s="489"/>
      <c r="H495" s="489"/>
      <c r="I495" s="489"/>
      <c r="J495" s="489"/>
      <c r="K495" s="489"/>
      <c r="L495" s="489"/>
      <c r="M495" s="1100"/>
      <c r="N495" s="1100"/>
      <c r="O495" s="1100"/>
      <c r="P495" s="1100"/>
      <c r="Q495" s="1100"/>
      <c r="R495" s="1100"/>
      <c r="S495" s="1100"/>
      <c r="T495" s="1100"/>
      <c r="U495" s="1100"/>
      <c r="V495" s="1100"/>
      <c r="W495" s="1101"/>
      <c r="X495" s="4"/>
      <c r="Y495" s="5"/>
    </row>
    <row r="496" spans="2:25" ht="34.5" customHeight="1">
      <c r="B496" s="300">
        <v>444</v>
      </c>
      <c r="C496" s="488"/>
      <c r="D496" s="489"/>
      <c r="E496" s="489"/>
      <c r="F496" s="489"/>
      <c r="G496" s="489"/>
      <c r="H496" s="489"/>
      <c r="I496" s="489"/>
      <c r="J496" s="489"/>
      <c r="K496" s="489"/>
      <c r="L496" s="489"/>
      <c r="M496" s="1100"/>
      <c r="N496" s="1100"/>
      <c r="O496" s="1100"/>
      <c r="P496" s="1100"/>
      <c r="Q496" s="1100"/>
      <c r="R496" s="1100"/>
      <c r="S496" s="1100"/>
      <c r="T496" s="1100"/>
      <c r="U496" s="1100"/>
      <c r="V496" s="1100"/>
      <c r="W496" s="1101"/>
      <c r="X496" s="4"/>
      <c r="Y496" s="5"/>
    </row>
    <row r="497" spans="2:25" ht="34.5" customHeight="1">
      <c r="B497" s="300">
        <v>445</v>
      </c>
      <c r="C497" s="488"/>
      <c r="D497" s="489"/>
      <c r="E497" s="489"/>
      <c r="F497" s="489"/>
      <c r="G497" s="489"/>
      <c r="H497" s="489"/>
      <c r="I497" s="489"/>
      <c r="J497" s="489"/>
      <c r="K497" s="489"/>
      <c r="L497" s="489"/>
      <c r="M497" s="1100"/>
      <c r="N497" s="1100"/>
      <c r="O497" s="1100"/>
      <c r="P497" s="1100"/>
      <c r="Q497" s="1100"/>
      <c r="R497" s="1100"/>
      <c r="S497" s="1100"/>
      <c r="T497" s="1100"/>
      <c r="U497" s="1100"/>
      <c r="V497" s="1100"/>
      <c r="W497" s="1101"/>
      <c r="X497" s="4"/>
      <c r="Y497" s="5"/>
    </row>
    <row r="498" spans="2:25" ht="34.5" customHeight="1">
      <c r="B498" s="300">
        <v>446</v>
      </c>
      <c r="C498" s="488"/>
      <c r="D498" s="489"/>
      <c r="E498" s="489"/>
      <c r="F498" s="489"/>
      <c r="G498" s="489"/>
      <c r="H498" s="489"/>
      <c r="I498" s="489"/>
      <c r="J498" s="489"/>
      <c r="K498" s="489"/>
      <c r="L498" s="489"/>
      <c r="M498" s="1100"/>
      <c r="N498" s="1100"/>
      <c r="O498" s="1100"/>
      <c r="P498" s="1100"/>
      <c r="Q498" s="1100"/>
      <c r="R498" s="1100"/>
      <c r="S498" s="1100"/>
      <c r="T498" s="1100"/>
      <c r="U498" s="1100"/>
      <c r="V498" s="1100"/>
      <c r="W498" s="1101"/>
      <c r="X498" s="4"/>
      <c r="Y498" s="5"/>
    </row>
    <row r="499" spans="2:25" ht="34.5" customHeight="1">
      <c r="B499" s="300">
        <v>447</v>
      </c>
      <c r="C499" s="488"/>
      <c r="D499" s="489"/>
      <c r="E499" s="489"/>
      <c r="F499" s="489"/>
      <c r="G499" s="489"/>
      <c r="H499" s="489"/>
      <c r="I499" s="489"/>
      <c r="J499" s="489"/>
      <c r="K499" s="489"/>
      <c r="L499" s="489"/>
      <c r="M499" s="1100"/>
      <c r="N499" s="1100"/>
      <c r="O499" s="1100"/>
      <c r="P499" s="1100"/>
      <c r="Q499" s="1100"/>
      <c r="R499" s="1100"/>
      <c r="S499" s="1100"/>
      <c r="T499" s="1100"/>
      <c r="U499" s="1100"/>
      <c r="V499" s="1100"/>
      <c r="W499" s="1101"/>
      <c r="X499" s="4"/>
      <c r="Y499" s="5"/>
    </row>
    <row r="500" spans="2:25" ht="34.5" customHeight="1">
      <c r="B500" s="300">
        <v>448</v>
      </c>
      <c r="C500" s="488"/>
      <c r="D500" s="489"/>
      <c r="E500" s="489"/>
      <c r="F500" s="489"/>
      <c r="G500" s="489"/>
      <c r="H500" s="489"/>
      <c r="I500" s="489"/>
      <c r="J500" s="489"/>
      <c r="K500" s="489"/>
      <c r="L500" s="489"/>
      <c r="M500" s="1100"/>
      <c r="N500" s="1100"/>
      <c r="O500" s="1100"/>
      <c r="P500" s="1100"/>
      <c r="Q500" s="1100"/>
      <c r="R500" s="1100"/>
      <c r="S500" s="1100"/>
      <c r="T500" s="1100"/>
      <c r="U500" s="1100"/>
      <c r="V500" s="1100"/>
      <c r="W500" s="1101"/>
      <c r="X500" s="4"/>
      <c r="Y500" s="5"/>
    </row>
    <row r="501" spans="2:25" ht="34.5" customHeight="1">
      <c r="B501" s="300">
        <v>449</v>
      </c>
      <c r="C501" s="488"/>
      <c r="D501" s="489"/>
      <c r="E501" s="489"/>
      <c r="F501" s="489"/>
      <c r="G501" s="489"/>
      <c r="H501" s="489"/>
      <c r="I501" s="489"/>
      <c r="J501" s="489"/>
      <c r="K501" s="489"/>
      <c r="L501" s="489"/>
      <c r="M501" s="1100"/>
      <c r="N501" s="1100"/>
      <c r="O501" s="1100"/>
      <c r="P501" s="1100"/>
      <c r="Q501" s="1100"/>
      <c r="R501" s="1100"/>
      <c r="S501" s="1100"/>
      <c r="T501" s="1100"/>
      <c r="U501" s="1100"/>
      <c r="V501" s="1100"/>
      <c r="W501" s="1101"/>
      <c r="X501" s="4"/>
      <c r="Y501" s="5"/>
    </row>
    <row r="502" spans="2:25" ht="34.5" customHeight="1">
      <c r="B502" s="300">
        <v>450</v>
      </c>
      <c r="C502" s="488"/>
      <c r="D502" s="489"/>
      <c r="E502" s="489"/>
      <c r="F502" s="489"/>
      <c r="G502" s="489"/>
      <c r="H502" s="489"/>
      <c r="I502" s="489"/>
      <c r="J502" s="489"/>
      <c r="K502" s="489"/>
      <c r="L502" s="489"/>
      <c r="M502" s="1100"/>
      <c r="N502" s="1100"/>
      <c r="O502" s="1100"/>
      <c r="P502" s="1100"/>
      <c r="Q502" s="1100"/>
      <c r="R502" s="1100"/>
      <c r="S502" s="1100"/>
      <c r="T502" s="1100"/>
      <c r="U502" s="1100"/>
      <c r="V502" s="1100"/>
      <c r="W502" s="1101"/>
      <c r="X502" s="4"/>
      <c r="Y502" s="5"/>
    </row>
    <row r="503" spans="2:25" ht="34.5" customHeight="1">
      <c r="B503" s="300">
        <v>451</v>
      </c>
      <c r="C503" s="488"/>
      <c r="D503" s="489"/>
      <c r="E503" s="489"/>
      <c r="F503" s="489"/>
      <c r="G503" s="489"/>
      <c r="H503" s="489"/>
      <c r="I503" s="489"/>
      <c r="J503" s="489"/>
      <c r="K503" s="489"/>
      <c r="L503" s="489"/>
      <c r="M503" s="1100"/>
      <c r="N503" s="1100"/>
      <c r="O503" s="1100"/>
      <c r="P503" s="1100"/>
      <c r="Q503" s="1100"/>
      <c r="R503" s="1100"/>
      <c r="S503" s="1100"/>
      <c r="T503" s="1100"/>
      <c r="U503" s="1100"/>
      <c r="V503" s="1100"/>
      <c r="W503" s="1101"/>
      <c r="X503" s="4"/>
      <c r="Y503" s="5"/>
    </row>
    <row r="504" spans="2:25" ht="34.5" customHeight="1">
      <c r="B504" s="300">
        <v>452</v>
      </c>
      <c r="C504" s="488"/>
      <c r="D504" s="489"/>
      <c r="E504" s="489"/>
      <c r="F504" s="489"/>
      <c r="G504" s="489"/>
      <c r="H504" s="489"/>
      <c r="I504" s="489"/>
      <c r="J504" s="489"/>
      <c r="K504" s="489"/>
      <c r="L504" s="489"/>
      <c r="M504" s="1100"/>
      <c r="N504" s="1100"/>
      <c r="O504" s="1100"/>
      <c r="P504" s="1100"/>
      <c r="Q504" s="1100"/>
      <c r="R504" s="1100"/>
      <c r="S504" s="1100"/>
      <c r="T504" s="1100"/>
      <c r="U504" s="1100"/>
      <c r="V504" s="1100"/>
      <c r="W504" s="1101"/>
      <c r="X504" s="4"/>
      <c r="Y504" s="5"/>
    </row>
    <row r="505" spans="2:25" ht="34.5" customHeight="1">
      <c r="B505" s="300">
        <v>453</v>
      </c>
      <c r="C505" s="488"/>
      <c r="D505" s="489"/>
      <c r="E505" s="489"/>
      <c r="F505" s="489"/>
      <c r="G505" s="489"/>
      <c r="H505" s="489"/>
      <c r="I505" s="489"/>
      <c r="J505" s="489"/>
      <c r="K505" s="489"/>
      <c r="L505" s="489"/>
      <c r="M505" s="1100"/>
      <c r="N505" s="1100"/>
      <c r="O505" s="1100"/>
      <c r="P505" s="1100"/>
      <c r="Q505" s="1100"/>
      <c r="R505" s="1100"/>
      <c r="S505" s="1100"/>
      <c r="T505" s="1100"/>
      <c r="U505" s="1100"/>
      <c r="V505" s="1100"/>
      <c r="W505" s="1101"/>
      <c r="X505" s="4"/>
      <c r="Y505" s="5"/>
    </row>
    <row r="506" spans="2:25" ht="34.5" customHeight="1">
      <c r="B506" s="300">
        <v>454</v>
      </c>
      <c r="C506" s="488"/>
      <c r="D506" s="489"/>
      <c r="E506" s="489"/>
      <c r="F506" s="489"/>
      <c r="G506" s="489"/>
      <c r="H506" s="489"/>
      <c r="I506" s="489"/>
      <c r="J506" s="489"/>
      <c r="K506" s="489"/>
      <c r="L506" s="489"/>
      <c r="M506" s="1100"/>
      <c r="N506" s="1100"/>
      <c r="O506" s="1100"/>
      <c r="P506" s="1100"/>
      <c r="Q506" s="1100"/>
      <c r="R506" s="1100"/>
      <c r="S506" s="1100"/>
      <c r="T506" s="1100"/>
      <c r="U506" s="1100"/>
      <c r="V506" s="1100"/>
      <c r="W506" s="1101"/>
      <c r="X506" s="4"/>
      <c r="Y506" s="5"/>
    </row>
    <row r="507" spans="2:25" ht="34.5" customHeight="1">
      <c r="B507" s="300">
        <v>455</v>
      </c>
      <c r="C507" s="488"/>
      <c r="D507" s="489"/>
      <c r="E507" s="489"/>
      <c r="F507" s="489"/>
      <c r="G507" s="489"/>
      <c r="H507" s="489"/>
      <c r="I507" s="489"/>
      <c r="J507" s="489"/>
      <c r="K507" s="489"/>
      <c r="L507" s="489"/>
      <c r="M507" s="1100"/>
      <c r="N507" s="1100"/>
      <c r="O507" s="1100"/>
      <c r="P507" s="1100"/>
      <c r="Q507" s="1100"/>
      <c r="R507" s="1100"/>
      <c r="S507" s="1100"/>
      <c r="T507" s="1100"/>
      <c r="U507" s="1100"/>
      <c r="V507" s="1100"/>
      <c r="W507" s="1101"/>
      <c r="X507" s="4"/>
      <c r="Y507" s="5"/>
    </row>
    <row r="508" spans="2:25" ht="34.5" customHeight="1">
      <c r="B508" s="300">
        <v>456</v>
      </c>
      <c r="C508" s="488"/>
      <c r="D508" s="489"/>
      <c r="E508" s="489"/>
      <c r="F508" s="489"/>
      <c r="G508" s="489"/>
      <c r="H508" s="489"/>
      <c r="I508" s="489"/>
      <c r="J508" s="489"/>
      <c r="K508" s="489"/>
      <c r="L508" s="489"/>
      <c r="M508" s="1100"/>
      <c r="N508" s="1100"/>
      <c r="O508" s="1100"/>
      <c r="P508" s="1100"/>
      <c r="Q508" s="1100"/>
      <c r="R508" s="1100"/>
      <c r="S508" s="1100"/>
      <c r="T508" s="1100"/>
      <c r="U508" s="1100"/>
      <c r="V508" s="1100"/>
      <c r="W508" s="1101"/>
      <c r="X508" s="4"/>
      <c r="Y508" s="5"/>
    </row>
    <row r="509" spans="2:25" ht="34.5" customHeight="1">
      <c r="B509" s="300">
        <v>457</v>
      </c>
      <c r="C509" s="488"/>
      <c r="D509" s="489"/>
      <c r="E509" s="489"/>
      <c r="F509" s="489"/>
      <c r="G509" s="489"/>
      <c r="H509" s="489"/>
      <c r="I509" s="489"/>
      <c r="J509" s="489"/>
      <c r="K509" s="489"/>
      <c r="L509" s="489"/>
      <c r="M509" s="1100"/>
      <c r="N509" s="1100"/>
      <c r="O509" s="1100"/>
      <c r="P509" s="1100"/>
      <c r="Q509" s="1100"/>
      <c r="R509" s="1100"/>
      <c r="S509" s="1100"/>
      <c r="T509" s="1100"/>
      <c r="U509" s="1100"/>
      <c r="V509" s="1100"/>
      <c r="W509" s="1101"/>
      <c r="X509" s="4"/>
      <c r="Y509" s="5"/>
    </row>
    <row r="510" spans="2:25" ht="34.5" customHeight="1">
      <c r="B510" s="300">
        <v>458</v>
      </c>
      <c r="C510" s="488"/>
      <c r="D510" s="489"/>
      <c r="E510" s="489"/>
      <c r="F510" s="489"/>
      <c r="G510" s="489"/>
      <c r="H510" s="489"/>
      <c r="I510" s="489"/>
      <c r="J510" s="489"/>
      <c r="K510" s="489"/>
      <c r="L510" s="489"/>
      <c r="M510" s="1100"/>
      <c r="N510" s="1100"/>
      <c r="O510" s="1100"/>
      <c r="P510" s="1100"/>
      <c r="Q510" s="1100"/>
      <c r="R510" s="1100"/>
      <c r="S510" s="1100"/>
      <c r="T510" s="1100"/>
      <c r="U510" s="1100"/>
      <c r="V510" s="1100"/>
      <c r="W510" s="1101"/>
      <c r="X510" s="4"/>
      <c r="Y510" s="5"/>
    </row>
    <row r="511" spans="2:25" ht="34.5" customHeight="1">
      <c r="B511" s="300">
        <v>459</v>
      </c>
      <c r="C511" s="488"/>
      <c r="D511" s="489"/>
      <c r="E511" s="489"/>
      <c r="F511" s="489"/>
      <c r="G511" s="489"/>
      <c r="H511" s="489"/>
      <c r="I511" s="489"/>
      <c r="J511" s="489"/>
      <c r="K511" s="489"/>
      <c r="L511" s="489"/>
      <c r="M511" s="1100"/>
      <c r="N511" s="1100"/>
      <c r="O511" s="1100"/>
      <c r="P511" s="1100"/>
      <c r="Q511" s="1100"/>
      <c r="R511" s="1100"/>
      <c r="S511" s="1100"/>
      <c r="T511" s="1100"/>
      <c r="U511" s="1100"/>
      <c r="V511" s="1100"/>
      <c r="W511" s="1101"/>
      <c r="X511" s="4"/>
      <c r="Y511" s="5"/>
    </row>
    <row r="512" spans="2:25" ht="34.5" customHeight="1">
      <c r="B512" s="300">
        <v>460</v>
      </c>
      <c r="C512" s="488"/>
      <c r="D512" s="489"/>
      <c r="E512" s="489"/>
      <c r="F512" s="489"/>
      <c r="G512" s="489"/>
      <c r="H512" s="489"/>
      <c r="I512" s="489"/>
      <c r="J512" s="489"/>
      <c r="K512" s="489"/>
      <c r="L512" s="489"/>
      <c r="M512" s="1100"/>
      <c r="N512" s="1100"/>
      <c r="O512" s="1100"/>
      <c r="P512" s="1100"/>
      <c r="Q512" s="1100"/>
      <c r="R512" s="1100"/>
      <c r="S512" s="1100"/>
      <c r="T512" s="1100"/>
      <c r="U512" s="1100"/>
      <c r="V512" s="1100"/>
      <c r="W512" s="1101"/>
      <c r="X512" s="4"/>
      <c r="Y512" s="5"/>
    </row>
    <row r="513" spans="2:25" ht="34.5" customHeight="1">
      <c r="B513" s="300">
        <v>461</v>
      </c>
      <c r="C513" s="488"/>
      <c r="D513" s="489"/>
      <c r="E513" s="489"/>
      <c r="F513" s="489"/>
      <c r="G513" s="489"/>
      <c r="H513" s="489"/>
      <c r="I513" s="489"/>
      <c r="J513" s="489"/>
      <c r="K513" s="489"/>
      <c r="L513" s="489"/>
      <c r="M513" s="1100"/>
      <c r="N513" s="1100"/>
      <c r="O513" s="1100"/>
      <c r="P513" s="1100"/>
      <c r="Q513" s="1100"/>
      <c r="R513" s="1100"/>
      <c r="S513" s="1100"/>
      <c r="T513" s="1100"/>
      <c r="U513" s="1100"/>
      <c r="V513" s="1100"/>
      <c r="W513" s="1101"/>
      <c r="X513" s="4"/>
      <c r="Y513" s="5"/>
    </row>
    <row r="514" spans="2:25" ht="34.5" customHeight="1">
      <c r="B514" s="300">
        <v>462</v>
      </c>
      <c r="C514" s="488"/>
      <c r="D514" s="489"/>
      <c r="E514" s="489"/>
      <c r="F514" s="489"/>
      <c r="G514" s="489"/>
      <c r="H514" s="489"/>
      <c r="I514" s="489"/>
      <c r="J514" s="489"/>
      <c r="K514" s="489"/>
      <c r="L514" s="489"/>
      <c r="M514" s="1100"/>
      <c r="N514" s="1100"/>
      <c r="O514" s="1100"/>
      <c r="P514" s="1100"/>
      <c r="Q514" s="1100"/>
      <c r="R514" s="1100"/>
      <c r="S514" s="1100"/>
      <c r="T514" s="1100"/>
      <c r="U514" s="1100"/>
      <c r="V514" s="1100"/>
      <c r="W514" s="1101"/>
      <c r="X514" s="4"/>
      <c r="Y514" s="5"/>
    </row>
    <row r="515" spans="2:25" ht="34.5" customHeight="1">
      <c r="B515" s="300">
        <v>463</v>
      </c>
      <c r="C515" s="488"/>
      <c r="D515" s="489"/>
      <c r="E515" s="489"/>
      <c r="F515" s="489"/>
      <c r="G515" s="489"/>
      <c r="H515" s="489"/>
      <c r="I515" s="489"/>
      <c r="J515" s="489"/>
      <c r="K515" s="489"/>
      <c r="L515" s="489"/>
      <c r="M515" s="1100"/>
      <c r="N515" s="1100"/>
      <c r="O515" s="1100"/>
      <c r="P515" s="1100"/>
      <c r="Q515" s="1100"/>
      <c r="R515" s="1100"/>
      <c r="S515" s="1100"/>
      <c r="T515" s="1100"/>
      <c r="U515" s="1100"/>
      <c r="V515" s="1100"/>
      <c r="W515" s="1101"/>
      <c r="X515" s="4"/>
      <c r="Y515" s="5"/>
    </row>
    <row r="516" spans="2:25" ht="34.5" customHeight="1">
      <c r="B516" s="300">
        <v>464</v>
      </c>
      <c r="C516" s="488"/>
      <c r="D516" s="489"/>
      <c r="E516" s="489"/>
      <c r="F516" s="489"/>
      <c r="G516" s="489"/>
      <c r="H516" s="489"/>
      <c r="I516" s="489"/>
      <c r="J516" s="489"/>
      <c r="K516" s="489"/>
      <c r="L516" s="489"/>
      <c r="M516" s="1100"/>
      <c r="N516" s="1100"/>
      <c r="O516" s="1100"/>
      <c r="P516" s="1100"/>
      <c r="Q516" s="1100"/>
      <c r="R516" s="1100"/>
      <c r="S516" s="1100"/>
      <c r="T516" s="1100"/>
      <c r="U516" s="1100"/>
      <c r="V516" s="1100"/>
      <c r="W516" s="1101"/>
      <c r="X516" s="4"/>
      <c r="Y516" s="5"/>
    </row>
    <row r="517" spans="2:25" ht="34.5" customHeight="1">
      <c r="B517" s="300">
        <v>465</v>
      </c>
      <c r="C517" s="488"/>
      <c r="D517" s="489"/>
      <c r="E517" s="489"/>
      <c r="F517" s="489"/>
      <c r="G517" s="489"/>
      <c r="H517" s="489"/>
      <c r="I517" s="489"/>
      <c r="J517" s="489"/>
      <c r="K517" s="489"/>
      <c r="L517" s="489"/>
      <c r="M517" s="1100"/>
      <c r="N517" s="1100"/>
      <c r="O517" s="1100"/>
      <c r="P517" s="1100"/>
      <c r="Q517" s="1100"/>
      <c r="R517" s="1100"/>
      <c r="S517" s="1100"/>
      <c r="T517" s="1100"/>
      <c r="U517" s="1100"/>
      <c r="V517" s="1100"/>
      <c r="W517" s="1101"/>
      <c r="X517" s="4"/>
      <c r="Y517" s="5"/>
    </row>
    <row r="518" spans="2:25" ht="34.5" customHeight="1">
      <c r="B518" s="300">
        <v>466</v>
      </c>
      <c r="C518" s="488"/>
      <c r="D518" s="489"/>
      <c r="E518" s="489"/>
      <c r="F518" s="489"/>
      <c r="G518" s="489"/>
      <c r="H518" s="489"/>
      <c r="I518" s="489"/>
      <c r="J518" s="489"/>
      <c r="K518" s="489"/>
      <c r="L518" s="489"/>
      <c r="M518" s="1100"/>
      <c r="N518" s="1100"/>
      <c r="O518" s="1100"/>
      <c r="P518" s="1100"/>
      <c r="Q518" s="1100"/>
      <c r="R518" s="1100"/>
      <c r="S518" s="1100"/>
      <c r="T518" s="1100"/>
      <c r="U518" s="1100"/>
      <c r="V518" s="1100"/>
      <c r="W518" s="1101"/>
      <c r="X518" s="4"/>
      <c r="Y518" s="5"/>
    </row>
    <row r="519" spans="2:25" ht="34.5" customHeight="1">
      <c r="B519" s="300">
        <v>467</v>
      </c>
      <c r="C519" s="488"/>
      <c r="D519" s="489"/>
      <c r="E519" s="489"/>
      <c r="F519" s="489"/>
      <c r="G519" s="489"/>
      <c r="H519" s="489"/>
      <c r="I519" s="489"/>
      <c r="J519" s="489"/>
      <c r="K519" s="489"/>
      <c r="L519" s="489"/>
      <c r="M519" s="1100"/>
      <c r="N519" s="1100"/>
      <c r="O519" s="1100"/>
      <c r="P519" s="1100"/>
      <c r="Q519" s="1100"/>
      <c r="R519" s="1100"/>
      <c r="S519" s="1100"/>
      <c r="T519" s="1100"/>
      <c r="U519" s="1100"/>
      <c r="V519" s="1100"/>
      <c r="W519" s="1101"/>
      <c r="X519" s="4"/>
      <c r="Y519" s="5"/>
    </row>
    <row r="520" spans="2:25" ht="34.5" customHeight="1">
      <c r="B520" s="300">
        <v>468</v>
      </c>
      <c r="C520" s="488"/>
      <c r="D520" s="489"/>
      <c r="E520" s="489"/>
      <c r="F520" s="489"/>
      <c r="G520" s="489"/>
      <c r="H520" s="489"/>
      <c r="I520" s="489"/>
      <c r="J520" s="489"/>
      <c r="K520" s="489"/>
      <c r="L520" s="489"/>
      <c r="M520" s="1100"/>
      <c r="N520" s="1100"/>
      <c r="O520" s="1100"/>
      <c r="P520" s="1100"/>
      <c r="Q520" s="1100"/>
      <c r="R520" s="1100"/>
      <c r="S520" s="1100"/>
      <c r="T520" s="1100"/>
      <c r="U520" s="1100"/>
      <c r="V520" s="1100"/>
      <c r="W520" s="1101"/>
      <c r="X520" s="4"/>
      <c r="Y520" s="5"/>
    </row>
    <row r="521" spans="2:25" ht="34.5" customHeight="1">
      <c r="B521" s="300">
        <v>469</v>
      </c>
      <c r="C521" s="488"/>
      <c r="D521" s="489"/>
      <c r="E521" s="489"/>
      <c r="F521" s="489"/>
      <c r="G521" s="489"/>
      <c r="H521" s="489"/>
      <c r="I521" s="489"/>
      <c r="J521" s="489"/>
      <c r="K521" s="489"/>
      <c r="L521" s="489"/>
      <c r="M521" s="1100"/>
      <c r="N521" s="1100"/>
      <c r="O521" s="1100"/>
      <c r="P521" s="1100"/>
      <c r="Q521" s="1100"/>
      <c r="R521" s="1100"/>
      <c r="S521" s="1100"/>
      <c r="T521" s="1100"/>
      <c r="U521" s="1100"/>
      <c r="V521" s="1100"/>
      <c r="W521" s="1101"/>
      <c r="X521" s="4"/>
      <c r="Y521" s="5"/>
    </row>
    <row r="522" spans="2:25" ht="34.5" customHeight="1">
      <c r="B522" s="300">
        <v>470</v>
      </c>
      <c r="C522" s="488"/>
      <c r="D522" s="489"/>
      <c r="E522" s="489"/>
      <c r="F522" s="489"/>
      <c r="G522" s="489"/>
      <c r="H522" s="489"/>
      <c r="I522" s="489"/>
      <c r="J522" s="489"/>
      <c r="K522" s="489"/>
      <c r="L522" s="489"/>
      <c r="M522" s="1100"/>
      <c r="N522" s="1100"/>
      <c r="O522" s="1100"/>
      <c r="P522" s="1100"/>
      <c r="Q522" s="1100"/>
      <c r="R522" s="1100"/>
      <c r="S522" s="1100"/>
      <c r="T522" s="1100"/>
      <c r="U522" s="1100"/>
      <c r="V522" s="1100"/>
      <c r="W522" s="1101"/>
      <c r="X522" s="4"/>
      <c r="Y522" s="5"/>
    </row>
    <row r="523" spans="2:25" ht="34.5" customHeight="1">
      <c r="B523" s="300">
        <v>471</v>
      </c>
      <c r="C523" s="488"/>
      <c r="D523" s="489"/>
      <c r="E523" s="489"/>
      <c r="F523" s="489"/>
      <c r="G523" s="489"/>
      <c r="H523" s="489"/>
      <c r="I523" s="489"/>
      <c r="J523" s="489"/>
      <c r="K523" s="489"/>
      <c r="L523" s="489"/>
      <c r="M523" s="1100"/>
      <c r="N523" s="1100"/>
      <c r="O523" s="1100"/>
      <c r="P523" s="1100"/>
      <c r="Q523" s="1100"/>
      <c r="R523" s="1100"/>
      <c r="S523" s="1100"/>
      <c r="T523" s="1100"/>
      <c r="U523" s="1100"/>
      <c r="V523" s="1100"/>
      <c r="W523" s="1101"/>
      <c r="X523" s="4"/>
      <c r="Y523" s="5"/>
    </row>
    <row r="524" spans="2:25" ht="34.5" customHeight="1">
      <c r="B524" s="300">
        <v>472</v>
      </c>
      <c r="C524" s="488"/>
      <c r="D524" s="489"/>
      <c r="E524" s="489"/>
      <c r="F524" s="489"/>
      <c r="G524" s="489"/>
      <c r="H524" s="489"/>
      <c r="I524" s="489"/>
      <c r="J524" s="489"/>
      <c r="K524" s="489"/>
      <c r="L524" s="489"/>
      <c r="M524" s="1100"/>
      <c r="N524" s="1100"/>
      <c r="O524" s="1100"/>
      <c r="P524" s="1100"/>
      <c r="Q524" s="1100"/>
      <c r="R524" s="1100"/>
      <c r="S524" s="1100"/>
      <c r="T524" s="1100"/>
      <c r="U524" s="1100"/>
      <c r="V524" s="1100"/>
      <c r="W524" s="1101"/>
      <c r="X524" s="4"/>
      <c r="Y524" s="5"/>
    </row>
    <row r="525" spans="2:25" ht="34.5" customHeight="1">
      <c r="B525" s="300">
        <v>473</v>
      </c>
      <c r="C525" s="488"/>
      <c r="D525" s="489"/>
      <c r="E525" s="489"/>
      <c r="F525" s="489"/>
      <c r="G525" s="489"/>
      <c r="H525" s="489"/>
      <c r="I525" s="489"/>
      <c r="J525" s="489"/>
      <c r="K525" s="489"/>
      <c r="L525" s="489"/>
      <c r="M525" s="1100"/>
      <c r="N525" s="1100"/>
      <c r="O525" s="1100"/>
      <c r="P525" s="1100"/>
      <c r="Q525" s="1100"/>
      <c r="R525" s="1100"/>
      <c r="S525" s="1100"/>
      <c r="T525" s="1100"/>
      <c r="U525" s="1100"/>
      <c r="V525" s="1100"/>
      <c r="W525" s="1101"/>
      <c r="X525" s="4"/>
      <c r="Y525" s="5"/>
    </row>
    <row r="526" spans="2:25" ht="34.5" customHeight="1">
      <c r="B526" s="300">
        <v>474</v>
      </c>
      <c r="C526" s="488"/>
      <c r="D526" s="489"/>
      <c r="E526" s="489"/>
      <c r="F526" s="489"/>
      <c r="G526" s="489"/>
      <c r="H526" s="489"/>
      <c r="I526" s="489"/>
      <c r="J526" s="489"/>
      <c r="K526" s="489"/>
      <c r="L526" s="489"/>
      <c r="M526" s="1100"/>
      <c r="N526" s="1100"/>
      <c r="O526" s="1100"/>
      <c r="P526" s="1100"/>
      <c r="Q526" s="1100"/>
      <c r="R526" s="1100"/>
      <c r="S526" s="1100"/>
      <c r="T526" s="1100"/>
      <c r="U526" s="1100"/>
      <c r="V526" s="1100"/>
      <c r="W526" s="1101"/>
      <c r="X526" s="4"/>
      <c r="Y526" s="5"/>
    </row>
    <row r="527" spans="2:25" ht="34.5" customHeight="1">
      <c r="B527" s="300">
        <v>475</v>
      </c>
      <c r="C527" s="488"/>
      <c r="D527" s="489"/>
      <c r="E527" s="489"/>
      <c r="F527" s="489"/>
      <c r="G527" s="489"/>
      <c r="H527" s="489"/>
      <c r="I527" s="489"/>
      <c r="J527" s="489"/>
      <c r="K527" s="489"/>
      <c r="L527" s="489"/>
      <c r="M527" s="1100"/>
      <c r="N527" s="1100"/>
      <c r="O527" s="1100"/>
      <c r="P527" s="1100"/>
      <c r="Q527" s="1100"/>
      <c r="R527" s="1100"/>
      <c r="S527" s="1100"/>
      <c r="T527" s="1100"/>
      <c r="U527" s="1100"/>
      <c r="V527" s="1100"/>
      <c r="W527" s="1101"/>
      <c r="X527" s="4"/>
      <c r="Y527" s="5"/>
    </row>
    <row r="528" spans="2:25" ht="34.5" customHeight="1">
      <c r="B528" s="300">
        <v>476</v>
      </c>
      <c r="C528" s="488"/>
      <c r="D528" s="489"/>
      <c r="E528" s="489"/>
      <c r="F528" s="489"/>
      <c r="G528" s="489"/>
      <c r="H528" s="489"/>
      <c r="I528" s="489"/>
      <c r="J528" s="489"/>
      <c r="K528" s="489"/>
      <c r="L528" s="489"/>
      <c r="M528" s="1100"/>
      <c r="N528" s="1100"/>
      <c r="O528" s="1100"/>
      <c r="P528" s="1100"/>
      <c r="Q528" s="1100"/>
      <c r="R528" s="1100"/>
      <c r="S528" s="1100"/>
      <c r="T528" s="1100"/>
      <c r="U528" s="1100"/>
      <c r="V528" s="1100"/>
      <c r="W528" s="1101"/>
      <c r="X528" s="4"/>
      <c r="Y528" s="5"/>
    </row>
    <row r="529" spans="2:25" ht="34.5" customHeight="1">
      <c r="B529" s="300">
        <v>477</v>
      </c>
      <c r="C529" s="488"/>
      <c r="D529" s="489"/>
      <c r="E529" s="489"/>
      <c r="F529" s="489"/>
      <c r="G529" s="489"/>
      <c r="H529" s="489"/>
      <c r="I529" s="489"/>
      <c r="J529" s="489"/>
      <c r="K529" s="489"/>
      <c r="L529" s="489"/>
      <c r="M529" s="1100"/>
      <c r="N529" s="1100"/>
      <c r="O529" s="1100"/>
      <c r="P529" s="1100"/>
      <c r="Q529" s="1100"/>
      <c r="R529" s="1100"/>
      <c r="S529" s="1100"/>
      <c r="T529" s="1100"/>
      <c r="U529" s="1100"/>
      <c r="V529" s="1100"/>
      <c r="W529" s="1101"/>
      <c r="X529" s="4"/>
      <c r="Y529" s="5"/>
    </row>
    <row r="530" spans="2:25" ht="34.5" customHeight="1">
      <c r="B530" s="300">
        <v>478</v>
      </c>
      <c r="C530" s="488"/>
      <c r="D530" s="489"/>
      <c r="E530" s="489"/>
      <c r="F530" s="489"/>
      <c r="G530" s="489"/>
      <c r="H530" s="489"/>
      <c r="I530" s="489"/>
      <c r="J530" s="489"/>
      <c r="K530" s="489"/>
      <c r="L530" s="489"/>
      <c r="M530" s="1100"/>
      <c r="N530" s="1100"/>
      <c r="O530" s="1100"/>
      <c r="P530" s="1100"/>
      <c r="Q530" s="1100"/>
      <c r="R530" s="1100"/>
      <c r="S530" s="1100"/>
      <c r="T530" s="1100"/>
      <c r="U530" s="1100"/>
      <c r="V530" s="1100"/>
      <c r="W530" s="1101"/>
      <c r="X530" s="4"/>
      <c r="Y530" s="5"/>
    </row>
    <row r="531" spans="2:25" ht="34.5" customHeight="1">
      <c r="B531" s="300">
        <v>479</v>
      </c>
      <c r="C531" s="488"/>
      <c r="D531" s="489"/>
      <c r="E531" s="489"/>
      <c r="F531" s="489"/>
      <c r="G531" s="489"/>
      <c r="H531" s="489"/>
      <c r="I531" s="489"/>
      <c r="J531" s="489"/>
      <c r="K531" s="489"/>
      <c r="L531" s="489"/>
      <c r="M531" s="1100"/>
      <c r="N531" s="1100"/>
      <c r="O531" s="1100"/>
      <c r="P531" s="1100"/>
      <c r="Q531" s="1100"/>
      <c r="R531" s="1100"/>
      <c r="S531" s="1100"/>
      <c r="T531" s="1100"/>
      <c r="U531" s="1100"/>
      <c r="V531" s="1100"/>
      <c r="W531" s="1101"/>
      <c r="X531" s="4"/>
      <c r="Y531" s="5"/>
    </row>
    <row r="532" spans="2:25" ht="34.5" customHeight="1">
      <c r="B532" s="300">
        <v>480</v>
      </c>
      <c r="C532" s="488"/>
      <c r="D532" s="489"/>
      <c r="E532" s="489"/>
      <c r="F532" s="489"/>
      <c r="G532" s="489"/>
      <c r="H532" s="489"/>
      <c r="I532" s="489"/>
      <c r="J532" s="489"/>
      <c r="K532" s="489"/>
      <c r="L532" s="489"/>
      <c r="M532" s="1100"/>
      <c r="N532" s="1100"/>
      <c r="O532" s="1100"/>
      <c r="P532" s="1100"/>
      <c r="Q532" s="1100"/>
      <c r="R532" s="1100"/>
      <c r="S532" s="1100"/>
      <c r="T532" s="1100"/>
      <c r="U532" s="1100"/>
      <c r="V532" s="1100"/>
      <c r="W532" s="1101"/>
      <c r="X532" s="4"/>
      <c r="Y532" s="5"/>
    </row>
    <row r="533" spans="2:25" ht="34.5" customHeight="1">
      <c r="B533" s="300">
        <v>481</v>
      </c>
      <c r="C533" s="488"/>
      <c r="D533" s="489"/>
      <c r="E533" s="489"/>
      <c r="F533" s="489"/>
      <c r="G533" s="489"/>
      <c r="H533" s="489"/>
      <c r="I533" s="489"/>
      <c r="J533" s="489"/>
      <c r="K533" s="489"/>
      <c r="L533" s="489"/>
      <c r="M533" s="1100"/>
      <c r="N533" s="1100"/>
      <c r="O533" s="1100"/>
      <c r="P533" s="1100"/>
      <c r="Q533" s="1100"/>
      <c r="R533" s="1100"/>
      <c r="S533" s="1100"/>
      <c r="T533" s="1100"/>
      <c r="U533" s="1100"/>
      <c r="V533" s="1100"/>
      <c r="W533" s="1101"/>
      <c r="X533" s="4"/>
      <c r="Y533" s="5"/>
    </row>
    <row r="534" spans="2:25" ht="34.5" customHeight="1">
      <c r="B534" s="300">
        <v>482</v>
      </c>
      <c r="C534" s="488"/>
      <c r="D534" s="489"/>
      <c r="E534" s="489"/>
      <c r="F534" s="489"/>
      <c r="G534" s="489"/>
      <c r="H534" s="489"/>
      <c r="I534" s="489"/>
      <c r="J534" s="489"/>
      <c r="K534" s="489"/>
      <c r="L534" s="489"/>
      <c r="M534" s="1100"/>
      <c r="N534" s="1100"/>
      <c r="O534" s="1100"/>
      <c r="P534" s="1100"/>
      <c r="Q534" s="1100"/>
      <c r="R534" s="1100"/>
      <c r="S534" s="1100"/>
      <c r="T534" s="1100"/>
      <c r="U534" s="1100"/>
      <c r="V534" s="1100"/>
      <c r="W534" s="1101"/>
      <c r="X534" s="4"/>
      <c r="Y534" s="5"/>
    </row>
    <row r="535" spans="2:25" ht="34.5" customHeight="1">
      <c r="B535" s="300">
        <v>483</v>
      </c>
      <c r="C535" s="488"/>
      <c r="D535" s="489"/>
      <c r="E535" s="489"/>
      <c r="F535" s="489"/>
      <c r="G535" s="489"/>
      <c r="H535" s="489"/>
      <c r="I535" s="489"/>
      <c r="J535" s="489"/>
      <c r="K535" s="489"/>
      <c r="L535" s="489"/>
      <c r="M535" s="1100"/>
      <c r="N535" s="1100"/>
      <c r="O535" s="1100"/>
      <c r="P535" s="1100"/>
      <c r="Q535" s="1100"/>
      <c r="R535" s="1100"/>
      <c r="S535" s="1100"/>
      <c r="T535" s="1100"/>
      <c r="U535" s="1100"/>
      <c r="V535" s="1100"/>
      <c r="W535" s="1101"/>
      <c r="X535" s="4"/>
      <c r="Y535" s="5"/>
    </row>
    <row r="536" spans="2:25" ht="34.5" customHeight="1">
      <c r="B536" s="300">
        <v>484</v>
      </c>
      <c r="C536" s="488"/>
      <c r="D536" s="489"/>
      <c r="E536" s="489"/>
      <c r="F536" s="489"/>
      <c r="G536" s="489"/>
      <c r="H536" s="489"/>
      <c r="I536" s="489"/>
      <c r="J536" s="489"/>
      <c r="K536" s="489"/>
      <c r="L536" s="489"/>
      <c r="M536" s="1100"/>
      <c r="N536" s="1100"/>
      <c r="O536" s="1100"/>
      <c r="P536" s="1100"/>
      <c r="Q536" s="1100"/>
      <c r="R536" s="1100"/>
      <c r="S536" s="1100"/>
      <c r="T536" s="1100"/>
      <c r="U536" s="1100"/>
      <c r="V536" s="1100"/>
      <c r="W536" s="1101"/>
      <c r="X536" s="4"/>
      <c r="Y536" s="5"/>
    </row>
    <row r="537" spans="2:25" ht="34.5" customHeight="1">
      <c r="B537" s="300">
        <v>485</v>
      </c>
      <c r="C537" s="488"/>
      <c r="D537" s="489"/>
      <c r="E537" s="489"/>
      <c r="F537" s="489"/>
      <c r="G537" s="489"/>
      <c r="H537" s="489"/>
      <c r="I537" s="489"/>
      <c r="J537" s="489"/>
      <c r="K537" s="489"/>
      <c r="L537" s="489"/>
      <c r="M537" s="1100"/>
      <c r="N537" s="1100"/>
      <c r="O537" s="1100"/>
      <c r="P537" s="1100"/>
      <c r="Q537" s="1100"/>
      <c r="R537" s="1100"/>
      <c r="S537" s="1100"/>
      <c r="T537" s="1100"/>
      <c r="U537" s="1100"/>
      <c r="V537" s="1100"/>
      <c r="W537" s="1101"/>
      <c r="X537" s="4"/>
      <c r="Y537" s="5"/>
    </row>
    <row r="538" spans="2:25" ht="34.5" customHeight="1">
      <c r="B538" s="300">
        <v>486</v>
      </c>
      <c r="C538" s="488"/>
      <c r="D538" s="489"/>
      <c r="E538" s="489"/>
      <c r="F538" s="489"/>
      <c r="G538" s="489"/>
      <c r="H538" s="489"/>
      <c r="I538" s="489"/>
      <c r="J538" s="489"/>
      <c r="K538" s="489"/>
      <c r="L538" s="489"/>
      <c r="M538" s="1100"/>
      <c r="N538" s="1100"/>
      <c r="O538" s="1100"/>
      <c r="P538" s="1100"/>
      <c r="Q538" s="1100"/>
      <c r="R538" s="1100"/>
      <c r="S538" s="1100"/>
      <c r="T538" s="1100"/>
      <c r="U538" s="1100"/>
      <c r="V538" s="1100"/>
      <c r="W538" s="1101"/>
      <c r="X538" s="4"/>
      <c r="Y538" s="5"/>
    </row>
    <row r="539" spans="2:25" ht="34.5" customHeight="1">
      <c r="B539" s="300">
        <v>487</v>
      </c>
      <c r="C539" s="488"/>
      <c r="D539" s="489"/>
      <c r="E539" s="489"/>
      <c r="F539" s="489"/>
      <c r="G539" s="489"/>
      <c r="H539" s="489"/>
      <c r="I539" s="489"/>
      <c r="J539" s="489"/>
      <c r="K539" s="489"/>
      <c r="L539" s="489"/>
      <c r="M539" s="1100"/>
      <c r="N539" s="1100"/>
      <c r="O539" s="1100"/>
      <c r="P539" s="1100"/>
      <c r="Q539" s="1100"/>
      <c r="R539" s="1100"/>
      <c r="S539" s="1100"/>
      <c r="T539" s="1100"/>
      <c r="U539" s="1100"/>
      <c r="V539" s="1100"/>
      <c r="W539" s="1101"/>
      <c r="X539" s="4"/>
      <c r="Y539" s="5"/>
    </row>
    <row r="540" spans="2:25" ht="34.5" customHeight="1">
      <c r="B540" s="300">
        <v>488</v>
      </c>
      <c r="C540" s="488"/>
      <c r="D540" s="489"/>
      <c r="E540" s="489"/>
      <c r="F540" s="489"/>
      <c r="G540" s="489"/>
      <c r="H540" s="489"/>
      <c r="I540" s="489"/>
      <c r="J540" s="489"/>
      <c r="K540" s="489"/>
      <c r="L540" s="489"/>
      <c r="M540" s="1100"/>
      <c r="N540" s="1100"/>
      <c r="O540" s="1100"/>
      <c r="P540" s="1100"/>
      <c r="Q540" s="1100"/>
      <c r="R540" s="1100"/>
      <c r="S540" s="1100"/>
      <c r="T540" s="1100"/>
      <c r="U540" s="1100"/>
      <c r="V540" s="1100"/>
      <c r="W540" s="1101"/>
      <c r="X540" s="4"/>
      <c r="Y540" s="5"/>
    </row>
    <row r="541" spans="2:25" ht="34.5" customHeight="1">
      <c r="B541" s="300">
        <v>489</v>
      </c>
      <c r="C541" s="488"/>
      <c r="D541" s="489"/>
      <c r="E541" s="489"/>
      <c r="F541" s="489"/>
      <c r="G541" s="489"/>
      <c r="H541" s="489"/>
      <c r="I541" s="489"/>
      <c r="J541" s="489"/>
      <c r="K541" s="489"/>
      <c r="L541" s="489"/>
      <c r="M541" s="1100"/>
      <c r="N541" s="1100"/>
      <c r="O541" s="1100"/>
      <c r="P541" s="1100"/>
      <c r="Q541" s="1100"/>
      <c r="R541" s="1100"/>
      <c r="S541" s="1100"/>
      <c r="T541" s="1100"/>
      <c r="U541" s="1100"/>
      <c r="V541" s="1100"/>
      <c r="W541" s="1101"/>
      <c r="X541" s="4"/>
      <c r="Y541" s="5"/>
    </row>
    <row r="542" spans="2:25" ht="34.5" customHeight="1">
      <c r="B542" s="300">
        <v>490</v>
      </c>
      <c r="C542" s="488"/>
      <c r="D542" s="489"/>
      <c r="E542" s="489"/>
      <c r="F542" s="489"/>
      <c r="G542" s="489"/>
      <c r="H542" s="489"/>
      <c r="I542" s="489"/>
      <c r="J542" s="489"/>
      <c r="K542" s="489"/>
      <c r="L542" s="489"/>
      <c r="M542" s="1100"/>
      <c r="N542" s="1100"/>
      <c r="O542" s="1100"/>
      <c r="P542" s="1100"/>
      <c r="Q542" s="1100"/>
      <c r="R542" s="1100"/>
      <c r="S542" s="1100"/>
      <c r="T542" s="1100"/>
      <c r="U542" s="1100"/>
      <c r="V542" s="1100"/>
      <c r="W542" s="1101"/>
      <c r="X542" s="4"/>
      <c r="Y542" s="5"/>
    </row>
    <row r="543" spans="2:25" ht="34.5" customHeight="1">
      <c r="B543" s="300">
        <v>491</v>
      </c>
      <c r="C543" s="488"/>
      <c r="D543" s="489"/>
      <c r="E543" s="489"/>
      <c r="F543" s="489"/>
      <c r="G543" s="489"/>
      <c r="H543" s="489"/>
      <c r="I543" s="489"/>
      <c r="J543" s="489"/>
      <c r="K543" s="489"/>
      <c r="L543" s="489"/>
      <c r="M543" s="1100"/>
      <c r="N543" s="1100"/>
      <c r="O543" s="1100"/>
      <c r="P543" s="1100"/>
      <c r="Q543" s="1100"/>
      <c r="R543" s="1100"/>
      <c r="S543" s="1100"/>
      <c r="T543" s="1100"/>
      <c r="U543" s="1100"/>
      <c r="V543" s="1100"/>
      <c r="W543" s="1101"/>
      <c r="X543" s="4"/>
      <c r="Y543" s="5"/>
    </row>
    <row r="544" spans="2:25" ht="34.5" customHeight="1">
      <c r="B544" s="300">
        <v>492</v>
      </c>
      <c r="C544" s="488"/>
      <c r="D544" s="489"/>
      <c r="E544" s="489"/>
      <c r="F544" s="489"/>
      <c r="G544" s="489"/>
      <c r="H544" s="489"/>
      <c r="I544" s="489"/>
      <c r="J544" s="489"/>
      <c r="K544" s="489"/>
      <c r="L544" s="489"/>
      <c r="M544" s="1100"/>
      <c r="N544" s="1100"/>
      <c r="O544" s="1100"/>
      <c r="P544" s="1100"/>
      <c r="Q544" s="1100"/>
      <c r="R544" s="1100"/>
      <c r="S544" s="1100"/>
      <c r="T544" s="1100"/>
      <c r="U544" s="1100"/>
      <c r="V544" s="1100"/>
      <c r="W544" s="1101"/>
      <c r="X544" s="4"/>
      <c r="Y544" s="5"/>
    </row>
    <row r="545" spans="2:25" ht="34.5" customHeight="1">
      <c r="B545" s="300">
        <v>493</v>
      </c>
      <c r="C545" s="488"/>
      <c r="D545" s="489"/>
      <c r="E545" s="489"/>
      <c r="F545" s="489"/>
      <c r="G545" s="489"/>
      <c r="H545" s="489"/>
      <c r="I545" s="489"/>
      <c r="J545" s="489"/>
      <c r="K545" s="489"/>
      <c r="L545" s="489"/>
      <c r="M545" s="1100"/>
      <c r="N545" s="1100"/>
      <c r="O545" s="1100"/>
      <c r="P545" s="1100"/>
      <c r="Q545" s="1100"/>
      <c r="R545" s="1100"/>
      <c r="S545" s="1100"/>
      <c r="T545" s="1100"/>
      <c r="U545" s="1100"/>
      <c r="V545" s="1100"/>
      <c r="W545" s="1101"/>
      <c r="X545" s="4"/>
      <c r="Y545" s="5"/>
    </row>
    <row r="546" spans="2:25" ht="34.5" customHeight="1">
      <c r="B546" s="300">
        <v>494</v>
      </c>
      <c r="C546" s="488"/>
      <c r="D546" s="489"/>
      <c r="E546" s="489"/>
      <c r="F546" s="489"/>
      <c r="G546" s="489"/>
      <c r="H546" s="489"/>
      <c r="I546" s="489"/>
      <c r="J546" s="489"/>
      <c r="K546" s="489"/>
      <c r="L546" s="489"/>
      <c r="M546" s="1100"/>
      <c r="N546" s="1100"/>
      <c r="O546" s="1100"/>
      <c r="P546" s="1100"/>
      <c r="Q546" s="1100"/>
      <c r="R546" s="1100"/>
      <c r="S546" s="1100"/>
      <c r="T546" s="1100"/>
      <c r="U546" s="1100"/>
      <c r="V546" s="1100"/>
      <c r="W546" s="1101"/>
      <c r="X546" s="4"/>
      <c r="Y546" s="5"/>
    </row>
    <row r="547" spans="2:25" ht="34.5" customHeight="1">
      <c r="B547" s="300">
        <v>495</v>
      </c>
      <c r="C547" s="488"/>
      <c r="D547" s="489"/>
      <c r="E547" s="489"/>
      <c r="F547" s="489"/>
      <c r="G547" s="489"/>
      <c r="H547" s="489"/>
      <c r="I547" s="489"/>
      <c r="J547" s="489"/>
      <c r="K547" s="489"/>
      <c r="L547" s="489"/>
      <c r="M547" s="1100"/>
      <c r="N547" s="1100"/>
      <c r="O547" s="1100"/>
      <c r="P547" s="1100"/>
      <c r="Q547" s="1100"/>
      <c r="R547" s="1100"/>
      <c r="S547" s="1100"/>
      <c r="T547" s="1100"/>
      <c r="U547" s="1100"/>
      <c r="V547" s="1100"/>
      <c r="W547" s="1101"/>
      <c r="X547" s="4"/>
      <c r="Y547" s="5"/>
    </row>
    <row r="548" spans="2:25" ht="34.5" customHeight="1">
      <c r="B548" s="300">
        <v>496</v>
      </c>
      <c r="C548" s="488"/>
      <c r="D548" s="489"/>
      <c r="E548" s="489"/>
      <c r="F548" s="489"/>
      <c r="G548" s="489"/>
      <c r="H548" s="489"/>
      <c r="I548" s="489"/>
      <c r="J548" s="489"/>
      <c r="K548" s="489"/>
      <c r="L548" s="489"/>
      <c r="M548" s="1100"/>
      <c r="N548" s="1100"/>
      <c r="O548" s="1100"/>
      <c r="P548" s="1100"/>
      <c r="Q548" s="1100"/>
      <c r="R548" s="1100"/>
      <c r="S548" s="1100"/>
      <c r="T548" s="1100"/>
      <c r="U548" s="1100"/>
      <c r="V548" s="1100"/>
      <c r="W548" s="1101"/>
      <c r="X548" s="4"/>
      <c r="Y548" s="5"/>
    </row>
    <row r="549" spans="2:25" ht="34.5" customHeight="1">
      <c r="B549" s="300">
        <v>497</v>
      </c>
      <c r="C549" s="488"/>
      <c r="D549" s="489"/>
      <c r="E549" s="489"/>
      <c r="F549" s="489"/>
      <c r="G549" s="489"/>
      <c r="H549" s="489"/>
      <c r="I549" s="489"/>
      <c r="J549" s="489"/>
      <c r="K549" s="489"/>
      <c r="L549" s="489"/>
      <c r="M549" s="1100"/>
      <c r="N549" s="1100"/>
      <c r="O549" s="1100"/>
      <c r="P549" s="1100"/>
      <c r="Q549" s="1100"/>
      <c r="R549" s="1100"/>
      <c r="S549" s="1100"/>
      <c r="T549" s="1100"/>
      <c r="U549" s="1100"/>
      <c r="V549" s="1100"/>
      <c r="W549" s="1101"/>
      <c r="X549" s="4"/>
      <c r="Y549" s="5"/>
    </row>
    <row r="550" spans="2:25" ht="34.5" customHeight="1">
      <c r="B550" s="300">
        <v>498</v>
      </c>
      <c r="C550" s="488"/>
      <c r="D550" s="489"/>
      <c r="E550" s="489"/>
      <c r="F550" s="489"/>
      <c r="G550" s="489"/>
      <c r="H550" s="489"/>
      <c r="I550" s="489"/>
      <c r="J550" s="489"/>
      <c r="K550" s="489"/>
      <c r="L550" s="489"/>
      <c r="M550" s="1100"/>
      <c r="N550" s="1100"/>
      <c r="O550" s="1100"/>
      <c r="P550" s="1100"/>
      <c r="Q550" s="1100"/>
      <c r="R550" s="1100"/>
      <c r="S550" s="1100"/>
      <c r="T550" s="1100"/>
      <c r="U550" s="1100"/>
      <c r="V550" s="1100"/>
      <c r="W550" s="1101"/>
      <c r="X550" s="4"/>
      <c r="Y550" s="5"/>
    </row>
    <row r="551" spans="2:25" ht="34.5" customHeight="1">
      <c r="B551" s="300">
        <v>499</v>
      </c>
      <c r="C551" s="488"/>
      <c r="D551" s="489"/>
      <c r="E551" s="489"/>
      <c r="F551" s="489"/>
      <c r="G551" s="489"/>
      <c r="H551" s="489"/>
      <c r="I551" s="489"/>
      <c r="J551" s="489"/>
      <c r="K551" s="489"/>
      <c r="L551" s="489"/>
      <c r="M551" s="1100"/>
      <c r="N551" s="1100"/>
      <c r="O551" s="1100"/>
      <c r="P551" s="1100"/>
      <c r="Q551" s="1100"/>
      <c r="R551" s="1100"/>
      <c r="S551" s="1100"/>
      <c r="T551" s="1100"/>
      <c r="U551" s="1100"/>
      <c r="V551" s="1100"/>
      <c r="W551" s="1101"/>
      <c r="X551" s="4"/>
      <c r="Y551" s="5"/>
    </row>
    <row r="552" spans="2:25" ht="34.5" customHeight="1">
      <c r="B552" s="300">
        <v>500</v>
      </c>
      <c r="C552" s="488"/>
      <c r="D552" s="489"/>
      <c r="E552" s="489"/>
      <c r="F552" s="489"/>
      <c r="G552" s="489"/>
      <c r="H552" s="489"/>
      <c r="I552" s="489"/>
      <c r="J552" s="489"/>
      <c r="K552" s="489"/>
      <c r="L552" s="489"/>
      <c r="M552" s="1100"/>
      <c r="N552" s="1100"/>
      <c r="O552" s="1100"/>
      <c r="P552" s="1100"/>
      <c r="Q552" s="1100"/>
      <c r="R552" s="1100"/>
      <c r="S552" s="1100"/>
      <c r="T552" s="1100"/>
      <c r="U552" s="1100"/>
      <c r="V552" s="1100"/>
      <c r="W552" s="1101"/>
      <c r="X552" s="4"/>
      <c r="Y552" s="5"/>
    </row>
    <row r="553" spans="2:25" ht="34.5" customHeight="1">
      <c r="B553" s="300">
        <v>501</v>
      </c>
      <c r="C553" s="490"/>
      <c r="D553" s="491"/>
      <c r="E553" s="491"/>
      <c r="F553" s="491"/>
      <c r="G553" s="491"/>
      <c r="H553" s="491"/>
      <c r="I553" s="491"/>
      <c r="J553" s="491"/>
      <c r="K553" s="491"/>
      <c r="L553" s="491"/>
      <c r="M553" s="1100"/>
      <c r="N553" s="1100"/>
      <c r="O553" s="1100"/>
      <c r="P553" s="1100"/>
      <c r="Q553" s="1100"/>
      <c r="R553" s="1100"/>
      <c r="S553" s="1100"/>
      <c r="T553" s="1100"/>
      <c r="U553" s="1100"/>
      <c r="V553" s="1100"/>
      <c r="W553" s="1101"/>
      <c r="X553" s="4"/>
      <c r="Y553" s="5"/>
    </row>
    <row r="554" spans="2:25" ht="34.5" customHeight="1">
      <c r="B554" s="300">
        <v>502</v>
      </c>
      <c r="C554" s="490"/>
      <c r="D554" s="491"/>
      <c r="E554" s="491"/>
      <c r="F554" s="491"/>
      <c r="G554" s="491"/>
      <c r="H554" s="491"/>
      <c r="I554" s="491"/>
      <c r="J554" s="491"/>
      <c r="K554" s="491"/>
      <c r="L554" s="491"/>
      <c r="M554" s="1099"/>
      <c r="N554" s="1099"/>
      <c r="O554" s="1099"/>
      <c r="P554" s="1099"/>
      <c r="Q554" s="1099"/>
      <c r="R554" s="1100"/>
      <c r="S554" s="1100"/>
      <c r="T554" s="1100"/>
      <c r="U554" s="1100"/>
      <c r="V554" s="1100"/>
      <c r="W554" s="1101"/>
      <c r="X554" s="4"/>
      <c r="Y554" s="5"/>
    </row>
    <row r="555" spans="2:25" ht="34.5" customHeight="1">
      <c r="B555" s="300">
        <v>503</v>
      </c>
      <c r="C555" s="490"/>
      <c r="D555" s="491"/>
      <c r="E555" s="491"/>
      <c r="F555" s="491"/>
      <c r="G555" s="491"/>
      <c r="H555" s="491"/>
      <c r="I555" s="491"/>
      <c r="J555" s="491"/>
      <c r="K555" s="491"/>
      <c r="L555" s="491"/>
      <c r="M555" s="1100"/>
      <c r="N555" s="1100"/>
      <c r="O555" s="1100"/>
      <c r="P555" s="1100"/>
      <c r="Q555" s="1100"/>
      <c r="R555" s="1100"/>
      <c r="S555" s="1100"/>
      <c r="T555" s="1100"/>
      <c r="U555" s="1100"/>
      <c r="V555" s="1100"/>
      <c r="W555" s="1101"/>
      <c r="X555" s="4"/>
      <c r="Y555" s="5"/>
    </row>
    <row r="556" spans="2:25" ht="34.5" customHeight="1">
      <c r="B556" s="300">
        <v>504</v>
      </c>
      <c r="C556" s="490"/>
      <c r="D556" s="491"/>
      <c r="E556" s="491"/>
      <c r="F556" s="491"/>
      <c r="G556" s="491"/>
      <c r="H556" s="491"/>
      <c r="I556" s="491"/>
      <c r="J556" s="491"/>
      <c r="K556" s="491"/>
      <c r="L556" s="491"/>
      <c r="M556" s="1100"/>
      <c r="N556" s="1100"/>
      <c r="O556" s="1100"/>
      <c r="P556" s="1100"/>
      <c r="Q556" s="1100"/>
      <c r="R556" s="1100"/>
      <c r="S556" s="1100"/>
      <c r="T556" s="1100"/>
      <c r="U556" s="1100"/>
      <c r="V556" s="1100"/>
      <c r="W556" s="1101"/>
      <c r="X556" s="4"/>
      <c r="Y556" s="5"/>
    </row>
    <row r="557" spans="2:25" ht="34.5" customHeight="1">
      <c r="B557" s="300">
        <v>505</v>
      </c>
      <c r="C557" s="490"/>
      <c r="D557" s="491"/>
      <c r="E557" s="491"/>
      <c r="F557" s="491"/>
      <c r="G557" s="491"/>
      <c r="H557" s="491"/>
      <c r="I557" s="491"/>
      <c r="J557" s="491"/>
      <c r="K557" s="491"/>
      <c r="L557" s="491"/>
      <c r="M557" s="1100"/>
      <c r="N557" s="1100"/>
      <c r="O557" s="1100"/>
      <c r="P557" s="1100"/>
      <c r="Q557" s="1100"/>
      <c r="R557" s="1100"/>
      <c r="S557" s="1100"/>
      <c r="T557" s="1100"/>
      <c r="U557" s="1100"/>
      <c r="V557" s="1100"/>
      <c r="W557" s="1101"/>
      <c r="X557" s="4"/>
      <c r="Y557" s="5"/>
    </row>
    <row r="558" spans="2:25" ht="34.5" customHeight="1">
      <c r="B558" s="300">
        <v>506</v>
      </c>
      <c r="C558" s="490"/>
      <c r="D558" s="491"/>
      <c r="E558" s="491"/>
      <c r="F558" s="491"/>
      <c r="G558" s="491"/>
      <c r="H558" s="491"/>
      <c r="I558" s="491"/>
      <c r="J558" s="491"/>
      <c r="K558" s="491"/>
      <c r="L558" s="491"/>
      <c r="M558" s="1100"/>
      <c r="N558" s="1100"/>
      <c r="O558" s="1100"/>
      <c r="P558" s="1100"/>
      <c r="Q558" s="1100"/>
      <c r="R558" s="1100"/>
      <c r="S558" s="1100"/>
      <c r="T558" s="1100"/>
      <c r="U558" s="1100"/>
      <c r="V558" s="1100"/>
      <c r="W558" s="1101"/>
      <c r="X558" s="4"/>
      <c r="Y558" s="5"/>
    </row>
    <row r="559" spans="2:25" ht="34.5" customHeight="1">
      <c r="B559" s="300">
        <v>507</v>
      </c>
      <c r="C559" s="490"/>
      <c r="D559" s="491"/>
      <c r="E559" s="491"/>
      <c r="F559" s="491"/>
      <c r="G559" s="491"/>
      <c r="H559" s="491"/>
      <c r="I559" s="491"/>
      <c r="J559" s="491"/>
      <c r="K559" s="491"/>
      <c r="L559" s="491"/>
      <c r="M559" s="1100"/>
      <c r="N559" s="1100"/>
      <c r="O559" s="1100"/>
      <c r="P559" s="1100"/>
      <c r="Q559" s="1100"/>
      <c r="R559" s="1100"/>
      <c r="S559" s="1100"/>
      <c r="T559" s="1100"/>
      <c r="U559" s="1100"/>
      <c r="V559" s="1100"/>
      <c r="W559" s="1101"/>
      <c r="X559" s="4"/>
      <c r="Y559" s="5"/>
    </row>
    <row r="560" spans="2:25" ht="34.5" customHeight="1">
      <c r="B560" s="300">
        <v>508</v>
      </c>
      <c r="C560" s="488"/>
      <c r="D560" s="489"/>
      <c r="E560" s="489"/>
      <c r="F560" s="489"/>
      <c r="G560" s="489"/>
      <c r="H560" s="489"/>
      <c r="I560" s="489"/>
      <c r="J560" s="489"/>
      <c r="K560" s="489"/>
      <c r="L560" s="489"/>
      <c r="M560" s="1100"/>
      <c r="N560" s="1100"/>
      <c r="O560" s="1100"/>
      <c r="P560" s="1100"/>
      <c r="Q560" s="1100"/>
      <c r="R560" s="1100"/>
      <c r="S560" s="1100"/>
      <c r="T560" s="1100"/>
      <c r="U560" s="1100"/>
      <c r="V560" s="1100"/>
      <c r="W560" s="1101"/>
      <c r="X560" s="4"/>
      <c r="Y560" s="5"/>
    </row>
    <row r="561" spans="2:25" ht="34.5" customHeight="1">
      <c r="B561" s="300">
        <v>509</v>
      </c>
      <c r="C561" s="488"/>
      <c r="D561" s="489"/>
      <c r="E561" s="489"/>
      <c r="F561" s="489"/>
      <c r="G561" s="489"/>
      <c r="H561" s="489"/>
      <c r="I561" s="489"/>
      <c r="J561" s="489"/>
      <c r="K561" s="489"/>
      <c r="L561" s="489"/>
      <c r="M561" s="1100"/>
      <c r="N561" s="1100"/>
      <c r="O561" s="1100"/>
      <c r="P561" s="1100"/>
      <c r="Q561" s="1100"/>
      <c r="R561" s="1100"/>
      <c r="S561" s="1100"/>
      <c r="T561" s="1100"/>
      <c r="U561" s="1100"/>
      <c r="V561" s="1100"/>
      <c r="W561" s="1101"/>
      <c r="X561" s="4"/>
      <c r="Y561" s="5"/>
    </row>
    <row r="562" spans="2:25" ht="34.5" customHeight="1">
      <c r="B562" s="300">
        <v>510</v>
      </c>
      <c r="C562" s="488"/>
      <c r="D562" s="489"/>
      <c r="E562" s="489"/>
      <c r="F562" s="489"/>
      <c r="G562" s="489"/>
      <c r="H562" s="489"/>
      <c r="I562" s="489"/>
      <c r="J562" s="489"/>
      <c r="K562" s="489"/>
      <c r="L562" s="489"/>
      <c r="M562" s="1100"/>
      <c r="N562" s="1100"/>
      <c r="O562" s="1100"/>
      <c r="P562" s="1100"/>
      <c r="Q562" s="1100"/>
      <c r="R562" s="1100"/>
      <c r="S562" s="1100"/>
      <c r="T562" s="1100"/>
      <c r="U562" s="1100"/>
      <c r="V562" s="1100"/>
      <c r="W562" s="1101"/>
      <c r="X562" s="4"/>
      <c r="Y562" s="5"/>
    </row>
    <row r="563" spans="2:25" ht="34.5" customHeight="1">
      <c r="B563" s="300">
        <v>511</v>
      </c>
      <c r="C563" s="488"/>
      <c r="D563" s="489"/>
      <c r="E563" s="489"/>
      <c r="F563" s="489"/>
      <c r="G563" s="489"/>
      <c r="H563" s="489"/>
      <c r="I563" s="489"/>
      <c r="J563" s="489"/>
      <c r="K563" s="489"/>
      <c r="L563" s="489"/>
      <c r="M563" s="1100"/>
      <c r="N563" s="1100"/>
      <c r="O563" s="1100"/>
      <c r="P563" s="1100"/>
      <c r="Q563" s="1100"/>
      <c r="R563" s="1100"/>
      <c r="S563" s="1100"/>
      <c r="T563" s="1100"/>
      <c r="U563" s="1100"/>
      <c r="V563" s="1100"/>
      <c r="W563" s="1101"/>
      <c r="X563" s="4"/>
      <c r="Y563" s="5"/>
    </row>
    <row r="564" spans="2:25" ht="34.5" customHeight="1">
      <c r="B564" s="300">
        <v>512</v>
      </c>
      <c r="C564" s="488"/>
      <c r="D564" s="489"/>
      <c r="E564" s="489"/>
      <c r="F564" s="489"/>
      <c r="G564" s="489"/>
      <c r="H564" s="489"/>
      <c r="I564" s="489"/>
      <c r="J564" s="489"/>
      <c r="K564" s="489"/>
      <c r="L564" s="489"/>
      <c r="M564" s="1100"/>
      <c r="N564" s="1100"/>
      <c r="O564" s="1100"/>
      <c r="P564" s="1100"/>
      <c r="Q564" s="1100"/>
      <c r="R564" s="1100"/>
      <c r="S564" s="1100"/>
      <c r="T564" s="1100"/>
      <c r="U564" s="1100"/>
      <c r="V564" s="1100"/>
      <c r="W564" s="1101"/>
      <c r="X564" s="4"/>
      <c r="Y564" s="5"/>
    </row>
    <row r="565" spans="2:25" ht="34.5" customHeight="1">
      <c r="B565" s="300">
        <v>513</v>
      </c>
      <c r="C565" s="488"/>
      <c r="D565" s="489"/>
      <c r="E565" s="489"/>
      <c r="F565" s="489"/>
      <c r="G565" s="489"/>
      <c r="H565" s="489"/>
      <c r="I565" s="489"/>
      <c r="J565" s="489"/>
      <c r="K565" s="489"/>
      <c r="L565" s="489"/>
      <c r="M565" s="1100"/>
      <c r="N565" s="1100"/>
      <c r="O565" s="1100"/>
      <c r="P565" s="1100"/>
      <c r="Q565" s="1100"/>
      <c r="R565" s="1100"/>
      <c r="S565" s="1100"/>
      <c r="T565" s="1100"/>
      <c r="U565" s="1100"/>
      <c r="V565" s="1100"/>
      <c r="W565" s="1101"/>
      <c r="X565" s="4"/>
      <c r="Y565" s="5"/>
    </row>
    <row r="566" spans="2:25" ht="34.5" customHeight="1">
      <c r="B566" s="300">
        <v>514</v>
      </c>
      <c r="C566" s="488"/>
      <c r="D566" s="489"/>
      <c r="E566" s="489"/>
      <c r="F566" s="489"/>
      <c r="G566" s="489"/>
      <c r="H566" s="489"/>
      <c r="I566" s="489"/>
      <c r="J566" s="489"/>
      <c r="K566" s="489"/>
      <c r="L566" s="489"/>
      <c r="M566" s="1100"/>
      <c r="N566" s="1100"/>
      <c r="O566" s="1100"/>
      <c r="P566" s="1100"/>
      <c r="Q566" s="1100"/>
      <c r="R566" s="1100"/>
      <c r="S566" s="1100"/>
      <c r="T566" s="1100"/>
      <c r="U566" s="1100"/>
      <c r="V566" s="1100"/>
      <c r="W566" s="1101"/>
      <c r="X566" s="4"/>
      <c r="Y566" s="5"/>
    </row>
    <row r="567" spans="2:25" ht="34.5" customHeight="1">
      <c r="B567" s="300">
        <v>515</v>
      </c>
      <c r="C567" s="488"/>
      <c r="D567" s="489"/>
      <c r="E567" s="489"/>
      <c r="F567" s="489"/>
      <c r="G567" s="489"/>
      <c r="H567" s="489"/>
      <c r="I567" s="489"/>
      <c r="J567" s="489"/>
      <c r="K567" s="489"/>
      <c r="L567" s="489"/>
      <c r="M567" s="1100"/>
      <c r="N567" s="1100"/>
      <c r="O567" s="1100"/>
      <c r="P567" s="1100"/>
      <c r="Q567" s="1100"/>
      <c r="R567" s="1100"/>
      <c r="S567" s="1100"/>
      <c r="T567" s="1100"/>
      <c r="U567" s="1100"/>
      <c r="V567" s="1100"/>
      <c r="W567" s="1101"/>
      <c r="X567" s="4"/>
      <c r="Y567" s="5"/>
    </row>
    <row r="568" spans="2:25" ht="34.5" customHeight="1">
      <c r="B568" s="300">
        <v>516</v>
      </c>
      <c r="C568" s="488"/>
      <c r="D568" s="489"/>
      <c r="E568" s="489"/>
      <c r="F568" s="489"/>
      <c r="G568" s="489"/>
      <c r="H568" s="489"/>
      <c r="I568" s="489"/>
      <c r="J568" s="489"/>
      <c r="K568" s="489"/>
      <c r="L568" s="489"/>
      <c r="M568" s="1100"/>
      <c r="N568" s="1100"/>
      <c r="O568" s="1100"/>
      <c r="P568" s="1100"/>
      <c r="Q568" s="1100"/>
      <c r="R568" s="1100"/>
      <c r="S568" s="1100"/>
      <c r="T568" s="1100"/>
      <c r="U568" s="1100"/>
      <c r="V568" s="1100"/>
      <c r="W568" s="1101"/>
      <c r="X568" s="4"/>
      <c r="Y568" s="5"/>
    </row>
    <row r="569" spans="2:25" ht="34.5" customHeight="1">
      <c r="B569" s="300">
        <v>517</v>
      </c>
      <c r="C569" s="488"/>
      <c r="D569" s="489"/>
      <c r="E569" s="489"/>
      <c r="F569" s="489"/>
      <c r="G569" s="489"/>
      <c r="H569" s="489"/>
      <c r="I569" s="489"/>
      <c r="J569" s="489"/>
      <c r="K569" s="489"/>
      <c r="L569" s="489"/>
      <c r="M569" s="1100"/>
      <c r="N569" s="1100"/>
      <c r="O569" s="1100"/>
      <c r="P569" s="1100"/>
      <c r="Q569" s="1100"/>
      <c r="R569" s="1100"/>
      <c r="S569" s="1100"/>
      <c r="T569" s="1100"/>
      <c r="U569" s="1100"/>
      <c r="V569" s="1100"/>
      <c r="W569" s="1101"/>
      <c r="X569" s="4"/>
      <c r="Y569" s="5"/>
    </row>
    <row r="570" spans="2:25" ht="34.5" customHeight="1">
      <c r="B570" s="300">
        <v>518</v>
      </c>
      <c r="C570" s="488"/>
      <c r="D570" s="489"/>
      <c r="E570" s="489"/>
      <c r="F570" s="489"/>
      <c r="G570" s="489"/>
      <c r="H570" s="489"/>
      <c r="I570" s="489"/>
      <c r="J570" s="489"/>
      <c r="K570" s="489"/>
      <c r="L570" s="489"/>
      <c r="M570" s="1100"/>
      <c r="N570" s="1100"/>
      <c r="O570" s="1100"/>
      <c r="P570" s="1100"/>
      <c r="Q570" s="1100"/>
      <c r="R570" s="1100"/>
      <c r="S570" s="1100"/>
      <c r="T570" s="1100"/>
      <c r="U570" s="1100"/>
      <c r="V570" s="1100"/>
      <c r="W570" s="1101"/>
      <c r="X570" s="4"/>
      <c r="Y570" s="5"/>
    </row>
    <row r="571" spans="2:25" ht="34.5" customHeight="1">
      <c r="B571" s="300">
        <v>519</v>
      </c>
      <c r="C571" s="488"/>
      <c r="D571" s="489"/>
      <c r="E571" s="489"/>
      <c r="F571" s="489"/>
      <c r="G571" s="489"/>
      <c r="H571" s="489"/>
      <c r="I571" s="489"/>
      <c r="J571" s="489"/>
      <c r="K571" s="489"/>
      <c r="L571" s="489"/>
      <c r="M571" s="1100"/>
      <c r="N571" s="1100"/>
      <c r="O571" s="1100"/>
      <c r="P571" s="1100"/>
      <c r="Q571" s="1100"/>
      <c r="R571" s="1100"/>
      <c r="S571" s="1100"/>
      <c r="T571" s="1100"/>
      <c r="U571" s="1100"/>
      <c r="V571" s="1100"/>
      <c r="W571" s="1101"/>
      <c r="X571" s="4"/>
      <c r="Y571" s="5"/>
    </row>
    <row r="572" spans="2:25" ht="34.5" customHeight="1">
      <c r="B572" s="300">
        <v>520</v>
      </c>
      <c r="C572" s="488"/>
      <c r="D572" s="489"/>
      <c r="E572" s="489"/>
      <c r="F572" s="489"/>
      <c r="G572" s="489"/>
      <c r="H572" s="489"/>
      <c r="I572" s="489"/>
      <c r="J572" s="489"/>
      <c r="K572" s="489"/>
      <c r="L572" s="489"/>
      <c r="M572" s="1100"/>
      <c r="N572" s="1100"/>
      <c r="O572" s="1100"/>
      <c r="P572" s="1100"/>
      <c r="Q572" s="1100"/>
      <c r="R572" s="1100"/>
      <c r="S572" s="1100"/>
      <c r="T572" s="1100"/>
      <c r="U572" s="1100"/>
      <c r="V572" s="1100"/>
      <c r="W572" s="1101"/>
      <c r="X572" s="4"/>
      <c r="Y572" s="5"/>
    </row>
    <row r="573" spans="2:25" ht="34.5" customHeight="1">
      <c r="B573" s="300">
        <v>521</v>
      </c>
      <c r="C573" s="488"/>
      <c r="D573" s="489"/>
      <c r="E573" s="489"/>
      <c r="F573" s="489"/>
      <c r="G573" s="489"/>
      <c r="H573" s="489"/>
      <c r="I573" s="489"/>
      <c r="J573" s="489"/>
      <c r="K573" s="489"/>
      <c r="L573" s="489"/>
      <c r="M573" s="1100"/>
      <c r="N573" s="1100"/>
      <c r="O573" s="1100"/>
      <c r="P573" s="1100"/>
      <c r="Q573" s="1100"/>
      <c r="R573" s="1100"/>
      <c r="S573" s="1100"/>
      <c r="T573" s="1100"/>
      <c r="U573" s="1100"/>
      <c r="V573" s="1100"/>
      <c r="W573" s="1101"/>
      <c r="X573" s="4"/>
      <c r="Y573" s="5"/>
    </row>
    <row r="574" spans="2:25" ht="34.5" customHeight="1">
      <c r="B574" s="300">
        <v>522</v>
      </c>
      <c r="C574" s="488"/>
      <c r="D574" s="489"/>
      <c r="E574" s="489"/>
      <c r="F574" s="489"/>
      <c r="G574" s="489"/>
      <c r="H574" s="489"/>
      <c r="I574" s="489"/>
      <c r="J574" s="489"/>
      <c r="K574" s="489"/>
      <c r="L574" s="489"/>
      <c r="M574" s="1100"/>
      <c r="N574" s="1100"/>
      <c r="O574" s="1100"/>
      <c r="P574" s="1100"/>
      <c r="Q574" s="1100"/>
      <c r="R574" s="1100"/>
      <c r="S574" s="1100"/>
      <c r="T574" s="1100"/>
      <c r="U574" s="1100"/>
      <c r="V574" s="1100"/>
      <c r="W574" s="1101"/>
      <c r="X574" s="4"/>
      <c r="Y574" s="5"/>
    </row>
    <row r="575" spans="2:25" ht="34.5" customHeight="1">
      <c r="B575" s="300">
        <v>523</v>
      </c>
      <c r="C575" s="488"/>
      <c r="D575" s="489"/>
      <c r="E575" s="489"/>
      <c r="F575" s="489"/>
      <c r="G575" s="489"/>
      <c r="H575" s="489"/>
      <c r="I575" s="489"/>
      <c r="J575" s="489"/>
      <c r="K575" s="489"/>
      <c r="L575" s="489"/>
      <c r="M575" s="1100"/>
      <c r="N575" s="1100"/>
      <c r="O575" s="1100"/>
      <c r="P575" s="1100"/>
      <c r="Q575" s="1100"/>
      <c r="R575" s="1100"/>
      <c r="S575" s="1100"/>
      <c r="T575" s="1100"/>
      <c r="U575" s="1100"/>
      <c r="V575" s="1100"/>
      <c r="W575" s="1101"/>
      <c r="X575" s="4"/>
      <c r="Y575" s="5"/>
    </row>
    <row r="576" spans="2:25" ht="34.5" customHeight="1">
      <c r="B576" s="300">
        <v>524</v>
      </c>
      <c r="C576" s="488"/>
      <c r="D576" s="489"/>
      <c r="E576" s="489"/>
      <c r="F576" s="489"/>
      <c r="G576" s="489"/>
      <c r="H576" s="489"/>
      <c r="I576" s="489"/>
      <c r="J576" s="489"/>
      <c r="K576" s="489"/>
      <c r="L576" s="489"/>
      <c r="M576" s="1100"/>
      <c r="N576" s="1100"/>
      <c r="O576" s="1100"/>
      <c r="P576" s="1100"/>
      <c r="Q576" s="1100"/>
      <c r="R576" s="1100"/>
      <c r="S576" s="1100"/>
      <c r="T576" s="1100"/>
      <c r="U576" s="1100"/>
      <c r="V576" s="1100"/>
      <c r="W576" s="1101"/>
      <c r="X576" s="4"/>
      <c r="Y576" s="5"/>
    </row>
    <row r="577" spans="2:25" ht="34.5" customHeight="1">
      <c r="B577" s="300">
        <v>525</v>
      </c>
      <c r="C577" s="488"/>
      <c r="D577" s="489"/>
      <c r="E577" s="489"/>
      <c r="F577" s="489"/>
      <c r="G577" s="489"/>
      <c r="H577" s="489"/>
      <c r="I577" s="489"/>
      <c r="J577" s="489"/>
      <c r="K577" s="489"/>
      <c r="L577" s="489"/>
      <c r="M577" s="1100"/>
      <c r="N577" s="1100"/>
      <c r="O577" s="1100"/>
      <c r="P577" s="1100"/>
      <c r="Q577" s="1100"/>
      <c r="R577" s="1100"/>
      <c r="S577" s="1100"/>
      <c r="T577" s="1100"/>
      <c r="U577" s="1100"/>
      <c r="V577" s="1100"/>
      <c r="W577" s="1101"/>
      <c r="X577" s="4"/>
      <c r="Y577" s="5"/>
    </row>
    <row r="578" spans="2:25" ht="34.5" customHeight="1">
      <c r="B578" s="300">
        <v>526</v>
      </c>
      <c r="C578" s="488"/>
      <c r="D578" s="489"/>
      <c r="E578" s="489"/>
      <c r="F578" s="489"/>
      <c r="G578" s="489"/>
      <c r="H578" s="489"/>
      <c r="I578" s="489"/>
      <c r="J578" s="489"/>
      <c r="K578" s="489"/>
      <c r="L578" s="489"/>
      <c r="M578" s="1100"/>
      <c r="N578" s="1100"/>
      <c r="O578" s="1100"/>
      <c r="P578" s="1100"/>
      <c r="Q578" s="1100"/>
      <c r="R578" s="1100"/>
      <c r="S578" s="1100"/>
      <c r="T578" s="1100"/>
      <c r="U578" s="1100"/>
      <c r="V578" s="1100"/>
      <c r="W578" s="1101"/>
      <c r="X578" s="4"/>
      <c r="Y578" s="5"/>
    </row>
    <row r="579" spans="2:25" ht="34.5" customHeight="1">
      <c r="B579" s="300">
        <v>527</v>
      </c>
      <c r="C579" s="488"/>
      <c r="D579" s="489"/>
      <c r="E579" s="489"/>
      <c r="F579" s="489"/>
      <c r="G579" s="489"/>
      <c r="H579" s="489"/>
      <c r="I579" s="489"/>
      <c r="J579" s="489"/>
      <c r="K579" s="489"/>
      <c r="L579" s="489"/>
      <c r="M579" s="1100"/>
      <c r="N579" s="1100"/>
      <c r="O579" s="1100"/>
      <c r="P579" s="1100"/>
      <c r="Q579" s="1100"/>
      <c r="R579" s="1100"/>
      <c r="S579" s="1100"/>
      <c r="T579" s="1100"/>
      <c r="U579" s="1100"/>
      <c r="V579" s="1100"/>
      <c r="W579" s="1101"/>
      <c r="X579" s="4"/>
      <c r="Y579" s="5"/>
    </row>
    <row r="580" spans="2:25" ht="34.5" customHeight="1">
      <c r="B580" s="300">
        <v>528</v>
      </c>
      <c r="C580" s="488"/>
      <c r="D580" s="489"/>
      <c r="E580" s="489"/>
      <c r="F580" s="489"/>
      <c r="G580" s="489"/>
      <c r="H580" s="489"/>
      <c r="I580" s="489"/>
      <c r="J580" s="489"/>
      <c r="K580" s="489"/>
      <c r="L580" s="489"/>
      <c r="M580" s="1100"/>
      <c r="N580" s="1100"/>
      <c r="O580" s="1100"/>
      <c r="P580" s="1100"/>
      <c r="Q580" s="1100"/>
      <c r="R580" s="1100"/>
      <c r="S580" s="1100"/>
      <c r="T580" s="1100"/>
      <c r="U580" s="1100"/>
      <c r="V580" s="1100"/>
      <c r="W580" s="1101"/>
      <c r="X580" s="4"/>
      <c r="Y580" s="5"/>
    </row>
    <row r="581" spans="2:25" ht="34.5" customHeight="1">
      <c r="B581" s="300">
        <v>529</v>
      </c>
      <c r="C581" s="488"/>
      <c r="D581" s="489"/>
      <c r="E581" s="489"/>
      <c r="F581" s="489"/>
      <c r="G581" s="489"/>
      <c r="H581" s="489"/>
      <c r="I581" s="489"/>
      <c r="J581" s="489"/>
      <c r="K581" s="489"/>
      <c r="L581" s="489"/>
      <c r="M581" s="1100"/>
      <c r="N581" s="1100"/>
      <c r="O581" s="1100"/>
      <c r="P581" s="1100"/>
      <c r="Q581" s="1100"/>
      <c r="R581" s="1100"/>
      <c r="S581" s="1100"/>
      <c r="T581" s="1100"/>
      <c r="U581" s="1100"/>
      <c r="V581" s="1100"/>
      <c r="W581" s="1101"/>
      <c r="X581" s="4"/>
      <c r="Y581" s="5"/>
    </row>
    <row r="582" spans="2:25" ht="34.5" customHeight="1">
      <c r="B582" s="300">
        <v>530</v>
      </c>
      <c r="C582" s="488"/>
      <c r="D582" s="489"/>
      <c r="E582" s="489"/>
      <c r="F582" s="489"/>
      <c r="G582" s="489"/>
      <c r="H582" s="489"/>
      <c r="I582" s="489"/>
      <c r="J582" s="489"/>
      <c r="K582" s="489"/>
      <c r="L582" s="489"/>
      <c r="M582" s="1100"/>
      <c r="N582" s="1100"/>
      <c r="O582" s="1100"/>
      <c r="P582" s="1100"/>
      <c r="Q582" s="1100"/>
      <c r="R582" s="1100"/>
      <c r="S582" s="1100"/>
      <c r="T582" s="1100"/>
      <c r="U582" s="1100"/>
      <c r="V582" s="1100"/>
      <c r="W582" s="1101"/>
      <c r="X582" s="4"/>
      <c r="Y582" s="5"/>
    </row>
    <row r="583" spans="2:25" ht="34.5" customHeight="1">
      <c r="B583" s="300">
        <v>531</v>
      </c>
      <c r="C583" s="488"/>
      <c r="D583" s="489"/>
      <c r="E583" s="489"/>
      <c r="F583" s="489"/>
      <c r="G583" s="489"/>
      <c r="H583" s="489"/>
      <c r="I583" s="489"/>
      <c r="J583" s="489"/>
      <c r="K583" s="489"/>
      <c r="L583" s="489"/>
      <c r="M583" s="1100"/>
      <c r="N583" s="1100"/>
      <c r="O583" s="1100"/>
      <c r="P583" s="1100"/>
      <c r="Q583" s="1100"/>
      <c r="R583" s="1100"/>
      <c r="S583" s="1100"/>
      <c r="T583" s="1100"/>
      <c r="U583" s="1100"/>
      <c r="V583" s="1100"/>
      <c r="W583" s="1101"/>
      <c r="X583" s="4"/>
      <c r="Y583" s="5"/>
    </row>
    <row r="584" spans="2:25" ht="34.5" customHeight="1">
      <c r="B584" s="300">
        <v>532</v>
      </c>
      <c r="C584" s="488"/>
      <c r="D584" s="489"/>
      <c r="E584" s="489"/>
      <c r="F584" s="489"/>
      <c r="G584" s="489"/>
      <c r="H584" s="489"/>
      <c r="I584" s="489"/>
      <c r="J584" s="489"/>
      <c r="K584" s="489"/>
      <c r="L584" s="489"/>
      <c r="M584" s="1100"/>
      <c r="N584" s="1100"/>
      <c r="O584" s="1100"/>
      <c r="P584" s="1100"/>
      <c r="Q584" s="1100"/>
      <c r="R584" s="1100"/>
      <c r="S584" s="1100"/>
      <c r="T584" s="1100"/>
      <c r="U584" s="1100"/>
      <c r="V584" s="1100"/>
      <c r="W584" s="1101"/>
      <c r="X584" s="4"/>
      <c r="Y584" s="5"/>
    </row>
    <row r="585" spans="2:25" ht="34.5" customHeight="1">
      <c r="B585" s="300">
        <v>533</v>
      </c>
      <c r="C585" s="488"/>
      <c r="D585" s="489"/>
      <c r="E585" s="489"/>
      <c r="F585" s="489"/>
      <c r="G585" s="489"/>
      <c r="H585" s="489"/>
      <c r="I585" s="489"/>
      <c r="J585" s="489"/>
      <c r="K585" s="489"/>
      <c r="L585" s="489"/>
      <c r="M585" s="1100"/>
      <c r="N585" s="1100"/>
      <c r="O585" s="1100"/>
      <c r="P585" s="1100"/>
      <c r="Q585" s="1100"/>
      <c r="R585" s="1100"/>
      <c r="S585" s="1100"/>
      <c r="T585" s="1100"/>
      <c r="U585" s="1100"/>
      <c r="V585" s="1100"/>
      <c r="W585" s="1101"/>
      <c r="X585" s="4"/>
      <c r="Y585" s="5"/>
    </row>
    <row r="586" spans="2:25" ht="34.5" customHeight="1">
      <c r="B586" s="300">
        <v>534</v>
      </c>
      <c r="C586" s="488"/>
      <c r="D586" s="489"/>
      <c r="E586" s="489"/>
      <c r="F586" s="489"/>
      <c r="G586" s="489"/>
      <c r="H586" s="489"/>
      <c r="I586" s="489"/>
      <c r="J586" s="489"/>
      <c r="K586" s="489"/>
      <c r="L586" s="489"/>
      <c r="M586" s="1100"/>
      <c r="N586" s="1100"/>
      <c r="O586" s="1100"/>
      <c r="P586" s="1100"/>
      <c r="Q586" s="1100"/>
      <c r="R586" s="1100"/>
      <c r="S586" s="1100"/>
      <c r="T586" s="1100"/>
      <c r="U586" s="1100"/>
      <c r="V586" s="1100"/>
      <c r="W586" s="1101"/>
      <c r="X586" s="4"/>
      <c r="Y586" s="5"/>
    </row>
    <row r="587" spans="2:25" ht="34.5" customHeight="1">
      <c r="B587" s="300">
        <v>535</v>
      </c>
      <c r="C587" s="488"/>
      <c r="D587" s="489"/>
      <c r="E587" s="489"/>
      <c r="F587" s="489"/>
      <c r="G587" s="489"/>
      <c r="H587" s="489"/>
      <c r="I587" s="489"/>
      <c r="J587" s="489"/>
      <c r="K587" s="489"/>
      <c r="L587" s="489"/>
      <c r="M587" s="1100"/>
      <c r="N587" s="1100"/>
      <c r="O587" s="1100"/>
      <c r="P587" s="1100"/>
      <c r="Q587" s="1100"/>
      <c r="R587" s="1100"/>
      <c r="S587" s="1100"/>
      <c r="T587" s="1100"/>
      <c r="U587" s="1100"/>
      <c r="V587" s="1100"/>
      <c r="W587" s="1101"/>
      <c r="X587" s="4"/>
      <c r="Y587" s="5"/>
    </row>
    <row r="588" spans="2:25" ht="34.5" customHeight="1">
      <c r="B588" s="300">
        <v>536</v>
      </c>
      <c r="C588" s="488"/>
      <c r="D588" s="489"/>
      <c r="E588" s="489"/>
      <c r="F588" s="489"/>
      <c r="G588" s="489"/>
      <c r="H588" s="489"/>
      <c r="I588" s="489"/>
      <c r="J588" s="489"/>
      <c r="K588" s="489"/>
      <c r="L588" s="489"/>
      <c r="M588" s="1100"/>
      <c r="N588" s="1100"/>
      <c r="O588" s="1100"/>
      <c r="P588" s="1100"/>
      <c r="Q588" s="1100"/>
      <c r="R588" s="1100"/>
      <c r="S588" s="1100"/>
      <c r="T588" s="1100"/>
      <c r="U588" s="1100"/>
      <c r="V588" s="1100"/>
      <c r="W588" s="1101"/>
      <c r="X588" s="4"/>
      <c r="Y588" s="5"/>
    </row>
    <row r="589" spans="2:25" ht="34.5" customHeight="1">
      <c r="B589" s="300">
        <v>537</v>
      </c>
      <c r="C589" s="488"/>
      <c r="D589" s="489"/>
      <c r="E589" s="489"/>
      <c r="F589" s="489"/>
      <c r="G589" s="489"/>
      <c r="H589" s="489"/>
      <c r="I589" s="489"/>
      <c r="J589" s="489"/>
      <c r="K589" s="489"/>
      <c r="L589" s="489"/>
      <c r="M589" s="1100"/>
      <c r="N589" s="1100"/>
      <c r="O589" s="1100"/>
      <c r="P589" s="1100"/>
      <c r="Q589" s="1100"/>
      <c r="R589" s="1100"/>
      <c r="S589" s="1100"/>
      <c r="T589" s="1100"/>
      <c r="U589" s="1100"/>
      <c r="V589" s="1100"/>
      <c r="W589" s="1101"/>
      <c r="X589" s="4"/>
      <c r="Y589" s="5"/>
    </row>
    <row r="590" spans="2:25" ht="34.5" customHeight="1">
      <c r="B590" s="300">
        <v>538</v>
      </c>
      <c r="C590" s="488"/>
      <c r="D590" s="489"/>
      <c r="E590" s="489"/>
      <c r="F590" s="489"/>
      <c r="G590" s="489"/>
      <c r="H590" s="489"/>
      <c r="I590" s="489"/>
      <c r="J590" s="489"/>
      <c r="K590" s="489"/>
      <c r="L590" s="489"/>
      <c r="M590" s="1100"/>
      <c r="N590" s="1100"/>
      <c r="O590" s="1100"/>
      <c r="P590" s="1100"/>
      <c r="Q590" s="1100"/>
      <c r="R590" s="1100"/>
      <c r="S590" s="1100"/>
      <c r="T590" s="1100"/>
      <c r="U590" s="1100"/>
      <c r="V590" s="1100"/>
      <c r="W590" s="1101"/>
      <c r="X590" s="4"/>
      <c r="Y590" s="5"/>
    </row>
    <row r="591" spans="2:25" ht="34.5" customHeight="1">
      <c r="B591" s="300">
        <v>539</v>
      </c>
      <c r="C591" s="488"/>
      <c r="D591" s="489"/>
      <c r="E591" s="489"/>
      <c r="F591" s="489"/>
      <c r="G591" s="489"/>
      <c r="H591" s="489"/>
      <c r="I591" s="489"/>
      <c r="J591" s="489"/>
      <c r="K591" s="489"/>
      <c r="L591" s="489"/>
      <c r="M591" s="1100"/>
      <c r="N591" s="1100"/>
      <c r="O591" s="1100"/>
      <c r="P591" s="1100"/>
      <c r="Q591" s="1100"/>
      <c r="R591" s="1100"/>
      <c r="S591" s="1100"/>
      <c r="T591" s="1100"/>
      <c r="U591" s="1100"/>
      <c r="V591" s="1100"/>
      <c r="W591" s="1101"/>
      <c r="X591" s="4"/>
      <c r="Y591" s="5"/>
    </row>
    <row r="592" spans="2:25" ht="34.5" customHeight="1">
      <c r="B592" s="300">
        <v>540</v>
      </c>
      <c r="C592" s="488"/>
      <c r="D592" s="489"/>
      <c r="E592" s="489"/>
      <c r="F592" s="489"/>
      <c r="G592" s="489"/>
      <c r="H592" s="489"/>
      <c r="I592" s="489"/>
      <c r="J592" s="489"/>
      <c r="K592" s="489"/>
      <c r="L592" s="489"/>
      <c r="M592" s="1100"/>
      <c r="N592" s="1100"/>
      <c r="O592" s="1100"/>
      <c r="P592" s="1100"/>
      <c r="Q592" s="1100"/>
      <c r="R592" s="1100"/>
      <c r="S592" s="1100"/>
      <c r="T592" s="1100"/>
      <c r="U592" s="1100"/>
      <c r="V592" s="1100"/>
      <c r="W592" s="1101"/>
      <c r="X592" s="4"/>
      <c r="Y592" s="5"/>
    </row>
    <row r="593" spans="2:25" ht="34.5" customHeight="1">
      <c r="B593" s="300">
        <v>541</v>
      </c>
      <c r="C593" s="488"/>
      <c r="D593" s="489"/>
      <c r="E593" s="489"/>
      <c r="F593" s="489"/>
      <c r="G593" s="489"/>
      <c r="H593" s="489"/>
      <c r="I593" s="489"/>
      <c r="J593" s="489"/>
      <c r="K593" s="489"/>
      <c r="L593" s="489"/>
      <c r="M593" s="1100"/>
      <c r="N593" s="1100"/>
      <c r="O593" s="1100"/>
      <c r="P593" s="1100"/>
      <c r="Q593" s="1100"/>
      <c r="R593" s="1100"/>
      <c r="S593" s="1100"/>
      <c r="T593" s="1100"/>
      <c r="U593" s="1100"/>
      <c r="V593" s="1100"/>
      <c r="W593" s="1101"/>
      <c r="X593" s="4"/>
      <c r="Y593" s="5"/>
    </row>
    <row r="594" spans="2:25" ht="34.5" customHeight="1">
      <c r="B594" s="300">
        <v>542</v>
      </c>
      <c r="C594" s="488"/>
      <c r="D594" s="489"/>
      <c r="E594" s="489"/>
      <c r="F594" s="489"/>
      <c r="G594" s="489"/>
      <c r="H594" s="489"/>
      <c r="I594" s="489"/>
      <c r="J594" s="489"/>
      <c r="K594" s="489"/>
      <c r="L594" s="489"/>
      <c r="M594" s="1100"/>
      <c r="N594" s="1100"/>
      <c r="O594" s="1100"/>
      <c r="P594" s="1100"/>
      <c r="Q594" s="1100"/>
      <c r="R594" s="1100"/>
      <c r="S594" s="1100"/>
      <c r="T594" s="1100"/>
      <c r="U594" s="1100"/>
      <c r="V594" s="1100"/>
      <c r="W594" s="1101"/>
      <c r="X594" s="4"/>
      <c r="Y594" s="5"/>
    </row>
    <row r="595" spans="2:25" ht="34.5" customHeight="1">
      <c r="B595" s="300">
        <v>543</v>
      </c>
      <c r="C595" s="488"/>
      <c r="D595" s="489"/>
      <c r="E595" s="489"/>
      <c r="F595" s="489"/>
      <c r="G595" s="489"/>
      <c r="H595" s="489"/>
      <c r="I595" s="489"/>
      <c r="J595" s="489"/>
      <c r="K595" s="489"/>
      <c r="L595" s="489"/>
      <c r="M595" s="1100"/>
      <c r="N595" s="1100"/>
      <c r="O595" s="1100"/>
      <c r="P595" s="1100"/>
      <c r="Q595" s="1100"/>
      <c r="R595" s="1100"/>
      <c r="S595" s="1100"/>
      <c r="T595" s="1100"/>
      <c r="U595" s="1100"/>
      <c r="V595" s="1100"/>
      <c r="W595" s="1101"/>
      <c r="X595" s="4"/>
      <c r="Y595" s="5"/>
    </row>
    <row r="596" spans="2:25" ht="34.5" customHeight="1">
      <c r="B596" s="300">
        <v>544</v>
      </c>
      <c r="C596" s="488"/>
      <c r="D596" s="489"/>
      <c r="E596" s="489"/>
      <c r="F596" s="489"/>
      <c r="G596" s="489"/>
      <c r="H596" s="489"/>
      <c r="I596" s="489"/>
      <c r="J596" s="489"/>
      <c r="K596" s="489"/>
      <c r="L596" s="489"/>
      <c r="M596" s="1100"/>
      <c r="N596" s="1100"/>
      <c r="O596" s="1100"/>
      <c r="P596" s="1100"/>
      <c r="Q596" s="1100"/>
      <c r="R596" s="1100"/>
      <c r="S596" s="1100"/>
      <c r="T596" s="1100"/>
      <c r="U596" s="1100"/>
      <c r="V596" s="1100"/>
      <c r="W596" s="1101"/>
      <c r="X596" s="4"/>
      <c r="Y596" s="5"/>
    </row>
    <row r="597" spans="2:25" ht="34.5" customHeight="1">
      <c r="B597" s="300">
        <v>545</v>
      </c>
      <c r="C597" s="488"/>
      <c r="D597" s="489"/>
      <c r="E597" s="489"/>
      <c r="F597" s="489"/>
      <c r="G597" s="489"/>
      <c r="H597" s="489"/>
      <c r="I597" s="489"/>
      <c r="J597" s="489"/>
      <c r="K597" s="489"/>
      <c r="L597" s="489"/>
      <c r="M597" s="1100"/>
      <c r="N597" s="1100"/>
      <c r="O597" s="1100"/>
      <c r="P597" s="1100"/>
      <c r="Q597" s="1100"/>
      <c r="R597" s="1100"/>
      <c r="S597" s="1100"/>
      <c r="T597" s="1100"/>
      <c r="U597" s="1100"/>
      <c r="V597" s="1100"/>
      <c r="W597" s="1101"/>
      <c r="X597" s="4"/>
      <c r="Y597" s="5"/>
    </row>
    <row r="598" spans="2:25" ht="34.5" customHeight="1">
      <c r="B598" s="300">
        <v>546</v>
      </c>
      <c r="C598" s="488"/>
      <c r="D598" s="489"/>
      <c r="E598" s="489"/>
      <c r="F598" s="489"/>
      <c r="G598" s="489"/>
      <c r="H598" s="489"/>
      <c r="I598" s="489"/>
      <c r="J598" s="489"/>
      <c r="K598" s="489"/>
      <c r="L598" s="489"/>
      <c r="M598" s="1100"/>
      <c r="N598" s="1100"/>
      <c r="O598" s="1100"/>
      <c r="P598" s="1100"/>
      <c r="Q598" s="1100"/>
      <c r="R598" s="1100"/>
      <c r="S598" s="1100"/>
      <c r="T598" s="1100"/>
      <c r="U598" s="1100"/>
      <c r="V598" s="1100"/>
      <c r="W598" s="1101"/>
      <c r="X598" s="4"/>
      <c r="Y598" s="5"/>
    </row>
    <row r="599" spans="2:25" ht="34.5" customHeight="1">
      <c r="B599" s="300">
        <v>547</v>
      </c>
      <c r="C599" s="488"/>
      <c r="D599" s="489"/>
      <c r="E599" s="489"/>
      <c r="F599" s="489"/>
      <c r="G599" s="489"/>
      <c r="H599" s="489"/>
      <c r="I599" s="489"/>
      <c r="J599" s="489"/>
      <c r="K599" s="489"/>
      <c r="L599" s="489"/>
      <c r="M599" s="1100"/>
      <c r="N599" s="1100"/>
      <c r="O599" s="1100"/>
      <c r="P599" s="1100"/>
      <c r="Q599" s="1100"/>
      <c r="R599" s="1100"/>
      <c r="S599" s="1100"/>
      <c r="T599" s="1100"/>
      <c r="U599" s="1100"/>
      <c r="V599" s="1100"/>
      <c r="W599" s="1101"/>
      <c r="X599" s="4"/>
      <c r="Y599" s="5"/>
    </row>
    <row r="600" spans="2:25" ht="34.5" customHeight="1">
      <c r="B600" s="300">
        <v>548</v>
      </c>
      <c r="C600" s="488"/>
      <c r="D600" s="489"/>
      <c r="E600" s="489"/>
      <c r="F600" s="489"/>
      <c r="G600" s="489"/>
      <c r="H600" s="489"/>
      <c r="I600" s="489"/>
      <c r="J600" s="489"/>
      <c r="K600" s="489"/>
      <c r="L600" s="489"/>
      <c r="M600" s="1100"/>
      <c r="N600" s="1100"/>
      <c r="O600" s="1100"/>
      <c r="P600" s="1100"/>
      <c r="Q600" s="1100"/>
      <c r="R600" s="1100"/>
      <c r="S600" s="1100"/>
      <c r="T600" s="1100"/>
      <c r="U600" s="1100"/>
      <c r="V600" s="1100"/>
      <c r="W600" s="1101"/>
      <c r="X600" s="4"/>
      <c r="Y600" s="5"/>
    </row>
    <row r="601" spans="2:25" ht="34.5" customHeight="1">
      <c r="B601" s="300">
        <v>549</v>
      </c>
      <c r="C601" s="488"/>
      <c r="D601" s="489"/>
      <c r="E601" s="489"/>
      <c r="F601" s="489"/>
      <c r="G601" s="489"/>
      <c r="H601" s="489"/>
      <c r="I601" s="489"/>
      <c r="J601" s="489"/>
      <c r="K601" s="489"/>
      <c r="L601" s="489"/>
      <c r="M601" s="1100"/>
      <c r="N601" s="1100"/>
      <c r="O601" s="1100"/>
      <c r="P601" s="1100"/>
      <c r="Q601" s="1100"/>
      <c r="R601" s="1100"/>
      <c r="S601" s="1100"/>
      <c r="T601" s="1100"/>
      <c r="U601" s="1100"/>
      <c r="V601" s="1100"/>
      <c r="W601" s="1101"/>
      <c r="X601" s="4"/>
      <c r="Y601" s="5"/>
    </row>
    <row r="602" spans="2:25" ht="34.5" customHeight="1">
      <c r="B602" s="300">
        <v>550</v>
      </c>
      <c r="C602" s="488"/>
      <c r="D602" s="489"/>
      <c r="E602" s="489"/>
      <c r="F602" s="489"/>
      <c r="G602" s="489"/>
      <c r="H602" s="489"/>
      <c r="I602" s="489"/>
      <c r="J602" s="489"/>
      <c r="K602" s="489"/>
      <c r="L602" s="489"/>
      <c r="M602" s="1100"/>
      <c r="N602" s="1100"/>
      <c r="O602" s="1100"/>
      <c r="P602" s="1100"/>
      <c r="Q602" s="1100"/>
      <c r="R602" s="1100"/>
      <c r="S602" s="1100"/>
      <c r="T602" s="1100"/>
      <c r="U602" s="1100"/>
      <c r="V602" s="1100"/>
      <c r="W602" s="1101"/>
      <c r="X602" s="4"/>
      <c r="Y602" s="5"/>
    </row>
    <row r="603" spans="2:25" ht="34.5" customHeight="1">
      <c r="B603" s="300">
        <v>551</v>
      </c>
      <c r="C603" s="488"/>
      <c r="D603" s="489"/>
      <c r="E603" s="489"/>
      <c r="F603" s="489"/>
      <c r="G603" s="489"/>
      <c r="H603" s="489"/>
      <c r="I603" s="489"/>
      <c r="J603" s="489"/>
      <c r="K603" s="489"/>
      <c r="L603" s="489"/>
      <c r="M603" s="1100"/>
      <c r="N603" s="1100"/>
      <c r="O603" s="1100"/>
      <c r="P603" s="1100"/>
      <c r="Q603" s="1100"/>
      <c r="R603" s="1100"/>
      <c r="S603" s="1100"/>
      <c r="T603" s="1100"/>
      <c r="U603" s="1100"/>
      <c r="V603" s="1100"/>
      <c r="W603" s="1101"/>
      <c r="X603" s="4"/>
      <c r="Y603" s="5"/>
    </row>
    <row r="604" spans="2:25" ht="34.5" customHeight="1">
      <c r="B604" s="300">
        <v>552</v>
      </c>
      <c r="C604" s="488"/>
      <c r="D604" s="489"/>
      <c r="E604" s="489"/>
      <c r="F604" s="489"/>
      <c r="G604" s="489"/>
      <c r="H604" s="489"/>
      <c r="I604" s="489"/>
      <c r="J604" s="489"/>
      <c r="K604" s="489"/>
      <c r="L604" s="489"/>
      <c r="M604" s="1100"/>
      <c r="N604" s="1100"/>
      <c r="O604" s="1100"/>
      <c r="P604" s="1100"/>
      <c r="Q604" s="1100"/>
      <c r="R604" s="1100"/>
      <c r="S604" s="1100"/>
      <c r="T604" s="1100"/>
      <c r="U604" s="1100"/>
      <c r="V604" s="1100"/>
      <c r="W604" s="1101"/>
      <c r="X604" s="4"/>
      <c r="Y604" s="5"/>
    </row>
    <row r="605" spans="2:25" ht="34.5" customHeight="1">
      <c r="B605" s="300">
        <v>553</v>
      </c>
      <c r="C605" s="488"/>
      <c r="D605" s="489"/>
      <c r="E605" s="489"/>
      <c r="F605" s="489"/>
      <c r="G605" s="489"/>
      <c r="H605" s="489"/>
      <c r="I605" s="489"/>
      <c r="J605" s="489"/>
      <c r="K605" s="489"/>
      <c r="L605" s="489"/>
      <c r="M605" s="1100"/>
      <c r="N605" s="1100"/>
      <c r="O605" s="1100"/>
      <c r="P605" s="1100"/>
      <c r="Q605" s="1100"/>
      <c r="R605" s="1100"/>
      <c r="S605" s="1100"/>
      <c r="T605" s="1100"/>
      <c r="U605" s="1100"/>
      <c r="V605" s="1100"/>
      <c r="W605" s="1101"/>
      <c r="X605" s="4"/>
      <c r="Y605" s="5"/>
    </row>
    <row r="606" spans="2:25" ht="34.5" customHeight="1">
      <c r="B606" s="300">
        <v>554</v>
      </c>
      <c r="C606" s="488"/>
      <c r="D606" s="489"/>
      <c r="E606" s="489"/>
      <c r="F606" s="489"/>
      <c r="G606" s="489"/>
      <c r="H606" s="489"/>
      <c r="I606" s="489"/>
      <c r="J606" s="489"/>
      <c r="K606" s="489"/>
      <c r="L606" s="489"/>
      <c r="M606" s="1100"/>
      <c r="N606" s="1100"/>
      <c r="O606" s="1100"/>
      <c r="P606" s="1100"/>
      <c r="Q606" s="1100"/>
      <c r="R606" s="1100"/>
      <c r="S606" s="1100"/>
      <c r="T606" s="1100"/>
      <c r="U606" s="1100"/>
      <c r="V606" s="1100"/>
      <c r="W606" s="1101"/>
      <c r="X606" s="4"/>
      <c r="Y606" s="5"/>
    </row>
    <row r="607" spans="2:25" ht="34.5" customHeight="1">
      <c r="B607" s="300">
        <v>555</v>
      </c>
      <c r="C607" s="488"/>
      <c r="D607" s="489"/>
      <c r="E607" s="489"/>
      <c r="F607" s="489"/>
      <c r="G607" s="489"/>
      <c r="H607" s="489"/>
      <c r="I607" s="489"/>
      <c r="J607" s="489"/>
      <c r="K607" s="489"/>
      <c r="L607" s="489"/>
      <c r="M607" s="1100"/>
      <c r="N607" s="1100"/>
      <c r="O607" s="1100"/>
      <c r="P607" s="1100"/>
      <c r="Q607" s="1100"/>
      <c r="R607" s="1100"/>
      <c r="S607" s="1100"/>
      <c r="T607" s="1100"/>
      <c r="U607" s="1100"/>
      <c r="V607" s="1100"/>
      <c r="W607" s="1101"/>
      <c r="X607" s="4"/>
      <c r="Y607" s="5"/>
    </row>
    <row r="608" spans="2:25" ht="34.5" customHeight="1">
      <c r="B608" s="300">
        <v>556</v>
      </c>
      <c r="C608" s="488"/>
      <c r="D608" s="489"/>
      <c r="E608" s="489"/>
      <c r="F608" s="489"/>
      <c r="G608" s="489"/>
      <c r="H608" s="489"/>
      <c r="I608" s="489"/>
      <c r="J608" s="489"/>
      <c r="K608" s="489"/>
      <c r="L608" s="489"/>
      <c r="M608" s="1100"/>
      <c r="N608" s="1100"/>
      <c r="O608" s="1100"/>
      <c r="P608" s="1100"/>
      <c r="Q608" s="1100"/>
      <c r="R608" s="1100"/>
      <c r="S608" s="1100"/>
      <c r="T608" s="1100"/>
      <c r="U608" s="1100"/>
      <c r="V608" s="1100"/>
      <c r="W608" s="1101"/>
      <c r="X608" s="4"/>
      <c r="Y608" s="5"/>
    </row>
    <row r="609" spans="2:25" ht="34.5" customHeight="1">
      <c r="B609" s="300">
        <v>557</v>
      </c>
      <c r="C609" s="488"/>
      <c r="D609" s="489"/>
      <c r="E609" s="489"/>
      <c r="F609" s="489"/>
      <c r="G609" s="489"/>
      <c r="H609" s="489"/>
      <c r="I609" s="489"/>
      <c r="J609" s="489"/>
      <c r="K609" s="489"/>
      <c r="L609" s="489"/>
      <c r="M609" s="1100"/>
      <c r="N609" s="1100"/>
      <c r="O609" s="1100"/>
      <c r="P609" s="1100"/>
      <c r="Q609" s="1100"/>
      <c r="R609" s="1100"/>
      <c r="S609" s="1100"/>
      <c r="T609" s="1100"/>
      <c r="U609" s="1100"/>
      <c r="V609" s="1100"/>
      <c r="W609" s="1101"/>
      <c r="X609" s="4"/>
      <c r="Y609" s="5"/>
    </row>
    <row r="610" spans="2:25" ht="34.5" customHeight="1">
      <c r="B610" s="300">
        <v>558</v>
      </c>
      <c r="C610" s="488"/>
      <c r="D610" s="489"/>
      <c r="E610" s="489"/>
      <c r="F610" s="489"/>
      <c r="G610" s="489"/>
      <c r="H610" s="489"/>
      <c r="I610" s="489"/>
      <c r="J610" s="489"/>
      <c r="K610" s="489"/>
      <c r="L610" s="489"/>
      <c r="M610" s="1100"/>
      <c r="N610" s="1100"/>
      <c r="O610" s="1100"/>
      <c r="P610" s="1100"/>
      <c r="Q610" s="1100"/>
      <c r="R610" s="1100"/>
      <c r="S610" s="1100"/>
      <c r="T610" s="1100"/>
      <c r="U610" s="1100"/>
      <c r="V610" s="1100"/>
      <c r="W610" s="1101"/>
      <c r="X610" s="4"/>
      <c r="Y610" s="5"/>
    </row>
    <row r="611" spans="2:25" ht="34.5" customHeight="1">
      <c r="B611" s="300">
        <v>559</v>
      </c>
      <c r="C611" s="488"/>
      <c r="D611" s="489"/>
      <c r="E611" s="489"/>
      <c r="F611" s="489"/>
      <c r="G611" s="489"/>
      <c r="H611" s="489"/>
      <c r="I611" s="489"/>
      <c r="J611" s="489"/>
      <c r="K611" s="489"/>
      <c r="L611" s="489"/>
      <c r="M611" s="1100"/>
      <c r="N611" s="1100"/>
      <c r="O611" s="1100"/>
      <c r="P611" s="1100"/>
      <c r="Q611" s="1100"/>
      <c r="R611" s="1100"/>
      <c r="S611" s="1100"/>
      <c r="T611" s="1100"/>
      <c r="U611" s="1100"/>
      <c r="V611" s="1100"/>
      <c r="W611" s="1101"/>
      <c r="X611" s="4"/>
      <c r="Y611" s="5"/>
    </row>
    <row r="612" spans="2:25" ht="34.5" customHeight="1">
      <c r="B612" s="300">
        <v>560</v>
      </c>
      <c r="C612" s="488"/>
      <c r="D612" s="489"/>
      <c r="E612" s="489"/>
      <c r="F612" s="489"/>
      <c r="G612" s="489"/>
      <c r="H612" s="489"/>
      <c r="I612" s="489"/>
      <c r="J612" s="489"/>
      <c r="K612" s="489"/>
      <c r="L612" s="489"/>
      <c r="M612" s="1100"/>
      <c r="N612" s="1100"/>
      <c r="O612" s="1100"/>
      <c r="P612" s="1100"/>
      <c r="Q612" s="1100"/>
      <c r="R612" s="1100"/>
      <c r="S612" s="1100"/>
      <c r="T612" s="1100"/>
      <c r="U612" s="1100"/>
      <c r="V612" s="1100"/>
      <c r="W612" s="1101"/>
      <c r="X612" s="4"/>
      <c r="Y612" s="5"/>
    </row>
    <row r="613" spans="2:25" ht="34.5" customHeight="1">
      <c r="B613" s="300">
        <v>561</v>
      </c>
      <c r="C613" s="488"/>
      <c r="D613" s="489"/>
      <c r="E613" s="489"/>
      <c r="F613" s="489"/>
      <c r="G613" s="489"/>
      <c r="H613" s="489"/>
      <c r="I613" s="489"/>
      <c r="J613" s="489"/>
      <c r="K613" s="489"/>
      <c r="L613" s="489"/>
      <c r="M613" s="1100"/>
      <c r="N613" s="1100"/>
      <c r="O613" s="1100"/>
      <c r="P613" s="1100"/>
      <c r="Q613" s="1100"/>
      <c r="R613" s="1100"/>
      <c r="S613" s="1100"/>
      <c r="T613" s="1100"/>
      <c r="U613" s="1100"/>
      <c r="V613" s="1100"/>
      <c r="W613" s="1101"/>
      <c r="X613" s="4"/>
      <c r="Y613" s="5"/>
    </row>
    <row r="614" spans="2:25" ht="34.5" customHeight="1">
      <c r="B614" s="300">
        <v>562</v>
      </c>
      <c r="C614" s="488"/>
      <c r="D614" s="489"/>
      <c r="E614" s="489"/>
      <c r="F614" s="489"/>
      <c r="G614" s="489"/>
      <c r="H614" s="489"/>
      <c r="I614" s="489"/>
      <c r="J614" s="489"/>
      <c r="K614" s="489"/>
      <c r="L614" s="489"/>
      <c r="M614" s="1100"/>
      <c r="N614" s="1100"/>
      <c r="O614" s="1100"/>
      <c r="P614" s="1100"/>
      <c r="Q614" s="1100"/>
      <c r="R614" s="1100"/>
      <c r="S614" s="1100"/>
      <c r="T614" s="1100"/>
      <c r="U614" s="1100"/>
      <c r="V614" s="1100"/>
      <c r="W614" s="1101"/>
      <c r="X614" s="4"/>
      <c r="Y614" s="5"/>
    </row>
    <row r="615" spans="2:25" ht="34.5" customHeight="1">
      <c r="B615" s="300">
        <v>563</v>
      </c>
      <c r="C615" s="488"/>
      <c r="D615" s="489"/>
      <c r="E615" s="489"/>
      <c r="F615" s="489"/>
      <c r="G615" s="489"/>
      <c r="H615" s="489"/>
      <c r="I615" s="489"/>
      <c r="J615" s="489"/>
      <c r="K615" s="489"/>
      <c r="L615" s="489"/>
      <c r="M615" s="1100"/>
      <c r="N615" s="1100"/>
      <c r="O615" s="1100"/>
      <c r="P615" s="1100"/>
      <c r="Q615" s="1100"/>
      <c r="R615" s="1100"/>
      <c r="S615" s="1100"/>
      <c r="T615" s="1100"/>
      <c r="U615" s="1100"/>
      <c r="V615" s="1100"/>
      <c r="W615" s="1101"/>
      <c r="X615" s="4"/>
      <c r="Y615" s="5"/>
    </row>
    <row r="616" spans="2:25" ht="34.5" customHeight="1">
      <c r="B616" s="300">
        <v>564</v>
      </c>
      <c r="C616" s="488"/>
      <c r="D616" s="489"/>
      <c r="E616" s="489"/>
      <c r="F616" s="489"/>
      <c r="G616" s="489"/>
      <c r="H616" s="489"/>
      <c r="I616" s="489"/>
      <c r="J616" s="489"/>
      <c r="K616" s="489"/>
      <c r="L616" s="489"/>
      <c r="M616" s="1100"/>
      <c r="N616" s="1100"/>
      <c r="O616" s="1100"/>
      <c r="P616" s="1100"/>
      <c r="Q616" s="1100"/>
      <c r="R616" s="1100"/>
      <c r="S616" s="1100"/>
      <c r="T616" s="1100"/>
      <c r="U616" s="1100"/>
      <c r="V616" s="1100"/>
      <c r="W616" s="1101"/>
      <c r="X616" s="4"/>
      <c r="Y616" s="5"/>
    </row>
    <row r="617" spans="2:25" ht="34.5" customHeight="1">
      <c r="B617" s="300">
        <v>565</v>
      </c>
      <c r="C617" s="488"/>
      <c r="D617" s="489"/>
      <c r="E617" s="489"/>
      <c r="F617" s="489"/>
      <c r="G617" s="489"/>
      <c r="H617" s="489"/>
      <c r="I617" s="489"/>
      <c r="J617" s="489"/>
      <c r="K617" s="489"/>
      <c r="L617" s="489"/>
      <c r="M617" s="1100"/>
      <c r="N617" s="1100"/>
      <c r="O617" s="1100"/>
      <c r="P617" s="1100"/>
      <c r="Q617" s="1100"/>
      <c r="R617" s="1100"/>
      <c r="S617" s="1100"/>
      <c r="T617" s="1100"/>
      <c r="U617" s="1100"/>
      <c r="V617" s="1100"/>
      <c r="W617" s="1101"/>
      <c r="X617" s="4"/>
      <c r="Y617" s="5"/>
    </row>
    <row r="618" spans="2:25" ht="34.5" customHeight="1">
      <c r="B618" s="300">
        <v>566</v>
      </c>
      <c r="C618" s="488"/>
      <c r="D618" s="489"/>
      <c r="E618" s="489"/>
      <c r="F618" s="489"/>
      <c r="G618" s="489"/>
      <c r="H618" s="489"/>
      <c r="I618" s="489"/>
      <c r="J618" s="489"/>
      <c r="K618" s="489"/>
      <c r="L618" s="489"/>
      <c r="M618" s="1100"/>
      <c r="N618" s="1100"/>
      <c r="O618" s="1100"/>
      <c r="P618" s="1100"/>
      <c r="Q618" s="1100"/>
      <c r="R618" s="1100"/>
      <c r="S618" s="1100"/>
      <c r="T618" s="1100"/>
      <c r="U618" s="1100"/>
      <c r="V618" s="1100"/>
      <c r="W618" s="1101"/>
      <c r="X618" s="4"/>
      <c r="Y618" s="5"/>
    </row>
    <row r="619" spans="2:25" ht="34.5" customHeight="1">
      <c r="B619" s="300">
        <v>567</v>
      </c>
      <c r="C619" s="488"/>
      <c r="D619" s="489"/>
      <c r="E619" s="489"/>
      <c r="F619" s="489"/>
      <c r="G619" s="489"/>
      <c r="H619" s="489"/>
      <c r="I619" s="489"/>
      <c r="J619" s="489"/>
      <c r="K619" s="489"/>
      <c r="L619" s="489"/>
      <c r="M619" s="1100"/>
      <c r="N619" s="1100"/>
      <c r="O619" s="1100"/>
      <c r="P619" s="1100"/>
      <c r="Q619" s="1100"/>
      <c r="R619" s="1100"/>
      <c r="S619" s="1100"/>
      <c r="T619" s="1100"/>
      <c r="U619" s="1100"/>
      <c r="V619" s="1100"/>
      <c r="W619" s="1101"/>
      <c r="X619" s="4"/>
      <c r="Y619" s="5"/>
    </row>
    <row r="620" spans="2:25" ht="34.5" customHeight="1">
      <c r="B620" s="300">
        <v>568</v>
      </c>
      <c r="C620" s="488"/>
      <c r="D620" s="489"/>
      <c r="E620" s="489"/>
      <c r="F620" s="489"/>
      <c r="G620" s="489"/>
      <c r="H620" s="489"/>
      <c r="I620" s="489"/>
      <c r="J620" s="489"/>
      <c r="K620" s="489"/>
      <c r="L620" s="489"/>
      <c r="M620" s="1100"/>
      <c r="N620" s="1100"/>
      <c r="O620" s="1100"/>
      <c r="P620" s="1100"/>
      <c r="Q620" s="1100"/>
      <c r="R620" s="1100"/>
      <c r="S620" s="1100"/>
      <c r="T620" s="1100"/>
      <c r="U620" s="1100"/>
      <c r="V620" s="1100"/>
      <c r="W620" s="1101"/>
      <c r="X620" s="4"/>
      <c r="Y620" s="5"/>
    </row>
    <row r="621" spans="2:25" ht="34.5" customHeight="1">
      <c r="B621" s="300">
        <v>569</v>
      </c>
      <c r="C621" s="488"/>
      <c r="D621" s="489"/>
      <c r="E621" s="489"/>
      <c r="F621" s="489"/>
      <c r="G621" s="489"/>
      <c r="H621" s="489"/>
      <c r="I621" s="489"/>
      <c r="J621" s="489"/>
      <c r="K621" s="489"/>
      <c r="L621" s="489"/>
      <c r="M621" s="1100"/>
      <c r="N621" s="1100"/>
      <c r="O621" s="1100"/>
      <c r="P621" s="1100"/>
      <c r="Q621" s="1100"/>
      <c r="R621" s="1100"/>
      <c r="S621" s="1100"/>
      <c r="T621" s="1100"/>
      <c r="U621" s="1100"/>
      <c r="V621" s="1100"/>
      <c r="W621" s="1101"/>
      <c r="X621" s="4"/>
      <c r="Y621" s="5"/>
    </row>
    <row r="622" spans="2:25" ht="34.5" customHeight="1">
      <c r="B622" s="300">
        <v>570</v>
      </c>
      <c r="C622" s="488"/>
      <c r="D622" s="489"/>
      <c r="E622" s="489"/>
      <c r="F622" s="489"/>
      <c r="G622" s="489"/>
      <c r="H622" s="489"/>
      <c r="I622" s="489"/>
      <c r="J622" s="489"/>
      <c r="K622" s="489"/>
      <c r="L622" s="489"/>
      <c r="M622" s="1100"/>
      <c r="N622" s="1100"/>
      <c r="O622" s="1100"/>
      <c r="P622" s="1100"/>
      <c r="Q622" s="1100"/>
      <c r="R622" s="1100"/>
      <c r="S622" s="1100"/>
      <c r="T622" s="1100"/>
      <c r="U622" s="1100"/>
      <c r="V622" s="1100"/>
      <c r="W622" s="1101"/>
      <c r="X622" s="4"/>
      <c r="Y622" s="5"/>
    </row>
    <row r="623" spans="2:25" ht="34.5" customHeight="1">
      <c r="B623" s="300">
        <v>571</v>
      </c>
      <c r="C623" s="488"/>
      <c r="D623" s="489"/>
      <c r="E623" s="489"/>
      <c r="F623" s="489"/>
      <c r="G623" s="489"/>
      <c r="H623" s="489"/>
      <c r="I623" s="489"/>
      <c r="J623" s="489"/>
      <c r="K623" s="489"/>
      <c r="L623" s="489"/>
      <c r="M623" s="1100"/>
      <c r="N623" s="1100"/>
      <c r="O623" s="1100"/>
      <c r="P623" s="1100"/>
      <c r="Q623" s="1100"/>
      <c r="R623" s="1100"/>
      <c r="S623" s="1100"/>
      <c r="T623" s="1100"/>
      <c r="U623" s="1100"/>
      <c r="V623" s="1100"/>
      <c r="W623" s="1101"/>
      <c r="X623" s="4"/>
      <c r="Y623" s="5"/>
    </row>
    <row r="624" spans="2:25" ht="34.5" customHeight="1">
      <c r="B624" s="300">
        <v>572</v>
      </c>
      <c r="C624" s="488"/>
      <c r="D624" s="489"/>
      <c r="E624" s="489"/>
      <c r="F624" s="489"/>
      <c r="G624" s="489"/>
      <c r="H624" s="489"/>
      <c r="I624" s="489"/>
      <c r="J624" s="489"/>
      <c r="K624" s="489"/>
      <c r="L624" s="489"/>
      <c r="M624" s="1100"/>
      <c r="N624" s="1100"/>
      <c r="O624" s="1100"/>
      <c r="P624" s="1100"/>
      <c r="Q624" s="1100"/>
      <c r="R624" s="1100"/>
      <c r="S624" s="1100"/>
      <c r="T624" s="1100"/>
      <c r="U624" s="1100"/>
      <c r="V624" s="1100"/>
      <c r="W624" s="1101"/>
      <c r="X624" s="4"/>
      <c r="Y624" s="5"/>
    </row>
    <row r="625" spans="2:25" ht="34.5" customHeight="1">
      <c r="B625" s="300">
        <v>573</v>
      </c>
      <c r="C625" s="488"/>
      <c r="D625" s="489"/>
      <c r="E625" s="489"/>
      <c r="F625" s="489"/>
      <c r="G625" s="489"/>
      <c r="H625" s="489"/>
      <c r="I625" s="489"/>
      <c r="J625" s="489"/>
      <c r="K625" s="489"/>
      <c r="L625" s="489"/>
      <c r="M625" s="1100"/>
      <c r="N625" s="1100"/>
      <c r="O625" s="1100"/>
      <c r="P625" s="1100"/>
      <c r="Q625" s="1100"/>
      <c r="R625" s="1100"/>
      <c r="S625" s="1100"/>
      <c r="T625" s="1100"/>
      <c r="U625" s="1100"/>
      <c r="V625" s="1100"/>
      <c r="W625" s="1101"/>
      <c r="X625" s="4"/>
      <c r="Y625" s="5"/>
    </row>
    <row r="626" spans="2:25" ht="34.5" customHeight="1">
      <c r="B626" s="300">
        <v>574</v>
      </c>
      <c r="C626" s="488"/>
      <c r="D626" s="489"/>
      <c r="E626" s="489"/>
      <c r="F626" s="489"/>
      <c r="G626" s="489"/>
      <c r="H626" s="489"/>
      <c r="I626" s="489"/>
      <c r="J626" s="489"/>
      <c r="K626" s="489"/>
      <c r="L626" s="489"/>
      <c r="M626" s="1100"/>
      <c r="N626" s="1100"/>
      <c r="O626" s="1100"/>
      <c r="P626" s="1100"/>
      <c r="Q626" s="1100"/>
      <c r="R626" s="1100"/>
      <c r="S626" s="1100"/>
      <c r="T626" s="1100"/>
      <c r="U626" s="1100"/>
      <c r="V626" s="1100"/>
      <c r="W626" s="1101"/>
      <c r="X626" s="4"/>
      <c r="Y626" s="5"/>
    </row>
    <row r="627" spans="2:25" ht="34.5" customHeight="1">
      <c r="B627" s="300">
        <v>575</v>
      </c>
      <c r="C627" s="488"/>
      <c r="D627" s="489"/>
      <c r="E627" s="489"/>
      <c r="F627" s="489"/>
      <c r="G627" s="489"/>
      <c r="H627" s="489"/>
      <c r="I627" s="489"/>
      <c r="J627" s="489"/>
      <c r="K627" s="489"/>
      <c r="L627" s="489"/>
      <c r="M627" s="1100"/>
      <c r="N627" s="1100"/>
      <c r="O627" s="1100"/>
      <c r="P627" s="1100"/>
      <c r="Q627" s="1100"/>
      <c r="R627" s="1100"/>
      <c r="S627" s="1100"/>
      <c r="T627" s="1100"/>
      <c r="U627" s="1100"/>
      <c r="V627" s="1100"/>
      <c r="W627" s="1101"/>
      <c r="X627" s="4"/>
      <c r="Y627" s="5"/>
    </row>
    <row r="628" spans="2:25" ht="34.5" customHeight="1">
      <c r="B628" s="300">
        <v>576</v>
      </c>
      <c r="C628" s="488"/>
      <c r="D628" s="489"/>
      <c r="E628" s="489"/>
      <c r="F628" s="489"/>
      <c r="G628" s="489"/>
      <c r="H628" s="489"/>
      <c r="I628" s="489"/>
      <c r="J628" s="489"/>
      <c r="K628" s="489"/>
      <c r="L628" s="489"/>
      <c r="M628" s="1100"/>
      <c r="N628" s="1100"/>
      <c r="O628" s="1100"/>
      <c r="P628" s="1100"/>
      <c r="Q628" s="1100"/>
      <c r="R628" s="1100"/>
      <c r="S628" s="1100"/>
      <c r="T628" s="1100"/>
      <c r="U628" s="1100"/>
      <c r="V628" s="1100"/>
      <c r="W628" s="1101"/>
      <c r="X628" s="4"/>
      <c r="Y628" s="5"/>
    </row>
    <row r="629" spans="2:25" ht="34.5" customHeight="1">
      <c r="B629" s="300">
        <v>577</v>
      </c>
      <c r="C629" s="488"/>
      <c r="D629" s="489"/>
      <c r="E629" s="489"/>
      <c r="F629" s="489"/>
      <c r="G629" s="489"/>
      <c r="H629" s="489"/>
      <c r="I629" s="489"/>
      <c r="J629" s="489"/>
      <c r="K629" s="489"/>
      <c r="L629" s="489"/>
      <c r="M629" s="1100"/>
      <c r="N629" s="1100"/>
      <c r="O629" s="1100"/>
      <c r="P629" s="1100"/>
      <c r="Q629" s="1100"/>
      <c r="R629" s="1100"/>
      <c r="S629" s="1100"/>
      <c r="T629" s="1100"/>
      <c r="U629" s="1100"/>
      <c r="V629" s="1100"/>
      <c r="W629" s="1101"/>
      <c r="X629" s="4"/>
      <c r="Y629" s="5"/>
    </row>
    <row r="630" spans="2:25" ht="34.5" customHeight="1">
      <c r="B630" s="300">
        <v>578</v>
      </c>
      <c r="C630" s="488"/>
      <c r="D630" s="489"/>
      <c r="E630" s="489"/>
      <c r="F630" s="489"/>
      <c r="G630" s="489"/>
      <c r="H630" s="489"/>
      <c r="I630" s="489"/>
      <c r="J630" s="489"/>
      <c r="K630" s="489"/>
      <c r="L630" s="489"/>
      <c r="M630" s="1100"/>
      <c r="N630" s="1100"/>
      <c r="O630" s="1100"/>
      <c r="P630" s="1100"/>
      <c r="Q630" s="1100"/>
      <c r="R630" s="1100"/>
      <c r="S630" s="1100"/>
      <c r="T630" s="1100"/>
      <c r="U630" s="1100"/>
      <c r="V630" s="1100"/>
      <c r="W630" s="1101"/>
      <c r="X630" s="4"/>
      <c r="Y630" s="5"/>
    </row>
    <row r="631" spans="2:25" ht="34.5" customHeight="1">
      <c r="B631" s="300">
        <v>579</v>
      </c>
      <c r="C631" s="488"/>
      <c r="D631" s="489"/>
      <c r="E631" s="489"/>
      <c r="F631" s="489"/>
      <c r="G631" s="489"/>
      <c r="H631" s="489"/>
      <c r="I631" s="489"/>
      <c r="J631" s="489"/>
      <c r="K631" s="489"/>
      <c r="L631" s="489"/>
      <c r="M631" s="1100"/>
      <c r="N631" s="1100"/>
      <c r="O631" s="1100"/>
      <c r="P631" s="1100"/>
      <c r="Q631" s="1100"/>
      <c r="R631" s="1100"/>
      <c r="S631" s="1100"/>
      <c r="T631" s="1100"/>
      <c r="U631" s="1100"/>
      <c r="V631" s="1100"/>
      <c r="W631" s="1101"/>
      <c r="X631" s="4"/>
      <c r="Y631" s="5"/>
    </row>
    <row r="632" spans="2:25" ht="34.5" customHeight="1">
      <c r="B632" s="300">
        <v>580</v>
      </c>
      <c r="C632" s="488"/>
      <c r="D632" s="489"/>
      <c r="E632" s="489"/>
      <c r="F632" s="489"/>
      <c r="G632" s="489"/>
      <c r="H632" s="489"/>
      <c r="I632" s="489"/>
      <c r="J632" s="489"/>
      <c r="K632" s="489"/>
      <c r="L632" s="489"/>
      <c r="M632" s="1100"/>
      <c r="N632" s="1100"/>
      <c r="O632" s="1100"/>
      <c r="P632" s="1100"/>
      <c r="Q632" s="1100"/>
      <c r="R632" s="1100"/>
      <c r="S632" s="1100"/>
      <c r="T632" s="1100"/>
      <c r="U632" s="1100"/>
      <c r="V632" s="1100"/>
      <c r="W632" s="1101"/>
      <c r="X632" s="4"/>
      <c r="Y632" s="5"/>
    </row>
    <row r="633" spans="2:25" ht="34.5" customHeight="1">
      <c r="B633" s="300">
        <v>581</v>
      </c>
      <c r="C633" s="488"/>
      <c r="D633" s="489"/>
      <c r="E633" s="489"/>
      <c r="F633" s="489"/>
      <c r="G633" s="489"/>
      <c r="H633" s="489"/>
      <c r="I633" s="489"/>
      <c r="J633" s="489"/>
      <c r="K633" s="489"/>
      <c r="L633" s="489"/>
      <c r="M633" s="1100"/>
      <c r="N633" s="1100"/>
      <c r="O633" s="1100"/>
      <c r="P633" s="1100"/>
      <c r="Q633" s="1100"/>
      <c r="R633" s="1100"/>
      <c r="S633" s="1100"/>
      <c r="T633" s="1100"/>
      <c r="U633" s="1100"/>
      <c r="V633" s="1100"/>
      <c r="W633" s="1101"/>
      <c r="X633" s="4"/>
      <c r="Y633" s="5"/>
    </row>
    <row r="634" spans="2:25" ht="34.5" customHeight="1">
      <c r="B634" s="300">
        <v>582</v>
      </c>
      <c r="C634" s="488"/>
      <c r="D634" s="489"/>
      <c r="E634" s="489"/>
      <c r="F634" s="489"/>
      <c r="G634" s="489"/>
      <c r="H634" s="489"/>
      <c r="I634" s="489"/>
      <c r="J634" s="489"/>
      <c r="K634" s="489"/>
      <c r="L634" s="489"/>
      <c r="M634" s="1100"/>
      <c r="N634" s="1100"/>
      <c r="O634" s="1100"/>
      <c r="P634" s="1100"/>
      <c r="Q634" s="1100"/>
      <c r="R634" s="1100"/>
      <c r="S634" s="1100"/>
      <c r="T634" s="1100"/>
      <c r="U634" s="1100"/>
      <c r="V634" s="1100"/>
      <c r="W634" s="1101"/>
      <c r="X634" s="4"/>
      <c r="Y634" s="5"/>
    </row>
    <row r="635" spans="2:25" ht="34.5" customHeight="1">
      <c r="B635" s="300">
        <v>583</v>
      </c>
      <c r="C635" s="488"/>
      <c r="D635" s="489"/>
      <c r="E635" s="489"/>
      <c r="F635" s="489"/>
      <c r="G635" s="489"/>
      <c r="H635" s="489"/>
      <c r="I635" s="489"/>
      <c r="J635" s="489"/>
      <c r="K635" s="489"/>
      <c r="L635" s="489"/>
      <c r="M635" s="1100"/>
      <c r="N635" s="1100"/>
      <c r="O635" s="1100"/>
      <c r="P635" s="1100"/>
      <c r="Q635" s="1100"/>
      <c r="R635" s="1100"/>
      <c r="S635" s="1100"/>
      <c r="T635" s="1100"/>
      <c r="U635" s="1100"/>
      <c r="V635" s="1100"/>
      <c r="W635" s="1101"/>
      <c r="X635" s="4"/>
      <c r="Y635" s="5"/>
    </row>
    <row r="636" spans="2:25" ht="34.5" customHeight="1">
      <c r="B636" s="300">
        <v>584</v>
      </c>
      <c r="C636" s="488"/>
      <c r="D636" s="489"/>
      <c r="E636" s="489"/>
      <c r="F636" s="489"/>
      <c r="G636" s="489"/>
      <c r="H636" s="489"/>
      <c r="I636" s="489"/>
      <c r="J636" s="489"/>
      <c r="K636" s="489"/>
      <c r="L636" s="489"/>
      <c r="M636" s="1100"/>
      <c r="N636" s="1100"/>
      <c r="O636" s="1100"/>
      <c r="P636" s="1100"/>
      <c r="Q636" s="1100"/>
      <c r="R636" s="1100"/>
      <c r="S636" s="1100"/>
      <c r="T636" s="1100"/>
      <c r="U636" s="1100"/>
      <c r="V636" s="1100"/>
      <c r="W636" s="1101"/>
      <c r="X636" s="4"/>
      <c r="Y636" s="5"/>
    </row>
    <row r="637" spans="2:25" ht="34.5" customHeight="1">
      <c r="B637" s="300">
        <v>585</v>
      </c>
      <c r="C637" s="488"/>
      <c r="D637" s="489"/>
      <c r="E637" s="489"/>
      <c r="F637" s="489"/>
      <c r="G637" s="489"/>
      <c r="H637" s="489"/>
      <c r="I637" s="489"/>
      <c r="J637" s="489"/>
      <c r="K637" s="489"/>
      <c r="L637" s="489"/>
      <c r="M637" s="1100"/>
      <c r="N637" s="1100"/>
      <c r="O637" s="1100"/>
      <c r="P637" s="1100"/>
      <c r="Q637" s="1100"/>
      <c r="R637" s="1100"/>
      <c r="S637" s="1100"/>
      <c r="T637" s="1100"/>
      <c r="U637" s="1100"/>
      <c r="V637" s="1100"/>
      <c r="W637" s="1101"/>
      <c r="X637" s="4"/>
      <c r="Y637" s="5"/>
    </row>
    <row r="638" spans="2:25" ht="34.5" customHeight="1">
      <c r="B638" s="300">
        <v>586</v>
      </c>
      <c r="C638" s="488"/>
      <c r="D638" s="489"/>
      <c r="E638" s="489"/>
      <c r="F638" s="489"/>
      <c r="G638" s="489"/>
      <c r="H638" s="489"/>
      <c r="I638" s="489"/>
      <c r="J638" s="489"/>
      <c r="K638" s="489"/>
      <c r="L638" s="489"/>
      <c r="M638" s="1100"/>
      <c r="N638" s="1100"/>
      <c r="O638" s="1100"/>
      <c r="P638" s="1100"/>
      <c r="Q638" s="1100"/>
      <c r="R638" s="1100"/>
      <c r="S638" s="1100"/>
      <c r="T638" s="1100"/>
      <c r="U638" s="1100"/>
      <c r="V638" s="1100"/>
      <c r="W638" s="1101"/>
      <c r="X638" s="4"/>
      <c r="Y638" s="5"/>
    </row>
    <row r="639" spans="2:25" ht="34.5" customHeight="1">
      <c r="B639" s="300">
        <v>587</v>
      </c>
      <c r="C639" s="488"/>
      <c r="D639" s="489"/>
      <c r="E639" s="489"/>
      <c r="F639" s="489"/>
      <c r="G639" s="489"/>
      <c r="H639" s="489"/>
      <c r="I639" s="489"/>
      <c r="J639" s="489"/>
      <c r="K639" s="489"/>
      <c r="L639" s="489"/>
      <c r="M639" s="1100"/>
      <c r="N639" s="1100"/>
      <c r="O639" s="1100"/>
      <c r="P639" s="1100"/>
      <c r="Q639" s="1100"/>
      <c r="R639" s="1100"/>
      <c r="S639" s="1100"/>
      <c r="T639" s="1100"/>
      <c r="U639" s="1100"/>
      <c r="V639" s="1100"/>
      <c r="W639" s="1101"/>
      <c r="X639" s="4"/>
      <c r="Y639" s="5"/>
    </row>
    <row r="640" spans="2:25" ht="34.5" customHeight="1">
      <c r="B640" s="300">
        <v>588</v>
      </c>
      <c r="C640" s="488"/>
      <c r="D640" s="489"/>
      <c r="E640" s="489"/>
      <c r="F640" s="489"/>
      <c r="G640" s="489"/>
      <c r="H640" s="489"/>
      <c r="I640" s="489"/>
      <c r="J640" s="489"/>
      <c r="K640" s="489"/>
      <c r="L640" s="489"/>
      <c r="M640" s="1100"/>
      <c r="N640" s="1100"/>
      <c r="O640" s="1100"/>
      <c r="P640" s="1100"/>
      <c r="Q640" s="1100"/>
      <c r="R640" s="1100"/>
      <c r="S640" s="1100"/>
      <c r="T640" s="1100"/>
      <c r="U640" s="1100"/>
      <c r="V640" s="1100"/>
      <c r="W640" s="1101"/>
      <c r="X640" s="4"/>
      <c r="Y640" s="5"/>
    </row>
    <row r="641" spans="2:25" ht="34.5" customHeight="1">
      <c r="B641" s="300">
        <v>589</v>
      </c>
      <c r="C641" s="488"/>
      <c r="D641" s="489"/>
      <c r="E641" s="489"/>
      <c r="F641" s="489"/>
      <c r="G641" s="489"/>
      <c r="H641" s="489"/>
      <c r="I641" s="489"/>
      <c r="J641" s="489"/>
      <c r="K641" s="489"/>
      <c r="L641" s="489"/>
      <c r="M641" s="1100"/>
      <c r="N641" s="1100"/>
      <c r="O641" s="1100"/>
      <c r="P641" s="1100"/>
      <c r="Q641" s="1100"/>
      <c r="R641" s="1100"/>
      <c r="S641" s="1100"/>
      <c r="T641" s="1100"/>
      <c r="U641" s="1100"/>
      <c r="V641" s="1100"/>
      <c r="W641" s="1101"/>
      <c r="X641" s="4"/>
      <c r="Y641" s="5"/>
    </row>
    <row r="642" spans="2:25" ht="34.5" customHeight="1">
      <c r="B642" s="300">
        <v>590</v>
      </c>
      <c r="C642" s="488"/>
      <c r="D642" s="489"/>
      <c r="E642" s="489"/>
      <c r="F642" s="489"/>
      <c r="G642" s="489"/>
      <c r="H642" s="489"/>
      <c r="I642" s="489"/>
      <c r="J642" s="489"/>
      <c r="K642" s="489"/>
      <c r="L642" s="489"/>
      <c r="M642" s="1100"/>
      <c r="N642" s="1100"/>
      <c r="O642" s="1100"/>
      <c r="P642" s="1100"/>
      <c r="Q642" s="1100"/>
      <c r="R642" s="1100"/>
      <c r="S642" s="1100"/>
      <c r="T642" s="1100"/>
      <c r="U642" s="1100"/>
      <c r="V642" s="1100"/>
      <c r="W642" s="1101"/>
      <c r="X642" s="4"/>
      <c r="Y642" s="5"/>
    </row>
    <row r="643" spans="2:25" ht="34.5" customHeight="1">
      <c r="B643" s="300">
        <v>591</v>
      </c>
      <c r="C643" s="488"/>
      <c r="D643" s="489"/>
      <c r="E643" s="489"/>
      <c r="F643" s="489"/>
      <c r="G643" s="489"/>
      <c r="H643" s="489"/>
      <c r="I643" s="489"/>
      <c r="J643" s="489"/>
      <c r="K643" s="489"/>
      <c r="L643" s="489"/>
      <c r="M643" s="1100"/>
      <c r="N643" s="1100"/>
      <c r="O643" s="1100"/>
      <c r="P643" s="1100"/>
      <c r="Q643" s="1100"/>
      <c r="R643" s="1100"/>
      <c r="S643" s="1100"/>
      <c r="T643" s="1100"/>
      <c r="U643" s="1100"/>
      <c r="V643" s="1100"/>
      <c r="W643" s="1101"/>
      <c r="X643" s="4"/>
      <c r="Y643" s="5"/>
    </row>
    <row r="644" spans="2:25" ht="34.5" customHeight="1">
      <c r="B644" s="300">
        <v>592</v>
      </c>
      <c r="C644" s="488"/>
      <c r="D644" s="489"/>
      <c r="E644" s="489"/>
      <c r="F644" s="489"/>
      <c r="G644" s="489"/>
      <c r="H644" s="489"/>
      <c r="I644" s="489"/>
      <c r="J644" s="489"/>
      <c r="K644" s="489"/>
      <c r="L644" s="489"/>
      <c r="M644" s="1100"/>
      <c r="N644" s="1100"/>
      <c r="O644" s="1100"/>
      <c r="P644" s="1100"/>
      <c r="Q644" s="1100"/>
      <c r="R644" s="1100"/>
      <c r="S644" s="1100"/>
      <c r="T644" s="1100"/>
      <c r="U644" s="1100"/>
      <c r="V644" s="1100"/>
      <c r="W644" s="1101"/>
      <c r="X644" s="4"/>
      <c r="Y644" s="5"/>
    </row>
    <row r="645" spans="2:25" ht="34.5" customHeight="1">
      <c r="B645" s="300">
        <v>593</v>
      </c>
      <c r="C645" s="488"/>
      <c r="D645" s="489"/>
      <c r="E645" s="489"/>
      <c r="F645" s="489"/>
      <c r="G645" s="489"/>
      <c r="H645" s="489"/>
      <c r="I645" s="489"/>
      <c r="J645" s="489"/>
      <c r="K645" s="489"/>
      <c r="L645" s="489"/>
      <c r="M645" s="1100"/>
      <c r="N645" s="1100"/>
      <c r="O645" s="1100"/>
      <c r="P645" s="1100"/>
      <c r="Q645" s="1100"/>
      <c r="R645" s="1100"/>
      <c r="S645" s="1100"/>
      <c r="T645" s="1100"/>
      <c r="U645" s="1100"/>
      <c r="V645" s="1100"/>
      <c r="W645" s="1101"/>
      <c r="X645" s="4"/>
      <c r="Y645" s="5"/>
    </row>
    <row r="646" spans="2:25" ht="34.5" customHeight="1">
      <c r="B646" s="300">
        <v>594</v>
      </c>
      <c r="C646" s="488"/>
      <c r="D646" s="489"/>
      <c r="E646" s="489"/>
      <c r="F646" s="489"/>
      <c r="G646" s="489"/>
      <c r="H646" s="489"/>
      <c r="I646" s="489"/>
      <c r="J646" s="489"/>
      <c r="K646" s="489"/>
      <c r="L646" s="489"/>
      <c r="M646" s="1100"/>
      <c r="N646" s="1100"/>
      <c r="O646" s="1100"/>
      <c r="P646" s="1100"/>
      <c r="Q646" s="1100"/>
      <c r="R646" s="1100"/>
      <c r="S646" s="1100"/>
      <c r="T646" s="1100"/>
      <c r="U646" s="1100"/>
      <c r="V646" s="1100"/>
      <c r="W646" s="1101"/>
      <c r="X646" s="4"/>
      <c r="Y646" s="5"/>
    </row>
    <row r="647" spans="2:25" ht="34.5" customHeight="1">
      <c r="B647" s="300">
        <v>595</v>
      </c>
      <c r="C647" s="488"/>
      <c r="D647" s="489"/>
      <c r="E647" s="489"/>
      <c r="F647" s="489"/>
      <c r="G647" s="489"/>
      <c r="H647" s="489"/>
      <c r="I647" s="489"/>
      <c r="J647" s="489"/>
      <c r="K647" s="489"/>
      <c r="L647" s="489"/>
      <c r="M647" s="1100"/>
      <c r="N647" s="1100"/>
      <c r="O647" s="1100"/>
      <c r="P647" s="1100"/>
      <c r="Q647" s="1100"/>
      <c r="R647" s="1100"/>
      <c r="S647" s="1100"/>
      <c r="T647" s="1100"/>
      <c r="U647" s="1100"/>
      <c r="V647" s="1100"/>
      <c r="W647" s="1101"/>
      <c r="X647" s="4"/>
      <c r="Y647" s="5"/>
    </row>
    <row r="648" spans="2:25" ht="34.5" customHeight="1">
      <c r="B648" s="300">
        <v>596</v>
      </c>
      <c r="C648" s="488"/>
      <c r="D648" s="489"/>
      <c r="E648" s="489"/>
      <c r="F648" s="489"/>
      <c r="G648" s="489"/>
      <c r="H648" s="489"/>
      <c r="I648" s="489"/>
      <c r="J648" s="489"/>
      <c r="K648" s="489"/>
      <c r="L648" s="489"/>
      <c r="M648" s="1100"/>
      <c r="N648" s="1100"/>
      <c r="O648" s="1100"/>
      <c r="P648" s="1100"/>
      <c r="Q648" s="1100"/>
      <c r="R648" s="1100"/>
      <c r="S648" s="1100"/>
      <c r="T648" s="1100"/>
      <c r="U648" s="1100"/>
      <c r="V648" s="1100"/>
      <c r="W648" s="1101"/>
      <c r="X648" s="4"/>
      <c r="Y648" s="5"/>
    </row>
    <row r="649" spans="2:25" ht="34.5" customHeight="1">
      <c r="B649" s="300">
        <v>597</v>
      </c>
      <c r="C649" s="488"/>
      <c r="D649" s="489"/>
      <c r="E649" s="489"/>
      <c r="F649" s="489"/>
      <c r="G649" s="489"/>
      <c r="H649" s="489"/>
      <c r="I649" s="489"/>
      <c r="J649" s="489"/>
      <c r="K649" s="489"/>
      <c r="L649" s="489"/>
      <c r="M649" s="1100"/>
      <c r="N649" s="1100"/>
      <c r="O649" s="1100"/>
      <c r="P649" s="1100"/>
      <c r="Q649" s="1100"/>
      <c r="R649" s="1100"/>
      <c r="S649" s="1100"/>
      <c r="T649" s="1100"/>
      <c r="U649" s="1100"/>
      <c r="V649" s="1100"/>
      <c r="W649" s="1101"/>
      <c r="X649" s="4"/>
      <c r="Y649" s="5"/>
    </row>
    <row r="650" spans="2:25" ht="34.5" customHeight="1">
      <c r="B650" s="300">
        <v>598</v>
      </c>
      <c r="C650" s="488"/>
      <c r="D650" s="489"/>
      <c r="E650" s="489"/>
      <c r="F650" s="489"/>
      <c r="G650" s="489"/>
      <c r="H650" s="489"/>
      <c r="I650" s="489"/>
      <c r="J650" s="489"/>
      <c r="K650" s="489"/>
      <c r="L650" s="489"/>
      <c r="M650" s="1100"/>
      <c r="N650" s="1100"/>
      <c r="O650" s="1100"/>
      <c r="P650" s="1100"/>
      <c r="Q650" s="1100"/>
      <c r="R650" s="1100"/>
      <c r="S650" s="1100"/>
      <c r="T650" s="1100"/>
      <c r="U650" s="1100"/>
      <c r="V650" s="1100"/>
      <c r="W650" s="1101"/>
      <c r="X650" s="4"/>
      <c r="Y650" s="5"/>
    </row>
    <row r="651" spans="2:25" ht="34.5" customHeight="1">
      <c r="B651" s="300">
        <v>599</v>
      </c>
      <c r="C651" s="488"/>
      <c r="D651" s="489"/>
      <c r="E651" s="489"/>
      <c r="F651" s="489"/>
      <c r="G651" s="489"/>
      <c r="H651" s="489"/>
      <c r="I651" s="489"/>
      <c r="J651" s="489"/>
      <c r="K651" s="489"/>
      <c r="L651" s="489"/>
      <c r="M651" s="1100"/>
      <c r="N651" s="1100"/>
      <c r="O651" s="1100"/>
      <c r="P651" s="1100"/>
      <c r="Q651" s="1100"/>
      <c r="R651" s="1100"/>
      <c r="S651" s="1100"/>
      <c r="T651" s="1100"/>
      <c r="U651" s="1100"/>
      <c r="V651" s="1100"/>
      <c r="W651" s="1101"/>
      <c r="X651" s="4"/>
      <c r="Y651" s="5"/>
    </row>
    <row r="652" spans="2:25" ht="34.5" customHeight="1">
      <c r="B652" s="300">
        <v>600</v>
      </c>
      <c r="C652" s="488"/>
      <c r="D652" s="489"/>
      <c r="E652" s="489"/>
      <c r="F652" s="489"/>
      <c r="G652" s="489"/>
      <c r="H652" s="489"/>
      <c r="I652" s="489"/>
      <c r="J652" s="489"/>
      <c r="K652" s="489"/>
      <c r="L652" s="489"/>
      <c r="M652" s="1100"/>
      <c r="N652" s="1100"/>
      <c r="O652" s="1100"/>
      <c r="P652" s="1100"/>
      <c r="Q652" s="1100"/>
      <c r="R652" s="1100"/>
      <c r="S652" s="1100"/>
      <c r="T652" s="1100"/>
      <c r="U652" s="1100"/>
      <c r="V652" s="1100"/>
      <c r="W652" s="1101"/>
      <c r="X652" s="4"/>
      <c r="Y652" s="5"/>
    </row>
    <row r="653" spans="2:25" ht="34.5" customHeight="1">
      <c r="B653" s="300">
        <v>601</v>
      </c>
      <c r="C653" s="490"/>
      <c r="D653" s="491"/>
      <c r="E653" s="491"/>
      <c r="F653" s="491"/>
      <c r="G653" s="491"/>
      <c r="H653" s="491"/>
      <c r="I653" s="491"/>
      <c r="J653" s="491"/>
      <c r="K653" s="491"/>
      <c r="L653" s="491"/>
      <c r="M653" s="1100"/>
      <c r="N653" s="1100"/>
      <c r="O653" s="1100"/>
      <c r="P653" s="1100"/>
      <c r="Q653" s="1100"/>
      <c r="R653" s="1100"/>
      <c r="S653" s="1100"/>
      <c r="T653" s="1100"/>
      <c r="U653" s="1100"/>
      <c r="V653" s="1100"/>
      <c r="W653" s="1101"/>
      <c r="X653" s="4"/>
      <c r="Y653" s="5"/>
    </row>
    <row r="654" spans="2:25" ht="34.5" customHeight="1">
      <c r="B654" s="300">
        <v>602</v>
      </c>
      <c r="C654" s="490"/>
      <c r="D654" s="491"/>
      <c r="E654" s="491"/>
      <c r="F654" s="491"/>
      <c r="G654" s="491"/>
      <c r="H654" s="491"/>
      <c r="I654" s="491"/>
      <c r="J654" s="491"/>
      <c r="K654" s="491"/>
      <c r="L654" s="491"/>
      <c r="M654" s="1099"/>
      <c r="N654" s="1099"/>
      <c r="O654" s="1099"/>
      <c r="P654" s="1099"/>
      <c r="Q654" s="1099"/>
      <c r="R654" s="1100"/>
      <c r="S654" s="1100"/>
      <c r="T654" s="1100"/>
      <c r="U654" s="1100"/>
      <c r="V654" s="1100"/>
      <c r="W654" s="1101"/>
      <c r="X654" s="4"/>
      <c r="Y654" s="5"/>
    </row>
    <row r="655" spans="2:25" ht="34.5" customHeight="1">
      <c r="B655" s="300">
        <v>603</v>
      </c>
      <c r="C655" s="490"/>
      <c r="D655" s="491"/>
      <c r="E655" s="491"/>
      <c r="F655" s="491"/>
      <c r="G655" s="491"/>
      <c r="H655" s="491"/>
      <c r="I655" s="491"/>
      <c r="J655" s="491"/>
      <c r="K655" s="491"/>
      <c r="L655" s="491"/>
      <c r="M655" s="1100"/>
      <c r="N655" s="1100"/>
      <c r="O655" s="1100"/>
      <c r="P655" s="1100"/>
      <c r="Q655" s="1100"/>
      <c r="R655" s="1100"/>
      <c r="S655" s="1100"/>
      <c r="T655" s="1100"/>
      <c r="U655" s="1100"/>
      <c r="V655" s="1100"/>
      <c r="W655" s="1101"/>
      <c r="X655" s="4"/>
      <c r="Y655" s="5"/>
    </row>
    <row r="656" spans="2:25" ht="34.5" customHeight="1">
      <c r="B656" s="300">
        <v>604</v>
      </c>
      <c r="C656" s="490"/>
      <c r="D656" s="491"/>
      <c r="E656" s="491"/>
      <c r="F656" s="491"/>
      <c r="G656" s="491"/>
      <c r="H656" s="491"/>
      <c r="I656" s="491"/>
      <c r="J656" s="491"/>
      <c r="K656" s="491"/>
      <c r="L656" s="491"/>
      <c r="M656" s="1100"/>
      <c r="N656" s="1100"/>
      <c r="O656" s="1100"/>
      <c r="P656" s="1100"/>
      <c r="Q656" s="1100"/>
      <c r="R656" s="1100"/>
      <c r="S656" s="1100"/>
      <c r="T656" s="1100"/>
      <c r="U656" s="1100"/>
      <c r="V656" s="1100"/>
      <c r="W656" s="1101"/>
      <c r="X656" s="4"/>
      <c r="Y656" s="5"/>
    </row>
    <row r="657" spans="2:25" ht="34.5" customHeight="1">
      <c r="B657" s="300">
        <v>605</v>
      </c>
      <c r="C657" s="490"/>
      <c r="D657" s="491"/>
      <c r="E657" s="491"/>
      <c r="F657" s="491"/>
      <c r="G657" s="491"/>
      <c r="H657" s="491"/>
      <c r="I657" s="491"/>
      <c r="J657" s="491"/>
      <c r="K657" s="491"/>
      <c r="L657" s="491"/>
      <c r="M657" s="1100"/>
      <c r="N657" s="1100"/>
      <c r="O657" s="1100"/>
      <c r="P657" s="1100"/>
      <c r="Q657" s="1100"/>
      <c r="R657" s="1100"/>
      <c r="S657" s="1100"/>
      <c r="T657" s="1100"/>
      <c r="U657" s="1100"/>
      <c r="V657" s="1100"/>
      <c r="W657" s="1101"/>
      <c r="X657" s="4"/>
      <c r="Y657" s="5"/>
    </row>
    <row r="658" spans="2:25" ht="34.5" customHeight="1">
      <c r="B658" s="300">
        <v>606</v>
      </c>
      <c r="C658" s="490"/>
      <c r="D658" s="491"/>
      <c r="E658" s="491"/>
      <c r="F658" s="491"/>
      <c r="G658" s="491"/>
      <c r="H658" s="491"/>
      <c r="I658" s="491"/>
      <c r="J658" s="491"/>
      <c r="K658" s="491"/>
      <c r="L658" s="491"/>
      <c r="M658" s="1100"/>
      <c r="N658" s="1100"/>
      <c r="O658" s="1100"/>
      <c r="P658" s="1100"/>
      <c r="Q658" s="1100"/>
      <c r="R658" s="1100"/>
      <c r="S658" s="1100"/>
      <c r="T658" s="1100"/>
      <c r="U658" s="1100"/>
      <c r="V658" s="1100"/>
      <c r="W658" s="1101"/>
      <c r="X658" s="4"/>
      <c r="Y658" s="5"/>
    </row>
    <row r="659" spans="2:25" ht="34.5" customHeight="1">
      <c r="B659" s="300">
        <v>607</v>
      </c>
      <c r="C659" s="490"/>
      <c r="D659" s="491"/>
      <c r="E659" s="491"/>
      <c r="F659" s="491"/>
      <c r="G659" s="491"/>
      <c r="H659" s="491"/>
      <c r="I659" s="491"/>
      <c r="J659" s="491"/>
      <c r="K659" s="491"/>
      <c r="L659" s="491"/>
      <c r="M659" s="1100"/>
      <c r="N659" s="1100"/>
      <c r="O659" s="1100"/>
      <c r="P659" s="1100"/>
      <c r="Q659" s="1100"/>
      <c r="R659" s="1100"/>
      <c r="S659" s="1100"/>
      <c r="T659" s="1100"/>
      <c r="U659" s="1100"/>
      <c r="V659" s="1100"/>
      <c r="W659" s="1101"/>
      <c r="X659" s="4"/>
      <c r="Y659" s="5"/>
    </row>
    <row r="660" spans="2:25" ht="34.5" customHeight="1">
      <c r="B660" s="300">
        <v>608</v>
      </c>
      <c r="C660" s="488"/>
      <c r="D660" s="489"/>
      <c r="E660" s="489"/>
      <c r="F660" s="489"/>
      <c r="G660" s="489"/>
      <c r="H660" s="489"/>
      <c r="I660" s="489"/>
      <c r="J660" s="489"/>
      <c r="K660" s="489"/>
      <c r="L660" s="489"/>
      <c r="M660" s="1100"/>
      <c r="N660" s="1100"/>
      <c r="O660" s="1100"/>
      <c r="P660" s="1100"/>
      <c r="Q660" s="1100"/>
      <c r="R660" s="1100"/>
      <c r="S660" s="1100"/>
      <c r="T660" s="1100"/>
      <c r="U660" s="1100"/>
      <c r="V660" s="1100"/>
      <c r="W660" s="1101"/>
      <c r="X660" s="4"/>
      <c r="Y660" s="5"/>
    </row>
    <row r="661" spans="2:25" ht="34.5" customHeight="1">
      <c r="B661" s="300">
        <v>609</v>
      </c>
      <c r="C661" s="488"/>
      <c r="D661" s="489"/>
      <c r="E661" s="489"/>
      <c r="F661" s="489"/>
      <c r="G661" s="489"/>
      <c r="H661" s="489"/>
      <c r="I661" s="489"/>
      <c r="J661" s="489"/>
      <c r="K661" s="489"/>
      <c r="L661" s="489"/>
      <c r="M661" s="1100"/>
      <c r="N661" s="1100"/>
      <c r="O661" s="1100"/>
      <c r="P661" s="1100"/>
      <c r="Q661" s="1100"/>
      <c r="R661" s="1100"/>
      <c r="S661" s="1100"/>
      <c r="T661" s="1100"/>
      <c r="U661" s="1100"/>
      <c r="V661" s="1100"/>
      <c r="W661" s="1101"/>
      <c r="X661" s="4"/>
      <c r="Y661" s="5"/>
    </row>
    <row r="662" spans="2:25" ht="34.5" customHeight="1">
      <c r="B662" s="300">
        <v>610</v>
      </c>
      <c r="C662" s="488"/>
      <c r="D662" s="489"/>
      <c r="E662" s="489"/>
      <c r="F662" s="489"/>
      <c r="G662" s="489"/>
      <c r="H662" s="489"/>
      <c r="I662" s="489"/>
      <c r="J662" s="489"/>
      <c r="K662" s="489"/>
      <c r="L662" s="489"/>
      <c r="M662" s="1100"/>
      <c r="N662" s="1100"/>
      <c r="O662" s="1100"/>
      <c r="P662" s="1100"/>
      <c r="Q662" s="1100"/>
      <c r="R662" s="1100"/>
      <c r="S662" s="1100"/>
      <c r="T662" s="1100"/>
      <c r="U662" s="1100"/>
      <c r="V662" s="1100"/>
      <c r="W662" s="1101"/>
      <c r="X662" s="4"/>
      <c r="Y662" s="5"/>
    </row>
    <row r="663" spans="2:25" ht="34.5" customHeight="1">
      <c r="B663" s="300">
        <v>611</v>
      </c>
      <c r="C663" s="488"/>
      <c r="D663" s="489"/>
      <c r="E663" s="489"/>
      <c r="F663" s="489"/>
      <c r="G663" s="489"/>
      <c r="H663" s="489"/>
      <c r="I663" s="489"/>
      <c r="J663" s="489"/>
      <c r="K663" s="489"/>
      <c r="L663" s="489"/>
      <c r="M663" s="1100"/>
      <c r="N663" s="1100"/>
      <c r="O663" s="1100"/>
      <c r="P663" s="1100"/>
      <c r="Q663" s="1100"/>
      <c r="R663" s="1100"/>
      <c r="S663" s="1100"/>
      <c r="T663" s="1100"/>
      <c r="U663" s="1100"/>
      <c r="V663" s="1100"/>
      <c r="W663" s="1101"/>
      <c r="X663" s="4"/>
      <c r="Y663" s="5"/>
    </row>
    <row r="664" spans="2:25" ht="34.5" customHeight="1">
      <c r="B664" s="300">
        <v>612</v>
      </c>
      <c r="C664" s="488"/>
      <c r="D664" s="489"/>
      <c r="E664" s="489"/>
      <c r="F664" s="489"/>
      <c r="G664" s="489"/>
      <c r="H664" s="489"/>
      <c r="I664" s="489"/>
      <c r="J664" s="489"/>
      <c r="K664" s="489"/>
      <c r="L664" s="489"/>
      <c r="M664" s="1100"/>
      <c r="N664" s="1100"/>
      <c r="O664" s="1100"/>
      <c r="P664" s="1100"/>
      <c r="Q664" s="1100"/>
      <c r="R664" s="1100"/>
      <c r="S664" s="1100"/>
      <c r="T664" s="1100"/>
      <c r="U664" s="1100"/>
      <c r="V664" s="1100"/>
      <c r="W664" s="1101"/>
      <c r="X664" s="4"/>
      <c r="Y664" s="5"/>
    </row>
    <row r="665" spans="2:25" ht="34.5" customHeight="1">
      <c r="B665" s="300">
        <v>613</v>
      </c>
      <c r="C665" s="488"/>
      <c r="D665" s="489"/>
      <c r="E665" s="489"/>
      <c r="F665" s="489"/>
      <c r="G665" s="489"/>
      <c r="H665" s="489"/>
      <c r="I665" s="489"/>
      <c r="J665" s="489"/>
      <c r="K665" s="489"/>
      <c r="L665" s="489"/>
      <c r="M665" s="1100"/>
      <c r="N665" s="1100"/>
      <c r="O665" s="1100"/>
      <c r="P665" s="1100"/>
      <c r="Q665" s="1100"/>
      <c r="R665" s="1100"/>
      <c r="S665" s="1100"/>
      <c r="T665" s="1100"/>
      <c r="U665" s="1100"/>
      <c r="V665" s="1100"/>
      <c r="W665" s="1101"/>
      <c r="X665" s="4"/>
      <c r="Y665" s="5"/>
    </row>
    <row r="666" spans="2:25" ht="34.5" customHeight="1">
      <c r="B666" s="300">
        <v>614</v>
      </c>
      <c r="C666" s="488"/>
      <c r="D666" s="489"/>
      <c r="E666" s="489"/>
      <c r="F666" s="489"/>
      <c r="G666" s="489"/>
      <c r="H666" s="489"/>
      <c r="I666" s="489"/>
      <c r="J666" s="489"/>
      <c r="K666" s="489"/>
      <c r="L666" s="489"/>
      <c r="M666" s="1100"/>
      <c r="N666" s="1100"/>
      <c r="O666" s="1100"/>
      <c r="P666" s="1100"/>
      <c r="Q666" s="1100"/>
      <c r="R666" s="1100"/>
      <c r="S666" s="1100"/>
      <c r="T666" s="1100"/>
      <c r="U666" s="1100"/>
      <c r="V666" s="1100"/>
      <c r="W666" s="1101"/>
      <c r="X666" s="4"/>
      <c r="Y666" s="5"/>
    </row>
    <row r="667" spans="2:25" ht="34.5" customHeight="1">
      <c r="B667" s="300">
        <v>615</v>
      </c>
      <c r="C667" s="488"/>
      <c r="D667" s="489"/>
      <c r="E667" s="489"/>
      <c r="F667" s="489"/>
      <c r="G667" s="489"/>
      <c r="H667" s="489"/>
      <c r="I667" s="489"/>
      <c r="J667" s="489"/>
      <c r="K667" s="489"/>
      <c r="L667" s="489"/>
      <c r="M667" s="1100"/>
      <c r="N667" s="1100"/>
      <c r="O667" s="1100"/>
      <c r="P667" s="1100"/>
      <c r="Q667" s="1100"/>
      <c r="R667" s="1100"/>
      <c r="S667" s="1100"/>
      <c r="T667" s="1100"/>
      <c r="U667" s="1100"/>
      <c r="V667" s="1100"/>
      <c r="W667" s="1101"/>
      <c r="X667" s="4"/>
      <c r="Y667" s="5"/>
    </row>
    <row r="668" spans="2:25" ht="34.5" customHeight="1">
      <c r="B668" s="300">
        <v>616</v>
      </c>
      <c r="C668" s="488"/>
      <c r="D668" s="489"/>
      <c r="E668" s="489"/>
      <c r="F668" s="489"/>
      <c r="G668" s="489"/>
      <c r="H668" s="489"/>
      <c r="I668" s="489"/>
      <c r="J668" s="489"/>
      <c r="K668" s="489"/>
      <c r="L668" s="489"/>
      <c r="M668" s="1100"/>
      <c r="N668" s="1100"/>
      <c r="O668" s="1100"/>
      <c r="P668" s="1100"/>
      <c r="Q668" s="1100"/>
      <c r="R668" s="1100"/>
      <c r="S668" s="1100"/>
      <c r="T668" s="1100"/>
      <c r="U668" s="1100"/>
      <c r="V668" s="1100"/>
      <c r="W668" s="1101"/>
      <c r="X668" s="4"/>
      <c r="Y668" s="5"/>
    </row>
    <row r="669" spans="2:25" ht="34.5" customHeight="1">
      <c r="B669" s="300">
        <v>617</v>
      </c>
      <c r="C669" s="488"/>
      <c r="D669" s="489"/>
      <c r="E669" s="489"/>
      <c r="F669" s="489"/>
      <c r="G669" s="489"/>
      <c r="H669" s="489"/>
      <c r="I669" s="489"/>
      <c r="J669" s="489"/>
      <c r="K669" s="489"/>
      <c r="L669" s="489"/>
      <c r="M669" s="1100"/>
      <c r="N669" s="1100"/>
      <c r="O669" s="1100"/>
      <c r="P669" s="1100"/>
      <c r="Q669" s="1100"/>
      <c r="R669" s="1100"/>
      <c r="S669" s="1100"/>
      <c r="T669" s="1100"/>
      <c r="U669" s="1100"/>
      <c r="V669" s="1100"/>
      <c r="W669" s="1101"/>
      <c r="X669" s="4"/>
      <c r="Y669" s="5"/>
    </row>
    <row r="670" spans="2:25" ht="34.5" customHeight="1">
      <c r="B670" s="300">
        <v>618</v>
      </c>
      <c r="C670" s="488"/>
      <c r="D670" s="489"/>
      <c r="E670" s="489"/>
      <c r="F670" s="489"/>
      <c r="G670" s="489"/>
      <c r="H670" s="489"/>
      <c r="I670" s="489"/>
      <c r="J670" s="489"/>
      <c r="K670" s="489"/>
      <c r="L670" s="489"/>
      <c r="M670" s="1100"/>
      <c r="N670" s="1100"/>
      <c r="O670" s="1100"/>
      <c r="P670" s="1100"/>
      <c r="Q670" s="1100"/>
      <c r="R670" s="1100"/>
      <c r="S670" s="1100"/>
      <c r="T670" s="1100"/>
      <c r="U670" s="1100"/>
      <c r="V670" s="1100"/>
      <c r="W670" s="1101"/>
      <c r="X670" s="4"/>
      <c r="Y670" s="5"/>
    </row>
    <row r="671" spans="2:25" ht="34.5" customHeight="1">
      <c r="B671" s="300">
        <v>619</v>
      </c>
      <c r="C671" s="488"/>
      <c r="D671" s="489"/>
      <c r="E671" s="489"/>
      <c r="F671" s="489"/>
      <c r="G671" s="489"/>
      <c r="H671" s="489"/>
      <c r="I671" s="489"/>
      <c r="J671" s="489"/>
      <c r="K671" s="489"/>
      <c r="L671" s="489"/>
      <c r="M671" s="1100"/>
      <c r="N671" s="1100"/>
      <c r="O671" s="1100"/>
      <c r="P671" s="1100"/>
      <c r="Q671" s="1100"/>
      <c r="R671" s="1100"/>
      <c r="S671" s="1100"/>
      <c r="T671" s="1100"/>
      <c r="U671" s="1100"/>
      <c r="V671" s="1100"/>
      <c r="W671" s="1101"/>
      <c r="X671" s="4"/>
      <c r="Y671" s="5"/>
    </row>
    <row r="672" spans="2:25" ht="34.5" customHeight="1">
      <c r="B672" s="300">
        <v>620</v>
      </c>
      <c r="C672" s="488"/>
      <c r="D672" s="489"/>
      <c r="E672" s="489"/>
      <c r="F672" s="489"/>
      <c r="G672" s="489"/>
      <c r="H672" s="489"/>
      <c r="I672" s="489"/>
      <c r="J672" s="489"/>
      <c r="K672" s="489"/>
      <c r="L672" s="489"/>
      <c r="M672" s="1100"/>
      <c r="N672" s="1100"/>
      <c r="O672" s="1100"/>
      <c r="P672" s="1100"/>
      <c r="Q672" s="1100"/>
      <c r="R672" s="1100"/>
      <c r="S672" s="1100"/>
      <c r="T672" s="1100"/>
      <c r="U672" s="1100"/>
      <c r="V672" s="1100"/>
      <c r="W672" s="1101"/>
      <c r="X672" s="4"/>
      <c r="Y672" s="5"/>
    </row>
    <row r="673" spans="2:25" ht="34.5" customHeight="1">
      <c r="B673" s="300">
        <v>621</v>
      </c>
      <c r="C673" s="488"/>
      <c r="D673" s="489"/>
      <c r="E673" s="489"/>
      <c r="F673" s="489"/>
      <c r="G673" s="489"/>
      <c r="H673" s="489"/>
      <c r="I673" s="489"/>
      <c r="J673" s="489"/>
      <c r="K673" s="489"/>
      <c r="L673" s="489"/>
      <c r="M673" s="1100"/>
      <c r="N673" s="1100"/>
      <c r="O673" s="1100"/>
      <c r="P673" s="1100"/>
      <c r="Q673" s="1100"/>
      <c r="R673" s="1100"/>
      <c r="S673" s="1100"/>
      <c r="T673" s="1100"/>
      <c r="U673" s="1100"/>
      <c r="V673" s="1100"/>
      <c r="W673" s="1101"/>
      <c r="X673" s="4"/>
      <c r="Y673" s="5"/>
    </row>
    <row r="674" spans="2:25" ht="34.5" customHeight="1">
      <c r="B674" s="300">
        <v>622</v>
      </c>
      <c r="C674" s="488"/>
      <c r="D674" s="489"/>
      <c r="E674" s="489"/>
      <c r="F674" s="489"/>
      <c r="G674" s="489"/>
      <c r="H674" s="489"/>
      <c r="I674" s="489"/>
      <c r="J674" s="489"/>
      <c r="K674" s="489"/>
      <c r="L674" s="489"/>
      <c r="M674" s="1100"/>
      <c r="N674" s="1100"/>
      <c r="O674" s="1100"/>
      <c r="P674" s="1100"/>
      <c r="Q674" s="1100"/>
      <c r="R674" s="1100"/>
      <c r="S674" s="1100"/>
      <c r="T674" s="1100"/>
      <c r="U674" s="1100"/>
      <c r="V674" s="1100"/>
      <c r="W674" s="1101"/>
      <c r="X674" s="4"/>
      <c r="Y674" s="5"/>
    </row>
    <row r="675" spans="2:25" ht="34.5" customHeight="1">
      <c r="B675" s="300">
        <v>623</v>
      </c>
      <c r="C675" s="488"/>
      <c r="D675" s="489"/>
      <c r="E675" s="489"/>
      <c r="F675" s="489"/>
      <c r="G675" s="489"/>
      <c r="H675" s="489"/>
      <c r="I675" s="489"/>
      <c r="J675" s="489"/>
      <c r="K675" s="489"/>
      <c r="L675" s="489"/>
      <c r="M675" s="1100"/>
      <c r="N675" s="1100"/>
      <c r="O675" s="1100"/>
      <c r="P675" s="1100"/>
      <c r="Q675" s="1100"/>
      <c r="R675" s="1100"/>
      <c r="S675" s="1100"/>
      <c r="T675" s="1100"/>
      <c r="U675" s="1100"/>
      <c r="V675" s="1100"/>
      <c r="W675" s="1101"/>
      <c r="X675" s="4"/>
      <c r="Y675" s="5"/>
    </row>
    <row r="676" spans="2:25" ht="34.5" customHeight="1">
      <c r="B676" s="300">
        <v>624</v>
      </c>
      <c r="C676" s="488"/>
      <c r="D676" s="489"/>
      <c r="E676" s="489"/>
      <c r="F676" s="489"/>
      <c r="G676" s="489"/>
      <c r="H676" s="489"/>
      <c r="I676" s="489"/>
      <c r="J676" s="489"/>
      <c r="K676" s="489"/>
      <c r="L676" s="489"/>
      <c r="M676" s="1100"/>
      <c r="N676" s="1100"/>
      <c r="O676" s="1100"/>
      <c r="P676" s="1100"/>
      <c r="Q676" s="1100"/>
      <c r="R676" s="1100"/>
      <c r="S676" s="1100"/>
      <c r="T676" s="1100"/>
      <c r="U676" s="1100"/>
      <c r="V676" s="1100"/>
      <c r="W676" s="1101"/>
      <c r="X676" s="4"/>
      <c r="Y676" s="5"/>
    </row>
    <row r="677" spans="2:25" ht="34.5" customHeight="1">
      <c r="B677" s="300">
        <v>625</v>
      </c>
      <c r="C677" s="488"/>
      <c r="D677" s="489"/>
      <c r="E677" s="489"/>
      <c r="F677" s="489"/>
      <c r="G677" s="489"/>
      <c r="H677" s="489"/>
      <c r="I677" s="489"/>
      <c r="J677" s="489"/>
      <c r="K677" s="489"/>
      <c r="L677" s="489"/>
      <c r="M677" s="1100"/>
      <c r="N677" s="1100"/>
      <c r="O677" s="1100"/>
      <c r="P677" s="1100"/>
      <c r="Q677" s="1100"/>
      <c r="R677" s="1100"/>
      <c r="S677" s="1100"/>
      <c r="T677" s="1100"/>
      <c r="U677" s="1100"/>
      <c r="V677" s="1100"/>
      <c r="W677" s="1101"/>
      <c r="X677" s="4"/>
      <c r="Y677" s="5"/>
    </row>
    <row r="678" spans="2:25" ht="34.5" customHeight="1">
      <c r="B678" s="300">
        <v>626</v>
      </c>
      <c r="C678" s="488"/>
      <c r="D678" s="489"/>
      <c r="E678" s="489"/>
      <c r="F678" s="489"/>
      <c r="G678" s="489"/>
      <c r="H678" s="489"/>
      <c r="I678" s="489"/>
      <c r="J678" s="489"/>
      <c r="K678" s="489"/>
      <c r="L678" s="489"/>
      <c r="M678" s="1100"/>
      <c r="N678" s="1100"/>
      <c r="O678" s="1100"/>
      <c r="P678" s="1100"/>
      <c r="Q678" s="1100"/>
      <c r="R678" s="1100"/>
      <c r="S678" s="1100"/>
      <c r="T678" s="1100"/>
      <c r="U678" s="1100"/>
      <c r="V678" s="1100"/>
      <c r="W678" s="1101"/>
      <c r="X678" s="4"/>
      <c r="Y678" s="5"/>
    </row>
    <row r="679" spans="2:25" ht="34.5" customHeight="1">
      <c r="B679" s="300">
        <v>627</v>
      </c>
      <c r="C679" s="488"/>
      <c r="D679" s="489"/>
      <c r="E679" s="489"/>
      <c r="F679" s="489"/>
      <c r="G679" s="489"/>
      <c r="H679" s="489"/>
      <c r="I679" s="489"/>
      <c r="J679" s="489"/>
      <c r="K679" s="489"/>
      <c r="L679" s="489"/>
      <c r="M679" s="1100"/>
      <c r="N679" s="1100"/>
      <c r="O679" s="1100"/>
      <c r="P679" s="1100"/>
      <c r="Q679" s="1100"/>
      <c r="R679" s="1100"/>
      <c r="S679" s="1100"/>
      <c r="T679" s="1100"/>
      <c r="U679" s="1100"/>
      <c r="V679" s="1100"/>
      <c r="W679" s="1101"/>
      <c r="X679" s="4"/>
      <c r="Y679" s="5"/>
    </row>
    <row r="680" spans="2:25" ht="34.5" customHeight="1">
      <c r="B680" s="300">
        <v>628</v>
      </c>
      <c r="C680" s="488"/>
      <c r="D680" s="489"/>
      <c r="E680" s="489"/>
      <c r="F680" s="489"/>
      <c r="G680" s="489"/>
      <c r="H680" s="489"/>
      <c r="I680" s="489"/>
      <c r="J680" s="489"/>
      <c r="K680" s="489"/>
      <c r="L680" s="489"/>
      <c r="M680" s="1100"/>
      <c r="N680" s="1100"/>
      <c r="O680" s="1100"/>
      <c r="P680" s="1100"/>
      <c r="Q680" s="1100"/>
      <c r="R680" s="1100"/>
      <c r="S680" s="1100"/>
      <c r="T680" s="1100"/>
      <c r="U680" s="1100"/>
      <c r="V680" s="1100"/>
      <c r="W680" s="1101"/>
      <c r="X680" s="4"/>
      <c r="Y680" s="5"/>
    </row>
    <row r="681" spans="2:25" ht="34.5" customHeight="1">
      <c r="B681" s="300">
        <v>629</v>
      </c>
      <c r="C681" s="488"/>
      <c r="D681" s="489"/>
      <c r="E681" s="489"/>
      <c r="F681" s="489"/>
      <c r="G681" s="489"/>
      <c r="H681" s="489"/>
      <c r="I681" s="489"/>
      <c r="J681" s="489"/>
      <c r="K681" s="489"/>
      <c r="L681" s="489"/>
      <c r="M681" s="1100"/>
      <c r="N681" s="1100"/>
      <c r="O681" s="1100"/>
      <c r="P681" s="1100"/>
      <c r="Q681" s="1100"/>
      <c r="R681" s="1100"/>
      <c r="S681" s="1100"/>
      <c r="T681" s="1100"/>
      <c r="U681" s="1100"/>
      <c r="V681" s="1100"/>
      <c r="W681" s="1101"/>
      <c r="X681" s="4"/>
      <c r="Y681" s="5"/>
    </row>
    <row r="682" spans="2:25" ht="34.5" customHeight="1">
      <c r="B682" s="300">
        <v>630</v>
      </c>
      <c r="C682" s="488"/>
      <c r="D682" s="489"/>
      <c r="E682" s="489"/>
      <c r="F682" s="489"/>
      <c r="G682" s="489"/>
      <c r="H682" s="489"/>
      <c r="I682" s="489"/>
      <c r="J682" s="489"/>
      <c r="K682" s="489"/>
      <c r="L682" s="489"/>
      <c r="M682" s="1100"/>
      <c r="N682" s="1100"/>
      <c r="O682" s="1100"/>
      <c r="P682" s="1100"/>
      <c r="Q682" s="1100"/>
      <c r="R682" s="1100"/>
      <c r="S682" s="1100"/>
      <c r="T682" s="1100"/>
      <c r="U682" s="1100"/>
      <c r="V682" s="1100"/>
      <c r="W682" s="1101"/>
      <c r="X682" s="4"/>
      <c r="Y682" s="5"/>
    </row>
    <row r="683" spans="2:25" ht="34.5" customHeight="1">
      <c r="B683" s="300">
        <v>631</v>
      </c>
      <c r="C683" s="488"/>
      <c r="D683" s="489"/>
      <c r="E683" s="489"/>
      <c r="F683" s="489"/>
      <c r="G683" s="489"/>
      <c r="H683" s="489"/>
      <c r="I683" s="489"/>
      <c r="J683" s="489"/>
      <c r="K683" s="489"/>
      <c r="L683" s="489"/>
      <c r="M683" s="1100"/>
      <c r="N683" s="1100"/>
      <c r="O683" s="1100"/>
      <c r="P683" s="1100"/>
      <c r="Q683" s="1100"/>
      <c r="R683" s="1100"/>
      <c r="S683" s="1100"/>
      <c r="T683" s="1100"/>
      <c r="U683" s="1100"/>
      <c r="V683" s="1100"/>
      <c r="W683" s="1101"/>
      <c r="X683" s="4"/>
      <c r="Y683" s="5"/>
    </row>
    <row r="684" spans="2:25" ht="34.5" customHeight="1">
      <c r="B684" s="300">
        <v>632</v>
      </c>
      <c r="C684" s="488"/>
      <c r="D684" s="489"/>
      <c r="E684" s="489"/>
      <c r="F684" s="489"/>
      <c r="G684" s="489"/>
      <c r="H684" s="489"/>
      <c r="I684" s="489"/>
      <c r="J684" s="489"/>
      <c r="K684" s="489"/>
      <c r="L684" s="489"/>
      <c r="M684" s="1100"/>
      <c r="N684" s="1100"/>
      <c r="O684" s="1100"/>
      <c r="P684" s="1100"/>
      <c r="Q684" s="1100"/>
      <c r="R684" s="1100"/>
      <c r="S684" s="1100"/>
      <c r="T684" s="1100"/>
      <c r="U684" s="1100"/>
      <c r="V684" s="1100"/>
      <c r="W684" s="1101"/>
      <c r="X684" s="4"/>
      <c r="Y684" s="5"/>
    </row>
    <row r="685" spans="2:25" ht="34.5" customHeight="1">
      <c r="B685" s="300">
        <v>633</v>
      </c>
      <c r="C685" s="488"/>
      <c r="D685" s="489"/>
      <c r="E685" s="489"/>
      <c r="F685" s="489"/>
      <c r="G685" s="489"/>
      <c r="H685" s="489"/>
      <c r="I685" s="489"/>
      <c r="J685" s="489"/>
      <c r="K685" s="489"/>
      <c r="L685" s="489"/>
      <c r="M685" s="1100"/>
      <c r="N685" s="1100"/>
      <c r="O685" s="1100"/>
      <c r="P685" s="1100"/>
      <c r="Q685" s="1100"/>
      <c r="R685" s="1100"/>
      <c r="S685" s="1100"/>
      <c r="T685" s="1100"/>
      <c r="U685" s="1100"/>
      <c r="V685" s="1100"/>
      <c r="W685" s="1101"/>
      <c r="X685" s="4"/>
      <c r="Y685" s="5"/>
    </row>
    <row r="686" spans="2:25" ht="34.5" customHeight="1">
      <c r="B686" s="300">
        <v>634</v>
      </c>
      <c r="C686" s="488"/>
      <c r="D686" s="489"/>
      <c r="E686" s="489"/>
      <c r="F686" s="489"/>
      <c r="G686" s="489"/>
      <c r="H686" s="489"/>
      <c r="I686" s="489"/>
      <c r="J686" s="489"/>
      <c r="K686" s="489"/>
      <c r="L686" s="489"/>
      <c r="M686" s="1100"/>
      <c r="N686" s="1100"/>
      <c r="O686" s="1100"/>
      <c r="P686" s="1100"/>
      <c r="Q686" s="1100"/>
      <c r="R686" s="1100"/>
      <c r="S686" s="1100"/>
      <c r="T686" s="1100"/>
      <c r="U686" s="1100"/>
      <c r="V686" s="1100"/>
      <c r="W686" s="1101"/>
      <c r="X686" s="4"/>
      <c r="Y686" s="5"/>
    </row>
    <row r="687" spans="2:25" ht="34.5" customHeight="1">
      <c r="B687" s="300">
        <v>635</v>
      </c>
      <c r="C687" s="488"/>
      <c r="D687" s="489"/>
      <c r="E687" s="489"/>
      <c r="F687" s="489"/>
      <c r="G687" s="489"/>
      <c r="H687" s="489"/>
      <c r="I687" s="489"/>
      <c r="J687" s="489"/>
      <c r="K687" s="489"/>
      <c r="L687" s="489"/>
      <c r="M687" s="1100"/>
      <c r="N687" s="1100"/>
      <c r="O687" s="1100"/>
      <c r="P687" s="1100"/>
      <c r="Q687" s="1100"/>
      <c r="R687" s="1100"/>
      <c r="S687" s="1100"/>
      <c r="T687" s="1100"/>
      <c r="U687" s="1100"/>
      <c r="V687" s="1100"/>
      <c r="W687" s="1101"/>
      <c r="X687" s="4"/>
      <c r="Y687" s="5"/>
    </row>
    <row r="688" spans="2:25" ht="34.5" customHeight="1">
      <c r="B688" s="300">
        <v>636</v>
      </c>
      <c r="C688" s="488"/>
      <c r="D688" s="489"/>
      <c r="E688" s="489"/>
      <c r="F688" s="489"/>
      <c r="G688" s="489"/>
      <c r="H688" s="489"/>
      <c r="I688" s="489"/>
      <c r="J688" s="489"/>
      <c r="K688" s="489"/>
      <c r="L688" s="489"/>
      <c r="M688" s="1100"/>
      <c r="N688" s="1100"/>
      <c r="O688" s="1100"/>
      <c r="P688" s="1100"/>
      <c r="Q688" s="1100"/>
      <c r="R688" s="1100"/>
      <c r="S688" s="1100"/>
      <c r="T688" s="1100"/>
      <c r="U688" s="1100"/>
      <c r="V688" s="1100"/>
      <c r="W688" s="1101"/>
      <c r="X688" s="4"/>
      <c r="Y688" s="5"/>
    </row>
    <row r="689" spans="2:25" ht="34.5" customHeight="1">
      <c r="B689" s="300">
        <v>637</v>
      </c>
      <c r="C689" s="488"/>
      <c r="D689" s="489"/>
      <c r="E689" s="489"/>
      <c r="F689" s="489"/>
      <c r="G689" s="489"/>
      <c r="H689" s="489"/>
      <c r="I689" s="489"/>
      <c r="J689" s="489"/>
      <c r="K689" s="489"/>
      <c r="L689" s="489"/>
      <c r="M689" s="1100"/>
      <c r="N689" s="1100"/>
      <c r="O689" s="1100"/>
      <c r="P689" s="1100"/>
      <c r="Q689" s="1100"/>
      <c r="R689" s="1100"/>
      <c r="S689" s="1100"/>
      <c r="T689" s="1100"/>
      <c r="U689" s="1100"/>
      <c r="V689" s="1100"/>
      <c r="W689" s="1101"/>
      <c r="X689" s="4"/>
      <c r="Y689" s="5"/>
    </row>
    <row r="690" spans="2:25" ht="34.5" customHeight="1">
      <c r="B690" s="300">
        <v>638</v>
      </c>
      <c r="C690" s="488"/>
      <c r="D690" s="489"/>
      <c r="E690" s="489"/>
      <c r="F690" s="489"/>
      <c r="G690" s="489"/>
      <c r="H690" s="489"/>
      <c r="I690" s="489"/>
      <c r="J690" s="489"/>
      <c r="K690" s="489"/>
      <c r="L690" s="489"/>
      <c r="M690" s="1100"/>
      <c r="N690" s="1100"/>
      <c r="O690" s="1100"/>
      <c r="P690" s="1100"/>
      <c r="Q690" s="1100"/>
      <c r="R690" s="1100"/>
      <c r="S690" s="1100"/>
      <c r="T690" s="1100"/>
      <c r="U690" s="1100"/>
      <c r="V690" s="1100"/>
      <c r="W690" s="1101"/>
      <c r="X690" s="4"/>
      <c r="Y690" s="5"/>
    </row>
    <row r="691" spans="2:25" ht="34.5" customHeight="1">
      <c r="B691" s="300">
        <v>639</v>
      </c>
      <c r="C691" s="488"/>
      <c r="D691" s="489"/>
      <c r="E691" s="489"/>
      <c r="F691" s="489"/>
      <c r="G691" s="489"/>
      <c r="H691" s="489"/>
      <c r="I691" s="489"/>
      <c r="J691" s="489"/>
      <c r="K691" s="489"/>
      <c r="L691" s="489"/>
      <c r="M691" s="1100"/>
      <c r="N691" s="1100"/>
      <c r="O691" s="1100"/>
      <c r="P691" s="1100"/>
      <c r="Q691" s="1100"/>
      <c r="R691" s="1100"/>
      <c r="S691" s="1100"/>
      <c r="T691" s="1100"/>
      <c r="U691" s="1100"/>
      <c r="V691" s="1100"/>
      <c r="W691" s="1101"/>
      <c r="X691" s="4"/>
      <c r="Y691" s="5"/>
    </row>
    <row r="692" spans="2:25" ht="34.5" customHeight="1">
      <c r="B692" s="300">
        <v>640</v>
      </c>
      <c r="C692" s="488"/>
      <c r="D692" s="489"/>
      <c r="E692" s="489"/>
      <c r="F692" s="489"/>
      <c r="G692" s="489"/>
      <c r="H692" s="489"/>
      <c r="I692" s="489"/>
      <c r="J692" s="489"/>
      <c r="K692" s="489"/>
      <c r="L692" s="489"/>
      <c r="M692" s="1100"/>
      <c r="N692" s="1100"/>
      <c r="O692" s="1100"/>
      <c r="P692" s="1100"/>
      <c r="Q692" s="1100"/>
      <c r="R692" s="1100"/>
      <c r="S692" s="1100"/>
      <c r="T692" s="1100"/>
      <c r="U692" s="1100"/>
      <c r="V692" s="1100"/>
      <c r="W692" s="1101"/>
      <c r="X692" s="4"/>
      <c r="Y692" s="5"/>
    </row>
    <row r="693" spans="2:25" ht="34.5" customHeight="1">
      <c r="B693" s="300">
        <v>641</v>
      </c>
      <c r="C693" s="488"/>
      <c r="D693" s="489"/>
      <c r="E693" s="489"/>
      <c r="F693" s="489"/>
      <c r="G693" s="489"/>
      <c r="H693" s="489"/>
      <c r="I693" s="489"/>
      <c r="J693" s="489"/>
      <c r="K693" s="489"/>
      <c r="L693" s="489"/>
      <c r="M693" s="1100"/>
      <c r="N693" s="1100"/>
      <c r="O693" s="1100"/>
      <c r="P693" s="1100"/>
      <c r="Q693" s="1100"/>
      <c r="R693" s="1100"/>
      <c r="S693" s="1100"/>
      <c r="T693" s="1100"/>
      <c r="U693" s="1100"/>
      <c r="V693" s="1100"/>
      <c r="W693" s="1101"/>
      <c r="X693" s="4"/>
      <c r="Y693" s="5"/>
    </row>
    <row r="694" spans="2:25" ht="34.5" customHeight="1">
      <c r="B694" s="300">
        <v>642</v>
      </c>
      <c r="C694" s="488"/>
      <c r="D694" s="489"/>
      <c r="E694" s="489"/>
      <c r="F694" s="489"/>
      <c r="G694" s="489"/>
      <c r="H694" s="489"/>
      <c r="I694" s="489"/>
      <c r="J694" s="489"/>
      <c r="K694" s="489"/>
      <c r="L694" s="489"/>
      <c r="M694" s="1100"/>
      <c r="N694" s="1100"/>
      <c r="O694" s="1100"/>
      <c r="P694" s="1100"/>
      <c r="Q694" s="1100"/>
      <c r="R694" s="1100"/>
      <c r="S694" s="1100"/>
      <c r="T694" s="1100"/>
      <c r="U694" s="1100"/>
      <c r="V694" s="1100"/>
      <c r="W694" s="1101"/>
      <c r="X694" s="4"/>
      <c r="Y694" s="5"/>
    </row>
    <row r="695" spans="2:25" ht="34.5" customHeight="1">
      <c r="B695" s="300">
        <v>643</v>
      </c>
      <c r="C695" s="488"/>
      <c r="D695" s="489"/>
      <c r="E695" s="489"/>
      <c r="F695" s="489"/>
      <c r="G695" s="489"/>
      <c r="H695" s="489"/>
      <c r="I695" s="489"/>
      <c r="J695" s="489"/>
      <c r="K695" s="489"/>
      <c r="L695" s="489"/>
      <c r="M695" s="1100"/>
      <c r="N695" s="1100"/>
      <c r="O695" s="1100"/>
      <c r="P695" s="1100"/>
      <c r="Q695" s="1100"/>
      <c r="R695" s="1100"/>
      <c r="S695" s="1100"/>
      <c r="T695" s="1100"/>
      <c r="U695" s="1100"/>
      <c r="V695" s="1100"/>
      <c r="W695" s="1101"/>
      <c r="X695" s="4"/>
      <c r="Y695" s="5"/>
    </row>
    <row r="696" spans="2:25" ht="34.5" customHeight="1">
      <c r="B696" s="300">
        <v>644</v>
      </c>
      <c r="C696" s="488"/>
      <c r="D696" s="489"/>
      <c r="E696" s="489"/>
      <c r="F696" s="489"/>
      <c r="G696" s="489"/>
      <c r="H696" s="489"/>
      <c r="I696" s="489"/>
      <c r="J696" s="489"/>
      <c r="K696" s="489"/>
      <c r="L696" s="489"/>
      <c r="M696" s="1100"/>
      <c r="N696" s="1100"/>
      <c r="O696" s="1100"/>
      <c r="P696" s="1100"/>
      <c r="Q696" s="1100"/>
      <c r="R696" s="1100"/>
      <c r="S696" s="1100"/>
      <c r="T696" s="1100"/>
      <c r="U696" s="1100"/>
      <c r="V696" s="1100"/>
      <c r="W696" s="1101"/>
      <c r="X696" s="4"/>
      <c r="Y696" s="5"/>
    </row>
    <row r="697" spans="2:25" ht="34.5" customHeight="1">
      <c r="B697" s="300">
        <v>645</v>
      </c>
      <c r="C697" s="488"/>
      <c r="D697" s="489"/>
      <c r="E697" s="489"/>
      <c r="F697" s="489"/>
      <c r="G697" s="489"/>
      <c r="H697" s="489"/>
      <c r="I697" s="489"/>
      <c r="J697" s="489"/>
      <c r="K697" s="489"/>
      <c r="L697" s="489"/>
      <c r="M697" s="1100"/>
      <c r="N697" s="1100"/>
      <c r="O697" s="1100"/>
      <c r="P697" s="1100"/>
      <c r="Q697" s="1100"/>
      <c r="R697" s="1100"/>
      <c r="S697" s="1100"/>
      <c r="T697" s="1100"/>
      <c r="U697" s="1100"/>
      <c r="V697" s="1100"/>
      <c r="W697" s="1101"/>
      <c r="X697" s="4"/>
      <c r="Y697" s="5"/>
    </row>
    <row r="698" spans="2:25" ht="34.5" customHeight="1">
      <c r="B698" s="300">
        <v>646</v>
      </c>
      <c r="C698" s="488"/>
      <c r="D698" s="489"/>
      <c r="E698" s="489"/>
      <c r="F698" s="489"/>
      <c r="G698" s="489"/>
      <c r="H698" s="489"/>
      <c r="I698" s="489"/>
      <c r="J698" s="489"/>
      <c r="K698" s="489"/>
      <c r="L698" s="489"/>
      <c r="M698" s="1100"/>
      <c r="N698" s="1100"/>
      <c r="O698" s="1100"/>
      <c r="P698" s="1100"/>
      <c r="Q698" s="1100"/>
      <c r="R698" s="1100"/>
      <c r="S698" s="1100"/>
      <c r="T698" s="1100"/>
      <c r="U698" s="1100"/>
      <c r="V698" s="1100"/>
      <c r="W698" s="1101"/>
      <c r="X698" s="4"/>
      <c r="Y698" s="5"/>
    </row>
    <row r="699" spans="2:25" ht="34.5" customHeight="1">
      <c r="B699" s="300">
        <v>647</v>
      </c>
      <c r="C699" s="488"/>
      <c r="D699" s="489"/>
      <c r="E699" s="489"/>
      <c r="F699" s="489"/>
      <c r="G699" s="489"/>
      <c r="H699" s="489"/>
      <c r="I699" s="489"/>
      <c r="J699" s="489"/>
      <c r="K699" s="489"/>
      <c r="L699" s="489"/>
      <c r="M699" s="1100"/>
      <c r="N699" s="1100"/>
      <c r="O699" s="1100"/>
      <c r="P699" s="1100"/>
      <c r="Q699" s="1100"/>
      <c r="R699" s="1100"/>
      <c r="S699" s="1100"/>
      <c r="T699" s="1100"/>
      <c r="U699" s="1100"/>
      <c r="V699" s="1100"/>
      <c r="W699" s="1101"/>
      <c r="X699" s="4"/>
      <c r="Y699" s="5"/>
    </row>
    <row r="700" spans="2:25" ht="34.5" customHeight="1">
      <c r="B700" s="300">
        <v>648</v>
      </c>
      <c r="C700" s="488"/>
      <c r="D700" s="489"/>
      <c r="E700" s="489"/>
      <c r="F700" s="489"/>
      <c r="G700" s="489"/>
      <c r="H700" s="489"/>
      <c r="I700" s="489"/>
      <c r="J700" s="489"/>
      <c r="K700" s="489"/>
      <c r="L700" s="489"/>
      <c r="M700" s="1100"/>
      <c r="N700" s="1100"/>
      <c r="O700" s="1100"/>
      <c r="P700" s="1100"/>
      <c r="Q700" s="1100"/>
      <c r="R700" s="1100"/>
      <c r="S700" s="1100"/>
      <c r="T700" s="1100"/>
      <c r="U700" s="1100"/>
      <c r="V700" s="1100"/>
      <c r="W700" s="1101"/>
      <c r="X700" s="4"/>
      <c r="Y700" s="5"/>
    </row>
    <row r="701" spans="2:25" ht="34.5" customHeight="1">
      <c r="B701" s="300">
        <v>649</v>
      </c>
      <c r="C701" s="488"/>
      <c r="D701" s="489"/>
      <c r="E701" s="489"/>
      <c r="F701" s="489"/>
      <c r="G701" s="489"/>
      <c r="H701" s="489"/>
      <c r="I701" s="489"/>
      <c r="J701" s="489"/>
      <c r="K701" s="489"/>
      <c r="L701" s="489"/>
      <c r="M701" s="1100"/>
      <c r="N701" s="1100"/>
      <c r="O701" s="1100"/>
      <c r="P701" s="1100"/>
      <c r="Q701" s="1100"/>
      <c r="R701" s="1100"/>
      <c r="S701" s="1100"/>
      <c r="T701" s="1100"/>
      <c r="U701" s="1100"/>
      <c r="V701" s="1100"/>
      <c r="W701" s="1101"/>
      <c r="X701" s="4"/>
      <c r="Y701" s="5"/>
    </row>
    <row r="702" spans="2:25" ht="34.5" customHeight="1">
      <c r="B702" s="300">
        <v>650</v>
      </c>
      <c r="C702" s="488"/>
      <c r="D702" s="489"/>
      <c r="E702" s="489"/>
      <c r="F702" s="489"/>
      <c r="G702" s="489"/>
      <c r="H702" s="489"/>
      <c r="I702" s="489"/>
      <c r="J702" s="489"/>
      <c r="K702" s="489"/>
      <c r="L702" s="489"/>
      <c r="M702" s="1100"/>
      <c r="N702" s="1100"/>
      <c r="O702" s="1100"/>
      <c r="P702" s="1100"/>
      <c r="Q702" s="1100"/>
      <c r="R702" s="1100"/>
      <c r="S702" s="1100"/>
      <c r="T702" s="1100"/>
      <c r="U702" s="1100"/>
      <c r="V702" s="1100"/>
      <c r="W702" s="1101"/>
      <c r="X702" s="4"/>
      <c r="Y702" s="5"/>
    </row>
    <row r="703" spans="2:25" ht="34.5" customHeight="1">
      <c r="B703" s="300">
        <v>651</v>
      </c>
      <c r="C703" s="488"/>
      <c r="D703" s="489"/>
      <c r="E703" s="489"/>
      <c r="F703" s="489"/>
      <c r="G703" s="489"/>
      <c r="H703" s="489"/>
      <c r="I703" s="489"/>
      <c r="J703" s="489"/>
      <c r="K703" s="489"/>
      <c r="L703" s="489"/>
      <c r="M703" s="1100"/>
      <c r="N703" s="1100"/>
      <c r="O703" s="1100"/>
      <c r="P703" s="1100"/>
      <c r="Q703" s="1100"/>
      <c r="R703" s="1100"/>
      <c r="S703" s="1100"/>
      <c r="T703" s="1100"/>
      <c r="U703" s="1100"/>
      <c r="V703" s="1100"/>
      <c r="W703" s="1101"/>
      <c r="X703" s="4"/>
      <c r="Y703" s="5"/>
    </row>
    <row r="704" spans="2:25" ht="34.5" customHeight="1">
      <c r="B704" s="300">
        <v>652</v>
      </c>
      <c r="C704" s="488"/>
      <c r="D704" s="489"/>
      <c r="E704" s="489"/>
      <c r="F704" s="489"/>
      <c r="G704" s="489"/>
      <c r="H704" s="489"/>
      <c r="I704" s="489"/>
      <c r="J704" s="489"/>
      <c r="K704" s="489"/>
      <c r="L704" s="489"/>
      <c r="M704" s="1100"/>
      <c r="N704" s="1100"/>
      <c r="O704" s="1100"/>
      <c r="P704" s="1100"/>
      <c r="Q704" s="1100"/>
      <c r="R704" s="1100"/>
      <c r="S704" s="1100"/>
      <c r="T704" s="1100"/>
      <c r="U704" s="1100"/>
      <c r="V704" s="1100"/>
      <c r="W704" s="1101"/>
      <c r="X704" s="4"/>
      <c r="Y704" s="5"/>
    </row>
    <row r="705" spans="2:25" ht="34.5" customHeight="1">
      <c r="B705" s="300">
        <v>653</v>
      </c>
      <c r="C705" s="488"/>
      <c r="D705" s="489"/>
      <c r="E705" s="489"/>
      <c r="F705" s="489"/>
      <c r="G705" s="489"/>
      <c r="H705" s="489"/>
      <c r="I705" s="489"/>
      <c r="J705" s="489"/>
      <c r="K705" s="489"/>
      <c r="L705" s="489"/>
      <c r="M705" s="1100"/>
      <c r="N705" s="1100"/>
      <c r="O705" s="1100"/>
      <c r="P705" s="1100"/>
      <c r="Q705" s="1100"/>
      <c r="R705" s="1100"/>
      <c r="S705" s="1100"/>
      <c r="T705" s="1100"/>
      <c r="U705" s="1100"/>
      <c r="V705" s="1100"/>
      <c r="W705" s="1101"/>
      <c r="X705" s="4"/>
      <c r="Y705" s="5"/>
    </row>
    <row r="706" spans="2:25" ht="34.5" customHeight="1">
      <c r="B706" s="300">
        <v>654</v>
      </c>
      <c r="C706" s="488"/>
      <c r="D706" s="489"/>
      <c r="E706" s="489"/>
      <c r="F706" s="489"/>
      <c r="G706" s="489"/>
      <c r="H706" s="489"/>
      <c r="I706" s="489"/>
      <c r="J706" s="489"/>
      <c r="K706" s="489"/>
      <c r="L706" s="489"/>
      <c r="M706" s="1100"/>
      <c r="N706" s="1100"/>
      <c r="O706" s="1100"/>
      <c r="P706" s="1100"/>
      <c r="Q706" s="1100"/>
      <c r="R706" s="1100"/>
      <c r="S706" s="1100"/>
      <c r="T706" s="1100"/>
      <c r="U706" s="1100"/>
      <c r="V706" s="1100"/>
      <c r="W706" s="1101"/>
      <c r="X706" s="4"/>
      <c r="Y706" s="5"/>
    </row>
    <row r="707" spans="2:25" ht="34.5" customHeight="1">
      <c r="B707" s="300">
        <v>655</v>
      </c>
      <c r="C707" s="488"/>
      <c r="D707" s="489"/>
      <c r="E707" s="489"/>
      <c r="F707" s="489"/>
      <c r="G707" s="489"/>
      <c r="H707" s="489"/>
      <c r="I707" s="489"/>
      <c r="J707" s="489"/>
      <c r="K707" s="489"/>
      <c r="L707" s="489"/>
      <c r="M707" s="1100"/>
      <c r="N707" s="1100"/>
      <c r="O707" s="1100"/>
      <c r="P707" s="1100"/>
      <c r="Q707" s="1100"/>
      <c r="R707" s="1100"/>
      <c r="S707" s="1100"/>
      <c r="T707" s="1100"/>
      <c r="U707" s="1100"/>
      <c r="V707" s="1100"/>
      <c r="W707" s="1101"/>
      <c r="X707" s="4"/>
      <c r="Y707" s="5"/>
    </row>
    <row r="708" spans="2:25" ht="34.5" customHeight="1">
      <c r="B708" s="300">
        <v>656</v>
      </c>
      <c r="C708" s="488"/>
      <c r="D708" s="489"/>
      <c r="E708" s="489"/>
      <c r="F708" s="489"/>
      <c r="G708" s="489"/>
      <c r="H708" s="489"/>
      <c r="I708" s="489"/>
      <c r="J708" s="489"/>
      <c r="K708" s="489"/>
      <c r="L708" s="489"/>
      <c r="M708" s="1100"/>
      <c r="N708" s="1100"/>
      <c r="O708" s="1100"/>
      <c r="P708" s="1100"/>
      <c r="Q708" s="1100"/>
      <c r="R708" s="1100"/>
      <c r="S708" s="1100"/>
      <c r="T708" s="1100"/>
      <c r="U708" s="1100"/>
      <c r="V708" s="1100"/>
      <c r="W708" s="1101"/>
      <c r="X708" s="4"/>
      <c r="Y708" s="5"/>
    </row>
    <row r="709" spans="2:25" ht="34.5" customHeight="1">
      <c r="B709" s="300">
        <v>657</v>
      </c>
      <c r="C709" s="488"/>
      <c r="D709" s="489"/>
      <c r="E709" s="489"/>
      <c r="F709" s="489"/>
      <c r="G709" s="489"/>
      <c r="H709" s="489"/>
      <c r="I709" s="489"/>
      <c r="J709" s="489"/>
      <c r="K709" s="489"/>
      <c r="L709" s="489"/>
      <c r="M709" s="1100"/>
      <c r="N709" s="1100"/>
      <c r="O709" s="1100"/>
      <c r="P709" s="1100"/>
      <c r="Q709" s="1100"/>
      <c r="R709" s="1100"/>
      <c r="S709" s="1100"/>
      <c r="T709" s="1100"/>
      <c r="U709" s="1100"/>
      <c r="V709" s="1100"/>
      <c r="W709" s="1101"/>
      <c r="X709" s="4"/>
      <c r="Y709" s="5"/>
    </row>
    <row r="710" spans="2:25" ht="34.5" customHeight="1">
      <c r="B710" s="300">
        <v>658</v>
      </c>
      <c r="C710" s="488"/>
      <c r="D710" s="489"/>
      <c r="E710" s="489"/>
      <c r="F710" s="489"/>
      <c r="G710" s="489"/>
      <c r="H710" s="489"/>
      <c r="I710" s="489"/>
      <c r="J710" s="489"/>
      <c r="K710" s="489"/>
      <c r="L710" s="489"/>
      <c r="M710" s="1100"/>
      <c r="N710" s="1100"/>
      <c r="O710" s="1100"/>
      <c r="P710" s="1100"/>
      <c r="Q710" s="1100"/>
      <c r="R710" s="1100"/>
      <c r="S710" s="1100"/>
      <c r="T710" s="1100"/>
      <c r="U710" s="1100"/>
      <c r="V710" s="1100"/>
      <c r="W710" s="1101"/>
      <c r="X710" s="4"/>
      <c r="Y710" s="5"/>
    </row>
    <row r="711" spans="2:25" ht="34.5" customHeight="1">
      <c r="B711" s="300">
        <v>659</v>
      </c>
      <c r="C711" s="488"/>
      <c r="D711" s="489"/>
      <c r="E711" s="489"/>
      <c r="F711" s="489"/>
      <c r="G711" s="489"/>
      <c r="H711" s="489"/>
      <c r="I711" s="489"/>
      <c r="J711" s="489"/>
      <c r="K711" s="489"/>
      <c r="L711" s="489"/>
      <c r="M711" s="1100"/>
      <c r="N711" s="1100"/>
      <c r="O711" s="1100"/>
      <c r="P711" s="1100"/>
      <c r="Q711" s="1100"/>
      <c r="R711" s="1100"/>
      <c r="S711" s="1100"/>
      <c r="T711" s="1100"/>
      <c r="U711" s="1100"/>
      <c r="V711" s="1100"/>
      <c r="W711" s="1101"/>
      <c r="X711" s="4"/>
      <c r="Y711" s="5"/>
    </row>
    <row r="712" spans="2:25" ht="34.5" customHeight="1">
      <c r="B712" s="300">
        <v>660</v>
      </c>
      <c r="C712" s="488"/>
      <c r="D712" s="489"/>
      <c r="E712" s="489"/>
      <c r="F712" s="489"/>
      <c r="G712" s="489"/>
      <c r="H712" s="489"/>
      <c r="I712" s="489"/>
      <c r="J712" s="489"/>
      <c r="K712" s="489"/>
      <c r="L712" s="489"/>
      <c r="M712" s="1100"/>
      <c r="N712" s="1100"/>
      <c r="O712" s="1100"/>
      <c r="P712" s="1100"/>
      <c r="Q712" s="1100"/>
      <c r="R712" s="1100"/>
      <c r="S712" s="1100"/>
      <c r="T712" s="1100"/>
      <c r="U712" s="1100"/>
      <c r="V712" s="1100"/>
      <c r="W712" s="1101"/>
      <c r="X712" s="4"/>
      <c r="Y712" s="5"/>
    </row>
    <row r="713" spans="2:25" ht="34.5" customHeight="1">
      <c r="B713" s="300">
        <v>661</v>
      </c>
      <c r="C713" s="488"/>
      <c r="D713" s="489"/>
      <c r="E713" s="489"/>
      <c r="F713" s="489"/>
      <c r="G713" s="489"/>
      <c r="H713" s="489"/>
      <c r="I713" s="489"/>
      <c r="J713" s="489"/>
      <c r="K713" s="489"/>
      <c r="L713" s="489"/>
      <c r="M713" s="1100"/>
      <c r="N713" s="1100"/>
      <c r="O713" s="1100"/>
      <c r="P713" s="1100"/>
      <c r="Q713" s="1100"/>
      <c r="R713" s="1100"/>
      <c r="S713" s="1100"/>
      <c r="T713" s="1100"/>
      <c r="U713" s="1100"/>
      <c r="V713" s="1100"/>
      <c r="W713" s="1101"/>
      <c r="X713" s="4"/>
      <c r="Y713" s="5"/>
    </row>
    <row r="714" spans="2:25" ht="34.5" customHeight="1">
      <c r="B714" s="300">
        <v>662</v>
      </c>
      <c r="C714" s="488"/>
      <c r="D714" s="489"/>
      <c r="E714" s="489"/>
      <c r="F714" s="489"/>
      <c r="G714" s="489"/>
      <c r="H714" s="489"/>
      <c r="I714" s="489"/>
      <c r="J714" s="489"/>
      <c r="K714" s="489"/>
      <c r="L714" s="489"/>
      <c r="M714" s="1100"/>
      <c r="N714" s="1100"/>
      <c r="O714" s="1100"/>
      <c r="P714" s="1100"/>
      <c r="Q714" s="1100"/>
      <c r="R714" s="1100"/>
      <c r="S714" s="1100"/>
      <c r="T714" s="1100"/>
      <c r="U714" s="1100"/>
      <c r="V714" s="1100"/>
      <c r="W714" s="1101"/>
      <c r="X714" s="4"/>
      <c r="Y714" s="5"/>
    </row>
    <row r="715" spans="2:25" ht="34.5" customHeight="1">
      <c r="B715" s="300">
        <v>663</v>
      </c>
      <c r="C715" s="488"/>
      <c r="D715" s="489"/>
      <c r="E715" s="489"/>
      <c r="F715" s="489"/>
      <c r="G715" s="489"/>
      <c r="H715" s="489"/>
      <c r="I715" s="489"/>
      <c r="J715" s="489"/>
      <c r="K715" s="489"/>
      <c r="L715" s="489"/>
      <c r="M715" s="1100"/>
      <c r="N715" s="1100"/>
      <c r="O715" s="1100"/>
      <c r="P715" s="1100"/>
      <c r="Q715" s="1100"/>
      <c r="R715" s="1100"/>
      <c r="S715" s="1100"/>
      <c r="T715" s="1100"/>
      <c r="U715" s="1100"/>
      <c r="V715" s="1100"/>
      <c r="W715" s="1101"/>
      <c r="X715" s="4"/>
      <c r="Y715" s="5"/>
    </row>
    <row r="716" spans="2:25" ht="34.5" customHeight="1">
      <c r="B716" s="300">
        <v>664</v>
      </c>
      <c r="C716" s="488"/>
      <c r="D716" s="489"/>
      <c r="E716" s="489"/>
      <c r="F716" s="489"/>
      <c r="G716" s="489"/>
      <c r="H716" s="489"/>
      <c r="I716" s="489"/>
      <c r="J716" s="489"/>
      <c r="K716" s="489"/>
      <c r="L716" s="489"/>
      <c r="M716" s="1100"/>
      <c r="N716" s="1100"/>
      <c r="O716" s="1100"/>
      <c r="P716" s="1100"/>
      <c r="Q716" s="1100"/>
      <c r="R716" s="1100"/>
      <c r="S716" s="1100"/>
      <c r="T716" s="1100"/>
      <c r="U716" s="1100"/>
      <c r="V716" s="1100"/>
      <c r="W716" s="1101"/>
      <c r="X716" s="4"/>
      <c r="Y716" s="5"/>
    </row>
    <row r="717" spans="2:25" ht="34.5" customHeight="1">
      <c r="B717" s="300">
        <v>665</v>
      </c>
      <c r="C717" s="488"/>
      <c r="D717" s="489"/>
      <c r="E717" s="489"/>
      <c r="F717" s="489"/>
      <c r="G717" s="489"/>
      <c r="H717" s="489"/>
      <c r="I717" s="489"/>
      <c r="J717" s="489"/>
      <c r="K717" s="489"/>
      <c r="L717" s="489"/>
      <c r="M717" s="1100"/>
      <c r="N717" s="1100"/>
      <c r="O717" s="1100"/>
      <c r="P717" s="1100"/>
      <c r="Q717" s="1100"/>
      <c r="R717" s="1100"/>
      <c r="S717" s="1100"/>
      <c r="T717" s="1100"/>
      <c r="U717" s="1100"/>
      <c r="V717" s="1100"/>
      <c r="W717" s="1101"/>
      <c r="X717" s="4"/>
      <c r="Y717" s="5"/>
    </row>
    <row r="718" spans="2:25" ht="34.5" customHeight="1">
      <c r="B718" s="300">
        <v>666</v>
      </c>
      <c r="C718" s="488"/>
      <c r="D718" s="489"/>
      <c r="E718" s="489"/>
      <c r="F718" s="489"/>
      <c r="G718" s="489"/>
      <c r="H718" s="489"/>
      <c r="I718" s="489"/>
      <c r="J718" s="489"/>
      <c r="K718" s="489"/>
      <c r="L718" s="489"/>
      <c r="M718" s="1100"/>
      <c r="N718" s="1100"/>
      <c r="O718" s="1100"/>
      <c r="P718" s="1100"/>
      <c r="Q718" s="1100"/>
      <c r="R718" s="1100"/>
      <c r="S718" s="1100"/>
      <c r="T718" s="1100"/>
      <c r="U718" s="1100"/>
      <c r="V718" s="1100"/>
      <c r="W718" s="1101"/>
      <c r="X718" s="4"/>
      <c r="Y718" s="5"/>
    </row>
    <row r="719" spans="2:25" ht="34.5" customHeight="1">
      <c r="B719" s="300">
        <v>667</v>
      </c>
      <c r="C719" s="488"/>
      <c r="D719" s="489"/>
      <c r="E719" s="489"/>
      <c r="F719" s="489"/>
      <c r="G719" s="489"/>
      <c r="H719" s="489"/>
      <c r="I719" s="489"/>
      <c r="J719" s="489"/>
      <c r="K719" s="489"/>
      <c r="L719" s="489"/>
      <c r="M719" s="1100"/>
      <c r="N719" s="1100"/>
      <c r="O719" s="1100"/>
      <c r="P719" s="1100"/>
      <c r="Q719" s="1100"/>
      <c r="R719" s="1100"/>
      <c r="S719" s="1100"/>
      <c r="T719" s="1100"/>
      <c r="U719" s="1100"/>
      <c r="V719" s="1100"/>
      <c r="W719" s="1101"/>
      <c r="X719" s="4"/>
      <c r="Y719" s="5"/>
    </row>
    <row r="720" spans="2:25" ht="34.5" customHeight="1">
      <c r="B720" s="300">
        <v>668</v>
      </c>
      <c r="C720" s="488"/>
      <c r="D720" s="489"/>
      <c r="E720" s="489"/>
      <c r="F720" s="489"/>
      <c r="G720" s="489"/>
      <c r="H720" s="489"/>
      <c r="I720" s="489"/>
      <c r="J720" s="489"/>
      <c r="K720" s="489"/>
      <c r="L720" s="489"/>
      <c r="M720" s="1100"/>
      <c r="N720" s="1100"/>
      <c r="O720" s="1100"/>
      <c r="P720" s="1100"/>
      <c r="Q720" s="1100"/>
      <c r="R720" s="1100"/>
      <c r="S720" s="1100"/>
      <c r="T720" s="1100"/>
      <c r="U720" s="1100"/>
      <c r="V720" s="1100"/>
      <c r="W720" s="1101"/>
      <c r="X720" s="4"/>
      <c r="Y720" s="5"/>
    </row>
    <row r="721" spans="2:25" ht="34.5" customHeight="1">
      <c r="B721" s="300">
        <v>669</v>
      </c>
      <c r="C721" s="488"/>
      <c r="D721" s="489"/>
      <c r="E721" s="489"/>
      <c r="F721" s="489"/>
      <c r="G721" s="489"/>
      <c r="H721" s="489"/>
      <c r="I721" s="489"/>
      <c r="J721" s="489"/>
      <c r="K721" s="489"/>
      <c r="L721" s="489"/>
      <c r="M721" s="1100"/>
      <c r="N721" s="1100"/>
      <c r="O721" s="1100"/>
      <c r="P721" s="1100"/>
      <c r="Q721" s="1100"/>
      <c r="R721" s="1100"/>
      <c r="S721" s="1100"/>
      <c r="T721" s="1100"/>
      <c r="U721" s="1100"/>
      <c r="V721" s="1100"/>
      <c r="W721" s="1101"/>
      <c r="X721" s="4"/>
      <c r="Y721" s="5"/>
    </row>
    <row r="722" spans="2:25" ht="34.5" customHeight="1">
      <c r="B722" s="300">
        <v>670</v>
      </c>
      <c r="C722" s="488"/>
      <c r="D722" s="489"/>
      <c r="E722" s="489"/>
      <c r="F722" s="489"/>
      <c r="G722" s="489"/>
      <c r="H722" s="489"/>
      <c r="I722" s="489"/>
      <c r="J722" s="489"/>
      <c r="K722" s="489"/>
      <c r="L722" s="489"/>
      <c r="M722" s="1100"/>
      <c r="N722" s="1100"/>
      <c r="O722" s="1100"/>
      <c r="P722" s="1100"/>
      <c r="Q722" s="1100"/>
      <c r="R722" s="1100"/>
      <c r="S722" s="1100"/>
      <c r="T722" s="1100"/>
      <c r="U722" s="1100"/>
      <c r="V722" s="1100"/>
      <c r="W722" s="1101"/>
      <c r="X722" s="4"/>
      <c r="Y722" s="5"/>
    </row>
    <row r="723" spans="2:25" ht="34.5" customHeight="1">
      <c r="B723" s="300">
        <v>671</v>
      </c>
      <c r="C723" s="488"/>
      <c r="D723" s="489"/>
      <c r="E723" s="489"/>
      <c r="F723" s="489"/>
      <c r="G723" s="489"/>
      <c r="H723" s="489"/>
      <c r="I723" s="489"/>
      <c r="J723" s="489"/>
      <c r="K723" s="489"/>
      <c r="L723" s="489"/>
      <c r="M723" s="1100"/>
      <c r="N723" s="1100"/>
      <c r="O723" s="1100"/>
      <c r="P723" s="1100"/>
      <c r="Q723" s="1100"/>
      <c r="R723" s="1100"/>
      <c r="S723" s="1100"/>
      <c r="T723" s="1100"/>
      <c r="U723" s="1100"/>
      <c r="V723" s="1100"/>
      <c r="W723" s="1101"/>
      <c r="X723" s="4"/>
      <c r="Y723" s="5"/>
    </row>
    <row r="724" spans="2:25" ht="34.5" customHeight="1">
      <c r="B724" s="300">
        <v>672</v>
      </c>
      <c r="C724" s="488"/>
      <c r="D724" s="489"/>
      <c r="E724" s="489"/>
      <c r="F724" s="489"/>
      <c r="G724" s="489"/>
      <c r="H724" s="489"/>
      <c r="I724" s="489"/>
      <c r="J724" s="489"/>
      <c r="K724" s="489"/>
      <c r="L724" s="489"/>
      <c r="M724" s="1100"/>
      <c r="N724" s="1100"/>
      <c r="O724" s="1100"/>
      <c r="P724" s="1100"/>
      <c r="Q724" s="1100"/>
      <c r="R724" s="1100"/>
      <c r="S724" s="1100"/>
      <c r="T724" s="1100"/>
      <c r="U724" s="1100"/>
      <c r="V724" s="1100"/>
      <c r="W724" s="1101"/>
      <c r="X724" s="4"/>
      <c r="Y724" s="5"/>
    </row>
    <row r="725" spans="2:25" ht="34.5" customHeight="1">
      <c r="B725" s="300">
        <v>673</v>
      </c>
      <c r="C725" s="488"/>
      <c r="D725" s="489"/>
      <c r="E725" s="489"/>
      <c r="F725" s="489"/>
      <c r="G725" s="489"/>
      <c r="H725" s="489"/>
      <c r="I725" s="489"/>
      <c r="J725" s="489"/>
      <c r="K725" s="489"/>
      <c r="L725" s="489"/>
      <c r="M725" s="1100"/>
      <c r="N725" s="1100"/>
      <c r="O725" s="1100"/>
      <c r="P725" s="1100"/>
      <c r="Q725" s="1100"/>
      <c r="R725" s="1100"/>
      <c r="S725" s="1100"/>
      <c r="T725" s="1100"/>
      <c r="U725" s="1100"/>
      <c r="V725" s="1100"/>
      <c r="W725" s="1101"/>
      <c r="X725" s="4"/>
      <c r="Y725" s="5"/>
    </row>
    <row r="726" spans="2:25" ht="34.5" customHeight="1">
      <c r="B726" s="300">
        <v>674</v>
      </c>
      <c r="C726" s="488"/>
      <c r="D726" s="489"/>
      <c r="E726" s="489"/>
      <c r="F726" s="489"/>
      <c r="G726" s="489"/>
      <c r="H726" s="489"/>
      <c r="I726" s="489"/>
      <c r="J726" s="489"/>
      <c r="K726" s="489"/>
      <c r="L726" s="489"/>
      <c r="M726" s="1100"/>
      <c r="N726" s="1100"/>
      <c r="O726" s="1100"/>
      <c r="P726" s="1100"/>
      <c r="Q726" s="1100"/>
      <c r="R726" s="1100"/>
      <c r="S726" s="1100"/>
      <c r="T726" s="1100"/>
      <c r="U726" s="1100"/>
      <c r="V726" s="1100"/>
      <c r="W726" s="1101"/>
      <c r="X726" s="4"/>
      <c r="Y726" s="5"/>
    </row>
    <row r="727" spans="2:25" ht="34.5" customHeight="1">
      <c r="B727" s="300">
        <v>675</v>
      </c>
      <c r="C727" s="488"/>
      <c r="D727" s="489"/>
      <c r="E727" s="489"/>
      <c r="F727" s="489"/>
      <c r="G727" s="489"/>
      <c r="H727" s="489"/>
      <c r="I727" s="489"/>
      <c r="J727" s="489"/>
      <c r="K727" s="489"/>
      <c r="L727" s="489"/>
      <c r="M727" s="1100"/>
      <c r="N727" s="1100"/>
      <c r="O727" s="1100"/>
      <c r="P727" s="1100"/>
      <c r="Q727" s="1100"/>
      <c r="R727" s="1100"/>
      <c r="S727" s="1100"/>
      <c r="T727" s="1100"/>
      <c r="U727" s="1100"/>
      <c r="V727" s="1100"/>
      <c r="W727" s="1101"/>
      <c r="X727" s="4"/>
      <c r="Y727" s="5"/>
    </row>
    <row r="728" spans="2:25" ht="34.5" customHeight="1">
      <c r="B728" s="300">
        <v>676</v>
      </c>
      <c r="C728" s="488"/>
      <c r="D728" s="489"/>
      <c r="E728" s="489"/>
      <c r="F728" s="489"/>
      <c r="G728" s="489"/>
      <c r="H728" s="489"/>
      <c r="I728" s="489"/>
      <c r="J728" s="489"/>
      <c r="K728" s="489"/>
      <c r="L728" s="489"/>
      <c r="M728" s="1100"/>
      <c r="N728" s="1100"/>
      <c r="O728" s="1100"/>
      <c r="P728" s="1100"/>
      <c r="Q728" s="1100"/>
      <c r="R728" s="1100"/>
      <c r="S728" s="1100"/>
      <c r="T728" s="1100"/>
      <c r="U728" s="1100"/>
      <c r="V728" s="1100"/>
      <c r="W728" s="1101"/>
      <c r="X728" s="4"/>
      <c r="Y728" s="5"/>
    </row>
    <row r="729" spans="2:25" ht="34.5" customHeight="1">
      <c r="B729" s="300">
        <v>677</v>
      </c>
      <c r="C729" s="488"/>
      <c r="D729" s="489"/>
      <c r="E729" s="489"/>
      <c r="F729" s="489"/>
      <c r="G729" s="489"/>
      <c r="H729" s="489"/>
      <c r="I729" s="489"/>
      <c r="J729" s="489"/>
      <c r="K729" s="489"/>
      <c r="L729" s="489"/>
      <c r="M729" s="1100"/>
      <c r="N729" s="1100"/>
      <c r="O729" s="1100"/>
      <c r="P729" s="1100"/>
      <c r="Q729" s="1100"/>
      <c r="R729" s="1100"/>
      <c r="S729" s="1100"/>
      <c r="T729" s="1100"/>
      <c r="U729" s="1100"/>
      <c r="V729" s="1100"/>
      <c r="W729" s="1101"/>
      <c r="X729" s="4"/>
      <c r="Y729" s="5"/>
    </row>
    <row r="730" spans="2:25" ht="34.5" customHeight="1">
      <c r="B730" s="300">
        <v>678</v>
      </c>
      <c r="C730" s="488"/>
      <c r="D730" s="489"/>
      <c r="E730" s="489"/>
      <c r="F730" s="489"/>
      <c r="G730" s="489"/>
      <c r="H730" s="489"/>
      <c r="I730" s="489"/>
      <c r="J730" s="489"/>
      <c r="K730" s="489"/>
      <c r="L730" s="489"/>
      <c r="M730" s="1100"/>
      <c r="N730" s="1100"/>
      <c r="O730" s="1100"/>
      <c r="P730" s="1100"/>
      <c r="Q730" s="1100"/>
      <c r="R730" s="1100"/>
      <c r="S730" s="1100"/>
      <c r="T730" s="1100"/>
      <c r="U730" s="1100"/>
      <c r="V730" s="1100"/>
      <c r="W730" s="1101"/>
      <c r="X730" s="4"/>
      <c r="Y730" s="5"/>
    </row>
    <row r="731" spans="2:25" ht="34.5" customHeight="1">
      <c r="B731" s="300">
        <v>679</v>
      </c>
      <c r="C731" s="488"/>
      <c r="D731" s="489"/>
      <c r="E731" s="489"/>
      <c r="F731" s="489"/>
      <c r="G731" s="489"/>
      <c r="H731" s="489"/>
      <c r="I731" s="489"/>
      <c r="J731" s="489"/>
      <c r="K731" s="489"/>
      <c r="L731" s="489"/>
      <c r="M731" s="1100"/>
      <c r="N731" s="1100"/>
      <c r="O731" s="1100"/>
      <c r="P731" s="1100"/>
      <c r="Q731" s="1100"/>
      <c r="R731" s="1100"/>
      <c r="S731" s="1100"/>
      <c r="T731" s="1100"/>
      <c r="U731" s="1100"/>
      <c r="V731" s="1100"/>
      <c r="W731" s="1101"/>
      <c r="X731" s="4"/>
      <c r="Y731" s="5"/>
    </row>
    <row r="732" spans="2:25" ht="34.5" customHeight="1">
      <c r="B732" s="300">
        <v>680</v>
      </c>
      <c r="C732" s="488"/>
      <c r="D732" s="489"/>
      <c r="E732" s="489"/>
      <c r="F732" s="489"/>
      <c r="G732" s="489"/>
      <c r="H732" s="489"/>
      <c r="I732" s="489"/>
      <c r="J732" s="489"/>
      <c r="K732" s="489"/>
      <c r="L732" s="489"/>
      <c r="M732" s="1100"/>
      <c r="N732" s="1100"/>
      <c r="O732" s="1100"/>
      <c r="P732" s="1100"/>
      <c r="Q732" s="1100"/>
      <c r="R732" s="1100"/>
      <c r="S732" s="1100"/>
      <c r="T732" s="1100"/>
      <c r="U732" s="1100"/>
      <c r="V732" s="1100"/>
      <c r="W732" s="1101"/>
      <c r="X732" s="4"/>
      <c r="Y732" s="5"/>
    </row>
    <row r="733" spans="2:25" ht="34.5" customHeight="1">
      <c r="B733" s="300">
        <v>681</v>
      </c>
      <c r="C733" s="488"/>
      <c r="D733" s="489"/>
      <c r="E733" s="489"/>
      <c r="F733" s="489"/>
      <c r="G733" s="489"/>
      <c r="H733" s="489"/>
      <c r="I733" s="489"/>
      <c r="J733" s="489"/>
      <c r="K733" s="489"/>
      <c r="L733" s="489"/>
      <c r="M733" s="1100"/>
      <c r="N733" s="1100"/>
      <c r="O733" s="1100"/>
      <c r="P733" s="1100"/>
      <c r="Q733" s="1100"/>
      <c r="R733" s="1100"/>
      <c r="S733" s="1100"/>
      <c r="T733" s="1100"/>
      <c r="U733" s="1100"/>
      <c r="V733" s="1100"/>
      <c r="W733" s="1101"/>
      <c r="X733" s="4"/>
      <c r="Y733" s="5"/>
    </row>
    <row r="734" spans="2:25" ht="34.5" customHeight="1">
      <c r="B734" s="300">
        <v>682</v>
      </c>
      <c r="C734" s="488"/>
      <c r="D734" s="489"/>
      <c r="E734" s="489"/>
      <c r="F734" s="489"/>
      <c r="G734" s="489"/>
      <c r="H734" s="489"/>
      <c r="I734" s="489"/>
      <c r="J734" s="489"/>
      <c r="K734" s="489"/>
      <c r="L734" s="489"/>
      <c r="M734" s="1100"/>
      <c r="N734" s="1100"/>
      <c r="O734" s="1100"/>
      <c r="P734" s="1100"/>
      <c r="Q734" s="1100"/>
      <c r="R734" s="1100"/>
      <c r="S734" s="1100"/>
      <c r="T734" s="1100"/>
      <c r="U734" s="1100"/>
      <c r="V734" s="1100"/>
      <c r="W734" s="1101"/>
      <c r="X734" s="4"/>
      <c r="Y734" s="5"/>
    </row>
    <row r="735" spans="2:25" ht="34.5" customHeight="1">
      <c r="B735" s="300">
        <v>683</v>
      </c>
      <c r="C735" s="488"/>
      <c r="D735" s="489"/>
      <c r="E735" s="489"/>
      <c r="F735" s="489"/>
      <c r="G735" s="489"/>
      <c r="H735" s="489"/>
      <c r="I735" s="489"/>
      <c r="J735" s="489"/>
      <c r="K735" s="489"/>
      <c r="L735" s="489"/>
      <c r="M735" s="1100"/>
      <c r="N735" s="1100"/>
      <c r="O735" s="1100"/>
      <c r="P735" s="1100"/>
      <c r="Q735" s="1100"/>
      <c r="R735" s="1100"/>
      <c r="S735" s="1100"/>
      <c r="T735" s="1100"/>
      <c r="U735" s="1100"/>
      <c r="V735" s="1100"/>
      <c r="W735" s="1101"/>
      <c r="X735" s="4"/>
      <c r="Y735" s="5"/>
    </row>
    <row r="736" spans="2:25" ht="34.5" customHeight="1">
      <c r="B736" s="300">
        <v>684</v>
      </c>
      <c r="C736" s="488"/>
      <c r="D736" s="489"/>
      <c r="E736" s="489"/>
      <c r="F736" s="489"/>
      <c r="G736" s="489"/>
      <c r="H736" s="489"/>
      <c r="I736" s="489"/>
      <c r="J736" s="489"/>
      <c r="K736" s="489"/>
      <c r="L736" s="489"/>
      <c r="M736" s="1100"/>
      <c r="N736" s="1100"/>
      <c r="O736" s="1100"/>
      <c r="P736" s="1100"/>
      <c r="Q736" s="1100"/>
      <c r="R736" s="1100"/>
      <c r="S736" s="1100"/>
      <c r="T736" s="1100"/>
      <c r="U736" s="1100"/>
      <c r="V736" s="1100"/>
      <c r="W736" s="1101"/>
      <c r="X736" s="4"/>
      <c r="Y736" s="5"/>
    </row>
    <row r="737" spans="2:25" ht="34.5" customHeight="1">
      <c r="B737" s="300">
        <v>685</v>
      </c>
      <c r="C737" s="488"/>
      <c r="D737" s="489"/>
      <c r="E737" s="489"/>
      <c r="F737" s="489"/>
      <c r="G737" s="489"/>
      <c r="H737" s="489"/>
      <c r="I737" s="489"/>
      <c r="J737" s="489"/>
      <c r="K737" s="489"/>
      <c r="L737" s="489"/>
      <c r="M737" s="1100"/>
      <c r="N737" s="1100"/>
      <c r="O737" s="1100"/>
      <c r="P737" s="1100"/>
      <c r="Q737" s="1100"/>
      <c r="R737" s="1100"/>
      <c r="S737" s="1100"/>
      <c r="T737" s="1100"/>
      <c r="U737" s="1100"/>
      <c r="V737" s="1100"/>
      <c r="W737" s="1101"/>
      <c r="X737" s="4"/>
      <c r="Y737" s="5"/>
    </row>
    <row r="738" spans="2:25" ht="34.5" customHeight="1">
      <c r="B738" s="300">
        <v>686</v>
      </c>
      <c r="C738" s="488"/>
      <c r="D738" s="489"/>
      <c r="E738" s="489"/>
      <c r="F738" s="489"/>
      <c r="G738" s="489"/>
      <c r="H738" s="489"/>
      <c r="I738" s="489"/>
      <c r="J738" s="489"/>
      <c r="K738" s="489"/>
      <c r="L738" s="489"/>
      <c r="M738" s="1100"/>
      <c r="N738" s="1100"/>
      <c r="O738" s="1100"/>
      <c r="P738" s="1100"/>
      <c r="Q738" s="1100"/>
      <c r="R738" s="1100"/>
      <c r="S738" s="1100"/>
      <c r="T738" s="1100"/>
      <c r="U738" s="1100"/>
      <c r="V738" s="1100"/>
      <c r="W738" s="1101"/>
      <c r="X738" s="4"/>
      <c r="Y738" s="5"/>
    </row>
    <row r="739" spans="2:25" ht="34.5" customHeight="1">
      <c r="B739" s="300">
        <v>687</v>
      </c>
      <c r="C739" s="488"/>
      <c r="D739" s="489"/>
      <c r="E739" s="489"/>
      <c r="F739" s="489"/>
      <c r="G739" s="489"/>
      <c r="H739" s="489"/>
      <c r="I739" s="489"/>
      <c r="J739" s="489"/>
      <c r="K739" s="489"/>
      <c r="L739" s="489"/>
      <c r="M739" s="1100"/>
      <c r="N739" s="1100"/>
      <c r="O739" s="1100"/>
      <c r="P739" s="1100"/>
      <c r="Q739" s="1100"/>
      <c r="R739" s="1100"/>
      <c r="S739" s="1100"/>
      <c r="T739" s="1100"/>
      <c r="U739" s="1100"/>
      <c r="V739" s="1100"/>
      <c r="W739" s="1101"/>
      <c r="X739" s="4"/>
      <c r="Y739" s="5"/>
    </row>
    <row r="740" spans="2:25" ht="34.5" customHeight="1">
      <c r="B740" s="300">
        <v>688</v>
      </c>
      <c r="C740" s="488"/>
      <c r="D740" s="489"/>
      <c r="E740" s="489"/>
      <c r="F740" s="489"/>
      <c r="G740" s="489"/>
      <c r="H740" s="489"/>
      <c r="I740" s="489"/>
      <c r="J740" s="489"/>
      <c r="K740" s="489"/>
      <c r="L740" s="489"/>
      <c r="M740" s="1100"/>
      <c r="N740" s="1100"/>
      <c r="O740" s="1100"/>
      <c r="P740" s="1100"/>
      <c r="Q740" s="1100"/>
      <c r="R740" s="1100"/>
      <c r="S740" s="1100"/>
      <c r="T740" s="1100"/>
      <c r="U740" s="1100"/>
      <c r="V740" s="1100"/>
      <c r="W740" s="1101"/>
      <c r="X740" s="4"/>
      <c r="Y740" s="5"/>
    </row>
    <row r="741" spans="2:25" ht="34.5" customHeight="1">
      <c r="B741" s="300">
        <v>689</v>
      </c>
      <c r="C741" s="488"/>
      <c r="D741" s="489"/>
      <c r="E741" s="489"/>
      <c r="F741" s="489"/>
      <c r="G741" s="489"/>
      <c r="H741" s="489"/>
      <c r="I741" s="489"/>
      <c r="J741" s="489"/>
      <c r="K741" s="489"/>
      <c r="L741" s="489"/>
      <c r="M741" s="1100"/>
      <c r="N741" s="1100"/>
      <c r="O741" s="1100"/>
      <c r="P741" s="1100"/>
      <c r="Q741" s="1100"/>
      <c r="R741" s="1100"/>
      <c r="S741" s="1100"/>
      <c r="T741" s="1100"/>
      <c r="U741" s="1100"/>
      <c r="V741" s="1100"/>
      <c r="W741" s="1101"/>
      <c r="X741" s="4"/>
      <c r="Y741" s="5"/>
    </row>
    <row r="742" spans="2:25" ht="34.5" customHeight="1">
      <c r="B742" s="300">
        <v>690</v>
      </c>
      <c r="C742" s="488"/>
      <c r="D742" s="489"/>
      <c r="E742" s="489"/>
      <c r="F742" s="489"/>
      <c r="G742" s="489"/>
      <c r="H742" s="489"/>
      <c r="I742" s="489"/>
      <c r="J742" s="489"/>
      <c r="K742" s="489"/>
      <c r="L742" s="489"/>
      <c r="M742" s="1100"/>
      <c r="N742" s="1100"/>
      <c r="O742" s="1100"/>
      <c r="P742" s="1100"/>
      <c r="Q742" s="1100"/>
      <c r="R742" s="1100"/>
      <c r="S742" s="1100"/>
      <c r="T742" s="1100"/>
      <c r="U742" s="1100"/>
      <c r="V742" s="1100"/>
      <c r="W742" s="1101"/>
      <c r="X742" s="4"/>
      <c r="Y742" s="5"/>
    </row>
    <row r="743" spans="2:25" ht="34.5" customHeight="1">
      <c r="B743" s="300">
        <v>691</v>
      </c>
      <c r="C743" s="488"/>
      <c r="D743" s="489"/>
      <c r="E743" s="489"/>
      <c r="F743" s="489"/>
      <c r="G743" s="489"/>
      <c r="H743" s="489"/>
      <c r="I743" s="489"/>
      <c r="J743" s="489"/>
      <c r="K743" s="489"/>
      <c r="L743" s="489"/>
      <c r="M743" s="1100"/>
      <c r="N743" s="1100"/>
      <c r="O743" s="1100"/>
      <c r="P743" s="1100"/>
      <c r="Q743" s="1100"/>
      <c r="R743" s="1100"/>
      <c r="S743" s="1100"/>
      <c r="T743" s="1100"/>
      <c r="U743" s="1100"/>
      <c r="V743" s="1100"/>
      <c r="W743" s="1101"/>
      <c r="X743" s="4"/>
      <c r="Y743" s="5"/>
    </row>
    <row r="744" spans="2:25" ht="34.5" customHeight="1">
      <c r="B744" s="300">
        <v>692</v>
      </c>
      <c r="C744" s="488"/>
      <c r="D744" s="489"/>
      <c r="E744" s="489"/>
      <c r="F744" s="489"/>
      <c r="G744" s="489"/>
      <c r="H744" s="489"/>
      <c r="I744" s="489"/>
      <c r="J744" s="489"/>
      <c r="K744" s="489"/>
      <c r="L744" s="489"/>
      <c r="M744" s="1100"/>
      <c r="N744" s="1100"/>
      <c r="O744" s="1100"/>
      <c r="P744" s="1100"/>
      <c r="Q744" s="1100"/>
      <c r="R744" s="1100"/>
      <c r="S744" s="1100"/>
      <c r="T744" s="1100"/>
      <c r="U744" s="1100"/>
      <c r="V744" s="1100"/>
      <c r="W744" s="1101"/>
      <c r="X744" s="4"/>
      <c r="Y744" s="5"/>
    </row>
    <row r="745" spans="2:25" ht="34.5" customHeight="1">
      <c r="B745" s="300">
        <v>693</v>
      </c>
      <c r="C745" s="488"/>
      <c r="D745" s="489"/>
      <c r="E745" s="489"/>
      <c r="F745" s="489"/>
      <c r="G745" s="489"/>
      <c r="H745" s="489"/>
      <c r="I745" s="489"/>
      <c r="J745" s="489"/>
      <c r="K745" s="489"/>
      <c r="L745" s="489"/>
      <c r="M745" s="1100"/>
      <c r="N745" s="1100"/>
      <c r="O745" s="1100"/>
      <c r="P745" s="1100"/>
      <c r="Q745" s="1100"/>
      <c r="R745" s="1100"/>
      <c r="S745" s="1100"/>
      <c r="T745" s="1100"/>
      <c r="U745" s="1100"/>
      <c r="V745" s="1100"/>
      <c r="W745" s="1101"/>
      <c r="X745" s="4"/>
      <c r="Y745" s="5"/>
    </row>
    <row r="746" spans="2:25" ht="34.5" customHeight="1">
      <c r="B746" s="300">
        <v>694</v>
      </c>
      <c r="C746" s="488"/>
      <c r="D746" s="489"/>
      <c r="E746" s="489"/>
      <c r="F746" s="489"/>
      <c r="G746" s="489"/>
      <c r="H746" s="489"/>
      <c r="I746" s="489"/>
      <c r="J746" s="489"/>
      <c r="K746" s="489"/>
      <c r="L746" s="489"/>
      <c r="M746" s="1100"/>
      <c r="N746" s="1100"/>
      <c r="O746" s="1100"/>
      <c r="P746" s="1100"/>
      <c r="Q746" s="1100"/>
      <c r="R746" s="1100"/>
      <c r="S746" s="1100"/>
      <c r="T746" s="1100"/>
      <c r="U746" s="1100"/>
      <c r="V746" s="1100"/>
      <c r="W746" s="1101"/>
      <c r="X746" s="4"/>
      <c r="Y746" s="5"/>
    </row>
    <row r="747" spans="2:25" ht="34.5" customHeight="1">
      <c r="B747" s="300">
        <v>695</v>
      </c>
      <c r="C747" s="488"/>
      <c r="D747" s="489"/>
      <c r="E747" s="489"/>
      <c r="F747" s="489"/>
      <c r="G747" s="489"/>
      <c r="H747" s="489"/>
      <c r="I747" s="489"/>
      <c r="J747" s="489"/>
      <c r="K747" s="489"/>
      <c r="L747" s="489"/>
      <c r="M747" s="1100"/>
      <c r="N747" s="1100"/>
      <c r="O747" s="1100"/>
      <c r="P747" s="1100"/>
      <c r="Q747" s="1100"/>
      <c r="R747" s="1100"/>
      <c r="S747" s="1100"/>
      <c r="T747" s="1100"/>
      <c r="U747" s="1100"/>
      <c r="V747" s="1100"/>
      <c r="W747" s="1101"/>
      <c r="X747" s="4"/>
      <c r="Y747" s="5"/>
    </row>
    <row r="748" spans="2:25" ht="34.5" customHeight="1">
      <c r="B748" s="300">
        <v>696</v>
      </c>
      <c r="C748" s="488"/>
      <c r="D748" s="489"/>
      <c r="E748" s="489"/>
      <c r="F748" s="489"/>
      <c r="G748" s="489"/>
      <c r="H748" s="489"/>
      <c r="I748" s="489"/>
      <c r="J748" s="489"/>
      <c r="K748" s="489"/>
      <c r="L748" s="489"/>
      <c r="M748" s="1100"/>
      <c r="N748" s="1100"/>
      <c r="O748" s="1100"/>
      <c r="P748" s="1100"/>
      <c r="Q748" s="1100"/>
      <c r="R748" s="1100"/>
      <c r="S748" s="1100"/>
      <c r="T748" s="1100"/>
      <c r="U748" s="1100"/>
      <c r="V748" s="1100"/>
      <c r="W748" s="1101"/>
      <c r="X748" s="4"/>
      <c r="Y748" s="5"/>
    </row>
    <row r="749" spans="2:25" ht="34.5" customHeight="1">
      <c r="B749" s="300">
        <v>697</v>
      </c>
      <c r="C749" s="488"/>
      <c r="D749" s="489"/>
      <c r="E749" s="489"/>
      <c r="F749" s="489"/>
      <c r="G749" s="489"/>
      <c r="H749" s="489"/>
      <c r="I749" s="489"/>
      <c r="J749" s="489"/>
      <c r="K749" s="489"/>
      <c r="L749" s="489"/>
      <c r="M749" s="1100"/>
      <c r="N749" s="1100"/>
      <c r="O749" s="1100"/>
      <c r="P749" s="1100"/>
      <c r="Q749" s="1100"/>
      <c r="R749" s="1100"/>
      <c r="S749" s="1100"/>
      <c r="T749" s="1100"/>
      <c r="U749" s="1100"/>
      <c r="V749" s="1100"/>
      <c r="W749" s="1101"/>
      <c r="X749" s="4"/>
      <c r="Y749" s="5"/>
    </row>
    <row r="750" spans="2:25" ht="34.5" customHeight="1">
      <c r="B750" s="300">
        <v>698</v>
      </c>
      <c r="C750" s="488"/>
      <c r="D750" s="489"/>
      <c r="E750" s="489"/>
      <c r="F750" s="489"/>
      <c r="G750" s="489"/>
      <c r="H750" s="489"/>
      <c r="I750" s="489"/>
      <c r="J750" s="489"/>
      <c r="K750" s="489"/>
      <c r="L750" s="489"/>
      <c r="M750" s="1100"/>
      <c r="N750" s="1100"/>
      <c r="O750" s="1100"/>
      <c r="P750" s="1100"/>
      <c r="Q750" s="1100"/>
      <c r="R750" s="1100"/>
      <c r="S750" s="1100"/>
      <c r="T750" s="1100"/>
      <c r="U750" s="1100"/>
      <c r="V750" s="1100"/>
      <c r="W750" s="1101"/>
      <c r="X750" s="4"/>
      <c r="Y750" s="5"/>
    </row>
    <row r="751" spans="2:25" ht="34.5" customHeight="1">
      <c r="B751" s="300">
        <v>699</v>
      </c>
      <c r="C751" s="488"/>
      <c r="D751" s="489"/>
      <c r="E751" s="489"/>
      <c r="F751" s="489"/>
      <c r="G751" s="489"/>
      <c r="H751" s="489"/>
      <c r="I751" s="489"/>
      <c r="J751" s="489"/>
      <c r="K751" s="489"/>
      <c r="L751" s="489"/>
      <c r="M751" s="1100"/>
      <c r="N751" s="1100"/>
      <c r="O751" s="1100"/>
      <c r="P751" s="1100"/>
      <c r="Q751" s="1100"/>
      <c r="R751" s="1100"/>
      <c r="S751" s="1100"/>
      <c r="T751" s="1100"/>
      <c r="U751" s="1100"/>
      <c r="V751" s="1100"/>
      <c r="W751" s="1101"/>
      <c r="X751" s="4"/>
      <c r="Y751" s="5"/>
    </row>
    <row r="752" spans="2:25" ht="34.5" customHeight="1">
      <c r="B752" s="300">
        <v>700</v>
      </c>
      <c r="C752" s="488"/>
      <c r="D752" s="489"/>
      <c r="E752" s="489"/>
      <c r="F752" s="489"/>
      <c r="G752" s="489"/>
      <c r="H752" s="489"/>
      <c r="I752" s="489"/>
      <c r="J752" s="489"/>
      <c r="K752" s="489"/>
      <c r="L752" s="489"/>
      <c r="M752" s="1100"/>
      <c r="N752" s="1100"/>
      <c r="O752" s="1100"/>
      <c r="P752" s="1100"/>
      <c r="Q752" s="1100"/>
      <c r="R752" s="1100"/>
      <c r="S752" s="1100"/>
      <c r="T752" s="1100"/>
      <c r="U752" s="1100"/>
      <c r="V752" s="1100"/>
      <c r="W752" s="1101"/>
      <c r="X752" s="4"/>
      <c r="Y752" s="5"/>
    </row>
    <row r="753" spans="2:25" ht="34.5" customHeight="1">
      <c r="B753" s="300">
        <v>701</v>
      </c>
      <c r="C753" s="490"/>
      <c r="D753" s="491"/>
      <c r="E753" s="491"/>
      <c r="F753" s="491"/>
      <c r="G753" s="491"/>
      <c r="H753" s="491"/>
      <c r="I753" s="491"/>
      <c r="J753" s="491"/>
      <c r="K753" s="491"/>
      <c r="L753" s="491"/>
      <c r="M753" s="1100"/>
      <c r="N753" s="1100"/>
      <c r="O753" s="1100"/>
      <c r="P753" s="1100"/>
      <c r="Q753" s="1100"/>
      <c r="R753" s="1100"/>
      <c r="S753" s="1100"/>
      <c r="T753" s="1100"/>
      <c r="U753" s="1100"/>
      <c r="V753" s="1100"/>
      <c r="W753" s="1101"/>
      <c r="X753" s="4"/>
      <c r="Y753" s="5"/>
    </row>
    <row r="754" spans="2:25" ht="34.5" customHeight="1">
      <c r="B754" s="300">
        <v>702</v>
      </c>
      <c r="C754" s="490"/>
      <c r="D754" s="491"/>
      <c r="E754" s="491"/>
      <c r="F754" s="491"/>
      <c r="G754" s="491"/>
      <c r="H754" s="491"/>
      <c r="I754" s="491"/>
      <c r="J754" s="491"/>
      <c r="K754" s="491"/>
      <c r="L754" s="491"/>
      <c r="M754" s="1099"/>
      <c r="N754" s="1099"/>
      <c r="O754" s="1099"/>
      <c r="P754" s="1099"/>
      <c r="Q754" s="1099"/>
      <c r="R754" s="1100"/>
      <c r="S754" s="1100"/>
      <c r="T754" s="1100"/>
      <c r="U754" s="1100"/>
      <c r="V754" s="1100"/>
      <c r="W754" s="1101"/>
      <c r="X754" s="4"/>
      <c r="Y754" s="5"/>
    </row>
    <row r="755" spans="2:25" ht="34.5" customHeight="1">
      <c r="B755" s="300">
        <v>703</v>
      </c>
      <c r="C755" s="490"/>
      <c r="D755" s="491"/>
      <c r="E755" s="491"/>
      <c r="F755" s="491"/>
      <c r="G755" s="491"/>
      <c r="H755" s="491"/>
      <c r="I755" s="491"/>
      <c r="J755" s="491"/>
      <c r="K755" s="491"/>
      <c r="L755" s="491"/>
      <c r="M755" s="1100"/>
      <c r="N755" s="1100"/>
      <c r="O755" s="1100"/>
      <c r="P755" s="1100"/>
      <c r="Q755" s="1100"/>
      <c r="R755" s="1100"/>
      <c r="S755" s="1100"/>
      <c r="T755" s="1100"/>
      <c r="U755" s="1100"/>
      <c r="V755" s="1100"/>
      <c r="W755" s="1101"/>
      <c r="X755" s="4"/>
      <c r="Y755" s="5"/>
    </row>
    <row r="756" spans="2:25" ht="34.5" customHeight="1">
      <c r="B756" s="300">
        <v>704</v>
      </c>
      <c r="C756" s="490"/>
      <c r="D756" s="491"/>
      <c r="E756" s="491"/>
      <c r="F756" s="491"/>
      <c r="G756" s="491"/>
      <c r="H756" s="491"/>
      <c r="I756" s="491"/>
      <c r="J756" s="491"/>
      <c r="K756" s="491"/>
      <c r="L756" s="491"/>
      <c r="M756" s="1100"/>
      <c r="N756" s="1100"/>
      <c r="O756" s="1100"/>
      <c r="P756" s="1100"/>
      <c r="Q756" s="1100"/>
      <c r="R756" s="1100"/>
      <c r="S756" s="1100"/>
      <c r="T756" s="1100"/>
      <c r="U756" s="1100"/>
      <c r="V756" s="1100"/>
      <c r="W756" s="1101"/>
      <c r="X756" s="4"/>
      <c r="Y756" s="5"/>
    </row>
    <row r="757" spans="2:25" ht="34.5" customHeight="1">
      <c r="B757" s="300">
        <v>705</v>
      </c>
      <c r="C757" s="490"/>
      <c r="D757" s="491"/>
      <c r="E757" s="491"/>
      <c r="F757" s="491"/>
      <c r="G757" s="491"/>
      <c r="H757" s="491"/>
      <c r="I757" s="491"/>
      <c r="J757" s="491"/>
      <c r="K757" s="491"/>
      <c r="L757" s="491"/>
      <c r="M757" s="1100"/>
      <c r="N757" s="1100"/>
      <c r="O757" s="1100"/>
      <c r="P757" s="1100"/>
      <c r="Q757" s="1100"/>
      <c r="R757" s="1100"/>
      <c r="S757" s="1100"/>
      <c r="T757" s="1100"/>
      <c r="U757" s="1100"/>
      <c r="V757" s="1100"/>
      <c r="W757" s="1101"/>
      <c r="X757" s="4"/>
      <c r="Y757" s="5"/>
    </row>
    <row r="758" spans="2:25" ht="34.5" customHeight="1">
      <c r="B758" s="300">
        <v>706</v>
      </c>
      <c r="C758" s="490"/>
      <c r="D758" s="491"/>
      <c r="E758" s="491"/>
      <c r="F758" s="491"/>
      <c r="G758" s="491"/>
      <c r="H758" s="491"/>
      <c r="I758" s="491"/>
      <c r="J758" s="491"/>
      <c r="K758" s="491"/>
      <c r="L758" s="491"/>
      <c r="M758" s="1100"/>
      <c r="N758" s="1100"/>
      <c r="O758" s="1100"/>
      <c r="P758" s="1100"/>
      <c r="Q758" s="1100"/>
      <c r="R758" s="1100"/>
      <c r="S758" s="1100"/>
      <c r="T758" s="1100"/>
      <c r="U758" s="1100"/>
      <c r="V758" s="1100"/>
      <c r="W758" s="1101"/>
      <c r="X758" s="4"/>
      <c r="Y758" s="5"/>
    </row>
    <row r="759" spans="2:25" ht="34.5" customHeight="1">
      <c r="B759" s="300">
        <v>707</v>
      </c>
      <c r="C759" s="490"/>
      <c r="D759" s="491"/>
      <c r="E759" s="491"/>
      <c r="F759" s="491"/>
      <c r="G759" s="491"/>
      <c r="H759" s="491"/>
      <c r="I759" s="491"/>
      <c r="J759" s="491"/>
      <c r="K759" s="491"/>
      <c r="L759" s="491"/>
      <c r="M759" s="1100"/>
      <c r="N759" s="1100"/>
      <c r="O759" s="1100"/>
      <c r="P759" s="1100"/>
      <c r="Q759" s="1100"/>
      <c r="R759" s="1100"/>
      <c r="S759" s="1100"/>
      <c r="T759" s="1100"/>
      <c r="U759" s="1100"/>
      <c r="V759" s="1100"/>
      <c r="W759" s="1101"/>
      <c r="X759" s="4"/>
      <c r="Y759" s="5"/>
    </row>
    <row r="760" spans="2:25" ht="34.5" customHeight="1">
      <c r="B760" s="300">
        <v>708</v>
      </c>
      <c r="C760" s="488"/>
      <c r="D760" s="489"/>
      <c r="E760" s="489"/>
      <c r="F760" s="489"/>
      <c r="G760" s="489"/>
      <c r="H760" s="489"/>
      <c r="I760" s="489"/>
      <c r="J760" s="489"/>
      <c r="K760" s="489"/>
      <c r="L760" s="489"/>
      <c r="M760" s="1100"/>
      <c r="N760" s="1100"/>
      <c r="O760" s="1100"/>
      <c r="P760" s="1100"/>
      <c r="Q760" s="1100"/>
      <c r="R760" s="1100"/>
      <c r="S760" s="1100"/>
      <c r="T760" s="1100"/>
      <c r="U760" s="1100"/>
      <c r="V760" s="1100"/>
      <c r="W760" s="1101"/>
      <c r="X760" s="4"/>
      <c r="Y760" s="5"/>
    </row>
    <row r="761" spans="2:25" ht="34.5" customHeight="1">
      <c r="B761" s="300">
        <v>709</v>
      </c>
      <c r="C761" s="488"/>
      <c r="D761" s="489"/>
      <c r="E761" s="489"/>
      <c r="F761" s="489"/>
      <c r="G761" s="489"/>
      <c r="H761" s="489"/>
      <c r="I761" s="489"/>
      <c r="J761" s="489"/>
      <c r="K761" s="489"/>
      <c r="L761" s="489"/>
      <c r="M761" s="1100"/>
      <c r="N761" s="1100"/>
      <c r="O761" s="1100"/>
      <c r="P761" s="1100"/>
      <c r="Q761" s="1100"/>
      <c r="R761" s="1100"/>
      <c r="S761" s="1100"/>
      <c r="T761" s="1100"/>
      <c r="U761" s="1100"/>
      <c r="V761" s="1100"/>
      <c r="W761" s="1101"/>
      <c r="X761" s="4"/>
      <c r="Y761" s="5"/>
    </row>
    <row r="762" spans="2:25" ht="34.5" customHeight="1">
      <c r="B762" s="300">
        <v>710</v>
      </c>
      <c r="C762" s="488"/>
      <c r="D762" s="489"/>
      <c r="E762" s="489"/>
      <c r="F762" s="489"/>
      <c r="G762" s="489"/>
      <c r="H762" s="489"/>
      <c r="I762" s="489"/>
      <c r="J762" s="489"/>
      <c r="K762" s="489"/>
      <c r="L762" s="489"/>
      <c r="M762" s="1100"/>
      <c r="N762" s="1100"/>
      <c r="O762" s="1100"/>
      <c r="P762" s="1100"/>
      <c r="Q762" s="1100"/>
      <c r="R762" s="1100"/>
      <c r="S762" s="1100"/>
      <c r="T762" s="1100"/>
      <c r="U762" s="1100"/>
      <c r="V762" s="1100"/>
      <c r="W762" s="1101"/>
      <c r="X762" s="4"/>
      <c r="Y762" s="5"/>
    </row>
    <row r="763" spans="2:25" ht="34.5" customHeight="1">
      <c r="B763" s="300">
        <v>711</v>
      </c>
      <c r="C763" s="488"/>
      <c r="D763" s="489"/>
      <c r="E763" s="489"/>
      <c r="F763" s="489"/>
      <c r="G763" s="489"/>
      <c r="H763" s="489"/>
      <c r="I763" s="489"/>
      <c r="J763" s="489"/>
      <c r="K763" s="489"/>
      <c r="L763" s="489"/>
      <c r="M763" s="1100"/>
      <c r="N763" s="1100"/>
      <c r="O763" s="1100"/>
      <c r="P763" s="1100"/>
      <c r="Q763" s="1100"/>
      <c r="R763" s="1100"/>
      <c r="S763" s="1100"/>
      <c r="T763" s="1100"/>
      <c r="U763" s="1100"/>
      <c r="V763" s="1100"/>
      <c r="W763" s="1101"/>
      <c r="X763" s="4"/>
      <c r="Y763" s="5"/>
    </row>
    <row r="764" spans="2:25" ht="34.5" customHeight="1">
      <c r="B764" s="300">
        <v>712</v>
      </c>
      <c r="C764" s="488"/>
      <c r="D764" s="489"/>
      <c r="E764" s="489"/>
      <c r="F764" s="489"/>
      <c r="G764" s="489"/>
      <c r="H764" s="489"/>
      <c r="I764" s="489"/>
      <c r="J764" s="489"/>
      <c r="K764" s="489"/>
      <c r="L764" s="489"/>
      <c r="M764" s="1100"/>
      <c r="N764" s="1100"/>
      <c r="O764" s="1100"/>
      <c r="P764" s="1100"/>
      <c r="Q764" s="1100"/>
      <c r="R764" s="1100"/>
      <c r="S764" s="1100"/>
      <c r="T764" s="1100"/>
      <c r="U764" s="1100"/>
      <c r="V764" s="1100"/>
      <c r="W764" s="1101"/>
      <c r="X764" s="4"/>
      <c r="Y764" s="5"/>
    </row>
    <row r="765" spans="2:25" ht="34.5" customHeight="1">
      <c r="B765" s="300">
        <v>713</v>
      </c>
      <c r="C765" s="488"/>
      <c r="D765" s="489"/>
      <c r="E765" s="489"/>
      <c r="F765" s="489"/>
      <c r="G765" s="489"/>
      <c r="H765" s="489"/>
      <c r="I765" s="489"/>
      <c r="J765" s="489"/>
      <c r="K765" s="489"/>
      <c r="L765" s="489"/>
      <c r="M765" s="1100"/>
      <c r="N765" s="1100"/>
      <c r="O765" s="1100"/>
      <c r="P765" s="1100"/>
      <c r="Q765" s="1100"/>
      <c r="R765" s="1100"/>
      <c r="S765" s="1100"/>
      <c r="T765" s="1100"/>
      <c r="U765" s="1100"/>
      <c r="V765" s="1100"/>
      <c r="W765" s="1101"/>
      <c r="X765" s="4"/>
      <c r="Y765" s="5"/>
    </row>
    <row r="766" spans="2:25" ht="34.5" customHeight="1">
      <c r="B766" s="300">
        <v>714</v>
      </c>
      <c r="C766" s="488"/>
      <c r="D766" s="489"/>
      <c r="E766" s="489"/>
      <c r="F766" s="489"/>
      <c r="G766" s="489"/>
      <c r="H766" s="489"/>
      <c r="I766" s="489"/>
      <c r="J766" s="489"/>
      <c r="K766" s="489"/>
      <c r="L766" s="489"/>
      <c r="M766" s="1100"/>
      <c r="N766" s="1100"/>
      <c r="O766" s="1100"/>
      <c r="P766" s="1100"/>
      <c r="Q766" s="1100"/>
      <c r="R766" s="1100"/>
      <c r="S766" s="1100"/>
      <c r="T766" s="1100"/>
      <c r="U766" s="1100"/>
      <c r="V766" s="1100"/>
      <c r="W766" s="1101"/>
      <c r="X766" s="4"/>
      <c r="Y766" s="5"/>
    </row>
    <row r="767" spans="2:25" ht="34.5" customHeight="1">
      <c r="B767" s="300">
        <v>715</v>
      </c>
      <c r="C767" s="488"/>
      <c r="D767" s="489"/>
      <c r="E767" s="489"/>
      <c r="F767" s="489"/>
      <c r="G767" s="489"/>
      <c r="H767" s="489"/>
      <c r="I767" s="489"/>
      <c r="J767" s="489"/>
      <c r="K767" s="489"/>
      <c r="L767" s="489"/>
      <c r="M767" s="1100"/>
      <c r="N767" s="1100"/>
      <c r="O767" s="1100"/>
      <c r="P767" s="1100"/>
      <c r="Q767" s="1100"/>
      <c r="R767" s="1100"/>
      <c r="S767" s="1100"/>
      <c r="T767" s="1100"/>
      <c r="U767" s="1100"/>
      <c r="V767" s="1100"/>
      <c r="W767" s="1101"/>
      <c r="X767" s="4"/>
      <c r="Y767" s="5"/>
    </row>
    <row r="768" spans="2:25" ht="34.5" customHeight="1">
      <c r="B768" s="300">
        <v>716</v>
      </c>
      <c r="C768" s="488"/>
      <c r="D768" s="489"/>
      <c r="E768" s="489"/>
      <c r="F768" s="489"/>
      <c r="G768" s="489"/>
      <c r="H768" s="489"/>
      <c r="I768" s="489"/>
      <c r="J768" s="489"/>
      <c r="K768" s="489"/>
      <c r="L768" s="489"/>
      <c r="M768" s="1100"/>
      <c r="N768" s="1100"/>
      <c r="O768" s="1100"/>
      <c r="P768" s="1100"/>
      <c r="Q768" s="1100"/>
      <c r="R768" s="1100"/>
      <c r="S768" s="1100"/>
      <c r="T768" s="1100"/>
      <c r="U768" s="1100"/>
      <c r="V768" s="1100"/>
      <c r="W768" s="1101"/>
      <c r="X768" s="4"/>
      <c r="Y768" s="5"/>
    </row>
    <row r="769" spans="2:25" ht="34.5" customHeight="1">
      <c r="B769" s="300">
        <v>717</v>
      </c>
      <c r="C769" s="488"/>
      <c r="D769" s="489"/>
      <c r="E769" s="489"/>
      <c r="F769" s="489"/>
      <c r="G769" s="489"/>
      <c r="H769" s="489"/>
      <c r="I769" s="489"/>
      <c r="J769" s="489"/>
      <c r="K769" s="489"/>
      <c r="L769" s="489"/>
      <c r="M769" s="1100"/>
      <c r="N769" s="1100"/>
      <c r="O769" s="1100"/>
      <c r="P769" s="1100"/>
      <c r="Q769" s="1100"/>
      <c r="R769" s="1100"/>
      <c r="S769" s="1100"/>
      <c r="T769" s="1100"/>
      <c r="U769" s="1100"/>
      <c r="V769" s="1100"/>
      <c r="W769" s="1101"/>
      <c r="X769" s="4"/>
      <c r="Y769" s="5"/>
    </row>
    <row r="770" spans="2:25" ht="34.5" customHeight="1">
      <c r="B770" s="300">
        <v>718</v>
      </c>
      <c r="C770" s="488"/>
      <c r="D770" s="489"/>
      <c r="E770" s="489"/>
      <c r="F770" s="489"/>
      <c r="G770" s="489"/>
      <c r="H770" s="489"/>
      <c r="I770" s="489"/>
      <c r="J770" s="489"/>
      <c r="K770" s="489"/>
      <c r="L770" s="489"/>
      <c r="M770" s="1100"/>
      <c r="N770" s="1100"/>
      <c r="O770" s="1100"/>
      <c r="P770" s="1100"/>
      <c r="Q770" s="1100"/>
      <c r="R770" s="1100"/>
      <c r="S770" s="1100"/>
      <c r="T770" s="1100"/>
      <c r="U770" s="1100"/>
      <c r="V770" s="1100"/>
      <c r="W770" s="1101"/>
      <c r="X770" s="4"/>
      <c r="Y770" s="5"/>
    </row>
    <row r="771" spans="2:25" ht="34.5" customHeight="1">
      <c r="B771" s="300">
        <v>719</v>
      </c>
      <c r="C771" s="488"/>
      <c r="D771" s="489"/>
      <c r="E771" s="489"/>
      <c r="F771" s="489"/>
      <c r="G771" s="489"/>
      <c r="H771" s="489"/>
      <c r="I771" s="489"/>
      <c r="J771" s="489"/>
      <c r="K771" s="489"/>
      <c r="L771" s="489"/>
      <c r="M771" s="1100"/>
      <c r="N771" s="1100"/>
      <c r="O771" s="1100"/>
      <c r="P771" s="1100"/>
      <c r="Q771" s="1100"/>
      <c r="R771" s="1100"/>
      <c r="S771" s="1100"/>
      <c r="T771" s="1100"/>
      <c r="U771" s="1100"/>
      <c r="V771" s="1100"/>
      <c r="W771" s="1101"/>
      <c r="X771" s="4"/>
      <c r="Y771" s="5"/>
    </row>
    <row r="772" spans="2:25" ht="34.5" customHeight="1">
      <c r="B772" s="300">
        <v>720</v>
      </c>
      <c r="C772" s="488"/>
      <c r="D772" s="489"/>
      <c r="E772" s="489"/>
      <c r="F772" s="489"/>
      <c r="G772" s="489"/>
      <c r="H772" s="489"/>
      <c r="I772" s="489"/>
      <c r="J772" s="489"/>
      <c r="K772" s="489"/>
      <c r="L772" s="489"/>
      <c r="M772" s="1100"/>
      <c r="N772" s="1100"/>
      <c r="O772" s="1100"/>
      <c r="P772" s="1100"/>
      <c r="Q772" s="1100"/>
      <c r="R772" s="1100"/>
      <c r="S772" s="1100"/>
      <c r="T772" s="1100"/>
      <c r="U772" s="1100"/>
      <c r="V772" s="1100"/>
      <c r="W772" s="1101"/>
      <c r="X772" s="4"/>
      <c r="Y772" s="5"/>
    </row>
    <row r="773" spans="2:25" ht="34.5" customHeight="1">
      <c r="B773" s="300">
        <v>721</v>
      </c>
      <c r="C773" s="488"/>
      <c r="D773" s="489"/>
      <c r="E773" s="489"/>
      <c r="F773" s="489"/>
      <c r="G773" s="489"/>
      <c r="H773" s="489"/>
      <c r="I773" s="489"/>
      <c r="J773" s="489"/>
      <c r="K773" s="489"/>
      <c r="L773" s="489"/>
      <c r="M773" s="1100"/>
      <c r="N773" s="1100"/>
      <c r="O773" s="1100"/>
      <c r="P773" s="1100"/>
      <c r="Q773" s="1100"/>
      <c r="R773" s="1100"/>
      <c r="S773" s="1100"/>
      <c r="T773" s="1100"/>
      <c r="U773" s="1100"/>
      <c r="V773" s="1100"/>
      <c r="W773" s="1101"/>
      <c r="X773" s="4"/>
      <c r="Y773" s="5"/>
    </row>
    <row r="774" spans="2:25" ht="34.5" customHeight="1">
      <c r="B774" s="300">
        <v>722</v>
      </c>
      <c r="C774" s="488"/>
      <c r="D774" s="489"/>
      <c r="E774" s="489"/>
      <c r="F774" s="489"/>
      <c r="G774" s="489"/>
      <c r="H774" s="489"/>
      <c r="I774" s="489"/>
      <c r="J774" s="489"/>
      <c r="K774" s="489"/>
      <c r="L774" s="489"/>
      <c r="M774" s="1100"/>
      <c r="N774" s="1100"/>
      <c r="O774" s="1100"/>
      <c r="P774" s="1100"/>
      <c r="Q774" s="1100"/>
      <c r="R774" s="1100"/>
      <c r="S774" s="1100"/>
      <c r="T774" s="1100"/>
      <c r="U774" s="1100"/>
      <c r="V774" s="1100"/>
      <c r="W774" s="1101"/>
      <c r="X774" s="4"/>
      <c r="Y774" s="5"/>
    </row>
    <row r="775" spans="2:25" ht="34.5" customHeight="1">
      <c r="B775" s="300">
        <v>723</v>
      </c>
      <c r="C775" s="488"/>
      <c r="D775" s="489"/>
      <c r="E775" s="489"/>
      <c r="F775" s="489"/>
      <c r="G775" s="489"/>
      <c r="H775" s="489"/>
      <c r="I775" s="489"/>
      <c r="J775" s="489"/>
      <c r="K775" s="489"/>
      <c r="L775" s="489"/>
      <c r="M775" s="1100"/>
      <c r="N775" s="1100"/>
      <c r="O775" s="1100"/>
      <c r="P775" s="1100"/>
      <c r="Q775" s="1100"/>
      <c r="R775" s="1100"/>
      <c r="S775" s="1100"/>
      <c r="T775" s="1100"/>
      <c r="U775" s="1100"/>
      <c r="V775" s="1100"/>
      <c r="W775" s="1101"/>
      <c r="X775" s="4"/>
      <c r="Y775" s="5"/>
    </row>
    <row r="776" spans="2:25" ht="34.5" customHeight="1">
      <c r="B776" s="300">
        <v>724</v>
      </c>
      <c r="C776" s="488"/>
      <c r="D776" s="489"/>
      <c r="E776" s="489"/>
      <c r="F776" s="489"/>
      <c r="G776" s="489"/>
      <c r="H776" s="489"/>
      <c r="I776" s="489"/>
      <c r="J776" s="489"/>
      <c r="K776" s="489"/>
      <c r="L776" s="489"/>
      <c r="M776" s="1100"/>
      <c r="N776" s="1100"/>
      <c r="O776" s="1100"/>
      <c r="P776" s="1100"/>
      <c r="Q776" s="1100"/>
      <c r="R776" s="1100"/>
      <c r="S776" s="1100"/>
      <c r="T776" s="1100"/>
      <c r="U776" s="1100"/>
      <c r="V776" s="1100"/>
      <c r="W776" s="1101"/>
      <c r="X776" s="4"/>
      <c r="Y776" s="5"/>
    </row>
    <row r="777" spans="2:25" ht="34.5" customHeight="1">
      <c r="B777" s="300">
        <v>725</v>
      </c>
      <c r="C777" s="488"/>
      <c r="D777" s="489"/>
      <c r="E777" s="489"/>
      <c r="F777" s="489"/>
      <c r="G777" s="489"/>
      <c r="H777" s="489"/>
      <c r="I777" s="489"/>
      <c r="J777" s="489"/>
      <c r="K777" s="489"/>
      <c r="L777" s="489"/>
      <c r="M777" s="1100"/>
      <c r="N777" s="1100"/>
      <c r="O777" s="1100"/>
      <c r="P777" s="1100"/>
      <c r="Q777" s="1100"/>
      <c r="R777" s="1100"/>
      <c r="S777" s="1100"/>
      <c r="T777" s="1100"/>
      <c r="U777" s="1100"/>
      <c r="V777" s="1100"/>
      <c r="W777" s="1101"/>
      <c r="X777" s="4"/>
      <c r="Y777" s="5"/>
    </row>
    <row r="778" spans="2:25" ht="34.5" customHeight="1">
      <c r="B778" s="300">
        <v>726</v>
      </c>
      <c r="C778" s="488"/>
      <c r="D778" s="489"/>
      <c r="E778" s="489"/>
      <c r="F778" s="489"/>
      <c r="G778" s="489"/>
      <c r="H778" s="489"/>
      <c r="I778" s="489"/>
      <c r="J778" s="489"/>
      <c r="K778" s="489"/>
      <c r="L778" s="489"/>
      <c r="M778" s="1100"/>
      <c r="N778" s="1100"/>
      <c r="O778" s="1100"/>
      <c r="P778" s="1100"/>
      <c r="Q778" s="1100"/>
      <c r="R778" s="1100"/>
      <c r="S778" s="1100"/>
      <c r="T778" s="1100"/>
      <c r="U778" s="1100"/>
      <c r="V778" s="1100"/>
      <c r="W778" s="1101"/>
      <c r="X778" s="4"/>
      <c r="Y778" s="5"/>
    </row>
    <row r="779" spans="2:25" ht="34.5" customHeight="1">
      <c r="B779" s="300">
        <v>727</v>
      </c>
      <c r="C779" s="488"/>
      <c r="D779" s="489"/>
      <c r="E779" s="489"/>
      <c r="F779" s="489"/>
      <c r="G779" s="489"/>
      <c r="H779" s="489"/>
      <c r="I779" s="489"/>
      <c r="J779" s="489"/>
      <c r="K779" s="489"/>
      <c r="L779" s="489"/>
      <c r="M779" s="1100"/>
      <c r="N779" s="1100"/>
      <c r="O779" s="1100"/>
      <c r="P779" s="1100"/>
      <c r="Q779" s="1100"/>
      <c r="R779" s="1100"/>
      <c r="S779" s="1100"/>
      <c r="T779" s="1100"/>
      <c r="U779" s="1100"/>
      <c r="V779" s="1100"/>
      <c r="W779" s="1101"/>
      <c r="X779" s="4"/>
      <c r="Y779" s="5"/>
    </row>
    <row r="780" spans="2:25" ht="34.5" customHeight="1">
      <c r="B780" s="300">
        <v>728</v>
      </c>
      <c r="C780" s="488"/>
      <c r="D780" s="489"/>
      <c r="E780" s="489"/>
      <c r="F780" s="489"/>
      <c r="G780" s="489"/>
      <c r="H780" s="489"/>
      <c r="I780" s="489"/>
      <c r="J780" s="489"/>
      <c r="K780" s="489"/>
      <c r="L780" s="489"/>
      <c r="M780" s="1100"/>
      <c r="N780" s="1100"/>
      <c r="O780" s="1100"/>
      <c r="P780" s="1100"/>
      <c r="Q780" s="1100"/>
      <c r="R780" s="1100"/>
      <c r="S780" s="1100"/>
      <c r="T780" s="1100"/>
      <c r="U780" s="1100"/>
      <c r="V780" s="1100"/>
      <c r="W780" s="1101"/>
      <c r="X780" s="4"/>
      <c r="Y780" s="5"/>
    </row>
    <row r="781" spans="2:25" ht="34.5" customHeight="1">
      <c r="B781" s="300">
        <v>729</v>
      </c>
      <c r="C781" s="488"/>
      <c r="D781" s="489"/>
      <c r="E781" s="489"/>
      <c r="F781" s="489"/>
      <c r="G781" s="489"/>
      <c r="H781" s="489"/>
      <c r="I781" s="489"/>
      <c r="J781" s="489"/>
      <c r="K781" s="489"/>
      <c r="L781" s="489"/>
      <c r="M781" s="1100"/>
      <c r="N781" s="1100"/>
      <c r="O781" s="1100"/>
      <c r="P781" s="1100"/>
      <c r="Q781" s="1100"/>
      <c r="R781" s="1100"/>
      <c r="S781" s="1100"/>
      <c r="T781" s="1100"/>
      <c r="U781" s="1100"/>
      <c r="V781" s="1100"/>
      <c r="W781" s="1101"/>
      <c r="X781" s="4"/>
      <c r="Y781" s="5"/>
    </row>
    <row r="782" spans="2:25" ht="34.5" customHeight="1">
      <c r="B782" s="300">
        <v>730</v>
      </c>
      <c r="C782" s="488"/>
      <c r="D782" s="489"/>
      <c r="E782" s="489"/>
      <c r="F782" s="489"/>
      <c r="G782" s="489"/>
      <c r="H782" s="489"/>
      <c r="I782" s="489"/>
      <c r="J782" s="489"/>
      <c r="K782" s="489"/>
      <c r="L782" s="489"/>
      <c r="M782" s="1100"/>
      <c r="N782" s="1100"/>
      <c r="O782" s="1100"/>
      <c r="P782" s="1100"/>
      <c r="Q782" s="1100"/>
      <c r="R782" s="1100"/>
      <c r="S782" s="1100"/>
      <c r="T782" s="1100"/>
      <c r="U782" s="1100"/>
      <c r="V782" s="1100"/>
      <c r="W782" s="1101"/>
      <c r="X782" s="4"/>
      <c r="Y782" s="5"/>
    </row>
    <row r="783" spans="2:25" ht="34.5" customHeight="1">
      <c r="B783" s="300">
        <v>731</v>
      </c>
      <c r="C783" s="488"/>
      <c r="D783" s="489"/>
      <c r="E783" s="489"/>
      <c r="F783" s="489"/>
      <c r="G783" s="489"/>
      <c r="H783" s="489"/>
      <c r="I783" s="489"/>
      <c r="J783" s="489"/>
      <c r="K783" s="489"/>
      <c r="L783" s="489"/>
      <c r="M783" s="1100"/>
      <c r="N783" s="1100"/>
      <c r="O783" s="1100"/>
      <c r="P783" s="1100"/>
      <c r="Q783" s="1100"/>
      <c r="R783" s="1100"/>
      <c r="S783" s="1100"/>
      <c r="T783" s="1100"/>
      <c r="U783" s="1100"/>
      <c r="V783" s="1100"/>
      <c r="W783" s="1101"/>
      <c r="X783" s="4"/>
      <c r="Y783" s="5"/>
    </row>
    <row r="784" spans="2:25" ht="34.5" customHeight="1">
      <c r="B784" s="300">
        <v>732</v>
      </c>
      <c r="C784" s="488"/>
      <c r="D784" s="489"/>
      <c r="E784" s="489"/>
      <c r="F784" s="489"/>
      <c r="G784" s="489"/>
      <c r="H784" s="489"/>
      <c r="I784" s="489"/>
      <c r="J784" s="489"/>
      <c r="K784" s="489"/>
      <c r="L784" s="489"/>
      <c r="M784" s="1100"/>
      <c r="N784" s="1100"/>
      <c r="O784" s="1100"/>
      <c r="P784" s="1100"/>
      <c r="Q784" s="1100"/>
      <c r="R784" s="1100"/>
      <c r="S784" s="1100"/>
      <c r="T784" s="1100"/>
      <c r="U784" s="1100"/>
      <c r="V784" s="1100"/>
      <c r="W784" s="1101"/>
      <c r="X784" s="4"/>
      <c r="Y784" s="5"/>
    </row>
    <row r="785" spans="2:25" ht="34.5" customHeight="1">
      <c r="B785" s="300">
        <v>733</v>
      </c>
      <c r="C785" s="488"/>
      <c r="D785" s="489"/>
      <c r="E785" s="489"/>
      <c r="F785" s="489"/>
      <c r="G785" s="489"/>
      <c r="H785" s="489"/>
      <c r="I785" s="489"/>
      <c r="J785" s="489"/>
      <c r="K785" s="489"/>
      <c r="L785" s="489"/>
      <c r="M785" s="1100"/>
      <c r="N785" s="1100"/>
      <c r="O785" s="1100"/>
      <c r="P785" s="1100"/>
      <c r="Q785" s="1100"/>
      <c r="R785" s="1100"/>
      <c r="S785" s="1100"/>
      <c r="T785" s="1100"/>
      <c r="U785" s="1100"/>
      <c r="V785" s="1100"/>
      <c r="W785" s="1101"/>
      <c r="X785" s="4"/>
      <c r="Y785" s="5"/>
    </row>
    <row r="786" spans="2:25" ht="34.5" customHeight="1">
      <c r="B786" s="300">
        <v>734</v>
      </c>
      <c r="C786" s="488"/>
      <c r="D786" s="489"/>
      <c r="E786" s="489"/>
      <c r="F786" s="489"/>
      <c r="G786" s="489"/>
      <c r="H786" s="489"/>
      <c r="I786" s="489"/>
      <c r="J786" s="489"/>
      <c r="K786" s="489"/>
      <c r="L786" s="489"/>
      <c r="M786" s="1100"/>
      <c r="N786" s="1100"/>
      <c r="O786" s="1100"/>
      <c r="P786" s="1100"/>
      <c r="Q786" s="1100"/>
      <c r="R786" s="1100"/>
      <c r="S786" s="1100"/>
      <c r="T786" s="1100"/>
      <c r="U786" s="1100"/>
      <c r="V786" s="1100"/>
      <c r="W786" s="1101"/>
      <c r="X786" s="4"/>
      <c r="Y786" s="5"/>
    </row>
    <row r="787" spans="2:25" ht="34.5" customHeight="1">
      <c r="B787" s="300">
        <v>735</v>
      </c>
      <c r="C787" s="488"/>
      <c r="D787" s="489"/>
      <c r="E787" s="489"/>
      <c r="F787" s="489"/>
      <c r="G787" s="489"/>
      <c r="H787" s="489"/>
      <c r="I787" s="489"/>
      <c r="J787" s="489"/>
      <c r="K787" s="489"/>
      <c r="L787" s="489"/>
      <c r="M787" s="1100"/>
      <c r="N787" s="1100"/>
      <c r="O787" s="1100"/>
      <c r="P787" s="1100"/>
      <c r="Q787" s="1100"/>
      <c r="R787" s="1100"/>
      <c r="S787" s="1100"/>
      <c r="T787" s="1100"/>
      <c r="U787" s="1100"/>
      <c r="V787" s="1100"/>
      <c r="W787" s="1101"/>
      <c r="X787" s="4"/>
      <c r="Y787" s="5"/>
    </row>
    <row r="788" spans="2:25" ht="34.5" customHeight="1">
      <c r="B788" s="300">
        <v>736</v>
      </c>
      <c r="C788" s="488"/>
      <c r="D788" s="489"/>
      <c r="E788" s="489"/>
      <c r="F788" s="489"/>
      <c r="G788" s="489"/>
      <c r="H788" s="489"/>
      <c r="I788" s="489"/>
      <c r="J788" s="489"/>
      <c r="K788" s="489"/>
      <c r="L788" s="489"/>
      <c r="M788" s="1100"/>
      <c r="N788" s="1100"/>
      <c r="O788" s="1100"/>
      <c r="P788" s="1100"/>
      <c r="Q788" s="1100"/>
      <c r="R788" s="1100"/>
      <c r="S788" s="1100"/>
      <c r="T788" s="1100"/>
      <c r="U788" s="1100"/>
      <c r="V788" s="1100"/>
      <c r="W788" s="1101"/>
      <c r="X788" s="4"/>
      <c r="Y788" s="5"/>
    </row>
    <row r="789" spans="2:25" ht="34.5" customHeight="1">
      <c r="B789" s="300">
        <v>737</v>
      </c>
      <c r="C789" s="488"/>
      <c r="D789" s="489"/>
      <c r="E789" s="489"/>
      <c r="F789" s="489"/>
      <c r="G789" s="489"/>
      <c r="H789" s="489"/>
      <c r="I789" s="489"/>
      <c r="J789" s="489"/>
      <c r="K789" s="489"/>
      <c r="L789" s="489"/>
      <c r="M789" s="1100"/>
      <c r="N789" s="1100"/>
      <c r="O789" s="1100"/>
      <c r="P789" s="1100"/>
      <c r="Q789" s="1100"/>
      <c r="R789" s="1100"/>
      <c r="S789" s="1100"/>
      <c r="T789" s="1100"/>
      <c r="U789" s="1100"/>
      <c r="V789" s="1100"/>
      <c r="W789" s="1101"/>
      <c r="X789" s="4"/>
      <c r="Y789" s="5"/>
    </row>
    <row r="790" spans="2:25" ht="34.5" customHeight="1">
      <c r="B790" s="300">
        <v>738</v>
      </c>
      <c r="C790" s="488"/>
      <c r="D790" s="489"/>
      <c r="E790" s="489"/>
      <c r="F790" s="489"/>
      <c r="G790" s="489"/>
      <c r="H790" s="489"/>
      <c r="I790" s="489"/>
      <c r="J790" s="489"/>
      <c r="K790" s="489"/>
      <c r="L790" s="489"/>
      <c r="M790" s="1100"/>
      <c r="N790" s="1100"/>
      <c r="O790" s="1100"/>
      <c r="P790" s="1100"/>
      <c r="Q790" s="1100"/>
      <c r="R790" s="1100"/>
      <c r="S790" s="1100"/>
      <c r="T790" s="1100"/>
      <c r="U790" s="1100"/>
      <c r="V790" s="1100"/>
      <c r="W790" s="1101"/>
      <c r="X790" s="4"/>
      <c r="Y790" s="5"/>
    </row>
    <row r="791" spans="2:25" ht="34.5" customHeight="1">
      <c r="B791" s="300">
        <v>739</v>
      </c>
      <c r="C791" s="488"/>
      <c r="D791" s="489"/>
      <c r="E791" s="489"/>
      <c r="F791" s="489"/>
      <c r="G791" s="489"/>
      <c r="H791" s="489"/>
      <c r="I791" s="489"/>
      <c r="J791" s="489"/>
      <c r="K791" s="489"/>
      <c r="L791" s="489"/>
      <c r="M791" s="1100"/>
      <c r="N791" s="1100"/>
      <c r="O791" s="1100"/>
      <c r="P791" s="1100"/>
      <c r="Q791" s="1100"/>
      <c r="R791" s="1100"/>
      <c r="S791" s="1100"/>
      <c r="T791" s="1100"/>
      <c r="U791" s="1100"/>
      <c r="V791" s="1100"/>
      <c r="W791" s="1101"/>
      <c r="X791" s="4"/>
      <c r="Y791" s="5"/>
    </row>
    <row r="792" spans="2:25" ht="34.5" customHeight="1">
      <c r="B792" s="300">
        <v>740</v>
      </c>
      <c r="C792" s="488"/>
      <c r="D792" s="489"/>
      <c r="E792" s="489"/>
      <c r="F792" s="489"/>
      <c r="G792" s="489"/>
      <c r="H792" s="489"/>
      <c r="I792" s="489"/>
      <c r="J792" s="489"/>
      <c r="K792" s="489"/>
      <c r="L792" s="489"/>
      <c r="M792" s="1100"/>
      <c r="N792" s="1100"/>
      <c r="O792" s="1100"/>
      <c r="P792" s="1100"/>
      <c r="Q792" s="1100"/>
      <c r="R792" s="1100"/>
      <c r="S792" s="1100"/>
      <c r="T792" s="1100"/>
      <c r="U792" s="1100"/>
      <c r="V792" s="1100"/>
      <c r="W792" s="1101"/>
      <c r="X792" s="4"/>
      <c r="Y792" s="5"/>
    </row>
    <row r="793" spans="2:25" ht="34.5" customHeight="1">
      <c r="B793" s="300">
        <v>741</v>
      </c>
      <c r="C793" s="488"/>
      <c r="D793" s="489"/>
      <c r="E793" s="489"/>
      <c r="F793" s="489"/>
      <c r="G793" s="489"/>
      <c r="H793" s="489"/>
      <c r="I793" s="489"/>
      <c r="J793" s="489"/>
      <c r="K793" s="489"/>
      <c r="L793" s="489"/>
      <c r="M793" s="1100"/>
      <c r="N793" s="1100"/>
      <c r="O793" s="1100"/>
      <c r="P793" s="1100"/>
      <c r="Q793" s="1100"/>
      <c r="R793" s="1100"/>
      <c r="S793" s="1100"/>
      <c r="T793" s="1100"/>
      <c r="U793" s="1100"/>
      <c r="V793" s="1100"/>
      <c r="W793" s="1101"/>
      <c r="X793" s="4"/>
      <c r="Y793" s="5"/>
    </row>
    <row r="794" spans="2:25" ht="34.5" customHeight="1">
      <c r="B794" s="300">
        <v>742</v>
      </c>
      <c r="C794" s="488"/>
      <c r="D794" s="489"/>
      <c r="E794" s="489"/>
      <c r="F794" s="489"/>
      <c r="G794" s="489"/>
      <c r="H794" s="489"/>
      <c r="I794" s="489"/>
      <c r="J794" s="489"/>
      <c r="K794" s="489"/>
      <c r="L794" s="489"/>
      <c r="M794" s="1100"/>
      <c r="N794" s="1100"/>
      <c r="O794" s="1100"/>
      <c r="P794" s="1100"/>
      <c r="Q794" s="1100"/>
      <c r="R794" s="1100"/>
      <c r="S794" s="1100"/>
      <c r="T794" s="1100"/>
      <c r="U794" s="1100"/>
      <c r="V794" s="1100"/>
      <c r="W794" s="1101"/>
      <c r="X794" s="4"/>
      <c r="Y794" s="5"/>
    </row>
    <row r="795" spans="2:25" ht="34.5" customHeight="1">
      <c r="B795" s="300">
        <v>743</v>
      </c>
      <c r="C795" s="488"/>
      <c r="D795" s="489"/>
      <c r="E795" s="489"/>
      <c r="F795" s="489"/>
      <c r="G795" s="489"/>
      <c r="H795" s="489"/>
      <c r="I795" s="489"/>
      <c r="J795" s="489"/>
      <c r="K795" s="489"/>
      <c r="L795" s="489"/>
      <c r="M795" s="1100"/>
      <c r="N795" s="1100"/>
      <c r="O795" s="1100"/>
      <c r="P795" s="1100"/>
      <c r="Q795" s="1100"/>
      <c r="R795" s="1100"/>
      <c r="S795" s="1100"/>
      <c r="T795" s="1100"/>
      <c r="U795" s="1100"/>
      <c r="V795" s="1100"/>
      <c r="W795" s="1101"/>
      <c r="X795" s="4"/>
      <c r="Y795" s="5"/>
    </row>
    <row r="796" spans="2:25" ht="34.5" customHeight="1">
      <c r="B796" s="300">
        <v>744</v>
      </c>
      <c r="C796" s="488"/>
      <c r="D796" s="489"/>
      <c r="E796" s="489"/>
      <c r="F796" s="489"/>
      <c r="G796" s="489"/>
      <c r="H796" s="489"/>
      <c r="I796" s="489"/>
      <c r="J796" s="489"/>
      <c r="K796" s="489"/>
      <c r="L796" s="489"/>
      <c r="M796" s="1100"/>
      <c r="N796" s="1100"/>
      <c r="O796" s="1100"/>
      <c r="P796" s="1100"/>
      <c r="Q796" s="1100"/>
      <c r="R796" s="1100"/>
      <c r="S796" s="1100"/>
      <c r="T796" s="1100"/>
      <c r="U796" s="1100"/>
      <c r="V796" s="1100"/>
      <c r="W796" s="1101"/>
      <c r="X796" s="4"/>
      <c r="Y796" s="5"/>
    </row>
    <row r="797" spans="2:25" ht="34.5" customHeight="1">
      <c r="B797" s="300">
        <v>745</v>
      </c>
      <c r="C797" s="488"/>
      <c r="D797" s="489"/>
      <c r="E797" s="489"/>
      <c r="F797" s="489"/>
      <c r="G797" s="489"/>
      <c r="H797" s="489"/>
      <c r="I797" s="489"/>
      <c r="J797" s="489"/>
      <c r="K797" s="489"/>
      <c r="L797" s="489"/>
      <c r="M797" s="1100"/>
      <c r="N797" s="1100"/>
      <c r="O797" s="1100"/>
      <c r="P797" s="1100"/>
      <c r="Q797" s="1100"/>
      <c r="R797" s="1100"/>
      <c r="S797" s="1100"/>
      <c r="T797" s="1100"/>
      <c r="U797" s="1100"/>
      <c r="V797" s="1100"/>
      <c r="W797" s="1101"/>
      <c r="X797" s="4"/>
      <c r="Y797" s="5"/>
    </row>
    <row r="798" spans="2:25" ht="34.5" customHeight="1">
      <c r="B798" s="300">
        <v>746</v>
      </c>
      <c r="C798" s="488"/>
      <c r="D798" s="489"/>
      <c r="E798" s="489"/>
      <c r="F798" s="489"/>
      <c r="G798" s="489"/>
      <c r="H798" s="489"/>
      <c r="I798" s="489"/>
      <c r="J798" s="489"/>
      <c r="K798" s="489"/>
      <c r="L798" s="489"/>
      <c r="M798" s="1100"/>
      <c r="N798" s="1100"/>
      <c r="O798" s="1100"/>
      <c r="P798" s="1100"/>
      <c r="Q798" s="1100"/>
      <c r="R798" s="1100"/>
      <c r="S798" s="1100"/>
      <c r="T798" s="1100"/>
      <c r="U798" s="1100"/>
      <c r="V798" s="1100"/>
      <c r="W798" s="1101"/>
      <c r="X798" s="4"/>
      <c r="Y798" s="5"/>
    </row>
    <row r="799" spans="2:25" ht="34.5" customHeight="1">
      <c r="B799" s="300">
        <v>747</v>
      </c>
      <c r="C799" s="488"/>
      <c r="D799" s="489"/>
      <c r="E799" s="489"/>
      <c r="F799" s="489"/>
      <c r="G799" s="489"/>
      <c r="H799" s="489"/>
      <c r="I799" s="489"/>
      <c r="J799" s="489"/>
      <c r="K799" s="489"/>
      <c r="L799" s="489"/>
      <c r="M799" s="1100"/>
      <c r="N799" s="1100"/>
      <c r="O799" s="1100"/>
      <c r="P799" s="1100"/>
      <c r="Q799" s="1100"/>
      <c r="R799" s="1100"/>
      <c r="S799" s="1100"/>
      <c r="T799" s="1100"/>
      <c r="U799" s="1100"/>
      <c r="V799" s="1100"/>
      <c r="W799" s="1101"/>
      <c r="X799" s="4"/>
      <c r="Y799" s="5"/>
    </row>
    <row r="800" spans="2:25" ht="34.5" customHeight="1">
      <c r="B800" s="300">
        <v>748</v>
      </c>
      <c r="C800" s="488"/>
      <c r="D800" s="489"/>
      <c r="E800" s="489"/>
      <c r="F800" s="489"/>
      <c r="G800" s="489"/>
      <c r="H800" s="489"/>
      <c r="I800" s="489"/>
      <c r="J800" s="489"/>
      <c r="K800" s="489"/>
      <c r="L800" s="489"/>
      <c r="M800" s="1100"/>
      <c r="N800" s="1100"/>
      <c r="O800" s="1100"/>
      <c r="P800" s="1100"/>
      <c r="Q800" s="1100"/>
      <c r="R800" s="1100"/>
      <c r="S800" s="1100"/>
      <c r="T800" s="1100"/>
      <c r="U800" s="1100"/>
      <c r="V800" s="1100"/>
      <c r="W800" s="1101"/>
      <c r="X800" s="4"/>
      <c r="Y800" s="5"/>
    </row>
    <row r="801" spans="2:25" ht="34.5" customHeight="1">
      <c r="B801" s="300">
        <v>749</v>
      </c>
      <c r="C801" s="488"/>
      <c r="D801" s="489"/>
      <c r="E801" s="489"/>
      <c r="F801" s="489"/>
      <c r="G801" s="489"/>
      <c r="H801" s="489"/>
      <c r="I801" s="489"/>
      <c r="J801" s="489"/>
      <c r="K801" s="489"/>
      <c r="L801" s="489"/>
      <c r="M801" s="1100"/>
      <c r="N801" s="1100"/>
      <c r="O801" s="1100"/>
      <c r="P801" s="1100"/>
      <c r="Q801" s="1100"/>
      <c r="R801" s="1100"/>
      <c r="S801" s="1100"/>
      <c r="T801" s="1100"/>
      <c r="U801" s="1100"/>
      <c r="V801" s="1100"/>
      <c r="W801" s="1101"/>
      <c r="X801" s="4"/>
      <c r="Y801" s="5"/>
    </row>
    <row r="802" spans="2:25" ht="34.5" customHeight="1">
      <c r="B802" s="300">
        <v>750</v>
      </c>
      <c r="C802" s="488"/>
      <c r="D802" s="489"/>
      <c r="E802" s="489"/>
      <c r="F802" s="489"/>
      <c r="G802" s="489"/>
      <c r="H802" s="489"/>
      <c r="I802" s="489"/>
      <c r="J802" s="489"/>
      <c r="K802" s="489"/>
      <c r="L802" s="489"/>
      <c r="M802" s="1100"/>
      <c r="N802" s="1100"/>
      <c r="O802" s="1100"/>
      <c r="P802" s="1100"/>
      <c r="Q802" s="1100"/>
      <c r="R802" s="1100"/>
      <c r="S802" s="1100"/>
      <c r="T802" s="1100"/>
      <c r="U802" s="1100"/>
      <c r="V802" s="1100"/>
      <c r="W802" s="1101"/>
      <c r="X802" s="4"/>
      <c r="Y802" s="5"/>
    </row>
    <row r="803" spans="2:25" ht="34.5" customHeight="1">
      <c r="B803" s="300">
        <v>751</v>
      </c>
      <c r="C803" s="488"/>
      <c r="D803" s="489"/>
      <c r="E803" s="489"/>
      <c r="F803" s="489"/>
      <c r="G803" s="489"/>
      <c r="H803" s="489"/>
      <c r="I803" s="489"/>
      <c r="J803" s="489"/>
      <c r="K803" s="489"/>
      <c r="L803" s="489"/>
      <c r="M803" s="1100"/>
      <c r="N803" s="1100"/>
      <c r="O803" s="1100"/>
      <c r="P803" s="1100"/>
      <c r="Q803" s="1100"/>
      <c r="R803" s="1100"/>
      <c r="S803" s="1100"/>
      <c r="T803" s="1100"/>
      <c r="U803" s="1100"/>
      <c r="V803" s="1100"/>
      <c r="W803" s="1101"/>
      <c r="X803" s="4"/>
      <c r="Y803" s="5"/>
    </row>
    <row r="804" spans="2:25" ht="34.5" customHeight="1">
      <c r="B804" s="300">
        <v>752</v>
      </c>
      <c r="C804" s="488"/>
      <c r="D804" s="489"/>
      <c r="E804" s="489"/>
      <c r="F804" s="489"/>
      <c r="G804" s="489"/>
      <c r="H804" s="489"/>
      <c r="I804" s="489"/>
      <c r="J804" s="489"/>
      <c r="K804" s="489"/>
      <c r="L804" s="489"/>
      <c r="M804" s="1100"/>
      <c r="N804" s="1100"/>
      <c r="O804" s="1100"/>
      <c r="P804" s="1100"/>
      <c r="Q804" s="1100"/>
      <c r="R804" s="1100"/>
      <c r="S804" s="1100"/>
      <c r="T804" s="1100"/>
      <c r="U804" s="1100"/>
      <c r="V804" s="1100"/>
      <c r="W804" s="1101"/>
      <c r="X804" s="4"/>
      <c r="Y804" s="5"/>
    </row>
    <row r="805" spans="2:25" ht="34.5" customHeight="1">
      <c r="B805" s="300">
        <v>753</v>
      </c>
      <c r="C805" s="488"/>
      <c r="D805" s="489"/>
      <c r="E805" s="489"/>
      <c r="F805" s="489"/>
      <c r="G805" s="489"/>
      <c r="H805" s="489"/>
      <c r="I805" s="489"/>
      <c r="J805" s="489"/>
      <c r="K805" s="489"/>
      <c r="L805" s="489"/>
      <c r="M805" s="1100"/>
      <c r="N805" s="1100"/>
      <c r="O805" s="1100"/>
      <c r="P805" s="1100"/>
      <c r="Q805" s="1100"/>
      <c r="R805" s="1100"/>
      <c r="S805" s="1100"/>
      <c r="T805" s="1100"/>
      <c r="U805" s="1100"/>
      <c r="V805" s="1100"/>
      <c r="W805" s="1101"/>
      <c r="X805" s="4"/>
      <c r="Y805" s="5"/>
    </row>
    <row r="806" spans="2:25" ht="34.5" customHeight="1">
      <c r="B806" s="300">
        <v>754</v>
      </c>
      <c r="C806" s="488"/>
      <c r="D806" s="489"/>
      <c r="E806" s="489"/>
      <c r="F806" s="489"/>
      <c r="G806" s="489"/>
      <c r="H806" s="489"/>
      <c r="I806" s="489"/>
      <c r="J806" s="489"/>
      <c r="K806" s="489"/>
      <c r="L806" s="489"/>
      <c r="M806" s="1100"/>
      <c r="N806" s="1100"/>
      <c r="O806" s="1100"/>
      <c r="P806" s="1100"/>
      <c r="Q806" s="1100"/>
      <c r="R806" s="1100"/>
      <c r="S806" s="1100"/>
      <c r="T806" s="1100"/>
      <c r="U806" s="1100"/>
      <c r="V806" s="1100"/>
      <c r="W806" s="1101"/>
      <c r="X806" s="4"/>
      <c r="Y806" s="5"/>
    </row>
    <row r="807" spans="2:25" ht="34.5" customHeight="1">
      <c r="B807" s="300">
        <v>755</v>
      </c>
      <c r="C807" s="488"/>
      <c r="D807" s="489"/>
      <c r="E807" s="489"/>
      <c r="F807" s="489"/>
      <c r="G807" s="489"/>
      <c r="H807" s="489"/>
      <c r="I807" s="489"/>
      <c r="J807" s="489"/>
      <c r="K807" s="489"/>
      <c r="L807" s="489"/>
      <c r="M807" s="1100"/>
      <c r="N807" s="1100"/>
      <c r="O807" s="1100"/>
      <c r="P807" s="1100"/>
      <c r="Q807" s="1100"/>
      <c r="R807" s="1100"/>
      <c r="S807" s="1100"/>
      <c r="T807" s="1100"/>
      <c r="U807" s="1100"/>
      <c r="V807" s="1100"/>
      <c r="W807" s="1101"/>
      <c r="X807" s="4"/>
      <c r="Y807" s="5"/>
    </row>
    <row r="808" spans="2:25" ht="34.5" customHeight="1">
      <c r="B808" s="300">
        <v>756</v>
      </c>
      <c r="C808" s="488"/>
      <c r="D808" s="489"/>
      <c r="E808" s="489"/>
      <c r="F808" s="489"/>
      <c r="G808" s="489"/>
      <c r="H808" s="489"/>
      <c r="I808" s="489"/>
      <c r="J808" s="489"/>
      <c r="K808" s="489"/>
      <c r="L808" s="489"/>
      <c r="M808" s="1100"/>
      <c r="N808" s="1100"/>
      <c r="O808" s="1100"/>
      <c r="P808" s="1100"/>
      <c r="Q808" s="1100"/>
      <c r="R808" s="1100"/>
      <c r="S808" s="1100"/>
      <c r="T808" s="1100"/>
      <c r="U808" s="1100"/>
      <c r="V808" s="1100"/>
      <c r="W808" s="1101"/>
      <c r="X808" s="4"/>
      <c r="Y808" s="5"/>
    </row>
    <row r="809" spans="2:25" ht="34.5" customHeight="1">
      <c r="B809" s="300">
        <v>757</v>
      </c>
      <c r="C809" s="488"/>
      <c r="D809" s="489"/>
      <c r="E809" s="489"/>
      <c r="F809" s="489"/>
      <c r="G809" s="489"/>
      <c r="H809" s="489"/>
      <c r="I809" s="489"/>
      <c r="J809" s="489"/>
      <c r="K809" s="489"/>
      <c r="L809" s="489"/>
      <c r="M809" s="1100"/>
      <c r="N809" s="1100"/>
      <c r="O809" s="1100"/>
      <c r="P809" s="1100"/>
      <c r="Q809" s="1100"/>
      <c r="R809" s="1100"/>
      <c r="S809" s="1100"/>
      <c r="T809" s="1100"/>
      <c r="U809" s="1100"/>
      <c r="V809" s="1100"/>
      <c r="W809" s="1101"/>
      <c r="X809" s="4"/>
      <c r="Y809" s="5"/>
    </row>
    <row r="810" spans="2:25" ht="34.5" customHeight="1">
      <c r="B810" s="300">
        <v>758</v>
      </c>
      <c r="C810" s="488"/>
      <c r="D810" s="489"/>
      <c r="E810" s="489"/>
      <c r="F810" s="489"/>
      <c r="G810" s="489"/>
      <c r="H810" s="489"/>
      <c r="I810" s="489"/>
      <c r="J810" s="489"/>
      <c r="K810" s="489"/>
      <c r="L810" s="489"/>
      <c r="M810" s="1100"/>
      <c r="N810" s="1100"/>
      <c r="O810" s="1100"/>
      <c r="P810" s="1100"/>
      <c r="Q810" s="1100"/>
      <c r="R810" s="1100"/>
      <c r="S810" s="1100"/>
      <c r="T810" s="1100"/>
      <c r="U810" s="1100"/>
      <c r="V810" s="1100"/>
      <c r="W810" s="1101"/>
      <c r="X810" s="4"/>
      <c r="Y810" s="5"/>
    </row>
    <row r="811" spans="2:25" ht="34.5" customHeight="1">
      <c r="B811" s="300">
        <v>759</v>
      </c>
      <c r="C811" s="488"/>
      <c r="D811" s="489"/>
      <c r="E811" s="489"/>
      <c r="F811" s="489"/>
      <c r="G811" s="489"/>
      <c r="H811" s="489"/>
      <c r="I811" s="489"/>
      <c r="J811" s="489"/>
      <c r="K811" s="489"/>
      <c r="L811" s="489"/>
      <c r="M811" s="1100"/>
      <c r="N811" s="1100"/>
      <c r="O811" s="1100"/>
      <c r="P811" s="1100"/>
      <c r="Q811" s="1100"/>
      <c r="R811" s="1100"/>
      <c r="S811" s="1100"/>
      <c r="T811" s="1100"/>
      <c r="U811" s="1100"/>
      <c r="V811" s="1100"/>
      <c r="W811" s="1101"/>
      <c r="X811" s="4"/>
      <c r="Y811" s="5"/>
    </row>
    <row r="812" spans="2:25" ht="34.5" customHeight="1">
      <c r="B812" s="300">
        <v>760</v>
      </c>
      <c r="C812" s="488"/>
      <c r="D812" s="489"/>
      <c r="E812" s="489"/>
      <c r="F812" s="489"/>
      <c r="G812" s="489"/>
      <c r="H812" s="489"/>
      <c r="I812" s="489"/>
      <c r="J812" s="489"/>
      <c r="K812" s="489"/>
      <c r="L812" s="489"/>
      <c r="M812" s="1100"/>
      <c r="N812" s="1100"/>
      <c r="O812" s="1100"/>
      <c r="P812" s="1100"/>
      <c r="Q812" s="1100"/>
      <c r="R812" s="1100"/>
      <c r="S812" s="1100"/>
      <c r="T812" s="1100"/>
      <c r="U812" s="1100"/>
      <c r="V812" s="1100"/>
      <c r="W812" s="1101"/>
      <c r="X812" s="4"/>
      <c r="Y812" s="5"/>
    </row>
    <row r="813" spans="2:25" ht="34.5" customHeight="1">
      <c r="B813" s="300">
        <v>761</v>
      </c>
      <c r="C813" s="488"/>
      <c r="D813" s="489"/>
      <c r="E813" s="489"/>
      <c r="F813" s="489"/>
      <c r="G813" s="489"/>
      <c r="H813" s="489"/>
      <c r="I813" s="489"/>
      <c r="J813" s="489"/>
      <c r="K813" s="489"/>
      <c r="L813" s="489"/>
      <c r="M813" s="1100"/>
      <c r="N813" s="1100"/>
      <c r="O813" s="1100"/>
      <c r="P813" s="1100"/>
      <c r="Q813" s="1100"/>
      <c r="R813" s="1100"/>
      <c r="S813" s="1100"/>
      <c r="T813" s="1100"/>
      <c r="U813" s="1100"/>
      <c r="V813" s="1100"/>
      <c r="W813" s="1101"/>
      <c r="X813" s="4"/>
      <c r="Y813" s="5"/>
    </row>
    <row r="814" spans="2:25" ht="34.5" customHeight="1">
      <c r="B814" s="300">
        <v>762</v>
      </c>
      <c r="C814" s="488"/>
      <c r="D814" s="489"/>
      <c r="E814" s="489"/>
      <c r="F814" s="489"/>
      <c r="G814" s="489"/>
      <c r="H814" s="489"/>
      <c r="I814" s="489"/>
      <c r="J814" s="489"/>
      <c r="K814" s="489"/>
      <c r="L814" s="489"/>
      <c r="M814" s="1100"/>
      <c r="N814" s="1100"/>
      <c r="O814" s="1100"/>
      <c r="P814" s="1100"/>
      <c r="Q814" s="1100"/>
      <c r="R814" s="1100"/>
      <c r="S814" s="1100"/>
      <c r="T814" s="1100"/>
      <c r="U814" s="1100"/>
      <c r="V814" s="1100"/>
      <c r="W814" s="1101"/>
      <c r="X814" s="4"/>
      <c r="Y814" s="5"/>
    </row>
    <row r="815" spans="2:25" ht="34.5" customHeight="1">
      <c r="B815" s="300">
        <v>763</v>
      </c>
      <c r="C815" s="488"/>
      <c r="D815" s="489"/>
      <c r="E815" s="489"/>
      <c r="F815" s="489"/>
      <c r="G815" s="489"/>
      <c r="H815" s="489"/>
      <c r="I815" s="489"/>
      <c r="J815" s="489"/>
      <c r="K815" s="489"/>
      <c r="L815" s="489"/>
      <c r="M815" s="1100"/>
      <c r="N815" s="1100"/>
      <c r="O815" s="1100"/>
      <c r="P815" s="1100"/>
      <c r="Q815" s="1100"/>
      <c r="R815" s="1100"/>
      <c r="S815" s="1100"/>
      <c r="T815" s="1100"/>
      <c r="U815" s="1100"/>
      <c r="V815" s="1100"/>
      <c r="W815" s="1101"/>
      <c r="X815" s="4"/>
      <c r="Y815" s="5"/>
    </row>
    <row r="816" spans="2:25" ht="34.5" customHeight="1">
      <c r="B816" s="300">
        <v>764</v>
      </c>
      <c r="C816" s="488"/>
      <c r="D816" s="489"/>
      <c r="E816" s="489"/>
      <c r="F816" s="489"/>
      <c r="G816" s="489"/>
      <c r="H816" s="489"/>
      <c r="I816" s="489"/>
      <c r="J816" s="489"/>
      <c r="K816" s="489"/>
      <c r="L816" s="489"/>
      <c r="M816" s="1100"/>
      <c r="N816" s="1100"/>
      <c r="O816" s="1100"/>
      <c r="P816" s="1100"/>
      <c r="Q816" s="1100"/>
      <c r="R816" s="1100"/>
      <c r="S816" s="1100"/>
      <c r="T816" s="1100"/>
      <c r="U816" s="1100"/>
      <c r="V816" s="1100"/>
      <c r="W816" s="1101"/>
      <c r="X816" s="4"/>
      <c r="Y816" s="5"/>
    </row>
    <row r="817" spans="2:25" ht="34.5" customHeight="1">
      <c r="B817" s="300">
        <v>765</v>
      </c>
      <c r="C817" s="488"/>
      <c r="D817" s="489"/>
      <c r="E817" s="489"/>
      <c r="F817" s="489"/>
      <c r="G817" s="489"/>
      <c r="H817" s="489"/>
      <c r="I817" s="489"/>
      <c r="J817" s="489"/>
      <c r="K817" s="489"/>
      <c r="L817" s="489"/>
      <c r="M817" s="1100"/>
      <c r="N817" s="1100"/>
      <c r="O817" s="1100"/>
      <c r="P817" s="1100"/>
      <c r="Q817" s="1100"/>
      <c r="R817" s="1100"/>
      <c r="S817" s="1100"/>
      <c r="T817" s="1100"/>
      <c r="U817" s="1100"/>
      <c r="V817" s="1100"/>
      <c r="W817" s="1101"/>
      <c r="X817" s="4"/>
      <c r="Y817" s="5"/>
    </row>
    <row r="818" spans="2:25" ht="34.5" customHeight="1">
      <c r="B818" s="300">
        <v>766</v>
      </c>
      <c r="C818" s="488"/>
      <c r="D818" s="489"/>
      <c r="E818" s="489"/>
      <c r="F818" s="489"/>
      <c r="G818" s="489"/>
      <c r="H818" s="489"/>
      <c r="I818" s="489"/>
      <c r="J818" s="489"/>
      <c r="K818" s="489"/>
      <c r="L818" s="489"/>
      <c r="M818" s="1100"/>
      <c r="N818" s="1100"/>
      <c r="O818" s="1100"/>
      <c r="P818" s="1100"/>
      <c r="Q818" s="1100"/>
      <c r="R818" s="1100"/>
      <c r="S818" s="1100"/>
      <c r="T818" s="1100"/>
      <c r="U818" s="1100"/>
      <c r="V818" s="1100"/>
      <c r="W818" s="1101"/>
      <c r="X818" s="4"/>
      <c r="Y818" s="5"/>
    </row>
    <row r="819" spans="2:25" ht="34.5" customHeight="1">
      <c r="B819" s="300">
        <v>767</v>
      </c>
      <c r="C819" s="488"/>
      <c r="D819" s="489"/>
      <c r="E819" s="489"/>
      <c r="F819" s="489"/>
      <c r="G819" s="489"/>
      <c r="H819" s="489"/>
      <c r="I819" s="489"/>
      <c r="J819" s="489"/>
      <c r="K819" s="489"/>
      <c r="L819" s="489"/>
      <c r="M819" s="1100"/>
      <c r="N819" s="1100"/>
      <c r="O819" s="1100"/>
      <c r="P819" s="1100"/>
      <c r="Q819" s="1100"/>
      <c r="R819" s="1100"/>
      <c r="S819" s="1100"/>
      <c r="T819" s="1100"/>
      <c r="U819" s="1100"/>
      <c r="V819" s="1100"/>
      <c r="W819" s="1101"/>
      <c r="X819" s="4"/>
      <c r="Y819" s="5"/>
    </row>
    <row r="820" spans="2:25" ht="34.5" customHeight="1">
      <c r="B820" s="300">
        <v>768</v>
      </c>
      <c r="C820" s="488"/>
      <c r="D820" s="489"/>
      <c r="E820" s="489"/>
      <c r="F820" s="489"/>
      <c r="G820" s="489"/>
      <c r="H820" s="489"/>
      <c r="I820" s="489"/>
      <c r="J820" s="489"/>
      <c r="K820" s="489"/>
      <c r="L820" s="489"/>
      <c r="M820" s="1100"/>
      <c r="N820" s="1100"/>
      <c r="O820" s="1100"/>
      <c r="P820" s="1100"/>
      <c r="Q820" s="1100"/>
      <c r="R820" s="1100"/>
      <c r="S820" s="1100"/>
      <c r="T820" s="1100"/>
      <c r="U820" s="1100"/>
      <c r="V820" s="1100"/>
      <c r="W820" s="1101"/>
      <c r="X820" s="4"/>
      <c r="Y820" s="5"/>
    </row>
    <row r="821" spans="2:25" ht="34.5" customHeight="1">
      <c r="B821" s="300">
        <v>769</v>
      </c>
      <c r="C821" s="488"/>
      <c r="D821" s="489"/>
      <c r="E821" s="489"/>
      <c r="F821" s="489"/>
      <c r="G821" s="489"/>
      <c r="H821" s="489"/>
      <c r="I821" s="489"/>
      <c r="J821" s="489"/>
      <c r="K821" s="489"/>
      <c r="L821" s="489"/>
      <c r="M821" s="1100"/>
      <c r="N821" s="1100"/>
      <c r="O821" s="1100"/>
      <c r="P821" s="1100"/>
      <c r="Q821" s="1100"/>
      <c r="R821" s="1100"/>
      <c r="S821" s="1100"/>
      <c r="T821" s="1100"/>
      <c r="U821" s="1100"/>
      <c r="V821" s="1100"/>
      <c r="W821" s="1101"/>
      <c r="X821" s="4"/>
      <c r="Y821" s="5"/>
    </row>
    <row r="822" spans="2:25" ht="34.5" customHeight="1">
      <c r="B822" s="300">
        <v>770</v>
      </c>
      <c r="C822" s="488"/>
      <c r="D822" s="489"/>
      <c r="E822" s="489"/>
      <c r="F822" s="489"/>
      <c r="G822" s="489"/>
      <c r="H822" s="489"/>
      <c r="I822" s="489"/>
      <c r="J822" s="489"/>
      <c r="K822" s="489"/>
      <c r="L822" s="489"/>
      <c r="M822" s="1100"/>
      <c r="N822" s="1100"/>
      <c r="O822" s="1100"/>
      <c r="P822" s="1100"/>
      <c r="Q822" s="1100"/>
      <c r="R822" s="1100"/>
      <c r="S822" s="1100"/>
      <c r="T822" s="1100"/>
      <c r="U822" s="1100"/>
      <c r="V822" s="1100"/>
      <c r="W822" s="1101"/>
      <c r="X822" s="4"/>
      <c r="Y822" s="5"/>
    </row>
    <row r="823" spans="2:25" ht="34.5" customHeight="1">
      <c r="B823" s="300">
        <v>771</v>
      </c>
      <c r="C823" s="488"/>
      <c r="D823" s="489"/>
      <c r="E823" s="489"/>
      <c r="F823" s="489"/>
      <c r="G823" s="489"/>
      <c r="H823" s="489"/>
      <c r="I823" s="489"/>
      <c r="J823" s="489"/>
      <c r="K823" s="489"/>
      <c r="L823" s="489"/>
      <c r="M823" s="1100"/>
      <c r="N823" s="1100"/>
      <c r="O823" s="1100"/>
      <c r="P823" s="1100"/>
      <c r="Q823" s="1100"/>
      <c r="R823" s="1100"/>
      <c r="S823" s="1100"/>
      <c r="T823" s="1100"/>
      <c r="U823" s="1100"/>
      <c r="V823" s="1100"/>
      <c r="W823" s="1101"/>
      <c r="X823" s="4"/>
      <c r="Y823" s="5"/>
    </row>
    <row r="824" spans="2:25" ht="34.5" customHeight="1">
      <c r="B824" s="300">
        <v>772</v>
      </c>
      <c r="C824" s="488"/>
      <c r="D824" s="489"/>
      <c r="E824" s="489"/>
      <c r="F824" s="489"/>
      <c r="G824" s="489"/>
      <c r="H824" s="489"/>
      <c r="I824" s="489"/>
      <c r="J824" s="489"/>
      <c r="K824" s="489"/>
      <c r="L824" s="489"/>
      <c r="M824" s="1100"/>
      <c r="N824" s="1100"/>
      <c r="O824" s="1100"/>
      <c r="P824" s="1100"/>
      <c r="Q824" s="1100"/>
      <c r="R824" s="1100"/>
      <c r="S824" s="1100"/>
      <c r="T824" s="1100"/>
      <c r="U824" s="1100"/>
      <c r="V824" s="1100"/>
      <c r="W824" s="1101"/>
      <c r="X824" s="4"/>
      <c r="Y824" s="5"/>
    </row>
    <row r="825" spans="2:25" ht="34.5" customHeight="1">
      <c r="B825" s="300">
        <v>773</v>
      </c>
      <c r="C825" s="488"/>
      <c r="D825" s="489"/>
      <c r="E825" s="489"/>
      <c r="F825" s="489"/>
      <c r="G825" s="489"/>
      <c r="H825" s="489"/>
      <c r="I825" s="489"/>
      <c r="J825" s="489"/>
      <c r="K825" s="489"/>
      <c r="L825" s="489"/>
      <c r="M825" s="1100"/>
      <c r="N825" s="1100"/>
      <c r="O825" s="1100"/>
      <c r="P825" s="1100"/>
      <c r="Q825" s="1100"/>
      <c r="R825" s="1100"/>
      <c r="S825" s="1100"/>
      <c r="T825" s="1100"/>
      <c r="U825" s="1100"/>
      <c r="V825" s="1100"/>
      <c r="W825" s="1101"/>
      <c r="X825" s="4"/>
      <c r="Y825" s="5"/>
    </row>
    <row r="826" spans="2:25" ht="34.5" customHeight="1">
      <c r="B826" s="300">
        <v>774</v>
      </c>
      <c r="C826" s="488"/>
      <c r="D826" s="489"/>
      <c r="E826" s="489"/>
      <c r="F826" s="489"/>
      <c r="G826" s="489"/>
      <c r="H826" s="489"/>
      <c r="I826" s="489"/>
      <c r="J826" s="489"/>
      <c r="K826" s="489"/>
      <c r="L826" s="489"/>
      <c r="M826" s="1100"/>
      <c r="N826" s="1100"/>
      <c r="O826" s="1100"/>
      <c r="P826" s="1100"/>
      <c r="Q826" s="1100"/>
      <c r="R826" s="1100"/>
      <c r="S826" s="1100"/>
      <c r="T826" s="1100"/>
      <c r="U826" s="1100"/>
      <c r="V826" s="1100"/>
      <c r="W826" s="1101"/>
      <c r="X826" s="4"/>
      <c r="Y826" s="5"/>
    </row>
    <row r="827" spans="2:25" ht="34.5" customHeight="1">
      <c r="B827" s="300">
        <v>775</v>
      </c>
      <c r="C827" s="488"/>
      <c r="D827" s="489"/>
      <c r="E827" s="489"/>
      <c r="F827" s="489"/>
      <c r="G827" s="489"/>
      <c r="H827" s="489"/>
      <c r="I827" s="489"/>
      <c r="J827" s="489"/>
      <c r="K827" s="489"/>
      <c r="L827" s="489"/>
      <c r="M827" s="1100"/>
      <c r="N827" s="1100"/>
      <c r="O827" s="1100"/>
      <c r="P827" s="1100"/>
      <c r="Q827" s="1100"/>
      <c r="R827" s="1100"/>
      <c r="S827" s="1100"/>
      <c r="T827" s="1100"/>
      <c r="U827" s="1100"/>
      <c r="V827" s="1100"/>
      <c r="W827" s="1101"/>
      <c r="X827" s="4"/>
      <c r="Y827" s="5"/>
    </row>
    <row r="828" spans="2:25" ht="34.5" customHeight="1">
      <c r="B828" s="300">
        <v>776</v>
      </c>
      <c r="C828" s="488"/>
      <c r="D828" s="489"/>
      <c r="E828" s="489"/>
      <c r="F828" s="489"/>
      <c r="G828" s="489"/>
      <c r="H828" s="489"/>
      <c r="I828" s="489"/>
      <c r="J828" s="489"/>
      <c r="K828" s="489"/>
      <c r="L828" s="489"/>
      <c r="M828" s="1100"/>
      <c r="N828" s="1100"/>
      <c r="O828" s="1100"/>
      <c r="P828" s="1100"/>
      <c r="Q828" s="1100"/>
      <c r="R828" s="1100"/>
      <c r="S828" s="1100"/>
      <c r="T828" s="1100"/>
      <c r="U828" s="1100"/>
      <c r="V828" s="1100"/>
      <c r="W828" s="1101"/>
      <c r="X828" s="4"/>
      <c r="Y828" s="5"/>
    </row>
    <row r="829" spans="2:25" ht="34.5" customHeight="1">
      <c r="B829" s="300">
        <v>777</v>
      </c>
      <c r="C829" s="488"/>
      <c r="D829" s="489"/>
      <c r="E829" s="489"/>
      <c r="F829" s="489"/>
      <c r="G829" s="489"/>
      <c r="H829" s="489"/>
      <c r="I829" s="489"/>
      <c r="J829" s="489"/>
      <c r="K829" s="489"/>
      <c r="L829" s="489"/>
      <c r="M829" s="1100"/>
      <c r="N829" s="1100"/>
      <c r="O829" s="1100"/>
      <c r="P829" s="1100"/>
      <c r="Q829" s="1100"/>
      <c r="R829" s="1100"/>
      <c r="S829" s="1100"/>
      <c r="T829" s="1100"/>
      <c r="U829" s="1100"/>
      <c r="V829" s="1100"/>
      <c r="W829" s="1101"/>
      <c r="X829" s="4"/>
      <c r="Y829" s="5"/>
    </row>
    <row r="830" spans="2:25" ht="34.5" customHeight="1">
      <c r="B830" s="300">
        <v>778</v>
      </c>
      <c r="C830" s="488"/>
      <c r="D830" s="489"/>
      <c r="E830" s="489"/>
      <c r="F830" s="489"/>
      <c r="G830" s="489"/>
      <c r="H830" s="489"/>
      <c r="I830" s="489"/>
      <c r="J830" s="489"/>
      <c r="K830" s="489"/>
      <c r="L830" s="489"/>
      <c r="M830" s="1100"/>
      <c r="N830" s="1100"/>
      <c r="O830" s="1100"/>
      <c r="P830" s="1100"/>
      <c r="Q830" s="1100"/>
      <c r="R830" s="1100"/>
      <c r="S830" s="1100"/>
      <c r="T830" s="1100"/>
      <c r="U830" s="1100"/>
      <c r="V830" s="1100"/>
      <c r="W830" s="1101"/>
      <c r="X830" s="4"/>
      <c r="Y830" s="5"/>
    </row>
    <row r="831" spans="2:25" ht="34.5" customHeight="1">
      <c r="B831" s="300">
        <v>779</v>
      </c>
      <c r="C831" s="488"/>
      <c r="D831" s="489"/>
      <c r="E831" s="489"/>
      <c r="F831" s="489"/>
      <c r="G831" s="489"/>
      <c r="H831" s="489"/>
      <c r="I831" s="489"/>
      <c r="J831" s="489"/>
      <c r="K831" s="489"/>
      <c r="L831" s="489"/>
      <c r="M831" s="1100"/>
      <c r="N831" s="1100"/>
      <c r="O831" s="1100"/>
      <c r="P831" s="1100"/>
      <c r="Q831" s="1100"/>
      <c r="R831" s="1100"/>
      <c r="S831" s="1100"/>
      <c r="T831" s="1100"/>
      <c r="U831" s="1100"/>
      <c r="V831" s="1100"/>
      <c r="W831" s="1101"/>
      <c r="X831" s="4"/>
      <c r="Y831" s="5"/>
    </row>
    <row r="832" spans="2:25" ht="34.5" customHeight="1">
      <c r="B832" s="300">
        <v>780</v>
      </c>
      <c r="C832" s="488"/>
      <c r="D832" s="489"/>
      <c r="E832" s="489"/>
      <c r="F832" s="489"/>
      <c r="G832" s="489"/>
      <c r="H832" s="489"/>
      <c r="I832" s="489"/>
      <c r="J832" s="489"/>
      <c r="K832" s="489"/>
      <c r="L832" s="489"/>
      <c r="M832" s="1100"/>
      <c r="N832" s="1100"/>
      <c r="O832" s="1100"/>
      <c r="P832" s="1100"/>
      <c r="Q832" s="1100"/>
      <c r="R832" s="1100"/>
      <c r="S832" s="1100"/>
      <c r="T832" s="1100"/>
      <c r="U832" s="1100"/>
      <c r="V832" s="1100"/>
      <c r="W832" s="1101"/>
      <c r="X832" s="4"/>
      <c r="Y832" s="5"/>
    </row>
    <row r="833" spans="2:25" ht="34.5" customHeight="1">
      <c r="B833" s="300">
        <v>781</v>
      </c>
      <c r="C833" s="488"/>
      <c r="D833" s="489"/>
      <c r="E833" s="489"/>
      <c r="F833" s="489"/>
      <c r="G833" s="489"/>
      <c r="H833" s="489"/>
      <c r="I833" s="489"/>
      <c r="J833" s="489"/>
      <c r="K833" s="489"/>
      <c r="L833" s="489"/>
      <c r="M833" s="1100"/>
      <c r="N833" s="1100"/>
      <c r="O833" s="1100"/>
      <c r="P833" s="1100"/>
      <c r="Q833" s="1100"/>
      <c r="R833" s="1100"/>
      <c r="S833" s="1100"/>
      <c r="T833" s="1100"/>
      <c r="U833" s="1100"/>
      <c r="V833" s="1100"/>
      <c r="W833" s="1101"/>
      <c r="X833" s="4"/>
      <c r="Y833" s="5"/>
    </row>
    <row r="834" spans="2:25" ht="34.5" customHeight="1">
      <c r="B834" s="300">
        <v>782</v>
      </c>
      <c r="C834" s="488"/>
      <c r="D834" s="489"/>
      <c r="E834" s="489"/>
      <c r="F834" s="489"/>
      <c r="G834" s="489"/>
      <c r="H834" s="489"/>
      <c r="I834" s="489"/>
      <c r="J834" s="489"/>
      <c r="K834" s="489"/>
      <c r="L834" s="489"/>
      <c r="M834" s="1100"/>
      <c r="N834" s="1100"/>
      <c r="O834" s="1100"/>
      <c r="P834" s="1100"/>
      <c r="Q834" s="1100"/>
      <c r="R834" s="1100"/>
      <c r="S834" s="1100"/>
      <c r="T834" s="1100"/>
      <c r="U834" s="1100"/>
      <c r="V834" s="1100"/>
      <c r="W834" s="1101"/>
      <c r="X834" s="4"/>
      <c r="Y834" s="5"/>
    </row>
    <row r="835" spans="2:25" ht="34.5" customHeight="1">
      <c r="B835" s="300">
        <v>783</v>
      </c>
      <c r="C835" s="488"/>
      <c r="D835" s="489"/>
      <c r="E835" s="489"/>
      <c r="F835" s="489"/>
      <c r="G835" s="489"/>
      <c r="H835" s="489"/>
      <c r="I835" s="489"/>
      <c r="J835" s="489"/>
      <c r="K835" s="489"/>
      <c r="L835" s="489"/>
      <c r="M835" s="1100"/>
      <c r="N835" s="1100"/>
      <c r="O835" s="1100"/>
      <c r="P835" s="1100"/>
      <c r="Q835" s="1100"/>
      <c r="R835" s="1100"/>
      <c r="S835" s="1100"/>
      <c r="T835" s="1100"/>
      <c r="U835" s="1100"/>
      <c r="V835" s="1100"/>
      <c r="W835" s="1101"/>
      <c r="X835" s="4"/>
      <c r="Y835" s="5"/>
    </row>
    <row r="836" spans="2:25" ht="34.5" customHeight="1">
      <c r="B836" s="300">
        <v>784</v>
      </c>
      <c r="C836" s="488"/>
      <c r="D836" s="489"/>
      <c r="E836" s="489"/>
      <c r="F836" s="489"/>
      <c r="G836" s="489"/>
      <c r="H836" s="489"/>
      <c r="I836" s="489"/>
      <c r="J836" s="489"/>
      <c r="K836" s="489"/>
      <c r="L836" s="489"/>
      <c r="M836" s="1100"/>
      <c r="N836" s="1100"/>
      <c r="O836" s="1100"/>
      <c r="P836" s="1100"/>
      <c r="Q836" s="1100"/>
      <c r="R836" s="1100"/>
      <c r="S836" s="1100"/>
      <c r="T836" s="1100"/>
      <c r="U836" s="1100"/>
      <c r="V836" s="1100"/>
      <c r="W836" s="1101"/>
      <c r="X836" s="4"/>
      <c r="Y836" s="5"/>
    </row>
    <row r="837" spans="2:25" ht="34.5" customHeight="1">
      <c r="B837" s="300">
        <v>785</v>
      </c>
      <c r="C837" s="488"/>
      <c r="D837" s="489"/>
      <c r="E837" s="489"/>
      <c r="F837" s="489"/>
      <c r="G837" s="489"/>
      <c r="H837" s="489"/>
      <c r="I837" s="489"/>
      <c r="J837" s="489"/>
      <c r="K837" s="489"/>
      <c r="L837" s="489"/>
      <c r="M837" s="1100"/>
      <c r="N837" s="1100"/>
      <c r="O837" s="1100"/>
      <c r="P837" s="1100"/>
      <c r="Q837" s="1100"/>
      <c r="R837" s="1100"/>
      <c r="S837" s="1100"/>
      <c r="T837" s="1100"/>
      <c r="U837" s="1100"/>
      <c r="V837" s="1100"/>
      <c r="W837" s="1101"/>
      <c r="X837" s="4"/>
      <c r="Y837" s="5"/>
    </row>
    <row r="838" spans="2:25" ht="34.5" customHeight="1">
      <c r="B838" s="300">
        <v>786</v>
      </c>
      <c r="C838" s="488"/>
      <c r="D838" s="489"/>
      <c r="E838" s="489"/>
      <c r="F838" s="489"/>
      <c r="G838" s="489"/>
      <c r="H838" s="489"/>
      <c r="I838" s="489"/>
      <c r="J838" s="489"/>
      <c r="K838" s="489"/>
      <c r="L838" s="489"/>
      <c r="M838" s="1100"/>
      <c r="N838" s="1100"/>
      <c r="O838" s="1100"/>
      <c r="P838" s="1100"/>
      <c r="Q838" s="1100"/>
      <c r="R838" s="1100"/>
      <c r="S838" s="1100"/>
      <c r="T838" s="1100"/>
      <c r="U838" s="1100"/>
      <c r="V838" s="1100"/>
      <c r="W838" s="1101"/>
      <c r="X838" s="4"/>
      <c r="Y838" s="5"/>
    </row>
    <row r="839" spans="2:25" ht="34.5" customHeight="1">
      <c r="B839" s="300">
        <v>787</v>
      </c>
      <c r="C839" s="488"/>
      <c r="D839" s="489"/>
      <c r="E839" s="489"/>
      <c r="F839" s="489"/>
      <c r="G839" s="489"/>
      <c r="H839" s="489"/>
      <c r="I839" s="489"/>
      <c r="J839" s="489"/>
      <c r="K839" s="489"/>
      <c r="L839" s="489"/>
      <c r="M839" s="1100"/>
      <c r="N839" s="1100"/>
      <c r="O839" s="1100"/>
      <c r="P839" s="1100"/>
      <c r="Q839" s="1100"/>
      <c r="R839" s="1100"/>
      <c r="S839" s="1100"/>
      <c r="T839" s="1100"/>
      <c r="U839" s="1100"/>
      <c r="V839" s="1100"/>
      <c r="W839" s="1101"/>
      <c r="X839" s="4"/>
      <c r="Y839" s="5"/>
    </row>
    <row r="840" spans="2:25" ht="34.5" customHeight="1">
      <c r="B840" s="300">
        <v>788</v>
      </c>
      <c r="C840" s="488"/>
      <c r="D840" s="489"/>
      <c r="E840" s="489"/>
      <c r="F840" s="489"/>
      <c r="G840" s="489"/>
      <c r="H840" s="489"/>
      <c r="I840" s="489"/>
      <c r="J840" s="489"/>
      <c r="K840" s="489"/>
      <c r="L840" s="489"/>
      <c r="M840" s="1100"/>
      <c r="N840" s="1100"/>
      <c r="O840" s="1100"/>
      <c r="P840" s="1100"/>
      <c r="Q840" s="1100"/>
      <c r="R840" s="1100"/>
      <c r="S840" s="1100"/>
      <c r="T840" s="1100"/>
      <c r="U840" s="1100"/>
      <c r="V840" s="1100"/>
      <c r="W840" s="1101"/>
      <c r="X840" s="4"/>
      <c r="Y840" s="5"/>
    </row>
    <row r="841" spans="2:25" ht="34.5" customHeight="1">
      <c r="B841" s="300">
        <v>789</v>
      </c>
      <c r="C841" s="488"/>
      <c r="D841" s="489"/>
      <c r="E841" s="489"/>
      <c r="F841" s="489"/>
      <c r="G841" s="489"/>
      <c r="H841" s="489"/>
      <c r="I841" s="489"/>
      <c r="J841" s="489"/>
      <c r="K841" s="489"/>
      <c r="L841" s="489"/>
      <c r="M841" s="1100"/>
      <c r="N841" s="1100"/>
      <c r="O841" s="1100"/>
      <c r="P841" s="1100"/>
      <c r="Q841" s="1100"/>
      <c r="R841" s="1100"/>
      <c r="S841" s="1100"/>
      <c r="T841" s="1100"/>
      <c r="U841" s="1100"/>
      <c r="V841" s="1100"/>
      <c r="W841" s="1101"/>
      <c r="X841" s="4"/>
      <c r="Y841" s="5"/>
    </row>
    <row r="842" spans="2:25" ht="34.5" customHeight="1">
      <c r="B842" s="300">
        <v>790</v>
      </c>
      <c r="C842" s="488"/>
      <c r="D842" s="489"/>
      <c r="E842" s="489"/>
      <c r="F842" s="489"/>
      <c r="G842" s="489"/>
      <c r="H842" s="489"/>
      <c r="I842" s="489"/>
      <c r="J842" s="489"/>
      <c r="K842" s="489"/>
      <c r="L842" s="489"/>
      <c r="M842" s="1100"/>
      <c r="N842" s="1100"/>
      <c r="O842" s="1100"/>
      <c r="P842" s="1100"/>
      <c r="Q842" s="1100"/>
      <c r="R842" s="1100"/>
      <c r="S842" s="1100"/>
      <c r="T842" s="1100"/>
      <c r="U842" s="1100"/>
      <c r="V842" s="1100"/>
      <c r="W842" s="1101"/>
      <c r="X842" s="4"/>
      <c r="Y842" s="5"/>
    </row>
    <row r="843" spans="2:25" ht="34.5" customHeight="1">
      <c r="B843" s="300">
        <v>791</v>
      </c>
      <c r="C843" s="488"/>
      <c r="D843" s="489"/>
      <c r="E843" s="489"/>
      <c r="F843" s="489"/>
      <c r="G843" s="489"/>
      <c r="H843" s="489"/>
      <c r="I843" s="489"/>
      <c r="J843" s="489"/>
      <c r="K843" s="489"/>
      <c r="L843" s="489"/>
      <c r="M843" s="1100"/>
      <c r="N843" s="1100"/>
      <c r="O843" s="1100"/>
      <c r="P843" s="1100"/>
      <c r="Q843" s="1100"/>
      <c r="R843" s="1100"/>
      <c r="S843" s="1100"/>
      <c r="T843" s="1100"/>
      <c r="U843" s="1100"/>
      <c r="V843" s="1100"/>
      <c r="W843" s="1101"/>
      <c r="X843" s="4"/>
      <c r="Y843" s="5"/>
    </row>
    <row r="844" spans="2:25" ht="34.5" customHeight="1">
      <c r="B844" s="300">
        <v>792</v>
      </c>
      <c r="C844" s="488"/>
      <c r="D844" s="489"/>
      <c r="E844" s="489"/>
      <c r="F844" s="489"/>
      <c r="G844" s="489"/>
      <c r="H844" s="489"/>
      <c r="I844" s="489"/>
      <c r="J844" s="489"/>
      <c r="K844" s="489"/>
      <c r="L844" s="489"/>
      <c r="M844" s="1100"/>
      <c r="N844" s="1100"/>
      <c r="O844" s="1100"/>
      <c r="P844" s="1100"/>
      <c r="Q844" s="1100"/>
      <c r="R844" s="1100"/>
      <c r="S844" s="1100"/>
      <c r="T844" s="1100"/>
      <c r="U844" s="1100"/>
      <c r="V844" s="1100"/>
      <c r="W844" s="1101"/>
      <c r="X844" s="4"/>
      <c r="Y844" s="5"/>
    </row>
    <row r="845" spans="2:25" ht="34.5" customHeight="1">
      <c r="B845" s="300">
        <v>793</v>
      </c>
      <c r="C845" s="488"/>
      <c r="D845" s="489"/>
      <c r="E845" s="489"/>
      <c r="F845" s="489"/>
      <c r="G845" s="489"/>
      <c r="H845" s="489"/>
      <c r="I845" s="489"/>
      <c r="J845" s="489"/>
      <c r="K845" s="489"/>
      <c r="L845" s="489"/>
      <c r="M845" s="1100"/>
      <c r="N845" s="1100"/>
      <c r="O845" s="1100"/>
      <c r="P845" s="1100"/>
      <c r="Q845" s="1100"/>
      <c r="R845" s="1100"/>
      <c r="S845" s="1100"/>
      <c r="T845" s="1100"/>
      <c r="U845" s="1100"/>
      <c r="V845" s="1100"/>
      <c r="W845" s="1101"/>
      <c r="X845" s="4"/>
      <c r="Y845" s="5"/>
    </row>
    <row r="846" spans="2:25" ht="34.5" customHeight="1">
      <c r="B846" s="300">
        <v>794</v>
      </c>
      <c r="C846" s="488"/>
      <c r="D846" s="489"/>
      <c r="E846" s="489"/>
      <c r="F846" s="489"/>
      <c r="G846" s="489"/>
      <c r="H846" s="489"/>
      <c r="I846" s="489"/>
      <c r="J846" s="489"/>
      <c r="K846" s="489"/>
      <c r="L846" s="489"/>
      <c r="M846" s="1100"/>
      <c r="N846" s="1100"/>
      <c r="O846" s="1100"/>
      <c r="P846" s="1100"/>
      <c r="Q846" s="1100"/>
      <c r="R846" s="1100"/>
      <c r="S846" s="1100"/>
      <c r="T846" s="1100"/>
      <c r="U846" s="1100"/>
      <c r="V846" s="1100"/>
      <c r="W846" s="1101"/>
      <c r="X846" s="4"/>
      <c r="Y846" s="5"/>
    </row>
    <row r="847" spans="2:25" ht="34.5" customHeight="1">
      <c r="B847" s="300">
        <v>795</v>
      </c>
      <c r="C847" s="488"/>
      <c r="D847" s="489"/>
      <c r="E847" s="489"/>
      <c r="F847" s="489"/>
      <c r="G847" s="489"/>
      <c r="H847" s="489"/>
      <c r="I847" s="489"/>
      <c r="J847" s="489"/>
      <c r="K847" s="489"/>
      <c r="L847" s="489"/>
      <c r="M847" s="1100"/>
      <c r="N847" s="1100"/>
      <c r="O847" s="1100"/>
      <c r="P847" s="1100"/>
      <c r="Q847" s="1100"/>
      <c r="R847" s="1100"/>
      <c r="S847" s="1100"/>
      <c r="T847" s="1100"/>
      <c r="U847" s="1100"/>
      <c r="V847" s="1100"/>
      <c r="W847" s="1101"/>
      <c r="X847" s="4"/>
      <c r="Y847" s="5"/>
    </row>
    <row r="848" spans="2:25" ht="34.5" customHeight="1">
      <c r="B848" s="300">
        <v>796</v>
      </c>
      <c r="C848" s="488"/>
      <c r="D848" s="489"/>
      <c r="E848" s="489"/>
      <c r="F848" s="489"/>
      <c r="G848" s="489"/>
      <c r="H848" s="489"/>
      <c r="I848" s="489"/>
      <c r="J848" s="489"/>
      <c r="K848" s="489"/>
      <c r="L848" s="489"/>
      <c r="M848" s="1100"/>
      <c r="N848" s="1100"/>
      <c r="O848" s="1100"/>
      <c r="P848" s="1100"/>
      <c r="Q848" s="1100"/>
      <c r="R848" s="1100"/>
      <c r="S848" s="1100"/>
      <c r="T848" s="1100"/>
      <c r="U848" s="1100"/>
      <c r="V848" s="1100"/>
      <c r="W848" s="1101"/>
      <c r="X848" s="4"/>
      <c r="Y848" s="5"/>
    </row>
    <row r="849" spans="2:25" ht="34.5" customHeight="1">
      <c r="B849" s="300">
        <v>797</v>
      </c>
      <c r="C849" s="488"/>
      <c r="D849" s="489"/>
      <c r="E849" s="489"/>
      <c r="F849" s="489"/>
      <c r="G849" s="489"/>
      <c r="H849" s="489"/>
      <c r="I849" s="489"/>
      <c r="J849" s="489"/>
      <c r="K849" s="489"/>
      <c r="L849" s="489"/>
      <c r="M849" s="1100"/>
      <c r="N849" s="1100"/>
      <c r="O849" s="1100"/>
      <c r="P849" s="1100"/>
      <c r="Q849" s="1100"/>
      <c r="R849" s="1100"/>
      <c r="S849" s="1100"/>
      <c r="T849" s="1100"/>
      <c r="U849" s="1100"/>
      <c r="V849" s="1100"/>
      <c r="W849" s="1101"/>
      <c r="X849" s="4"/>
      <c r="Y849" s="5"/>
    </row>
    <row r="850" spans="2:25" ht="34.5" customHeight="1">
      <c r="B850" s="300">
        <v>798</v>
      </c>
      <c r="C850" s="488"/>
      <c r="D850" s="489"/>
      <c r="E850" s="489"/>
      <c r="F850" s="489"/>
      <c r="G850" s="489"/>
      <c r="H850" s="489"/>
      <c r="I850" s="489"/>
      <c r="J850" s="489"/>
      <c r="K850" s="489"/>
      <c r="L850" s="489"/>
      <c r="M850" s="1100"/>
      <c r="N850" s="1100"/>
      <c r="O850" s="1100"/>
      <c r="P850" s="1100"/>
      <c r="Q850" s="1100"/>
      <c r="R850" s="1100"/>
      <c r="S850" s="1100"/>
      <c r="T850" s="1100"/>
      <c r="U850" s="1100"/>
      <c r="V850" s="1100"/>
      <c r="W850" s="1101"/>
      <c r="X850" s="4"/>
      <c r="Y850" s="5"/>
    </row>
    <row r="851" spans="2:25" ht="34.5" customHeight="1">
      <c r="B851" s="300">
        <v>799</v>
      </c>
      <c r="C851" s="488"/>
      <c r="D851" s="489"/>
      <c r="E851" s="489"/>
      <c r="F851" s="489"/>
      <c r="G851" s="489"/>
      <c r="H851" s="489"/>
      <c r="I851" s="489"/>
      <c r="J851" s="489"/>
      <c r="K851" s="489"/>
      <c r="L851" s="489"/>
      <c r="M851" s="1100"/>
      <c r="N851" s="1100"/>
      <c r="O851" s="1100"/>
      <c r="P851" s="1100"/>
      <c r="Q851" s="1100"/>
      <c r="R851" s="1100"/>
      <c r="S851" s="1100"/>
      <c r="T851" s="1100"/>
      <c r="U851" s="1100"/>
      <c r="V851" s="1100"/>
      <c r="W851" s="1101"/>
      <c r="X851" s="4"/>
      <c r="Y851" s="5"/>
    </row>
    <row r="852" spans="2:25" ht="34.5" customHeight="1">
      <c r="B852" s="300">
        <v>800</v>
      </c>
      <c r="C852" s="488"/>
      <c r="D852" s="489"/>
      <c r="E852" s="489"/>
      <c r="F852" s="489"/>
      <c r="G852" s="489"/>
      <c r="H852" s="489"/>
      <c r="I852" s="489"/>
      <c r="J852" s="489"/>
      <c r="K852" s="489"/>
      <c r="L852" s="489"/>
      <c r="M852" s="1100"/>
      <c r="N852" s="1100"/>
      <c r="O852" s="1100"/>
      <c r="P852" s="1100"/>
      <c r="Q852" s="1100"/>
      <c r="R852" s="1100"/>
      <c r="S852" s="1100"/>
      <c r="T852" s="1100"/>
      <c r="U852" s="1100"/>
      <c r="V852" s="1100"/>
      <c r="W852" s="1101"/>
      <c r="X852" s="4"/>
      <c r="Y852" s="5"/>
    </row>
    <row r="853" spans="2:25" ht="34.5" customHeight="1">
      <c r="B853" s="300">
        <v>801</v>
      </c>
      <c r="C853" s="490"/>
      <c r="D853" s="491"/>
      <c r="E853" s="491"/>
      <c r="F853" s="491"/>
      <c r="G853" s="491"/>
      <c r="H853" s="491"/>
      <c r="I853" s="491"/>
      <c r="J853" s="491"/>
      <c r="K853" s="491"/>
      <c r="L853" s="491"/>
      <c r="M853" s="1100"/>
      <c r="N853" s="1100"/>
      <c r="O853" s="1100"/>
      <c r="P853" s="1100"/>
      <c r="Q853" s="1100"/>
      <c r="R853" s="1100"/>
      <c r="S853" s="1100"/>
      <c r="T853" s="1100"/>
      <c r="U853" s="1100"/>
      <c r="V853" s="1100"/>
      <c r="W853" s="1101"/>
      <c r="X853" s="4"/>
      <c r="Y853" s="5"/>
    </row>
    <row r="854" spans="2:25" ht="34.5" customHeight="1">
      <c r="B854" s="300">
        <v>802</v>
      </c>
      <c r="C854" s="490"/>
      <c r="D854" s="491"/>
      <c r="E854" s="491"/>
      <c r="F854" s="491"/>
      <c r="G854" s="491"/>
      <c r="H854" s="491"/>
      <c r="I854" s="491"/>
      <c r="J854" s="491"/>
      <c r="K854" s="491"/>
      <c r="L854" s="491"/>
      <c r="M854" s="1099"/>
      <c r="N854" s="1099"/>
      <c r="O854" s="1099"/>
      <c r="P854" s="1099"/>
      <c r="Q854" s="1099"/>
      <c r="R854" s="1100"/>
      <c r="S854" s="1100"/>
      <c r="T854" s="1100"/>
      <c r="U854" s="1100"/>
      <c r="V854" s="1100"/>
      <c r="W854" s="1101"/>
      <c r="X854" s="4"/>
      <c r="Y854" s="5"/>
    </row>
    <row r="855" spans="2:25" ht="34.5" customHeight="1">
      <c r="B855" s="300">
        <v>803</v>
      </c>
      <c r="C855" s="490"/>
      <c r="D855" s="491"/>
      <c r="E855" s="491"/>
      <c r="F855" s="491"/>
      <c r="G855" s="491"/>
      <c r="H855" s="491"/>
      <c r="I855" s="491"/>
      <c r="J855" s="491"/>
      <c r="K855" s="491"/>
      <c r="L855" s="491"/>
      <c r="M855" s="1100"/>
      <c r="N855" s="1100"/>
      <c r="O855" s="1100"/>
      <c r="P855" s="1100"/>
      <c r="Q855" s="1100"/>
      <c r="R855" s="1100"/>
      <c r="S855" s="1100"/>
      <c r="T855" s="1100"/>
      <c r="U855" s="1100"/>
      <c r="V855" s="1100"/>
      <c r="W855" s="1101"/>
      <c r="X855" s="4"/>
      <c r="Y855" s="5"/>
    </row>
    <row r="856" spans="2:25" ht="34.5" customHeight="1">
      <c r="B856" s="300">
        <v>804</v>
      </c>
      <c r="C856" s="490"/>
      <c r="D856" s="491"/>
      <c r="E856" s="491"/>
      <c r="F856" s="491"/>
      <c r="G856" s="491"/>
      <c r="H856" s="491"/>
      <c r="I856" s="491"/>
      <c r="J856" s="491"/>
      <c r="K856" s="491"/>
      <c r="L856" s="491"/>
      <c r="M856" s="1100"/>
      <c r="N856" s="1100"/>
      <c r="O856" s="1100"/>
      <c r="P856" s="1100"/>
      <c r="Q856" s="1100"/>
      <c r="R856" s="1100"/>
      <c r="S856" s="1100"/>
      <c r="T856" s="1100"/>
      <c r="U856" s="1100"/>
      <c r="V856" s="1100"/>
      <c r="W856" s="1101"/>
      <c r="X856" s="4"/>
      <c r="Y856" s="5"/>
    </row>
    <row r="857" spans="2:25" ht="34.5" customHeight="1">
      <c r="B857" s="300">
        <v>805</v>
      </c>
      <c r="C857" s="490"/>
      <c r="D857" s="491"/>
      <c r="E857" s="491"/>
      <c r="F857" s="491"/>
      <c r="G857" s="491"/>
      <c r="H857" s="491"/>
      <c r="I857" s="491"/>
      <c r="J857" s="491"/>
      <c r="K857" s="491"/>
      <c r="L857" s="491"/>
      <c r="M857" s="1100"/>
      <c r="N857" s="1100"/>
      <c r="O857" s="1100"/>
      <c r="P857" s="1100"/>
      <c r="Q857" s="1100"/>
      <c r="R857" s="1100"/>
      <c r="S857" s="1100"/>
      <c r="T857" s="1100"/>
      <c r="U857" s="1100"/>
      <c r="V857" s="1100"/>
      <c r="W857" s="1101"/>
      <c r="X857" s="4"/>
      <c r="Y857" s="5"/>
    </row>
    <row r="858" spans="2:25" ht="34.5" customHeight="1">
      <c r="B858" s="300">
        <v>806</v>
      </c>
      <c r="C858" s="490"/>
      <c r="D858" s="491"/>
      <c r="E858" s="491"/>
      <c r="F858" s="491"/>
      <c r="G858" s="491"/>
      <c r="H858" s="491"/>
      <c r="I858" s="491"/>
      <c r="J858" s="491"/>
      <c r="K858" s="491"/>
      <c r="L858" s="491"/>
      <c r="M858" s="1100"/>
      <c r="N858" s="1100"/>
      <c r="O858" s="1100"/>
      <c r="P858" s="1100"/>
      <c r="Q858" s="1100"/>
      <c r="R858" s="1100"/>
      <c r="S858" s="1100"/>
      <c r="T858" s="1100"/>
      <c r="U858" s="1100"/>
      <c r="V858" s="1100"/>
      <c r="W858" s="1101"/>
      <c r="X858" s="4"/>
      <c r="Y858" s="5"/>
    </row>
    <row r="859" spans="2:25" ht="34.5" customHeight="1">
      <c r="B859" s="300">
        <v>807</v>
      </c>
      <c r="C859" s="490"/>
      <c r="D859" s="491"/>
      <c r="E859" s="491"/>
      <c r="F859" s="491"/>
      <c r="G859" s="491"/>
      <c r="H859" s="491"/>
      <c r="I859" s="491"/>
      <c r="J859" s="491"/>
      <c r="K859" s="491"/>
      <c r="L859" s="491"/>
      <c r="M859" s="1100"/>
      <c r="N859" s="1100"/>
      <c r="O859" s="1100"/>
      <c r="P859" s="1100"/>
      <c r="Q859" s="1100"/>
      <c r="R859" s="1100"/>
      <c r="S859" s="1100"/>
      <c r="T859" s="1100"/>
      <c r="U859" s="1100"/>
      <c r="V859" s="1100"/>
      <c r="W859" s="1101"/>
      <c r="X859" s="4"/>
      <c r="Y859" s="5"/>
    </row>
    <row r="860" spans="2:25" ht="34.5" customHeight="1">
      <c r="B860" s="300">
        <v>808</v>
      </c>
      <c r="C860" s="488"/>
      <c r="D860" s="489"/>
      <c r="E860" s="489"/>
      <c r="F860" s="489"/>
      <c r="G860" s="489"/>
      <c r="H860" s="489"/>
      <c r="I860" s="489"/>
      <c r="J860" s="489"/>
      <c r="K860" s="489"/>
      <c r="L860" s="489"/>
      <c r="M860" s="1100"/>
      <c r="N860" s="1100"/>
      <c r="O860" s="1100"/>
      <c r="P860" s="1100"/>
      <c r="Q860" s="1100"/>
      <c r="R860" s="1100"/>
      <c r="S860" s="1100"/>
      <c r="T860" s="1100"/>
      <c r="U860" s="1100"/>
      <c r="V860" s="1100"/>
      <c r="W860" s="1101"/>
      <c r="X860" s="4"/>
      <c r="Y860" s="5"/>
    </row>
    <row r="861" spans="2:25" ht="34.5" customHeight="1">
      <c r="B861" s="300">
        <v>809</v>
      </c>
      <c r="C861" s="488"/>
      <c r="D861" s="489"/>
      <c r="E861" s="489"/>
      <c r="F861" s="489"/>
      <c r="G861" s="489"/>
      <c r="H861" s="489"/>
      <c r="I861" s="489"/>
      <c r="J861" s="489"/>
      <c r="K861" s="489"/>
      <c r="L861" s="489"/>
      <c r="M861" s="1100"/>
      <c r="N861" s="1100"/>
      <c r="O861" s="1100"/>
      <c r="P861" s="1100"/>
      <c r="Q861" s="1100"/>
      <c r="R861" s="1100"/>
      <c r="S861" s="1100"/>
      <c r="T861" s="1100"/>
      <c r="U861" s="1100"/>
      <c r="V861" s="1100"/>
      <c r="W861" s="1101"/>
      <c r="X861" s="4"/>
      <c r="Y861" s="5"/>
    </row>
    <row r="862" spans="2:25" ht="34.5" customHeight="1">
      <c r="B862" s="300">
        <v>810</v>
      </c>
      <c r="C862" s="488"/>
      <c r="D862" s="489"/>
      <c r="E862" s="489"/>
      <c r="F862" s="489"/>
      <c r="G862" s="489"/>
      <c r="H862" s="489"/>
      <c r="I862" s="489"/>
      <c r="J862" s="489"/>
      <c r="K862" s="489"/>
      <c r="L862" s="489"/>
      <c r="M862" s="1100"/>
      <c r="N862" s="1100"/>
      <c r="O862" s="1100"/>
      <c r="P862" s="1100"/>
      <c r="Q862" s="1100"/>
      <c r="R862" s="1100"/>
      <c r="S862" s="1100"/>
      <c r="T862" s="1100"/>
      <c r="U862" s="1100"/>
      <c r="V862" s="1100"/>
      <c r="W862" s="1101"/>
      <c r="X862" s="4"/>
      <c r="Y862" s="5"/>
    </row>
    <row r="863" spans="2:25" ht="34.5" customHeight="1">
      <c r="B863" s="300">
        <v>811</v>
      </c>
      <c r="C863" s="488"/>
      <c r="D863" s="489"/>
      <c r="E863" s="489"/>
      <c r="F863" s="489"/>
      <c r="G863" s="489"/>
      <c r="H863" s="489"/>
      <c r="I863" s="489"/>
      <c r="J863" s="489"/>
      <c r="K863" s="489"/>
      <c r="L863" s="489"/>
      <c r="M863" s="1100"/>
      <c r="N863" s="1100"/>
      <c r="O863" s="1100"/>
      <c r="P863" s="1100"/>
      <c r="Q863" s="1100"/>
      <c r="R863" s="1100"/>
      <c r="S863" s="1100"/>
      <c r="T863" s="1100"/>
      <c r="U863" s="1100"/>
      <c r="V863" s="1100"/>
      <c r="W863" s="1101"/>
      <c r="X863" s="4"/>
      <c r="Y863" s="5"/>
    </row>
    <row r="864" spans="2:25" ht="34.5" customHeight="1">
      <c r="B864" s="300">
        <v>812</v>
      </c>
      <c r="C864" s="488"/>
      <c r="D864" s="489"/>
      <c r="E864" s="489"/>
      <c r="F864" s="489"/>
      <c r="G864" s="489"/>
      <c r="H864" s="489"/>
      <c r="I864" s="489"/>
      <c r="J864" s="489"/>
      <c r="K864" s="489"/>
      <c r="L864" s="489"/>
      <c r="M864" s="1100"/>
      <c r="N864" s="1100"/>
      <c r="O864" s="1100"/>
      <c r="P864" s="1100"/>
      <c r="Q864" s="1100"/>
      <c r="R864" s="1100"/>
      <c r="S864" s="1100"/>
      <c r="T864" s="1100"/>
      <c r="U864" s="1100"/>
      <c r="V864" s="1100"/>
      <c r="W864" s="1101"/>
      <c r="X864" s="4"/>
      <c r="Y864" s="5"/>
    </row>
    <row r="865" spans="2:25" ht="34.5" customHeight="1">
      <c r="B865" s="300">
        <v>813</v>
      </c>
      <c r="C865" s="488"/>
      <c r="D865" s="489"/>
      <c r="E865" s="489"/>
      <c r="F865" s="489"/>
      <c r="G865" s="489"/>
      <c r="H865" s="489"/>
      <c r="I865" s="489"/>
      <c r="J865" s="489"/>
      <c r="K865" s="489"/>
      <c r="L865" s="489"/>
      <c r="M865" s="1100"/>
      <c r="N865" s="1100"/>
      <c r="O865" s="1100"/>
      <c r="P865" s="1100"/>
      <c r="Q865" s="1100"/>
      <c r="R865" s="1100"/>
      <c r="S865" s="1100"/>
      <c r="T865" s="1100"/>
      <c r="U865" s="1100"/>
      <c r="V865" s="1100"/>
      <c r="W865" s="1101"/>
      <c r="X865" s="4"/>
      <c r="Y865" s="5"/>
    </row>
    <row r="866" spans="2:25" ht="34.5" customHeight="1">
      <c r="B866" s="300">
        <v>814</v>
      </c>
      <c r="C866" s="488"/>
      <c r="D866" s="489"/>
      <c r="E866" s="489"/>
      <c r="F866" s="489"/>
      <c r="G866" s="489"/>
      <c r="H866" s="489"/>
      <c r="I866" s="489"/>
      <c r="J866" s="489"/>
      <c r="K866" s="489"/>
      <c r="L866" s="489"/>
      <c r="M866" s="1100"/>
      <c r="N866" s="1100"/>
      <c r="O866" s="1100"/>
      <c r="P866" s="1100"/>
      <c r="Q866" s="1100"/>
      <c r="R866" s="1100"/>
      <c r="S866" s="1100"/>
      <c r="T866" s="1100"/>
      <c r="U866" s="1100"/>
      <c r="V866" s="1100"/>
      <c r="W866" s="1101"/>
      <c r="X866" s="4"/>
      <c r="Y866" s="5"/>
    </row>
    <row r="867" spans="2:25" ht="34.5" customHeight="1">
      <c r="B867" s="300">
        <v>815</v>
      </c>
      <c r="C867" s="488"/>
      <c r="D867" s="489"/>
      <c r="E867" s="489"/>
      <c r="F867" s="489"/>
      <c r="G867" s="489"/>
      <c r="H867" s="489"/>
      <c r="I867" s="489"/>
      <c r="J867" s="489"/>
      <c r="K867" s="489"/>
      <c r="L867" s="489"/>
      <c r="M867" s="1100"/>
      <c r="N867" s="1100"/>
      <c r="O867" s="1100"/>
      <c r="P867" s="1100"/>
      <c r="Q867" s="1100"/>
      <c r="R867" s="1100"/>
      <c r="S867" s="1100"/>
      <c r="T867" s="1100"/>
      <c r="U867" s="1100"/>
      <c r="V867" s="1100"/>
      <c r="W867" s="1101"/>
      <c r="X867" s="4"/>
      <c r="Y867" s="5"/>
    </row>
    <row r="868" spans="2:25" ht="34.5" customHeight="1">
      <c r="B868" s="300">
        <v>816</v>
      </c>
      <c r="C868" s="488"/>
      <c r="D868" s="489"/>
      <c r="E868" s="489"/>
      <c r="F868" s="489"/>
      <c r="G868" s="489"/>
      <c r="H868" s="489"/>
      <c r="I868" s="489"/>
      <c r="J868" s="489"/>
      <c r="K868" s="489"/>
      <c r="L868" s="489"/>
      <c r="M868" s="1100"/>
      <c r="N868" s="1100"/>
      <c r="O868" s="1100"/>
      <c r="P868" s="1100"/>
      <c r="Q868" s="1100"/>
      <c r="R868" s="1100"/>
      <c r="S868" s="1100"/>
      <c r="T868" s="1100"/>
      <c r="U868" s="1100"/>
      <c r="V868" s="1100"/>
      <c r="W868" s="1101"/>
      <c r="X868" s="4"/>
      <c r="Y868" s="5"/>
    </row>
    <row r="869" spans="2:25" ht="34.5" customHeight="1">
      <c r="B869" s="300">
        <v>817</v>
      </c>
      <c r="C869" s="488"/>
      <c r="D869" s="489"/>
      <c r="E869" s="489"/>
      <c r="F869" s="489"/>
      <c r="G869" s="489"/>
      <c r="H869" s="489"/>
      <c r="I869" s="489"/>
      <c r="J869" s="489"/>
      <c r="K869" s="489"/>
      <c r="L869" s="489"/>
      <c r="M869" s="1100"/>
      <c r="N869" s="1100"/>
      <c r="O869" s="1100"/>
      <c r="P869" s="1100"/>
      <c r="Q869" s="1100"/>
      <c r="R869" s="1100"/>
      <c r="S869" s="1100"/>
      <c r="T869" s="1100"/>
      <c r="U869" s="1100"/>
      <c r="V869" s="1100"/>
      <c r="W869" s="1101"/>
      <c r="X869" s="4"/>
      <c r="Y869" s="5"/>
    </row>
    <row r="870" spans="2:25" ht="34.5" customHeight="1">
      <c r="B870" s="300">
        <v>818</v>
      </c>
      <c r="C870" s="488"/>
      <c r="D870" s="489"/>
      <c r="E870" s="489"/>
      <c r="F870" s="489"/>
      <c r="G870" s="489"/>
      <c r="H870" s="489"/>
      <c r="I870" s="489"/>
      <c r="J870" s="489"/>
      <c r="K870" s="489"/>
      <c r="L870" s="489"/>
      <c r="M870" s="1100"/>
      <c r="N870" s="1100"/>
      <c r="O870" s="1100"/>
      <c r="P870" s="1100"/>
      <c r="Q870" s="1100"/>
      <c r="R870" s="1100"/>
      <c r="S870" s="1100"/>
      <c r="T870" s="1100"/>
      <c r="U870" s="1100"/>
      <c r="V870" s="1100"/>
      <c r="W870" s="1101"/>
      <c r="X870" s="4"/>
      <c r="Y870" s="5"/>
    </row>
    <row r="871" spans="2:25" ht="34.5" customHeight="1">
      <c r="B871" s="300">
        <v>819</v>
      </c>
      <c r="C871" s="488"/>
      <c r="D871" s="489"/>
      <c r="E871" s="489"/>
      <c r="F871" s="489"/>
      <c r="G871" s="489"/>
      <c r="H871" s="489"/>
      <c r="I871" s="489"/>
      <c r="J871" s="489"/>
      <c r="K871" s="489"/>
      <c r="L871" s="489"/>
      <c r="M871" s="1100"/>
      <c r="N871" s="1100"/>
      <c r="O871" s="1100"/>
      <c r="P871" s="1100"/>
      <c r="Q871" s="1100"/>
      <c r="R871" s="1100"/>
      <c r="S871" s="1100"/>
      <c r="T871" s="1100"/>
      <c r="U871" s="1100"/>
      <c r="V871" s="1100"/>
      <c r="W871" s="1101"/>
      <c r="X871" s="4"/>
      <c r="Y871" s="5"/>
    </row>
    <row r="872" spans="2:25" ht="34.5" customHeight="1">
      <c r="B872" s="300">
        <v>820</v>
      </c>
      <c r="C872" s="488"/>
      <c r="D872" s="489"/>
      <c r="E872" s="489"/>
      <c r="F872" s="489"/>
      <c r="G872" s="489"/>
      <c r="H872" s="489"/>
      <c r="I872" s="489"/>
      <c r="J872" s="489"/>
      <c r="K872" s="489"/>
      <c r="L872" s="489"/>
      <c r="M872" s="1100"/>
      <c r="N872" s="1100"/>
      <c r="O872" s="1100"/>
      <c r="P872" s="1100"/>
      <c r="Q872" s="1100"/>
      <c r="R872" s="1100"/>
      <c r="S872" s="1100"/>
      <c r="T872" s="1100"/>
      <c r="U872" s="1100"/>
      <c r="V872" s="1100"/>
      <c r="W872" s="1101"/>
      <c r="X872" s="4"/>
      <c r="Y872" s="5"/>
    </row>
    <row r="873" spans="2:25" ht="34.5" customHeight="1">
      <c r="B873" s="300">
        <v>821</v>
      </c>
      <c r="C873" s="488"/>
      <c r="D873" s="489"/>
      <c r="E873" s="489"/>
      <c r="F873" s="489"/>
      <c r="G873" s="489"/>
      <c r="H873" s="489"/>
      <c r="I873" s="489"/>
      <c r="J873" s="489"/>
      <c r="K873" s="489"/>
      <c r="L873" s="489"/>
      <c r="M873" s="1100"/>
      <c r="N873" s="1100"/>
      <c r="O873" s="1100"/>
      <c r="P873" s="1100"/>
      <c r="Q873" s="1100"/>
      <c r="R873" s="1100"/>
      <c r="S873" s="1100"/>
      <c r="T873" s="1100"/>
      <c r="U873" s="1100"/>
      <c r="V873" s="1100"/>
      <c r="W873" s="1101"/>
      <c r="X873" s="4"/>
      <c r="Y873" s="5"/>
    </row>
    <row r="874" spans="2:25" ht="34.5" customHeight="1">
      <c r="B874" s="300">
        <v>822</v>
      </c>
      <c r="C874" s="488"/>
      <c r="D874" s="489"/>
      <c r="E874" s="489"/>
      <c r="F874" s="489"/>
      <c r="G874" s="489"/>
      <c r="H874" s="489"/>
      <c r="I874" s="489"/>
      <c r="J874" s="489"/>
      <c r="K874" s="489"/>
      <c r="L874" s="489"/>
      <c r="M874" s="1100"/>
      <c r="N874" s="1100"/>
      <c r="O874" s="1100"/>
      <c r="P874" s="1100"/>
      <c r="Q874" s="1100"/>
      <c r="R874" s="1100"/>
      <c r="S874" s="1100"/>
      <c r="T874" s="1100"/>
      <c r="U874" s="1100"/>
      <c r="V874" s="1100"/>
      <c r="W874" s="1101"/>
      <c r="X874" s="4"/>
      <c r="Y874" s="5"/>
    </row>
    <row r="875" spans="2:25" ht="34.5" customHeight="1">
      <c r="B875" s="300">
        <v>823</v>
      </c>
      <c r="C875" s="488"/>
      <c r="D875" s="489"/>
      <c r="E875" s="489"/>
      <c r="F875" s="489"/>
      <c r="G875" s="489"/>
      <c r="H875" s="489"/>
      <c r="I875" s="489"/>
      <c r="J875" s="489"/>
      <c r="K875" s="489"/>
      <c r="L875" s="489"/>
      <c r="M875" s="1100"/>
      <c r="N875" s="1100"/>
      <c r="O875" s="1100"/>
      <c r="P875" s="1100"/>
      <c r="Q875" s="1100"/>
      <c r="R875" s="1100"/>
      <c r="S875" s="1100"/>
      <c r="T875" s="1100"/>
      <c r="U875" s="1100"/>
      <c r="V875" s="1100"/>
      <c r="W875" s="1101"/>
      <c r="X875" s="4"/>
      <c r="Y875" s="5"/>
    </row>
    <row r="876" spans="2:25" ht="34.5" customHeight="1">
      <c r="B876" s="300">
        <v>824</v>
      </c>
      <c r="C876" s="488"/>
      <c r="D876" s="489"/>
      <c r="E876" s="489"/>
      <c r="F876" s="489"/>
      <c r="G876" s="489"/>
      <c r="H876" s="489"/>
      <c r="I876" s="489"/>
      <c r="J876" s="489"/>
      <c r="K876" s="489"/>
      <c r="L876" s="489"/>
      <c r="M876" s="1100"/>
      <c r="N876" s="1100"/>
      <c r="O876" s="1100"/>
      <c r="P876" s="1100"/>
      <c r="Q876" s="1100"/>
      <c r="R876" s="1100"/>
      <c r="S876" s="1100"/>
      <c r="T876" s="1100"/>
      <c r="U876" s="1100"/>
      <c r="V876" s="1100"/>
      <c r="W876" s="1101"/>
      <c r="X876" s="4"/>
      <c r="Y876" s="5"/>
    </row>
    <row r="877" spans="2:25" ht="34.5" customHeight="1">
      <c r="B877" s="300">
        <v>825</v>
      </c>
      <c r="C877" s="488"/>
      <c r="D877" s="489"/>
      <c r="E877" s="489"/>
      <c r="F877" s="489"/>
      <c r="G877" s="489"/>
      <c r="H877" s="489"/>
      <c r="I877" s="489"/>
      <c r="J877" s="489"/>
      <c r="K877" s="489"/>
      <c r="L877" s="489"/>
      <c r="M877" s="1100"/>
      <c r="N877" s="1100"/>
      <c r="O877" s="1100"/>
      <c r="P877" s="1100"/>
      <c r="Q877" s="1100"/>
      <c r="R877" s="1100"/>
      <c r="S877" s="1100"/>
      <c r="T877" s="1100"/>
      <c r="U877" s="1100"/>
      <c r="V877" s="1100"/>
      <c r="W877" s="1101"/>
      <c r="X877" s="4"/>
      <c r="Y877" s="5"/>
    </row>
    <row r="878" spans="2:25" ht="34.5" customHeight="1">
      <c r="B878" s="300">
        <v>826</v>
      </c>
      <c r="C878" s="488"/>
      <c r="D878" s="489"/>
      <c r="E878" s="489"/>
      <c r="F878" s="489"/>
      <c r="G878" s="489"/>
      <c r="H878" s="489"/>
      <c r="I878" s="489"/>
      <c r="J878" s="489"/>
      <c r="K878" s="489"/>
      <c r="L878" s="489"/>
      <c r="M878" s="1100"/>
      <c r="N878" s="1100"/>
      <c r="O878" s="1100"/>
      <c r="P878" s="1100"/>
      <c r="Q878" s="1100"/>
      <c r="R878" s="1100"/>
      <c r="S878" s="1100"/>
      <c r="T878" s="1100"/>
      <c r="U878" s="1100"/>
      <c r="V878" s="1100"/>
      <c r="W878" s="1101"/>
      <c r="X878" s="4"/>
      <c r="Y878" s="5"/>
    </row>
    <row r="879" spans="2:25" ht="34.5" customHeight="1">
      <c r="B879" s="300">
        <v>827</v>
      </c>
      <c r="C879" s="488"/>
      <c r="D879" s="489"/>
      <c r="E879" s="489"/>
      <c r="F879" s="489"/>
      <c r="G879" s="489"/>
      <c r="H879" s="489"/>
      <c r="I879" s="489"/>
      <c r="J879" s="489"/>
      <c r="K879" s="489"/>
      <c r="L879" s="489"/>
      <c r="M879" s="1100"/>
      <c r="N879" s="1100"/>
      <c r="O879" s="1100"/>
      <c r="P879" s="1100"/>
      <c r="Q879" s="1100"/>
      <c r="R879" s="1100"/>
      <c r="S879" s="1100"/>
      <c r="T879" s="1100"/>
      <c r="U879" s="1100"/>
      <c r="V879" s="1100"/>
      <c r="W879" s="1101"/>
      <c r="X879" s="4"/>
      <c r="Y879" s="5"/>
    </row>
    <row r="880" spans="2:25" ht="34.5" customHeight="1">
      <c r="B880" s="300">
        <v>828</v>
      </c>
      <c r="C880" s="488"/>
      <c r="D880" s="489"/>
      <c r="E880" s="489"/>
      <c r="F880" s="489"/>
      <c r="G880" s="489"/>
      <c r="H880" s="489"/>
      <c r="I880" s="489"/>
      <c r="J880" s="489"/>
      <c r="K880" s="489"/>
      <c r="L880" s="489"/>
      <c r="M880" s="1100"/>
      <c r="N880" s="1100"/>
      <c r="O880" s="1100"/>
      <c r="P880" s="1100"/>
      <c r="Q880" s="1100"/>
      <c r="R880" s="1100"/>
      <c r="S880" s="1100"/>
      <c r="T880" s="1100"/>
      <c r="U880" s="1100"/>
      <c r="V880" s="1100"/>
      <c r="W880" s="1101"/>
      <c r="X880" s="4"/>
      <c r="Y880" s="5"/>
    </row>
    <row r="881" spans="2:25" ht="34.5" customHeight="1">
      <c r="B881" s="300">
        <v>829</v>
      </c>
      <c r="C881" s="488"/>
      <c r="D881" s="489"/>
      <c r="E881" s="489"/>
      <c r="F881" s="489"/>
      <c r="G881" s="489"/>
      <c r="H881" s="489"/>
      <c r="I881" s="489"/>
      <c r="J881" s="489"/>
      <c r="K881" s="489"/>
      <c r="L881" s="489"/>
      <c r="M881" s="1100"/>
      <c r="N881" s="1100"/>
      <c r="O881" s="1100"/>
      <c r="P881" s="1100"/>
      <c r="Q881" s="1100"/>
      <c r="R881" s="1100"/>
      <c r="S881" s="1100"/>
      <c r="T881" s="1100"/>
      <c r="U881" s="1100"/>
      <c r="V881" s="1100"/>
      <c r="W881" s="1101"/>
      <c r="X881" s="4"/>
      <c r="Y881" s="5"/>
    </row>
    <row r="882" spans="2:25" ht="34.5" customHeight="1">
      <c r="B882" s="300">
        <v>830</v>
      </c>
      <c r="C882" s="488"/>
      <c r="D882" s="489"/>
      <c r="E882" s="489"/>
      <c r="F882" s="489"/>
      <c r="G882" s="489"/>
      <c r="H882" s="489"/>
      <c r="I882" s="489"/>
      <c r="J882" s="489"/>
      <c r="K882" s="489"/>
      <c r="L882" s="489"/>
      <c r="M882" s="1100"/>
      <c r="N882" s="1100"/>
      <c r="O882" s="1100"/>
      <c r="P882" s="1100"/>
      <c r="Q882" s="1100"/>
      <c r="R882" s="1100"/>
      <c r="S882" s="1100"/>
      <c r="T882" s="1100"/>
      <c r="U882" s="1100"/>
      <c r="V882" s="1100"/>
      <c r="W882" s="1101"/>
      <c r="X882" s="4"/>
      <c r="Y882" s="5"/>
    </row>
    <row r="883" spans="2:25" ht="34.5" customHeight="1">
      <c r="B883" s="300">
        <v>831</v>
      </c>
      <c r="C883" s="488"/>
      <c r="D883" s="489"/>
      <c r="E883" s="489"/>
      <c r="F883" s="489"/>
      <c r="G883" s="489"/>
      <c r="H883" s="489"/>
      <c r="I883" s="489"/>
      <c r="J883" s="489"/>
      <c r="K883" s="489"/>
      <c r="L883" s="489"/>
      <c r="M883" s="1100"/>
      <c r="N883" s="1100"/>
      <c r="O883" s="1100"/>
      <c r="P883" s="1100"/>
      <c r="Q883" s="1100"/>
      <c r="R883" s="1100"/>
      <c r="S883" s="1100"/>
      <c r="T883" s="1100"/>
      <c r="U883" s="1100"/>
      <c r="V883" s="1100"/>
      <c r="W883" s="1101"/>
      <c r="X883" s="4"/>
      <c r="Y883" s="5"/>
    </row>
    <row r="884" spans="2:25" ht="34.5" customHeight="1">
      <c r="B884" s="300">
        <v>832</v>
      </c>
      <c r="C884" s="488"/>
      <c r="D884" s="489"/>
      <c r="E884" s="489"/>
      <c r="F884" s="489"/>
      <c r="G884" s="489"/>
      <c r="H884" s="489"/>
      <c r="I884" s="489"/>
      <c r="J884" s="489"/>
      <c r="K884" s="489"/>
      <c r="L884" s="489"/>
      <c r="M884" s="1100"/>
      <c r="N884" s="1100"/>
      <c r="O884" s="1100"/>
      <c r="P884" s="1100"/>
      <c r="Q884" s="1100"/>
      <c r="R884" s="1100"/>
      <c r="S884" s="1100"/>
      <c r="T884" s="1100"/>
      <c r="U884" s="1100"/>
      <c r="V884" s="1100"/>
      <c r="W884" s="1101"/>
      <c r="X884" s="4"/>
      <c r="Y884" s="5"/>
    </row>
    <row r="885" spans="2:25" ht="34.5" customHeight="1">
      <c r="B885" s="300">
        <v>833</v>
      </c>
      <c r="C885" s="488"/>
      <c r="D885" s="489"/>
      <c r="E885" s="489"/>
      <c r="F885" s="489"/>
      <c r="G885" s="489"/>
      <c r="H885" s="489"/>
      <c r="I885" s="489"/>
      <c r="J885" s="489"/>
      <c r="K885" s="489"/>
      <c r="L885" s="489"/>
      <c r="M885" s="1100"/>
      <c r="N885" s="1100"/>
      <c r="O885" s="1100"/>
      <c r="P885" s="1100"/>
      <c r="Q885" s="1100"/>
      <c r="R885" s="1100"/>
      <c r="S885" s="1100"/>
      <c r="T885" s="1100"/>
      <c r="U885" s="1100"/>
      <c r="V885" s="1100"/>
      <c r="W885" s="1101"/>
      <c r="X885" s="4"/>
      <c r="Y885" s="5"/>
    </row>
    <row r="886" spans="2:25" ht="34.5" customHeight="1">
      <c r="B886" s="300">
        <v>834</v>
      </c>
      <c r="C886" s="488"/>
      <c r="D886" s="489"/>
      <c r="E886" s="489"/>
      <c r="F886" s="489"/>
      <c r="G886" s="489"/>
      <c r="H886" s="489"/>
      <c r="I886" s="489"/>
      <c r="J886" s="489"/>
      <c r="K886" s="489"/>
      <c r="L886" s="489"/>
      <c r="M886" s="1100"/>
      <c r="N886" s="1100"/>
      <c r="O886" s="1100"/>
      <c r="P886" s="1100"/>
      <c r="Q886" s="1100"/>
      <c r="R886" s="1100"/>
      <c r="S886" s="1100"/>
      <c r="T886" s="1100"/>
      <c r="U886" s="1100"/>
      <c r="V886" s="1100"/>
      <c r="W886" s="1101"/>
      <c r="X886" s="4"/>
      <c r="Y886" s="5"/>
    </row>
    <row r="887" spans="2:25" ht="34.5" customHeight="1">
      <c r="B887" s="300">
        <v>835</v>
      </c>
      <c r="C887" s="488"/>
      <c r="D887" s="489"/>
      <c r="E887" s="489"/>
      <c r="F887" s="489"/>
      <c r="G887" s="489"/>
      <c r="H887" s="489"/>
      <c r="I887" s="489"/>
      <c r="J887" s="489"/>
      <c r="K887" s="489"/>
      <c r="L887" s="489"/>
      <c r="M887" s="1100"/>
      <c r="N887" s="1100"/>
      <c r="O887" s="1100"/>
      <c r="P887" s="1100"/>
      <c r="Q887" s="1100"/>
      <c r="R887" s="1100"/>
      <c r="S887" s="1100"/>
      <c r="T887" s="1100"/>
      <c r="U887" s="1100"/>
      <c r="V887" s="1100"/>
      <c r="W887" s="1101"/>
      <c r="X887" s="4"/>
      <c r="Y887" s="5"/>
    </row>
    <row r="888" spans="2:25" ht="34.5" customHeight="1">
      <c r="B888" s="300">
        <v>836</v>
      </c>
      <c r="C888" s="488"/>
      <c r="D888" s="489"/>
      <c r="E888" s="489"/>
      <c r="F888" s="489"/>
      <c r="G888" s="489"/>
      <c r="H888" s="489"/>
      <c r="I888" s="489"/>
      <c r="J888" s="489"/>
      <c r="K888" s="489"/>
      <c r="L888" s="489"/>
      <c r="M888" s="1100"/>
      <c r="N888" s="1100"/>
      <c r="O888" s="1100"/>
      <c r="P888" s="1100"/>
      <c r="Q888" s="1100"/>
      <c r="R888" s="1100"/>
      <c r="S888" s="1100"/>
      <c r="T888" s="1100"/>
      <c r="U888" s="1100"/>
      <c r="V888" s="1100"/>
      <c r="W888" s="1101"/>
      <c r="X888" s="4"/>
      <c r="Y888" s="5"/>
    </row>
    <row r="889" spans="2:25" ht="34.5" customHeight="1">
      <c r="B889" s="300">
        <v>837</v>
      </c>
      <c r="C889" s="488"/>
      <c r="D889" s="489"/>
      <c r="E889" s="489"/>
      <c r="F889" s="489"/>
      <c r="G889" s="489"/>
      <c r="H889" s="489"/>
      <c r="I889" s="489"/>
      <c r="J889" s="489"/>
      <c r="K889" s="489"/>
      <c r="L889" s="489"/>
      <c r="M889" s="1100"/>
      <c r="N889" s="1100"/>
      <c r="O889" s="1100"/>
      <c r="P889" s="1100"/>
      <c r="Q889" s="1100"/>
      <c r="R889" s="1100"/>
      <c r="S889" s="1100"/>
      <c r="T889" s="1100"/>
      <c r="U889" s="1100"/>
      <c r="V889" s="1100"/>
      <c r="W889" s="1101"/>
      <c r="X889" s="4"/>
      <c r="Y889" s="5"/>
    </row>
    <row r="890" spans="2:25" ht="34.5" customHeight="1">
      <c r="B890" s="300">
        <v>838</v>
      </c>
      <c r="C890" s="488"/>
      <c r="D890" s="489"/>
      <c r="E890" s="489"/>
      <c r="F890" s="489"/>
      <c r="G890" s="489"/>
      <c r="H890" s="489"/>
      <c r="I890" s="489"/>
      <c r="J890" s="489"/>
      <c r="K890" s="489"/>
      <c r="L890" s="489"/>
      <c r="M890" s="1100"/>
      <c r="N890" s="1100"/>
      <c r="O890" s="1100"/>
      <c r="P890" s="1100"/>
      <c r="Q890" s="1100"/>
      <c r="R890" s="1100"/>
      <c r="S890" s="1100"/>
      <c r="T890" s="1100"/>
      <c r="U890" s="1100"/>
      <c r="V890" s="1100"/>
      <c r="W890" s="1101"/>
      <c r="X890" s="4"/>
      <c r="Y890" s="5"/>
    </row>
    <row r="891" spans="2:25" ht="34.5" customHeight="1">
      <c r="B891" s="300">
        <v>839</v>
      </c>
      <c r="C891" s="488"/>
      <c r="D891" s="489"/>
      <c r="E891" s="489"/>
      <c r="F891" s="489"/>
      <c r="G891" s="489"/>
      <c r="H891" s="489"/>
      <c r="I891" s="489"/>
      <c r="J891" s="489"/>
      <c r="K891" s="489"/>
      <c r="L891" s="489"/>
      <c r="M891" s="1100"/>
      <c r="N891" s="1100"/>
      <c r="O891" s="1100"/>
      <c r="P891" s="1100"/>
      <c r="Q891" s="1100"/>
      <c r="R891" s="1100"/>
      <c r="S891" s="1100"/>
      <c r="T891" s="1100"/>
      <c r="U891" s="1100"/>
      <c r="V891" s="1100"/>
      <c r="W891" s="1101"/>
      <c r="X891" s="4"/>
      <c r="Y891" s="5"/>
    </row>
    <row r="892" spans="2:25" ht="34.5" customHeight="1">
      <c r="B892" s="300">
        <v>840</v>
      </c>
      <c r="C892" s="488"/>
      <c r="D892" s="489"/>
      <c r="E892" s="489"/>
      <c r="F892" s="489"/>
      <c r="G892" s="489"/>
      <c r="H892" s="489"/>
      <c r="I892" s="489"/>
      <c r="J892" s="489"/>
      <c r="K892" s="489"/>
      <c r="L892" s="489"/>
      <c r="M892" s="1100"/>
      <c r="N892" s="1100"/>
      <c r="O892" s="1100"/>
      <c r="P892" s="1100"/>
      <c r="Q892" s="1100"/>
      <c r="R892" s="1100"/>
      <c r="S892" s="1100"/>
      <c r="T892" s="1100"/>
      <c r="U892" s="1100"/>
      <c r="V892" s="1100"/>
      <c r="W892" s="1101"/>
      <c r="X892" s="4"/>
      <c r="Y892" s="5"/>
    </row>
    <row r="893" spans="2:25" ht="34.5" customHeight="1">
      <c r="B893" s="300">
        <v>841</v>
      </c>
      <c r="C893" s="488"/>
      <c r="D893" s="489"/>
      <c r="E893" s="489"/>
      <c r="F893" s="489"/>
      <c r="G893" s="489"/>
      <c r="H893" s="489"/>
      <c r="I893" s="489"/>
      <c r="J893" s="489"/>
      <c r="K893" s="489"/>
      <c r="L893" s="489"/>
      <c r="M893" s="1100"/>
      <c r="N893" s="1100"/>
      <c r="O893" s="1100"/>
      <c r="P893" s="1100"/>
      <c r="Q893" s="1100"/>
      <c r="R893" s="1100"/>
      <c r="S893" s="1100"/>
      <c r="T893" s="1100"/>
      <c r="U893" s="1100"/>
      <c r="V893" s="1100"/>
      <c r="W893" s="1101"/>
      <c r="X893" s="4"/>
      <c r="Y893" s="5"/>
    </row>
    <row r="894" spans="2:25" ht="34.5" customHeight="1">
      <c r="B894" s="300">
        <v>842</v>
      </c>
      <c r="C894" s="488"/>
      <c r="D894" s="489"/>
      <c r="E894" s="489"/>
      <c r="F894" s="489"/>
      <c r="G894" s="489"/>
      <c r="H894" s="489"/>
      <c r="I894" s="489"/>
      <c r="J894" s="489"/>
      <c r="K894" s="489"/>
      <c r="L894" s="489"/>
      <c r="M894" s="1100"/>
      <c r="N894" s="1100"/>
      <c r="O894" s="1100"/>
      <c r="P894" s="1100"/>
      <c r="Q894" s="1100"/>
      <c r="R894" s="1100"/>
      <c r="S894" s="1100"/>
      <c r="T894" s="1100"/>
      <c r="U894" s="1100"/>
      <c r="V894" s="1100"/>
      <c r="W894" s="1101"/>
      <c r="X894" s="4"/>
      <c r="Y894" s="5"/>
    </row>
    <row r="895" spans="2:25" ht="34.5" customHeight="1">
      <c r="B895" s="300">
        <v>843</v>
      </c>
      <c r="C895" s="488"/>
      <c r="D895" s="489"/>
      <c r="E895" s="489"/>
      <c r="F895" s="489"/>
      <c r="G895" s="489"/>
      <c r="H895" s="489"/>
      <c r="I895" s="489"/>
      <c r="J895" s="489"/>
      <c r="K895" s="489"/>
      <c r="L895" s="489"/>
      <c r="M895" s="1100"/>
      <c r="N895" s="1100"/>
      <c r="O895" s="1100"/>
      <c r="P895" s="1100"/>
      <c r="Q895" s="1100"/>
      <c r="R895" s="1100"/>
      <c r="S895" s="1100"/>
      <c r="T895" s="1100"/>
      <c r="U895" s="1100"/>
      <c r="V895" s="1100"/>
      <c r="W895" s="1101"/>
      <c r="X895" s="4"/>
      <c r="Y895" s="5"/>
    </row>
    <row r="896" spans="2:25" ht="34.5" customHeight="1">
      <c r="B896" s="300">
        <v>844</v>
      </c>
      <c r="C896" s="488"/>
      <c r="D896" s="489"/>
      <c r="E896" s="489"/>
      <c r="F896" s="489"/>
      <c r="G896" s="489"/>
      <c r="H896" s="489"/>
      <c r="I896" s="489"/>
      <c r="J896" s="489"/>
      <c r="K896" s="489"/>
      <c r="L896" s="489"/>
      <c r="M896" s="1100"/>
      <c r="N896" s="1100"/>
      <c r="O896" s="1100"/>
      <c r="P896" s="1100"/>
      <c r="Q896" s="1100"/>
      <c r="R896" s="1100"/>
      <c r="S896" s="1100"/>
      <c r="T896" s="1100"/>
      <c r="U896" s="1100"/>
      <c r="V896" s="1100"/>
      <c r="W896" s="1101"/>
      <c r="X896" s="4"/>
      <c r="Y896" s="5"/>
    </row>
    <row r="897" spans="2:25" ht="34.5" customHeight="1">
      <c r="B897" s="300">
        <v>845</v>
      </c>
      <c r="C897" s="488"/>
      <c r="D897" s="489"/>
      <c r="E897" s="489"/>
      <c r="F897" s="489"/>
      <c r="G897" s="489"/>
      <c r="H897" s="489"/>
      <c r="I897" s="489"/>
      <c r="J897" s="489"/>
      <c r="K897" s="489"/>
      <c r="L897" s="489"/>
      <c r="M897" s="1100"/>
      <c r="N897" s="1100"/>
      <c r="O897" s="1100"/>
      <c r="P897" s="1100"/>
      <c r="Q897" s="1100"/>
      <c r="R897" s="1100"/>
      <c r="S897" s="1100"/>
      <c r="T897" s="1100"/>
      <c r="U897" s="1100"/>
      <c r="V897" s="1100"/>
      <c r="W897" s="1101"/>
      <c r="X897" s="4"/>
      <c r="Y897" s="5"/>
    </row>
    <row r="898" spans="2:25" ht="34.5" customHeight="1">
      <c r="B898" s="300">
        <v>846</v>
      </c>
      <c r="C898" s="488"/>
      <c r="D898" s="489"/>
      <c r="E898" s="489"/>
      <c r="F898" s="489"/>
      <c r="G898" s="489"/>
      <c r="H898" s="489"/>
      <c r="I898" s="489"/>
      <c r="J898" s="489"/>
      <c r="K898" s="489"/>
      <c r="L898" s="489"/>
      <c r="M898" s="1100"/>
      <c r="N898" s="1100"/>
      <c r="O898" s="1100"/>
      <c r="P898" s="1100"/>
      <c r="Q898" s="1100"/>
      <c r="R898" s="1100"/>
      <c r="S898" s="1100"/>
      <c r="T898" s="1100"/>
      <c r="U898" s="1100"/>
      <c r="V898" s="1100"/>
      <c r="W898" s="1101"/>
      <c r="X898" s="4"/>
      <c r="Y898" s="5"/>
    </row>
    <row r="899" spans="2:25" ht="34.5" customHeight="1">
      <c r="B899" s="300">
        <v>847</v>
      </c>
      <c r="C899" s="488"/>
      <c r="D899" s="489"/>
      <c r="E899" s="489"/>
      <c r="F899" s="489"/>
      <c r="G899" s="489"/>
      <c r="H899" s="489"/>
      <c r="I899" s="489"/>
      <c r="J899" s="489"/>
      <c r="K899" s="489"/>
      <c r="L899" s="489"/>
      <c r="M899" s="1100"/>
      <c r="N899" s="1100"/>
      <c r="O899" s="1100"/>
      <c r="P899" s="1100"/>
      <c r="Q899" s="1100"/>
      <c r="R899" s="1100"/>
      <c r="S899" s="1100"/>
      <c r="T899" s="1100"/>
      <c r="U899" s="1100"/>
      <c r="V899" s="1100"/>
      <c r="W899" s="1101"/>
      <c r="X899" s="4"/>
      <c r="Y899" s="5"/>
    </row>
    <row r="900" spans="2:25" ht="34.5" customHeight="1">
      <c r="B900" s="300">
        <v>848</v>
      </c>
      <c r="C900" s="488"/>
      <c r="D900" s="489"/>
      <c r="E900" s="489"/>
      <c r="F900" s="489"/>
      <c r="G900" s="489"/>
      <c r="H900" s="489"/>
      <c r="I900" s="489"/>
      <c r="J900" s="489"/>
      <c r="K900" s="489"/>
      <c r="L900" s="489"/>
      <c r="M900" s="1100"/>
      <c r="N900" s="1100"/>
      <c r="O900" s="1100"/>
      <c r="P900" s="1100"/>
      <c r="Q900" s="1100"/>
      <c r="R900" s="1100"/>
      <c r="S900" s="1100"/>
      <c r="T900" s="1100"/>
      <c r="U900" s="1100"/>
      <c r="V900" s="1100"/>
      <c r="W900" s="1101"/>
      <c r="X900" s="4"/>
      <c r="Y900" s="5"/>
    </row>
    <row r="901" spans="2:25" ht="34.5" customHeight="1">
      <c r="B901" s="300">
        <v>849</v>
      </c>
      <c r="C901" s="488"/>
      <c r="D901" s="489"/>
      <c r="E901" s="489"/>
      <c r="F901" s="489"/>
      <c r="G901" s="489"/>
      <c r="H901" s="489"/>
      <c r="I901" s="489"/>
      <c r="J901" s="489"/>
      <c r="K901" s="489"/>
      <c r="L901" s="489"/>
      <c r="M901" s="1100"/>
      <c r="N901" s="1100"/>
      <c r="O901" s="1100"/>
      <c r="P901" s="1100"/>
      <c r="Q901" s="1100"/>
      <c r="R901" s="1100"/>
      <c r="S901" s="1100"/>
      <c r="T901" s="1100"/>
      <c r="U901" s="1100"/>
      <c r="V901" s="1100"/>
      <c r="W901" s="1101"/>
      <c r="X901" s="4"/>
      <c r="Y901" s="5"/>
    </row>
    <row r="902" spans="2:25" ht="34.5" customHeight="1">
      <c r="B902" s="300">
        <v>850</v>
      </c>
      <c r="C902" s="488"/>
      <c r="D902" s="489"/>
      <c r="E902" s="489"/>
      <c r="F902" s="489"/>
      <c r="G902" s="489"/>
      <c r="H902" s="489"/>
      <c r="I902" s="489"/>
      <c r="J902" s="489"/>
      <c r="K902" s="489"/>
      <c r="L902" s="489"/>
      <c r="M902" s="1100"/>
      <c r="N902" s="1100"/>
      <c r="O902" s="1100"/>
      <c r="P902" s="1100"/>
      <c r="Q902" s="1100"/>
      <c r="R902" s="1100"/>
      <c r="S902" s="1100"/>
      <c r="T902" s="1100"/>
      <c r="U902" s="1100"/>
      <c r="V902" s="1100"/>
      <c r="W902" s="1101"/>
      <c r="X902" s="4"/>
      <c r="Y902" s="5"/>
    </row>
    <row r="903" spans="2:25" ht="34.5" customHeight="1">
      <c r="B903" s="300">
        <v>851</v>
      </c>
      <c r="C903" s="488"/>
      <c r="D903" s="489"/>
      <c r="E903" s="489"/>
      <c r="F903" s="489"/>
      <c r="G903" s="489"/>
      <c r="H903" s="489"/>
      <c r="I903" s="489"/>
      <c r="J903" s="489"/>
      <c r="K903" s="489"/>
      <c r="L903" s="489"/>
      <c r="M903" s="1100"/>
      <c r="N903" s="1100"/>
      <c r="O903" s="1100"/>
      <c r="P903" s="1100"/>
      <c r="Q903" s="1100"/>
      <c r="R903" s="1100"/>
      <c r="S903" s="1100"/>
      <c r="T903" s="1100"/>
      <c r="U903" s="1100"/>
      <c r="V903" s="1100"/>
      <c r="W903" s="1101"/>
      <c r="X903" s="4"/>
      <c r="Y903" s="5"/>
    </row>
    <row r="904" spans="2:25" ht="34.5" customHeight="1">
      <c r="B904" s="300">
        <v>852</v>
      </c>
      <c r="C904" s="488"/>
      <c r="D904" s="489"/>
      <c r="E904" s="489"/>
      <c r="F904" s="489"/>
      <c r="G904" s="489"/>
      <c r="H904" s="489"/>
      <c r="I904" s="489"/>
      <c r="J904" s="489"/>
      <c r="K904" s="489"/>
      <c r="L904" s="489"/>
      <c r="M904" s="1100"/>
      <c r="N904" s="1100"/>
      <c r="O904" s="1100"/>
      <c r="P904" s="1100"/>
      <c r="Q904" s="1100"/>
      <c r="R904" s="1100"/>
      <c r="S904" s="1100"/>
      <c r="T904" s="1100"/>
      <c r="U904" s="1100"/>
      <c r="V904" s="1100"/>
      <c r="W904" s="1101"/>
      <c r="X904" s="4"/>
      <c r="Y904" s="5"/>
    </row>
    <row r="905" spans="2:25" ht="34.5" customHeight="1">
      <c r="B905" s="300">
        <v>853</v>
      </c>
      <c r="C905" s="488"/>
      <c r="D905" s="489"/>
      <c r="E905" s="489"/>
      <c r="F905" s="489"/>
      <c r="G905" s="489"/>
      <c r="H905" s="489"/>
      <c r="I905" s="489"/>
      <c r="J905" s="489"/>
      <c r="K905" s="489"/>
      <c r="L905" s="489"/>
      <c r="M905" s="1100"/>
      <c r="N905" s="1100"/>
      <c r="O905" s="1100"/>
      <c r="P905" s="1100"/>
      <c r="Q905" s="1100"/>
      <c r="R905" s="1100"/>
      <c r="S905" s="1100"/>
      <c r="T905" s="1100"/>
      <c r="U905" s="1100"/>
      <c r="V905" s="1100"/>
      <c r="W905" s="1101"/>
      <c r="X905" s="4"/>
      <c r="Y905" s="5"/>
    </row>
    <row r="906" spans="2:25" ht="34.5" customHeight="1">
      <c r="B906" s="300">
        <v>854</v>
      </c>
      <c r="C906" s="488"/>
      <c r="D906" s="489"/>
      <c r="E906" s="489"/>
      <c r="F906" s="489"/>
      <c r="G906" s="489"/>
      <c r="H906" s="489"/>
      <c r="I906" s="489"/>
      <c r="J906" s="489"/>
      <c r="K906" s="489"/>
      <c r="L906" s="489"/>
      <c r="M906" s="1100"/>
      <c r="N906" s="1100"/>
      <c r="O906" s="1100"/>
      <c r="P906" s="1100"/>
      <c r="Q906" s="1100"/>
      <c r="R906" s="1100"/>
      <c r="S906" s="1100"/>
      <c r="T906" s="1100"/>
      <c r="U906" s="1100"/>
      <c r="V906" s="1100"/>
      <c r="W906" s="1101"/>
      <c r="X906" s="4"/>
      <c r="Y906" s="5"/>
    </row>
    <row r="907" spans="2:25" ht="34.5" customHeight="1">
      <c r="B907" s="300">
        <v>855</v>
      </c>
      <c r="C907" s="488"/>
      <c r="D907" s="489"/>
      <c r="E907" s="489"/>
      <c r="F907" s="489"/>
      <c r="G907" s="489"/>
      <c r="H907" s="489"/>
      <c r="I907" s="489"/>
      <c r="J907" s="489"/>
      <c r="K907" s="489"/>
      <c r="L907" s="489"/>
      <c r="M907" s="1100"/>
      <c r="N907" s="1100"/>
      <c r="O907" s="1100"/>
      <c r="P907" s="1100"/>
      <c r="Q907" s="1100"/>
      <c r="R907" s="1100"/>
      <c r="S907" s="1100"/>
      <c r="T907" s="1100"/>
      <c r="U907" s="1100"/>
      <c r="V907" s="1100"/>
      <c r="W907" s="1101"/>
      <c r="X907" s="4"/>
      <c r="Y907" s="5"/>
    </row>
    <row r="908" spans="2:25" ht="34.5" customHeight="1">
      <c r="B908" s="300">
        <v>856</v>
      </c>
      <c r="C908" s="488"/>
      <c r="D908" s="489"/>
      <c r="E908" s="489"/>
      <c r="F908" s="489"/>
      <c r="G908" s="489"/>
      <c r="H908" s="489"/>
      <c r="I908" s="489"/>
      <c r="J908" s="489"/>
      <c r="K908" s="489"/>
      <c r="L908" s="489"/>
      <c r="M908" s="1100"/>
      <c r="N908" s="1100"/>
      <c r="O908" s="1100"/>
      <c r="P908" s="1100"/>
      <c r="Q908" s="1100"/>
      <c r="R908" s="1100"/>
      <c r="S908" s="1100"/>
      <c r="T908" s="1100"/>
      <c r="U908" s="1100"/>
      <c r="V908" s="1100"/>
      <c r="W908" s="1101"/>
      <c r="X908" s="4"/>
      <c r="Y908" s="5"/>
    </row>
    <row r="909" spans="2:25" ht="34.5" customHeight="1">
      <c r="B909" s="300">
        <v>857</v>
      </c>
      <c r="C909" s="488"/>
      <c r="D909" s="489"/>
      <c r="E909" s="489"/>
      <c r="F909" s="489"/>
      <c r="G909" s="489"/>
      <c r="H909" s="489"/>
      <c r="I909" s="489"/>
      <c r="J909" s="489"/>
      <c r="K909" s="489"/>
      <c r="L909" s="489"/>
      <c r="M909" s="1100"/>
      <c r="N909" s="1100"/>
      <c r="O909" s="1100"/>
      <c r="P909" s="1100"/>
      <c r="Q909" s="1100"/>
      <c r="R909" s="1100"/>
      <c r="S909" s="1100"/>
      <c r="T909" s="1100"/>
      <c r="U909" s="1100"/>
      <c r="V909" s="1100"/>
      <c r="W909" s="1101"/>
      <c r="X909" s="4"/>
      <c r="Y909" s="5"/>
    </row>
    <row r="910" spans="2:25" ht="34.5" customHeight="1">
      <c r="B910" s="300">
        <v>858</v>
      </c>
      <c r="C910" s="488"/>
      <c r="D910" s="489"/>
      <c r="E910" s="489"/>
      <c r="F910" s="489"/>
      <c r="G910" s="489"/>
      <c r="H910" s="489"/>
      <c r="I910" s="489"/>
      <c r="J910" s="489"/>
      <c r="K910" s="489"/>
      <c r="L910" s="489"/>
      <c r="M910" s="1100"/>
      <c r="N910" s="1100"/>
      <c r="O910" s="1100"/>
      <c r="P910" s="1100"/>
      <c r="Q910" s="1100"/>
      <c r="R910" s="1100"/>
      <c r="S910" s="1100"/>
      <c r="T910" s="1100"/>
      <c r="U910" s="1100"/>
      <c r="V910" s="1100"/>
      <c r="W910" s="1101"/>
      <c r="X910" s="4"/>
      <c r="Y910" s="5"/>
    </row>
    <row r="911" spans="2:25" ht="34.5" customHeight="1">
      <c r="B911" s="300">
        <v>859</v>
      </c>
      <c r="C911" s="488"/>
      <c r="D911" s="489"/>
      <c r="E911" s="489"/>
      <c r="F911" s="489"/>
      <c r="G911" s="489"/>
      <c r="H911" s="489"/>
      <c r="I911" s="489"/>
      <c r="J911" s="489"/>
      <c r="K911" s="489"/>
      <c r="L911" s="489"/>
      <c r="M911" s="1100"/>
      <c r="N911" s="1100"/>
      <c r="O911" s="1100"/>
      <c r="P911" s="1100"/>
      <c r="Q911" s="1100"/>
      <c r="R911" s="1100"/>
      <c r="S911" s="1100"/>
      <c r="T911" s="1100"/>
      <c r="U911" s="1100"/>
      <c r="V911" s="1100"/>
      <c r="W911" s="1101"/>
      <c r="X911" s="4"/>
      <c r="Y911" s="5"/>
    </row>
    <row r="912" spans="2:25" ht="34.5" customHeight="1">
      <c r="B912" s="300">
        <v>860</v>
      </c>
      <c r="C912" s="488"/>
      <c r="D912" s="489"/>
      <c r="E912" s="489"/>
      <c r="F912" s="489"/>
      <c r="G912" s="489"/>
      <c r="H912" s="489"/>
      <c r="I912" s="489"/>
      <c r="J912" s="489"/>
      <c r="K912" s="489"/>
      <c r="L912" s="489"/>
      <c r="M912" s="1100"/>
      <c r="N912" s="1100"/>
      <c r="O912" s="1100"/>
      <c r="P912" s="1100"/>
      <c r="Q912" s="1100"/>
      <c r="R912" s="1100"/>
      <c r="S912" s="1100"/>
      <c r="T912" s="1100"/>
      <c r="U912" s="1100"/>
      <c r="V912" s="1100"/>
      <c r="W912" s="1101"/>
      <c r="X912" s="4"/>
      <c r="Y912" s="5"/>
    </row>
    <row r="913" spans="2:25" ht="34.5" customHeight="1">
      <c r="B913" s="300">
        <v>861</v>
      </c>
      <c r="C913" s="488"/>
      <c r="D913" s="489"/>
      <c r="E913" s="489"/>
      <c r="F913" s="489"/>
      <c r="G913" s="489"/>
      <c r="H913" s="489"/>
      <c r="I913" s="489"/>
      <c r="J913" s="489"/>
      <c r="K913" s="489"/>
      <c r="L913" s="489"/>
      <c r="M913" s="1100"/>
      <c r="N913" s="1100"/>
      <c r="O913" s="1100"/>
      <c r="P913" s="1100"/>
      <c r="Q913" s="1100"/>
      <c r="R913" s="1100"/>
      <c r="S913" s="1100"/>
      <c r="T913" s="1100"/>
      <c r="U913" s="1100"/>
      <c r="V913" s="1100"/>
      <c r="W913" s="1101"/>
      <c r="X913" s="4"/>
      <c r="Y913" s="5"/>
    </row>
    <row r="914" spans="2:25" ht="34.5" customHeight="1">
      <c r="B914" s="300">
        <v>862</v>
      </c>
      <c r="C914" s="488"/>
      <c r="D914" s="489"/>
      <c r="E914" s="489"/>
      <c r="F914" s="489"/>
      <c r="G914" s="489"/>
      <c r="H914" s="489"/>
      <c r="I914" s="489"/>
      <c r="J914" s="489"/>
      <c r="K914" s="489"/>
      <c r="L914" s="489"/>
      <c r="M914" s="1100"/>
      <c r="N914" s="1100"/>
      <c r="O914" s="1100"/>
      <c r="P914" s="1100"/>
      <c r="Q914" s="1100"/>
      <c r="R914" s="1100"/>
      <c r="S914" s="1100"/>
      <c r="T914" s="1100"/>
      <c r="U914" s="1100"/>
      <c r="V914" s="1100"/>
      <c r="W914" s="1101"/>
      <c r="X914" s="4"/>
      <c r="Y914" s="5"/>
    </row>
    <row r="915" spans="2:25" ht="34.5" customHeight="1">
      <c r="B915" s="300">
        <v>863</v>
      </c>
      <c r="C915" s="488"/>
      <c r="D915" s="489"/>
      <c r="E915" s="489"/>
      <c r="F915" s="489"/>
      <c r="G915" s="489"/>
      <c r="H915" s="489"/>
      <c r="I915" s="489"/>
      <c r="J915" s="489"/>
      <c r="K915" s="489"/>
      <c r="L915" s="489"/>
      <c r="M915" s="1100"/>
      <c r="N915" s="1100"/>
      <c r="O915" s="1100"/>
      <c r="P915" s="1100"/>
      <c r="Q915" s="1100"/>
      <c r="R915" s="1100"/>
      <c r="S915" s="1100"/>
      <c r="T915" s="1100"/>
      <c r="U915" s="1100"/>
      <c r="V915" s="1100"/>
      <c r="W915" s="1101"/>
      <c r="X915" s="4"/>
      <c r="Y915" s="5"/>
    </row>
    <row r="916" spans="2:25" ht="34.5" customHeight="1">
      <c r="B916" s="300">
        <v>864</v>
      </c>
      <c r="C916" s="488"/>
      <c r="D916" s="489"/>
      <c r="E916" s="489"/>
      <c r="F916" s="489"/>
      <c r="G916" s="489"/>
      <c r="H916" s="489"/>
      <c r="I916" s="489"/>
      <c r="J916" s="489"/>
      <c r="K916" s="489"/>
      <c r="L916" s="489"/>
      <c r="M916" s="1100"/>
      <c r="N916" s="1100"/>
      <c r="O916" s="1100"/>
      <c r="P916" s="1100"/>
      <c r="Q916" s="1100"/>
      <c r="R916" s="1100"/>
      <c r="S916" s="1100"/>
      <c r="T916" s="1100"/>
      <c r="U916" s="1100"/>
      <c r="V916" s="1100"/>
      <c r="W916" s="1101"/>
      <c r="X916" s="4"/>
      <c r="Y916" s="5"/>
    </row>
    <row r="917" spans="2:25" ht="34.5" customHeight="1">
      <c r="B917" s="300">
        <v>865</v>
      </c>
      <c r="C917" s="488"/>
      <c r="D917" s="489"/>
      <c r="E917" s="489"/>
      <c r="F917" s="489"/>
      <c r="G917" s="489"/>
      <c r="H917" s="489"/>
      <c r="I917" s="489"/>
      <c r="J917" s="489"/>
      <c r="K917" s="489"/>
      <c r="L917" s="489"/>
      <c r="M917" s="1100"/>
      <c r="N917" s="1100"/>
      <c r="O917" s="1100"/>
      <c r="P917" s="1100"/>
      <c r="Q917" s="1100"/>
      <c r="R917" s="1100"/>
      <c r="S917" s="1100"/>
      <c r="T917" s="1100"/>
      <c r="U917" s="1100"/>
      <c r="V917" s="1100"/>
      <c r="W917" s="1101"/>
      <c r="X917" s="4"/>
      <c r="Y917" s="5"/>
    </row>
    <row r="918" spans="2:25" ht="34.5" customHeight="1">
      <c r="B918" s="300">
        <v>866</v>
      </c>
      <c r="C918" s="488"/>
      <c r="D918" s="489"/>
      <c r="E918" s="489"/>
      <c r="F918" s="489"/>
      <c r="G918" s="489"/>
      <c r="H918" s="489"/>
      <c r="I918" s="489"/>
      <c r="J918" s="489"/>
      <c r="K918" s="489"/>
      <c r="L918" s="489"/>
      <c r="M918" s="1100"/>
      <c r="N918" s="1100"/>
      <c r="O918" s="1100"/>
      <c r="P918" s="1100"/>
      <c r="Q918" s="1100"/>
      <c r="R918" s="1100"/>
      <c r="S918" s="1100"/>
      <c r="T918" s="1100"/>
      <c r="U918" s="1100"/>
      <c r="V918" s="1100"/>
      <c r="W918" s="1101"/>
      <c r="X918" s="4"/>
      <c r="Y918" s="5"/>
    </row>
    <row r="919" spans="2:25" ht="34.5" customHeight="1">
      <c r="B919" s="300">
        <v>867</v>
      </c>
      <c r="C919" s="488"/>
      <c r="D919" s="489"/>
      <c r="E919" s="489"/>
      <c r="F919" s="489"/>
      <c r="G919" s="489"/>
      <c r="H919" s="489"/>
      <c r="I919" s="489"/>
      <c r="J919" s="489"/>
      <c r="K919" s="489"/>
      <c r="L919" s="489"/>
      <c r="M919" s="1100"/>
      <c r="N919" s="1100"/>
      <c r="O919" s="1100"/>
      <c r="P919" s="1100"/>
      <c r="Q919" s="1100"/>
      <c r="R919" s="1100"/>
      <c r="S919" s="1100"/>
      <c r="T919" s="1100"/>
      <c r="U919" s="1100"/>
      <c r="V919" s="1100"/>
      <c r="W919" s="1101"/>
      <c r="X919" s="4"/>
      <c r="Y919" s="5"/>
    </row>
    <row r="920" spans="2:25" ht="34.5" customHeight="1">
      <c r="B920" s="300">
        <v>868</v>
      </c>
      <c r="C920" s="488"/>
      <c r="D920" s="489"/>
      <c r="E920" s="489"/>
      <c r="F920" s="489"/>
      <c r="G920" s="489"/>
      <c r="H920" s="489"/>
      <c r="I920" s="489"/>
      <c r="J920" s="489"/>
      <c r="K920" s="489"/>
      <c r="L920" s="489"/>
      <c r="M920" s="1100"/>
      <c r="N920" s="1100"/>
      <c r="O920" s="1100"/>
      <c r="P920" s="1100"/>
      <c r="Q920" s="1100"/>
      <c r="R920" s="1100"/>
      <c r="S920" s="1100"/>
      <c r="T920" s="1100"/>
      <c r="U920" s="1100"/>
      <c r="V920" s="1100"/>
      <c r="W920" s="1101"/>
      <c r="X920" s="4"/>
      <c r="Y920" s="5"/>
    </row>
    <row r="921" spans="2:25" ht="34.5" customHeight="1">
      <c r="B921" s="300">
        <v>869</v>
      </c>
      <c r="C921" s="488"/>
      <c r="D921" s="489"/>
      <c r="E921" s="489"/>
      <c r="F921" s="489"/>
      <c r="G921" s="489"/>
      <c r="H921" s="489"/>
      <c r="I921" s="489"/>
      <c r="J921" s="489"/>
      <c r="K921" s="489"/>
      <c r="L921" s="489"/>
      <c r="M921" s="1100"/>
      <c r="N921" s="1100"/>
      <c r="O921" s="1100"/>
      <c r="P921" s="1100"/>
      <c r="Q921" s="1100"/>
      <c r="R921" s="1100"/>
      <c r="S921" s="1100"/>
      <c r="T921" s="1100"/>
      <c r="U921" s="1100"/>
      <c r="V921" s="1100"/>
      <c r="W921" s="1101"/>
      <c r="X921" s="4"/>
      <c r="Y921" s="5"/>
    </row>
    <row r="922" spans="2:25" ht="34.5" customHeight="1">
      <c r="B922" s="300">
        <v>870</v>
      </c>
      <c r="C922" s="488"/>
      <c r="D922" s="489"/>
      <c r="E922" s="489"/>
      <c r="F922" s="489"/>
      <c r="G922" s="489"/>
      <c r="H922" s="489"/>
      <c r="I922" s="489"/>
      <c r="J922" s="489"/>
      <c r="K922" s="489"/>
      <c r="L922" s="489"/>
      <c r="M922" s="1100"/>
      <c r="N922" s="1100"/>
      <c r="O922" s="1100"/>
      <c r="P922" s="1100"/>
      <c r="Q922" s="1100"/>
      <c r="R922" s="1100"/>
      <c r="S922" s="1100"/>
      <c r="T922" s="1100"/>
      <c r="U922" s="1100"/>
      <c r="V922" s="1100"/>
      <c r="W922" s="1101"/>
      <c r="X922" s="4"/>
      <c r="Y922" s="5"/>
    </row>
    <row r="923" spans="2:25" ht="34.5" customHeight="1">
      <c r="B923" s="300">
        <v>871</v>
      </c>
      <c r="C923" s="488"/>
      <c r="D923" s="489"/>
      <c r="E923" s="489"/>
      <c r="F923" s="489"/>
      <c r="G923" s="489"/>
      <c r="H923" s="489"/>
      <c r="I923" s="489"/>
      <c r="J923" s="489"/>
      <c r="K923" s="489"/>
      <c r="L923" s="489"/>
      <c r="M923" s="1100"/>
      <c r="N923" s="1100"/>
      <c r="O923" s="1100"/>
      <c r="P923" s="1100"/>
      <c r="Q923" s="1100"/>
      <c r="R923" s="1100"/>
      <c r="S923" s="1100"/>
      <c r="T923" s="1100"/>
      <c r="U923" s="1100"/>
      <c r="V923" s="1100"/>
      <c r="W923" s="1101"/>
      <c r="X923" s="4"/>
      <c r="Y923" s="5"/>
    </row>
    <row r="924" spans="2:25" ht="34.5" customHeight="1">
      <c r="B924" s="300">
        <v>872</v>
      </c>
      <c r="C924" s="488"/>
      <c r="D924" s="489"/>
      <c r="E924" s="489"/>
      <c r="F924" s="489"/>
      <c r="G924" s="489"/>
      <c r="H924" s="489"/>
      <c r="I924" s="489"/>
      <c r="J924" s="489"/>
      <c r="K924" s="489"/>
      <c r="L924" s="489"/>
      <c r="M924" s="1100"/>
      <c r="N924" s="1100"/>
      <c r="O924" s="1100"/>
      <c r="P924" s="1100"/>
      <c r="Q924" s="1100"/>
      <c r="R924" s="1100"/>
      <c r="S924" s="1100"/>
      <c r="T924" s="1100"/>
      <c r="U924" s="1100"/>
      <c r="V924" s="1100"/>
      <c r="W924" s="1101"/>
      <c r="X924" s="4"/>
      <c r="Y924" s="5"/>
    </row>
    <row r="925" spans="2:25" ht="34.5" customHeight="1">
      <c r="B925" s="300">
        <v>873</v>
      </c>
      <c r="C925" s="488"/>
      <c r="D925" s="489"/>
      <c r="E925" s="489"/>
      <c r="F925" s="489"/>
      <c r="G925" s="489"/>
      <c r="H925" s="489"/>
      <c r="I925" s="489"/>
      <c r="J925" s="489"/>
      <c r="K925" s="489"/>
      <c r="L925" s="489"/>
      <c r="M925" s="1100"/>
      <c r="N925" s="1100"/>
      <c r="O925" s="1100"/>
      <c r="P925" s="1100"/>
      <c r="Q925" s="1100"/>
      <c r="R925" s="1100"/>
      <c r="S925" s="1100"/>
      <c r="T925" s="1100"/>
      <c r="U925" s="1100"/>
      <c r="V925" s="1100"/>
      <c r="W925" s="1101"/>
      <c r="X925" s="4"/>
      <c r="Y925" s="5"/>
    </row>
    <row r="926" spans="2:25" ht="34.5" customHeight="1">
      <c r="B926" s="300">
        <v>874</v>
      </c>
      <c r="C926" s="488"/>
      <c r="D926" s="489"/>
      <c r="E926" s="489"/>
      <c r="F926" s="489"/>
      <c r="G926" s="489"/>
      <c r="H926" s="489"/>
      <c r="I926" s="489"/>
      <c r="J926" s="489"/>
      <c r="K926" s="489"/>
      <c r="L926" s="489"/>
      <c r="M926" s="1100"/>
      <c r="N926" s="1100"/>
      <c r="O926" s="1100"/>
      <c r="P926" s="1100"/>
      <c r="Q926" s="1100"/>
      <c r="R926" s="1100"/>
      <c r="S926" s="1100"/>
      <c r="T926" s="1100"/>
      <c r="U926" s="1100"/>
      <c r="V926" s="1100"/>
      <c r="W926" s="1101"/>
      <c r="X926" s="4"/>
      <c r="Y926" s="5"/>
    </row>
    <row r="927" spans="2:25" ht="34.5" customHeight="1">
      <c r="B927" s="300">
        <v>875</v>
      </c>
      <c r="C927" s="488"/>
      <c r="D927" s="489"/>
      <c r="E927" s="489"/>
      <c r="F927" s="489"/>
      <c r="G927" s="489"/>
      <c r="H927" s="489"/>
      <c r="I927" s="489"/>
      <c r="J927" s="489"/>
      <c r="K927" s="489"/>
      <c r="L927" s="489"/>
      <c r="M927" s="1100"/>
      <c r="N927" s="1100"/>
      <c r="O927" s="1100"/>
      <c r="P927" s="1100"/>
      <c r="Q927" s="1100"/>
      <c r="R927" s="1100"/>
      <c r="S927" s="1100"/>
      <c r="T927" s="1100"/>
      <c r="U927" s="1100"/>
      <c r="V927" s="1100"/>
      <c r="W927" s="1101"/>
      <c r="X927" s="4"/>
      <c r="Y927" s="5"/>
    </row>
    <row r="928" spans="2:25" ht="34.5" customHeight="1">
      <c r="B928" s="300">
        <v>876</v>
      </c>
      <c r="C928" s="488"/>
      <c r="D928" s="489"/>
      <c r="E928" s="489"/>
      <c r="F928" s="489"/>
      <c r="G928" s="489"/>
      <c r="H928" s="489"/>
      <c r="I928" s="489"/>
      <c r="J928" s="489"/>
      <c r="K928" s="489"/>
      <c r="L928" s="489"/>
      <c r="M928" s="1100"/>
      <c r="N928" s="1100"/>
      <c r="O928" s="1100"/>
      <c r="P928" s="1100"/>
      <c r="Q928" s="1100"/>
      <c r="R928" s="1100"/>
      <c r="S928" s="1100"/>
      <c r="T928" s="1100"/>
      <c r="U928" s="1100"/>
      <c r="V928" s="1100"/>
      <c r="W928" s="1101"/>
      <c r="X928" s="4"/>
      <c r="Y928" s="5"/>
    </row>
    <row r="929" spans="2:25" ht="34.5" customHeight="1">
      <c r="B929" s="300">
        <v>877</v>
      </c>
      <c r="C929" s="488"/>
      <c r="D929" s="489"/>
      <c r="E929" s="489"/>
      <c r="F929" s="489"/>
      <c r="G929" s="489"/>
      <c r="H929" s="489"/>
      <c r="I929" s="489"/>
      <c r="J929" s="489"/>
      <c r="K929" s="489"/>
      <c r="L929" s="489"/>
      <c r="M929" s="1100"/>
      <c r="N929" s="1100"/>
      <c r="O929" s="1100"/>
      <c r="P929" s="1100"/>
      <c r="Q929" s="1100"/>
      <c r="R929" s="1100"/>
      <c r="S929" s="1100"/>
      <c r="T929" s="1100"/>
      <c r="U929" s="1100"/>
      <c r="V929" s="1100"/>
      <c r="W929" s="1101"/>
      <c r="X929" s="4"/>
      <c r="Y929" s="5"/>
    </row>
    <row r="930" spans="2:25" ht="34.5" customHeight="1">
      <c r="B930" s="300">
        <v>878</v>
      </c>
      <c r="C930" s="488"/>
      <c r="D930" s="489"/>
      <c r="E930" s="489"/>
      <c r="F930" s="489"/>
      <c r="G930" s="489"/>
      <c r="H930" s="489"/>
      <c r="I930" s="489"/>
      <c r="J930" s="489"/>
      <c r="K930" s="489"/>
      <c r="L930" s="489"/>
      <c r="M930" s="1100"/>
      <c r="N930" s="1100"/>
      <c r="O930" s="1100"/>
      <c r="P930" s="1100"/>
      <c r="Q930" s="1100"/>
      <c r="R930" s="1100"/>
      <c r="S930" s="1100"/>
      <c r="T930" s="1100"/>
      <c r="U930" s="1100"/>
      <c r="V930" s="1100"/>
      <c r="W930" s="1101"/>
      <c r="X930" s="4"/>
      <c r="Y930" s="5"/>
    </row>
    <row r="931" spans="2:25" ht="34.5" customHeight="1">
      <c r="B931" s="300">
        <v>879</v>
      </c>
      <c r="C931" s="488"/>
      <c r="D931" s="489"/>
      <c r="E931" s="489"/>
      <c r="F931" s="489"/>
      <c r="G931" s="489"/>
      <c r="H931" s="489"/>
      <c r="I931" s="489"/>
      <c r="J931" s="489"/>
      <c r="K931" s="489"/>
      <c r="L931" s="489"/>
      <c r="M931" s="1100"/>
      <c r="N931" s="1100"/>
      <c r="O931" s="1100"/>
      <c r="P931" s="1100"/>
      <c r="Q931" s="1100"/>
      <c r="R931" s="1100"/>
      <c r="S931" s="1100"/>
      <c r="T931" s="1100"/>
      <c r="U931" s="1100"/>
      <c r="V931" s="1100"/>
      <c r="W931" s="1101"/>
      <c r="X931" s="4"/>
      <c r="Y931" s="5"/>
    </row>
    <row r="932" spans="2:25" ht="34.5" customHeight="1">
      <c r="B932" s="300">
        <v>880</v>
      </c>
      <c r="C932" s="488"/>
      <c r="D932" s="489"/>
      <c r="E932" s="489"/>
      <c r="F932" s="489"/>
      <c r="G932" s="489"/>
      <c r="H932" s="489"/>
      <c r="I932" s="489"/>
      <c r="J932" s="489"/>
      <c r="K932" s="489"/>
      <c r="L932" s="489"/>
      <c r="M932" s="1100"/>
      <c r="N932" s="1100"/>
      <c r="O932" s="1100"/>
      <c r="P932" s="1100"/>
      <c r="Q932" s="1100"/>
      <c r="R932" s="1100"/>
      <c r="S932" s="1100"/>
      <c r="T932" s="1100"/>
      <c r="U932" s="1100"/>
      <c r="V932" s="1100"/>
      <c r="W932" s="1101"/>
      <c r="X932" s="4"/>
      <c r="Y932" s="5"/>
    </row>
    <row r="933" spans="2:25" ht="34.5" customHeight="1">
      <c r="B933" s="300">
        <v>881</v>
      </c>
      <c r="C933" s="488"/>
      <c r="D933" s="489"/>
      <c r="E933" s="489"/>
      <c r="F933" s="489"/>
      <c r="G933" s="489"/>
      <c r="H933" s="489"/>
      <c r="I933" s="489"/>
      <c r="J933" s="489"/>
      <c r="K933" s="489"/>
      <c r="L933" s="489"/>
      <c r="M933" s="1100"/>
      <c r="N933" s="1100"/>
      <c r="O933" s="1100"/>
      <c r="P933" s="1100"/>
      <c r="Q933" s="1100"/>
      <c r="R933" s="1100"/>
      <c r="S933" s="1100"/>
      <c r="T933" s="1100"/>
      <c r="U933" s="1100"/>
      <c r="V933" s="1100"/>
      <c r="W933" s="1101"/>
      <c r="X933" s="4"/>
      <c r="Y933" s="5"/>
    </row>
    <row r="934" spans="2:25" ht="34.5" customHeight="1">
      <c r="B934" s="300">
        <v>882</v>
      </c>
      <c r="C934" s="488"/>
      <c r="D934" s="489"/>
      <c r="E934" s="489"/>
      <c r="F934" s="489"/>
      <c r="G934" s="489"/>
      <c r="H934" s="489"/>
      <c r="I934" s="489"/>
      <c r="J934" s="489"/>
      <c r="K934" s="489"/>
      <c r="L934" s="489"/>
      <c r="M934" s="1100"/>
      <c r="N934" s="1100"/>
      <c r="O934" s="1100"/>
      <c r="P934" s="1100"/>
      <c r="Q934" s="1100"/>
      <c r="R934" s="1100"/>
      <c r="S934" s="1100"/>
      <c r="T934" s="1100"/>
      <c r="U934" s="1100"/>
      <c r="V934" s="1100"/>
      <c r="W934" s="1101"/>
      <c r="X934" s="4"/>
      <c r="Y934" s="5"/>
    </row>
    <row r="935" spans="2:25" ht="34.5" customHeight="1">
      <c r="B935" s="300">
        <v>883</v>
      </c>
      <c r="C935" s="488"/>
      <c r="D935" s="489"/>
      <c r="E935" s="489"/>
      <c r="F935" s="489"/>
      <c r="G935" s="489"/>
      <c r="H935" s="489"/>
      <c r="I935" s="489"/>
      <c r="J935" s="489"/>
      <c r="K935" s="489"/>
      <c r="L935" s="489"/>
      <c r="M935" s="1100"/>
      <c r="N935" s="1100"/>
      <c r="O935" s="1100"/>
      <c r="P935" s="1100"/>
      <c r="Q935" s="1100"/>
      <c r="R935" s="1100"/>
      <c r="S935" s="1100"/>
      <c r="T935" s="1100"/>
      <c r="U935" s="1100"/>
      <c r="V935" s="1100"/>
      <c r="W935" s="1101"/>
      <c r="X935" s="4"/>
      <c r="Y935" s="5"/>
    </row>
    <row r="936" spans="2:25" ht="34.5" customHeight="1">
      <c r="B936" s="300">
        <v>884</v>
      </c>
      <c r="C936" s="488"/>
      <c r="D936" s="489"/>
      <c r="E936" s="489"/>
      <c r="F936" s="489"/>
      <c r="G936" s="489"/>
      <c r="H936" s="489"/>
      <c r="I936" s="489"/>
      <c r="J936" s="489"/>
      <c r="K936" s="489"/>
      <c r="L936" s="489"/>
      <c r="M936" s="1100"/>
      <c r="N936" s="1100"/>
      <c r="O936" s="1100"/>
      <c r="P936" s="1100"/>
      <c r="Q936" s="1100"/>
      <c r="R936" s="1100"/>
      <c r="S936" s="1100"/>
      <c r="T936" s="1100"/>
      <c r="U936" s="1100"/>
      <c r="V936" s="1100"/>
      <c r="W936" s="1101"/>
      <c r="X936" s="4"/>
      <c r="Y936" s="5"/>
    </row>
    <row r="937" spans="2:25" ht="34.5" customHeight="1">
      <c r="B937" s="300">
        <v>885</v>
      </c>
      <c r="C937" s="488"/>
      <c r="D937" s="489"/>
      <c r="E937" s="489"/>
      <c r="F937" s="489"/>
      <c r="G937" s="489"/>
      <c r="H937" s="489"/>
      <c r="I937" s="489"/>
      <c r="J937" s="489"/>
      <c r="K937" s="489"/>
      <c r="L937" s="489"/>
      <c r="M937" s="1100"/>
      <c r="N937" s="1100"/>
      <c r="O937" s="1100"/>
      <c r="P937" s="1100"/>
      <c r="Q937" s="1100"/>
      <c r="R937" s="1100"/>
      <c r="S937" s="1100"/>
      <c r="T937" s="1100"/>
      <c r="U937" s="1100"/>
      <c r="V937" s="1100"/>
      <c r="W937" s="1101"/>
      <c r="X937" s="4"/>
      <c r="Y937" s="5"/>
    </row>
    <row r="938" spans="2:25" ht="34.5" customHeight="1">
      <c r="B938" s="300">
        <v>886</v>
      </c>
      <c r="C938" s="488"/>
      <c r="D938" s="489"/>
      <c r="E938" s="489"/>
      <c r="F938" s="489"/>
      <c r="G938" s="489"/>
      <c r="H938" s="489"/>
      <c r="I938" s="489"/>
      <c r="J938" s="489"/>
      <c r="K938" s="489"/>
      <c r="L938" s="489"/>
      <c r="M938" s="1100"/>
      <c r="N938" s="1100"/>
      <c r="O938" s="1100"/>
      <c r="P938" s="1100"/>
      <c r="Q938" s="1100"/>
      <c r="R938" s="1100"/>
      <c r="S938" s="1100"/>
      <c r="T938" s="1100"/>
      <c r="U938" s="1100"/>
      <c r="V938" s="1100"/>
      <c r="W938" s="1101"/>
      <c r="X938" s="4"/>
      <c r="Y938" s="5"/>
    </row>
    <row r="939" spans="2:25" ht="34.5" customHeight="1">
      <c r="B939" s="300">
        <v>887</v>
      </c>
      <c r="C939" s="488"/>
      <c r="D939" s="489"/>
      <c r="E939" s="489"/>
      <c r="F939" s="489"/>
      <c r="G939" s="489"/>
      <c r="H939" s="489"/>
      <c r="I939" s="489"/>
      <c r="J939" s="489"/>
      <c r="K939" s="489"/>
      <c r="L939" s="489"/>
      <c r="M939" s="1100"/>
      <c r="N939" s="1100"/>
      <c r="O939" s="1100"/>
      <c r="P939" s="1100"/>
      <c r="Q939" s="1100"/>
      <c r="R939" s="1100"/>
      <c r="S939" s="1100"/>
      <c r="T939" s="1100"/>
      <c r="U939" s="1100"/>
      <c r="V939" s="1100"/>
      <c r="W939" s="1101"/>
      <c r="X939" s="4"/>
      <c r="Y939" s="5"/>
    </row>
    <row r="940" spans="2:25" ht="34.5" customHeight="1">
      <c r="B940" s="300">
        <v>888</v>
      </c>
      <c r="C940" s="488"/>
      <c r="D940" s="489"/>
      <c r="E940" s="489"/>
      <c r="F940" s="489"/>
      <c r="G940" s="489"/>
      <c r="H940" s="489"/>
      <c r="I940" s="489"/>
      <c r="J940" s="489"/>
      <c r="K940" s="489"/>
      <c r="L940" s="489"/>
      <c r="M940" s="1100"/>
      <c r="N940" s="1100"/>
      <c r="O940" s="1100"/>
      <c r="P940" s="1100"/>
      <c r="Q940" s="1100"/>
      <c r="R940" s="1100"/>
      <c r="S940" s="1100"/>
      <c r="T940" s="1100"/>
      <c r="U940" s="1100"/>
      <c r="V940" s="1100"/>
      <c r="W940" s="1101"/>
      <c r="X940" s="4"/>
      <c r="Y940" s="5"/>
    </row>
    <row r="941" spans="2:25" ht="34.5" customHeight="1">
      <c r="B941" s="300">
        <v>889</v>
      </c>
      <c r="C941" s="488"/>
      <c r="D941" s="489"/>
      <c r="E941" s="489"/>
      <c r="F941" s="489"/>
      <c r="G941" s="489"/>
      <c r="H941" s="489"/>
      <c r="I941" s="489"/>
      <c r="J941" s="489"/>
      <c r="K941" s="489"/>
      <c r="L941" s="489"/>
      <c r="M941" s="1100"/>
      <c r="N941" s="1100"/>
      <c r="O941" s="1100"/>
      <c r="P941" s="1100"/>
      <c r="Q941" s="1100"/>
      <c r="R941" s="1100"/>
      <c r="S941" s="1100"/>
      <c r="T941" s="1100"/>
      <c r="U941" s="1100"/>
      <c r="V941" s="1100"/>
      <c r="W941" s="1101"/>
      <c r="X941" s="4"/>
      <c r="Y941" s="5"/>
    </row>
    <row r="942" spans="2:25" ht="34.5" customHeight="1">
      <c r="B942" s="300">
        <v>890</v>
      </c>
      <c r="C942" s="488"/>
      <c r="D942" s="489"/>
      <c r="E942" s="489"/>
      <c r="F942" s="489"/>
      <c r="G942" s="489"/>
      <c r="H942" s="489"/>
      <c r="I942" s="489"/>
      <c r="J942" s="489"/>
      <c r="K942" s="489"/>
      <c r="L942" s="489"/>
      <c r="M942" s="1100"/>
      <c r="N942" s="1100"/>
      <c r="O942" s="1100"/>
      <c r="P942" s="1100"/>
      <c r="Q942" s="1100"/>
      <c r="R942" s="1100"/>
      <c r="S942" s="1100"/>
      <c r="T942" s="1100"/>
      <c r="U942" s="1100"/>
      <c r="V942" s="1100"/>
      <c r="W942" s="1101"/>
      <c r="X942" s="4"/>
      <c r="Y942" s="5"/>
    </row>
    <row r="943" spans="2:25" ht="34.5" customHeight="1">
      <c r="B943" s="300">
        <v>891</v>
      </c>
      <c r="C943" s="488"/>
      <c r="D943" s="489"/>
      <c r="E943" s="489"/>
      <c r="F943" s="489"/>
      <c r="G943" s="489"/>
      <c r="H943" s="489"/>
      <c r="I943" s="489"/>
      <c r="J943" s="489"/>
      <c r="K943" s="489"/>
      <c r="L943" s="489"/>
      <c r="M943" s="1100"/>
      <c r="N943" s="1100"/>
      <c r="O943" s="1100"/>
      <c r="P943" s="1100"/>
      <c r="Q943" s="1100"/>
      <c r="R943" s="1100"/>
      <c r="S943" s="1100"/>
      <c r="T943" s="1100"/>
      <c r="U943" s="1100"/>
      <c r="V943" s="1100"/>
      <c r="W943" s="1101"/>
      <c r="X943" s="4"/>
      <c r="Y943" s="5"/>
    </row>
    <row r="944" spans="2:25" ht="34.5" customHeight="1">
      <c r="B944" s="300">
        <v>892</v>
      </c>
      <c r="C944" s="488"/>
      <c r="D944" s="489"/>
      <c r="E944" s="489"/>
      <c r="F944" s="489"/>
      <c r="G944" s="489"/>
      <c r="H944" s="489"/>
      <c r="I944" s="489"/>
      <c r="J944" s="489"/>
      <c r="K944" s="489"/>
      <c r="L944" s="489"/>
      <c r="M944" s="1100"/>
      <c r="N944" s="1100"/>
      <c r="O944" s="1100"/>
      <c r="P944" s="1100"/>
      <c r="Q944" s="1100"/>
      <c r="R944" s="1100"/>
      <c r="S944" s="1100"/>
      <c r="T944" s="1100"/>
      <c r="U944" s="1100"/>
      <c r="V944" s="1100"/>
      <c r="W944" s="1101"/>
      <c r="X944" s="4"/>
      <c r="Y944" s="5"/>
    </row>
    <row r="945" spans="2:25" ht="34.5" customHeight="1">
      <c r="B945" s="300">
        <v>893</v>
      </c>
      <c r="C945" s="488"/>
      <c r="D945" s="489"/>
      <c r="E945" s="489"/>
      <c r="F945" s="489"/>
      <c r="G945" s="489"/>
      <c r="H945" s="489"/>
      <c r="I945" s="489"/>
      <c r="J945" s="489"/>
      <c r="K945" s="489"/>
      <c r="L945" s="489"/>
      <c r="M945" s="1100"/>
      <c r="N945" s="1100"/>
      <c r="O945" s="1100"/>
      <c r="P945" s="1100"/>
      <c r="Q945" s="1100"/>
      <c r="R945" s="1100"/>
      <c r="S945" s="1100"/>
      <c r="T945" s="1100"/>
      <c r="U945" s="1100"/>
      <c r="V945" s="1100"/>
      <c r="W945" s="1101"/>
      <c r="X945" s="4"/>
      <c r="Y945" s="5"/>
    </row>
    <row r="946" spans="2:25" ht="34.5" customHeight="1">
      <c r="B946" s="300">
        <v>894</v>
      </c>
      <c r="C946" s="488"/>
      <c r="D946" s="489"/>
      <c r="E946" s="489"/>
      <c r="F946" s="489"/>
      <c r="G946" s="489"/>
      <c r="H946" s="489"/>
      <c r="I946" s="489"/>
      <c r="J946" s="489"/>
      <c r="K946" s="489"/>
      <c r="L946" s="489"/>
      <c r="M946" s="1100"/>
      <c r="N946" s="1100"/>
      <c r="O946" s="1100"/>
      <c r="P946" s="1100"/>
      <c r="Q946" s="1100"/>
      <c r="R946" s="1100"/>
      <c r="S946" s="1100"/>
      <c r="T946" s="1100"/>
      <c r="U946" s="1100"/>
      <c r="V946" s="1100"/>
      <c r="W946" s="1101"/>
      <c r="X946" s="4"/>
      <c r="Y946" s="5"/>
    </row>
    <row r="947" spans="2:25" ht="34.5" customHeight="1">
      <c r="B947" s="300">
        <v>895</v>
      </c>
      <c r="C947" s="488"/>
      <c r="D947" s="489"/>
      <c r="E947" s="489"/>
      <c r="F947" s="489"/>
      <c r="G947" s="489"/>
      <c r="H947" s="489"/>
      <c r="I947" s="489"/>
      <c r="J947" s="489"/>
      <c r="K947" s="489"/>
      <c r="L947" s="489"/>
      <c r="M947" s="1100"/>
      <c r="N947" s="1100"/>
      <c r="O947" s="1100"/>
      <c r="P947" s="1100"/>
      <c r="Q947" s="1100"/>
      <c r="R947" s="1100"/>
      <c r="S947" s="1100"/>
      <c r="T947" s="1100"/>
      <c r="U947" s="1100"/>
      <c r="V947" s="1100"/>
      <c r="W947" s="1101"/>
      <c r="X947" s="4"/>
      <c r="Y947" s="5"/>
    </row>
    <row r="948" spans="2:25" ht="34.5" customHeight="1">
      <c r="B948" s="300">
        <v>896</v>
      </c>
      <c r="C948" s="488"/>
      <c r="D948" s="489"/>
      <c r="E948" s="489"/>
      <c r="F948" s="489"/>
      <c r="G948" s="489"/>
      <c r="H948" s="489"/>
      <c r="I948" s="489"/>
      <c r="J948" s="489"/>
      <c r="K948" s="489"/>
      <c r="L948" s="489"/>
      <c r="M948" s="1100"/>
      <c r="N948" s="1100"/>
      <c r="O948" s="1100"/>
      <c r="P948" s="1100"/>
      <c r="Q948" s="1100"/>
      <c r="R948" s="1100"/>
      <c r="S948" s="1100"/>
      <c r="T948" s="1100"/>
      <c r="U948" s="1100"/>
      <c r="V948" s="1100"/>
      <c r="W948" s="1101"/>
      <c r="X948" s="4"/>
      <c r="Y948" s="5"/>
    </row>
    <row r="949" spans="2:25" ht="34.5" customHeight="1">
      <c r="B949" s="300">
        <v>897</v>
      </c>
      <c r="C949" s="488"/>
      <c r="D949" s="489"/>
      <c r="E949" s="489"/>
      <c r="F949" s="489"/>
      <c r="G949" s="489"/>
      <c r="H949" s="489"/>
      <c r="I949" s="489"/>
      <c r="J949" s="489"/>
      <c r="K949" s="489"/>
      <c r="L949" s="489"/>
      <c r="M949" s="1100"/>
      <c r="N949" s="1100"/>
      <c r="O949" s="1100"/>
      <c r="P949" s="1100"/>
      <c r="Q949" s="1100"/>
      <c r="R949" s="1100"/>
      <c r="S949" s="1100"/>
      <c r="T949" s="1100"/>
      <c r="U949" s="1100"/>
      <c r="V949" s="1100"/>
      <c r="W949" s="1101"/>
      <c r="X949" s="4"/>
      <c r="Y949" s="5"/>
    </row>
    <row r="950" spans="2:25" ht="34.5" customHeight="1">
      <c r="B950" s="300">
        <v>898</v>
      </c>
      <c r="C950" s="488"/>
      <c r="D950" s="489"/>
      <c r="E950" s="489"/>
      <c r="F950" s="489"/>
      <c r="G950" s="489"/>
      <c r="H950" s="489"/>
      <c r="I950" s="489"/>
      <c r="J950" s="489"/>
      <c r="K950" s="489"/>
      <c r="L950" s="489"/>
      <c r="M950" s="1100"/>
      <c r="N950" s="1100"/>
      <c r="O950" s="1100"/>
      <c r="P950" s="1100"/>
      <c r="Q950" s="1100"/>
      <c r="R950" s="1100"/>
      <c r="S950" s="1100"/>
      <c r="T950" s="1100"/>
      <c r="U950" s="1100"/>
      <c r="V950" s="1100"/>
      <c r="W950" s="1101"/>
      <c r="X950" s="4"/>
      <c r="Y950" s="5"/>
    </row>
    <row r="951" spans="2:25" ht="34.5" customHeight="1">
      <c r="B951" s="300">
        <v>899</v>
      </c>
      <c r="C951" s="488"/>
      <c r="D951" s="489"/>
      <c r="E951" s="489"/>
      <c r="F951" s="489"/>
      <c r="G951" s="489"/>
      <c r="H951" s="489"/>
      <c r="I951" s="489"/>
      <c r="J951" s="489"/>
      <c r="K951" s="489"/>
      <c r="L951" s="489"/>
      <c r="M951" s="1100"/>
      <c r="N951" s="1100"/>
      <c r="O951" s="1100"/>
      <c r="P951" s="1100"/>
      <c r="Q951" s="1100"/>
      <c r="R951" s="1100"/>
      <c r="S951" s="1100"/>
      <c r="T951" s="1100"/>
      <c r="U951" s="1100"/>
      <c r="V951" s="1100"/>
      <c r="W951" s="1101"/>
      <c r="X951" s="4"/>
      <c r="Y951" s="5"/>
    </row>
    <row r="952" spans="2:25" ht="34.5" customHeight="1">
      <c r="B952" s="300">
        <v>900</v>
      </c>
      <c r="C952" s="488"/>
      <c r="D952" s="489"/>
      <c r="E952" s="489"/>
      <c r="F952" s="489"/>
      <c r="G952" s="489"/>
      <c r="H952" s="489"/>
      <c r="I952" s="489"/>
      <c r="J952" s="489"/>
      <c r="K952" s="489"/>
      <c r="L952" s="489"/>
      <c r="M952" s="1100"/>
      <c r="N952" s="1100"/>
      <c r="O952" s="1100"/>
      <c r="P952" s="1100"/>
      <c r="Q952" s="1100"/>
      <c r="R952" s="1100"/>
      <c r="S952" s="1100"/>
      <c r="T952" s="1100"/>
      <c r="U952" s="1100"/>
      <c r="V952" s="1100"/>
      <c r="W952" s="1101"/>
      <c r="X952" s="4"/>
      <c r="Y952" s="5"/>
    </row>
    <row r="953" spans="2:25" ht="34.5" customHeight="1">
      <c r="B953" s="300">
        <v>901</v>
      </c>
      <c r="C953" s="490"/>
      <c r="D953" s="491"/>
      <c r="E953" s="491"/>
      <c r="F953" s="491"/>
      <c r="G953" s="491"/>
      <c r="H953" s="491"/>
      <c r="I953" s="491"/>
      <c r="J953" s="491"/>
      <c r="K953" s="491"/>
      <c r="L953" s="491"/>
      <c r="M953" s="1100"/>
      <c r="N953" s="1100"/>
      <c r="O953" s="1100"/>
      <c r="P953" s="1100"/>
      <c r="Q953" s="1100"/>
      <c r="R953" s="1100"/>
      <c r="S953" s="1100"/>
      <c r="T953" s="1100"/>
      <c r="U953" s="1100"/>
      <c r="V953" s="1100"/>
      <c r="W953" s="1101"/>
      <c r="X953" s="4"/>
      <c r="Y953" s="5"/>
    </row>
    <row r="954" spans="2:25" ht="34.5" customHeight="1">
      <c r="B954" s="300">
        <v>902</v>
      </c>
      <c r="C954" s="490"/>
      <c r="D954" s="491"/>
      <c r="E954" s="491"/>
      <c r="F954" s="491"/>
      <c r="G954" s="491"/>
      <c r="H954" s="491"/>
      <c r="I954" s="491"/>
      <c r="J954" s="491"/>
      <c r="K954" s="491"/>
      <c r="L954" s="491"/>
      <c r="M954" s="1099"/>
      <c r="N954" s="1099"/>
      <c r="O954" s="1099"/>
      <c r="P954" s="1099"/>
      <c r="Q954" s="1099"/>
      <c r="R954" s="1100"/>
      <c r="S954" s="1100"/>
      <c r="T954" s="1100"/>
      <c r="U954" s="1100"/>
      <c r="V954" s="1100"/>
      <c r="W954" s="1101"/>
      <c r="X954" s="4"/>
      <c r="Y954" s="5"/>
    </row>
    <row r="955" spans="2:25" ht="34.5" customHeight="1">
      <c r="B955" s="300">
        <v>903</v>
      </c>
      <c r="C955" s="490"/>
      <c r="D955" s="491"/>
      <c r="E955" s="491"/>
      <c r="F955" s="491"/>
      <c r="G955" s="491"/>
      <c r="H955" s="491"/>
      <c r="I955" s="491"/>
      <c r="J955" s="491"/>
      <c r="K955" s="491"/>
      <c r="L955" s="491"/>
      <c r="M955" s="1100"/>
      <c r="N955" s="1100"/>
      <c r="O955" s="1100"/>
      <c r="P955" s="1100"/>
      <c r="Q955" s="1100"/>
      <c r="R955" s="1100"/>
      <c r="S955" s="1100"/>
      <c r="T955" s="1100"/>
      <c r="U955" s="1100"/>
      <c r="V955" s="1100"/>
      <c r="W955" s="1101"/>
      <c r="X955" s="4"/>
      <c r="Y955" s="5"/>
    </row>
    <row r="956" spans="2:25" ht="34.5" customHeight="1">
      <c r="B956" s="300">
        <v>904</v>
      </c>
      <c r="C956" s="490"/>
      <c r="D956" s="491"/>
      <c r="E956" s="491"/>
      <c r="F956" s="491"/>
      <c r="G956" s="491"/>
      <c r="H956" s="491"/>
      <c r="I956" s="491"/>
      <c r="J956" s="491"/>
      <c r="K956" s="491"/>
      <c r="L956" s="491"/>
      <c r="M956" s="1100"/>
      <c r="N956" s="1100"/>
      <c r="O956" s="1100"/>
      <c r="P956" s="1100"/>
      <c r="Q956" s="1100"/>
      <c r="R956" s="1100"/>
      <c r="S956" s="1100"/>
      <c r="T956" s="1100"/>
      <c r="U956" s="1100"/>
      <c r="V956" s="1100"/>
      <c r="W956" s="1101"/>
      <c r="X956" s="4"/>
      <c r="Y956" s="5"/>
    </row>
    <row r="957" spans="2:25" ht="34.5" customHeight="1">
      <c r="B957" s="300">
        <v>905</v>
      </c>
      <c r="C957" s="490"/>
      <c r="D957" s="491"/>
      <c r="E957" s="491"/>
      <c r="F957" s="491"/>
      <c r="G957" s="491"/>
      <c r="H957" s="491"/>
      <c r="I957" s="491"/>
      <c r="J957" s="491"/>
      <c r="K957" s="491"/>
      <c r="L957" s="491"/>
      <c r="M957" s="1100"/>
      <c r="N957" s="1100"/>
      <c r="O957" s="1100"/>
      <c r="P957" s="1100"/>
      <c r="Q957" s="1100"/>
      <c r="R957" s="1100"/>
      <c r="S957" s="1100"/>
      <c r="T957" s="1100"/>
      <c r="U957" s="1100"/>
      <c r="V957" s="1100"/>
      <c r="W957" s="1101"/>
      <c r="X957" s="4"/>
      <c r="Y957" s="5"/>
    </row>
    <row r="958" spans="2:25" ht="34.5" customHeight="1">
      <c r="B958" s="300">
        <v>906</v>
      </c>
      <c r="C958" s="490"/>
      <c r="D958" s="491"/>
      <c r="E958" s="491"/>
      <c r="F958" s="491"/>
      <c r="G958" s="491"/>
      <c r="H958" s="491"/>
      <c r="I958" s="491"/>
      <c r="J958" s="491"/>
      <c r="K958" s="491"/>
      <c r="L958" s="491"/>
      <c r="M958" s="1100"/>
      <c r="N958" s="1100"/>
      <c r="O958" s="1100"/>
      <c r="P958" s="1100"/>
      <c r="Q958" s="1100"/>
      <c r="R958" s="1100"/>
      <c r="S958" s="1100"/>
      <c r="T958" s="1100"/>
      <c r="U958" s="1100"/>
      <c r="V958" s="1100"/>
      <c r="W958" s="1101"/>
      <c r="X958" s="4"/>
      <c r="Y958" s="5"/>
    </row>
    <row r="959" spans="2:25" ht="34.5" customHeight="1">
      <c r="B959" s="300">
        <v>907</v>
      </c>
      <c r="C959" s="490"/>
      <c r="D959" s="491"/>
      <c r="E959" s="491"/>
      <c r="F959" s="491"/>
      <c r="G959" s="491"/>
      <c r="H959" s="491"/>
      <c r="I959" s="491"/>
      <c r="J959" s="491"/>
      <c r="K959" s="491"/>
      <c r="L959" s="491"/>
      <c r="M959" s="1100"/>
      <c r="N959" s="1100"/>
      <c r="O959" s="1100"/>
      <c r="P959" s="1100"/>
      <c r="Q959" s="1100"/>
      <c r="R959" s="1100"/>
      <c r="S959" s="1100"/>
      <c r="T959" s="1100"/>
      <c r="U959" s="1100"/>
      <c r="V959" s="1100"/>
      <c r="W959" s="1101"/>
      <c r="X959" s="4"/>
      <c r="Y959" s="5"/>
    </row>
    <row r="960" spans="2:25" ht="34.5" customHeight="1">
      <c r="B960" s="300">
        <v>908</v>
      </c>
      <c r="C960" s="488"/>
      <c r="D960" s="489"/>
      <c r="E960" s="489"/>
      <c r="F960" s="489"/>
      <c r="G960" s="489"/>
      <c r="H960" s="489"/>
      <c r="I960" s="489"/>
      <c r="J960" s="489"/>
      <c r="K960" s="489"/>
      <c r="L960" s="489"/>
      <c r="M960" s="1100"/>
      <c r="N960" s="1100"/>
      <c r="O960" s="1100"/>
      <c r="P960" s="1100"/>
      <c r="Q960" s="1100"/>
      <c r="R960" s="1100"/>
      <c r="S960" s="1100"/>
      <c r="T960" s="1100"/>
      <c r="U960" s="1100"/>
      <c r="V960" s="1100"/>
      <c r="W960" s="1101"/>
      <c r="X960" s="4"/>
      <c r="Y960" s="5"/>
    </row>
    <row r="961" spans="2:25" ht="34.5" customHeight="1">
      <c r="B961" s="300">
        <v>909</v>
      </c>
      <c r="C961" s="488"/>
      <c r="D961" s="489"/>
      <c r="E961" s="489"/>
      <c r="F961" s="489"/>
      <c r="G961" s="489"/>
      <c r="H961" s="489"/>
      <c r="I961" s="489"/>
      <c r="J961" s="489"/>
      <c r="K961" s="489"/>
      <c r="L961" s="489"/>
      <c r="M961" s="1100"/>
      <c r="N961" s="1100"/>
      <c r="O961" s="1100"/>
      <c r="P961" s="1100"/>
      <c r="Q961" s="1100"/>
      <c r="R961" s="1100"/>
      <c r="S961" s="1100"/>
      <c r="T961" s="1100"/>
      <c r="U961" s="1100"/>
      <c r="V961" s="1100"/>
      <c r="W961" s="1101"/>
      <c r="X961" s="4"/>
      <c r="Y961" s="5"/>
    </row>
    <row r="962" spans="2:25" ht="34.5" customHeight="1">
      <c r="B962" s="300">
        <v>910</v>
      </c>
      <c r="C962" s="488"/>
      <c r="D962" s="489"/>
      <c r="E962" s="489"/>
      <c r="F962" s="489"/>
      <c r="G962" s="489"/>
      <c r="H962" s="489"/>
      <c r="I962" s="489"/>
      <c r="J962" s="489"/>
      <c r="K962" s="489"/>
      <c r="L962" s="489"/>
      <c r="M962" s="1100"/>
      <c r="N962" s="1100"/>
      <c r="O962" s="1100"/>
      <c r="P962" s="1100"/>
      <c r="Q962" s="1100"/>
      <c r="R962" s="1100"/>
      <c r="S962" s="1100"/>
      <c r="T962" s="1100"/>
      <c r="U962" s="1100"/>
      <c r="V962" s="1100"/>
      <c r="W962" s="1101"/>
      <c r="X962" s="4"/>
      <c r="Y962" s="5"/>
    </row>
    <row r="963" spans="2:25" ht="34.5" customHeight="1">
      <c r="B963" s="300">
        <v>911</v>
      </c>
      <c r="C963" s="488"/>
      <c r="D963" s="489"/>
      <c r="E963" s="489"/>
      <c r="F963" s="489"/>
      <c r="G963" s="489"/>
      <c r="H963" s="489"/>
      <c r="I963" s="489"/>
      <c r="J963" s="489"/>
      <c r="K963" s="489"/>
      <c r="L963" s="489"/>
      <c r="M963" s="1100"/>
      <c r="N963" s="1100"/>
      <c r="O963" s="1100"/>
      <c r="P963" s="1100"/>
      <c r="Q963" s="1100"/>
      <c r="R963" s="1100"/>
      <c r="S963" s="1100"/>
      <c r="T963" s="1100"/>
      <c r="U963" s="1100"/>
      <c r="V963" s="1100"/>
      <c r="W963" s="1101"/>
      <c r="X963" s="4"/>
      <c r="Y963" s="5"/>
    </row>
    <row r="964" spans="2:25" ht="34.5" customHeight="1">
      <c r="B964" s="300">
        <v>912</v>
      </c>
      <c r="C964" s="488"/>
      <c r="D964" s="489"/>
      <c r="E964" s="489"/>
      <c r="F964" s="489"/>
      <c r="G964" s="489"/>
      <c r="H964" s="489"/>
      <c r="I964" s="489"/>
      <c r="J964" s="489"/>
      <c r="K964" s="489"/>
      <c r="L964" s="489"/>
      <c r="M964" s="1100"/>
      <c r="N964" s="1100"/>
      <c r="O964" s="1100"/>
      <c r="P964" s="1100"/>
      <c r="Q964" s="1100"/>
      <c r="R964" s="1100"/>
      <c r="S964" s="1100"/>
      <c r="T964" s="1100"/>
      <c r="U964" s="1100"/>
      <c r="V964" s="1100"/>
      <c r="W964" s="1101"/>
      <c r="X964" s="4"/>
      <c r="Y964" s="5"/>
    </row>
    <row r="965" spans="2:25" ht="34.5" customHeight="1">
      <c r="B965" s="300">
        <v>913</v>
      </c>
      <c r="C965" s="488"/>
      <c r="D965" s="489"/>
      <c r="E965" s="489"/>
      <c r="F965" s="489"/>
      <c r="G965" s="489"/>
      <c r="H965" s="489"/>
      <c r="I965" s="489"/>
      <c r="J965" s="489"/>
      <c r="K965" s="489"/>
      <c r="L965" s="489"/>
      <c r="M965" s="1100"/>
      <c r="N965" s="1100"/>
      <c r="O965" s="1100"/>
      <c r="P965" s="1100"/>
      <c r="Q965" s="1100"/>
      <c r="R965" s="1100"/>
      <c r="S965" s="1100"/>
      <c r="T965" s="1100"/>
      <c r="U965" s="1100"/>
      <c r="V965" s="1100"/>
      <c r="W965" s="1101"/>
      <c r="X965" s="4"/>
      <c r="Y965" s="5"/>
    </row>
    <row r="966" spans="2:25" ht="34.5" customHeight="1">
      <c r="B966" s="300">
        <v>914</v>
      </c>
      <c r="C966" s="488"/>
      <c r="D966" s="489"/>
      <c r="E966" s="489"/>
      <c r="F966" s="489"/>
      <c r="G966" s="489"/>
      <c r="H966" s="489"/>
      <c r="I966" s="489"/>
      <c r="J966" s="489"/>
      <c r="K966" s="489"/>
      <c r="L966" s="489"/>
      <c r="M966" s="1100"/>
      <c r="N966" s="1100"/>
      <c r="O966" s="1100"/>
      <c r="P966" s="1100"/>
      <c r="Q966" s="1100"/>
      <c r="R966" s="1100"/>
      <c r="S966" s="1100"/>
      <c r="T966" s="1100"/>
      <c r="U966" s="1100"/>
      <c r="V966" s="1100"/>
      <c r="W966" s="1101"/>
      <c r="X966" s="4"/>
      <c r="Y966" s="5"/>
    </row>
    <row r="967" spans="2:25" ht="34.5" customHeight="1">
      <c r="B967" s="300">
        <v>915</v>
      </c>
      <c r="C967" s="488"/>
      <c r="D967" s="489"/>
      <c r="E967" s="489"/>
      <c r="F967" s="489"/>
      <c r="G967" s="489"/>
      <c r="H967" s="489"/>
      <c r="I967" s="489"/>
      <c r="J967" s="489"/>
      <c r="K967" s="489"/>
      <c r="L967" s="489"/>
      <c r="M967" s="1100"/>
      <c r="N967" s="1100"/>
      <c r="O967" s="1100"/>
      <c r="P967" s="1100"/>
      <c r="Q967" s="1100"/>
      <c r="R967" s="1100"/>
      <c r="S967" s="1100"/>
      <c r="T967" s="1100"/>
      <c r="U967" s="1100"/>
      <c r="V967" s="1100"/>
      <c r="W967" s="1101"/>
      <c r="X967" s="4"/>
      <c r="Y967" s="5"/>
    </row>
    <row r="968" spans="2:25" ht="34.5" customHeight="1">
      <c r="B968" s="300">
        <v>916</v>
      </c>
      <c r="C968" s="488"/>
      <c r="D968" s="489"/>
      <c r="E968" s="489"/>
      <c r="F968" s="489"/>
      <c r="G968" s="489"/>
      <c r="H968" s="489"/>
      <c r="I968" s="489"/>
      <c r="J968" s="489"/>
      <c r="K968" s="489"/>
      <c r="L968" s="489"/>
      <c r="M968" s="1100"/>
      <c r="N968" s="1100"/>
      <c r="O968" s="1100"/>
      <c r="P968" s="1100"/>
      <c r="Q968" s="1100"/>
      <c r="R968" s="1100"/>
      <c r="S968" s="1100"/>
      <c r="T968" s="1100"/>
      <c r="U968" s="1100"/>
      <c r="V968" s="1100"/>
      <c r="W968" s="1101"/>
      <c r="X968" s="4"/>
      <c r="Y968" s="5"/>
    </row>
    <row r="969" spans="2:25" ht="34.5" customHeight="1">
      <c r="B969" s="300">
        <v>917</v>
      </c>
      <c r="C969" s="488"/>
      <c r="D969" s="489"/>
      <c r="E969" s="489"/>
      <c r="F969" s="489"/>
      <c r="G969" s="489"/>
      <c r="H969" s="489"/>
      <c r="I969" s="489"/>
      <c r="J969" s="489"/>
      <c r="K969" s="489"/>
      <c r="L969" s="489"/>
      <c r="M969" s="1100"/>
      <c r="N969" s="1100"/>
      <c r="O969" s="1100"/>
      <c r="P969" s="1100"/>
      <c r="Q969" s="1100"/>
      <c r="R969" s="1100"/>
      <c r="S969" s="1100"/>
      <c r="T969" s="1100"/>
      <c r="U969" s="1100"/>
      <c r="V969" s="1100"/>
      <c r="W969" s="1101"/>
      <c r="X969" s="4"/>
      <c r="Y969" s="5"/>
    </row>
    <row r="970" spans="2:25" ht="34.5" customHeight="1">
      <c r="B970" s="300">
        <v>918</v>
      </c>
      <c r="C970" s="488"/>
      <c r="D970" s="489"/>
      <c r="E970" s="489"/>
      <c r="F970" s="489"/>
      <c r="G970" s="489"/>
      <c r="H970" s="489"/>
      <c r="I970" s="489"/>
      <c r="J970" s="489"/>
      <c r="K970" s="489"/>
      <c r="L970" s="489"/>
      <c r="M970" s="1100"/>
      <c r="N970" s="1100"/>
      <c r="O970" s="1100"/>
      <c r="P970" s="1100"/>
      <c r="Q970" s="1100"/>
      <c r="R970" s="1100"/>
      <c r="S970" s="1100"/>
      <c r="T970" s="1100"/>
      <c r="U970" s="1100"/>
      <c r="V970" s="1100"/>
      <c r="W970" s="1101"/>
      <c r="X970" s="4"/>
      <c r="Y970" s="5"/>
    </row>
    <row r="971" spans="2:25" ht="34.5" customHeight="1">
      <c r="B971" s="300">
        <v>919</v>
      </c>
      <c r="C971" s="488"/>
      <c r="D971" s="489"/>
      <c r="E971" s="489"/>
      <c r="F971" s="489"/>
      <c r="G971" s="489"/>
      <c r="H971" s="489"/>
      <c r="I971" s="489"/>
      <c r="J971" s="489"/>
      <c r="K971" s="489"/>
      <c r="L971" s="489"/>
      <c r="M971" s="1100"/>
      <c r="N971" s="1100"/>
      <c r="O971" s="1100"/>
      <c r="P971" s="1100"/>
      <c r="Q971" s="1100"/>
      <c r="R971" s="1100"/>
      <c r="S971" s="1100"/>
      <c r="T971" s="1100"/>
      <c r="U971" s="1100"/>
      <c r="V971" s="1100"/>
      <c r="W971" s="1101"/>
      <c r="X971" s="4"/>
      <c r="Y971" s="5"/>
    </row>
    <row r="972" spans="2:25" ht="34.5" customHeight="1">
      <c r="B972" s="300">
        <v>920</v>
      </c>
      <c r="C972" s="488"/>
      <c r="D972" s="489"/>
      <c r="E972" s="489"/>
      <c r="F972" s="489"/>
      <c r="G972" s="489"/>
      <c r="H972" s="489"/>
      <c r="I972" s="489"/>
      <c r="J972" s="489"/>
      <c r="K972" s="489"/>
      <c r="L972" s="489"/>
      <c r="M972" s="1100"/>
      <c r="N972" s="1100"/>
      <c r="O972" s="1100"/>
      <c r="P972" s="1100"/>
      <c r="Q972" s="1100"/>
      <c r="R972" s="1100"/>
      <c r="S972" s="1100"/>
      <c r="T972" s="1100"/>
      <c r="U972" s="1100"/>
      <c r="V972" s="1100"/>
      <c r="W972" s="1101"/>
      <c r="X972" s="4"/>
      <c r="Y972" s="5"/>
    </row>
    <row r="973" spans="2:25" ht="34.5" customHeight="1">
      <c r="B973" s="300">
        <v>921</v>
      </c>
      <c r="C973" s="488"/>
      <c r="D973" s="489"/>
      <c r="E973" s="489"/>
      <c r="F973" s="489"/>
      <c r="G973" s="489"/>
      <c r="H973" s="489"/>
      <c r="I973" s="489"/>
      <c r="J973" s="489"/>
      <c r="K973" s="489"/>
      <c r="L973" s="489"/>
      <c r="M973" s="1100"/>
      <c r="N973" s="1100"/>
      <c r="O973" s="1100"/>
      <c r="P973" s="1100"/>
      <c r="Q973" s="1100"/>
      <c r="R973" s="1100"/>
      <c r="S973" s="1100"/>
      <c r="T973" s="1100"/>
      <c r="U973" s="1100"/>
      <c r="V973" s="1100"/>
      <c r="W973" s="1101"/>
      <c r="X973" s="4"/>
      <c r="Y973" s="5"/>
    </row>
    <row r="974" spans="2:25" ht="34.5" customHeight="1">
      <c r="B974" s="300">
        <v>922</v>
      </c>
      <c r="C974" s="488"/>
      <c r="D974" s="489"/>
      <c r="E974" s="489"/>
      <c r="F974" s="489"/>
      <c r="G974" s="489"/>
      <c r="H974" s="489"/>
      <c r="I974" s="489"/>
      <c r="J974" s="489"/>
      <c r="K974" s="489"/>
      <c r="L974" s="489"/>
      <c r="M974" s="1100"/>
      <c r="N974" s="1100"/>
      <c r="O974" s="1100"/>
      <c r="P974" s="1100"/>
      <c r="Q974" s="1100"/>
      <c r="R974" s="1100"/>
      <c r="S974" s="1100"/>
      <c r="T974" s="1100"/>
      <c r="U974" s="1100"/>
      <c r="V974" s="1100"/>
      <c r="W974" s="1101"/>
      <c r="X974" s="4"/>
      <c r="Y974" s="5"/>
    </row>
    <row r="975" spans="2:25" ht="34.5" customHeight="1">
      <c r="B975" s="300">
        <v>923</v>
      </c>
      <c r="C975" s="488"/>
      <c r="D975" s="489"/>
      <c r="E975" s="489"/>
      <c r="F975" s="489"/>
      <c r="G975" s="489"/>
      <c r="H975" s="489"/>
      <c r="I975" s="489"/>
      <c r="J975" s="489"/>
      <c r="K975" s="489"/>
      <c r="L975" s="489"/>
      <c r="M975" s="1100"/>
      <c r="N975" s="1100"/>
      <c r="O975" s="1100"/>
      <c r="P975" s="1100"/>
      <c r="Q975" s="1100"/>
      <c r="R975" s="1100"/>
      <c r="S975" s="1100"/>
      <c r="T975" s="1100"/>
      <c r="U975" s="1100"/>
      <c r="V975" s="1100"/>
      <c r="W975" s="1101"/>
      <c r="X975" s="4"/>
      <c r="Y975" s="5"/>
    </row>
    <row r="976" spans="2:25" ht="34.5" customHeight="1">
      <c r="B976" s="300">
        <v>924</v>
      </c>
      <c r="C976" s="488"/>
      <c r="D976" s="489"/>
      <c r="E976" s="489"/>
      <c r="F976" s="489"/>
      <c r="G976" s="489"/>
      <c r="H976" s="489"/>
      <c r="I976" s="489"/>
      <c r="J976" s="489"/>
      <c r="K976" s="489"/>
      <c r="L976" s="489"/>
      <c r="M976" s="1100"/>
      <c r="N976" s="1100"/>
      <c r="O976" s="1100"/>
      <c r="P976" s="1100"/>
      <c r="Q976" s="1100"/>
      <c r="R976" s="1100"/>
      <c r="S976" s="1100"/>
      <c r="T976" s="1100"/>
      <c r="U976" s="1100"/>
      <c r="V976" s="1100"/>
      <c r="W976" s="1101"/>
      <c r="X976" s="4"/>
      <c r="Y976" s="5"/>
    </row>
    <row r="977" spans="2:25" ht="34.5" customHeight="1">
      <c r="B977" s="300">
        <v>925</v>
      </c>
      <c r="C977" s="488"/>
      <c r="D977" s="489"/>
      <c r="E977" s="489"/>
      <c r="F977" s="489"/>
      <c r="G977" s="489"/>
      <c r="H977" s="489"/>
      <c r="I977" s="489"/>
      <c r="J977" s="489"/>
      <c r="K977" s="489"/>
      <c r="L977" s="489"/>
      <c r="M977" s="1100"/>
      <c r="N977" s="1100"/>
      <c r="O977" s="1100"/>
      <c r="P977" s="1100"/>
      <c r="Q977" s="1100"/>
      <c r="R977" s="1100"/>
      <c r="S977" s="1100"/>
      <c r="T977" s="1100"/>
      <c r="U977" s="1100"/>
      <c r="V977" s="1100"/>
      <c r="W977" s="1101"/>
      <c r="X977" s="4"/>
      <c r="Y977" s="5"/>
    </row>
    <row r="978" spans="2:25" ht="34.5" customHeight="1">
      <c r="B978" s="300">
        <v>926</v>
      </c>
      <c r="C978" s="488"/>
      <c r="D978" s="489"/>
      <c r="E978" s="489"/>
      <c r="F978" s="489"/>
      <c r="G978" s="489"/>
      <c r="H978" s="489"/>
      <c r="I978" s="489"/>
      <c r="J978" s="489"/>
      <c r="K978" s="489"/>
      <c r="L978" s="489"/>
      <c r="M978" s="1100"/>
      <c r="N978" s="1100"/>
      <c r="O978" s="1100"/>
      <c r="P978" s="1100"/>
      <c r="Q978" s="1100"/>
      <c r="R978" s="1100"/>
      <c r="S978" s="1100"/>
      <c r="T978" s="1100"/>
      <c r="U978" s="1100"/>
      <c r="V978" s="1100"/>
      <c r="W978" s="1101"/>
      <c r="X978" s="4"/>
      <c r="Y978" s="5"/>
    </row>
    <row r="979" spans="2:25" ht="34.5" customHeight="1">
      <c r="B979" s="300">
        <v>927</v>
      </c>
      <c r="C979" s="488"/>
      <c r="D979" s="489"/>
      <c r="E979" s="489"/>
      <c r="F979" s="489"/>
      <c r="G979" s="489"/>
      <c r="H979" s="489"/>
      <c r="I979" s="489"/>
      <c r="J979" s="489"/>
      <c r="K979" s="489"/>
      <c r="L979" s="489"/>
      <c r="M979" s="1100"/>
      <c r="N979" s="1100"/>
      <c r="O979" s="1100"/>
      <c r="P979" s="1100"/>
      <c r="Q979" s="1100"/>
      <c r="R979" s="1100"/>
      <c r="S979" s="1100"/>
      <c r="T979" s="1100"/>
      <c r="U979" s="1100"/>
      <c r="V979" s="1100"/>
      <c r="W979" s="1101"/>
      <c r="X979" s="4"/>
      <c r="Y979" s="5"/>
    </row>
    <row r="980" spans="2:25" ht="34.5" customHeight="1">
      <c r="B980" s="300">
        <v>928</v>
      </c>
      <c r="C980" s="488"/>
      <c r="D980" s="489"/>
      <c r="E980" s="489"/>
      <c r="F980" s="489"/>
      <c r="G980" s="489"/>
      <c r="H980" s="489"/>
      <c r="I980" s="489"/>
      <c r="J980" s="489"/>
      <c r="K980" s="489"/>
      <c r="L980" s="489"/>
      <c r="M980" s="1100"/>
      <c r="N980" s="1100"/>
      <c r="O980" s="1100"/>
      <c r="P980" s="1100"/>
      <c r="Q980" s="1100"/>
      <c r="R980" s="1100"/>
      <c r="S980" s="1100"/>
      <c r="T980" s="1100"/>
      <c r="U980" s="1100"/>
      <c r="V980" s="1100"/>
      <c r="W980" s="1101"/>
      <c r="X980" s="4"/>
      <c r="Y980" s="5"/>
    </row>
    <row r="981" spans="2:25" ht="34.5" customHeight="1">
      <c r="B981" s="300">
        <v>929</v>
      </c>
      <c r="C981" s="488"/>
      <c r="D981" s="489"/>
      <c r="E981" s="489"/>
      <c r="F981" s="489"/>
      <c r="G981" s="489"/>
      <c r="H981" s="489"/>
      <c r="I981" s="489"/>
      <c r="J981" s="489"/>
      <c r="K981" s="489"/>
      <c r="L981" s="489"/>
      <c r="M981" s="1100"/>
      <c r="N981" s="1100"/>
      <c r="O981" s="1100"/>
      <c r="P981" s="1100"/>
      <c r="Q981" s="1100"/>
      <c r="R981" s="1100"/>
      <c r="S981" s="1100"/>
      <c r="T981" s="1100"/>
      <c r="U981" s="1100"/>
      <c r="V981" s="1100"/>
      <c r="W981" s="1101"/>
      <c r="X981" s="4"/>
      <c r="Y981" s="5"/>
    </row>
    <row r="982" spans="2:25" ht="34.5" customHeight="1">
      <c r="B982" s="300">
        <v>930</v>
      </c>
      <c r="C982" s="488"/>
      <c r="D982" s="489"/>
      <c r="E982" s="489"/>
      <c r="F982" s="489"/>
      <c r="G982" s="489"/>
      <c r="H982" s="489"/>
      <c r="I982" s="489"/>
      <c r="J982" s="489"/>
      <c r="K982" s="489"/>
      <c r="L982" s="489"/>
      <c r="M982" s="1100"/>
      <c r="N982" s="1100"/>
      <c r="O982" s="1100"/>
      <c r="P982" s="1100"/>
      <c r="Q982" s="1100"/>
      <c r="R982" s="1100"/>
      <c r="S982" s="1100"/>
      <c r="T982" s="1100"/>
      <c r="U982" s="1100"/>
      <c r="V982" s="1100"/>
      <c r="W982" s="1101"/>
      <c r="X982" s="4"/>
      <c r="Y982" s="5"/>
    </row>
    <row r="983" spans="2:25" ht="34.5" customHeight="1">
      <c r="B983" s="300">
        <v>931</v>
      </c>
      <c r="C983" s="488"/>
      <c r="D983" s="489"/>
      <c r="E983" s="489"/>
      <c r="F983" s="489"/>
      <c r="G983" s="489"/>
      <c r="H983" s="489"/>
      <c r="I983" s="489"/>
      <c r="J983" s="489"/>
      <c r="K983" s="489"/>
      <c r="L983" s="489"/>
      <c r="M983" s="1100"/>
      <c r="N983" s="1100"/>
      <c r="O983" s="1100"/>
      <c r="P983" s="1100"/>
      <c r="Q983" s="1100"/>
      <c r="R983" s="1100"/>
      <c r="S983" s="1100"/>
      <c r="T983" s="1100"/>
      <c r="U983" s="1100"/>
      <c r="V983" s="1100"/>
      <c r="W983" s="1101"/>
      <c r="X983" s="4"/>
      <c r="Y983" s="5"/>
    </row>
    <row r="984" spans="2:25" ht="34.5" customHeight="1">
      <c r="B984" s="300">
        <v>932</v>
      </c>
      <c r="C984" s="488"/>
      <c r="D984" s="489"/>
      <c r="E984" s="489"/>
      <c r="F984" s="489"/>
      <c r="G984" s="489"/>
      <c r="H984" s="489"/>
      <c r="I984" s="489"/>
      <c r="J984" s="489"/>
      <c r="K984" s="489"/>
      <c r="L984" s="489"/>
      <c r="M984" s="1100"/>
      <c r="N984" s="1100"/>
      <c r="O984" s="1100"/>
      <c r="P984" s="1100"/>
      <c r="Q984" s="1100"/>
      <c r="R984" s="1100"/>
      <c r="S984" s="1100"/>
      <c r="T984" s="1100"/>
      <c r="U984" s="1100"/>
      <c r="V984" s="1100"/>
      <c r="W984" s="1101"/>
      <c r="X984" s="4"/>
      <c r="Y984" s="5"/>
    </row>
    <row r="985" spans="2:25" ht="34.5" customHeight="1">
      <c r="B985" s="300">
        <v>933</v>
      </c>
      <c r="C985" s="488"/>
      <c r="D985" s="489"/>
      <c r="E985" s="489"/>
      <c r="F985" s="489"/>
      <c r="G985" s="489"/>
      <c r="H985" s="489"/>
      <c r="I985" s="489"/>
      <c r="J985" s="489"/>
      <c r="K985" s="489"/>
      <c r="L985" s="489"/>
      <c r="M985" s="1100"/>
      <c r="N985" s="1100"/>
      <c r="O985" s="1100"/>
      <c r="P985" s="1100"/>
      <c r="Q985" s="1100"/>
      <c r="R985" s="1100"/>
      <c r="S985" s="1100"/>
      <c r="T985" s="1100"/>
      <c r="U985" s="1100"/>
      <c r="V985" s="1100"/>
      <c r="W985" s="1101"/>
      <c r="X985" s="4"/>
      <c r="Y985" s="5"/>
    </row>
    <row r="986" spans="2:25" ht="34.5" customHeight="1">
      <c r="B986" s="300">
        <v>934</v>
      </c>
      <c r="C986" s="488"/>
      <c r="D986" s="489"/>
      <c r="E986" s="489"/>
      <c r="F986" s="489"/>
      <c r="G986" s="489"/>
      <c r="H986" s="489"/>
      <c r="I986" s="489"/>
      <c r="J986" s="489"/>
      <c r="K986" s="489"/>
      <c r="L986" s="489"/>
      <c r="M986" s="1100"/>
      <c r="N986" s="1100"/>
      <c r="O986" s="1100"/>
      <c r="P986" s="1100"/>
      <c r="Q986" s="1100"/>
      <c r="R986" s="1100"/>
      <c r="S986" s="1100"/>
      <c r="T986" s="1100"/>
      <c r="U986" s="1100"/>
      <c r="V986" s="1100"/>
      <c r="W986" s="1101"/>
      <c r="X986" s="4"/>
      <c r="Y986" s="5"/>
    </row>
    <row r="987" spans="2:25" ht="34.5" customHeight="1">
      <c r="B987" s="300">
        <v>935</v>
      </c>
      <c r="C987" s="488"/>
      <c r="D987" s="489"/>
      <c r="E987" s="489"/>
      <c r="F987" s="489"/>
      <c r="G987" s="489"/>
      <c r="H987" s="489"/>
      <c r="I987" s="489"/>
      <c r="J987" s="489"/>
      <c r="K987" s="489"/>
      <c r="L987" s="489"/>
      <c r="M987" s="1100"/>
      <c r="N987" s="1100"/>
      <c r="O987" s="1100"/>
      <c r="P987" s="1100"/>
      <c r="Q987" s="1100"/>
      <c r="R987" s="1100"/>
      <c r="S987" s="1100"/>
      <c r="T987" s="1100"/>
      <c r="U987" s="1100"/>
      <c r="V987" s="1100"/>
      <c r="W987" s="1101"/>
      <c r="X987" s="4"/>
      <c r="Y987" s="5"/>
    </row>
    <row r="988" spans="2:25" ht="34.5" customHeight="1">
      <c r="B988" s="300">
        <v>936</v>
      </c>
      <c r="C988" s="488"/>
      <c r="D988" s="489"/>
      <c r="E988" s="489"/>
      <c r="F988" s="489"/>
      <c r="G988" s="489"/>
      <c r="H988" s="489"/>
      <c r="I988" s="489"/>
      <c r="J988" s="489"/>
      <c r="K988" s="489"/>
      <c r="L988" s="489"/>
      <c r="M988" s="1100"/>
      <c r="N988" s="1100"/>
      <c r="O988" s="1100"/>
      <c r="P988" s="1100"/>
      <c r="Q988" s="1100"/>
      <c r="R988" s="1100"/>
      <c r="S988" s="1100"/>
      <c r="T988" s="1100"/>
      <c r="U988" s="1100"/>
      <c r="V988" s="1100"/>
      <c r="W988" s="1101"/>
      <c r="X988" s="4"/>
      <c r="Y988" s="5"/>
    </row>
    <row r="989" spans="2:25" ht="34.5" customHeight="1">
      <c r="B989" s="300">
        <v>937</v>
      </c>
      <c r="C989" s="488"/>
      <c r="D989" s="489"/>
      <c r="E989" s="489"/>
      <c r="F989" s="489"/>
      <c r="G989" s="489"/>
      <c r="H989" s="489"/>
      <c r="I989" s="489"/>
      <c r="J989" s="489"/>
      <c r="K989" s="489"/>
      <c r="L989" s="489"/>
      <c r="M989" s="1100"/>
      <c r="N989" s="1100"/>
      <c r="O989" s="1100"/>
      <c r="P989" s="1100"/>
      <c r="Q989" s="1100"/>
      <c r="R989" s="1100"/>
      <c r="S989" s="1100"/>
      <c r="T989" s="1100"/>
      <c r="U989" s="1100"/>
      <c r="V989" s="1100"/>
      <c r="W989" s="1101"/>
      <c r="X989" s="4"/>
      <c r="Y989" s="5"/>
    </row>
    <row r="990" spans="2:25" ht="34.5" customHeight="1">
      <c r="B990" s="300">
        <v>938</v>
      </c>
      <c r="C990" s="488"/>
      <c r="D990" s="489"/>
      <c r="E990" s="489"/>
      <c r="F990" s="489"/>
      <c r="G990" s="489"/>
      <c r="H990" s="489"/>
      <c r="I990" s="489"/>
      <c r="J990" s="489"/>
      <c r="K990" s="489"/>
      <c r="L990" s="489"/>
      <c r="M990" s="1100"/>
      <c r="N990" s="1100"/>
      <c r="O990" s="1100"/>
      <c r="P990" s="1100"/>
      <c r="Q990" s="1100"/>
      <c r="R990" s="1100"/>
      <c r="S990" s="1100"/>
      <c r="T990" s="1100"/>
      <c r="U990" s="1100"/>
      <c r="V990" s="1100"/>
      <c r="W990" s="1101"/>
      <c r="X990" s="4"/>
      <c r="Y990" s="5"/>
    </row>
    <row r="991" spans="2:25" ht="34.5" customHeight="1">
      <c r="B991" s="300">
        <v>939</v>
      </c>
      <c r="C991" s="488"/>
      <c r="D991" s="489"/>
      <c r="E991" s="489"/>
      <c r="F991" s="489"/>
      <c r="G991" s="489"/>
      <c r="H991" s="489"/>
      <c r="I991" s="489"/>
      <c r="J991" s="489"/>
      <c r="K991" s="489"/>
      <c r="L991" s="489"/>
      <c r="M991" s="1100"/>
      <c r="N991" s="1100"/>
      <c r="O991" s="1100"/>
      <c r="P991" s="1100"/>
      <c r="Q991" s="1100"/>
      <c r="R991" s="1100"/>
      <c r="S991" s="1100"/>
      <c r="T991" s="1100"/>
      <c r="U991" s="1100"/>
      <c r="V991" s="1100"/>
      <c r="W991" s="1101"/>
      <c r="X991" s="4"/>
      <c r="Y991" s="5"/>
    </row>
    <row r="992" spans="2:25" ht="34.5" customHeight="1">
      <c r="B992" s="300">
        <v>940</v>
      </c>
      <c r="C992" s="488"/>
      <c r="D992" s="489"/>
      <c r="E992" s="489"/>
      <c r="F992" s="489"/>
      <c r="G992" s="489"/>
      <c r="H992" s="489"/>
      <c r="I992" s="489"/>
      <c r="J992" s="489"/>
      <c r="K992" s="489"/>
      <c r="L992" s="489"/>
      <c r="M992" s="1100"/>
      <c r="N992" s="1100"/>
      <c r="O992" s="1100"/>
      <c r="P992" s="1100"/>
      <c r="Q992" s="1100"/>
      <c r="R992" s="1100"/>
      <c r="S992" s="1100"/>
      <c r="T992" s="1100"/>
      <c r="U992" s="1100"/>
      <c r="V992" s="1100"/>
      <c r="W992" s="1101"/>
      <c r="X992" s="4"/>
      <c r="Y992" s="5"/>
    </row>
    <row r="993" spans="2:25" ht="34.5" customHeight="1">
      <c r="B993" s="300">
        <v>941</v>
      </c>
      <c r="C993" s="488"/>
      <c r="D993" s="489"/>
      <c r="E993" s="489"/>
      <c r="F993" s="489"/>
      <c r="G993" s="489"/>
      <c r="H993" s="489"/>
      <c r="I993" s="489"/>
      <c r="J993" s="489"/>
      <c r="K993" s="489"/>
      <c r="L993" s="489"/>
      <c r="M993" s="1100"/>
      <c r="N993" s="1100"/>
      <c r="O993" s="1100"/>
      <c r="P993" s="1100"/>
      <c r="Q993" s="1100"/>
      <c r="R993" s="1100"/>
      <c r="S993" s="1100"/>
      <c r="T993" s="1100"/>
      <c r="U993" s="1100"/>
      <c r="V993" s="1100"/>
      <c r="W993" s="1101"/>
      <c r="X993" s="4"/>
      <c r="Y993" s="5"/>
    </row>
    <row r="994" spans="2:25" ht="34.5" customHeight="1">
      <c r="B994" s="300">
        <v>942</v>
      </c>
      <c r="C994" s="488"/>
      <c r="D994" s="489"/>
      <c r="E994" s="489"/>
      <c r="F994" s="489"/>
      <c r="G994" s="489"/>
      <c r="H994" s="489"/>
      <c r="I994" s="489"/>
      <c r="J994" s="489"/>
      <c r="K994" s="489"/>
      <c r="L994" s="489"/>
      <c r="M994" s="1100"/>
      <c r="N994" s="1100"/>
      <c r="O994" s="1100"/>
      <c r="P994" s="1100"/>
      <c r="Q994" s="1100"/>
      <c r="R994" s="1100"/>
      <c r="S994" s="1100"/>
      <c r="T994" s="1100"/>
      <c r="U994" s="1100"/>
      <c r="V994" s="1100"/>
      <c r="W994" s="1101"/>
      <c r="X994" s="4"/>
      <c r="Y994" s="5"/>
    </row>
    <row r="995" spans="2:25" ht="34.5" customHeight="1">
      <c r="B995" s="300">
        <v>943</v>
      </c>
      <c r="C995" s="488"/>
      <c r="D995" s="489"/>
      <c r="E995" s="489"/>
      <c r="F995" s="489"/>
      <c r="G995" s="489"/>
      <c r="H995" s="489"/>
      <c r="I995" s="489"/>
      <c r="J995" s="489"/>
      <c r="K995" s="489"/>
      <c r="L995" s="489"/>
      <c r="M995" s="1100"/>
      <c r="N995" s="1100"/>
      <c r="O995" s="1100"/>
      <c r="P995" s="1100"/>
      <c r="Q995" s="1100"/>
      <c r="R995" s="1100"/>
      <c r="S995" s="1100"/>
      <c r="T995" s="1100"/>
      <c r="U995" s="1100"/>
      <c r="V995" s="1100"/>
      <c r="W995" s="1101"/>
      <c r="X995" s="4"/>
      <c r="Y995" s="5"/>
    </row>
    <row r="996" spans="2:25" ht="34.5" customHeight="1">
      <c r="B996" s="300">
        <v>944</v>
      </c>
      <c r="C996" s="488"/>
      <c r="D996" s="489"/>
      <c r="E996" s="489"/>
      <c r="F996" s="489"/>
      <c r="G996" s="489"/>
      <c r="H996" s="489"/>
      <c r="I996" s="489"/>
      <c r="J996" s="489"/>
      <c r="K996" s="489"/>
      <c r="L996" s="489"/>
      <c r="M996" s="1100"/>
      <c r="N996" s="1100"/>
      <c r="O996" s="1100"/>
      <c r="P996" s="1100"/>
      <c r="Q996" s="1100"/>
      <c r="R996" s="1100"/>
      <c r="S996" s="1100"/>
      <c r="T996" s="1100"/>
      <c r="U996" s="1100"/>
      <c r="V996" s="1100"/>
      <c r="W996" s="1101"/>
      <c r="X996" s="4"/>
      <c r="Y996" s="5"/>
    </row>
    <row r="997" spans="2:25" ht="34.5" customHeight="1">
      <c r="B997" s="300">
        <v>945</v>
      </c>
      <c r="C997" s="488"/>
      <c r="D997" s="489"/>
      <c r="E997" s="489"/>
      <c r="F997" s="489"/>
      <c r="G997" s="489"/>
      <c r="H997" s="489"/>
      <c r="I997" s="489"/>
      <c r="J997" s="489"/>
      <c r="K997" s="489"/>
      <c r="L997" s="489"/>
      <c r="M997" s="1100"/>
      <c r="N997" s="1100"/>
      <c r="O997" s="1100"/>
      <c r="P997" s="1100"/>
      <c r="Q997" s="1100"/>
      <c r="R997" s="1100"/>
      <c r="S997" s="1100"/>
      <c r="T997" s="1100"/>
      <c r="U997" s="1100"/>
      <c r="V997" s="1100"/>
      <c r="W997" s="1101"/>
      <c r="X997" s="4"/>
      <c r="Y997" s="5"/>
    </row>
    <row r="998" spans="2:25" ht="34.5" customHeight="1">
      <c r="B998" s="300">
        <v>946</v>
      </c>
      <c r="C998" s="488"/>
      <c r="D998" s="489"/>
      <c r="E998" s="489"/>
      <c r="F998" s="489"/>
      <c r="G998" s="489"/>
      <c r="H998" s="489"/>
      <c r="I998" s="489"/>
      <c r="J998" s="489"/>
      <c r="K998" s="489"/>
      <c r="L998" s="489"/>
      <c r="M998" s="1100"/>
      <c r="N998" s="1100"/>
      <c r="O998" s="1100"/>
      <c r="P998" s="1100"/>
      <c r="Q998" s="1100"/>
      <c r="R998" s="1100"/>
      <c r="S998" s="1100"/>
      <c r="T998" s="1100"/>
      <c r="U998" s="1100"/>
      <c r="V998" s="1100"/>
      <c r="W998" s="1101"/>
      <c r="X998" s="4"/>
      <c r="Y998" s="5"/>
    </row>
    <row r="999" spans="2:25" ht="34.5" customHeight="1">
      <c r="B999" s="300">
        <v>947</v>
      </c>
      <c r="C999" s="488"/>
      <c r="D999" s="489"/>
      <c r="E999" s="489"/>
      <c r="F999" s="489"/>
      <c r="G999" s="489"/>
      <c r="H999" s="489"/>
      <c r="I999" s="489"/>
      <c r="J999" s="489"/>
      <c r="K999" s="489"/>
      <c r="L999" s="489"/>
      <c r="M999" s="1100"/>
      <c r="N999" s="1100"/>
      <c r="O999" s="1100"/>
      <c r="P999" s="1100"/>
      <c r="Q999" s="1100"/>
      <c r="R999" s="1100"/>
      <c r="S999" s="1100"/>
      <c r="T999" s="1100"/>
      <c r="U999" s="1100"/>
      <c r="V999" s="1100"/>
      <c r="W999" s="1101"/>
      <c r="X999" s="4"/>
      <c r="Y999" s="5"/>
    </row>
    <row r="1000" spans="2:25" ht="34.5" customHeight="1">
      <c r="B1000" s="300">
        <v>948</v>
      </c>
      <c r="C1000" s="488"/>
      <c r="D1000" s="489"/>
      <c r="E1000" s="489"/>
      <c r="F1000" s="489"/>
      <c r="G1000" s="489"/>
      <c r="H1000" s="489"/>
      <c r="I1000" s="489"/>
      <c r="J1000" s="489"/>
      <c r="K1000" s="489"/>
      <c r="L1000" s="489"/>
      <c r="M1000" s="1100"/>
      <c r="N1000" s="1100"/>
      <c r="O1000" s="1100"/>
      <c r="P1000" s="1100"/>
      <c r="Q1000" s="1100"/>
      <c r="R1000" s="1100"/>
      <c r="S1000" s="1100"/>
      <c r="T1000" s="1100"/>
      <c r="U1000" s="1100"/>
      <c r="V1000" s="1100"/>
      <c r="W1000" s="1101"/>
      <c r="X1000" s="4"/>
      <c r="Y1000" s="5"/>
    </row>
    <row r="1001" spans="2:25" ht="34.5" customHeight="1">
      <c r="B1001" s="300">
        <v>949</v>
      </c>
      <c r="C1001" s="488"/>
      <c r="D1001" s="489"/>
      <c r="E1001" s="489"/>
      <c r="F1001" s="489"/>
      <c r="G1001" s="489"/>
      <c r="H1001" s="489"/>
      <c r="I1001" s="489"/>
      <c r="J1001" s="489"/>
      <c r="K1001" s="489"/>
      <c r="L1001" s="489"/>
      <c r="M1001" s="1100"/>
      <c r="N1001" s="1100"/>
      <c r="O1001" s="1100"/>
      <c r="P1001" s="1100"/>
      <c r="Q1001" s="1100"/>
      <c r="R1001" s="1100"/>
      <c r="S1001" s="1100"/>
      <c r="T1001" s="1100"/>
      <c r="U1001" s="1100"/>
      <c r="V1001" s="1100"/>
      <c r="W1001" s="1101"/>
      <c r="X1001" s="4"/>
      <c r="Y1001" s="5"/>
    </row>
    <row r="1002" spans="2:25" ht="34.5" customHeight="1">
      <c r="B1002" s="300">
        <v>950</v>
      </c>
      <c r="C1002" s="488"/>
      <c r="D1002" s="489"/>
      <c r="E1002" s="489"/>
      <c r="F1002" s="489"/>
      <c r="G1002" s="489"/>
      <c r="H1002" s="489"/>
      <c r="I1002" s="489"/>
      <c r="J1002" s="489"/>
      <c r="K1002" s="489"/>
      <c r="L1002" s="489"/>
      <c r="M1002" s="1100"/>
      <c r="N1002" s="1100"/>
      <c r="O1002" s="1100"/>
      <c r="P1002" s="1100"/>
      <c r="Q1002" s="1100"/>
      <c r="R1002" s="1100"/>
      <c r="S1002" s="1100"/>
      <c r="T1002" s="1100"/>
      <c r="U1002" s="1100"/>
      <c r="V1002" s="1100"/>
      <c r="W1002" s="1101"/>
      <c r="X1002" s="4"/>
      <c r="Y1002" s="5"/>
    </row>
    <row r="1003" spans="2:25" ht="34.5" customHeight="1">
      <c r="B1003" s="300">
        <v>951</v>
      </c>
      <c r="C1003" s="488"/>
      <c r="D1003" s="489"/>
      <c r="E1003" s="489"/>
      <c r="F1003" s="489"/>
      <c r="G1003" s="489"/>
      <c r="H1003" s="489"/>
      <c r="I1003" s="489"/>
      <c r="J1003" s="489"/>
      <c r="K1003" s="489"/>
      <c r="L1003" s="489"/>
      <c r="M1003" s="1100"/>
      <c r="N1003" s="1100"/>
      <c r="O1003" s="1100"/>
      <c r="P1003" s="1100"/>
      <c r="Q1003" s="1100"/>
      <c r="R1003" s="1100"/>
      <c r="S1003" s="1100"/>
      <c r="T1003" s="1100"/>
      <c r="U1003" s="1100"/>
      <c r="V1003" s="1100"/>
      <c r="W1003" s="1101"/>
      <c r="X1003" s="4"/>
      <c r="Y1003" s="5"/>
    </row>
    <row r="1004" spans="2:25" ht="34.5" customHeight="1">
      <c r="B1004" s="300">
        <v>952</v>
      </c>
      <c r="C1004" s="488"/>
      <c r="D1004" s="489"/>
      <c r="E1004" s="489"/>
      <c r="F1004" s="489"/>
      <c r="G1004" s="489"/>
      <c r="H1004" s="489"/>
      <c r="I1004" s="489"/>
      <c r="J1004" s="489"/>
      <c r="K1004" s="489"/>
      <c r="L1004" s="489"/>
      <c r="M1004" s="1100"/>
      <c r="N1004" s="1100"/>
      <c r="O1004" s="1100"/>
      <c r="P1004" s="1100"/>
      <c r="Q1004" s="1100"/>
      <c r="R1004" s="1100"/>
      <c r="S1004" s="1100"/>
      <c r="T1004" s="1100"/>
      <c r="U1004" s="1100"/>
      <c r="V1004" s="1100"/>
      <c r="W1004" s="1101"/>
      <c r="X1004" s="4"/>
      <c r="Y1004" s="5"/>
    </row>
    <row r="1005" spans="2:25" ht="34.5" customHeight="1">
      <c r="B1005" s="300">
        <v>953</v>
      </c>
      <c r="C1005" s="488"/>
      <c r="D1005" s="489"/>
      <c r="E1005" s="489"/>
      <c r="F1005" s="489"/>
      <c r="G1005" s="489"/>
      <c r="H1005" s="489"/>
      <c r="I1005" s="489"/>
      <c r="J1005" s="489"/>
      <c r="K1005" s="489"/>
      <c r="L1005" s="489"/>
      <c r="M1005" s="1100"/>
      <c r="N1005" s="1100"/>
      <c r="O1005" s="1100"/>
      <c r="P1005" s="1100"/>
      <c r="Q1005" s="1100"/>
      <c r="R1005" s="1100"/>
      <c r="S1005" s="1100"/>
      <c r="T1005" s="1100"/>
      <c r="U1005" s="1100"/>
      <c r="V1005" s="1100"/>
      <c r="W1005" s="1101"/>
      <c r="X1005" s="4"/>
      <c r="Y1005" s="5"/>
    </row>
    <row r="1006" spans="2:25" ht="34.5" customHeight="1">
      <c r="B1006" s="300">
        <v>954</v>
      </c>
      <c r="C1006" s="488"/>
      <c r="D1006" s="489"/>
      <c r="E1006" s="489"/>
      <c r="F1006" s="489"/>
      <c r="G1006" s="489"/>
      <c r="H1006" s="489"/>
      <c r="I1006" s="489"/>
      <c r="J1006" s="489"/>
      <c r="K1006" s="489"/>
      <c r="L1006" s="489"/>
      <c r="M1006" s="1100"/>
      <c r="N1006" s="1100"/>
      <c r="O1006" s="1100"/>
      <c r="P1006" s="1100"/>
      <c r="Q1006" s="1100"/>
      <c r="R1006" s="1100"/>
      <c r="S1006" s="1100"/>
      <c r="T1006" s="1100"/>
      <c r="U1006" s="1100"/>
      <c r="V1006" s="1100"/>
      <c r="W1006" s="1101"/>
      <c r="X1006" s="4"/>
      <c r="Y1006" s="5"/>
    </row>
    <row r="1007" spans="2:25" ht="34.5" customHeight="1">
      <c r="B1007" s="300">
        <v>955</v>
      </c>
      <c r="C1007" s="488"/>
      <c r="D1007" s="489"/>
      <c r="E1007" s="489"/>
      <c r="F1007" s="489"/>
      <c r="G1007" s="489"/>
      <c r="H1007" s="489"/>
      <c r="I1007" s="489"/>
      <c r="J1007" s="489"/>
      <c r="K1007" s="489"/>
      <c r="L1007" s="489"/>
      <c r="M1007" s="1100"/>
      <c r="N1007" s="1100"/>
      <c r="O1007" s="1100"/>
      <c r="P1007" s="1100"/>
      <c r="Q1007" s="1100"/>
      <c r="R1007" s="1100"/>
      <c r="S1007" s="1100"/>
      <c r="T1007" s="1100"/>
      <c r="U1007" s="1100"/>
      <c r="V1007" s="1100"/>
      <c r="W1007" s="1101"/>
      <c r="X1007" s="4"/>
      <c r="Y1007" s="5"/>
    </row>
    <row r="1008" spans="2:25" ht="34.5" customHeight="1">
      <c r="B1008" s="300">
        <v>956</v>
      </c>
      <c r="C1008" s="488"/>
      <c r="D1008" s="489"/>
      <c r="E1008" s="489"/>
      <c r="F1008" s="489"/>
      <c r="G1008" s="489"/>
      <c r="H1008" s="489"/>
      <c r="I1008" s="489"/>
      <c r="J1008" s="489"/>
      <c r="K1008" s="489"/>
      <c r="L1008" s="489"/>
      <c r="M1008" s="1100"/>
      <c r="N1008" s="1100"/>
      <c r="O1008" s="1100"/>
      <c r="P1008" s="1100"/>
      <c r="Q1008" s="1100"/>
      <c r="R1008" s="1100"/>
      <c r="S1008" s="1100"/>
      <c r="T1008" s="1100"/>
      <c r="U1008" s="1100"/>
      <c r="V1008" s="1100"/>
      <c r="W1008" s="1101"/>
      <c r="X1008" s="4"/>
      <c r="Y1008" s="5"/>
    </row>
    <row r="1009" spans="2:25" ht="34.5" customHeight="1">
      <c r="B1009" s="300">
        <v>957</v>
      </c>
      <c r="C1009" s="488"/>
      <c r="D1009" s="489"/>
      <c r="E1009" s="489"/>
      <c r="F1009" s="489"/>
      <c r="G1009" s="489"/>
      <c r="H1009" s="489"/>
      <c r="I1009" s="489"/>
      <c r="J1009" s="489"/>
      <c r="K1009" s="489"/>
      <c r="L1009" s="489"/>
      <c r="M1009" s="1100"/>
      <c r="N1009" s="1100"/>
      <c r="O1009" s="1100"/>
      <c r="P1009" s="1100"/>
      <c r="Q1009" s="1100"/>
      <c r="R1009" s="1100"/>
      <c r="S1009" s="1100"/>
      <c r="T1009" s="1100"/>
      <c r="U1009" s="1100"/>
      <c r="V1009" s="1100"/>
      <c r="W1009" s="1101"/>
      <c r="X1009" s="4"/>
      <c r="Y1009" s="5"/>
    </row>
    <row r="1010" spans="2:25" ht="34.5" customHeight="1">
      <c r="B1010" s="300">
        <v>958</v>
      </c>
      <c r="C1010" s="488"/>
      <c r="D1010" s="489"/>
      <c r="E1010" s="489"/>
      <c r="F1010" s="489"/>
      <c r="G1010" s="489"/>
      <c r="H1010" s="489"/>
      <c r="I1010" s="489"/>
      <c r="J1010" s="489"/>
      <c r="K1010" s="489"/>
      <c r="L1010" s="489"/>
      <c r="M1010" s="1100"/>
      <c r="N1010" s="1100"/>
      <c r="O1010" s="1100"/>
      <c r="P1010" s="1100"/>
      <c r="Q1010" s="1100"/>
      <c r="R1010" s="1100"/>
      <c r="S1010" s="1100"/>
      <c r="T1010" s="1100"/>
      <c r="U1010" s="1100"/>
      <c r="V1010" s="1100"/>
      <c r="W1010" s="1101"/>
      <c r="X1010" s="4"/>
      <c r="Y1010" s="5"/>
    </row>
    <row r="1011" spans="2:25" ht="34.5" customHeight="1">
      <c r="B1011" s="300">
        <v>959</v>
      </c>
      <c r="C1011" s="488"/>
      <c r="D1011" s="489"/>
      <c r="E1011" s="489"/>
      <c r="F1011" s="489"/>
      <c r="G1011" s="489"/>
      <c r="H1011" s="489"/>
      <c r="I1011" s="489"/>
      <c r="J1011" s="489"/>
      <c r="K1011" s="489"/>
      <c r="L1011" s="489"/>
      <c r="M1011" s="1100"/>
      <c r="N1011" s="1100"/>
      <c r="O1011" s="1100"/>
      <c r="P1011" s="1100"/>
      <c r="Q1011" s="1100"/>
      <c r="R1011" s="1100"/>
      <c r="S1011" s="1100"/>
      <c r="T1011" s="1100"/>
      <c r="U1011" s="1100"/>
      <c r="V1011" s="1100"/>
      <c r="W1011" s="1101"/>
      <c r="X1011" s="4"/>
      <c r="Y1011" s="5"/>
    </row>
    <row r="1012" spans="2:25" ht="34.5" customHeight="1">
      <c r="B1012" s="300">
        <v>960</v>
      </c>
      <c r="C1012" s="488"/>
      <c r="D1012" s="489"/>
      <c r="E1012" s="489"/>
      <c r="F1012" s="489"/>
      <c r="G1012" s="489"/>
      <c r="H1012" s="489"/>
      <c r="I1012" s="489"/>
      <c r="J1012" s="489"/>
      <c r="K1012" s="489"/>
      <c r="L1012" s="489"/>
      <c r="M1012" s="1100"/>
      <c r="N1012" s="1100"/>
      <c r="O1012" s="1100"/>
      <c r="P1012" s="1100"/>
      <c r="Q1012" s="1100"/>
      <c r="R1012" s="1100"/>
      <c r="S1012" s="1100"/>
      <c r="T1012" s="1100"/>
      <c r="U1012" s="1100"/>
      <c r="V1012" s="1100"/>
      <c r="W1012" s="1101"/>
      <c r="X1012" s="4"/>
      <c r="Y1012" s="5"/>
    </row>
    <row r="1013" spans="2:25" ht="34.5" customHeight="1">
      <c r="B1013" s="300">
        <v>961</v>
      </c>
      <c r="C1013" s="488"/>
      <c r="D1013" s="489"/>
      <c r="E1013" s="489"/>
      <c r="F1013" s="489"/>
      <c r="G1013" s="489"/>
      <c r="H1013" s="489"/>
      <c r="I1013" s="489"/>
      <c r="J1013" s="489"/>
      <c r="K1013" s="489"/>
      <c r="L1013" s="489"/>
      <c r="M1013" s="1100"/>
      <c r="N1013" s="1100"/>
      <c r="O1013" s="1100"/>
      <c r="P1013" s="1100"/>
      <c r="Q1013" s="1100"/>
      <c r="R1013" s="1100"/>
      <c r="S1013" s="1100"/>
      <c r="T1013" s="1100"/>
      <c r="U1013" s="1100"/>
      <c r="V1013" s="1100"/>
      <c r="W1013" s="1101"/>
      <c r="X1013" s="4"/>
      <c r="Y1013" s="5"/>
    </row>
    <row r="1014" spans="2:25" ht="34.5" customHeight="1">
      <c r="B1014" s="300">
        <v>962</v>
      </c>
      <c r="C1014" s="488"/>
      <c r="D1014" s="489"/>
      <c r="E1014" s="489"/>
      <c r="F1014" s="489"/>
      <c r="G1014" s="489"/>
      <c r="H1014" s="489"/>
      <c r="I1014" s="489"/>
      <c r="J1014" s="489"/>
      <c r="K1014" s="489"/>
      <c r="L1014" s="489"/>
      <c r="M1014" s="1100"/>
      <c r="N1014" s="1100"/>
      <c r="O1014" s="1100"/>
      <c r="P1014" s="1100"/>
      <c r="Q1014" s="1100"/>
      <c r="R1014" s="1100"/>
      <c r="S1014" s="1100"/>
      <c r="T1014" s="1100"/>
      <c r="U1014" s="1100"/>
      <c r="V1014" s="1100"/>
      <c r="W1014" s="1101"/>
      <c r="X1014" s="4"/>
      <c r="Y1014" s="5"/>
    </row>
    <row r="1015" spans="2:25" ht="34.5" customHeight="1">
      <c r="B1015" s="300">
        <v>963</v>
      </c>
      <c r="C1015" s="488"/>
      <c r="D1015" s="489"/>
      <c r="E1015" s="489"/>
      <c r="F1015" s="489"/>
      <c r="G1015" s="489"/>
      <c r="H1015" s="489"/>
      <c r="I1015" s="489"/>
      <c r="J1015" s="489"/>
      <c r="K1015" s="489"/>
      <c r="L1015" s="489"/>
      <c r="M1015" s="1100"/>
      <c r="N1015" s="1100"/>
      <c r="O1015" s="1100"/>
      <c r="P1015" s="1100"/>
      <c r="Q1015" s="1100"/>
      <c r="R1015" s="1100"/>
      <c r="S1015" s="1100"/>
      <c r="T1015" s="1100"/>
      <c r="U1015" s="1100"/>
      <c r="V1015" s="1100"/>
      <c r="W1015" s="1101"/>
      <c r="X1015" s="4"/>
      <c r="Y1015" s="5"/>
    </row>
    <row r="1016" spans="2:25" ht="34.5" customHeight="1">
      <c r="B1016" s="300">
        <v>964</v>
      </c>
      <c r="C1016" s="488"/>
      <c r="D1016" s="489"/>
      <c r="E1016" s="489"/>
      <c r="F1016" s="489"/>
      <c r="G1016" s="489"/>
      <c r="H1016" s="489"/>
      <c r="I1016" s="489"/>
      <c r="J1016" s="489"/>
      <c r="K1016" s="489"/>
      <c r="L1016" s="489"/>
      <c r="M1016" s="1100"/>
      <c r="N1016" s="1100"/>
      <c r="O1016" s="1100"/>
      <c r="P1016" s="1100"/>
      <c r="Q1016" s="1100"/>
      <c r="R1016" s="1100"/>
      <c r="S1016" s="1100"/>
      <c r="T1016" s="1100"/>
      <c r="U1016" s="1100"/>
      <c r="V1016" s="1100"/>
      <c r="W1016" s="1101"/>
      <c r="X1016" s="4"/>
      <c r="Y1016" s="5"/>
    </row>
    <row r="1017" spans="2:25" ht="34.5" customHeight="1">
      <c r="B1017" s="300">
        <v>965</v>
      </c>
      <c r="C1017" s="488"/>
      <c r="D1017" s="489"/>
      <c r="E1017" s="489"/>
      <c r="F1017" s="489"/>
      <c r="G1017" s="489"/>
      <c r="H1017" s="489"/>
      <c r="I1017" s="489"/>
      <c r="J1017" s="489"/>
      <c r="K1017" s="489"/>
      <c r="L1017" s="489"/>
      <c r="M1017" s="1100"/>
      <c r="N1017" s="1100"/>
      <c r="O1017" s="1100"/>
      <c r="P1017" s="1100"/>
      <c r="Q1017" s="1100"/>
      <c r="R1017" s="1100"/>
      <c r="S1017" s="1100"/>
      <c r="T1017" s="1100"/>
      <c r="U1017" s="1100"/>
      <c r="V1017" s="1100"/>
      <c r="W1017" s="1101"/>
      <c r="X1017" s="4"/>
      <c r="Y1017" s="5"/>
    </row>
    <row r="1018" spans="2:25" ht="34.5" customHeight="1">
      <c r="B1018" s="300">
        <v>966</v>
      </c>
      <c r="C1018" s="488"/>
      <c r="D1018" s="489"/>
      <c r="E1018" s="489"/>
      <c r="F1018" s="489"/>
      <c r="G1018" s="489"/>
      <c r="H1018" s="489"/>
      <c r="I1018" s="489"/>
      <c r="J1018" s="489"/>
      <c r="K1018" s="489"/>
      <c r="L1018" s="489"/>
      <c r="M1018" s="1100"/>
      <c r="N1018" s="1100"/>
      <c r="O1018" s="1100"/>
      <c r="P1018" s="1100"/>
      <c r="Q1018" s="1100"/>
      <c r="R1018" s="1100"/>
      <c r="S1018" s="1100"/>
      <c r="T1018" s="1100"/>
      <c r="U1018" s="1100"/>
      <c r="V1018" s="1100"/>
      <c r="W1018" s="1101"/>
      <c r="X1018" s="4"/>
      <c r="Y1018" s="5"/>
    </row>
    <row r="1019" spans="2:25" ht="34.5" customHeight="1">
      <c r="B1019" s="300">
        <v>967</v>
      </c>
      <c r="C1019" s="488"/>
      <c r="D1019" s="489"/>
      <c r="E1019" s="489"/>
      <c r="F1019" s="489"/>
      <c r="G1019" s="489"/>
      <c r="H1019" s="489"/>
      <c r="I1019" s="489"/>
      <c r="J1019" s="489"/>
      <c r="K1019" s="489"/>
      <c r="L1019" s="489"/>
      <c r="M1019" s="1100"/>
      <c r="N1019" s="1100"/>
      <c r="O1019" s="1100"/>
      <c r="P1019" s="1100"/>
      <c r="Q1019" s="1100"/>
      <c r="R1019" s="1100"/>
      <c r="S1019" s="1100"/>
      <c r="T1019" s="1100"/>
      <c r="U1019" s="1100"/>
      <c r="V1019" s="1100"/>
      <c r="W1019" s="1101"/>
      <c r="X1019" s="4"/>
      <c r="Y1019" s="5"/>
    </row>
    <row r="1020" spans="2:25" ht="34.5" customHeight="1">
      <c r="B1020" s="300">
        <v>968</v>
      </c>
      <c r="C1020" s="488"/>
      <c r="D1020" s="489"/>
      <c r="E1020" s="489"/>
      <c r="F1020" s="489"/>
      <c r="G1020" s="489"/>
      <c r="H1020" s="489"/>
      <c r="I1020" s="489"/>
      <c r="J1020" s="489"/>
      <c r="K1020" s="489"/>
      <c r="L1020" s="489"/>
      <c r="M1020" s="1100"/>
      <c r="N1020" s="1100"/>
      <c r="O1020" s="1100"/>
      <c r="P1020" s="1100"/>
      <c r="Q1020" s="1100"/>
      <c r="R1020" s="1100"/>
      <c r="S1020" s="1100"/>
      <c r="T1020" s="1100"/>
      <c r="U1020" s="1100"/>
      <c r="V1020" s="1100"/>
      <c r="W1020" s="1101"/>
      <c r="X1020" s="4"/>
      <c r="Y1020" s="5"/>
    </row>
    <row r="1021" spans="2:25" ht="34.5" customHeight="1">
      <c r="B1021" s="300">
        <v>969</v>
      </c>
      <c r="C1021" s="488"/>
      <c r="D1021" s="489"/>
      <c r="E1021" s="489"/>
      <c r="F1021" s="489"/>
      <c r="G1021" s="489"/>
      <c r="H1021" s="489"/>
      <c r="I1021" s="489"/>
      <c r="J1021" s="489"/>
      <c r="K1021" s="489"/>
      <c r="L1021" s="489"/>
      <c r="M1021" s="1100"/>
      <c r="N1021" s="1100"/>
      <c r="O1021" s="1100"/>
      <c r="P1021" s="1100"/>
      <c r="Q1021" s="1100"/>
      <c r="R1021" s="1100"/>
      <c r="S1021" s="1100"/>
      <c r="T1021" s="1100"/>
      <c r="U1021" s="1100"/>
      <c r="V1021" s="1100"/>
      <c r="W1021" s="1101"/>
      <c r="X1021" s="4"/>
      <c r="Y1021" s="5"/>
    </row>
    <row r="1022" spans="2:25" ht="34.5" customHeight="1">
      <c r="B1022" s="300">
        <v>970</v>
      </c>
      <c r="C1022" s="488"/>
      <c r="D1022" s="489"/>
      <c r="E1022" s="489"/>
      <c r="F1022" s="489"/>
      <c r="G1022" s="489"/>
      <c r="H1022" s="489"/>
      <c r="I1022" s="489"/>
      <c r="J1022" s="489"/>
      <c r="K1022" s="489"/>
      <c r="L1022" s="489"/>
      <c r="M1022" s="1100"/>
      <c r="N1022" s="1100"/>
      <c r="O1022" s="1100"/>
      <c r="P1022" s="1100"/>
      <c r="Q1022" s="1100"/>
      <c r="R1022" s="1100"/>
      <c r="S1022" s="1100"/>
      <c r="T1022" s="1100"/>
      <c r="U1022" s="1100"/>
      <c r="V1022" s="1100"/>
      <c r="W1022" s="1101"/>
      <c r="X1022" s="4"/>
      <c r="Y1022" s="5"/>
    </row>
    <row r="1023" spans="2:25" ht="34.5" customHeight="1">
      <c r="B1023" s="300">
        <v>971</v>
      </c>
      <c r="C1023" s="488"/>
      <c r="D1023" s="489"/>
      <c r="E1023" s="489"/>
      <c r="F1023" s="489"/>
      <c r="G1023" s="489"/>
      <c r="H1023" s="489"/>
      <c r="I1023" s="489"/>
      <c r="J1023" s="489"/>
      <c r="K1023" s="489"/>
      <c r="L1023" s="489"/>
      <c r="M1023" s="1100"/>
      <c r="N1023" s="1100"/>
      <c r="O1023" s="1100"/>
      <c r="P1023" s="1100"/>
      <c r="Q1023" s="1100"/>
      <c r="R1023" s="1100"/>
      <c r="S1023" s="1100"/>
      <c r="T1023" s="1100"/>
      <c r="U1023" s="1100"/>
      <c r="V1023" s="1100"/>
      <c r="W1023" s="1101"/>
      <c r="X1023" s="4"/>
      <c r="Y1023" s="5"/>
    </row>
    <row r="1024" spans="2:25" ht="34.5" customHeight="1">
      <c r="B1024" s="300">
        <v>972</v>
      </c>
      <c r="C1024" s="488"/>
      <c r="D1024" s="489"/>
      <c r="E1024" s="489"/>
      <c r="F1024" s="489"/>
      <c r="G1024" s="489"/>
      <c r="H1024" s="489"/>
      <c r="I1024" s="489"/>
      <c r="J1024" s="489"/>
      <c r="K1024" s="489"/>
      <c r="L1024" s="489"/>
      <c r="M1024" s="1100"/>
      <c r="N1024" s="1100"/>
      <c r="O1024" s="1100"/>
      <c r="P1024" s="1100"/>
      <c r="Q1024" s="1100"/>
      <c r="R1024" s="1100"/>
      <c r="S1024" s="1100"/>
      <c r="T1024" s="1100"/>
      <c r="U1024" s="1100"/>
      <c r="V1024" s="1100"/>
      <c r="W1024" s="1101"/>
      <c r="X1024" s="4"/>
      <c r="Y1024" s="5"/>
    </row>
    <row r="1025" spans="2:25" ht="34.5" customHeight="1">
      <c r="B1025" s="300">
        <v>973</v>
      </c>
      <c r="C1025" s="488"/>
      <c r="D1025" s="489"/>
      <c r="E1025" s="489"/>
      <c r="F1025" s="489"/>
      <c r="G1025" s="489"/>
      <c r="H1025" s="489"/>
      <c r="I1025" s="489"/>
      <c r="J1025" s="489"/>
      <c r="K1025" s="489"/>
      <c r="L1025" s="489"/>
      <c r="M1025" s="1100"/>
      <c r="N1025" s="1100"/>
      <c r="O1025" s="1100"/>
      <c r="P1025" s="1100"/>
      <c r="Q1025" s="1100"/>
      <c r="R1025" s="1100"/>
      <c r="S1025" s="1100"/>
      <c r="T1025" s="1100"/>
      <c r="U1025" s="1100"/>
      <c r="V1025" s="1100"/>
      <c r="W1025" s="1101"/>
      <c r="X1025" s="4"/>
      <c r="Y1025" s="5"/>
    </row>
    <row r="1026" spans="2:25" ht="34.5" customHeight="1">
      <c r="B1026" s="300">
        <v>974</v>
      </c>
      <c r="C1026" s="488"/>
      <c r="D1026" s="489"/>
      <c r="E1026" s="489"/>
      <c r="F1026" s="489"/>
      <c r="G1026" s="489"/>
      <c r="H1026" s="489"/>
      <c r="I1026" s="489"/>
      <c r="J1026" s="489"/>
      <c r="K1026" s="489"/>
      <c r="L1026" s="489"/>
      <c r="M1026" s="1100"/>
      <c r="N1026" s="1100"/>
      <c r="O1026" s="1100"/>
      <c r="P1026" s="1100"/>
      <c r="Q1026" s="1100"/>
      <c r="R1026" s="1100"/>
      <c r="S1026" s="1100"/>
      <c r="T1026" s="1100"/>
      <c r="U1026" s="1100"/>
      <c r="V1026" s="1100"/>
      <c r="W1026" s="1101"/>
      <c r="X1026" s="4"/>
      <c r="Y1026" s="5"/>
    </row>
    <row r="1027" spans="2:25" ht="34.5" customHeight="1">
      <c r="B1027" s="300">
        <v>975</v>
      </c>
      <c r="C1027" s="488"/>
      <c r="D1027" s="489"/>
      <c r="E1027" s="489"/>
      <c r="F1027" s="489"/>
      <c r="G1027" s="489"/>
      <c r="H1027" s="489"/>
      <c r="I1027" s="489"/>
      <c r="J1027" s="489"/>
      <c r="K1027" s="489"/>
      <c r="L1027" s="489"/>
      <c r="M1027" s="1100"/>
      <c r="N1027" s="1100"/>
      <c r="O1027" s="1100"/>
      <c r="P1027" s="1100"/>
      <c r="Q1027" s="1100"/>
      <c r="R1027" s="1100"/>
      <c r="S1027" s="1100"/>
      <c r="T1027" s="1100"/>
      <c r="U1027" s="1100"/>
      <c r="V1027" s="1100"/>
      <c r="W1027" s="1101"/>
      <c r="X1027" s="4"/>
      <c r="Y1027" s="5"/>
    </row>
    <row r="1028" spans="2:25" ht="34.5" customHeight="1">
      <c r="B1028" s="300">
        <v>976</v>
      </c>
      <c r="C1028" s="488"/>
      <c r="D1028" s="489"/>
      <c r="E1028" s="489"/>
      <c r="F1028" s="489"/>
      <c r="G1028" s="489"/>
      <c r="H1028" s="489"/>
      <c r="I1028" s="489"/>
      <c r="J1028" s="489"/>
      <c r="K1028" s="489"/>
      <c r="L1028" s="489"/>
      <c r="M1028" s="1100"/>
      <c r="N1028" s="1100"/>
      <c r="O1028" s="1100"/>
      <c r="P1028" s="1100"/>
      <c r="Q1028" s="1100"/>
      <c r="R1028" s="1100"/>
      <c r="S1028" s="1100"/>
      <c r="T1028" s="1100"/>
      <c r="U1028" s="1100"/>
      <c r="V1028" s="1100"/>
      <c r="W1028" s="1101"/>
      <c r="X1028" s="4"/>
      <c r="Y1028" s="5"/>
    </row>
    <row r="1029" spans="2:25" ht="34.5" customHeight="1">
      <c r="B1029" s="300">
        <v>977</v>
      </c>
      <c r="C1029" s="488"/>
      <c r="D1029" s="489"/>
      <c r="E1029" s="489"/>
      <c r="F1029" s="489"/>
      <c r="G1029" s="489"/>
      <c r="H1029" s="489"/>
      <c r="I1029" s="489"/>
      <c r="J1029" s="489"/>
      <c r="K1029" s="489"/>
      <c r="L1029" s="489"/>
      <c r="M1029" s="1100"/>
      <c r="N1029" s="1100"/>
      <c r="O1029" s="1100"/>
      <c r="P1029" s="1100"/>
      <c r="Q1029" s="1100"/>
      <c r="R1029" s="1100"/>
      <c r="S1029" s="1100"/>
      <c r="T1029" s="1100"/>
      <c r="U1029" s="1100"/>
      <c r="V1029" s="1100"/>
      <c r="W1029" s="1101"/>
      <c r="X1029" s="4"/>
      <c r="Y1029" s="5"/>
    </row>
    <row r="1030" spans="2:25" ht="34.5" customHeight="1">
      <c r="B1030" s="300">
        <v>978</v>
      </c>
      <c r="C1030" s="488"/>
      <c r="D1030" s="489"/>
      <c r="E1030" s="489"/>
      <c r="F1030" s="489"/>
      <c r="G1030" s="489"/>
      <c r="H1030" s="489"/>
      <c r="I1030" s="489"/>
      <c r="J1030" s="489"/>
      <c r="K1030" s="489"/>
      <c r="L1030" s="489"/>
      <c r="M1030" s="1100"/>
      <c r="N1030" s="1100"/>
      <c r="O1030" s="1100"/>
      <c r="P1030" s="1100"/>
      <c r="Q1030" s="1100"/>
      <c r="R1030" s="1100"/>
      <c r="S1030" s="1100"/>
      <c r="T1030" s="1100"/>
      <c r="U1030" s="1100"/>
      <c r="V1030" s="1100"/>
      <c r="W1030" s="1101"/>
      <c r="X1030" s="4"/>
      <c r="Y1030" s="5"/>
    </row>
    <row r="1031" spans="2:25" ht="34.5" customHeight="1">
      <c r="B1031" s="300">
        <v>979</v>
      </c>
      <c r="C1031" s="488"/>
      <c r="D1031" s="489"/>
      <c r="E1031" s="489"/>
      <c r="F1031" s="489"/>
      <c r="G1031" s="489"/>
      <c r="H1031" s="489"/>
      <c r="I1031" s="489"/>
      <c r="J1031" s="489"/>
      <c r="K1031" s="489"/>
      <c r="L1031" s="489"/>
      <c r="M1031" s="1100"/>
      <c r="N1031" s="1100"/>
      <c r="O1031" s="1100"/>
      <c r="P1031" s="1100"/>
      <c r="Q1031" s="1100"/>
      <c r="R1031" s="1100"/>
      <c r="S1031" s="1100"/>
      <c r="T1031" s="1100"/>
      <c r="U1031" s="1100"/>
      <c r="V1031" s="1100"/>
      <c r="W1031" s="1101"/>
      <c r="X1031" s="4"/>
      <c r="Y1031" s="5"/>
    </row>
    <row r="1032" spans="2:25" ht="34.5" customHeight="1">
      <c r="B1032" s="300">
        <v>980</v>
      </c>
      <c r="C1032" s="488"/>
      <c r="D1032" s="489"/>
      <c r="E1032" s="489"/>
      <c r="F1032" s="489"/>
      <c r="G1032" s="489"/>
      <c r="H1032" s="489"/>
      <c r="I1032" s="489"/>
      <c r="J1032" s="489"/>
      <c r="K1032" s="489"/>
      <c r="L1032" s="489"/>
      <c r="M1032" s="1100"/>
      <c r="N1032" s="1100"/>
      <c r="O1032" s="1100"/>
      <c r="P1032" s="1100"/>
      <c r="Q1032" s="1100"/>
      <c r="R1032" s="1100"/>
      <c r="S1032" s="1100"/>
      <c r="T1032" s="1100"/>
      <c r="U1032" s="1100"/>
      <c r="V1032" s="1100"/>
      <c r="W1032" s="1101"/>
      <c r="X1032" s="4"/>
      <c r="Y1032" s="5"/>
    </row>
    <row r="1033" spans="2:25" ht="34.5" customHeight="1">
      <c r="B1033" s="300">
        <v>981</v>
      </c>
      <c r="C1033" s="488"/>
      <c r="D1033" s="489"/>
      <c r="E1033" s="489"/>
      <c r="F1033" s="489"/>
      <c r="G1033" s="489"/>
      <c r="H1033" s="489"/>
      <c r="I1033" s="489"/>
      <c r="J1033" s="489"/>
      <c r="K1033" s="489"/>
      <c r="L1033" s="489"/>
      <c r="M1033" s="1100"/>
      <c r="N1033" s="1100"/>
      <c r="O1033" s="1100"/>
      <c r="P1033" s="1100"/>
      <c r="Q1033" s="1100"/>
      <c r="R1033" s="1100"/>
      <c r="S1033" s="1100"/>
      <c r="T1033" s="1100"/>
      <c r="U1033" s="1100"/>
      <c r="V1033" s="1100"/>
      <c r="W1033" s="1101"/>
      <c r="X1033" s="4"/>
      <c r="Y1033" s="5"/>
    </row>
    <row r="1034" spans="2:25" ht="34.5" customHeight="1">
      <c r="B1034" s="300">
        <v>982</v>
      </c>
      <c r="C1034" s="488"/>
      <c r="D1034" s="489"/>
      <c r="E1034" s="489"/>
      <c r="F1034" s="489"/>
      <c r="G1034" s="489"/>
      <c r="H1034" s="489"/>
      <c r="I1034" s="489"/>
      <c r="J1034" s="489"/>
      <c r="K1034" s="489"/>
      <c r="L1034" s="489"/>
      <c r="M1034" s="1100"/>
      <c r="N1034" s="1100"/>
      <c r="O1034" s="1100"/>
      <c r="P1034" s="1100"/>
      <c r="Q1034" s="1100"/>
      <c r="R1034" s="1100"/>
      <c r="S1034" s="1100"/>
      <c r="T1034" s="1100"/>
      <c r="U1034" s="1100"/>
      <c r="V1034" s="1100"/>
      <c r="W1034" s="1101"/>
      <c r="X1034" s="4"/>
      <c r="Y1034" s="5"/>
    </row>
    <row r="1035" spans="2:25" ht="34.5" customHeight="1">
      <c r="B1035" s="300">
        <v>983</v>
      </c>
      <c r="C1035" s="488"/>
      <c r="D1035" s="489"/>
      <c r="E1035" s="489"/>
      <c r="F1035" s="489"/>
      <c r="G1035" s="489"/>
      <c r="H1035" s="489"/>
      <c r="I1035" s="489"/>
      <c r="J1035" s="489"/>
      <c r="K1035" s="489"/>
      <c r="L1035" s="489"/>
      <c r="M1035" s="1100"/>
      <c r="N1035" s="1100"/>
      <c r="O1035" s="1100"/>
      <c r="P1035" s="1100"/>
      <c r="Q1035" s="1100"/>
      <c r="R1035" s="1100"/>
      <c r="S1035" s="1100"/>
      <c r="T1035" s="1100"/>
      <c r="U1035" s="1100"/>
      <c r="V1035" s="1100"/>
      <c r="W1035" s="1101"/>
      <c r="X1035" s="4"/>
      <c r="Y1035" s="5"/>
    </row>
    <row r="1036" spans="2:25" ht="34.5" customHeight="1">
      <c r="B1036" s="300">
        <v>984</v>
      </c>
      <c r="C1036" s="488"/>
      <c r="D1036" s="489"/>
      <c r="E1036" s="489"/>
      <c r="F1036" s="489"/>
      <c r="G1036" s="489"/>
      <c r="H1036" s="489"/>
      <c r="I1036" s="489"/>
      <c r="J1036" s="489"/>
      <c r="K1036" s="489"/>
      <c r="L1036" s="489"/>
      <c r="M1036" s="1100"/>
      <c r="N1036" s="1100"/>
      <c r="O1036" s="1100"/>
      <c r="P1036" s="1100"/>
      <c r="Q1036" s="1100"/>
      <c r="R1036" s="1100"/>
      <c r="S1036" s="1100"/>
      <c r="T1036" s="1100"/>
      <c r="U1036" s="1100"/>
      <c r="V1036" s="1100"/>
      <c r="W1036" s="1101"/>
      <c r="X1036" s="4"/>
      <c r="Y1036" s="5"/>
    </row>
    <row r="1037" spans="2:25" ht="34.5" customHeight="1">
      <c r="B1037" s="300">
        <v>985</v>
      </c>
      <c r="C1037" s="488"/>
      <c r="D1037" s="489"/>
      <c r="E1037" s="489"/>
      <c r="F1037" s="489"/>
      <c r="G1037" s="489"/>
      <c r="H1037" s="489"/>
      <c r="I1037" s="489"/>
      <c r="J1037" s="489"/>
      <c r="K1037" s="489"/>
      <c r="L1037" s="489"/>
      <c r="M1037" s="1100"/>
      <c r="N1037" s="1100"/>
      <c r="O1037" s="1100"/>
      <c r="P1037" s="1100"/>
      <c r="Q1037" s="1100"/>
      <c r="R1037" s="1100"/>
      <c r="S1037" s="1100"/>
      <c r="T1037" s="1100"/>
      <c r="U1037" s="1100"/>
      <c r="V1037" s="1100"/>
      <c r="W1037" s="1101"/>
      <c r="X1037" s="4"/>
      <c r="Y1037" s="5"/>
    </row>
    <row r="1038" spans="2:25" ht="34.5" customHeight="1">
      <c r="B1038" s="300">
        <v>986</v>
      </c>
      <c r="C1038" s="488"/>
      <c r="D1038" s="489"/>
      <c r="E1038" s="489"/>
      <c r="F1038" s="489"/>
      <c r="G1038" s="489"/>
      <c r="H1038" s="489"/>
      <c r="I1038" s="489"/>
      <c r="J1038" s="489"/>
      <c r="K1038" s="489"/>
      <c r="L1038" s="489"/>
      <c r="M1038" s="1100"/>
      <c r="N1038" s="1100"/>
      <c r="O1038" s="1100"/>
      <c r="P1038" s="1100"/>
      <c r="Q1038" s="1100"/>
      <c r="R1038" s="1100"/>
      <c r="S1038" s="1100"/>
      <c r="T1038" s="1100"/>
      <c r="U1038" s="1100"/>
      <c r="V1038" s="1100"/>
      <c r="W1038" s="1101"/>
      <c r="X1038" s="4"/>
      <c r="Y1038" s="5"/>
    </row>
    <row r="1039" spans="2:25" ht="34.5" customHeight="1">
      <c r="B1039" s="300">
        <v>987</v>
      </c>
      <c r="C1039" s="488"/>
      <c r="D1039" s="489"/>
      <c r="E1039" s="489"/>
      <c r="F1039" s="489"/>
      <c r="G1039" s="489"/>
      <c r="H1039" s="489"/>
      <c r="I1039" s="489"/>
      <c r="J1039" s="489"/>
      <c r="K1039" s="489"/>
      <c r="L1039" s="489"/>
      <c r="M1039" s="1100"/>
      <c r="N1039" s="1100"/>
      <c r="O1039" s="1100"/>
      <c r="P1039" s="1100"/>
      <c r="Q1039" s="1100"/>
      <c r="R1039" s="1100"/>
      <c r="S1039" s="1100"/>
      <c r="T1039" s="1100"/>
      <c r="U1039" s="1100"/>
      <c r="V1039" s="1100"/>
      <c r="W1039" s="1101"/>
      <c r="X1039" s="4"/>
      <c r="Y1039" s="5"/>
    </row>
    <row r="1040" spans="2:25" ht="34.5" customHeight="1">
      <c r="B1040" s="300">
        <v>988</v>
      </c>
      <c r="C1040" s="488"/>
      <c r="D1040" s="489"/>
      <c r="E1040" s="489"/>
      <c r="F1040" s="489"/>
      <c r="G1040" s="489"/>
      <c r="H1040" s="489"/>
      <c r="I1040" s="489"/>
      <c r="J1040" s="489"/>
      <c r="K1040" s="489"/>
      <c r="L1040" s="489"/>
      <c r="M1040" s="1100"/>
      <c r="N1040" s="1100"/>
      <c r="O1040" s="1100"/>
      <c r="P1040" s="1100"/>
      <c r="Q1040" s="1100"/>
      <c r="R1040" s="1100"/>
      <c r="S1040" s="1100"/>
      <c r="T1040" s="1100"/>
      <c r="U1040" s="1100"/>
      <c r="V1040" s="1100"/>
      <c r="W1040" s="1101"/>
      <c r="X1040" s="4"/>
      <c r="Y1040" s="5"/>
    </row>
    <row r="1041" spans="2:25" ht="34.5" customHeight="1">
      <c r="B1041" s="300">
        <v>989</v>
      </c>
      <c r="C1041" s="488"/>
      <c r="D1041" s="489"/>
      <c r="E1041" s="489"/>
      <c r="F1041" s="489"/>
      <c r="G1041" s="489"/>
      <c r="H1041" s="489"/>
      <c r="I1041" s="489"/>
      <c r="J1041" s="489"/>
      <c r="K1041" s="489"/>
      <c r="L1041" s="489"/>
      <c r="M1041" s="1100"/>
      <c r="N1041" s="1100"/>
      <c r="O1041" s="1100"/>
      <c r="P1041" s="1100"/>
      <c r="Q1041" s="1100"/>
      <c r="R1041" s="1100"/>
      <c r="S1041" s="1100"/>
      <c r="T1041" s="1100"/>
      <c r="U1041" s="1100"/>
      <c r="V1041" s="1100"/>
      <c r="W1041" s="1101"/>
      <c r="X1041" s="4"/>
      <c r="Y1041" s="5"/>
    </row>
    <row r="1042" spans="2:25" ht="34.5" customHeight="1">
      <c r="B1042" s="300">
        <v>990</v>
      </c>
      <c r="C1042" s="488"/>
      <c r="D1042" s="489"/>
      <c r="E1042" s="489"/>
      <c r="F1042" s="489"/>
      <c r="G1042" s="489"/>
      <c r="H1042" s="489"/>
      <c r="I1042" s="489"/>
      <c r="J1042" s="489"/>
      <c r="K1042" s="489"/>
      <c r="L1042" s="489"/>
      <c r="M1042" s="1100"/>
      <c r="N1042" s="1100"/>
      <c r="O1042" s="1100"/>
      <c r="P1042" s="1100"/>
      <c r="Q1042" s="1100"/>
      <c r="R1042" s="1100"/>
      <c r="S1042" s="1100"/>
      <c r="T1042" s="1100"/>
      <c r="U1042" s="1100"/>
      <c r="V1042" s="1100"/>
      <c r="W1042" s="1101"/>
      <c r="X1042" s="4"/>
      <c r="Y1042" s="5"/>
    </row>
    <row r="1043" spans="2:25" ht="34.5" customHeight="1">
      <c r="B1043" s="300">
        <v>991</v>
      </c>
      <c r="C1043" s="488"/>
      <c r="D1043" s="489"/>
      <c r="E1043" s="489"/>
      <c r="F1043" s="489"/>
      <c r="G1043" s="489"/>
      <c r="H1043" s="489"/>
      <c r="I1043" s="489"/>
      <c r="J1043" s="489"/>
      <c r="K1043" s="489"/>
      <c r="L1043" s="489"/>
      <c r="M1043" s="1100"/>
      <c r="N1043" s="1100"/>
      <c r="O1043" s="1100"/>
      <c r="P1043" s="1100"/>
      <c r="Q1043" s="1100"/>
      <c r="R1043" s="1100"/>
      <c r="S1043" s="1100"/>
      <c r="T1043" s="1100"/>
      <c r="U1043" s="1100"/>
      <c r="V1043" s="1100"/>
      <c r="W1043" s="1101"/>
      <c r="X1043" s="4"/>
      <c r="Y1043" s="5"/>
    </row>
    <row r="1044" spans="2:25" ht="34.5" customHeight="1">
      <c r="B1044" s="300">
        <v>992</v>
      </c>
      <c r="C1044" s="488"/>
      <c r="D1044" s="489"/>
      <c r="E1044" s="489"/>
      <c r="F1044" s="489"/>
      <c r="G1044" s="489"/>
      <c r="H1044" s="489"/>
      <c r="I1044" s="489"/>
      <c r="J1044" s="489"/>
      <c r="K1044" s="489"/>
      <c r="L1044" s="489"/>
      <c r="M1044" s="1100"/>
      <c r="N1044" s="1100"/>
      <c r="O1044" s="1100"/>
      <c r="P1044" s="1100"/>
      <c r="Q1044" s="1100"/>
      <c r="R1044" s="1100"/>
      <c r="S1044" s="1100"/>
      <c r="T1044" s="1100"/>
      <c r="U1044" s="1100"/>
      <c r="V1044" s="1100"/>
      <c r="W1044" s="1101"/>
      <c r="X1044" s="4"/>
      <c r="Y1044" s="5"/>
    </row>
    <row r="1045" spans="2:25" ht="34.5" customHeight="1">
      <c r="B1045" s="300">
        <v>993</v>
      </c>
      <c r="C1045" s="488"/>
      <c r="D1045" s="489"/>
      <c r="E1045" s="489"/>
      <c r="F1045" s="489"/>
      <c r="G1045" s="489"/>
      <c r="H1045" s="489"/>
      <c r="I1045" s="489"/>
      <c r="J1045" s="489"/>
      <c r="K1045" s="489"/>
      <c r="L1045" s="489"/>
      <c r="M1045" s="1100"/>
      <c r="N1045" s="1100"/>
      <c r="O1045" s="1100"/>
      <c r="P1045" s="1100"/>
      <c r="Q1045" s="1100"/>
      <c r="R1045" s="1100"/>
      <c r="S1045" s="1100"/>
      <c r="T1045" s="1100"/>
      <c r="U1045" s="1100"/>
      <c r="V1045" s="1100"/>
      <c r="W1045" s="1101"/>
      <c r="X1045" s="4"/>
      <c r="Y1045" s="5"/>
    </row>
    <row r="1046" spans="2:25" ht="34.5" customHeight="1">
      <c r="B1046" s="300">
        <v>994</v>
      </c>
      <c r="C1046" s="488"/>
      <c r="D1046" s="489"/>
      <c r="E1046" s="489"/>
      <c r="F1046" s="489"/>
      <c r="G1046" s="489"/>
      <c r="H1046" s="489"/>
      <c r="I1046" s="489"/>
      <c r="J1046" s="489"/>
      <c r="K1046" s="489"/>
      <c r="L1046" s="489"/>
      <c r="M1046" s="1100"/>
      <c r="N1046" s="1100"/>
      <c r="O1046" s="1100"/>
      <c r="P1046" s="1100"/>
      <c r="Q1046" s="1100"/>
      <c r="R1046" s="1100"/>
      <c r="S1046" s="1100"/>
      <c r="T1046" s="1100"/>
      <c r="U1046" s="1100"/>
      <c r="V1046" s="1100"/>
      <c r="W1046" s="1101"/>
      <c r="X1046" s="4"/>
      <c r="Y1046" s="5"/>
    </row>
    <row r="1047" spans="2:25" ht="34.5" customHeight="1">
      <c r="B1047" s="300">
        <v>995</v>
      </c>
      <c r="C1047" s="488"/>
      <c r="D1047" s="489"/>
      <c r="E1047" s="489"/>
      <c r="F1047" s="489"/>
      <c r="G1047" s="489"/>
      <c r="H1047" s="489"/>
      <c r="I1047" s="489"/>
      <c r="J1047" s="489"/>
      <c r="K1047" s="489"/>
      <c r="L1047" s="489"/>
      <c r="M1047" s="1100"/>
      <c r="N1047" s="1100"/>
      <c r="O1047" s="1100"/>
      <c r="P1047" s="1100"/>
      <c r="Q1047" s="1100"/>
      <c r="R1047" s="1100"/>
      <c r="S1047" s="1100"/>
      <c r="T1047" s="1100"/>
      <c r="U1047" s="1100"/>
      <c r="V1047" s="1100"/>
      <c r="W1047" s="1101"/>
      <c r="X1047" s="4"/>
      <c r="Y1047" s="5"/>
    </row>
    <row r="1048" spans="2:25" ht="34.5" customHeight="1">
      <c r="B1048" s="300">
        <v>996</v>
      </c>
      <c r="C1048" s="488"/>
      <c r="D1048" s="489"/>
      <c r="E1048" s="489"/>
      <c r="F1048" s="489"/>
      <c r="G1048" s="489"/>
      <c r="H1048" s="489"/>
      <c r="I1048" s="489"/>
      <c r="J1048" s="489"/>
      <c r="K1048" s="489"/>
      <c r="L1048" s="489"/>
      <c r="M1048" s="1100"/>
      <c r="N1048" s="1100"/>
      <c r="O1048" s="1100"/>
      <c r="P1048" s="1100"/>
      <c r="Q1048" s="1100"/>
      <c r="R1048" s="1100"/>
      <c r="S1048" s="1100"/>
      <c r="T1048" s="1100"/>
      <c r="U1048" s="1100"/>
      <c r="V1048" s="1100"/>
      <c r="W1048" s="1101"/>
      <c r="X1048" s="4"/>
      <c r="Y1048" s="5"/>
    </row>
    <row r="1049" spans="2:25" ht="34.5" customHeight="1">
      <c r="B1049" s="300">
        <v>997</v>
      </c>
      <c r="C1049" s="488"/>
      <c r="D1049" s="489"/>
      <c r="E1049" s="489"/>
      <c r="F1049" s="489"/>
      <c r="G1049" s="489"/>
      <c r="H1049" s="489"/>
      <c r="I1049" s="489"/>
      <c r="J1049" s="489"/>
      <c r="K1049" s="489"/>
      <c r="L1049" s="489"/>
      <c r="M1049" s="1100"/>
      <c r="N1049" s="1100"/>
      <c r="O1049" s="1100"/>
      <c r="P1049" s="1100"/>
      <c r="Q1049" s="1100"/>
      <c r="R1049" s="1100"/>
      <c r="S1049" s="1100"/>
      <c r="T1049" s="1100"/>
      <c r="U1049" s="1100"/>
      <c r="V1049" s="1100"/>
      <c r="W1049" s="1101"/>
      <c r="X1049" s="4"/>
      <c r="Y1049" s="5"/>
    </row>
    <row r="1050" spans="2:25" ht="34.5" customHeight="1">
      <c r="B1050" s="300">
        <v>998</v>
      </c>
      <c r="C1050" s="488"/>
      <c r="D1050" s="489"/>
      <c r="E1050" s="489"/>
      <c r="F1050" s="489"/>
      <c r="G1050" s="489"/>
      <c r="H1050" s="489"/>
      <c r="I1050" s="489"/>
      <c r="J1050" s="489"/>
      <c r="K1050" s="489"/>
      <c r="L1050" s="489"/>
      <c r="M1050" s="1100"/>
      <c r="N1050" s="1100"/>
      <c r="O1050" s="1100"/>
      <c r="P1050" s="1100"/>
      <c r="Q1050" s="1100"/>
      <c r="R1050" s="1100"/>
      <c r="S1050" s="1100"/>
      <c r="T1050" s="1100"/>
      <c r="U1050" s="1100"/>
      <c r="V1050" s="1100"/>
      <c r="W1050" s="1101"/>
      <c r="X1050" s="4"/>
      <c r="Y1050" s="5"/>
    </row>
    <row r="1051" spans="2:25" ht="34.5" customHeight="1">
      <c r="B1051" s="300">
        <v>999</v>
      </c>
      <c r="C1051" s="488"/>
      <c r="D1051" s="489"/>
      <c r="E1051" s="489"/>
      <c r="F1051" s="489"/>
      <c r="G1051" s="489"/>
      <c r="H1051" s="489"/>
      <c r="I1051" s="489"/>
      <c r="J1051" s="489"/>
      <c r="K1051" s="489"/>
      <c r="L1051" s="489"/>
      <c r="M1051" s="1100"/>
      <c r="N1051" s="1100"/>
      <c r="O1051" s="1100"/>
      <c r="P1051" s="1100"/>
      <c r="Q1051" s="1100"/>
      <c r="R1051" s="1100"/>
      <c r="S1051" s="1100"/>
      <c r="T1051" s="1100"/>
      <c r="U1051" s="1100"/>
      <c r="V1051" s="1100"/>
      <c r="W1051" s="1101"/>
      <c r="X1051" s="4"/>
      <c r="Y1051" s="5"/>
    </row>
    <row r="1052" spans="2:25" ht="34.5" customHeight="1">
      <c r="B1052" s="300">
        <v>1000</v>
      </c>
      <c r="C1052" s="488"/>
      <c r="D1052" s="489"/>
      <c r="E1052" s="489"/>
      <c r="F1052" s="489"/>
      <c r="G1052" s="489"/>
      <c r="H1052" s="489"/>
      <c r="I1052" s="489"/>
      <c r="J1052" s="489"/>
      <c r="K1052" s="489"/>
      <c r="L1052" s="489"/>
      <c r="M1052" s="1100"/>
      <c r="N1052" s="1100"/>
      <c r="O1052" s="1100"/>
      <c r="P1052" s="1100"/>
      <c r="Q1052" s="1100"/>
      <c r="R1052" s="1100"/>
      <c r="S1052" s="1100"/>
      <c r="T1052" s="1100"/>
      <c r="U1052" s="1100"/>
      <c r="V1052" s="1100"/>
      <c r="W1052" s="1101"/>
      <c r="X1052" s="4"/>
      <c r="Y1052" s="5"/>
    </row>
    <row r="1053" spans="2:25" ht="34.5" customHeight="1">
      <c r="B1053" s="300">
        <v>1001</v>
      </c>
      <c r="C1053" s="490"/>
      <c r="D1053" s="491"/>
      <c r="E1053" s="491"/>
      <c r="F1053" s="491"/>
      <c r="G1053" s="491"/>
      <c r="H1053" s="491"/>
      <c r="I1053" s="491"/>
      <c r="J1053" s="491"/>
      <c r="K1053" s="491"/>
      <c r="L1053" s="491"/>
      <c r="M1053" s="1100"/>
      <c r="N1053" s="1100"/>
      <c r="O1053" s="1100"/>
      <c r="P1053" s="1100"/>
      <c r="Q1053" s="1100"/>
      <c r="R1053" s="1100"/>
      <c r="S1053" s="1100"/>
      <c r="T1053" s="1100"/>
      <c r="U1053" s="1100"/>
      <c r="V1053" s="1100"/>
      <c r="W1053" s="1101"/>
      <c r="X1053" s="4"/>
      <c r="Y1053" s="5"/>
    </row>
    <row r="1054" spans="2:25" ht="34.5" customHeight="1">
      <c r="B1054" s="300">
        <v>1002</v>
      </c>
      <c r="C1054" s="490"/>
      <c r="D1054" s="491"/>
      <c r="E1054" s="491"/>
      <c r="F1054" s="491"/>
      <c r="G1054" s="491"/>
      <c r="H1054" s="491"/>
      <c r="I1054" s="491"/>
      <c r="J1054" s="491"/>
      <c r="K1054" s="491"/>
      <c r="L1054" s="491"/>
      <c r="M1054" s="1099"/>
      <c r="N1054" s="1099"/>
      <c r="O1054" s="1099"/>
      <c r="P1054" s="1099"/>
      <c r="Q1054" s="1099"/>
      <c r="R1054" s="1100"/>
      <c r="S1054" s="1100"/>
      <c r="T1054" s="1100"/>
      <c r="U1054" s="1100"/>
      <c r="V1054" s="1100"/>
      <c r="W1054" s="1101"/>
      <c r="X1054" s="4"/>
      <c r="Y1054" s="5"/>
    </row>
    <row r="1055" spans="2:25" ht="34.5" customHeight="1">
      <c r="B1055" s="300">
        <v>1003</v>
      </c>
      <c r="C1055" s="490"/>
      <c r="D1055" s="491"/>
      <c r="E1055" s="491"/>
      <c r="F1055" s="491"/>
      <c r="G1055" s="491"/>
      <c r="H1055" s="491"/>
      <c r="I1055" s="491"/>
      <c r="J1055" s="491"/>
      <c r="K1055" s="491"/>
      <c r="L1055" s="491"/>
      <c r="M1055" s="1100"/>
      <c r="N1055" s="1100"/>
      <c r="O1055" s="1100"/>
      <c r="P1055" s="1100"/>
      <c r="Q1055" s="1100"/>
      <c r="R1055" s="1100"/>
      <c r="S1055" s="1100"/>
      <c r="T1055" s="1100"/>
      <c r="U1055" s="1100"/>
      <c r="V1055" s="1100"/>
      <c r="W1055" s="1101"/>
      <c r="X1055" s="4"/>
      <c r="Y1055" s="5"/>
    </row>
    <row r="1056" spans="2:25" ht="34.5" customHeight="1">
      <c r="B1056" s="300">
        <v>1004</v>
      </c>
      <c r="C1056" s="490"/>
      <c r="D1056" s="491"/>
      <c r="E1056" s="491"/>
      <c r="F1056" s="491"/>
      <c r="G1056" s="491"/>
      <c r="H1056" s="491"/>
      <c r="I1056" s="491"/>
      <c r="J1056" s="491"/>
      <c r="K1056" s="491"/>
      <c r="L1056" s="491"/>
      <c r="M1056" s="1100"/>
      <c r="N1056" s="1100"/>
      <c r="O1056" s="1100"/>
      <c r="P1056" s="1100"/>
      <c r="Q1056" s="1100"/>
      <c r="R1056" s="1100"/>
      <c r="S1056" s="1100"/>
      <c r="T1056" s="1100"/>
      <c r="U1056" s="1100"/>
      <c r="V1056" s="1100"/>
      <c r="W1056" s="1101"/>
      <c r="X1056" s="4"/>
      <c r="Y1056" s="5"/>
    </row>
    <row r="1057" spans="2:25" ht="34.5" customHeight="1">
      <c r="B1057" s="300">
        <v>1005</v>
      </c>
      <c r="C1057" s="490"/>
      <c r="D1057" s="491"/>
      <c r="E1057" s="491"/>
      <c r="F1057" s="491"/>
      <c r="G1057" s="491"/>
      <c r="H1057" s="491"/>
      <c r="I1057" s="491"/>
      <c r="J1057" s="491"/>
      <c r="K1057" s="491"/>
      <c r="L1057" s="491"/>
      <c r="M1057" s="1100"/>
      <c r="N1057" s="1100"/>
      <c r="O1057" s="1100"/>
      <c r="P1057" s="1100"/>
      <c r="Q1057" s="1100"/>
      <c r="R1057" s="1100"/>
      <c r="S1057" s="1100"/>
      <c r="T1057" s="1100"/>
      <c r="U1057" s="1100"/>
      <c r="V1057" s="1100"/>
      <c r="W1057" s="1101"/>
      <c r="X1057" s="4"/>
      <c r="Y1057" s="5"/>
    </row>
    <row r="1058" spans="2:25" ht="34.5" customHeight="1">
      <c r="B1058" s="300">
        <v>1006</v>
      </c>
      <c r="C1058" s="490"/>
      <c r="D1058" s="491"/>
      <c r="E1058" s="491"/>
      <c r="F1058" s="491"/>
      <c r="G1058" s="491"/>
      <c r="H1058" s="491"/>
      <c r="I1058" s="491"/>
      <c r="J1058" s="491"/>
      <c r="K1058" s="491"/>
      <c r="L1058" s="491"/>
      <c r="M1058" s="1100"/>
      <c r="N1058" s="1100"/>
      <c r="O1058" s="1100"/>
      <c r="P1058" s="1100"/>
      <c r="Q1058" s="1100"/>
      <c r="R1058" s="1100"/>
      <c r="S1058" s="1100"/>
      <c r="T1058" s="1100"/>
      <c r="U1058" s="1100"/>
      <c r="V1058" s="1100"/>
      <c r="W1058" s="1101"/>
      <c r="X1058" s="4"/>
      <c r="Y1058" s="5"/>
    </row>
    <row r="1059" spans="2:25" ht="34.5" customHeight="1">
      <c r="B1059" s="300">
        <v>1007</v>
      </c>
      <c r="C1059" s="490"/>
      <c r="D1059" s="491"/>
      <c r="E1059" s="491"/>
      <c r="F1059" s="491"/>
      <c r="G1059" s="491"/>
      <c r="H1059" s="491"/>
      <c r="I1059" s="491"/>
      <c r="J1059" s="491"/>
      <c r="K1059" s="491"/>
      <c r="L1059" s="491"/>
      <c r="M1059" s="1100"/>
      <c r="N1059" s="1100"/>
      <c r="O1059" s="1100"/>
      <c r="P1059" s="1100"/>
      <c r="Q1059" s="1100"/>
      <c r="R1059" s="1100"/>
      <c r="S1059" s="1100"/>
      <c r="T1059" s="1100"/>
      <c r="U1059" s="1100"/>
      <c r="V1059" s="1100"/>
      <c r="W1059" s="1101"/>
      <c r="X1059" s="4"/>
      <c r="Y1059" s="5"/>
    </row>
    <row r="1060" spans="2:25" ht="34.5" customHeight="1">
      <c r="B1060" s="300">
        <v>1008</v>
      </c>
      <c r="C1060" s="488"/>
      <c r="D1060" s="489"/>
      <c r="E1060" s="489"/>
      <c r="F1060" s="489"/>
      <c r="G1060" s="489"/>
      <c r="H1060" s="489"/>
      <c r="I1060" s="489"/>
      <c r="J1060" s="489"/>
      <c r="K1060" s="489"/>
      <c r="L1060" s="489"/>
      <c r="M1060" s="1100"/>
      <c r="N1060" s="1100"/>
      <c r="O1060" s="1100"/>
      <c r="P1060" s="1100"/>
      <c r="Q1060" s="1100"/>
      <c r="R1060" s="1100"/>
      <c r="S1060" s="1100"/>
      <c r="T1060" s="1100"/>
      <c r="U1060" s="1100"/>
      <c r="V1060" s="1100"/>
      <c r="W1060" s="1101"/>
      <c r="X1060" s="4"/>
      <c r="Y1060" s="5"/>
    </row>
    <row r="1061" spans="2:25" ht="34.5" customHeight="1">
      <c r="B1061" s="300">
        <v>1009</v>
      </c>
      <c r="C1061" s="488"/>
      <c r="D1061" s="489"/>
      <c r="E1061" s="489"/>
      <c r="F1061" s="489"/>
      <c r="G1061" s="489"/>
      <c r="H1061" s="489"/>
      <c r="I1061" s="489"/>
      <c r="J1061" s="489"/>
      <c r="K1061" s="489"/>
      <c r="L1061" s="489"/>
      <c r="M1061" s="1100"/>
      <c r="N1061" s="1100"/>
      <c r="O1061" s="1100"/>
      <c r="P1061" s="1100"/>
      <c r="Q1061" s="1100"/>
      <c r="R1061" s="1100"/>
      <c r="S1061" s="1100"/>
      <c r="T1061" s="1100"/>
      <c r="U1061" s="1100"/>
      <c r="V1061" s="1100"/>
      <c r="W1061" s="1101"/>
      <c r="X1061" s="4"/>
      <c r="Y1061" s="5"/>
    </row>
    <row r="1062" spans="2:25" ht="34.5" customHeight="1">
      <c r="B1062" s="300">
        <v>1010</v>
      </c>
      <c r="C1062" s="488"/>
      <c r="D1062" s="489"/>
      <c r="E1062" s="489"/>
      <c r="F1062" s="489"/>
      <c r="G1062" s="489"/>
      <c r="H1062" s="489"/>
      <c r="I1062" s="489"/>
      <c r="J1062" s="489"/>
      <c r="K1062" s="489"/>
      <c r="L1062" s="489"/>
      <c r="M1062" s="1100"/>
      <c r="N1062" s="1100"/>
      <c r="O1062" s="1100"/>
      <c r="P1062" s="1100"/>
      <c r="Q1062" s="1100"/>
      <c r="R1062" s="1100"/>
      <c r="S1062" s="1100"/>
      <c r="T1062" s="1100"/>
      <c r="U1062" s="1100"/>
      <c r="V1062" s="1100"/>
      <c r="W1062" s="1101"/>
      <c r="X1062" s="4"/>
      <c r="Y1062" s="5"/>
    </row>
    <row r="1063" spans="2:25" ht="34.5" customHeight="1">
      <c r="B1063" s="300">
        <v>1011</v>
      </c>
      <c r="C1063" s="488"/>
      <c r="D1063" s="489"/>
      <c r="E1063" s="489"/>
      <c r="F1063" s="489"/>
      <c r="G1063" s="489"/>
      <c r="H1063" s="489"/>
      <c r="I1063" s="489"/>
      <c r="J1063" s="489"/>
      <c r="K1063" s="489"/>
      <c r="L1063" s="489"/>
      <c r="M1063" s="1100"/>
      <c r="N1063" s="1100"/>
      <c r="O1063" s="1100"/>
      <c r="P1063" s="1100"/>
      <c r="Q1063" s="1100"/>
      <c r="R1063" s="1100"/>
      <c r="S1063" s="1100"/>
      <c r="T1063" s="1100"/>
      <c r="U1063" s="1100"/>
      <c r="V1063" s="1100"/>
      <c r="W1063" s="1101"/>
      <c r="X1063" s="4"/>
      <c r="Y1063" s="5"/>
    </row>
    <row r="1064" spans="2:25" ht="34.5" customHeight="1">
      <c r="B1064" s="300">
        <v>1012</v>
      </c>
      <c r="C1064" s="488"/>
      <c r="D1064" s="489"/>
      <c r="E1064" s="489"/>
      <c r="F1064" s="489"/>
      <c r="G1064" s="489"/>
      <c r="H1064" s="489"/>
      <c r="I1064" s="489"/>
      <c r="J1064" s="489"/>
      <c r="K1064" s="489"/>
      <c r="L1064" s="489"/>
      <c r="M1064" s="1100"/>
      <c r="N1064" s="1100"/>
      <c r="O1064" s="1100"/>
      <c r="P1064" s="1100"/>
      <c r="Q1064" s="1100"/>
      <c r="R1064" s="1100"/>
      <c r="S1064" s="1100"/>
      <c r="T1064" s="1100"/>
      <c r="U1064" s="1100"/>
      <c r="V1064" s="1100"/>
      <c r="W1064" s="1101"/>
      <c r="X1064" s="4"/>
      <c r="Y1064" s="5"/>
    </row>
    <row r="1065" spans="2:25" ht="34.5" customHeight="1">
      <c r="B1065" s="300">
        <v>1013</v>
      </c>
      <c r="C1065" s="488"/>
      <c r="D1065" s="489"/>
      <c r="E1065" s="489"/>
      <c r="F1065" s="489"/>
      <c r="G1065" s="489"/>
      <c r="H1065" s="489"/>
      <c r="I1065" s="489"/>
      <c r="J1065" s="489"/>
      <c r="K1065" s="489"/>
      <c r="L1065" s="489"/>
      <c r="M1065" s="1100"/>
      <c r="N1065" s="1100"/>
      <c r="O1065" s="1100"/>
      <c r="P1065" s="1100"/>
      <c r="Q1065" s="1100"/>
      <c r="R1065" s="1100"/>
      <c r="S1065" s="1100"/>
      <c r="T1065" s="1100"/>
      <c r="U1065" s="1100"/>
      <c r="V1065" s="1100"/>
      <c r="W1065" s="1101"/>
      <c r="X1065" s="4"/>
      <c r="Y1065" s="5"/>
    </row>
    <row r="1066" spans="2:25" ht="34.5" customHeight="1">
      <c r="B1066" s="300">
        <v>1014</v>
      </c>
      <c r="C1066" s="488"/>
      <c r="D1066" s="489"/>
      <c r="E1066" s="489"/>
      <c r="F1066" s="489"/>
      <c r="G1066" s="489"/>
      <c r="H1066" s="489"/>
      <c r="I1066" s="489"/>
      <c r="J1066" s="489"/>
      <c r="K1066" s="489"/>
      <c r="L1066" s="489"/>
      <c r="M1066" s="1100"/>
      <c r="N1066" s="1100"/>
      <c r="O1066" s="1100"/>
      <c r="P1066" s="1100"/>
      <c r="Q1066" s="1100"/>
      <c r="R1066" s="1100"/>
      <c r="S1066" s="1100"/>
      <c r="T1066" s="1100"/>
      <c r="U1066" s="1100"/>
      <c r="V1066" s="1100"/>
      <c r="W1066" s="1101"/>
      <c r="X1066" s="4"/>
      <c r="Y1066" s="5"/>
    </row>
    <row r="1067" spans="2:25" ht="34.5" customHeight="1">
      <c r="B1067" s="300">
        <v>1015</v>
      </c>
      <c r="C1067" s="488"/>
      <c r="D1067" s="489"/>
      <c r="E1067" s="489"/>
      <c r="F1067" s="489"/>
      <c r="G1067" s="489"/>
      <c r="H1067" s="489"/>
      <c r="I1067" s="489"/>
      <c r="J1067" s="489"/>
      <c r="K1067" s="489"/>
      <c r="L1067" s="489"/>
      <c r="M1067" s="1100"/>
      <c r="N1067" s="1100"/>
      <c r="O1067" s="1100"/>
      <c r="P1067" s="1100"/>
      <c r="Q1067" s="1100"/>
      <c r="R1067" s="1100"/>
      <c r="S1067" s="1100"/>
      <c r="T1067" s="1100"/>
      <c r="U1067" s="1100"/>
      <c r="V1067" s="1100"/>
      <c r="W1067" s="1101"/>
      <c r="X1067" s="4"/>
      <c r="Y1067" s="5"/>
    </row>
    <row r="1068" spans="2:25" ht="34.5" customHeight="1">
      <c r="B1068" s="300">
        <v>1016</v>
      </c>
      <c r="C1068" s="488"/>
      <c r="D1068" s="489"/>
      <c r="E1068" s="489"/>
      <c r="F1068" s="489"/>
      <c r="G1068" s="489"/>
      <c r="H1068" s="489"/>
      <c r="I1068" s="489"/>
      <c r="J1068" s="489"/>
      <c r="K1068" s="489"/>
      <c r="L1068" s="489"/>
      <c r="M1068" s="1100"/>
      <c r="N1068" s="1100"/>
      <c r="O1068" s="1100"/>
      <c r="P1068" s="1100"/>
      <c r="Q1068" s="1100"/>
      <c r="R1068" s="1100"/>
      <c r="S1068" s="1100"/>
      <c r="T1068" s="1100"/>
      <c r="U1068" s="1100"/>
      <c r="V1068" s="1100"/>
      <c r="W1068" s="1101"/>
      <c r="X1068" s="4"/>
      <c r="Y1068" s="5"/>
    </row>
    <row r="1069" spans="2:25" ht="34.5" customHeight="1">
      <c r="B1069" s="300">
        <v>1017</v>
      </c>
      <c r="C1069" s="488"/>
      <c r="D1069" s="489"/>
      <c r="E1069" s="489"/>
      <c r="F1069" s="489"/>
      <c r="G1069" s="489"/>
      <c r="H1069" s="489"/>
      <c r="I1069" s="489"/>
      <c r="J1069" s="489"/>
      <c r="K1069" s="489"/>
      <c r="L1069" s="489"/>
      <c r="M1069" s="1100"/>
      <c r="N1069" s="1100"/>
      <c r="O1069" s="1100"/>
      <c r="P1069" s="1100"/>
      <c r="Q1069" s="1100"/>
      <c r="R1069" s="1100"/>
      <c r="S1069" s="1100"/>
      <c r="T1069" s="1100"/>
      <c r="U1069" s="1100"/>
      <c r="V1069" s="1100"/>
      <c r="W1069" s="1101"/>
      <c r="X1069" s="4"/>
      <c r="Y1069" s="5"/>
    </row>
    <row r="1070" spans="2:25" ht="34.5" customHeight="1">
      <c r="B1070" s="300">
        <v>1018</v>
      </c>
      <c r="C1070" s="488"/>
      <c r="D1070" s="489"/>
      <c r="E1070" s="489"/>
      <c r="F1070" s="489"/>
      <c r="G1070" s="489"/>
      <c r="H1070" s="489"/>
      <c r="I1070" s="489"/>
      <c r="J1070" s="489"/>
      <c r="K1070" s="489"/>
      <c r="L1070" s="489"/>
      <c r="M1070" s="1100"/>
      <c r="N1070" s="1100"/>
      <c r="O1070" s="1100"/>
      <c r="P1070" s="1100"/>
      <c r="Q1070" s="1100"/>
      <c r="R1070" s="1100"/>
      <c r="S1070" s="1100"/>
      <c r="T1070" s="1100"/>
      <c r="U1070" s="1100"/>
      <c r="V1070" s="1100"/>
      <c r="W1070" s="1101"/>
      <c r="X1070" s="4"/>
      <c r="Y1070" s="5"/>
    </row>
    <row r="1071" spans="2:25" ht="34.5" customHeight="1">
      <c r="B1071" s="300">
        <v>1019</v>
      </c>
      <c r="C1071" s="488"/>
      <c r="D1071" s="489"/>
      <c r="E1071" s="489"/>
      <c r="F1071" s="489"/>
      <c r="G1071" s="489"/>
      <c r="H1071" s="489"/>
      <c r="I1071" s="489"/>
      <c r="J1071" s="489"/>
      <c r="K1071" s="489"/>
      <c r="L1071" s="489"/>
      <c r="M1071" s="1100"/>
      <c r="N1071" s="1100"/>
      <c r="O1071" s="1100"/>
      <c r="P1071" s="1100"/>
      <c r="Q1071" s="1100"/>
      <c r="R1071" s="1100"/>
      <c r="S1071" s="1100"/>
      <c r="T1071" s="1100"/>
      <c r="U1071" s="1100"/>
      <c r="V1071" s="1100"/>
      <c r="W1071" s="1101"/>
      <c r="X1071" s="4"/>
      <c r="Y1071" s="5"/>
    </row>
    <row r="1072" spans="2:25" ht="34.5" customHeight="1">
      <c r="B1072" s="300">
        <v>1020</v>
      </c>
      <c r="C1072" s="488"/>
      <c r="D1072" s="489"/>
      <c r="E1072" s="489"/>
      <c r="F1072" s="489"/>
      <c r="G1072" s="489"/>
      <c r="H1072" s="489"/>
      <c r="I1072" s="489"/>
      <c r="J1072" s="489"/>
      <c r="K1072" s="489"/>
      <c r="L1072" s="489"/>
      <c r="M1072" s="1100"/>
      <c r="N1072" s="1100"/>
      <c r="O1072" s="1100"/>
      <c r="P1072" s="1100"/>
      <c r="Q1072" s="1100"/>
      <c r="R1072" s="1100"/>
      <c r="S1072" s="1100"/>
      <c r="T1072" s="1100"/>
      <c r="U1072" s="1100"/>
      <c r="V1072" s="1100"/>
      <c r="W1072" s="1101"/>
      <c r="X1072" s="4"/>
      <c r="Y1072" s="5"/>
    </row>
    <row r="1073" spans="2:25" ht="34.5" customHeight="1">
      <c r="B1073" s="300">
        <v>1021</v>
      </c>
      <c r="C1073" s="488"/>
      <c r="D1073" s="489"/>
      <c r="E1073" s="489"/>
      <c r="F1073" s="489"/>
      <c r="G1073" s="489"/>
      <c r="H1073" s="489"/>
      <c r="I1073" s="489"/>
      <c r="J1073" s="489"/>
      <c r="K1073" s="489"/>
      <c r="L1073" s="489"/>
      <c r="M1073" s="1100"/>
      <c r="N1073" s="1100"/>
      <c r="O1073" s="1100"/>
      <c r="P1073" s="1100"/>
      <c r="Q1073" s="1100"/>
      <c r="R1073" s="1100"/>
      <c r="S1073" s="1100"/>
      <c r="T1073" s="1100"/>
      <c r="U1073" s="1100"/>
      <c r="V1073" s="1100"/>
      <c r="W1073" s="1101"/>
      <c r="X1073" s="4"/>
      <c r="Y1073" s="5"/>
    </row>
    <row r="1074" spans="2:25" ht="34.5" customHeight="1">
      <c r="B1074" s="300">
        <v>1022</v>
      </c>
      <c r="C1074" s="488"/>
      <c r="D1074" s="489"/>
      <c r="E1074" s="489"/>
      <c r="F1074" s="489"/>
      <c r="G1074" s="489"/>
      <c r="H1074" s="489"/>
      <c r="I1074" s="489"/>
      <c r="J1074" s="489"/>
      <c r="K1074" s="489"/>
      <c r="L1074" s="489"/>
      <c r="M1074" s="1100"/>
      <c r="N1074" s="1100"/>
      <c r="O1074" s="1100"/>
      <c r="P1074" s="1100"/>
      <c r="Q1074" s="1100"/>
      <c r="R1074" s="1100"/>
      <c r="S1074" s="1100"/>
      <c r="T1074" s="1100"/>
      <c r="U1074" s="1100"/>
      <c r="V1074" s="1100"/>
      <c r="W1074" s="1101"/>
      <c r="X1074" s="4"/>
      <c r="Y1074" s="5"/>
    </row>
    <row r="1075" spans="2:25" ht="34.5" customHeight="1">
      <c r="B1075" s="300">
        <v>1023</v>
      </c>
      <c r="C1075" s="488"/>
      <c r="D1075" s="489"/>
      <c r="E1075" s="489"/>
      <c r="F1075" s="489"/>
      <c r="G1075" s="489"/>
      <c r="H1075" s="489"/>
      <c r="I1075" s="489"/>
      <c r="J1075" s="489"/>
      <c r="K1075" s="489"/>
      <c r="L1075" s="489"/>
      <c r="M1075" s="1100"/>
      <c r="N1075" s="1100"/>
      <c r="O1075" s="1100"/>
      <c r="P1075" s="1100"/>
      <c r="Q1075" s="1100"/>
      <c r="R1075" s="1100"/>
      <c r="S1075" s="1100"/>
      <c r="T1075" s="1100"/>
      <c r="U1075" s="1100"/>
      <c r="V1075" s="1100"/>
      <c r="W1075" s="1101"/>
      <c r="X1075" s="4"/>
      <c r="Y1075" s="5"/>
    </row>
    <row r="1076" spans="2:25" ht="34.5" customHeight="1">
      <c r="B1076" s="300">
        <v>1024</v>
      </c>
      <c r="C1076" s="488"/>
      <c r="D1076" s="489"/>
      <c r="E1076" s="489"/>
      <c r="F1076" s="489"/>
      <c r="G1076" s="489"/>
      <c r="H1076" s="489"/>
      <c r="I1076" s="489"/>
      <c r="J1076" s="489"/>
      <c r="K1076" s="489"/>
      <c r="L1076" s="489"/>
      <c r="M1076" s="1100"/>
      <c r="N1076" s="1100"/>
      <c r="O1076" s="1100"/>
      <c r="P1076" s="1100"/>
      <c r="Q1076" s="1100"/>
      <c r="R1076" s="1100"/>
      <c r="S1076" s="1100"/>
      <c r="T1076" s="1100"/>
      <c r="U1076" s="1100"/>
      <c r="V1076" s="1100"/>
      <c r="W1076" s="1101"/>
      <c r="X1076" s="4"/>
      <c r="Y1076" s="5"/>
    </row>
    <row r="1077" spans="2:25" ht="34.5" customHeight="1">
      <c r="B1077" s="300">
        <v>1025</v>
      </c>
      <c r="C1077" s="488"/>
      <c r="D1077" s="489"/>
      <c r="E1077" s="489"/>
      <c r="F1077" s="489"/>
      <c r="G1077" s="489"/>
      <c r="H1077" s="489"/>
      <c r="I1077" s="489"/>
      <c r="J1077" s="489"/>
      <c r="K1077" s="489"/>
      <c r="L1077" s="489"/>
      <c r="M1077" s="1100"/>
      <c r="N1077" s="1100"/>
      <c r="O1077" s="1100"/>
      <c r="P1077" s="1100"/>
      <c r="Q1077" s="1100"/>
      <c r="R1077" s="1100"/>
      <c r="S1077" s="1100"/>
      <c r="T1077" s="1100"/>
      <c r="U1077" s="1100"/>
      <c r="V1077" s="1100"/>
      <c r="W1077" s="1101"/>
      <c r="X1077" s="4"/>
      <c r="Y1077" s="5"/>
    </row>
    <row r="1078" spans="2:25" ht="34.5" customHeight="1">
      <c r="B1078" s="300">
        <v>1026</v>
      </c>
      <c r="C1078" s="488"/>
      <c r="D1078" s="489"/>
      <c r="E1078" s="489"/>
      <c r="F1078" s="489"/>
      <c r="G1078" s="489"/>
      <c r="H1078" s="489"/>
      <c r="I1078" s="489"/>
      <c r="J1078" s="489"/>
      <c r="K1078" s="489"/>
      <c r="L1078" s="489"/>
      <c r="M1078" s="1100"/>
      <c r="N1078" s="1100"/>
      <c r="O1078" s="1100"/>
      <c r="P1078" s="1100"/>
      <c r="Q1078" s="1100"/>
      <c r="R1078" s="1100"/>
      <c r="S1078" s="1100"/>
      <c r="T1078" s="1100"/>
      <c r="U1078" s="1100"/>
      <c r="V1078" s="1100"/>
      <c r="W1078" s="1101"/>
      <c r="X1078" s="4"/>
      <c r="Y1078" s="5"/>
    </row>
    <row r="1079" spans="2:25" ht="34.5" customHeight="1">
      <c r="B1079" s="300">
        <v>1027</v>
      </c>
      <c r="C1079" s="488"/>
      <c r="D1079" s="489"/>
      <c r="E1079" s="489"/>
      <c r="F1079" s="489"/>
      <c r="G1079" s="489"/>
      <c r="H1079" s="489"/>
      <c r="I1079" s="489"/>
      <c r="J1079" s="489"/>
      <c r="K1079" s="489"/>
      <c r="L1079" s="489"/>
      <c r="M1079" s="1100"/>
      <c r="N1079" s="1100"/>
      <c r="O1079" s="1100"/>
      <c r="P1079" s="1100"/>
      <c r="Q1079" s="1100"/>
      <c r="R1079" s="1100"/>
      <c r="S1079" s="1100"/>
      <c r="T1079" s="1100"/>
      <c r="U1079" s="1100"/>
      <c r="V1079" s="1100"/>
      <c r="W1079" s="1101"/>
      <c r="X1079" s="4"/>
      <c r="Y1079" s="5"/>
    </row>
    <row r="1080" spans="2:25" ht="34.5" customHeight="1">
      <c r="B1080" s="300">
        <v>1028</v>
      </c>
      <c r="C1080" s="488"/>
      <c r="D1080" s="489"/>
      <c r="E1080" s="489"/>
      <c r="F1080" s="489"/>
      <c r="G1080" s="489"/>
      <c r="H1080" s="489"/>
      <c r="I1080" s="489"/>
      <c r="J1080" s="489"/>
      <c r="K1080" s="489"/>
      <c r="L1080" s="489"/>
      <c r="M1080" s="1100"/>
      <c r="N1080" s="1100"/>
      <c r="O1080" s="1100"/>
      <c r="P1080" s="1100"/>
      <c r="Q1080" s="1100"/>
      <c r="R1080" s="1100"/>
      <c r="S1080" s="1100"/>
      <c r="T1080" s="1100"/>
      <c r="U1080" s="1100"/>
      <c r="V1080" s="1100"/>
      <c r="W1080" s="1101"/>
      <c r="X1080" s="4"/>
      <c r="Y1080" s="5"/>
    </row>
    <row r="1081" spans="2:25" ht="34.5" customHeight="1">
      <c r="B1081" s="300">
        <v>1029</v>
      </c>
      <c r="C1081" s="488"/>
      <c r="D1081" s="489"/>
      <c r="E1081" s="489"/>
      <c r="F1081" s="489"/>
      <c r="G1081" s="489"/>
      <c r="H1081" s="489"/>
      <c r="I1081" s="489"/>
      <c r="J1081" s="489"/>
      <c r="K1081" s="489"/>
      <c r="L1081" s="489"/>
      <c r="M1081" s="1100"/>
      <c r="N1081" s="1100"/>
      <c r="O1081" s="1100"/>
      <c r="P1081" s="1100"/>
      <c r="Q1081" s="1100"/>
      <c r="R1081" s="1100"/>
      <c r="S1081" s="1100"/>
      <c r="T1081" s="1100"/>
      <c r="U1081" s="1100"/>
      <c r="V1081" s="1100"/>
      <c r="W1081" s="1101"/>
      <c r="X1081" s="4"/>
      <c r="Y1081" s="5"/>
    </row>
    <row r="1082" spans="2:25" ht="34.5" customHeight="1">
      <c r="B1082" s="300">
        <v>1030</v>
      </c>
      <c r="C1082" s="488"/>
      <c r="D1082" s="489"/>
      <c r="E1082" s="489"/>
      <c r="F1082" s="489"/>
      <c r="G1082" s="489"/>
      <c r="H1082" s="489"/>
      <c r="I1082" s="489"/>
      <c r="J1082" s="489"/>
      <c r="K1082" s="489"/>
      <c r="L1082" s="489"/>
      <c r="M1082" s="1100"/>
      <c r="N1082" s="1100"/>
      <c r="O1082" s="1100"/>
      <c r="P1082" s="1100"/>
      <c r="Q1082" s="1100"/>
      <c r="R1082" s="1100"/>
      <c r="S1082" s="1100"/>
      <c r="T1082" s="1100"/>
      <c r="U1082" s="1100"/>
      <c r="V1082" s="1100"/>
      <c r="W1082" s="1101"/>
      <c r="X1082" s="4"/>
      <c r="Y1082" s="5"/>
    </row>
    <row r="1083" spans="2:25" ht="34.5" customHeight="1">
      <c r="B1083" s="300">
        <v>1031</v>
      </c>
      <c r="C1083" s="488"/>
      <c r="D1083" s="489"/>
      <c r="E1083" s="489"/>
      <c r="F1083" s="489"/>
      <c r="G1083" s="489"/>
      <c r="H1083" s="489"/>
      <c r="I1083" s="489"/>
      <c r="J1083" s="489"/>
      <c r="K1083" s="489"/>
      <c r="L1083" s="489"/>
      <c r="M1083" s="1100"/>
      <c r="N1083" s="1100"/>
      <c r="O1083" s="1100"/>
      <c r="P1083" s="1100"/>
      <c r="Q1083" s="1100"/>
      <c r="R1083" s="1100"/>
      <c r="S1083" s="1100"/>
      <c r="T1083" s="1100"/>
      <c r="U1083" s="1100"/>
      <c r="V1083" s="1100"/>
      <c r="W1083" s="1101"/>
      <c r="X1083" s="4"/>
      <c r="Y1083" s="5"/>
    </row>
    <row r="1084" spans="2:25" ht="34.5" customHeight="1">
      <c r="B1084" s="300">
        <v>1032</v>
      </c>
      <c r="C1084" s="488"/>
      <c r="D1084" s="489"/>
      <c r="E1084" s="489"/>
      <c r="F1084" s="489"/>
      <c r="G1084" s="489"/>
      <c r="H1084" s="489"/>
      <c r="I1084" s="489"/>
      <c r="J1084" s="489"/>
      <c r="K1084" s="489"/>
      <c r="L1084" s="489"/>
      <c r="M1084" s="1100"/>
      <c r="N1084" s="1100"/>
      <c r="O1084" s="1100"/>
      <c r="P1084" s="1100"/>
      <c r="Q1084" s="1100"/>
      <c r="R1084" s="1100"/>
      <c r="S1084" s="1100"/>
      <c r="T1084" s="1100"/>
      <c r="U1084" s="1100"/>
      <c r="V1084" s="1100"/>
      <c r="W1084" s="1101"/>
      <c r="X1084" s="4"/>
      <c r="Y1084" s="5"/>
    </row>
    <row r="1085" spans="2:25" ht="34.5" customHeight="1">
      <c r="B1085" s="300">
        <v>1033</v>
      </c>
      <c r="C1085" s="488"/>
      <c r="D1085" s="489"/>
      <c r="E1085" s="489"/>
      <c r="F1085" s="489"/>
      <c r="G1085" s="489"/>
      <c r="H1085" s="489"/>
      <c r="I1085" s="489"/>
      <c r="J1085" s="489"/>
      <c r="K1085" s="489"/>
      <c r="L1085" s="489"/>
      <c r="M1085" s="1100"/>
      <c r="N1085" s="1100"/>
      <c r="O1085" s="1100"/>
      <c r="P1085" s="1100"/>
      <c r="Q1085" s="1100"/>
      <c r="R1085" s="1100"/>
      <c r="S1085" s="1100"/>
      <c r="T1085" s="1100"/>
      <c r="U1085" s="1100"/>
      <c r="V1085" s="1100"/>
      <c r="W1085" s="1101"/>
      <c r="X1085" s="4"/>
      <c r="Y1085" s="5"/>
    </row>
    <row r="1086" spans="2:25" ht="34.5" customHeight="1">
      <c r="B1086" s="300">
        <v>1034</v>
      </c>
      <c r="C1086" s="488"/>
      <c r="D1086" s="489"/>
      <c r="E1086" s="489"/>
      <c r="F1086" s="489"/>
      <c r="G1086" s="489"/>
      <c r="H1086" s="489"/>
      <c r="I1086" s="489"/>
      <c r="J1086" s="489"/>
      <c r="K1086" s="489"/>
      <c r="L1086" s="489"/>
      <c r="M1086" s="1100"/>
      <c r="N1086" s="1100"/>
      <c r="O1086" s="1100"/>
      <c r="P1086" s="1100"/>
      <c r="Q1086" s="1100"/>
      <c r="R1086" s="1100"/>
      <c r="S1086" s="1100"/>
      <c r="T1086" s="1100"/>
      <c r="U1086" s="1100"/>
      <c r="V1086" s="1100"/>
      <c r="W1086" s="1101"/>
      <c r="X1086" s="4"/>
      <c r="Y1086" s="5"/>
    </row>
    <row r="1087" spans="2:25" ht="34.5" customHeight="1">
      <c r="B1087" s="300">
        <v>1035</v>
      </c>
      <c r="C1087" s="488"/>
      <c r="D1087" s="489"/>
      <c r="E1087" s="489"/>
      <c r="F1087" s="489"/>
      <c r="G1087" s="489"/>
      <c r="H1087" s="489"/>
      <c r="I1087" s="489"/>
      <c r="J1087" s="489"/>
      <c r="K1087" s="489"/>
      <c r="L1087" s="489"/>
      <c r="M1087" s="1100"/>
      <c r="N1087" s="1100"/>
      <c r="O1087" s="1100"/>
      <c r="P1087" s="1100"/>
      <c r="Q1087" s="1100"/>
      <c r="R1087" s="1100"/>
      <c r="S1087" s="1100"/>
      <c r="T1087" s="1100"/>
      <c r="U1087" s="1100"/>
      <c r="V1087" s="1100"/>
      <c r="W1087" s="1101"/>
      <c r="X1087" s="4"/>
      <c r="Y1087" s="5"/>
    </row>
    <row r="1088" spans="2:25" ht="34.5" customHeight="1">
      <c r="B1088" s="300">
        <v>1036</v>
      </c>
      <c r="C1088" s="488"/>
      <c r="D1088" s="489"/>
      <c r="E1088" s="489"/>
      <c r="F1088" s="489"/>
      <c r="G1088" s="489"/>
      <c r="H1088" s="489"/>
      <c r="I1088" s="489"/>
      <c r="J1088" s="489"/>
      <c r="K1088" s="489"/>
      <c r="L1088" s="489"/>
      <c r="M1088" s="1100"/>
      <c r="N1088" s="1100"/>
      <c r="O1088" s="1100"/>
      <c r="P1088" s="1100"/>
      <c r="Q1088" s="1100"/>
      <c r="R1088" s="1100"/>
      <c r="S1088" s="1100"/>
      <c r="T1088" s="1100"/>
      <c r="U1088" s="1100"/>
      <c r="V1088" s="1100"/>
      <c r="W1088" s="1101"/>
      <c r="X1088" s="4"/>
      <c r="Y1088" s="5"/>
    </row>
    <row r="1089" spans="2:25" ht="34.5" customHeight="1">
      <c r="B1089" s="300">
        <v>1037</v>
      </c>
      <c r="C1089" s="488"/>
      <c r="D1089" s="489"/>
      <c r="E1089" s="489"/>
      <c r="F1089" s="489"/>
      <c r="G1089" s="489"/>
      <c r="H1089" s="489"/>
      <c r="I1089" s="489"/>
      <c r="J1089" s="489"/>
      <c r="K1089" s="489"/>
      <c r="L1089" s="489"/>
      <c r="M1089" s="1100"/>
      <c r="N1089" s="1100"/>
      <c r="O1089" s="1100"/>
      <c r="P1089" s="1100"/>
      <c r="Q1089" s="1100"/>
      <c r="R1089" s="1100"/>
      <c r="S1089" s="1100"/>
      <c r="T1089" s="1100"/>
      <c r="U1089" s="1100"/>
      <c r="V1089" s="1100"/>
      <c r="W1089" s="1101"/>
      <c r="X1089" s="4"/>
      <c r="Y1089" s="5"/>
    </row>
    <row r="1090" spans="2:25" ht="34.5" customHeight="1">
      <c r="B1090" s="300">
        <v>1038</v>
      </c>
      <c r="C1090" s="488"/>
      <c r="D1090" s="489"/>
      <c r="E1090" s="489"/>
      <c r="F1090" s="489"/>
      <c r="G1090" s="489"/>
      <c r="H1090" s="489"/>
      <c r="I1090" s="489"/>
      <c r="J1090" s="489"/>
      <c r="K1090" s="489"/>
      <c r="L1090" s="489"/>
      <c r="M1090" s="1100"/>
      <c r="N1090" s="1100"/>
      <c r="O1090" s="1100"/>
      <c r="P1090" s="1100"/>
      <c r="Q1090" s="1100"/>
      <c r="R1090" s="1100"/>
      <c r="S1090" s="1100"/>
      <c r="T1090" s="1100"/>
      <c r="U1090" s="1100"/>
      <c r="V1090" s="1100"/>
      <c r="W1090" s="1101"/>
      <c r="X1090" s="4"/>
      <c r="Y1090" s="5"/>
    </row>
    <row r="1091" spans="2:25" ht="34.5" customHeight="1">
      <c r="B1091" s="300">
        <v>1039</v>
      </c>
      <c r="C1091" s="488"/>
      <c r="D1091" s="489"/>
      <c r="E1091" s="489"/>
      <c r="F1091" s="489"/>
      <c r="G1091" s="489"/>
      <c r="H1091" s="489"/>
      <c r="I1091" s="489"/>
      <c r="J1091" s="489"/>
      <c r="K1091" s="489"/>
      <c r="L1091" s="489"/>
      <c r="M1091" s="1100"/>
      <c r="N1091" s="1100"/>
      <c r="O1091" s="1100"/>
      <c r="P1091" s="1100"/>
      <c r="Q1091" s="1100"/>
      <c r="R1091" s="1100"/>
      <c r="S1091" s="1100"/>
      <c r="T1091" s="1100"/>
      <c r="U1091" s="1100"/>
      <c r="V1091" s="1100"/>
      <c r="W1091" s="1101"/>
      <c r="X1091" s="4"/>
      <c r="Y1091" s="5"/>
    </row>
    <row r="1092" spans="2:25" ht="34.5" customHeight="1">
      <c r="B1092" s="300">
        <v>1040</v>
      </c>
      <c r="C1092" s="488"/>
      <c r="D1092" s="489"/>
      <c r="E1092" s="489"/>
      <c r="F1092" s="489"/>
      <c r="G1092" s="489"/>
      <c r="H1092" s="489"/>
      <c r="I1092" s="489"/>
      <c r="J1092" s="489"/>
      <c r="K1092" s="489"/>
      <c r="L1092" s="489"/>
      <c r="M1092" s="1100"/>
      <c r="N1092" s="1100"/>
      <c r="O1092" s="1100"/>
      <c r="P1092" s="1100"/>
      <c r="Q1092" s="1100"/>
      <c r="R1092" s="1100"/>
      <c r="S1092" s="1100"/>
      <c r="T1092" s="1100"/>
      <c r="U1092" s="1100"/>
      <c r="V1092" s="1100"/>
      <c r="W1092" s="1101"/>
      <c r="X1092" s="4"/>
      <c r="Y1092" s="5"/>
    </row>
    <row r="1093" spans="2:25" ht="34.5" customHeight="1">
      <c r="B1093" s="300">
        <v>1041</v>
      </c>
      <c r="C1093" s="488"/>
      <c r="D1093" s="489"/>
      <c r="E1093" s="489"/>
      <c r="F1093" s="489"/>
      <c r="G1093" s="489"/>
      <c r="H1093" s="489"/>
      <c r="I1093" s="489"/>
      <c r="J1093" s="489"/>
      <c r="K1093" s="489"/>
      <c r="L1093" s="489"/>
      <c r="M1093" s="1100"/>
      <c r="N1093" s="1100"/>
      <c r="O1093" s="1100"/>
      <c r="P1093" s="1100"/>
      <c r="Q1093" s="1100"/>
      <c r="R1093" s="1100"/>
      <c r="S1093" s="1100"/>
      <c r="T1093" s="1100"/>
      <c r="U1093" s="1100"/>
      <c r="V1093" s="1100"/>
      <c r="W1093" s="1101"/>
      <c r="X1093" s="4"/>
      <c r="Y1093" s="5"/>
    </row>
    <row r="1094" spans="2:25" ht="34.5" customHeight="1">
      <c r="B1094" s="300">
        <v>1042</v>
      </c>
      <c r="C1094" s="488"/>
      <c r="D1094" s="489"/>
      <c r="E1094" s="489"/>
      <c r="F1094" s="489"/>
      <c r="G1094" s="489"/>
      <c r="H1094" s="489"/>
      <c r="I1094" s="489"/>
      <c r="J1094" s="489"/>
      <c r="K1094" s="489"/>
      <c r="L1094" s="489"/>
      <c r="M1094" s="1100"/>
      <c r="N1094" s="1100"/>
      <c r="O1094" s="1100"/>
      <c r="P1094" s="1100"/>
      <c r="Q1094" s="1100"/>
      <c r="R1094" s="1100"/>
      <c r="S1094" s="1100"/>
      <c r="T1094" s="1100"/>
      <c r="U1094" s="1100"/>
      <c r="V1094" s="1100"/>
      <c r="W1094" s="1101"/>
      <c r="X1094" s="4"/>
      <c r="Y1094" s="5"/>
    </row>
    <row r="1095" spans="2:25" ht="34.5" customHeight="1">
      <c r="B1095" s="300">
        <v>1043</v>
      </c>
      <c r="C1095" s="488"/>
      <c r="D1095" s="489"/>
      <c r="E1095" s="489"/>
      <c r="F1095" s="489"/>
      <c r="G1095" s="489"/>
      <c r="H1095" s="489"/>
      <c r="I1095" s="489"/>
      <c r="J1095" s="489"/>
      <c r="K1095" s="489"/>
      <c r="L1095" s="489"/>
      <c r="M1095" s="1100"/>
      <c r="N1095" s="1100"/>
      <c r="O1095" s="1100"/>
      <c r="P1095" s="1100"/>
      <c r="Q1095" s="1100"/>
      <c r="R1095" s="1100"/>
      <c r="S1095" s="1100"/>
      <c r="T1095" s="1100"/>
      <c r="U1095" s="1100"/>
      <c r="V1095" s="1100"/>
      <c r="W1095" s="1101"/>
      <c r="X1095" s="4"/>
      <c r="Y1095" s="5"/>
    </row>
    <row r="1096" spans="2:25" ht="34.5" customHeight="1">
      <c r="B1096" s="300">
        <v>1044</v>
      </c>
      <c r="C1096" s="488"/>
      <c r="D1096" s="489"/>
      <c r="E1096" s="489"/>
      <c r="F1096" s="489"/>
      <c r="G1096" s="489"/>
      <c r="H1096" s="489"/>
      <c r="I1096" s="489"/>
      <c r="J1096" s="489"/>
      <c r="K1096" s="489"/>
      <c r="L1096" s="489"/>
      <c r="M1096" s="1100"/>
      <c r="N1096" s="1100"/>
      <c r="O1096" s="1100"/>
      <c r="P1096" s="1100"/>
      <c r="Q1096" s="1100"/>
      <c r="R1096" s="1100"/>
      <c r="S1096" s="1100"/>
      <c r="T1096" s="1100"/>
      <c r="U1096" s="1100"/>
      <c r="V1096" s="1100"/>
      <c r="W1096" s="1101"/>
      <c r="X1096" s="4"/>
      <c r="Y1096" s="5"/>
    </row>
    <row r="1097" spans="2:25" ht="34.5" customHeight="1">
      <c r="B1097" s="300">
        <v>1045</v>
      </c>
      <c r="C1097" s="488"/>
      <c r="D1097" s="489"/>
      <c r="E1097" s="489"/>
      <c r="F1097" s="489"/>
      <c r="G1097" s="489"/>
      <c r="H1097" s="489"/>
      <c r="I1097" s="489"/>
      <c r="J1097" s="489"/>
      <c r="K1097" s="489"/>
      <c r="L1097" s="489"/>
      <c r="M1097" s="1100"/>
      <c r="N1097" s="1100"/>
      <c r="O1097" s="1100"/>
      <c r="P1097" s="1100"/>
      <c r="Q1097" s="1100"/>
      <c r="R1097" s="1100"/>
      <c r="S1097" s="1100"/>
      <c r="T1097" s="1100"/>
      <c r="U1097" s="1100"/>
      <c r="V1097" s="1100"/>
      <c r="W1097" s="1101"/>
      <c r="X1097" s="4"/>
      <c r="Y1097" s="5"/>
    </row>
    <row r="1098" spans="2:25" ht="34.5" customHeight="1">
      <c r="B1098" s="300">
        <v>1046</v>
      </c>
      <c r="C1098" s="488"/>
      <c r="D1098" s="489"/>
      <c r="E1098" s="489"/>
      <c r="F1098" s="489"/>
      <c r="G1098" s="489"/>
      <c r="H1098" s="489"/>
      <c r="I1098" s="489"/>
      <c r="J1098" s="489"/>
      <c r="K1098" s="489"/>
      <c r="L1098" s="489"/>
      <c r="M1098" s="1100"/>
      <c r="N1098" s="1100"/>
      <c r="O1098" s="1100"/>
      <c r="P1098" s="1100"/>
      <c r="Q1098" s="1100"/>
      <c r="R1098" s="1100"/>
      <c r="S1098" s="1100"/>
      <c r="T1098" s="1100"/>
      <c r="U1098" s="1100"/>
      <c r="V1098" s="1100"/>
      <c r="W1098" s="1101"/>
      <c r="X1098" s="4"/>
      <c r="Y1098" s="5"/>
    </row>
    <row r="1099" spans="2:25" ht="34.5" customHeight="1">
      <c r="B1099" s="300">
        <v>1047</v>
      </c>
      <c r="C1099" s="488"/>
      <c r="D1099" s="489"/>
      <c r="E1099" s="489"/>
      <c r="F1099" s="489"/>
      <c r="G1099" s="489"/>
      <c r="H1099" s="489"/>
      <c r="I1099" s="489"/>
      <c r="J1099" s="489"/>
      <c r="K1099" s="489"/>
      <c r="L1099" s="489"/>
      <c r="M1099" s="1100"/>
      <c r="N1099" s="1100"/>
      <c r="O1099" s="1100"/>
      <c r="P1099" s="1100"/>
      <c r="Q1099" s="1100"/>
      <c r="R1099" s="1100"/>
      <c r="S1099" s="1100"/>
      <c r="T1099" s="1100"/>
      <c r="U1099" s="1100"/>
      <c r="V1099" s="1100"/>
      <c r="W1099" s="1101"/>
      <c r="X1099" s="4"/>
      <c r="Y1099" s="5"/>
    </row>
    <row r="1100" spans="2:25" ht="34.5" customHeight="1">
      <c r="B1100" s="300">
        <v>1048</v>
      </c>
      <c r="C1100" s="488"/>
      <c r="D1100" s="489"/>
      <c r="E1100" s="489"/>
      <c r="F1100" s="489"/>
      <c r="G1100" s="489"/>
      <c r="H1100" s="489"/>
      <c r="I1100" s="489"/>
      <c r="J1100" s="489"/>
      <c r="K1100" s="489"/>
      <c r="L1100" s="489"/>
      <c r="M1100" s="1100"/>
      <c r="N1100" s="1100"/>
      <c r="O1100" s="1100"/>
      <c r="P1100" s="1100"/>
      <c r="Q1100" s="1100"/>
      <c r="R1100" s="1100"/>
      <c r="S1100" s="1100"/>
      <c r="T1100" s="1100"/>
      <c r="U1100" s="1100"/>
      <c r="V1100" s="1100"/>
      <c r="W1100" s="1101"/>
      <c r="X1100" s="4"/>
      <c r="Y1100" s="5"/>
    </row>
    <row r="1101" spans="2:25" ht="34.5" customHeight="1">
      <c r="B1101" s="300">
        <v>1049</v>
      </c>
      <c r="C1101" s="488"/>
      <c r="D1101" s="489"/>
      <c r="E1101" s="489"/>
      <c r="F1101" s="489"/>
      <c r="G1101" s="489"/>
      <c r="H1101" s="489"/>
      <c r="I1101" s="489"/>
      <c r="J1101" s="489"/>
      <c r="K1101" s="489"/>
      <c r="L1101" s="489"/>
      <c r="M1101" s="1100"/>
      <c r="N1101" s="1100"/>
      <c r="O1101" s="1100"/>
      <c r="P1101" s="1100"/>
      <c r="Q1101" s="1100"/>
      <c r="R1101" s="1100"/>
      <c r="S1101" s="1100"/>
      <c r="T1101" s="1100"/>
      <c r="U1101" s="1100"/>
      <c r="V1101" s="1100"/>
      <c r="W1101" s="1101"/>
      <c r="X1101" s="4"/>
      <c r="Y1101" s="5"/>
    </row>
    <row r="1102" spans="2:25" ht="34.5" customHeight="1">
      <c r="B1102" s="300">
        <v>1050</v>
      </c>
      <c r="C1102" s="488"/>
      <c r="D1102" s="489"/>
      <c r="E1102" s="489"/>
      <c r="F1102" s="489"/>
      <c r="G1102" s="489"/>
      <c r="H1102" s="489"/>
      <c r="I1102" s="489"/>
      <c r="J1102" s="489"/>
      <c r="K1102" s="489"/>
      <c r="L1102" s="489"/>
      <c r="M1102" s="1100"/>
      <c r="N1102" s="1100"/>
      <c r="O1102" s="1100"/>
      <c r="P1102" s="1100"/>
      <c r="Q1102" s="1100"/>
      <c r="R1102" s="1100"/>
      <c r="S1102" s="1100"/>
      <c r="T1102" s="1100"/>
      <c r="U1102" s="1100"/>
      <c r="V1102" s="1100"/>
      <c r="W1102" s="1101"/>
      <c r="X1102" s="4"/>
      <c r="Y1102" s="5"/>
    </row>
    <row r="1103" spans="2:25" ht="34.5" customHeight="1">
      <c r="B1103" s="300">
        <v>1051</v>
      </c>
      <c r="C1103" s="488"/>
      <c r="D1103" s="489"/>
      <c r="E1103" s="489"/>
      <c r="F1103" s="489"/>
      <c r="G1103" s="489"/>
      <c r="H1103" s="489"/>
      <c r="I1103" s="489"/>
      <c r="J1103" s="489"/>
      <c r="K1103" s="489"/>
      <c r="L1103" s="489"/>
      <c r="M1103" s="1100"/>
      <c r="N1103" s="1100"/>
      <c r="O1103" s="1100"/>
      <c r="P1103" s="1100"/>
      <c r="Q1103" s="1100"/>
      <c r="R1103" s="1100"/>
      <c r="S1103" s="1100"/>
      <c r="T1103" s="1100"/>
      <c r="U1103" s="1100"/>
      <c r="V1103" s="1100"/>
      <c r="W1103" s="1101"/>
      <c r="X1103" s="4"/>
      <c r="Y1103" s="5"/>
    </row>
    <row r="1104" spans="2:25" ht="34.5" customHeight="1">
      <c r="B1104" s="300">
        <v>1052</v>
      </c>
      <c r="C1104" s="488"/>
      <c r="D1104" s="489"/>
      <c r="E1104" s="489"/>
      <c r="F1104" s="489"/>
      <c r="G1104" s="489"/>
      <c r="H1104" s="489"/>
      <c r="I1104" s="489"/>
      <c r="J1104" s="489"/>
      <c r="K1104" s="489"/>
      <c r="L1104" s="489"/>
      <c r="M1104" s="1100"/>
      <c r="N1104" s="1100"/>
      <c r="O1104" s="1100"/>
      <c r="P1104" s="1100"/>
      <c r="Q1104" s="1100"/>
      <c r="R1104" s="1100"/>
      <c r="S1104" s="1100"/>
      <c r="T1104" s="1100"/>
      <c r="U1104" s="1100"/>
      <c r="V1104" s="1100"/>
      <c r="W1104" s="1101"/>
      <c r="X1104" s="4"/>
      <c r="Y1104" s="5"/>
    </row>
    <row r="1105" spans="2:25" ht="34.5" customHeight="1">
      <c r="B1105" s="300">
        <v>1053</v>
      </c>
      <c r="C1105" s="488"/>
      <c r="D1105" s="489"/>
      <c r="E1105" s="489"/>
      <c r="F1105" s="489"/>
      <c r="G1105" s="489"/>
      <c r="H1105" s="489"/>
      <c r="I1105" s="489"/>
      <c r="J1105" s="489"/>
      <c r="K1105" s="489"/>
      <c r="L1105" s="489"/>
      <c r="M1105" s="1100"/>
      <c r="N1105" s="1100"/>
      <c r="O1105" s="1100"/>
      <c r="P1105" s="1100"/>
      <c r="Q1105" s="1100"/>
      <c r="R1105" s="1100"/>
      <c r="S1105" s="1100"/>
      <c r="T1105" s="1100"/>
      <c r="U1105" s="1100"/>
      <c r="V1105" s="1100"/>
      <c r="W1105" s="1101"/>
      <c r="X1105" s="4"/>
      <c r="Y1105" s="5"/>
    </row>
    <row r="1106" spans="2:25" ht="34.5" customHeight="1">
      <c r="B1106" s="300">
        <v>1054</v>
      </c>
      <c r="C1106" s="488"/>
      <c r="D1106" s="489"/>
      <c r="E1106" s="489"/>
      <c r="F1106" s="489"/>
      <c r="G1106" s="489"/>
      <c r="H1106" s="489"/>
      <c r="I1106" s="489"/>
      <c r="J1106" s="489"/>
      <c r="K1106" s="489"/>
      <c r="L1106" s="489"/>
      <c r="M1106" s="1100"/>
      <c r="N1106" s="1100"/>
      <c r="O1106" s="1100"/>
      <c r="P1106" s="1100"/>
      <c r="Q1106" s="1100"/>
      <c r="R1106" s="1100"/>
      <c r="S1106" s="1100"/>
      <c r="T1106" s="1100"/>
      <c r="U1106" s="1100"/>
      <c r="V1106" s="1100"/>
      <c r="W1106" s="1101"/>
      <c r="X1106" s="4"/>
      <c r="Y1106" s="5"/>
    </row>
    <row r="1107" spans="2:25" ht="34.5" customHeight="1">
      <c r="B1107" s="300">
        <v>1055</v>
      </c>
      <c r="C1107" s="488"/>
      <c r="D1107" s="489"/>
      <c r="E1107" s="489"/>
      <c r="F1107" s="489"/>
      <c r="G1107" s="489"/>
      <c r="H1107" s="489"/>
      <c r="I1107" s="489"/>
      <c r="J1107" s="489"/>
      <c r="K1107" s="489"/>
      <c r="L1107" s="489"/>
      <c r="M1107" s="1100"/>
      <c r="N1107" s="1100"/>
      <c r="O1107" s="1100"/>
      <c r="P1107" s="1100"/>
      <c r="Q1107" s="1100"/>
      <c r="R1107" s="1100"/>
      <c r="S1107" s="1100"/>
      <c r="T1107" s="1100"/>
      <c r="U1107" s="1100"/>
      <c r="V1107" s="1100"/>
      <c r="W1107" s="1101"/>
      <c r="X1107" s="4"/>
      <c r="Y1107" s="5"/>
    </row>
    <row r="1108" spans="2:25" ht="34.5" customHeight="1">
      <c r="B1108" s="300">
        <v>1056</v>
      </c>
      <c r="C1108" s="488"/>
      <c r="D1108" s="489"/>
      <c r="E1108" s="489"/>
      <c r="F1108" s="489"/>
      <c r="G1108" s="489"/>
      <c r="H1108" s="489"/>
      <c r="I1108" s="489"/>
      <c r="J1108" s="489"/>
      <c r="K1108" s="489"/>
      <c r="L1108" s="489"/>
      <c r="M1108" s="1100"/>
      <c r="N1108" s="1100"/>
      <c r="O1108" s="1100"/>
      <c r="P1108" s="1100"/>
      <c r="Q1108" s="1100"/>
      <c r="R1108" s="1100"/>
      <c r="S1108" s="1100"/>
      <c r="T1108" s="1100"/>
      <c r="U1108" s="1100"/>
      <c r="V1108" s="1100"/>
      <c r="W1108" s="1101"/>
      <c r="X1108" s="4"/>
      <c r="Y1108" s="5"/>
    </row>
    <row r="1109" spans="2:25" ht="34.5" customHeight="1">
      <c r="B1109" s="300">
        <v>1057</v>
      </c>
      <c r="C1109" s="488"/>
      <c r="D1109" s="489"/>
      <c r="E1109" s="489"/>
      <c r="F1109" s="489"/>
      <c r="G1109" s="489"/>
      <c r="H1109" s="489"/>
      <c r="I1109" s="489"/>
      <c r="J1109" s="489"/>
      <c r="K1109" s="489"/>
      <c r="L1109" s="489"/>
      <c r="M1109" s="1100"/>
      <c r="N1109" s="1100"/>
      <c r="O1109" s="1100"/>
      <c r="P1109" s="1100"/>
      <c r="Q1109" s="1100"/>
      <c r="R1109" s="1100"/>
      <c r="S1109" s="1100"/>
      <c r="T1109" s="1100"/>
      <c r="U1109" s="1100"/>
      <c r="V1109" s="1100"/>
      <c r="W1109" s="1101"/>
      <c r="X1109" s="4"/>
      <c r="Y1109" s="5"/>
    </row>
    <row r="1110" spans="2:25" ht="34.5" customHeight="1">
      <c r="B1110" s="300">
        <v>1058</v>
      </c>
      <c r="C1110" s="488"/>
      <c r="D1110" s="489"/>
      <c r="E1110" s="489"/>
      <c r="F1110" s="489"/>
      <c r="G1110" s="489"/>
      <c r="H1110" s="489"/>
      <c r="I1110" s="489"/>
      <c r="J1110" s="489"/>
      <c r="K1110" s="489"/>
      <c r="L1110" s="489"/>
      <c r="M1110" s="1100"/>
      <c r="N1110" s="1100"/>
      <c r="O1110" s="1100"/>
      <c r="P1110" s="1100"/>
      <c r="Q1110" s="1100"/>
      <c r="R1110" s="1100"/>
      <c r="S1110" s="1100"/>
      <c r="T1110" s="1100"/>
      <c r="U1110" s="1100"/>
      <c r="V1110" s="1100"/>
      <c r="W1110" s="1101"/>
      <c r="X1110" s="4"/>
      <c r="Y1110" s="5"/>
    </row>
    <row r="1111" spans="2:25" ht="34.5" customHeight="1">
      <c r="B1111" s="300">
        <v>1059</v>
      </c>
      <c r="C1111" s="488"/>
      <c r="D1111" s="489"/>
      <c r="E1111" s="489"/>
      <c r="F1111" s="489"/>
      <c r="G1111" s="489"/>
      <c r="H1111" s="489"/>
      <c r="I1111" s="489"/>
      <c r="J1111" s="489"/>
      <c r="K1111" s="489"/>
      <c r="L1111" s="489"/>
      <c r="M1111" s="1100"/>
      <c r="N1111" s="1100"/>
      <c r="O1111" s="1100"/>
      <c r="P1111" s="1100"/>
      <c r="Q1111" s="1100"/>
      <c r="R1111" s="1100"/>
      <c r="S1111" s="1100"/>
      <c r="T1111" s="1100"/>
      <c r="U1111" s="1100"/>
      <c r="V1111" s="1100"/>
      <c r="W1111" s="1101"/>
      <c r="X1111" s="4"/>
      <c r="Y1111" s="5"/>
    </row>
    <row r="1112" spans="2:25" ht="34.5" customHeight="1">
      <c r="B1112" s="300">
        <v>1060</v>
      </c>
      <c r="C1112" s="488"/>
      <c r="D1112" s="489"/>
      <c r="E1112" s="489"/>
      <c r="F1112" s="489"/>
      <c r="G1112" s="489"/>
      <c r="H1112" s="489"/>
      <c r="I1112" s="489"/>
      <c r="J1112" s="489"/>
      <c r="K1112" s="489"/>
      <c r="L1112" s="489"/>
      <c r="M1112" s="1100"/>
      <c r="N1112" s="1100"/>
      <c r="O1112" s="1100"/>
      <c r="P1112" s="1100"/>
      <c r="Q1112" s="1100"/>
      <c r="R1112" s="1100"/>
      <c r="S1112" s="1100"/>
      <c r="T1112" s="1100"/>
      <c r="U1112" s="1100"/>
      <c r="V1112" s="1100"/>
      <c r="W1112" s="1101"/>
      <c r="X1112" s="4"/>
      <c r="Y1112" s="5"/>
    </row>
    <row r="1113" spans="2:25" ht="34.5" customHeight="1">
      <c r="B1113" s="300">
        <v>1061</v>
      </c>
      <c r="C1113" s="488"/>
      <c r="D1113" s="489"/>
      <c r="E1113" s="489"/>
      <c r="F1113" s="489"/>
      <c r="G1113" s="489"/>
      <c r="H1113" s="489"/>
      <c r="I1113" s="489"/>
      <c r="J1113" s="489"/>
      <c r="K1113" s="489"/>
      <c r="L1113" s="489"/>
      <c r="M1113" s="1100"/>
      <c r="N1113" s="1100"/>
      <c r="O1113" s="1100"/>
      <c r="P1113" s="1100"/>
      <c r="Q1113" s="1100"/>
      <c r="R1113" s="1100"/>
      <c r="S1113" s="1100"/>
      <c r="T1113" s="1100"/>
      <c r="U1113" s="1100"/>
      <c r="V1113" s="1100"/>
      <c r="W1113" s="1101"/>
      <c r="X1113" s="4"/>
      <c r="Y1113" s="5"/>
    </row>
    <row r="1114" spans="2:25" ht="34.5" customHeight="1">
      <c r="B1114" s="300">
        <v>1062</v>
      </c>
      <c r="C1114" s="488"/>
      <c r="D1114" s="489"/>
      <c r="E1114" s="489"/>
      <c r="F1114" s="489"/>
      <c r="G1114" s="489"/>
      <c r="H1114" s="489"/>
      <c r="I1114" s="489"/>
      <c r="J1114" s="489"/>
      <c r="K1114" s="489"/>
      <c r="L1114" s="489"/>
      <c r="M1114" s="1100"/>
      <c r="N1114" s="1100"/>
      <c r="O1114" s="1100"/>
      <c r="P1114" s="1100"/>
      <c r="Q1114" s="1100"/>
      <c r="R1114" s="1100"/>
      <c r="S1114" s="1100"/>
      <c r="T1114" s="1100"/>
      <c r="U1114" s="1100"/>
      <c r="V1114" s="1100"/>
      <c r="W1114" s="1101"/>
      <c r="X1114" s="4"/>
      <c r="Y1114" s="5"/>
    </row>
    <row r="1115" spans="2:25" ht="34.5" customHeight="1">
      <c r="B1115" s="300">
        <v>1063</v>
      </c>
      <c r="C1115" s="488"/>
      <c r="D1115" s="489"/>
      <c r="E1115" s="489"/>
      <c r="F1115" s="489"/>
      <c r="G1115" s="489"/>
      <c r="H1115" s="489"/>
      <c r="I1115" s="489"/>
      <c r="J1115" s="489"/>
      <c r="K1115" s="489"/>
      <c r="L1115" s="489"/>
      <c r="M1115" s="1100"/>
      <c r="N1115" s="1100"/>
      <c r="O1115" s="1100"/>
      <c r="P1115" s="1100"/>
      <c r="Q1115" s="1100"/>
      <c r="R1115" s="1100"/>
      <c r="S1115" s="1100"/>
      <c r="T1115" s="1100"/>
      <c r="U1115" s="1100"/>
      <c r="V1115" s="1100"/>
      <c r="W1115" s="1101"/>
      <c r="X1115" s="4"/>
      <c r="Y1115" s="5"/>
    </row>
    <row r="1116" spans="2:25" ht="34.5" customHeight="1">
      <c r="B1116" s="300">
        <v>1064</v>
      </c>
      <c r="C1116" s="488"/>
      <c r="D1116" s="489"/>
      <c r="E1116" s="489"/>
      <c r="F1116" s="489"/>
      <c r="G1116" s="489"/>
      <c r="H1116" s="489"/>
      <c r="I1116" s="489"/>
      <c r="J1116" s="489"/>
      <c r="K1116" s="489"/>
      <c r="L1116" s="489"/>
      <c r="M1116" s="1100"/>
      <c r="N1116" s="1100"/>
      <c r="O1116" s="1100"/>
      <c r="P1116" s="1100"/>
      <c r="Q1116" s="1100"/>
      <c r="R1116" s="1100"/>
      <c r="S1116" s="1100"/>
      <c r="T1116" s="1100"/>
      <c r="U1116" s="1100"/>
      <c r="V1116" s="1100"/>
      <c r="W1116" s="1101"/>
      <c r="X1116" s="4"/>
      <c r="Y1116" s="5"/>
    </row>
    <row r="1117" spans="2:25" ht="34.5" customHeight="1">
      <c r="B1117" s="300">
        <v>1065</v>
      </c>
      <c r="C1117" s="488"/>
      <c r="D1117" s="489"/>
      <c r="E1117" s="489"/>
      <c r="F1117" s="489"/>
      <c r="G1117" s="489"/>
      <c r="H1117" s="489"/>
      <c r="I1117" s="489"/>
      <c r="J1117" s="489"/>
      <c r="K1117" s="489"/>
      <c r="L1117" s="489"/>
      <c r="M1117" s="1100"/>
      <c r="N1117" s="1100"/>
      <c r="O1117" s="1100"/>
      <c r="P1117" s="1100"/>
      <c r="Q1117" s="1100"/>
      <c r="R1117" s="1100"/>
      <c r="S1117" s="1100"/>
      <c r="T1117" s="1100"/>
      <c r="U1117" s="1100"/>
      <c r="V1117" s="1100"/>
      <c r="W1117" s="1101"/>
      <c r="X1117" s="4"/>
      <c r="Y1117" s="5"/>
    </row>
    <row r="1118" spans="2:25" ht="34.5" customHeight="1">
      <c r="B1118" s="300">
        <v>1066</v>
      </c>
      <c r="C1118" s="488"/>
      <c r="D1118" s="489"/>
      <c r="E1118" s="489"/>
      <c r="F1118" s="489"/>
      <c r="G1118" s="489"/>
      <c r="H1118" s="489"/>
      <c r="I1118" s="489"/>
      <c r="J1118" s="489"/>
      <c r="K1118" s="489"/>
      <c r="L1118" s="489"/>
      <c r="M1118" s="1100"/>
      <c r="N1118" s="1100"/>
      <c r="O1118" s="1100"/>
      <c r="P1118" s="1100"/>
      <c r="Q1118" s="1100"/>
      <c r="R1118" s="1100"/>
      <c r="S1118" s="1100"/>
      <c r="T1118" s="1100"/>
      <c r="U1118" s="1100"/>
      <c r="V1118" s="1100"/>
      <c r="W1118" s="1101"/>
      <c r="X1118" s="4"/>
      <c r="Y1118" s="5"/>
    </row>
    <row r="1119" spans="2:25" ht="34.5" customHeight="1">
      <c r="B1119" s="300">
        <v>1067</v>
      </c>
      <c r="C1119" s="488"/>
      <c r="D1119" s="489"/>
      <c r="E1119" s="489"/>
      <c r="F1119" s="489"/>
      <c r="G1119" s="489"/>
      <c r="H1119" s="489"/>
      <c r="I1119" s="489"/>
      <c r="J1119" s="489"/>
      <c r="K1119" s="489"/>
      <c r="L1119" s="489"/>
      <c r="M1119" s="1100"/>
      <c r="N1119" s="1100"/>
      <c r="O1119" s="1100"/>
      <c r="P1119" s="1100"/>
      <c r="Q1119" s="1100"/>
      <c r="R1119" s="1100"/>
      <c r="S1119" s="1100"/>
      <c r="T1119" s="1100"/>
      <c r="U1119" s="1100"/>
      <c r="V1119" s="1100"/>
      <c r="W1119" s="1101"/>
      <c r="X1119" s="4"/>
      <c r="Y1119" s="5"/>
    </row>
    <row r="1120" spans="2:25" ht="34.5" customHeight="1">
      <c r="B1120" s="300">
        <v>1068</v>
      </c>
      <c r="C1120" s="488"/>
      <c r="D1120" s="489"/>
      <c r="E1120" s="489"/>
      <c r="F1120" s="489"/>
      <c r="G1120" s="489"/>
      <c r="H1120" s="489"/>
      <c r="I1120" s="489"/>
      <c r="J1120" s="489"/>
      <c r="K1120" s="489"/>
      <c r="L1120" s="489"/>
      <c r="M1120" s="1100"/>
      <c r="N1120" s="1100"/>
      <c r="O1120" s="1100"/>
      <c r="P1120" s="1100"/>
      <c r="Q1120" s="1100"/>
      <c r="R1120" s="1100"/>
      <c r="S1120" s="1100"/>
      <c r="T1120" s="1100"/>
      <c r="U1120" s="1100"/>
      <c r="V1120" s="1100"/>
      <c r="W1120" s="1101"/>
      <c r="X1120" s="4"/>
      <c r="Y1120" s="5"/>
    </row>
    <row r="1121" spans="2:25" ht="34.5" customHeight="1">
      <c r="B1121" s="300">
        <v>1069</v>
      </c>
      <c r="C1121" s="488"/>
      <c r="D1121" s="489"/>
      <c r="E1121" s="489"/>
      <c r="F1121" s="489"/>
      <c r="G1121" s="489"/>
      <c r="H1121" s="489"/>
      <c r="I1121" s="489"/>
      <c r="J1121" s="489"/>
      <c r="K1121" s="489"/>
      <c r="L1121" s="489"/>
      <c r="M1121" s="1100"/>
      <c r="N1121" s="1100"/>
      <c r="O1121" s="1100"/>
      <c r="P1121" s="1100"/>
      <c r="Q1121" s="1100"/>
      <c r="R1121" s="1100"/>
      <c r="S1121" s="1100"/>
      <c r="T1121" s="1100"/>
      <c r="U1121" s="1100"/>
      <c r="V1121" s="1100"/>
      <c r="W1121" s="1101"/>
      <c r="X1121" s="4"/>
      <c r="Y1121" s="5"/>
    </row>
    <row r="1122" spans="2:25" ht="34.5" customHeight="1">
      <c r="B1122" s="300">
        <v>1070</v>
      </c>
      <c r="C1122" s="488"/>
      <c r="D1122" s="489"/>
      <c r="E1122" s="489"/>
      <c r="F1122" s="489"/>
      <c r="G1122" s="489"/>
      <c r="H1122" s="489"/>
      <c r="I1122" s="489"/>
      <c r="J1122" s="489"/>
      <c r="K1122" s="489"/>
      <c r="L1122" s="489"/>
      <c r="M1122" s="1100"/>
      <c r="N1122" s="1100"/>
      <c r="O1122" s="1100"/>
      <c r="P1122" s="1100"/>
      <c r="Q1122" s="1100"/>
      <c r="R1122" s="1100"/>
      <c r="S1122" s="1100"/>
      <c r="T1122" s="1100"/>
      <c r="U1122" s="1100"/>
      <c r="V1122" s="1100"/>
      <c r="W1122" s="1101"/>
      <c r="X1122" s="4"/>
      <c r="Y1122" s="5"/>
    </row>
    <row r="1123" spans="2:25" ht="34.5" customHeight="1">
      <c r="B1123" s="300">
        <v>1071</v>
      </c>
      <c r="C1123" s="488"/>
      <c r="D1123" s="489"/>
      <c r="E1123" s="489"/>
      <c r="F1123" s="489"/>
      <c r="G1123" s="489"/>
      <c r="H1123" s="489"/>
      <c r="I1123" s="489"/>
      <c r="J1123" s="489"/>
      <c r="K1123" s="489"/>
      <c r="L1123" s="489"/>
      <c r="M1123" s="1100"/>
      <c r="N1123" s="1100"/>
      <c r="O1123" s="1100"/>
      <c r="P1123" s="1100"/>
      <c r="Q1123" s="1100"/>
      <c r="R1123" s="1100"/>
      <c r="S1123" s="1100"/>
      <c r="T1123" s="1100"/>
      <c r="U1123" s="1100"/>
      <c r="V1123" s="1100"/>
      <c r="W1123" s="1101"/>
      <c r="X1123" s="4"/>
      <c r="Y1123" s="5"/>
    </row>
    <row r="1124" spans="2:25" ht="34.5" customHeight="1">
      <c r="B1124" s="300">
        <v>1072</v>
      </c>
      <c r="C1124" s="488"/>
      <c r="D1124" s="489"/>
      <c r="E1124" s="489"/>
      <c r="F1124" s="489"/>
      <c r="G1124" s="489"/>
      <c r="H1124" s="489"/>
      <c r="I1124" s="489"/>
      <c r="J1124" s="489"/>
      <c r="K1124" s="489"/>
      <c r="L1124" s="489"/>
      <c r="M1124" s="1100"/>
      <c r="N1124" s="1100"/>
      <c r="O1124" s="1100"/>
      <c r="P1124" s="1100"/>
      <c r="Q1124" s="1100"/>
      <c r="R1124" s="1100"/>
      <c r="S1124" s="1100"/>
      <c r="T1124" s="1100"/>
      <c r="U1124" s="1100"/>
      <c r="V1124" s="1100"/>
      <c r="W1124" s="1101"/>
      <c r="X1124" s="4"/>
      <c r="Y1124" s="5"/>
    </row>
    <row r="1125" spans="2:25" ht="34.5" customHeight="1">
      <c r="B1125" s="300">
        <v>1073</v>
      </c>
      <c r="C1125" s="488"/>
      <c r="D1125" s="489"/>
      <c r="E1125" s="489"/>
      <c r="F1125" s="489"/>
      <c r="G1125" s="489"/>
      <c r="H1125" s="489"/>
      <c r="I1125" s="489"/>
      <c r="J1125" s="489"/>
      <c r="K1125" s="489"/>
      <c r="L1125" s="489"/>
      <c r="M1125" s="1100"/>
      <c r="N1125" s="1100"/>
      <c r="O1125" s="1100"/>
      <c r="P1125" s="1100"/>
      <c r="Q1125" s="1100"/>
      <c r="R1125" s="1100"/>
      <c r="S1125" s="1100"/>
      <c r="T1125" s="1100"/>
      <c r="U1125" s="1100"/>
      <c r="V1125" s="1100"/>
      <c r="W1125" s="1101"/>
      <c r="X1125" s="4"/>
      <c r="Y1125" s="5"/>
    </row>
    <row r="1126" spans="2:25" ht="34.5" customHeight="1">
      <c r="B1126" s="300">
        <v>1074</v>
      </c>
      <c r="C1126" s="488"/>
      <c r="D1126" s="489"/>
      <c r="E1126" s="489"/>
      <c r="F1126" s="489"/>
      <c r="G1126" s="489"/>
      <c r="H1126" s="489"/>
      <c r="I1126" s="489"/>
      <c r="J1126" s="489"/>
      <c r="K1126" s="489"/>
      <c r="L1126" s="489"/>
      <c r="M1126" s="1100"/>
      <c r="N1126" s="1100"/>
      <c r="O1126" s="1100"/>
      <c r="P1126" s="1100"/>
      <c r="Q1126" s="1100"/>
      <c r="R1126" s="1100"/>
      <c r="S1126" s="1100"/>
      <c r="T1126" s="1100"/>
      <c r="U1126" s="1100"/>
      <c r="V1126" s="1100"/>
      <c r="W1126" s="1101"/>
      <c r="X1126" s="4"/>
      <c r="Y1126" s="5"/>
    </row>
    <row r="1127" spans="2:25" ht="34.5" customHeight="1">
      <c r="B1127" s="300">
        <v>1075</v>
      </c>
      <c r="C1127" s="488"/>
      <c r="D1127" s="489"/>
      <c r="E1127" s="489"/>
      <c r="F1127" s="489"/>
      <c r="G1127" s="489"/>
      <c r="H1127" s="489"/>
      <c r="I1127" s="489"/>
      <c r="J1127" s="489"/>
      <c r="K1127" s="489"/>
      <c r="L1127" s="489"/>
      <c r="M1127" s="1100"/>
      <c r="N1127" s="1100"/>
      <c r="O1127" s="1100"/>
      <c r="P1127" s="1100"/>
      <c r="Q1127" s="1100"/>
      <c r="R1127" s="1100"/>
      <c r="S1127" s="1100"/>
      <c r="T1127" s="1100"/>
      <c r="U1127" s="1100"/>
      <c r="V1127" s="1100"/>
      <c r="W1127" s="1101"/>
      <c r="X1127" s="4"/>
      <c r="Y1127" s="5"/>
    </row>
    <row r="1128" spans="2:25" ht="34.5" customHeight="1">
      <c r="B1128" s="300">
        <v>1076</v>
      </c>
      <c r="C1128" s="488"/>
      <c r="D1128" s="489"/>
      <c r="E1128" s="489"/>
      <c r="F1128" s="489"/>
      <c r="G1128" s="489"/>
      <c r="H1128" s="489"/>
      <c r="I1128" s="489"/>
      <c r="J1128" s="489"/>
      <c r="K1128" s="489"/>
      <c r="L1128" s="489"/>
      <c r="M1128" s="1100"/>
      <c r="N1128" s="1100"/>
      <c r="O1128" s="1100"/>
      <c r="P1128" s="1100"/>
      <c r="Q1128" s="1100"/>
      <c r="R1128" s="1100"/>
      <c r="S1128" s="1100"/>
      <c r="T1128" s="1100"/>
      <c r="U1128" s="1100"/>
      <c r="V1128" s="1100"/>
      <c r="W1128" s="1101"/>
      <c r="X1128" s="4"/>
      <c r="Y1128" s="5"/>
    </row>
    <row r="1129" spans="2:25" ht="34.5" customHeight="1">
      <c r="B1129" s="300">
        <v>1077</v>
      </c>
      <c r="C1129" s="488"/>
      <c r="D1129" s="489"/>
      <c r="E1129" s="489"/>
      <c r="F1129" s="489"/>
      <c r="G1129" s="489"/>
      <c r="H1129" s="489"/>
      <c r="I1129" s="489"/>
      <c r="J1129" s="489"/>
      <c r="K1129" s="489"/>
      <c r="L1129" s="489"/>
      <c r="M1129" s="1100"/>
      <c r="N1129" s="1100"/>
      <c r="O1129" s="1100"/>
      <c r="P1129" s="1100"/>
      <c r="Q1129" s="1100"/>
      <c r="R1129" s="1100"/>
      <c r="S1129" s="1100"/>
      <c r="T1129" s="1100"/>
      <c r="U1129" s="1100"/>
      <c r="V1129" s="1100"/>
      <c r="W1129" s="1101"/>
      <c r="X1129" s="4"/>
      <c r="Y1129" s="5"/>
    </row>
    <row r="1130" spans="2:25" ht="34.5" customHeight="1">
      <c r="B1130" s="300">
        <v>1078</v>
      </c>
      <c r="C1130" s="488"/>
      <c r="D1130" s="489"/>
      <c r="E1130" s="489"/>
      <c r="F1130" s="489"/>
      <c r="G1130" s="489"/>
      <c r="H1130" s="489"/>
      <c r="I1130" s="489"/>
      <c r="J1130" s="489"/>
      <c r="K1130" s="489"/>
      <c r="L1130" s="489"/>
      <c r="M1130" s="1100"/>
      <c r="N1130" s="1100"/>
      <c r="O1130" s="1100"/>
      <c r="P1130" s="1100"/>
      <c r="Q1130" s="1100"/>
      <c r="R1130" s="1100"/>
      <c r="S1130" s="1100"/>
      <c r="T1130" s="1100"/>
      <c r="U1130" s="1100"/>
      <c r="V1130" s="1100"/>
      <c r="W1130" s="1101"/>
      <c r="X1130" s="4"/>
      <c r="Y1130" s="5"/>
    </row>
    <row r="1131" spans="2:25" ht="34.5" customHeight="1">
      <c r="B1131" s="300">
        <v>1079</v>
      </c>
      <c r="C1131" s="488"/>
      <c r="D1131" s="489"/>
      <c r="E1131" s="489"/>
      <c r="F1131" s="489"/>
      <c r="G1131" s="489"/>
      <c r="H1131" s="489"/>
      <c r="I1131" s="489"/>
      <c r="J1131" s="489"/>
      <c r="K1131" s="489"/>
      <c r="L1131" s="489"/>
      <c r="M1131" s="1100"/>
      <c r="N1131" s="1100"/>
      <c r="O1131" s="1100"/>
      <c r="P1131" s="1100"/>
      <c r="Q1131" s="1100"/>
      <c r="R1131" s="1100"/>
      <c r="S1131" s="1100"/>
      <c r="T1131" s="1100"/>
      <c r="U1131" s="1100"/>
      <c r="V1131" s="1100"/>
      <c r="W1131" s="1101"/>
      <c r="X1131" s="4"/>
      <c r="Y1131" s="5"/>
    </row>
    <row r="1132" spans="2:25" ht="34.5" customHeight="1">
      <c r="B1132" s="300">
        <v>1080</v>
      </c>
      <c r="C1132" s="488"/>
      <c r="D1132" s="489"/>
      <c r="E1132" s="489"/>
      <c r="F1132" s="489"/>
      <c r="G1132" s="489"/>
      <c r="H1132" s="489"/>
      <c r="I1132" s="489"/>
      <c r="J1132" s="489"/>
      <c r="K1132" s="489"/>
      <c r="L1132" s="489"/>
      <c r="M1132" s="1100"/>
      <c r="N1132" s="1100"/>
      <c r="O1132" s="1100"/>
      <c r="P1132" s="1100"/>
      <c r="Q1132" s="1100"/>
      <c r="R1132" s="1100"/>
      <c r="S1132" s="1100"/>
      <c r="T1132" s="1100"/>
      <c r="U1132" s="1100"/>
      <c r="V1132" s="1100"/>
      <c r="W1132" s="1101"/>
      <c r="X1132" s="4"/>
      <c r="Y1132" s="5"/>
    </row>
    <row r="1133" spans="2:25" ht="34.5" customHeight="1">
      <c r="B1133" s="300">
        <v>1081</v>
      </c>
      <c r="C1133" s="488"/>
      <c r="D1133" s="489"/>
      <c r="E1133" s="489"/>
      <c r="F1133" s="489"/>
      <c r="G1133" s="489"/>
      <c r="H1133" s="489"/>
      <c r="I1133" s="489"/>
      <c r="J1133" s="489"/>
      <c r="K1133" s="489"/>
      <c r="L1133" s="489"/>
      <c r="M1133" s="1100"/>
      <c r="N1133" s="1100"/>
      <c r="O1133" s="1100"/>
      <c r="P1133" s="1100"/>
      <c r="Q1133" s="1100"/>
      <c r="R1133" s="1100"/>
      <c r="S1133" s="1100"/>
      <c r="T1133" s="1100"/>
      <c r="U1133" s="1100"/>
      <c r="V1133" s="1100"/>
      <c r="W1133" s="1101"/>
      <c r="X1133" s="4"/>
      <c r="Y1133" s="5"/>
    </row>
    <row r="1134" spans="2:25" ht="34.5" customHeight="1">
      <c r="B1134" s="300">
        <v>1082</v>
      </c>
      <c r="C1134" s="488"/>
      <c r="D1134" s="489"/>
      <c r="E1134" s="489"/>
      <c r="F1134" s="489"/>
      <c r="G1134" s="489"/>
      <c r="H1134" s="489"/>
      <c r="I1134" s="489"/>
      <c r="J1134" s="489"/>
      <c r="K1134" s="489"/>
      <c r="L1134" s="489"/>
      <c r="M1134" s="1100"/>
      <c r="N1134" s="1100"/>
      <c r="O1134" s="1100"/>
      <c r="P1134" s="1100"/>
      <c r="Q1134" s="1100"/>
      <c r="R1134" s="1100"/>
      <c r="S1134" s="1100"/>
      <c r="T1134" s="1100"/>
      <c r="U1134" s="1100"/>
      <c r="V1134" s="1100"/>
      <c r="W1134" s="1101"/>
      <c r="X1134" s="4"/>
      <c r="Y1134" s="5"/>
    </row>
    <row r="1135" spans="2:25" ht="34.5" customHeight="1">
      <c r="B1135" s="300">
        <v>1083</v>
      </c>
      <c r="C1135" s="488"/>
      <c r="D1135" s="489"/>
      <c r="E1135" s="489"/>
      <c r="F1135" s="489"/>
      <c r="G1135" s="489"/>
      <c r="H1135" s="489"/>
      <c r="I1135" s="489"/>
      <c r="J1135" s="489"/>
      <c r="K1135" s="489"/>
      <c r="L1135" s="489"/>
      <c r="M1135" s="1100"/>
      <c r="N1135" s="1100"/>
      <c r="O1135" s="1100"/>
      <c r="P1135" s="1100"/>
      <c r="Q1135" s="1100"/>
      <c r="R1135" s="1100"/>
      <c r="S1135" s="1100"/>
      <c r="T1135" s="1100"/>
      <c r="U1135" s="1100"/>
      <c r="V1135" s="1100"/>
      <c r="W1135" s="1101"/>
      <c r="X1135" s="4"/>
      <c r="Y1135" s="5"/>
    </row>
    <row r="1136" spans="2:25" ht="34.5" customHeight="1">
      <c r="B1136" s="300">
        <v>1084</v>
      </c>
      <c r="C1136" s="488"/>
      <c r="D1136" s="489"/>
      <c r="E1136" s="489"/>
      <c r="F1136" s="489"/>
      <c r="G1136" s="489"/>
      <c r="H1136" s="489"/>
      <c r="I1136" s="489"/>
      <c r="J1136" s="489"/>
      <c r="K1136" s="489"/>
      <c r="L1136" s="489"/>
      <c r="M1136" s="1100"/>
      <c r="N1136" s="1100"/>
      <c r="O1136" s="1100"/>
      <c r="P1136" s="1100"/>
      <c r="Q1136" s="1100"/>
      <c r="R1136" s="1100"/>
      <c r="S1136" s="1100"/>
      <c r="T1136" s="1100"/>
      <c r="U1136" s="1100"/>
      <c r="V1136" s="1100"/>
      <c r="W1136" s="1101"/>
      <c r="X1136" s="4"/>
      <c r="Y1136" s="5"/>
    </row>
    <row r="1137" spans="2:25" ht="34.5" customHeight="1">
      <c r="B1137" s="300">
        <v>1085</v>
      </c>
      <c r="C1137" s="488"/>
      <c r="D1137" s="489"/>
      <c r="E1137" s="489"/>
      <c r="F1137" s="489"/>
      <c r="G1137" s="489"/>
      <c r="H1137" s="489"/>
      <c r="I1137" s="489"/>
      <c r="J1137" s="489"/>
      <c r="K1137" s="489"/>
      <c r="L1137" s="489"/>
      <c r="M1137" s="1100"/>
      <c r="N1137" s="1100"/>
      <c r="O1137" s="1100"/>
      <c r="P1137" s="1100"/>
      <c r="Q1137" s="1100"/>
      <c r="R1137" s="1100"/>
      <c r="S1137" s="1100"/>
      <c r="T1137" s="1100"/>
      <c r="U1137" s="1100"/>
      <c r="V1137" s="1100"/>
      <c r="W1137" s="1101"/>
      <c r="X1137" s="4"/>
      <c r="Y1137" s="5"/>
    </row>
    <row r="1138" spans="2:25" ht="34.5" customHeight="1">
      <c r="B1138" s="300">
        <v>1086</v>
      </c>
      <c r="C1138" s="488"/>
      <c r="D1138" s="489"/>
      <c r="E1138" s="489"/>
      <c r="F1138" s="489"/>
      <c r="G1138" s="489"/>
      <c r="H1138" s="489"/>
      <c r="I1138" s="489"/>
      <c r="J1138" s="489"/>
      <c r="K1138" s="489"/>
      <c r="L1138" s="489"/>
      <c r="M1138" s="1100"/>
      <c r="N1138" s="1100"/>
      <c r="O1138" s="1100"/>
      <c r="P1138" s="1100"/>
      <c r="Q1138" s="1100"/>
      <c r="R1138" s="1100"/>
      <c r="S1138" s="1100"/>
      <c r="T1138" s="1100"/>
      <c r="U1138" s="1100"/>
      <c r="V1138" s="1100"/>
      <c r="W1138" s="1101"/>
      <c r="X1138" s="4"/>
      <c r="Y1138" s="5"/>
    </row>
    <row r="1139" spans="2:25" ht="34.5" customHeight="1">
      <c r="B1139" s="300">
        <v>1087</v>
      </c>
      <c r="C1139" s="488"/>
      <c r="D1139" s="489"/>
      <c r="E1139" s="489"/>
      <c r="F1139" s="489"/>
      <c r="G1139" s="489"/>
      <c r="H1139" s="489"/>
      <c r="I1139" s="489"/>
      <c r="J1139" s="489"/>
      <c r="K1139" s="489"/>
      <c r="L1139" s="489"/>
      <c r="M1139" s="1100"/>
      <c r="N1139" s="1100"/>
      <c r="O1139" s="1100"/>
      <c r="P1139" s="1100"/>
      <c r="Q1139" s="1100"/>
      <c r="R1139" s="1100"/>
      <c r="S1139" s="1100"/>
      <c r="T1139" s="1100"/>
      <c r="U1139" s="1100"/>
      <c r="V1139" s="1100"/>
      <c r="W1139" s="1101"/>
      <c r="X1139" s="4"/>
      <c r="Y1139" s="5"/>
    </row>
    <row r="1140" spans="2:25" ht="34.5" customHeight="1">
      <c r="B1140" s="300">
        <v>1088</v>
      </c>
      <c r="C1140" s="488"/>
      <c r="D1140" s="489"/>
      <c r="E1140" s="489"/>
      <c r="F1140" s="489"/>
      <c r="G1140" s="489"/>
      <c r="H1140" s="489"/>
      <c r="I1140" s="489"/>
      <c r="J1140" s="489"/>
      <c r="K1140" s="489"/>
      <c r="L1140" s="489"/>
      <c r="M1140" s="1100"/>
      <c r="N1140" s="1100"/>
      <c r="O1140" s="1100"/>
      <c r="P1140" s="1100"/>
      <c r="Q1140" s="1100"/>
      <c r="R1140" s="1100"/>
      <c r="S1140" s="1100"/>
      <c r="T1140" s="1100"/>
      <c r="U1140" s="1100"/>
      <c r="V1140" s="1100"/>
      <c r="W1140" s="1101"/>
      <c r="X1140" s="4"/>
      <c r="Y1140" s="5"/>
    </row>
    <row r="1141" spans="2:25" ht="34.5" customHeight="1">
      <c r="B1141" s="300">
        <v>1089</v>
      </c>
      <c r="C1141" s="488"/>
      <c r="D1141" s="489"/>
      <c r="E1141" s="489"/>
      <c r="F1141" s="489"/>
      <c r="G1141" s="489"/>
      <c r="H1141" s="489"/>
      <c r="I1141" s="489"/>
      <c r="J1141" s="489"/>
      <c r="K1141" s="489"/>
      <c r="L1141" s="489"/>
      <c r="M1141" s="1100"/>
      <c r="N1141" s="1100"/>
      <c r="O1141" s="1100"/>
      <c r="P1141" s="1100"/>
      <c r="Q1141" s="1100"/>
      <c r="R1141" s="1100"/>
      <c r="S1141" s="1100"/>
      <c r="T1141" s="1100"/>
      <c r="U1141" s="1100"/>
      <c r="V1141" s="1100"/>
      <c r="W1141" s="1101"/>
      <c r="X1141" s="4"/>
      <c r="Y1141" s="5"/>
    </row>
    <row r="1142" spans="2:25" ht="34.5" customHeight="1">
      <c r="B1142" s="300">
        <v>1090</v>
      </c>
      <c r="C1142" s="488"/>
      <c r="D1142" s="489"/>
      <c r="E1142" s="489"/>
      <c r="F1142" s="489"/>
      <c r="G1142" s="489"/>
      <c r="H1142" s="489"/>
      <c r="I1142" s="489"/>
      <c r="J1142" s="489"/>
      <c r="K1142" s="489"/>
      <c r="L1142" s="489"/>
      <c r="M1142" s="1100"/>
      <c r="N1142" s="1100"/>
      <c r="O1142" s="1100"/>
      <c r="P1142" s="1100"/>
      <c r="Q1142" s="1100"/>
      <c r="R1142" s="1100"/>
      <c r="S1142" s="1100"/>
      <c r="T1142" s="1100"/>
      <c r="U1142" s="1100"/>
      <c r="V1142" s="1100"/>
      <c r="W1142" s="1101"/>
      <c r="X1142" s="4"/>
      <c r="Y1142" s="5"/>
    </row>
    <row r="1143" spans="2:25" ht="34.5" customHeight="1">
      <c r="B1143" s="300">
        <v>1091</v>
      </c>
      <c r="C1143" s="488"/>
      <c r="D1143" s="489"/>
      <c r="E1143" s="489"/>
      <c r="F1143" s="489"/>
      <c r="G1143" s="489"/>
      <c r="H1143" s="489"/>
      <c r="I1143" s="489"/>
      <c r="J1143" s="489"/>
      <c r="K1143" s="489"/>
      <c r="L1143" s="489"/>
      <c r="M1143" s="1100"/>
      <c r="N1143" s="1100"/>
      <c r="O1143" s="1100"/>
      <c r="P1143" s="1100"/>
      <c r="Q1143" s="1100"/>
      <c r="R1143" s="1100"/>
      <c r="S1143" s="1100"/>
      <c r="T1143" s="1100"/>
      <c r="U1143" s="1100"/>
      <c r="V1143" s="1100"/>
      <c r="W1143" s="1101"/>
      <c r="X1143" s="4"/>
      <c r="Y1143" s="5"/>
    </row>
    <row r="1144" spans="2:25" ht="34.5" customHeight="1">
      <c r="B1144" s="300">
        <v>1092</v>
      </c>
      <c r="C1144" s="488"/>
      <c r="D1144" s="489"/>
      <c r="E1144" s="489"/>
      <c r="F1144" s="489"/>
      <c r="G1144" s="489"/>
      <c r="H1144" s="489"/>
      <c r="I1144" s="489"/>
      <c r="J1144" s="489"/>
      <c r="K1144" s="489"/>
      <c r="L1144" s="489"/>
      <c r="M1144" s="1100"/>
      <c r="N1144" s="1100"/>
      <c r="O1144" s="1100"/>
      <c r="P1144" s="1100"/>
      <c r="Q1144" s="1100"/>
      <c r="R1144" s="1100"/>
      <c r="S1144" s="1100"/>
      <c r="T1144" s="1100"/>
      <c r="U1144" s="1100"/>
      <c r="V1144" s="1100"/>
      <c r="W1144" s="1101"/>
      <c r="X1144" s="4"/>
      <c r="Y1144" s="5"/>
    </row>
    <row r="1145" spans="2:25" ht="34.5" customHeight="1">
      <c r="B1145" s="300">
        <v>1093</v>
      </c>
      <c r="C1145" s="488"/>
      <c r="D1145" s="489"/>
      <c r="E1145" s="489"/>
      <c r="F1145" s="489"/>
      <c r="G1145" s="489"/>
      <c r="H1145" s="489"/>
      <c r="I1145" s="489"/>
      <c r="J1145" s="489"/>
      <c r="K1145" s="489"/>
      <c r="L1145" s="489"/>
      <c r="M1145" s="1100"/>
      <c r="N1145" s="1100"/>
      <c r="O1145" s="1100"/>
      <c r="P1145" s="1100"/>
      <c r="Q1145" s="1100"/>
      <c r="R1145" s="1100"/>
      <c r="S1145" s="1100"/>
      <c r="T1145" s="1100"/>
      <c r="U1145" s="1100"/>
      <c r="V1145" s="1100"/>
      <c r="W1145" s="1101"/>
      <c r="X1145" s="4"/>
      <c r="Y1145" s="5"/>
    </row>
    <row r="1146" spans="2:25" ht="34.5" customHeight="1">
      <c r="B1146" s="300">
        <v>1094</v>
      </c>
      <c r="C1146" s="488"/>
      <c r="D1146" s="489"/>
      <c r="E1146" s="489"/>
      <c r="F1146" s="489"/>
      <c r="G1146" s="489"/>
      <c r="H1146" s="489"/>
      <c r="I1146" s="489"/>
      <c r="J1146" s="489"/>
      <c r="K1146" s="489"/>
      <c r="L1146" s="489"/>
      <c r="M1146" s="1100"/>
      <c r="N1146" s="1100"/>
      <c r="O1146" s="1100"/>
      <c r="P1146" s="1100"/>
      <c r="Q1146" s="1100"/>
      <c r="R1146" s="1100"/>
      <c r="S1146" s="1100"/>
      <c r="T1146" s="1100"/>
      <c r="U1146" s="1100"/>
      <c r="V1146" s="1100"/>
      <c r="W1146" s="1101"/>
      <c r="X1146" s="4"/>
      <c r="Y1146" s="5"/>
    </row>
    <row r="1147" spans="2:25" ht="34.5" customHeight="1">
      <c r="B1147" s="300">
        <v>1095</v>
      </c>
      <c r="C1147" s="488"/>
      <c r="D1147" s="489"/>
      <c r="E1147" s="489"/>
      <c r="F1147" s="489"/>
      <c r="G1147" s="489"/>
      <c r="H1147" s="489"/>
      <c r="I1147" s="489"/>
      <c r="J1147" s="489"/>
      <c r="K1147" s="489"/>
      <c r="L1147" s="489"/>
      <c r="M1147" s="1100"/>
      <c r="N1147" s="1100"/>
      <c r="O1147" s="1100"/>
      <c r="P1147" s="1100"/>
      <c r="Q1147" s="1100"/>
      <c r="R1147" s="1100"/>
      <c r="S1147" s="1100"/>
      <c r="T1147" s="1100"/>
      <c r="U1147" s="1100"/>
      <c r="V1147" s="1100"/>
      <c r="W1147" s="1101"/>
      <c r="X1147" s="4"/>
      <c r="Y1147" s="5"/>
    </row>
    <row r="1148" spans="2:25" ht="34.5" customHeight="1">
      <c r="B1148" s="300">
        <v>1096</v>
      </c>
      <c r="C1148" s="488"/>
      <c r="D1148" s="489"/>
      <c r="E1148" s="489"/>
      <c r="F1148" s="489"/>
      <c r="G1148" s="489"/>
      <c r="H1148" s="489"/>
      <c r="I1148" s="489"/>
      <c r="J1148" s="489"/>
      <c r="K1148" s="489"/>
      <c r="L1148" s="489"/>
      <c r="M1148" s="1100"/>
      <c r="N1148" s="1100"/>
      <c r="O1148" s="1100"/>
      <c r="P1148" s="1100"/>
      <c r="Q1148" s="1100"/>
      <c r="R1148" s="1100"/>
      <c r="S1148" s="1100"/>
      <c r="T1148" s="1100"/>
      <c r="U1148" s="1100"/>
      <c r="V1148" s="1100"/>
      <c r="W1148" s="1101"/>
      <c r="X1148" s="4"/>
      <c r="Y1148" s="5"/>
    </row>
    <row r="1149" spans="2:25" ht="34.5" customHeight="1">
      <c r="B1149" s="300">
        <v>1097</v>
      </c>
      <c r="C1149" s="488"/>
      <c r="D1149" s="489"/>
      <c r="E1149" s="489"/>
      <c r="F1149" s="489"/>
      <c r="G1149" s="489"/>
      <c r="H1149" s="489"/>
      <c r="I1149" s="489"/>
      <c r="J1149" s="489"/>
      <c r="K1149" s="489"/>
      <c r="L1149" s="489"/>
      <c r="M1149" s="1100"/>
      <c r="N1149" s="1100"/>
      <c r="O1149" s="1100"/>
      <c r="P1149" s="1100"/>
      <c r="Q1149" s="1100"/>
      <c r="R1149" s="1100"/>
      <c r="S1149" s="1100"/>
      <c r="T1149" s="1100"/>
      <c r="U1149" s="1100"/>
      <c r="V1149" s="1100"/>
      <c r="W1149" s="1101"/>
      <c r="X1149" s="4"/>
      <c r="Y1149" s="5"/>
    </row>
    <row r="1150" spans="2:25" ht="34.5" customHeight="1">
      <c r="B1150" s="300">
        <v>1098</v>
      </c>
      <c r="C1150" s="488"/>
      <c r="D1150" s="489"/>
      <c r="E1150" s="489"/>
      <c r="F1150" s="489"/>
      <c r="G1150" s="489"/>
      <c r="H1150" s="489"/>
      <c r="I1150" s="489"/>
      <c r="J1150" s="489"/>
      <c r="K1150" s="489"/>
      <c r="L1150" s="489"/>
      <c r="M1150" s="1100"/>
      <c r="N1150" s="1100"/>
      <c r="O1150" s="1100"/>
      <c r="P1150" s="1100"/>
      <c r="Q1150" s="1100"/>
      <c r="R1150" s="1100"/>
      <c r="S1150" s="1100"/>
      <c r="T1150" s="1100"/>
      <c r="U1150" s="1100"/>
      <c r="V1150" s="1100"/>
      <c r="W1150" s="1101"/>
      <c r="X1150" s="4"/>
      <c r="Y1150" s="5"/>
    </row>
    <row r="1151" spans="2:25" ht="34.5" customHeight="1">
      <c r="B1151" s="300">
        <v>1099</v>
      </c>
      <c r="C1151" s="488"/>
      <c r="D1151" s="489"/>
      <c r="E1151" s="489"/>
      <c r="F1151" s="489"/>
      <c r="G1151" s="489"/>
      <c r="H1151" s="489"/>
      <c r="I1151" s="489"/>
      <c r="J1151" s="489"/>
      <c r="K1151" s="489"/>
      <c r="L1151" s="489"/>
      <c r="M1151" s="1100"/>
      <c r="N1151" s="1100"/>
      <c r="O1151" s="1100"/>
      <c r="P1151" s="1100"/>
      <c r="Q1151" s="1100"/>
      <c r="R1151" s="1100"/>
      <c r="S1151" s="1100"/>
      <c r="T1151" s="1100"/>
      <c r="U1151" s="1100"/>
      <c r="V1151" s="1100"/>
      <c r="W1151" s="1101"/>
      <c r="X1151" s="4"/>
      <c r="Y1151" s="5"/>
    </row>
    <row r="1152" spans="2:25" ht="34.5" customHeight="1">
      <c r="B1152" s="300">
        <v>1100</v>
      </c>
      <c r="C1152" s="488"/>
      <c r="D1152" s="489"/>
      <c r="E1152" s="489"/>
      <c r="F1152" s="489"/>
      <c r="G1152" s="489"/>
      <c r="H1152" s="489"/>
      <c r="I1152" s="489"/>
      <c r="J1152" s="489"/>
      <c r="K1152" s="489"/>
      <c r="L1152" s="489"/>
      <c r="M1152" s="1100"/>
      <c r="N1152" s="1100"/>
      <c r="O1152" s="1100"/>
      <c r="P1152" s="1100"/>
      <c r="Q1152" s="1100"/>
      <c r="R1152" s="1100"/>
      <c r="S1152" s="1100"/>
      <c r="T1152" s="1100"/>
      <c r="U1152" s="1100"/>
      <c r="V1152" s="1100"/>
      <c r="W1152" s="1101"/>
      <c r="X1152" s="4"/>
      <c r="Y1152" s="5"/>
    </row>
    <row r="1153" spans="2:25" ht="34.5" customHeight="1">
      <c r="B1153" s="300">
        <v>1101</v>
      </c>
      <c r="C1153" s="490"/>
      <c r="D1153" s="491"/>
      <c r="E1153" s="491"/>
      <c r="F1153" s="491"/>
      <c r="G1153" s="491"/>
      <c r="H1153" s="491"/>
      <c r="I1153" s="491"/>
      <c r="J1153" s="491"/>
      <c r="K1153" s="491"/>
      <c r="L1153" s="491"/>
      <c r="M1153" s="1100"/>
      <c r="N1153" s="1100"/>
      <c r="O1153" s="1100"/>
      <c r="P1153" s="1100"/>
      <c r="Q1153" s="1100"/>
      <c r="R1153" s="1100"/>
      <c r="S1153" s="1100"/>
      <c r="T1153" s="1100"/>
      <c r="U1153" s="1100"/>
      <c r="V1153" s="1100"/>
      <c r="W1153" s="1101"/>
      <c r="X1153" s="4"/>
      <c r="Y1153" s="5"/>
    </row>
    <row r="1154" spans="2:25" ht="34.5" customHeight="1">
      <c r="B1154" s="300">
        <v>1102</v>
      </c>
      <c r="C1154" s="490"/>
      <c r="D1154" s="491"/>
      <c r="E1154" s="491"/>
      <c r="F1154" s="491"/>
      <c r="G1154" s="491"/>
      <c r="H1154" s="491"/>
      <c r="I1154" s="491"/>
      <c r="J1154" s="491"/>
      <c r="K1154" s="491"/>
      <c r="L1154" s="491"/>
      <c r="M1154" s="1099"/>
      <c r="N1154" s="1099"/>
      <c r="O1154" s="1099"/>
      <c r="P1154" s="1099"/>
      <c r="Q1154" s="1099"/>
      <c r="R1154" s="1100"/>
      <c r="S1154" s="1100"/>
      <c r="T1154" s="1100"/>
      <c r="U1154" s="1100"/>
      <c r="V1154" s="1100"/>
      <c r="W1154" s="1101"/>
      <c r="X1154" s="4"/>
      <c r="Y1154" s="5"/>
    </row>
    <row r="1155" spans="2:25" ht="34.5" customHeight="1">
      <c r="B1155" s="300">
        <v>1103</v>
      </c>
      <c r="C1155" s="490"/>
      <c r="D1155" s="491"/>
      <c r="E1155" s="491"/>
      <c r="F1155" s="491"/>
      <c r="G1155" s="491"/>
      <c r="H1155" s="491"/>
      <c r="I1155" s="491"/>
      <c r="J1155" s="491"/>
      <c r="K1155" s="491"/>
      <c r="L1155" s="491"/>
      <c r="M1155" s="1100"/>
      <c r="N1155" s="1100"/>
      <c r="O1155" s="1100"/>
      <c r="P1155" s="1100"/>
      <c r="Q1155" s="1100"/>
      <c r="R1155" s="1100"/>
      <c r="S1155" s="1100"/>
      <c r="T1155" s="1100"/>
      <c r="U1155" s="1100"/>
      <c r="V1155" s="1100"/>
      <c r="W1155" s="1101"/>
      <c r="X1155" s="4"/>
      <c r="Y1155" s="5"/>
    </row>
    <row r="1156" spans="2:25" ht="34.5" customHeight="1">
      <c r="B1156" s="300">
        <v>1104</v>
      </c>
      <c r="C1156" s="490"/>
      <c r="D1156" s="491"/>
      <c r="E1156" s="491"/>
      <c r="F1156" s="491"/>
      <c r="G1156" s="491"/>
      <c r="H1156" s="491"/>
      <c r="I1156" s="491"/>
      <c r="J1156" s="491"/>
      <c r="K1156" s="491"/>
      <c r="L1156" s="491"/>
      <c r="M1156" s="1100"/>
      <c r="N1156" s="1100"/>
      <c r="O1156" s="1100"/>
      <c r="P1156" s="1100"/>
      <c r="Q1156" s="1100"/>
      <c r="R1156" s="1100"/>
      <c r="S1156" s="1100"/>
      <c r="T1156" s="1100"/>
      <c r="U1156" s="1100"/>
      <c r="V1156" s="1100"/>
      <c r="W1156" s="1101"/>
      <c r="X1156" s="4"/>
      <c r="Y1156" s="5"/>
    </row>
    <row r="1157" spans="2:25" ht="34.5" customHeight="1">
      <c r="B1157" s="300">
        <v>1105</v>
      </c>
      <c r="C1157" s="490"/>
      <c r="D1157" s="491"/>
      <c r="E1157" s="491"/>
      <c r="F1157" s="491"/>
      <c r="G1157" s="491"/>
      <c r="H1157" s="491"/>
      <c r="I1157" s="491"/>
      <c r="J1157" s="491"/>
      <c r="K1157" s="491"/>
      <c r="L1157" s="491"/>
      <c r="M1157" s="1100"/>
      <c r="N1157" s="1100"/>
      <c r="O1157" s="1100"/>
      <c r="P1157" s="1100"/>
      <c r="Q1157" s="1100"/>
      <c r="R1157" s="1100"/>
      <c r="S1157" s="1100"/>
      <c r="T1157" s="1100"/>
      <c r="U1157" s="1100"/>
      <c r="V1157" s="1100"/>
      <c r="W1157" s="1101"/>
      <c r="X1157" s="4"/>
      <c r="Y1157" s="5"/>
    </row>
    <row r="1158" spans="2:25" ht="34.5" customHeight="1">
      <c r="B1158" s="300">
        <v>1106</v>
      </c>
      <c r="C1158" s="490"/>
      <c r="D1158" s="491"/>
      <c r="E1158" s="491"/>
      <c r="F1158" s="491"/>
      <c r="G1158" s="491"/>
      <c r="H1158" s="491"/>
      <c r="I1158" s="491"/>
      <c r="J1158" s="491"/>
      <c r="K1158" s="491"/>
      <c r="L1158" s="491"/>
      <c r="M1158" s="1100"/>
      <c r="N1158" s="1100"/>
      <c r="O1158" s="1100"/>
      <c r="P1158" s="1100"/>
      <c r="Q1158" s="1100"/>
      <c r="R1158" s="1100"/>
      <c r="S1158" s="1100"/>
      <c r="T1158" s="1100"/>
      <c r="U1158" s="1100"/>
      <c r="V1158" s="1100"/>
      <c r="W1158" s="1101"/>
      <c r="X1158" s="4"/>
      <c r="Y1158" s="5"/>
    </row>
    <row r="1159" spans="2:25" ht="34.5" customHeight="1">
      <c r="B1159" s="300">
        <v>1107</v>
      </c>
      <c r="C1159" s="490"/>
      <c r="D1159" s="491"/>
      <c r="E1159" s="491"/>
      <c r="F1159" s="491"/>
      <c r="G1159" s="491"/>
      <c r="H1159" s="491"/>
      <c r="I1159" s="491"/>
      <c r="J1159" s="491"/>
      <c r="K1159" s="491"/>
      <c r="L1159" s="491"/>
      <c r="M1159" s="1100"/>
      <c r="N1159" s="1100"/>
      <c r="O1159" s="1100"/>
      <c r="P1159" s="1100"/>
      <c r="Q1159" s="1100"/>
      <c r="R1159" s="1100"/>
      <c r="S1159" s="1100"/>
      <c r="T1159" s="1100"/>
      <c r="U1159" s="1100"/>
      <c r="V1159" s="1100"/>
      <c r="W1159" s="1101"/>
      <c r="X1159" s="4"/>
      <c r="Y1159" s="5"/>
    </row>
    <row r="1160" spans="2:25" ht="34.5" customHeight="1">
      <c r="B1160" s="300">
        <v>1108</v>
      </c>
      <c r="C1160" s="488"/>
      <c r="D1160" s="489"/>
      <c r="E1160" s="489"/>
      <c r="F1160" s="489"/>
      <c r="G1160" s="489"/>
      <c r="H1160" s="489"/>
      <c r="I1160" s="489"/>
      <c r="J1160" s="489"/>
      <c r="K1160" s="489"/>
      <c r="L1160" s="489"/>
      <c r="M1160" s="1100"/>
      <c r="N1160" s="1100"/>
      <c r="O1160" s="1100"/>
      <c r="P1160" s="1100"/>
      <c r="Q1160" s="1100"/>
      <c r="R1160" s="1100"/>
      <c r="S1160" s="1100"/>
      <c r="T1160" s="1100"/>
      <c r="U1160" s="1100"/>
      <c r="V1160" s="1100"/>
      <c r="W1160" s="1101"/>
      <c r="X1160" s="4"/>
      <c r="Y1160" s="5"/>
    </row>
    <row r="1161" spans="2:25" ht="34.5" customHeight="1">
      <c r="B1161" s="300">
        <v>1109</v>
      </c>
      <c r="C1161" s="488"/>
      <c r="D1161" s="489"/>
      <c r="E1161" s="489"/>
      <c r="F1161" s="489"/>
      <c r="G1161" s="489"/>
      <c r="H1161" s="489"/>
      <c r="I1161" s="489"/>
      <c r="J1161" s="489"/>
      <c r="K1161" s="489"/>
      <c r="L1161" s="489"/>
      <c r="M1161" s="1100"/>
      <c r="N1161" s="1100"/>
      <c r="O1161" s="1100"/>
      <c r="P1161" s="1100"/>
      <c r="Q1161" s="1100"/>
      <c r="R1161" s="1100"/>
      <c r="S1161" s="1100"/>
      <c r="T1161" s="1100"/>
      <c r="U1161" s="1100"/>
      <c r="V1161" s="1100"/>
      <c r="W1161" s="1101"/>
      <c r="X1161" s="4"/>
      <c r="Y1161" s="5"/>
    </row>
    <row r="1162" spans="2:25" ht="34.5" customHeight="1">
      <c r="B1162" s="300">
        <v>1110</v>
      </c>
      <c r="C1162" s="488"/>
      <c r="D1162" s="489"/>
      <c r="E1162" s="489"/>
      <c r="F1162" s="489"/>
      <c r="G1162" s="489"/>
      <c r="H1162" s="489"/>
      <c r="I1162" s="489"/>
      <c r="J1162" s="489"/>
      <c r="K1162" s="489"/>
      <c r="L1162" s="489"/>
      <c r="M1162" s="1100"/>
      <c r="N1162" s="1100"/>
      <c r="O1162" s="1100"/>
      <c r="P1162" s="1100"/>
      <c r="Q1162" s="1100"/>
      <c r="R1162" s="1100"/>
      <c r="S1162" s="1100"/>
      <c r="T1162" s="1100"/>
      <c r="U1162" s="1100"/>
      <c r="V1162" s="1100"/>
      <c r="W1162" s="1101"/>
      <c r="X1162" s="4"/>
      <c r="Y1162" s="5"/>
    </row>
    <row r="1163" spans="2:25" ht="34.5" customHeight="1">
      <c r="B1163" s="300">
        <v>1111</v>
      </c>
      <c r="C1163" s="488"/>
      <c r="D1163" s="489"/>
      <c r="E1163" s="489"/>
      <c r="F1163" s="489"/>
      <c r="G1163" s="489"/>
      <c r="H1163" s="489"/>
      <c r="I1163" s="489"/>
      <c r="J1163" s="489"/>
      <c r="K1163" s="489"/>
      <c r="L1163" s="489"/>
      <c r="M1163" s="1100"/>
      <c r="N1163" s="1100"/>
      <c r="O1163" s="1100"/>
      <c r="P1163" s="1100"/>
      <c r="Q1163" s="1100"/>
      <c r="R1163" s="1100"/>
      <c r="S1163" s="1100"/>
      <c r="T1163" s="1100"/>
      <c r="U1163" s="1100"/>
      <c r="V1163" s="1100"/>
      <c r="W1163" s="1101"/>
      <c r="X1163" s="4"/>
      <c r="Y1163" s="5"/>
    </row>
    <row r="1164" spans="2:25" ht="34.5" customHeight="1">
      <c r="B1164" s="300">
        <v>1112</v>
      </c>
      <c r="C1164" s="488"/>
      <c r="D1164" s="489"/>
      <c r="E1164" s="489"/>
      <c r="F1164" s="489"/>
      <c r="G1164" s="489"/>
      <c r="H1164" s="489"/>
      <c r="I1164" s="489"/>
      <c r="J1164" s="489"/>
      <c r="K1164" s="489"/>
      <c r="L1164" s="489"/>
      <c r="M1164" s="1100"/>
      <c r="N1164" s="1100"/>
      <c r="O1164" s="1100"/>
      <c r="P1164" s="1100"/>
      <c r="Q1164" s="1100"/>
      <c r="R1164" s="1100"/>
      <c r="S1164" s="1100"/>
      <c r="T1164" s="1100"/>
      <c r="U1164" s="1100"/>
      <c r="V1164" s="1100"/>
      <c r="W1164" s="1101"/>
      <c r="X1164" s="4"/>
      <c r="Y1164" s="5"/>
    </row>
    <row r="1165" spans="2:25" ht="34.5" customHeight="1">
      <c r="B1165" s="300">
        <v>1113</v>
      </c>
      <c r="C1165" s="488"/>
      <c r="D1165" s="489"/>
      <c r="E1165" s="489"/>
      <c r="F1165" s="489"/>
      <c r="G1165" s="489"/>
      <c r="H1165" s="489"/>
      <c r="I1165" s="489"/>
      <c r="J1165" s="489"/>
      <c r="K1165" s="489"/>
      <c r="L1165" s="489"/>
      <c r="M1165" s="1100"/>
      <c r="N1165" s="1100"/>
      <c r="O1165" s="1100"/>
      <c r="P1165" s="1100"/>
      <c r="Q1165" s="1100"/>
      <c r="R1165" s="1100"/>
      <c r="S1165" s="1100"/>
      <c r="T1165" s="1100"/>
      <c r="U1165" s="1100"/>
      <c r="V1165" s="1100"/>
      <c r="W1165" s="1101"/>
      <c r="X1165" s="4"/>
      <c r="Y1165" s="5"/>
    </row>
    <row r="1166" spans="2:25" ht="34.5" customHeight="1">
      <c r="B1166" s="300">
        <v>1114</v>
      </c>
      <c r="C1166" s="488"/>
      <c r="D1166" s="489"/>
      <c r="E1166" s="489"/>
      <c r="F1166" s="489"/>
      <c r="G1166" s="489"/>
      <c r="H1166" s="489"/>
      <c r="I1166" s="489"/>
      <c r="J1166" s="489"/>
      <c r="K1166" s="489"/>
      <c r="L1166" s="489"/>
      <c r="M1166" s="1100"/>
      <c r="N1166" s="1100"/>
      <c r="O1166" s="1100"/>
      <c r="P1166" s="1100"/>
      <c r="Q1166" s="1100"/>
      <c r="R1166" s="1100"/>
      <c r="S1166" s="1100"/>
      <c r="T1166" s="1100"/>
      <c r="U1166" s="1100"/>
      <c r="V1166" s="1100"/>
      <c r="W1166" s="1101"/>
      <c r="X1166" s="4"/>
      <c r="Y1166" s="5"/>
    </row>
    <row r="1167" spans="2:25" ht="34.5" customHeight="1">
      <c r="B1167" s="300">
        <v>1115</v>
      </c>
      <c r="C1167" s="488"/>
      <c r="D1167" s="489"/>
      <c r="E1167" s="489"/>
      <c r="F1167" s="489"/>
      <c r="G1167" s="489"/>
      <c r="H1167" s="489"/>
      <c r="I1167" s="489"/>
      <c r="J1167" s="489"/>
      <c r="K1167" s="489"/>
      <c r="L1167" s="489"/>
      <c r="M1167" s="1100"/>
      <c r="N1167" s="1100"/>
      <c r="O1167" s="1100"/>
      <c r="P1167" s="1100"/>
      <c r="Q1167" s="1100"/>
      <c r="R1167" s="1100"/>
      <c r="S1167" s="1100"/>
      <c r="T1167" s="1100"/>
      <c r="U1167" s="1100"/>
      <c r="V1167" s="1100"/>
      <c r="W1167" s="1101"/>
      <c r="X1167" s="4"/>
      <c r="Y1167" s="5"/>
    </row>
    <row r="1168" spans="2:25" ht="34.5" customHeight="1">
      <c r="B1168" s="300">
        <v>1116</v>
      </c>
      <c r="C1168" s="488"/>
      <c r="D1168" s="489"/>
      <c r="E1168" s="489"/>
      <c r="F1168" s="489"/>
      <c r="G1168" s="489"/>
      <c r="H1168" s="489"/>
      <c r="I1168" s="489"/>
      <c r="J1168" s="489"/>
      <c r="K1168" s="489"/>
      <c r="L1168" s="489"/>
      <c r="M1168" s="1100"/>
      <c r="N1168" s="1100"/>
      <c r="O1168" s="1100"/>
      <c r="P1168" s="1100"/>
      <c r="Q1168" s="1100"/>
      <c r="R1168" s="1100"/>
      <c r="S1168" s="1100"/>
      <c r="T1168" s="1100"/>
      <c r="U1168" s="1100"/>
      <c r="V1168" s="1100"/>
      <c r="W1168" s="1101"/>
      <c r="X1168" s="4"/>
      <c r="Y1168" s="5"/>
    </row>
    <row r="1169" spans="2:25" ht="34.5" customHeight="1">
      <c r="B1169" s="300">
        <v>1117</v>
      </c>
      <c r="C1169" s="488"/>
      <c r="D1169" s="489"/>
      <c r="E1169" s="489"/>
      <c r="F1169" s="489"/>
      <c r="G1169" s="489"/>
      <c r="H1169" s="489"/>
      <c r="I1169" s="489"/>
      <c r="J1169" s="489"/>
      <c r="K1169" s="489"/>
      <c r="L1169" s="489"/>
      <c r="M1169" s="1100"/>
      <c r="N1169" s="1100"/>
      <c r="O1169" s="1100"/>
      <c r="P1169" s="1100"/>
      <c r="Q1169" s="1100"/>
      <c r="R1169" s="1100"/>
      <c r="S1169" s="1100"/>
      <c r="T1169" s="1100"/>
      <c r="U1169" s="1100"/>
      <c r="V1169" s="1100"/>
      <c r="W1169" s="1101"/>
      <c r="X1169" s="4"/>
      <c r="Y1169" s="5"/>
    </row>
    <row r="1170" spans="2:25" ht="34.5" customHeight="1">
      <c r="B1170" s="300">
        <v>1118</v>
      </c>
      <c r="C1170" s="488"/>
      <c r="D1170" s="489"/>
      <c r="E1170" s="489"/>
      <c r="F1170" s="489"/>
      <c r="G1170" s="489"/>
      <c r="H1170" s="489"/>
      <c r="I1170" s="489"/>
      <c r="J1170" s="489"/>
      <c r="K1170" s="489"/>
      <c r="L1170" s="489"/>
      <c r="M1170" s="1100"/>
      <c r="N1170" s="1100"/>
      <c r="O1170" s="1100"/>
      <c r="P1170" s="1100"/>
      <c r="Q1170" s="1100"/>
      <c r="R1170" s="1100"/>
      <c r="S1170" s="1100"/>
      <c r="T1170" s="1100"/>
      <c r="U1170" s="1100"/>
      <c r="V1170" s="1100"/>
      <c r="W1170" s="1101"/>
      <c r="X1170" s="4"/>
      <c r="Y1170" s="5"/>
    </row>
    <row r="1171" spans="2:25" ht="34.5" customHeight="1">
      <c r="B1171" s="300">
        <v>1119</v>
      </c>
      <c r="C1171" s="488"/>
      <c r="D1171" s="489"/>
      <c r="E1171" s="489"/>
      <c r="F1171" s="489"/>
      <c r="G1171" s="489"/>
      <c r="H1171" s="489"/>
      <c r="I1171" s="489"/>
      <c r="J1171" s="489"/>
      <c r="K1171" s="489"/>
      <c r="L1171" s="489"/>
      <c r="M1171" s="1100"/>
      <c r="N1171" s="1100"/>
      <c r="O1171" s="1100"/>
      <c r="P1171" s="1100"/>
      <c r="Q1171" s="1100"/>
      <c r="R1171" s="1100"/>
      <c r="S1171" s="1100"/>
      <c r="T1171" s="1100"/>
      <c r="U1171" s="1100"/>
      <c r="V1171" s="1100"/>
      <c r="W1171" s="1101"/>
      <c r="X1171" s="4"/>
      <c r="Y1171" s="5"/>
    </row>
    <row r="1172" spans="2:25" ht="34.5" customHeight="1">
      <c r="B1172" s="300">
        <v>1120</v>
      </c>
      <c r="C1172" s="488"/>
      <c r="D1172" s="489"/>
      <c r="E1172" s="489"/>
      <c r="F1172" s="489"/>
      <c r="G1172" s="489"/>
      <c r="H1172" s="489"/>
      <c r="I1172" s="489"/>
      <c r="J1172" s="489"/>
      <c r="K1172" s="489"/>
      <c r="L1172" s="489"/>
      <c r="M1172" s="1100"/>
      <c r="N1172" s="1100"/>
      <c r="O1172" s="1100"/>
      <c r="P1172" s="1100"/>
      <c r="Q1172" s="1100"/>
      <c r="R1172" s="1100"/>
      <c r="S1172" s="1100"/>
      <c r="T1172" s="1100"/>
      <c r="U1172" s="1100"/>
      <c r="V1172" s="1100"/>
      <c r="W1172" s="1101"/>
      <c r="X1172" s="4"/>
      <c r="Y1172" s="5"/>
    </row>
    <row r="1173" spans="2:25" ht="34.5" customHeight="1">
      <c r="B1173" s="300">
        <v>1121</v>
      </c>
      <c r="C1173" s="488"/>
      <c r="D1173" s="489"/>
      <c r="E1173" s="489"/>
      <c r="F1173" s="489"/>
      <c r="G1173" s="489"/>
      <c r="H1173" s="489"/>
      <c r="I1173" s="489"/>
      <c r="J1173" s="489"/>
      <c r="K1173" s="489"/>
      <c r="L1173" s="489"/>
      <c r="M1173" s="1100"/>
      <c r="N1173" s="1100"/>
      <c r="O1173" s="1100"/>
      <c r="P1173" s="1100"/>
      <c r="Q1173" s="1100"/>
      <c r="R1173" s="1100"/>
      <c r="S1173" s="1100"/>
      <c r="T1173" s="1100"/>
      <c r="U1173" s="1100"/>
      <c r="V1173" s="1100"/>
      <c r="W1173" s="1101"/>
      <c r="X1173" s="4"/>
      <c r="Y1173" s="5"/>
    </row>
    <row r="1174" spans="2:25" ht="34.5" customHeight="1">
      <c r="B1174" s="300">
        <v>1122</v>
      </c>
      <c r="C1174" s="488"/>
      <c r="D1174" s="489"/>
      <c r="E1174" s="489"/>
      <c r="F1174" s="489"/>
      <c r="G1174" s="489"/>
      <c r="H1174" s="489"/>
      <c r="I1174" s="489"/>
      <c r="J1174" s="489"/>
      <c r="K1174" s="489"/>
      <c r="L1174" s="489"/>
      <c r="M1174" s="1100"/>
      <c r="N1174" s="1100"/>
      <c r="O1174" s="1100"/>
      <c r="P1174" s="1100"/>
      <c r="Q1174" s="1100"/>
      <c r="R1174" s="1100"/>
      <c r="S1174" s="1100"/>
      <c r="T1174" s="1100"/>
      <c r="U1174" s="1100"/>
      <c r="V1174" s="1100"/>
      <c r="W1174" s="1101"/>
      <c r="X1174" s="4"/>
      <c r="Y1174" s="5"/>
    </row>
    <row r="1175" spans="2:25" ht="34.5" customHeight="1">
      <c r="B1175" s="300">
        <v>1123</v>
      </c>
      <c r="C1175" s="488"/>
      <c r="D1175" s="489"/>
      <c r="E1175" s="489"/>
      <c r="F1175" s="489"/>
      <c r="G1175" s="489"/>
      <c r="H1175" s="489"/>
      <c r="I1175" s="489"/>
      <c r="J1175" s="489"/>
      <c r="K1175" s="489"/>
      <c r="L1175" s="489"/>
      <c r="M1175" s="1100"/>
      <c r="N1175" s="1100"/>
      <c r="O1175" s="1100"/>
      <c r="P1175" s="1100"/>
      <c r="Q1175" s="1100"/>
      <c r="R1175" s="1100"/>
      <c r="S1175" s="1100"/>
      <c r="T1175" s="1100"/>
      <c r="U1175" s="1100"/>
      <c r="V1175" s="1100"/>
      <c r="W1175" s="1101"/>
      <c r="X1175" s="4"/>
      <c r="Y1175" s="5"/>
    </row>
    <row r="1176" spans="2:25" ht="34.5" customHeight="1">
      <c r="B1176" s="300">
        <v>1124</v>
      </c>
      <c r="C1176" s="488"/>
      <c r="D1176" s="489"/>
      <c r="E1176" s="489"/>
      <c r="F1176" s="489"/>
      <c r="G1176" s="489"/>
      <c r="H1176" s="489"/>
      <c r="I1176" s="489"/>
      <c r="J1176" s="489"/>
      <c r="K1176" s="489"/>
      <c r="L1176" s="489"/>
      <c r="M1176" s="1100"/>
      <c r="N1176" s="1100"/>
      <c r="O1176" s="1100"/>
      <c r="P1176" s="1100"/>
      <c r="Q1176" s="1100"/>
      <c r="R1176" s="1100"/>
      <c r="S1176" s="1100"/>
      <c r="T1176" s="1100"/>
      <c r="U1176" s="1100"/>
      <c r="V1176" s="1100"/>
      <c r="W1176" s="1101"/>
      <c r="X1176" s="4"/>
      <c r="Y1176" s="5"/>
    </row>
    <row r="1177" spans="2:25" ht="34.5" customHeight="1">
      <c r="B1177" s="300">
        <v>1125</v>
      </c>
      <c r="C1177" s="488"/>
      <c r="D1177" s="489"/>
      <c r="E1177" s="489"/>
      <c r="F1177" s="489"/>
      <c r="G1177" s="489"/>
      <c r="H1177" s="489"/>
      <c r="I1177" s="489"/>
      <c r="J1177" s="489"/>
      <c r="K1177" s="489"/>
      <c r="L1177" s="489"/>
      <c r="M1177" s="1100"/>
      <c r="N1177" s="1100"/>
      <c r="O1177" s="1100"/>
      <c r="P1177" s="1100"/>
      <c r="Q1177" s="1100"/>
      <c r="R1177" s="1100"/>
      <c r="S1177" s="1100"/>
      <c r="T1177" s="1100"/>
      <c r="U1177" s="1100"/>
      <c r="V1177" s="1100"/>
      <c r="W1177" s="1101"/>
      <c r="X1177" s="4"/>
      <c r="Y1177" s="5"/>
    </row>
    <row r="1178" spans="2:25" ht="34.5" customHeight="1">
      <c r="B1178" s="300">
        <v>1126</v>
      </c>
      <c r="C1178" s="488"/>
      <c r="D1178" s="489"/>
      <c r="E1178" s="489"/>
      <c r="F1178" s="489"/>
      <c r="G1178" s="489"/>
      <c r="H1178" s="489"/>
      <c r="I1178" s="489"/>
      <c r="J1178" s="489"/>
      <c r="K1178" s="489"/>
      <c r="L1178" s="489"/>
      <c r="M1178" s="1100"/>
      <c r="N1178" s="1100"/>
      <c r="O1178" s="1100"/>
      <c r="P1178" s="1100"/>
      <c r="Q1178" s="1100"/>
      <c r="R1178" s="1100"/>
      <c r="S1178" s="1100"/>
      <c r="T1178" s="1100"/>
      <c r="U1178" s="1100"/>
      <c r="V1178" s="1100"/>
      <c r="W1178" s="1101"/>
      <c r="X1178" s="4"/>
      <c r="Y1178" s="5"/>
    </row>
    <row r="1179" spans="2:25" ht="34.5" customHeight="1">
      <c r="B1179" s="300">
        <v>1127</v>
      </c>
      <c r="C1179" s="488"/>
      <c r="D1179" s="489"/>
      <c r="E1179" s="489"/>
      <c r="F1179" s="489"/>
      <c r="G1179" s="489"/>
      <c r="H1179" s="489"/>
      <c r="I1179" s="489"/>
      <c r="J1179" s="489"/>
      <c r="K1179" s="489"/>
      <c r="L1179" s="489"/>
      <c r="M1179" s="1100"/>
      <c r="N1179" s="1100"/>
      <c r="O1179" s="1100"/>
      <c r="P1179" s="1100"/>
      <c r="Q1179" s="1100"/>
      <c r="R1179" s="1100"/>
      <c r="S1179" s="1100"/>
      <c r="T1179" s="1100"/>
      <c r="U1179" s="1100"/>
      <c r="V1179" s="1100"/>
      <c r="W1179" s="1101"/>
      <c r="X1179" s="4"/>
      <c r="Y1179" s="5"/>
    </row>
    <row r="1180" spans="2:25" ht="34.5" customHeight="1">
      <c r="B1180" s="300">
        <v>1128</v>
      </c>
      <c r="C1180" s="488"/>
      <c r="D1180" s="489"/>
      <c r="E1180" s="489"/>
      <c r="F1180" s="489"/>
      <c r="G1180" s="489"/>
      <c r="H1180" s="489"/>
      <c r="I1180" s="489"/>
      <c r="J1180" s="489"/>
      <c r="K1180" s="489"/>
      <c r="L1180" s="489"/>
      <c r="M1180" s="1100"/>
      <c r="N1180" s="1100"/>
      <c r="O1180" s="1100"/>
      <c r="P1180" s="1100"/>
      <c r="Q1180" s="1100"/>
      <c r="R1180" s="1100"/>
      <c r="S1180" s="1100"/>
      <c r="T1180" s="1100"/>
      <c r="U1180" s="1100"/>
      <c r="V1180" s="1100"/>
      <c r="W1180" s="1101"/>
      <c r="X1180" s="4"/>
      <c r="Y1180" s="5"/>
    </row>
    <row r="1181" spans="2:25" ht="34.5" customHeight="1">
      <c r="B1181" s="300">
        <v>1129</v>
      </c>
      <c r="C1181" s="488"/>
      <c r="D1181" s="489"/>
      <c r="E1181" s="489"/>
      <c r="F1181" s="489"/>
      <c r="G1181" s="489"/>
      <c r="H1181" s="489"/>
      <c r="I1181" s="489"/>
      <c r="J1181" s="489"/>
      <c r="K1181" s="489"/>
      <c r="L1181" s="489"/>
      <c r="M1181" s="1100"/>
      <c r="N1181" s="1100"/>
      <c r="O1181" s="1100"/>
      <c r="P1181" s="1100"/>
      <c r="Q1181" s="1100"/>
      <c r="R1181" s="1100"/>
      <c r="S1181" s="1100"/>
      <c r="T1181" s="1100"/>
      <c r="U1181" s="1100"/>
      <c r="V1181" s="1100"/>
      <c r="W1181" s="1101"/>
      <c r="X1181" s="4"/>
      <c r="Y1181" s="5"/>
    </row>
    <row r="1182" spans="2:25" ht="34.5" customHeight="1">
      <c r="B1182" s="300">
        <v>1130</v>
      </c>
      <c r="C1182" s="488"/>
      <c r="D1182" s="489"/>
      <c r="E1182" s="489"/>
      <c r="F1182" s="489"/>
      <c r="G1182" s="489"/>
      <c r="H1182" s="489"/>
      <c r="I1182" s="489"/>
      <c r="J1182" s="489"/>
      <c r="K1182" s="489"/>
      <c r="L1182" s="489"/>
      <c r="M1182" s="1100"/>
      <c r="N1182" s="1100"/>
      <c r="O1182" s="1100"/>
      <c r="P1182" s="1100"/>
      <c r="Q1182" s="1100"/>
      <c r="R1182" s="1100"/>
      <c r="S1182" s="1100"/>
      <c r="T1182" s="1100"/>
      <c r="U1182" s="1100"/>
      <c r="V1182" s="1100"/>
      <c r="W1182" s="1101"/>
      <c r="X1182" s="4"/>
      <c r="Y1182" s="5"/>
    </row>
    <row r="1183" spans="2:25" ht="34.5" customHeight="1">
      <c r="B1183" s="300">
        <v>1131</v>
      </c>
      <c r="C1183" s="488"/>
      <c r="D1183" s="489"/>
      <c r="E1183" s="489"/>
      <c r="F1183" s="489"/>
      <c r="G1183" s="489"/>
      <c r="H1183" s="489"/>
      <c r="I1183" s="489"/>
      <c r="J1183" s="489"/>
      <c r="K1183" s="489"/>
      <c r="L1183" s="489"/>
      <c r="M1183" s="1100"/>
      <c r="N1183" s="1100"/>
      <c r="O1183" s="1100"/>
      <c r="P1183" s="1100"/>
      <c r="Q1183" s="1100"/>
      <c r="R1183" s="1100"/>
      <c r="S1183" s="1100"/>
      <c r="T1183" s="1100"/>
      <c r="U1183" s="1100"/>
      <c r="V1183" s="1100"/>
      <c r="W1183" s="1101"/>
      <c r="X1183" s="4"/>
      <c r="Y1183" s="5"/>
    </row>
    <row r="1184" spans="2:25" ht="34.5" customHeight="1">
      <c r="B1184" s="300">
        <v>1132</v>
      </c>
      <c r="C1184" s="488"/>
      <c r="D1184" s="489"/>
      <c r="E1184" s="489"/>
      <c r="F1184" s="489"/>
      <c r="G1184" s="489"/>
      <c r="H1184" s="489"/>
      <c r="I1184" s="489"/>
      <c r="J1184" s="489"/>
      <c r="K1184" s="489"/>
      <c r="L1184" s="489"/>
      <c r="M1184" s="1100"/>
      <c r="N1184" s="1100"/>
      <c r="O1184" s="1100"/>
      <c r="P1184" s="1100"/>
      <c r="Q1184" s="1100"/>
      <c r="R1184" s="1100"/>
      <c r="S1184" s="1100"/>
      <c r="T1184" s="1100"/>
      <c r="U1184" s="1100"/>
      <c r="V1184" s="1100"/>
      <c r="W1184" s="1101"/>
      <c r="X1184" s="4"/>
      <c r="Y1184" s="5"/>
    </row>
    <row r="1185" spans="2:25" ht="34.5" customHeight="1">
      <c r="B1185" s="300">
        <v>1133</v>
      </c>
      <c r="C1185" s="488"/>
      <c r="D1185" s="489"/>
      <c r="E1185" s="489"/>
      <c r="F1185" s="489"/>
      <c r="G1185" s="489"/>
      <c r="H1185" s="489"/>
      <c r="I1185" s="489"/>
      <c r="J1185" s="489"/>
      <c r="K1185" s="489"/>
      <c r="L1185" s="489"/>
      <c r="M1185" s="1100"/>
      <c r="N1185" s="1100"/>
      <c r="O1185" s="1100"/>
      <c r="P1185" s="1100"/>
      <c r="Q1185" s="1100"/>
      <c r="R1185" s="1100"/>
      <c r="S1185" s="1100"/>
      <c r="T1185" s="1100"/>
      <c r="U1185" s="1100"/>
      <c r="V1185" s="1100"/>
      <c r="W1185" s="1101"/>
      <c r="X1185" s="4"/>
      <c r="Y1185" s="5"/>
    </row>
    <row r="1186" spans="2:25" ht="34.5" customHeight="1">
      <c r="B1186" s="300">
        <v>1134</v>
      </c>
      <c r="C1186" s="488"/>
      <c r="D1186" s="489"/>
      <c r="E1186" s="489"/>
      <c r="F1186" s="489"/>
      <c r="G1186" s="489"/>
      <c r="H1186" s="489"/>
      <c r="I1186" s="489"/>
      <c r="J1186" s="489"/>
      <c r="K1186" s="489"/>
      <c r="L1186" s="489"/>
      <c r="M1186" s="1100"/>
      <c r="N1186" s="1100"/>
      <c r="O1186" s="1100"/>
      <c r="P1186" s="1100"/>
      <c r="Q1186" s="1100"/>
      <c r="R1186" s="1100"/>
      <c r="S1186" s="1100"/>
      <c r="T1186" s="1100"/>
      <c r="U1186" s="1100"/>
      <c r="V1186" s="1100"/>
      <c r="W1186" s="1101"/>
      <c r="X1186" s="4"/>
      <c r="Y1186" s="5"/>
    </row>
    <row r="1187" spans="2:25" ht="34.5" customHeight="1">
      <c r="B1187" s="300">
        <v>1135</v>
      </c>
      <c r="C1187" s="488"/>
      <c r="D1187" s="489"/>
      <c r="E1187" s="489"/>
      <c r="F1187" s="489"/>
      <c r="G1187" s="489"/>
      <c r="H1187" s="489"/>
      <c r="I1187" s="489"/>
      <c r="J1187" s="489"/>
      <c r="K1187" s="489"/>
      <c r="L1187" s="489"/>
      <c r="M1187" s="1100"/>
      <c r="N1187" s="1100"/>
      <c r="O1187" s="1100"/>
      <c r="P1187" s="1100"/>
      <c r="Q1187" s="1100"/>
      <c r="R1187" s="1100"/>
      <c r="S1187" s="1100"/>
      <c r="T1187" s="1100"/>
      <c r="U1187" s="1100"/>
      <c r="V1187" s="1100"/>
      <c r="W1187" s="1101"/>
      <c r="X1187" s="4"/>
      <c r="Y1187" s="5"/>
    </row>
    <row r="1188" spans="2:25" ht="34.5" customHeight="1">
      <c r="B1188" s="300">
        <v>1136</v>
      </c>
      <c r="C1188" s="488"/>
      <c r="D1188" s="489"/>
      <c r="E1188" s="489"/>
      <c r="F1188" s="489"/>
      <c r="G1188" s="489"/>
      <c r="H1188" s="489"/>
      <c r="I1188" s="489"/>
      <c r="J1188" s="489"/>
      <c r="K1188" s="489"/>
      <c r="L1188" s="489"/>
      <c r="M1188" s="1100"/>
      <c r="N1188" s="1100"/>
      <c r="O1188" s="1100"/>
      <c r="P1188" s="1100"/>
      <c r="Q1188" s="1100"/>
      <c r="R1188" s="1100"/>
      <c r="S1188" s="1100"/>
      <c r="T1188" s="1100"/>
      <c r="U1188" s="1100"/>
      <c r="V1188" s="1100"/>
      <c r="W1188" s="1101"/>
      <c r="X1188" s="4"/>
      <c r="Y1188" s="5"/>
    </row>
    <row r="1189" spans="2:25" ht="34.5" customHeight="1">
      <c r="B1189" s="300">
        <v>1137</v>
      </c>
      <c r="C1189" s="488"/>
      <c r="D1189" s="489"/>
      <c r="E1189" s="489"/>
      <c r="F1189" s="489"/>
      <c r="G1189" s="489"/>
      <c r="H1189" s="489"/>
      <c r="I1189" s="489"/>
      <c r="J1189" s="489"/>
      <c r="K1189" s="489"/>
      <c r="L1189" s="489"/>
      <c r="M1189" s="1100"/>
      <c r="N1189" s="1100"/>
      <c r="O1189" s="1100"/>
      <c r="P1189" s="1100"/>
      <c r="Q1189" s="1100"/>
      <c r="R1189" s="1100"/>
      <c r="S1189" s="1100"/>
      <c r="T1189" s="1100"/>
      <c r="U1189" s="1100"/>
      <c r="V1189" s="1100"/>
      <c r="W1189" s="1101"/>
      <c r="X1189" s="4"/>
      <c r="Y1189" s="5"/>
    </row>
    <row r="1190" spans="2:25" ht="34.5" customHeight="1">
      <c r="B1190" s="300">
        <v>1138</v>
      </c>
      <c r="C1190" s="488"/>
      <c r="D1190" s="489"/>
      <c r="E1190" s="489"/>
      <c r="F1190" s="489"/>
      <c r="G1190" s="489"/>
      <c r="H1190" s="489"/>
      <c r="I1190" s="489"/>
      <c r="J1190" s="489"/>
      <c r="K1190" s="489"/>
      <c r="L1190" s="489"/>
      <c r="M1190" s="1100"/>
      <c r="N1190" s="1100"/>
      <c r="O1190" s="1100"/>
      <c r="P1190" s="1100"/>
      <c r="Q1190" s="1100"/>
      <c r="R1190" s="1100"/>
      <c r="S1190" s="1100"/>
      <c r="T1190" s="1100"/>
      <c r="U1190" s="1100"/>
      <c r="V1190" s="1100"/>
      <c r="W1190" s="1101"/>
      <c r="X1190" s="4"/>
      <c r="Y1190" s="5"/>
    </row>
    <row r="1191" spans="2:25" ht="34.5" customHeight="1">
      <c r="B1191" s="300">
        <v>1139</v>
      </c>
      <c r="C1191" s="488"/>
      <c r="D1191" s="489"/>
      <c r="E1191" s="489"/>
      <c r="F1191" s="489"/>
      <c r="G1191" s="489"/>
      <c r="H1191" s="489"/>
      <c r="I1191" s="489"/>
      <c r="J1191" s="489"/>
      <c r="K1191" s="489"/>
      <c r="L1191" s="489"/>
      <c r="M1191" s="1100"/>
      <c r="N1191" s="1100"/>
      <c r="O1191" s="1100"/>
      <c r="P1191" s="1100"/>
      <c r="Q1191" s="1100"/>
      <c r="R1191" s="1100"/>
      <c r="S1191" s="1100"/>
      <c r="T1191" s="1100"/>
      <c r="U1191" s="1100"/>
      <c r="V1191" s="1100"/>
      <c r="W1191" s="1101"/>
      <c r="X1191" s="4"/>
      <c r="Y1191" s="5"/>
    </row>
    <row r="1192" spans="2:25" ht="34.5" customHeight="1">
      <c r="B1192" s="300">
        <v>1140</v>
      </c>
      <c r="C1192" s="488"/>
      <c r="D1192" s="489"/>
      <c r="E1192" s="489"/>
      <c r="F1192" s="489"/>
      <c r="G1192" s="489"/>
      <c r="H1192" s="489"/>
      <c r="I1192" s="489"/>
      <c r="J1192" s="489"/>
      <c r="K1192" s="489"/>
      <c r="L1192" s="489"/>
      <c r="M1192" s="1100"/>
      <c r="N1192" s="1100"/>
      <c r="O1192" s="1100"/>
      <c r="P1192" s="1100"/>
      <c r="Q1192" s="1100"/>
      <c r="R1192" s="1100"/>
      <c r="S1192" s="1100"/>
      <c r="T1192" s="1100"/>
      <c r="U1192" s="1100"/>
      <c r="V1192" s="1100"/>
      <c r="W1192" s="1101"/>
      <c r="X1192" s="4"/>
      <c r="Y1192" s="5"/>
    </row>
    <row r="1193" spans="2:25" ht="34.5" customHeight="1">
      <c r="B1193" s="300">
        <v>1141</v>
      </c>
      <c r="C1193" s="488"/>
      <c r="D1193" s="489"/>
      <c r="E1193" s="489"/>
      <c r="F1193" s="489"/>
      <c r="G1193" s="489"/>
      <c r="H1193" s="489"/>
      <c r="I1193" s="489"/>
      <c r="J1193" s="489"/>
      <c r="K1193" s="489"/>
      <c r="L1193" s="489"/>
      <c r="M1193" s="1100"/>
      <c r="N1193" s="1100"/>
      <c r="O1193" s="1100"/>
      <c r="P1193" s="1100"/>
      <c r="Q1193" s="1100"/>
      <c r="R1193" s="1100"/>
      <c r="S1193" s="1100"/>
      <c r="T1193" s="1100"/>
      <c r="U1193" s="1100"/>
      <c r="V1193" s="1100"/>
      <c r="W1193" s="1101"/>
      <c r="X1193" s="4"/>
      <c r="Y1193" s="5"/>
    </row>
    <row r="1194" spans="2:25" ht="34.5" customHeight="1">
      <c r="B1194" s="300">
        <v>1142</v>
      </c>
      <c r="C1194" s="488"/>
      <c r="D1194" s="489"/>
      <c r="E1194" s="489"/>
      <c r="F1194" s="489"/>
      <c r="G1194" s="489"/>
      <c r="H1194" s="489"/>
      <c r="I1194" s="489"/>
      <c r="J1194" s="489"/>
      <c r="K1194" s="489"/>
      <c r="L1194" s="489"/>
      <c r="M1194" s="1100"/>
      <c r="N1194" s="1100"/>
      <c r="O1194" s="1100"/>
      <c r="P1194" s="1100"/>
      <c r="Q1194" s="1100"/>
      <c r="R1194" s="1100"/>
      <c r="S1194" s="1100"/>
      <c r="T1194" s="1100"/>
      <c r="U1194" s="1100"/>
      <c r="V1194" s="1100"/>
      <c r="W1194" s="1101"/>
      <c r="X1194" s="4"/>
      <c r="Y1194" s="5"/>
    </row>
    <row r="1195" spans="2:25" ht="34.5" customHeight="1">
      <c r="B1195" s="300">
        <v>1143</v>
      </c>
      <c r="C1195" s="488"/>
      <c r="D1195" s="489"/>
      <c r="E1195" s="489"/>
      <c r="F1195" s="489"/>
      <c r="G1195" s="489"/>
      <c r="H1195" s="489"/>
      <c r="I1195" s="489"/>
      <c r="J1195" s="489"/>
      <c r="K1195" s="489"/>
      <c r="L1195" s="489"/>
      <c r="M1195" s="1100"/>
      <c r="N1195" s="1100"/>
      <c r="O1195" s="1100"/>
      <c r="P1195" s="1100"/>
      <c r="Q1195" s="1100"/>
      <c r="R1195" s="1100"/>
      <c r="S1195" s="1100"/>
      <c r="T1195" s="1100"/>
      <c r="U1195" s="1100"/>
      <c r="V1195" s="1100"/>
      <c r="W1195" s="1101"/>
      <c r="X1195" s="4"/>
      <c r="Y1195" s="5"/>
    </row>
    <row r="1196" spans="2:25" ht="34.5" customHeight="1">
      <c r="B1196" s="300">
        <v>1144</v>
      </c>
      <c r="C1196" s="488"/>
      <c r="D1196" s="489"/>
      <c r="E1196" s="489"/>
      <c r="F1196" s="489"/>
      <c r="G1196" s="489"/>
      <c r="H1196" s="489"/>
      <c r="I1196" s="489"/>
      <c r="J1196" s="489"/>
      <c r="K1196" s="489"/>
      <c r="L1196" s="489"/>
      <c r="M1196" s="1100"/>
      <c r="N1196" s="1100"/>
      <c r="O1196" s="1100"/>
      <c r="P1196" s="1100"/>
      <c r="Q1196" s="1100"/>
      <c r="R1196" s="1100"/>
      <c r="S1196" s="1100"/>
      <c r="T1196" s="1100"/>
      <c r="U1196" s="1100"/>
      <c r="V1196" s="1100"/>
      <c r="W1196" s="1101"/>
      <c r="X1196" s="4"/>
      <c r="Y1196" s="5"/>
    </row>
    <row r="1197" spans="2:25" ht="34.5" customHeight="1">
      <c r="B1197" s="300">
        <v>1145</v>
      </c>
      <c r="C1197" s="488"/>
      <c r="D1197" s="489"/>
      <c r="E1197" s="489"/>
      <c r="F1197" s="489"/>
      <c r="G1197" s="489"/>
      <c r="H1197" s="489"/>
      <c r="I1197" s="489"/>
      <c r="J1197" s="489"/>
      <c r="K1197" s="489"/>
      <c r="L1197" s="489"/>
      <c r="M1197" s="1100"/>
      <c r="N1197" s="1100"/>
      <c r="O1197" s="1100"/>
      <c r="P1197" s="1100"/>
      <c r="Q1197" s="1100"/>
      <c r="R1197" s="1100"/>
      <c r="S1197" s="1100"/>
      <c r="T1197" s="1100"/>
      <c r="U1197" s="1100"/>
      <c r="V1197" s="1100"/>
      <c r="W1197" s="1101"/>
      <c r="X1197" s="4"/>
      <c r="Y1197" s="5"/>
    </row>
    <row r="1198" spans="2:25" ht="34.5" customHeight="1">
      <c r="B1198" s="300">
        <v>1146</v>
      </c>
      <c r="C1198" s="488"/>
      <c r="D1198" s="489"/>
      <c r="E1198" s="489"/>
      <c r="F1198" s="489"/>
      <c r="G1198" s="489"/>
      <c r="H1198" s="489"/>
      <c r="I1198" s="489"/>
      <c r="J1198" s="489"/>
      <c r="K1198" s="489"/>
      <c r="L1198" s="489"/>
      <c r="M1198" s="1100"/>
      <c r="N1198" s="1100"/>
      <c r="O1198" s="1100"/>
      <c r="P1198" s="1100"/>
      <c r="Q1198" s="1100"/>
      <c r="R1198" s="1100"/>
      <c r="S1198" s="1100"/>
      <c r="T1198" s="1100"/>
      <c r="U1198" s="1100"/>
      <c r="V1198" s="1100"/>
      <c r="W1198" s="1101"/>
      <c r="X1198" s="4"/>
      <c r="Y1198" s="5"/>
    </row>
    <row r="1199" spans="2:25" ht="34.5" customHeight="1">
      <c r="B1199" s="300">
        <v>1147</v>
      </c>
      <c r="C1199" s="488"/>
      <c r="D1199" s="489"/>
      <c r="E1199" s="489"/>
      <c r="F1199" s="489"/>
      <c r="G1199" s="489"/>
      <c r="H1199" s="489"/>
      <c r="I1199" s="489"/>
      <c r="J1199" s="489"/>
      <c r="K1199" s="489"/>
      <c r="L1199" s="489"/>
      <c r="M1199" s="1100"/>
      <c r="N1199" s="1100"/>
      <c r="O1199" s="1100"/>
      <c r="P1199" s="1100"/>
      <c r="Q1199" s="1100"/>
      <c r="R1199" s="1100"/>
      <c r="S1199" s="1100"/>
      <c r="T1199" s="1100"/>
      <c r="U1199" s="1100"/>
      <c r="V1199" s="1100"/>
      <c r="W1199" s="1101"/>
      <c r="X1199" s="4"/>
      <c r="Y1199" s="5"/>
    </row>
    <row r="1200" spans="2:25" ht="34.5" customHeight="1">
      <c r="B1200" s="300">
        <v>1148</v>
      </c>
      <c r="C1200" s="488"/>
      <c r="D1200" s="489"/>
      <c r="E1200" s="489"/>
      <c r="F1200" s="489"/>
      <c r="G1200" s="489"/>
      <c r="H1200" s="489"/>
      <c r="I1200" s="489"/>
      <c r="J1200" s="489"/>
      <c r="K1200" s="489"/>
      <c r="L1200" s="489"/>
      <c r="M1200" s="1100"/>
      <c r="N1200" s="1100"/>
      <c r="O1200" s="1100"/>
      <c r="P1200" s="1100"/>
      <c r="Q1200" s="1100"/>
      <c r="R1200" s="1100"/>
      <c r="S1200" s="1100"/>
      <c r="T1200" s="1100"/>
      <c r="U1200" s="1100"/>
      <c r="V1200" s="1100"/>
      <c r="W1200" s="1101"/>
      <c r="X1200" s="4"/>
      <c r="Y1200" s="5"/>
    </row>
    <row r="1201" spans="2:25" ht="34.5" customHeight="1">
      <c r="B1201" s="300">
        <v>1149</v>
      </c>
      <c r="C1201" s="488"/>
      <c r="D1201" s="489"/>
      <c r="E1201" s="489"/>
      <c r="F1201" s="489"/>
      <c r="G1201" s="489"/>
      <c r="H1201" s="489"/>
      <c r="I1201" s="489"/>
      <c r="J1201" s="489"/>
      <c r="K1201" s="489"/>
      <c r="L1201" s="489"/>
      <c r="M1201" s="1100"/>
      <c r="N1201" s="1100"/>
      <c r="O1201" s="1100"/>
      <c r="P1201" s="1100"/>
      <c r="Q1201" s="1100"/>
      <c r="R1201" s="1100"/>
      <c r="S1201" s="1100"/>
      <c r="T1201" s="1100"/>
      <c r="U1201" s="1100"/>
      <c r="V1201" s="1100"/>
      <c r="W1201" s="1101"/>
      <c r="X1201" s="4"/>
      <c r="Y1201" s="5"/>
    </row>
    <row r="1202" spans="2:25" ht="34.5" customHeight="1">
      <c r="B1202" s="300">
        <v>1150</v>
      </c>
      <c r="C1202" s="488"/>
      <c r="D1202" s="489"/>
      <c r="E1202" s="489"/>
      <c r="F1202" s="489"/>
      <c r="G1202" s="489"/>
      <c r="H1202" s="489"/>
      <c r="I1202" s="489"/>
      <c r="J1202" s="489"/>
      <c r="K1202" s="489"/>
      <c r="L1202" s="489"/>
      <c r="M1202" s="1100"/>
      <c r="N1202" s="1100"/>
      <c r="O1202" s="1100"/>
      <c r="P1202" s="1100"/>
      <c r="Q1202" s="1100"/>
      <c r="R1202" s="1100"/>
      <c r="S1202" s="1100"/>
      <c r="T1202" s="1100"/>
      <c r="U1202" s="1100"/>
      <c r="V1202" s="1100"/>
      <c r="W1202" s="1101"/>
      <c r="X1202" s="4"/>
      <c r="Y1202" s="5"/>
    </row>
    <row r="1203" spans="2:25" ht="34.5" customHeight="1">
      <c r="B1203" s="300">
        <v>1151</v>
      </c>
      <c r="C1203" s="488"/>
      <c r="D1203" s="489"/>
      <c r="E1203" s="489"/>
      <c r="F1203" s="489"/>
      <c r="G1203" s="489"/>
      <c r="H1203" s="489"/>
      <c r="I1203" s="489"/>
      <c r="J1203" s="489"/>
      <c r="K1203" s="489"/>
      <c r="L1203" s="489"/>
      <c r="M1203" s="1100"/>
      <c r="N1203" s="1100"/>
      <c r="O1203" s="1100"/>
      <c r="P1203" s="1100"/>
      <c r="Q1203" s="1100"/>
      <c r="R1203" s="1100"/>
      <c r="S1203" s="1100"/>
      <c r="T1203" s="1100"/>
      <c r="U1203" s="1100"/>
      <c r="V1203" s="1100"/>
      <c r="W1203" s="1101"/>
      <c r="X1203" s="4"/>
      <c r="Y1203" s="5"/>
    </row>
    <row r="1204" spans="2:25" ht="34.5" customHeight="1">
      <c r="B1204" s="300">
        <v>1152</v>
      </c>
      <c r="C1204" s="488"/>
      <c r="D1204" s="489"/>
      <c r="E1204" s="489"/>
      <c r="F1204" s="489"/>
      <c r="G1204" s="489"/>
      <c r="H1204" s="489"/>
      <c r="I1204" s="489"/>
      <c r="J1204" s="489"/>
      <c r="K1204" s="489"/>
      <c r="L1204" s="489"/>
      <c r="M1204" s="1100"/>
      <c r="N1204" s="1100"/>
      <c r="O1204" s="1100"/>
      <c r="P1204" s="1100"/>
      <c r="Q1204" s="1100"/>
      <c r="R1204" s="1100"/>
      <c r="S1204" s="1100"/>
      <c r="T1204" s="1100"/>
      <c r="U1204" s="1100"/>
      <c r="V1204" s="1100"/>
      <c r="W1204" s="1101"/>
      <c r="X1204" s="4"/>
      <c r="Y1204" s="5"/>
    </row>
    <row r="1205" spans="2:25" ht="34.5" customHeight="1">
      <c r="B1205" s="300">
        <v>1153</v>
      </c>
      <c r="C1205" s="488"/>
      <c r="D1205" s="489"/>
      <c r="E1205" s="489"/>
      <c r="F1205" s="489"/>
      <c r="G1205" s="489"/>
      <c r="H1205" s="489"/>
      <c r="I1205" s="489"/>
      <c r="J1205" s="489"/>
      <c r="K1205" s="489"/>
      <c r="L1205" s="489"/>
      <c r="M1205" s="1100"/>
      <c r="N1205" s="1100"/>
      <c r="O1205" s="1100"/>
      <c r="P1205" s="1100"/>
      <c r="Q1205" s="1100"/>
      <c r="R1205" s="1100"/>
      <c r="S1205" s="1100"/>
      <c r="T1205" s="1100"/>
      <c r="U1205" s="1100"/>
      <c r="V1205" s="1100"/>
      <c r="W1205" s="1101"/>
      <c r="X1205" s="4"/>
      <c r="Y1205" s="5"/>
    </row>
    <row r="1206" spans="2:25" ht="34.5" customHeight="1">
      <c r="B1206" s="300">
        <v>1154</v>
      </c>
      <c r="C1206" s="488"/>
      <c r="D1206" s="489"/>
      <c r="E1206" s="489"/>
      <c r="F1206" s="489"/>
      <c r="G1206" s="489"/>
      <c r="H1206" s="489"/>
      <c r="I1206" s="489"/>
      <c r="J1206" s="489"/>
      <c r="K1206" s="489"/>
      <c r="L1206" s="489"/>
      <c r="M1206" s="1100"/>
      <c r="N1206" s="1100"/>
      <c r="O1206" s="1100"/>
      <c r="P1206" s="1100"/>
      <c r="Q1206" s="1100"/>
      <c r="R1206" s="1100"/>
      <c r="S1206" s="1100"/>
      <c r="T1206" s="1100"/>
      <c r="U1206" s="1100"/>
      <c r="V1206" s="1100"/>
      <c r="W1206" s="1101"/>
      <c r="X1206" s="4"/>
      <c r="Y1206" s="5"/>
    </row>
    <row r="1207" spans="2:25" ht="34.5" customHeight="1">
      <c r="B1207" s="300">
        <v>1155</v>
      </c>
      <c r="C1207" s="488"/>
      <c r="D1207" s="489"/>
      <c r="E1207" s="489"/>
      <c r="F1207" s="489"/>
      <c r="G1207" s="489"/>
      <c r="H1207" s="489"/>
      <c r="I1207" s="489"/>
      <c r="J1207" s="489"/>
      <c r="K1207" s="489"/>
      <c r="L1207" s="489"/>
      <c r="M1207" s="1100"/>
      <c r="N1207" s="1100"/>
      <c r="O1207" s="1100"/>
      <c r="P1207" s="1100"/>
      <c r="Q1207" s="1100"/>
      <c r="R1207" s="1100"/>
      <c r="S1207" s="1100"/>
      <c r="T1207" s="1100"/>
      <c r="U1207" s="1100"/>
      <c r="V1207" s="1100"/>
      <c r="W1207" s="1101"/>
      <c r="X1207" s="4"/>
      <c r="Y1207" s="5"/>
    </row>
    <row r="1208" spans="2:25" ht="34.5" customHeight="1">
      <c r="B1208" s="300">
        <v>1156</v>
      </c>
      <c r="C1208" s="488"/>
      <c r="D1208" s="489"/>
      <c r="E1208" s="489"/>
      <c r="F1208" s="489"/>
      <c r="G1208" s="489"/>
      <c r="H1208" s="489"/>
      <c r="I1208" s="489"/>
      <c r="J1208" s="489"/>
      <c r="K1208" s="489"/>
      <c r="L1208" s="489"/>
      <c r="M1208" s="1100"/>
      <c r="N1208" s="1100"/>
      <c r="O1208" s="1100"/>
      <c r="P1208" s="1100"/>
      <c r="Q1208" s="1100"/>
      <c r="R1208" s="1100"/>
      <c r="S1208" s="1100"/>
      <c r="T1208" s="1100"/>
      <c r="U1208" s="1100"/>
      <c r="V1208" s="1100"/>
      <c r="W1208" s="1101"/>
      <c r="X1208" s="4"/>
      <c r="Y1208" s="5"/>
    </row>
    <row r="1209" spans="2:25" ht="34.5" customHeight="1">
      <c r="B1209" s="300">
        <v>1157</v>
      </c>
      <c r="C1209" s="488"/>
      <c r="D1209" s="489"/>
      <c r="E1209" s="489"/>
      <c r="F1209" s="489"/>
      <c r="G1209" s="489"/>
      <c r="H1209" s="489"/>
      <c r="I1209" s="489"/>
      <c r="J1209" s="489"/>
      <c r="K1209" s="489"/>
      <c r="L1209" s="489"/>
      <c r="M1209" s="1100"/>
      <c r="N1209" s="1100"/>
      <c r="O1209" s="1100"/>
      <c r="P1209" s="1100"/>
      <c r="Q1209" s="1100"/>
      <c r="R1209" s="1100"/>
      <c r="S1209" s="1100"/>
      <c r="T1209" s="1100"/>
      <c r="U1209" s="1100"/>
      <c r="V1209" s="1100"/>
      <c r="W1209" s="1101"/>
      <c r="X1209" s="4"/>
      <c r="Y1209" s="5"/>
    </row>
    <row r="1210" spans="2:25" ht="34.5" customHeight="1">
      <c r="B1210" s="300">
        <v>1158</v>
      </c>
      <c r="C1210" s="488"/>
      <c r="D1210" s="489"/>
      <c r="E1210" s="489"/>
      <c r="F1210" s="489"/>
      <c r="G1210" s="489"/>
      <c r="H1210" s="489"/>
      <c r="I1210" s="489"/>
      <c r="J1210" s="489"/>
      <c r="K1210" s="489"/>
      <c r="L1210" s="489"/>
      <c r="M1210" s="1100"/>
      <c r="N1210" s="1100"/>
      <c r="O1210" s="1100"/>
      <c r="P1210" s="1100"/>
      <c r="Q1210" s="1100"/>
      <c r="R1210" s="1100"/>
      <c r="S1210" s="1100"/>
      <c r="T1210" s="1100"/>
      <c r="U1210" s="1100"/>
      <c r="V1210" s="1100"/>
      <c r="W1210" s="1101"/>
      <c r="X1210" s="4"/>
      <c r="Y1210" s="5"/>
    </row>
    <row r="1211" spans="2:25" ht="34.5" customHeight="1">
      <c r="B1211" s="300">
        <v>1159</v>
      </c>
      <c r="C1211" s="488"/>
      <c r="D1211" s="489"/>
      <c r="E1211" s="489"/>
      <c r="F1211" s="489"/>
      <c r="G1211" s="489"/>
      <c r="H1211" s="489"/>
      <c r="I1211" s="489"/>
      <c r="J1211" s="489"/>
      <c r="K1211" s="489"/>
      <c r="L1211" s="489"/>
      <c r="M1211" s="1100"/>
      <c r="N1211" s="1100"/>
      <c r="O1211" s="1100"/>
      <c r="P1211" s="1100"/>
      <c r="Q1211" s="1100"/>
      <c r="R1211" s="1100"/>
      <c r="S1211" s="1100"/>
      <c r="T1211" s="1100"/>
      <c r="U1211" s="1100"/>
      <c r="V1211" s="1100"/>
      <c r="W1211" s="1101"/>
      <c r="X1211" s="4"/>
      <c r="Y1211" s="5"/>
    </row>
    <row r="1212" spans="2:25" ht="34.5" customHeight="1">
      <c r="B1212" s="300">
        <v>1160</v>
      </c>
      <c r="C1212" s="488"/>
      <c r="D1212" s="489"/>
      <c r="E1212" s="489"/>
      <c r="F1212" s="489"/>
      <c r="G1212" s="489"/>
      <c r="H1212" s="489"/>
      <c r="I1212" s="489"/>
      <c r="J1212" s="489"/>
      <c r="K1212" s="489"/>
      <c r="L1212" s="489"/>
      <c r="M1212" s="1100"/>
      <c r="N1212" s="1100"/>
      <c r="O1212" s="1100"/>
      <c r="P1212" s="1100"/>
      <c r="Q1212" s="1100"/>
      <c r="R1212" s="1100"/>
      <c r="S1212" s="1100"/>
      <c r="T1212" s="1100"/>
      <c r="U1212" s="1100"/>
      <c r="V1212" s="1100"/>
      <c r="W1212" s="1101"/>
      <c r="X1212" s="4"/>
      <c r="Y1212" s="5"/>
    </row>
    <row r="1213" spans="2:25" ht="34.5" customHeight="1">
      <c r="B1213" s="300">
        <v>1161</v>
      </c>
      <c r="C1213" s="488"/>
      <c r="D1213" s="489"/>
      <c r="E1213" s="489"/>
      <c r="F1213" s="489"/>
      <c r="G1213" s="489"/>
      <c r="H1213" s="489"/>
      <c r="I1213" s="489"/>
      <c r="J1213" s="489"/>
      <c r="K1213" s="489"/>
      <c r="L1213" s="489"/>
      <c r="M1213" s="1100"/>
      <c r="N1213" s="1100"/>
      <c r="O1213" s="1100"/>
      <c r="P1213" s="1100"/>
      <c r="Q1213" s="1100"/>
      <c r="R1213" s="1100"/>
      <c r="S1213" s="1100"/>
      <c r="T1213" s="1100"/>
      <c r="U1213" s="1100"/>
      <c r="V1213" s="1100"/>
      <c r="W1213" s="1101"/>
      <c r="X1213" s="4"/>
      <c r="Y1213" s="5"/>
    </row>
    <row r="1214" spans="2:25" ht="34.5" customHeight="1">
      <c r="B1214" s="300">
        <v>1162</v>
      </c>
      <c r="C1214" s="488"/>
      <c r="D1214" s="489"/>
      <c r="E1214" s="489"/>
      <c r="F1214" s="489"/>
      <c r="G1214" s="489"/>
      <c r="H1214" s="489"/>
      <c r="I1214" s="489"/>
      <c r="J1214" s="489"/>
      <c r="K1214" s="489"/>
      <c r="L1214" s="489"/>
      <c r="M1214" s="1100"/>
      <c r="N1214" s="1100"/>
      <c r="O1214" s="1100"/>
      <c r="P1214" s="1100"/>
      <c r="Q1214" s="1100"/>
      <c r="R1214" s="1100"/>
      <c r="S1214" s="1100"/>
      <c r="T1214" s="1100"/>
      <c r="U1214" s="1100"/>
      <c r="V1214" s="1100"/>
      <c r="W1214" s="1101"/>
      <c r="X1214" s="4"/>
      <c r="Y1214" s="5"/>
    </row>
    <row r="1215" spans="2:25" ht="34.5" customHeight="1">
      <c r="B1215" s="300">
        <v>1163</v>
      </c>
      <c r="C1215" s="488"/>
      <c r="D1215" s="489"/>
      <c r="E1215" s="489"/>
      <c r="F1215" s="489"/>
      <c r="G1215" s="489"/>
      <c r="H1215" s="489"/>
      <c r="I1215" s="489"/>
      <c r="J1215" s="489"/>
      <c r="K1215" s="489"/>
      <c r="L1215" s="489"/>
      <c r="M1215" s="1100"/>
      <c r="N1215" s="1100"/>
      <c r="O1215" s="1100"/>
      <c r="P1215" s="1100"/>
      <c r="Q1215" s="1100"/>
      <c r="R1215" s="1100"/>
      <c r="S1215" s="1100"/>
      <c r="T1215" s="1100"/>
      <c r="U1215" s="1100"/>
      <c r="V1215" s="1100"/>
      <c r="W1215" s="1101"/>
      <c r="X1215" s="4"/>
      <c r="Y1215" s="5"/>
    </row>
    <row r="1216" spans="2:25" ht="34.5" customHeight="1">
      <c r="B1216" s="300">
        <v>1164</v>
      </c>
      <c r="C1216" s="488"/>
      <c r="D1216" s="489"/>
      <c r="E1216" s="489"/>
      <c r="F1216" s="489"/>
      <c r="G1216" s="489"/>
      <c r="H1216" s="489"/>
      <c r="I1216" s="489"/>
      <c r="J1216" s="489"/>
      <c r="K1216" s="489"/>
      <c r="L1216" s="489"/>
      <c r="M1216" s="1100"/>
      <c r="N1216" s="1100"/>
      <c r="O1216" s="1100"/>
      <c r="P1216" s="1100"/>
      <c r="Q1216" s="1100"/>
      <c r="R1216" s="1100"/>
      <c r="S1216" s="1100"/>
      <c r="T1216" s="1100"/>
      <c r="U1216" s="1100"/>
      <c r="V1216" s="1100"/>
      <c r="W1216" s="1101"/>
      <c r="X1216" s="4"/>
      <c r="Y1216" s="5"/>
    </row>
    <row r="1217" spans="2:25" ht="34.5" customHeight="1">
      <c r="B1217" s="300">
        <v>1165</v>
      </c>
      <c r="C1217" s="488"/>
      <c r="D1217" s="489"/>
      <c r="E1217" s="489"/>
      <c r="F1217" s="489"/>
      <c r="G1217" s="489"/>
      <c r="H1217" s="489"/>
      <c r="I1217" s="489"/>
      <c r="J1217" s="489"/>
      <c r="K1217" s="489"/>
      <c r="L1217" s="489"/>
      <c r="M1217" s="1100"/>
      <c r="N1217" s="1100"/>
      <c r="O1217" s="1100"/>
      <c r="P1217" s="1100"/>
      <c r="Q1217" s="1100"/>
      <c r="R1217" s="1100"/>
      <c r="S1217" s="1100"/>
      <c r="T1217" s="1100"/>
      <c r="U1217" s="1100"/>
      <c r="V1217" s="1100"/>
      <c r="W1217" s="1101"/>
      <c r="X1217" s="4"/>
      <c r="Y1217" s="5"/>
    </row>
    <row r="1218" spans="2:25" ht="34.5" customHeight="1">
      <c r="B1218" s="300">
        <v>1166</v>
      </c>
      <c r="C1218" s="488"/>
      <c r="D1218" s="489"/>
      <c r="E1218" s="489"/>
      <c r="F1218" s="489"/>
      <c r="G1218" s="489"/>
      <c r="H1218" s="489"/>
      <c r="I1218" s="489"/>
      <c r="J1218" s="489"/>
      <c r="K1218" s="489"/>
      <c r="L1218" s="489"/>
      <c r="M1218" s="1100"/>
      <c r="N1218" s="1100"/>
      <c r="O1218" s="1100"/>
      <c r="P1218" s="1100"/>
      <c r="Q1218" s="1100"/>
      <c r="R1218" s="1100"/>
      <c r="S1218" s="1100"/>
      <c r="T1218" s="1100"/>
      <c r="U1218" s="1100"/>
      <c r="V1218" s="1100"/>
      <c r="W1218" s="1101"/>
      <c r="X1218" s="4"/>
      <c r="Y1218" s="5"/>
    </row>
    <row r="1219" spans="2:25" ht="34.5" customHeight="1">
      <c r="B1219" s="300">
        <v>1167</v>
      </c>
      <c r="C1219" s="488"/>
      <c r="D1219" s="489"/>
      <c r="E1219" s="489"/>
      <c r="F1219" s="489"/>
      <c r="G1219" s="489"/>
      <c r="H1219" s="489"/>
      <c r="I1219" s="489"/>
      <c r="J1219" s="489"/>
      <c r="K1219" s="489"/>
      <c r="L1219" s="489"/>
      <c r="M1219" s="1100"/>
      <c r="N1219" s="1100"/>
      <c r="O1219" s="1100"/>
      <c r="P1219" s="1100"/>
      <c r="Q1219" s="1100"/>
      <c r="R1219" s="1100"/>
      <c r="S1219" s="1100"/>
      <c r="T1219" s="1100"/>
      <c r="U1219" s="1100"/>
      <c r="V1219" s="1100"/>
      <c r="W1219" s="1101"/>
      <c r="X1219" s="4"/>
      <c r="Y1219" s="5"/>
    </row>
    <row r="1220" spans="2:25" ht="34.5" customHeight="1">
      <c r="B1220" s="300">
        <v>1168</v>
      </c>
      <c r="C1220" s="488"/>
      <c r="D1220" s="489"/>
      <c r="E1220" s="489"/>
      <c r="F1220" s="489"/>
      <c r="G1220" s="489"/>
      <c r="H1220" s="489"/>
      <c r="I1220" s="489"/>
      <c r="J1220" s="489"/>
      <c r="K1220" s="489"/>
      <c r="L1220" s="489"/>
      <c r="M1220" s="1100"/>
      <c r="N1220" s="1100"/>
      <c r="O1220" s="1100"/>
      <c r="P1220" s="1100"/>
      <c r="Q1220" s="1100"/>
      <c r="R1220" s="1100"/>
      <c r="S1220" s="1100"/>
      <c r="T1220" s="1100"/>
      <c r="U1220" s="1100"/>
      <c r="V1220" s="1100"/>
      <c r="W1220" s="1101"/>
      <c r="X1220" s="4"/>
      <c r="Y1220" s="5"/>
    </row>
    <row r="1221" spans="2:25" ht="34.5" customHeight="1">
      <c r="B1221" s="300">
        <v>1169</v>
      </c>
      <c r="C1221" s="488"/>
      <c r="D1221" s="489"/>
      <c r="E1221" s="489"/>
      <c r="F1221" s="489"/>
      <c r="G1221" s="489"/>
      <c r="H1221" s="489"/>
      <c r="I1221" s="489"/>
      <c r="J1221" s="489"/>
      <c r="K1221" s="489"/>
      <c r="L1221" s="489"/>
      <c r="M1221" s="1100"/>
      <c r="N1221" s="1100"/>
      <c r="O1221" s="1100"/>
      <c r="P1221" s="1100"/>
      <c r="Q1221" s="1100"/>
      <c r="R1221" s="1100"/>
      <c r="S1221" s="1100"/>
      <c r="T1221" s="1100"/>
      <c r="U1221" s="1100"/>
      <c r="V1221" s="1100"/>
      <c r="W1221" s="1101"/>
      <c r="X1221" s="4"/>
      <c r="Y1221" s="5"/>
    </row>
    <row r="1222" spans="2:25" ht="34.5" customHeight="1">
      <c r="B1222" s="300">
        <v>1170</v>
      </c>
      <c r="C1222" s="488"/>
      <c r="D1222" s="489"/>
      <c r="E1222" s="489"/>
      <c r="F1222" s="489"/>
      <c r="G1222" s="489"/>
      <c r="H1222" s="489"/>
      <c r="I1222" s="489"/>
      <c r="J1222" s="489"/>
      <c r="K1222" s="489"/>
      <c r="L1222" s="489"/>
      <c r="M1222" s="1100"/>
      <c r="N1222" s="1100"/>
      <c r="O1222" s="1100"/>
      <c r="P1222" s="1100"/>
      <c r="Q1222" s="1100"/>
      <c r="R1222" s="1100"/>
      <c r="S1222" s="1100"/>
      <c r="T1222" s="1100"/>
      <c r="U1222" s="1100"/>
      <c r="V1222" s="1100"/>
      <c r="W1222" s="1101"/>
      <c r="X1222" s="4"/>
      <c r="Y1222" s="5"/>
    </row>
    <row r="1223" spans="2:25" ht="34.5" customHeight="1">
      <c r="B1223" s="300">
        <v>1171</v>
      </c>
      <c r="C1223" s="488"/>
      <c r="D1223" s="489"/>
      <c r="E1223" s="489"/>
      <c r="F1223" s="489"/>
      <c r="G1223" s="489"/>
      <c r="H1223" s="489"/>
      <c r="I1223" s="489"/>
      <c r="J1223" s="489"/>
      <c r="K1223" s="489"/>
      <c r="L1223" s="489"/>
      <c r="M1223" s="1100"/>
      <c r="N1223" s="1100"/>
      <c r="O1223" s="1100"/>
      <c r="P1223" s="1100"/>
      <c r="Q1223" s="1100"/>
      <c r="R1223" s="1100"/>
      <c r="S1223" s="1100"/>
      <c r="T1223" s="1100"/>
      <c r="U1223" s="1100"/>
      <c r="V1223" s="1100"/>
      <c r="W1223" s="1101"/>
      <c r="X1223" s="4"/>
      <c r="Y1223" s="5"/>
    </row>
    <row r="1224" spans="2:25" ht="34.5" customHeight="1">
      <c r="B1224" s="300">
        <v>1172</v>
      </c>
      <c r="C1224" s="488"/>
      <c r="D1224" s="489"/>
      <c r="E1224" s="489"/>
      <c r="F1224" s="489"/>
      <c r="G1224" s="489"/>
      <c r="H1224" s="489"/>
      <c r="I1224" s="489"/>
      <c r="J1224" s="489"/>
      <c r="K1224" s="489"/>
      <c r="L1224" s="489"/>
      <c r="M1224" s="1100"/>
      <c r="N1224" s="1100"/>
      <c r="O1224" s="1100"/>
      <c r="P1224" s="1100"/>
      <c r="Q1224" s="1100"/>
      <c r="R1224" s="1100"/>
      <c r="S1224" s="1100"/>
      <c r="T1224" s="1100"/>
      <c r="U1224" s="1100"/>
      <c r="V1224" s="1100"/>
      <c r="W1224" s="1101"/>
      <c r="X1224" s="4"/>
      <c r="Y1224" s="5"/>
    </row>
    <row r="1225" spans="2:25" ht="34.5" customHeight="1">
      <c r="B1225" s="300">
        <v>1173</v>
      </c>
      <c r="C1225" s="488"/>
      <c r="D1225" s="489"/>
      <c r="E1225" s="489"/>
      <c r="F1225" s="489"/>
      <c r="G1225" s="489"/>
      <c r="H1225" s="489"/>
      <c r="I1225" s="489"/>
      <c r="J1225" s="489"/>
      <c r="K1225" s="489"/>
      <c r="L1225" s="489"/>
      <c r="M1225" s="1100"/>
      <c r="N1225" s="1100"/>
      <c r="O1225" s="1100"/>
      <c r="P1225" s="1100"/>
      <c r="Q1225" s="1100"/>
      <c r="R1225" s="1100"/>
      <c r="S1225" s="1100"/>
      <c r="T1225" s="1100"/>
      <c r="U1225" s="1100"/>
      <c r="V1225" s="1100"/>
      <c r="W1225" s="1101"/>
      <c r="X1225" s="4"/>
      <c r="Y1225" s="5"/>
    </row>
    <row r="1226" spans="2:25" ht="34.5" customHeight="1">
      <c r="B1226" s="300">
        <v>1174</v>
      </c>
      <c r="C1226" s="488"/>
      <c r="D1226" s="489"/>
      <c r="E1226" s="489"/>
      <c r="F1226" s="489"/>
      <c r="G1226" s="489"/>
      <c r="H1226" s="489"/>
      <c r="I1226" s="489"/>
      <c r="J1226" s="489"/>
      <c r="K1226" s="489"/>
      <c r="L1226" s="489"/>
      <c r="M1226" s="1100"/>
      <c r="N1226" s="1100"/>
      <c r="O1226" s="1100"/>
      <c r="P1226" s="1100"/>
      <c r="Q1226" s="1100"/>
      <c r="R1226" s="1100"/>
      <c r="S1226" s="1100"/>
      <c r="T1226" s="1100"/>
      <c r="U1226" s="1100"/>
      <c r="V1226" s="1100"/>
      <c r="W1226" s="1101"/>
      <c r="X1226" s="4"/>
      <c r="Y1226" s="5"/>
    </row>
    <row r="1227" spans="2:25" ht="34.5" customHeight="1">
      <c r="B1227" s="300">
        <v>1175</v>
      </c>
      <c r="C1227" s="488"/>
      <c r="D1227" s="489"/>
      <c r="E1227" s="489"/>
      <c r="F1227" s="489"/>
      <c r="G1227" s="489"/>
      <c r="H1227" s="489"/>
      <c r="I1227" s="489"/>
      <c r="J1227" s="489"/>
      <c r="K1227" s="489"/>
      <c r="L1227" s="489"/>
      <c r="M1227" s="1100"/>
      <c r="N1227" s="1100"/>
      <c r="O1227" s="1100"/>
      <c r="P1227" s="1100"/>
      <c r="Q1227" s="1100"/>
      <c r="R1227" s="1100"/>
      <c r="S1227" s="1100"/>
      <c r="T1227" s="1100"/>
      <c r="U1227" s="1100"/>
      <c r="V1227" s="1100"/>
      <c r="W1227" s="1101"/>
      <c r="X1227" s="4"/>
      <c r="Y1227" s="5"/>
    </row>
    <row r="1228" spans="2:25" ht="34.5" customHeight="1">
      <c r="B1228" s="300">
        <v>1176</v>
      </c>
      <c r="C1228" s="488"/>
      <c r="D1228" s="489"/>
      <c r="E1228" s="489"/>
      <c r="F1228" s="489"/>
      <c r="G1228" s="489"/>
      <c r="H1228" s="489"/>
      <c r="I1228" s="489"/>
      <c r="J1228" s="489"/>
      <c r="K1228" s="489"/>
      <c r="L1228" s="489"/>
      <c r="M1228" s="1100"/>
      <c r="N1228" s="1100"/>
      <c r="O1228" s="1100"/>
      <c r="P1228" s="1100"/>
      <c r="Q1228" s="1100"/>
      <c r="R1228" s="1100"/>
      <c r="S1228" s="1100"/>
      <c r="T1228" s="1100"/>
      <c r="U1228" s="1100"/>
      <c r="V1228" s="1100"/>
      <c r="W1228" s="1101"/>
      <c r="X1228" s="4"/>
      <c r="Y1228" s="5"/>
    </row>
    <row r="1229" spans="2:25" ht="34.5" customHeight="1">
      <c r="B1229" s="300">
        <v>1177</v>
      </c>
      <c r="C1229" s="488"/>
      <c r="D1229" s="489"/>
      <c r="E1229" s="489"/>
      <c r="F1229" s="489"/>
      <c r="G1229" s="489"/>
      <c r="H1229" s="489"/>
      <c r="I1229" s="489"/>
      <c r="J1229" s="489"/>
      <c r="K1229" s="489"/>
      <c r="L1229" s="489"/>
      <c r="M1229" s="1100"/>
      <c r="N1229" s="1100"/>
      <c r="O1229" s="1100"/>
      <c r="P1229" s="1100"/>
      <c r="Q1229" s="1100"/>
      <c r="R1229" s="1100"/>
      <c r="S1229" s="1100"/>
      <c r="T1229" s="1100"/>
      <c r="U1229" s="1100"/>
      <c r="V1229" s="1100"/>
      <c r="W1229" s="1101"/>
      <c r="X1229" s="4"/>
      <c r="Y1229" s="5"/>
    </row>
    <row r="1230" spans="2:25" ht="34.5" customHeight="1">
      <c r="B1230" s="300">
        <v>1178</v>
      </c>
      <c r="C1230" s="488"/>
      <c r="D1230" s="489"/>
      <c r="E1230" s="489"/>
      <c r="F1230" s="489"/>
      <c r="G1230" s="489"/>
      <c r="H1230" s="489"/>
      <c r="I1230" s="489"/>
      <c r="J1230" s="489"/>
      <c r="K1230" s="489"/>
      <c r="L1230" s="489"/>
      <c r="M1230" s="1100"/>
      <c r="N1230" s="1100"/>
      <c r="O1230" s="1100"/>
      <c r="P1230" s="1100"/>
      <c r="Q1230" s="1100"/>
      <c r="R1230" s="1100"/>
      <c r="S1230" s="1100"/>
      <c r="T1230" s="1100"/>
      <c r="U1230" s="1100"/>
      <c r="V1230" s="1100"/>
      <c r="W1230" s="1101"/>
      <c r="X1230" s="4"/>
      <c r="Y1230" s="5"/>
    </row>
    <row r="1231" spans="2:25" ht="34.5" customHeight="1">
      <c r="B1231" s="300">
        <v>1179</v>
      </c>
      <c r="C1231" s="488"/>
      <c r="D1231" s="489"/>
      <c r="E1231" s="489"/>
      <c r="F1231" s="489"/>
      <c r="G1231" s="489"/>
      <c r="H1231" s="489"/>
      <c r="I1231" s="489"/>
      <c r="J1231" s="489"/>
      <c r="K1231" s="489"/>
      <c r="L1231" s="489"/>
      <c r="M1231" s="1100"/>
      <c r="N1231" s="1100"/>
      <c r="O1231" s="1100"/>
      <c r="P1231" s="1100"/>
      <c r="Q1231" s="1100"/>
      <c r="R1231" s="1100"/>
      <c r="S1231" s="1100"/>
      <c r="T1231" s="1100"/>
      <c r="U1231" s="1100"/>
      <c r="V1231" s="1100"/>
      <c r="W1231" s="1101"/>
      <c r="X1231" s="4"/>
      <c r="Y1231" s="5"/>
    </row>
    <row r="1232" spans="2:25" ht="34.5" customHeight="1">
      <c r="B1232" s="300">
        <v>1180</v>
      </c>
      <c r="C1232" s="488"/>
      <c r="D1232" s="489"/>
      <c r="E1232" s="489"/>
      <c r="F1232" s="489"/>
      <c r="G1232" s="489"/>
      <c r="H1232" s="489"/>
      <c r="I1232" s="489"/>
      <c r="J1232" s="489"/>
      <c r="K1232" s="489"/>
      <c r="L1232" s="489"/>
      <c r="M1232" s="1100"/>
      <c r="N1232" s="1100"/>
      <c r="O1232" s="1100"/>
      <c r="P1232" s="1100"/>
      <c r="Q1232" s="1100"/>
      <c r="R1232" s="1100"/>
      <c r="S1232" s="1100"/>
      <c r="T1232" s="1100"/>
      <c r="U1232" s="1100"/>
      <c r="V1232" s="1100"/>
      <c r="W1232" s="1101"/>
      <c r="X1232" s="4"/>
      <c r="Y1232" s="5"/>
    </row>
    <row r="1233" spans="2:25" ht="34.5" customHeight="1">
      <c r="B1233" s="300">
        <v>1181</v>
      </c>
      <c r="C1233" s="488"/>
      <c r="D1233" s="489"/>
      <c r="E1233" s="489"/>
      <c r="F1233" s="489"/>
      <c r="G1233" s="489"/>
      <c r="H1233" s="489"/>
      <c r="I1233" s="489"/>
      <c r="J1233" s="489"/>
      <c r="K1233" s="489"/>
      <c r="L1233" s="489"/>
      <c r="M1233" s="1100"/>
      <c r="N1233" s="1100"/>
      <c r="O1233" s="1100"/>
      <c r="P1233" s="1100"/>
      <c r="Q1233" s="1100"/>
      <c r="R1233" s="1100"/>
      <c r="S1233" s="1100"/>
      <c r="T1233" s="1100"/>
      <c r="U1233" s="1100"/>
      <c r="V1233" s="1100"/>
      <c r="W1233" s="1101"/>
      <c r="X1233" s="4"/>
      <c r="Y1233" s="5"/>
    </row>
    <row r="1234" spans="2:25" ht="34.5" customHeight="1">
      <c r="B1234" s="300">
        <v>1182</v>
      </c>
      <c r="C1234" s="488"/>
      <c r="D1234" s="489"/>
      <c r="E1234" s="489"/>
      <c r="F1234" s="489"/>
      <c r="G1234" s="489"/>
      <c r="H1234" s="489"/>
      <c r="I1234" s="489"/>
      <c r="J1234" s="489"/>
      <c r="K1234" s="489"/>
      <c r="L1234" s="489"/>
      <c r="M1234" s="1100"/>
      <c r="N1234" s="1100"/>
      <c r="O1234" s="1100"/>
      <c r="P1234" s="1100"/>
      <c r="Q1234" s="1100"/>
      <c r="R1234" s="1100"/>
      <c r="S1234" s="1100"/>
      <c r="T1234" s="1100"/>
      <c r="U1234" s="1100"/>
      <c r="V1234" s="1100"/>
      <c r="W1234" s="1101"/>
      <c r="X1234" s="4"/>
      <c r="Y1234" s="5"/>
    </row>
    <row r="1235" spans="2:25" ht="34.5" customHeight="1">
      <c r="B1235" s="300">
        <v>1183</v>
      </c>
      <c r="C1235" s="488"/>
      <c r="D1235" s="489"/>
      <c r="E1235" s="489"/>
      <c r="F1235" s="489"/>
      <c r="G1235" s="489"/>
      <c r="H1235" s="489"/>
      <c r="I1235" s="489"/>
      <c r="J1235" s="489"/>
      <c r="K1235" s="489"/>
      <c r="L1235" s="489"/>
      <c r="M1235" s="1100"/>
      <c r="N1235" s="1100"/>
      <c r="O1235" s="1100"/>
      <c r="P1235" s="1100"/>
      <c r="Q1235" s="1100"/>
      <c r="R1235" s="1100"/>
      <c r="S1235" s="1100"/>
      <c r="T1235" s="1100"/>
      <c r="U1235" s="1100"/>
      <c r="V1235" s="1100"/>
      <c r="W1235" s="1101"/>
      <c r="X1235" s="4"/>
      <c r="Y1235" s="5"/>
    </row>
    <row r="1236" spans="2:25" ht="34.5" customHeight="1">
      <c r="B1236" s="300">
        <v>1184</v>
      </c>
      <c r="C1236" s="488"/>
      <c r="D1236" s="489"/>
      <c r="E1236" s="489"/>
      <c r="F1236" s="489"/>
      <c r="G1236" s="489"/>
      <c r="H1236" s="489"/>
      <c r="I1236" s="489"/>
      <c r="J1236" s="489"/>
      <c r="K1236" s="489"/>
      <c r="L1236" s="489"/>
      <c r="M1236" s="1100"/>
      <c r="N1236" s="1100"/>
      <c r="O1236" s="1100"/>
      <c r="P1236" s="1100"/>
      <c r="Q1236" s="1100"/>
      <c r="R1236" s="1100"/>
      <c r="S1236" s="1100"/>
      <c r="T1236" s="1100"/>
      <c r="U1236" s="1100"/>
      <c r="V1236" s="1100"/>
      <c r="W1236" s="1101"/>
      <c r="X1236" s="4"/>
      <c r="Y1236" s="5"/>
    </row>
    <row r="1237" spans="2:25" ht="34.5" customHeight="1">
      <c r="B1237" s="300">
        <v>1185</v>
      </c>
      <c r="C1237" s="488"/>
      <c r="D1237" s="489"/>
      <c r="E1237" s="489"/>
      <c r="F1237" s="489"/>
      <c r="G1237" s="489"/>
      <c r="H1237" s="489"/>
      <c r="I1237" s="489"/>
      <c r="J1237" s="489"/>
      <c r="K1237" s="489"/>
      <c r="L1237" s="489"/>
      <c r="M1237" s="1100"/>
      <c r="N1237" s="1100"/>
      <c r="O1237" s="1100"/>
      <c r="P1237" s="1100"/>
      <c r="Q1237" s="1100"/>
      <c r="R1237" s="1100"/>
      <c r="S1237" s="1100"/>
      <c r="T1237" s="1100"/>
      <c r="U1237" s="1100"/>
      <c r="V1237" s="1100"/>
      <c r="W1237" s="1101"/>
      <c r="X1237" s="4"/>
      <c r="Y1237" s="5"/>
    </row>
    <row r="1238" spans="2:25" ht="34.5" customHeight="1">
      <c r="B1238" s="300">
        <v>1186</v>
      </c>
      <c r="C1238" s="488"/>
      <c r="D1238" s="489"/>
      <c r="E1238" s="489"/>
      <c r="F1238" s="489"/>
      <c r="G1238" s="489"/>
      <c r="H1238" s="489"/>
      <c r="I1238" s="489"/>
      <c r="J1238" s="489"/>
      <c r="K1238" s="489"/>
      <c r="L1238" s="489"/>
      <c r="M1238" s="1100"/>
      <c r="N1238" s="1100"/>
      <c r="O1238" s="1100"/>
      <c r="P1238" s="1100"/>
      <c r="Q1238" s="1100"/>
      <c r="R1238" s="1100"/>
      <c r="S1238" s="1100"/>
      <c r="T1238" s="1100"/>
      <c r="U1238" s="1100"/>
      <c r="V1238" s="1100"/>
      <c r="W1238" s="1101"/>
      <c r="X1238" s="4"/>
      <c r="Y1238" s="5"/>
    </row>
    <row r="1239" spans="2:25" ht="34.5" customHeight="1">
      <c r="B1239" s="300">
        <v>1187</v>
      </c>
      <c r="C1239" s="488"/>
      <c r="D1239" s="489"/>
      <c r="E1239" s="489"/>
      <c r="F1239" s="489"/>
      <c r="G1239" s="489"/>
      <c r="H1239" s="489"/>
      <c r="I1239" s="489"/>
      <c r="J1239" s="489"/>
      <c r="K1239" s="489"/>
      <c r="L1239" s="489"/>
      <c r="M1239" s="1100"/>
      <c r="N1239" s="1100"/>
      <c r="O1239" s="1100"/>
      <c r="P1239" s="1100"/>
      <c r="Q1239" s="1100"/>
      <c r="R1239" s="1100"/>
      <c r="S1239" s="1100"/>
      <c r="T1239" s="1100"/>
      <c r="U1239" s="1100"/>
      <c r="V1239" s="1100"/>
      <c r="W1239" s="1101"/>
      <c r="X1239" s="4"/>
      <c r="Y1239" s="5"/>
    </row>
    <row r="1240" spans="2:25" ht="34.5" customHeight="1">
      <c r="B1240" s="300">
        <v>1188</v>
      </c>
      <c r="C1240" s="488"/>
      <c r="D1240" s="489"/>
      <c r="E1240" s="489"/>
      <c r="F1240" s="489"/>
      <c r="G1240" s="489"/>
      <c r="H1240" s="489"/>
      <c r="I1240" s="489"/>
      <c r="J1240" s="489"/>
      <c r="K1240" s="489"/>
      <c r="L1240" s="489"/>
      <c r="M1240" s="1100"/>
      <c r="N1240" s="1100"/>
      <c r="O1240" s="1100"/>
      <c r="P1240" s="1100"/>
      <c r="Q1240" s="1100"/>
      <c r="R1240" s="1100"/>
      <c r="S1240" s="1100"/>
      <c r="T1240" s="1100"/>
      <c r="U1240" s="1100"/>
      <c r="V1240" s="1100"/>
      <c r="W1240" s="1101"/>
      <c r="X1240" s="4"/>
      <c r="Y1240" s="5"/>
    </row>
    <row r="1241" spans="2:25" ht="34.5" customHeight="1">
      <c r="B1241" s="300">
        <v>1189</v>
      </c>
      <c r="C1241" s="488"/>
      <c r="D1241" s="489"/>
      <c r="E1241" s="489"/>
      <c r="F1241" s="489"/>
      <c r="G1241" s="489"/>
      <c r="H1241" s="489"/>
      <c r="I1241" s="489"/>
      <c r="J1241" s="489"/>
      <c r="K1241" s="489"/>
      <c r="L1241" s="489"/>
      <c r="M1241" s="1100"/>
      <c r="N1241" s="1100"/>
      <c r="O1241" s="1100"/>
      <c r="P1241" s="1100"/>
      <c r="Q1241" s="1100"/>
      <c r="R1241" s="1100"/>
      <c r="S1241" s="1100"/>
      <c r="T1241" s="1100"/>
      <c r="U1241" s="1100"/>
      <c r="V1241" s="1100"/>
      <c r="W1241" s="1101"/>
      <c r="X1241" s="4"/>
      <c r="Y1241" s="5"/>
    </row>
    <row r="1242" spans="2:25" ht="34.5" customHeight="1">
      <c r="B1242" s="300">
        <v>1190</v>
      </c>
      <c r="C1242" s="488"/>
      <c r="D1242" s="489"/>
      <c r="E1242" s="489"/>
      <c r="F1242" s="489"/>
      <c r="G1242" s="489"/>
      <c r="H1242" s="489"/>
      <c r="I1242" s="489"/>
      <c r="J1242" s="489"/>
      <c r="K1242" s="489"/>
      <c r="L1242" s="489"/>
      <c r="M1242" s="1100"/>
      <c r="N1242" s="1100"/>
      <c r="O1242" s="1100"/>
      <c r="P1242" s="1100"/>
      <c r="Q1242" s="1100"/>
      <c r="R1242" s="1100"/>
      <c r="S1242" s="1100"/>
      <c r="T1242" s="1100"/>
      <c r="U1242" s="1100"/>
      <c r="V1242" s="1100"/>
      <c r="W1242" s="1101"/>
      <c r="X1242" s="4"/>
      <c r="Y1242" s="5"/>
    </row>
    <row r="1243" spans="2:25" ht="34.5" customHeight="1">
      <c r="B1243" s="300">
        <v>1191</v>
      </c>
      <c r="C1243" s="488"/>
      <c r="D1243" s="489"/>
      <c r="E1243" s="489"/>
      <c r="F1243" s="489"/>
      <c r="G1243" s="489"/>
      <c r="H1243" s="489"/>
      <c r="I1243" s="489"/>
      <c r="J1243" s="489"/>
      <c r="K1243" s="489"/>
      <c r="L1243" s="489"/>
      <c r="M1243" s="1100"/>
      <c r="N1243" s="1100"/>
      <c r="O1243" s="1100"/>
      <c r="P1243" s="1100"/>
      <c r="Q1243" s="1100"/>
      <c r="R1243" s="1100"/>
      <c r="S1243" s="1100"/>
      <c r="T1243" s="1100"/>
      <c r="U1243" s="1100"/>
      <c r="V1243" s="1100"/>
      <c r="W1243" s="1101"/>
      <c r="X1243" s="4"/>
      <c r="Y1243" s="5"/>
    </row>
    <row r="1244" spans="2:25" ht="34.5" customHeight="1">
      <c r="B1244" s="300">
        <v>1192</v>
      </c>
      <c r="C1244" s="488"/>
      <c r="D1244" s="489"/>
      <c r="E1244" s="489"/>
      <c r="F1244" s="489"/>
      <c r="G1244" s="489"/>
      <c r="H1244" s="489"/>
      <c r="I1244" s="489"/>
      <c r="J1244" s="489"/>
      <c r="K1244" s="489"/>
      <c r="L1244" s="489"/>
      <c r="M1244" s="1100"/>
      <c r="N1244" s="1100"/>
      <c r="O1244" s="1100"/>
      <c r="P1244" s="1100"/>
      <c r="Q1244" s="1100"/>
      <c r="R1244" s="1100"/>
      <c r="S1244" s="1100"/>
      <c r="T1244" s="1100"/>
      <c r="U1244" s="1100"/>
      <c r="V1244" s="1100"/>
      <c r="W1244" s="1101"/>
      <c r="X1244" s="4"/>
      <c r="Y1244" s="5"/>
    </row>
    <row r="1245" spans="2:25" ht="34.5" customHeight="1">
      <c r="B1245" s="300">
        <v>1193</v>
      </c>
      <c r="C1245" s="488"/>
      <c r="D1245" s="489"/>
      <c r="E1245" s="489"/>
      <c r="F1245" s="489"/>
      <c r="G1245" s="489"/>
      <c r="H1245" s="489"/>
      <c r="I1245" s="489"/>
      <c r="J1245" s="489"/>
      <c r="K1245" s="489"/>
      <c r="L1245" s="489"/>
      <c r="M1245" s="1100"/>
      <c r="N1245" s="1100"/>
      <c r="O1245" s="1100"/>
      <c r="P1245" s="1100"/>
      <c r="Q1245" s="1100"/>
      <c r="R1245" s="1100"/>
      <c r="S1245" s="1100"/>
      <c r="T1245" s="1100"/>
      <c r="U1245" s="1100"/>
      <c r="V1245" s="1100"/>
      <c r="W1245" s="1101"/>
      <c r="X1245" s="4"/>
      <c r="Y1245" s="5"/>
    </row>
    <row r="1246" spans="2:25" ht="34.5" customHeight="1">
      <c r="B1246" s="300">
        <v>1194</v>
      </c>
      <c r="C1246" s="488"/>
      <c r="D1246" s="489"/>
      <c r="E1246" s="489"/>
      <c r="F1246" s="489"/>
      <c r="G1246" s="489"/>
      <c r="H1246" s="489"/>
      <c r="I1246" s="489"/>
      <c r="J1246" s="489"/>
      <c r="K1246" s="489"/>
      <c r="L1246" s="489"/>
      <c r="M1246" s="1100"/>
      <c r="N1246" s="1100"/>
      <c r="O1246" s="1100"/>
      <c r="P1246" s="1100"/>
      <c r="Q1246" s="1100"/>
      <c r="R1246" s="1100"/>
      <c r="S1246" s="1100"/>
      <c r="T1246" s="1100"/>
      <c r="U1246" s="1100"/>
      <c r="V1246" s="1100"/>
      <c r="W1246" s="1101"/>
      <c r="X1246" s="4"/>
      <c r="Y1246" s="5"/>
    </row>
    <row r="1247" spans="2:25" ht="34.5" customHeight="1">
      <c r="B1247" s="300">
        <v>1195</v>
      </c>
      <c r="C1247" s="488"/>
      <c r="D1247" s="489"/>
      <c r="E1247" s="489"/>
      <c r="F1247" s="489"/>
      <c r="G1247" s="489"/>
      <c r="H1247" s="489"/>
      <c r="I1247" s="489"/>
      <c r="J1247" s="489"/>
      <c r="K1247" s="489"/>
      <c r="L1247" s="489"/>
      <c r="M1247" s="1100"/>
      <c r="N1247" s="1100"/>
      <c r="O1247" s="1100"/>
      <c r="P1247" s="1100"/>
      <c r="Q1247" s="1100"/>
      <c r="R1247" s="1100"/>
      <c r="S1247" s="1100"/>
      <c r="T1247" s="1100"/>
      <c r="U1247" s="1100"/>
      <c r="V1247" s="1100"/>
      <c r="W1247" s="1101"/>
      <c r="X1247" s="4"/>
      <c r="Y1247" s="5"/>
    </row>
    <row r="1248" spans="2:25" ht="34.5" customHeight="1">
      <c r="B1248" s="300">
        <v>1196</v>
      </c>
      <c r="C1248" s="488"/>
      <c r="D1248" s="489"/>
      <c r="E1248" s="489"/>
      <c r="F1248" s="489"/>
      <c r="G1248" s="489"/>
      <c r="H1248" s="489"/>
      <c r="I1248" s="489"/>
      <c r="J1248" s="489"/>
      <c r="K1248" s="489"/>
      <c r="L1248" s="489"/>
      <c r="M1248" s="1100"/>
      <c r="N1248" s="1100"/>
      <c r="O1248" s="1100"/>
      <c r="P1248" s="1100"/>
      <c r="Q1248" s="1100"/>
      <c r="R1248" s="1100"/>
      <c r="S1248" s="1100"/>
      <c r="T1248" s="1100"/>
      <c r="U1248" s="1100"/>
      <c r="V1248" s="1100"/>
      <c r="W1248" s="1101"/>
      <c r="X1248" s="4"/>
      <c r="Y1248" s="5"/>
    </row>
    <row r="1249" spans="2:25" ht="34.5" customHeight="1">
      <c r="B1249" s="300">
        <v>1197</v>
      </c>
      <c r="C1249" s="488"/>
      <c r="D1249" s="489"/>
      <c r="E1249" s="489"/>
      <c r="F1249" s="489"/>
      <c r="G1249" s="489"/>
      <c r="H1249" s="489"/>
      <c r="I1249" s="489"/>
      <c r="J1249" s="489"/>
      <c r="K1249" s="489"/>
      <c r="L1249" s="489"/>
      <c r="M1249" s="1100"/>
      <c r="N1249" s="1100"/>
      <c r="O1249" s="1100"/>
      <c r="P1249" s="1100"/>
      <c r="Q1249" s="1100"/>
      <c r="R1249" s="1100"/>
      <c r="S1249" s="1100"/>
      <c r="T1249" s="1100"/>
      <c r="U1249" s="1100"/>
      <c r="V1249" s="1100"/>
      <c r="W1249" s="1101"/>
      <c r="X1249" s="4"/>
      <c r="Y1249" s="5"/>
    </row>
    <row r="1250" spans="2:25" ht="34.5" customHeight="1">
      <c r="B1250" s="300">
        <v>1198</v>
      </c>
      <c r="C1250" s="488"/>
      <c r="D1250" s="489"/>
      <c r="E1250" s="489"/>
      <c r="F1250" s="489"/>
      <c r="G1250" s="489"/>
      <c r="H1250" s="489"/>
      <c r="I1250" s="489"/>
      <c r="J1250" s="489"/>
      <c r="K1250" s="489"/>
      <c r="L1250" s="489"/>
      <c r="M1250" s="1100"/>
      <c r="N1250" s="1100"/>
      <c r="O1250" s="1100"/>
      <c r="P1250" s="1100"/>
      <c r="Q1250" s="1100"/>
      <c r="R1250" s="1100"/>
      <c r="S1250" s="1100"/>
      <c r="T1250" s="1100"/>
      <c r="U1250" s="1100"/>
      <c r="V1250" s="1100"/>
      <c r="W1250" s="1101"/>
      <c r="X1250" s="4"/>
      <c r="Y1250" s="5"/>
    </row>
    <row r="1251" spans="2:25" ht="34.5" customHeight="1">
      <c r="B1251" s="300">
        <v>1199</v>
      </c>
      <c r="C1251" s="488"/>
      <c r="D1251" s="489"/>
      <c r="E1251" s="489"/>
      <c r="F1251" s="489"/>
      <c r="G1251" s="489"/>
      <c r="H1251" s="489"/>
      <c r="I1251" s="489"/>
      <c r="J1251" s="489"/>
      <c r="K1251" s="489"/>
      <c r="L1251" s="489"/>
      <c r="M1251" s="1100"/>
      <c r="N1251" s="1100"/>
      <c r="O1251" s="1100"/>
      <c r="P1251" s="1100"/>
      <c r="Q1251" s="1100"/>
      <c r="R1251" s="1100"/>
      <c r="S1251" s="1100"/>
      <c r="T1251" s="1100"/>
      <c r="U1251" s="1100"/>
      <c r="V1251" s="1100"/>
      <c r="W1251" s="1101"/>
      <c r="X1251" s="4"/>
      <c r="Y1251" s="5"/>
    </row>
    <row r="1252" spans="2:25" ht="34.5" customHeight="1" thickBot="1">
      <c r="B1252" s="300">
        <v>1200</v>
      </c>
      <c r="C1252" s="531"/>
      <c r="D1252" s="532"/>
      <c r="E1252" s="532"/>
      <c r="F1252" s="532"/>
      <c r="G1252" s="532"/>
      <c r="H1252" s="532"/>
      <c r="I1252" s="532"/>
      <c r="J1252" s="532"/>
      <c r="K1252" s="532"/>
      <c r="L1252" s="532"/>
      <c r="M1252" s="1102"/>
      <c r="N1252" s="1102"/>
      <c r="O1252" s="1102"/>
      <c r="P1252" s="1102"/>
      <c r="Q1252" s="1102"/>
      <c r="R1252" s="1102"/>
      <c r="S1252" s="1102"/>
      <c r="T1252" s="1102"/>
      <c r="U1252" s="1102"/>
      <c r="V1252" s="1102"/>
      <c r="W1252" s="1103"/>
      <c r="X1252" s="425"/>
      <c r="Y1252" s="426"/>
    </row>
  </sheetData>
  <sheetProtection formatCells="0" formatColumns="0" formatRows="0" sort="0" autoFilter="0"/>
  <dataConsolidate/>
  <mergeCells count="3635">
    <mergeCell ref="C1251:L1251"/>
    <mergeCell ref="M1251:Q1251"/>
    <mergeCell ref="R1251:V1251"/>
    <mergeCell ref="C1252:L1252"/>
    <mergeCell ref="M1252:Q1252"/>
    <mergeCell ref="R1252:V1252"/>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60:Q60"/>
    <mergeCell ref="R60:V60"/>
    <mergeCell ref="M61:Q61"/>
    <mergeCell ref="R57:V57"/>
    <mergeCell ref="M58:Q58"/>
    <mergeCell ref="R58:V58"/>
    <mergeCell ref="M59:Q59"/>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9:Q69"/>
    <mergeCell ref="R69:V69"/>
    <mergeCell ref="M70:Q70"/>
    <mergeCell ref="R70:V70"/>
    <mergeCell ref="M71:Q71"/>
    <mergeCell ref="R71:V71"/>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72:Q72"/>
    <mergeCell ref="R72:V72"/>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05:Q105"/>
    <mergeCell ref="R132:V132"/>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4:Q114"/>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R139:V139"/>
    <mergeCell ref="R140:V140"/>
    <mergeCell ref="R141:V14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17:L117"/>
    <mergeCell ref="C118:L11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M138:Q138"/>
    <mergeCell ref="C151:L151"/>
    <mergeCell ref="M149:Q149"/>
    <mergeCell ref="M139:Q139"/>
    <mergeCell ref="M140:Q140"/>
    <mergeCell ref="M141:Q141"/>
    <mergeCell ref="C119:L119"/>
    <mergeCell ref="C120:L120"/>
    <mergeCell ref="C121:L121"/>
    <mergeCell ref="C122:L122"/>
    <mergeCell ref="C123:L123"/>
    <mergeCell ref="C124:L124"/>
    <mergeCell ref="C125:L125"/>
    <mergeCell ref="R133:V133"/>
    <mergeCell ref="R134:V134"/>
    <mergeCell ref="R135:V135"/>
    <mergeCell ref="M136:Q136"/>
    <mergeCell ref="R136:V136"/>
    <mergeCell ref="M137:Q137"/>
    <mergeCell ref="R137:V137"/>
    <mergeCell ref="M128:Q128"/>
    <mergeCell ref="C126:L126"/>
    <mergeCell ref="C127:L127"/>
    <mergeCell ref="C128:L128"/>
    <mergeCell ref="C129:L129"/>
    <mergeCell ref="C130:L130"/>
    <mergeCell ref="C131:L131"/>
    <mergeCell ref="C132:L132"/>
    <mergeCell ref="C133:L133"/>
    <mergeCell ref="C134:L134"/>
    <mergeCell ref="M127:Q127"/>
    <mergeCell ref="C135:L135"/>
    <mergeCell ref="C136:L136"/>
    <mergeCell ref="C137:L137"/>
    <mergeCell ref="R128:V128"/>
    <mergeCell ref="M129:Q129"/>
    <mergeCell ref="R129:V129"/>
    <mergeCell ref="M130:Q130"/>
    <mergeCell ref="R130:V130"/>
    <mergeCell ref="M131:Q131"/>
    <mergeCell ref="R131:V131"/>
    <mergeCell ref="M132:Q132"/>
    <mergeCell ref="M133:Q133"/>
    <mergeCell ref="M134:Q134"/>
    <mergeCell ref="M135:Q135"/>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252">
      <formula1>10</formula1>
    </dataValidation>
    <dataValidation type="list" allowBlank="1" showInputMessage="1" showErrorMessage="1" sqref="W53:W12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R53:V1252</xm:sqref>
        </x14:dataValidation>
        <x14:dataValidation type="list" allowBlank="1" showInputMessage="1" showErrorMessage="1">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0"/>
  <sheetViews>
    <sheetView view="pageBreakPreview" zoomScaleNormal="120" zoomScaleSheetLayoutView="100" workbookViewId="0">
      <selection activeCell="Q20" sqref="Q20:V20"/>
    </sheetView>
  </sheetViews>
  <sheetFormatPr defaultColWidth="9" defaultRowHeight="13"/>
  <cols>
    <col min="1" max="1" width="2.36328125" customWidth="1"/>
    <col min="2" max="2" width="2.90625" customWidth="1"/>
    <col min="3" max="7" width="2.6328125" customWidth="1"/>
    <col min="8" max="20" width="2.36328125" customWidth="1"/>
    <col min="21" max="21" width="3.90625" customWidth="1"/>
    <col min="22" max="37" width="2.36328125" customWidth="1"/>
    <col min="38" max="38" width="2.6328125" customWidth="1"/>
    <col min="39" max="53" width="6.36328125" customWidth="1"/>
    <col min="54" max="54" width="2.36328125" customWidth="1"/>
    <col min="55" max="61" width="6.36328125" customWidth="1"/>
  </cols>
  <sheetData>
    <row r="1" spans="1:50" ht="19.5" customHeight="1">
      <c r="A1" s="60"/>
      <c r="B1" s="61" t="s">
        <v>37</v>
      </c>
      <c r="C1" s="61"/>
      <c r="D1" s="61"/>
      <c r="E1" s="61"/>
      <c r="F1" s="61"/>
      <c r="G1" s="61"/>
      <c r="H1" s="61"/>
      <c r="I1" s="61"/>
      <c r="J1" s="61"/>
      <c r="K1" s="61"/>
      <c r="L1" s="61"/>
      <c r="M1" s="61"/>
      <c r="N1" s="61"/>
      <c r="O1" s="61"/>
      <c r="P1" s="61"/>
      <c r="Q1" s="61"/>
      <c r="R1" s="61"/>
      <c r="S1" s="61"/>
      <c r="T1" s="61"/>
      <c r="U1" s="61"/>
      <c r="V1" s="61"/>
      <c r="W1" s="61"/>
      <c r="X1" s="61"/>
      <c r="Y1" s="61"/>
      <c r="Z1" s="720" t="s">
        <v>38</v>
      </c>
      <c r="AA1" s="720"/>
      <c r="AB1" s="720"/>
      <c r="AC1" s="720"/>
      <c r="AD1" s="720" t="str">
        <f>IF(基本情報入力シート!C32="","",基本情報入力シート!C32)</f>
        <v>神戸市</v>
      </c>
      <c r="AE1" s="720"/>
      <c r="AF1" s="720"/>
      <c r="AG1" s="720"/>
      <c r="AH1" s="720"/>
      <c r="AI1" s="720"/>
      <c r="AJ1" s="720"/>
      <c r="AK1" s="720"/>
      <c r="AL1" s="60"/>
    </row>
    <row r="2" spans="1:50" ht="12" customHeight="1">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0"/>
    </row>
    <row r="3" spans="1:50" ht="16.5" customHeight="1">
      <c r="A3" s="60"/>
      <c r="B3" s="749" t="s">
        <v>39</v>
      </c>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row>
    <row r="4" spans="1:50" ht="5.15" customHeight="1">
      <c r="A4" s="60"/>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row>
    <row r="5" spans="1:50" ht="20.25" customHeight="1">
      <c r="A5" s="60"/>
      <c r="B5" s="63" t="s">
        <v>40</v>
      </c>
      <c r="C5" s="61"/>
      <c r="D5" s="61"/>
      <c r="E5" s="61"/>
      <c r="F5" s="61"/>
      <c r="G5" s="61"/>
      <c r="H5" s="61"/>
      <c r="I5" s="61"/>
      <c r="J5" s="61"/>
      <c r="K5" s="61"/>
      <c r="L5" s="61"/>
      <c r="M5" s="61"/>
      <c r="N5" s="61"/>
      <c r="O5" s="61"/>
      <c r="P5" s="61"/>
      <c r="Q5" s="61"/>
      <c r="R5" s="61"/>
      <c r="S5" s="61"/>
      <c r="T5" s="61"/>
      <c r="U5" s="61"/>
      <c r="V5" s="61"/>
      <c r="W5" s="61"/>
      <c r="X5" s="61"/>
      <c r="Y5" s="61"/>
      <c r="Z5" s="61"/>
      <c r="AA5" s="61"/>
      <c r="AC5" s="61"/>
      <c r="AD5" s="61"/>
      <c r="AE5" s="61"/>
      <c r="AF5" s="61"/>
      <c r="AG5" s="61"/>
      <c r="AH5" s="61"/>
      <c r="AI5" s="61"/>
      <c r="AJ5" s="61"/>
      <c r="AK5" s="61"/>
      <c r="AL5" s="60"/>
    </row>
    <row r="6" spans="1:50" s="65" customFormat="1" ht="13.5" customHeight="1">
      <c r="A6" s="64"/>
      <c r="B6" s="739" t="s">
        <v>12</v>
      </c>
      <c r="C6" s="740"/>
      <c r="D6" s="740"/>
      <c r="E6" s="740"/>
      <c r="F6" s="740"/>
      <c r="G6" s="740"/>
      <c r="H6" s="736" t="str">
        <f>IF(基本情報入力シート!M36="","",基本情報入力シート!M36)</f>
        <v/>
      </c>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8"/>
      <c r="AL6" s="64"/>
    </row>
    <row r="7" spans="1:50" s="65" customFormat="1" ht="22.5" customHeight="1">
      <c r="A7" s="64"/>
      <c r="B7" s="730" t="s">
        <v>11</v>
      </c>
      <c r="C7" s="731"/>
      <c r="D7" s="731"/>
      <c r="E7" s="731"/>
      <c r="F7" s="731"/>
      <c r="G7" s="731"/>
      <c r="H7" s="741" t="str">
        <f>IF(基本情報入力シート!M37="","",基本情報入力シート!M37)</f>
        <v/>
      </c>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3"/>
      <c r="AL7" s="64"/>
    </row>
    <row r="8" spans="1:50" s="65" customFormat="1" ht="12.75" customHeight="1">
      <c r="A8" s="64"/>
      <c r="B8" s="724" t="s">
        <v>41</v>
      </c>
      <c r="C8" s="725"/>
      <c r="D8" s="725"/>
      <c r="E8" s="725"/>
      <c r="F8" s="725"/>
      <c r="G8" s="725"/>
      <c r="H8" s="66" t="s">
        <v>16</v>
      </c>
      <c r="I8" s="732" t="str">
        <f>IF(基本情報入力シート!AC38="－","",基本情報入力シート!AC38)</f>
        <v/>
      </c>
      <c r="J8" s="732"/>
      <c r="K8" s="732"/>
      <c r="L8" s="732"/>
      <c r="M8" s="732"/>
      <c r="N8" s="67"/>
      <c r="O8" s="68"/>
      <c r="P8" s="68"/>
      <c r="Q8" s="68"/>
      <c r="R8" s="68"/>
      <c r="S8" s="68"/>
      <c r="T8" s="68"/>
      <c r="U8" s="68"/>
      <c r="V8" s="68"/>
      <c r="W8" s="68"/>
      <c r="X8" s="68"/>
      <c r="Y8" s="68"/>
      <c r="Z8" s="68"/>
      <c r="AA8" s="68"/>
      <c r="AB8" s="68"/>
      <c r="AC8" s="68"/>
      <c r="AD8" s="68"/>
      <c r="AE8" s="68"/>
      <c r="AF8" s="68"/>
      <c r="AG8" s="68"/>
      <c r="AH8" s="68"/>
      <c r="AI8" s="68"/>
      <c r="AJ8" s="68"/>
      <c r="AK8" s="69"/>
      <c r="AL8" s="64"/>
    </row>
    <row r="9" spans="1:50" s="65" customFormat="1" ht="12" customHeight="1">
      <c r="A9" s="64"/>
      <c r="B9" s="726"/>
      <c r="C9" s="727"/>
      <c r="D9" s="727"/>
      <c r="E9" s="727"/>
      <c r="F9" s="727"/>
      <c r="G9" s="727"/>
      <c r="H9" s="744" t="str">
        <f>IF(基本情報入力シート!M39="","",基本情報入力シート!M39)</f>
        <v/>
      </c>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6"/>
      <c r="AL9" s="64"/>
    </row>
    <row r="10" spans="1:50" s="65" customFormat="1" ht="12" customHeight="1">
      <c r="A10" s="64"/>
      <c r="B10" s="728"/>
      <c r="C10" s="729"/>
      <c r="D10" s="729"/>
      <c r="E10" s="729"/>
      <c r="F10" s="729"/>
      <c r="G10" s="729"/>
      <c r="H10" s="721" t="str">
        <f>IF(基本情報入力シート!M40="","",基本情報入力シート!M40)</f>
        <v/>
      </c>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3"/>
      <c r="AL10" s="64"/>
    </row>
    <row r="11" spans="1:50" s="65" customFormat="1" ht="15" customHeight="1">
      <c r="A11" s="64"/>
      <c r="B11" s="734" t="s">
        <v>12</v>
      </c>
      <c r="C11" s="735"/>
      <c r="D11" s="735"/>
      <c r="E11" s="735"/>
      <c r="F11" s="735"/>
      <c r="G11" s="735"/>
      <c r="H11" s="736" t="str">
        <f>IF(基本情報入力シート!M43="","",基本情報入力シート!M43)</f>
        <v/>
      </c>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8"/>
      <c r="AL11" s="64"/>
      <c r="AT11" s="70"/>
      <c r="AU11" s="70"/>
      <c r="AV11" s="70"/>
      <c r="AW11" s="70"/>
      <c r="AX11" s="70"/>
    </row>
    <row r="12" spans="1:50" s="65" customFormat="1" ht="22.5" customHeight="1">
      <c r="A12" s="64"/>
      <c r="B12" s="726" t="s">
        <v>42</v>
      </c>
      <c r="C12" s="727"/>
      <c r="D12" s="727"/>
      <c r="E12" s="727"/>
      <c r="F12" s="727"/>
      <c r="G12" s="727"/>
      <c r="H12" s="721" t="str">
        <f>IF(基本情報入力シート!M44="","",基本情報入力シート!M44)</f>
        <v/>
      </c>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3"/>
      <c r="AL12" s="64"/>
      <c r="AT12" s="70"/>
      <c r="AU12" s="70"/>
      <c r="AV12" s="70"/>
      <c r="AW12" s="70"/>
      <c r="AX12" s="70"/>
    </row>
    <row r="13" spans="1:50" s="65" customFormat="1" ht="17.25" customHeight="1">
      <c r="A13" s="64"/>
      <c r="B13" s="747" t="s">
        <v>24</v>
      </c>
      <c r="C13" s="747"/>
      <c r="D13" s="747"/>
      <c r="E13" s="747"/>
      <c r="F13" s="747"/>
      <c r="G13" s="747"/>
      <c r="H13" s="733" t="s">
        <v>25</v>
      </c>
      <c r="I13" s="733"/>
      <c r="J13" s="733"/>
      <c r="K13" s="730"/>
      <c r="L13" s="748" t="str">
        <f>IF(基本情報入力シート!M45="","",基本情報入力シート!M45)</f>
        <v/>
      </c>
      <c r="M13" s="748"/>
      <c r="N13" s="748"/>
      <c r="O13" s="748"/>
      <c r="P13" s="748"/>
      <c r="Q13" s="748"/>
      <c r="R13" s="748"/>
      <c r="S13" s="748"/>
      <c r="T13" s="748"/>
      <c r="U13" s="748"/>
      <c r="V13" s="747" t="s">
        <v>26</v>
      </c>
      <c r="W13" s="747"/>
      <c r="X13" s="747"/>
      <c r="Y13" s="747"/>
      <c r="Z13" s="748" t="str">
        <f>IF(基本情報入力シート!M46="","",基本情報入力シート!M46)</f>
        <v/>
      </c>
      <c r="AA13" s="748"/>
      <c r="AB13" s="748"/>
      <c r="AC13" s="748"/>
      <c r="AD13" s="748"/>
      <c r="AE13" s="748"/>
      <c r="AF13" s="748"/>
      <c r="AG13" s="748"/>
      <c r="AH13" s="748"/>
      <c r="AI13" s="748"/>
      <c r="AJ13" s="748"/>
      <c r="AK13" s="748"/>
      <c r="AL13" s="64"/>
      <c r="AT13" s="70"/>
      <c r="AU13" s="70"/>
      <c r="AV13" s="70"/>
      <c r="AW13" s="70"/>
      <c r="AX13" s="70"/>
    </row>
    <row r="14" spans="1:50" ht="6" customHeight="1">
      <c r="A14" s="60"/>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0"/>
      <c r="AS14" s="71"/>
    </row>
    <row r="15" spans="1:50" ht="18" customHeight="1">
      <c r="A15" s="60"/>
      <c r="B15" s="72" t="s">
        <v>43</v>
      </c>
      <c r="C15" s="73"/>
      <c r="D15" s="73"/>
      <c r="E15" s="73"/>
      <c r="F15" s="73"/>
      <c r="G15" s="61"/>
      <c r="H15" s="73"/>
      <c r="I15" s="73"/>
      <c r="J15" s="73"/>
      <c r="K15" s="73"/>
      <c r="L15" s="74"/>
      <c r="M15" s="75"/>
      <c r="N15" s="61"/>
      <c r="O15" s="74"/>
      <c r="P15" s="74"/>
      <c r="Q15" s="74"/>
      <c r="R15" s="74"/>
      <c r="S15" s="74"/>
      <c r="T15" s="74"/>
      <c r="U15" s="74"/>
      <c r="V15" s="74"/>
      <c r="W15" s="73"/>
      <c r="X15" s="73"/>
      <c r="Y15" s="73"/>
      <c r="Z15" s="73"/>
      <c r="AA15" s="74"/>
      <c r="AB15" s="74"/>
      <c r="AC15" s="60"/>
      <c r="AD15" s="60"/>
      <c r="AE15" s="74"/>
      <c r="AF15" s="74"/>
      <c r="AG15" s="74"/>
      <c r="AH15" s="74"/>
      <c r="AI15" s="74"/>
      <c r="AJ15" s="74"/>
      <c r="AK15" s="74"/>
      <c r="AL15" s="60"/>
      <c r="AT15" s="71"/>
      <c r="AU15" s="71"/>
      <c r="AV15" s="71"/>
      <c r="AW15" s="71"/>
      <c r="AX15" s="71"/>
    </row>
    <row r="16" spans="1:50" s="65" customFormat="1" ht="19.5" customHeight="1">
      <c r="A16" s="64"/>
      <c r="B16" s="76" t="s">
        <v>44</v>
      </c>
      <c r="C16" s="77"/>
      <c r="D16" s="78"/>
      <c r="E16" s="79"/>
      <c r="F16" s="79"/>
      <c r="G16" s="79"/>
      <c r="H16" s="79"/>
      <c r="I16" s="79"/>
      <c r="J16" s="79"/>
      <c r="K16" s="79"/>
      <c r="L16" s="80"/>
      <c r="M16" s="80"/>
      <c r="N16" s="80"/>
      <c r="O16" s="80"/>
      <c r="P16" s="80"/>
      <c r="Q16" s="80"/>
      <c r="R16" s="80"/>
      <c r="S16" s="80"/>
      <c r="T16" s="81"/>
      <c r="U16" s="82"/>
      <c r="V16" s="82"/>
      <c r="W16" s="83"/>
      <c r="X16" s="64"/>
      <c r="Y16" s="64"/>
      <c r="Z16" s="64"/>
      <c r="AA16" s="64"/>
      <c r="AB16" s="64"/>
      <c r="AC16" s="64"/>
      <c r="AD16" s="64"/>
      <c r="AE16" s="64"/>
      <c r="AF16" s="64"/>
      <c r="AG16" s="64"/>
      <c r="AH16" s="84"/>
      <c r="AI16" s="64"/>
      <c r="AJ16" s="64"/>
      <c r="AK16" s="64"/>
      <c r="AL16" s="64"/>
    </row>
    <row r="17" spans="1:53" s="65" customFormat="1" ht="18.75" customHeight="1">
      <c r="A17" s="64"/>
      <c r="B17" s="750" t="s">
        <v>45</v>
      </c>
      <c r="C17" s="751"/>
      <c r="D17" s="751"/>
      <c r="E17" s="751"/>
      <c r="F17" s="751"/>
      <c r="G17" s="751"/>
      <c r="H17" s="751"/>
      <c r="I17" s="751"/>
      <c r="J17" s="751"/>
      <c r="K17" s="751"/>
      <c r="L17" s="751"/>
      <c r="M17" s="751"/>
      <c r="N17" s="751"/>
      <c r="O17" s="751"/>
      <c r="P17" s="751"/>
      <c r="Q17" s="751"/>
      <c r="R17" s="751"/>
      <c r="S17" s="751"/>
      <c r="T17" s="751"/>
      <c r="U17" s="751"/>
      <c r="V17" s="751"/>
      <c r="W17" s="752"/>
      <c r="X17" s="64"/>
      <c r="Y17" s="64"/>
      <c r="Z17" s="64"/>
      <c r="AA17" s="64"/>
      <c r="AB17" s="64"/>
      <c r="AC17" s="64"/>
      <c r="AD17" s="64"/>
      <c r="AE17" s="64"/>
      <c r="AF17" s="64"/>
      <c r="AG17" s="64"/>
      <c r="AH17" s="84"/>
      <c r="AI17" s="64"/>
      <c r="AJ17" s="64"/>
      <c r="AK17" s="64"/>
      <c r="AL17" s="64"/>
    </row>
    <row r="18" spans="1:53" ht="19.5" customHeight="1">
      <c r="A18" s="60"/>
      <c r="B18" s="85" t="s">
        <v>46</v>
      </c>
      <c r="C18" s="683" t="s">
        <v>47</v>
      </c>
      <c r="D18" s="683"/>
      <c r="E18" s="683"/>
      <c r="F18" s="683"/>
      <c r="G18" s="683"/>
      <c r="H18" s="683"/>
      <c r="I18" s="683"/>
      <c r="J18" s="683"/>
      <c r="K18" s="683"/>
      <c r="L18" s="683"/>
      <c r="M18" s="683"/>
      <c r="N18" s="683"/>
      <c r="O18" s="683"/>
      <c r="P18" s="753"/>
      <c r="Q18" s="636">
        <f>SUM('別紙様式3-2（４・５月）'!N5,'別紙様式3-2（４・５月）'!N6,'別紙様式3-2（４・５月）'!N7,'別紙様式3-3（６月以降分）'!N5)</f>
        <v>0</v>
      </c>
      <c r="R18" s="637"/>
      <c r="S18" s="637"/>
      <c r="T18" s="637"/>
      <c r="U18" s="637"/>
      <c r="V18" s="638"/>
      <c r="W18" s="86" t="s">
        <v>48</v>
      </c>
      <c r="X18" s="60"/>
      <c r="Y18" s="60"/>
      <c r="Z18" s="60"/>
      <c r="AA18" s="60"/>
      <c r="AB18" s="60"/>
      <c r="AC18" s="60"/>
      <c r="AD18" s="60"/>
      <c r="AE18" s="60"/>
      <c r="AF18" s="60"/>
      <c r="AG18" s="60"/>
      <c r="AH18" s="60"/>
      <c r="AI18" s="60"/>
      <c r="AJ18" s="60"/>
      <c r="AK18" s="60"/>
      <c r="AL18" s="60"/>
    </row>
    <row r="19" spans="1:53" ht="27" customHeight="1" thickBot="1">
      <c r="A19" s="60"/>
      <c r="B19" s="87"/>
      <c r="C19" s="88" t="s">
        <v>49</v>
      </c>
      <c r="D19" s="634" t="s">
        <v>50</v>
      </c>
      <c r="E19" s="634"/>
      <c r="F19" s="634"/>
      <c r="G19" s="634"/>
      <c r="H19" s="634"/>
      <c r="I19" s="634"/>
      <c r="J19" s="634"/>
      <c r="K19" s="634"/>
      <c r="L19" s="634"/>
      <c r="M19" s="634"/>
      <c r="N19" s="634"/>
      <c r="O19" s="634"/>
      <c r="P19" s="635"/>
      <c r="Q19" s="636">
        <f>SUM('別紙様式3-2（４・５月）'!N9,'別紙様式3-3（６月以降分）'!N7)</f>
        <v>0</v>
      </c>
      <c r="R19" s="637"/>
      <c r="S19" s="637"/>
      <c r="T19" s="637"/>
      <c r="U19" s="637"/>
      <c r="V19" s="638"/>
      <c r="W19" s="89" t="s">
        <v>48</v>
      </c>
      <c r="X19" s="60"/>
      <c r="Y19" s="60"/>
      <c r="Z19" s="60"/>
      <c r="AA19" s="60"/>
      <c r="AB19" s="60"/>
      <c r="AC19" s="60"/>
      <c r="AD19" s="60"/>
      <c r="AE19" s="60"/>
      <c r="AF19" s="60"/>
      <c r="AG19" s="60"/>
      <c r="AH19" s="60"/>
      <c r="AI19" s="60"/>
      <c r="AJ19" s="60"/>
      <c r="AK19" s="60"/>
      <c r="AL19" s="60"/>
    </row>
    <row r="20" spans="1:53" ht="27" customHeight="1" thickBot="1">
      <c r="A20" s="60"/>
      <c r="B20" s="90"/>
      <c r="C20" s="91"/>
      <c r="D20" s="92" t="s">
        <v>51</v>
      </c>
      <c r="E20" s="634" t="s">
        <v>52</v>
      </c>
      <c r="F20" s="634"/>
      <c r="G20" s="634"/>
      <c r="H20" s="634"/>
      <c r="I20" s="634"/>
      <c r="J20" s="634"/>
      <c r="K20" s="634"/>
      <c r="L20" s="634"/>
      <c r="M20" s="634"/>
      <c r="N20" s="634"/>
      <c r="O20" s="634"/>
      <c r="P20" s="639"/>
      <c r="Q20" s="640"/>
      <c r="R20" s="641"/>
      <c r="S20" s="641"/>
      <c r="T20" s="641"/>
      <c r="U20" s="641"/>
      <c r="V20" s="642"/>
      <c r="W20" s="93" t="s">
        <v>48</v>
      </c>
      <c r="X20" s="61" t="s">
        <v>53</v>
      </c>
      <c r="Y20" s="94" t="str">
        <f>IF(Q20&gt;Q19,"×","")</f>
        <v/>
      </c>
      <c r="Z20" s="60"/>
      <c r="AA20" s="60"/>
      <c r="AB20" s="60"/>
      <c r="AC20" s="60"/>
      <c r="AD20" s="60"/>
      <c r="AE20" s="60"/>
      <c r="AF20" s="60"/>
      <c r="AG20" s="60"/>
      <c r="AH20" s="60"/>
      <c r="AI20" s="60"/>
      <c r="AJ20" s="60"/>
      <c r="AK20" s="60"/>
      <c r="AL20" s="60"/>
      <c r="AM20" s="875" t="s">
        <v>54</v>
      </c>
      <c r="AN20" s="876"/>
      <c r="AO20" s="876"/>
      <c r="AP20" s="876"/>
      <c r="AQ20" s="876"/>
      <c r="AR20" s="876"/>
      <c r="AS20" s="876"/>
      <c r="AT20" s="876"/>
      <c r="AU20" s="876"/>
      <c r="AV20" s="876"/>
      <c r="AW20" s="876"/>
      <c r="AX20" s="876"/>
      <c r="AY20" s="876"/>
      <c r="AZ20" s="876"/>
      <c r="BA20" s="877"/>
    </row>
    <row r="21" spans="1:53" ht="21.75" customHeight="1" thickBot="1">
      <c r="A21" s="60"/>
      <c r="B21" s="95" t="s">
        <v>55</v>
      </c>
      <c r="C21" s="634" t="s">
        <v>56</v>
      </c>
      <c r="D21" s="683"/>
      <c r="E21" s="683"/>
      <c r="F21" s="683"/>
      <c r="G21" s="683"/>
      <c r="H21" s="683"/>
      <c r="I21" s="683"/>
      <c r="J21" s="683"/>
      <c r="K21" s="683"/>
      <c r="L21" s="683"/>
      <c r="M21" s="683"/>
      <c r="N21" s="683"/>
      <c r="O21" s="683"/>
      <c r="P21" s="683"/>
      <c r="Q21" s="636">
        <f>Q18-Q20</f>
        <v>0</v>
      </c>
      <c r="R21" s="637"/>
      <c r="S21" s="637"/>
      <c r="T21" s="637"/>
      <c r="U21" s="637"/>
      <c r="V21" s="638"/>
      <c r="W21" s="86" t="s">
        <v>48</v>
      </c>
      <c r="X21" s="61" t="s">
        <v>53</v>
      </c>
      <c r="Y21" s="616" t="str">
        <f>IFERROR(IF(Q22&gt;=Q21,"○","×"),"")</f>
        <v>○</v>
      </c>
      <c r="Z21" s="60"/>
      <c r="AA21" s="60"/>
      <c r="AB21" s="60"/>
      <c r="AC21" s="60"/>
      <c r="AD21" s="60"/>
      <c r="AE21" s="60"/>
      <c r="AF21" s="60"/>
      <c r="AG21" s="60"/>
      <c r="AH21" s="60"/>
      <c r="AI21" s="60"/>
      <c r="AJ21" s="60"/>
      <c r="AK21" s="60"/>
      <c r="AL21" s="60"/>
      <c r="AM21" s="565" t="s">
        <v>57</v>
      </c>
      <c r="AN21" s="566"/>
      <c r="AO21" s="566"/>
      <c r="AP21" s="566"/>
      <c r="AQ21" s="566"/>
      <c r="AR21" s="566"/>
      <c r="AS21" s="566"/>
      <c r="AT21" s="566"/>
      <c r="AU21" s="566"/>
      <c r="AV21" s="566"/>
      <c r="AW21" s="566"/>
      <c r="AX21" s="566"/>
      <c r="AY21" s="566"/>
      <c r="AZ21" s="566"/>
      <c r="BA21" s="567"/>
    </row>
    <row r="22" spans="1:53" ht="24.75" customHeight="1" thickBot="1">
      <c r="A22" s="60"/>
      <c r="B22" s="95" t="s">
        <v>58</v>
      </c>
      <c r="C22" s="634" t="s">
        <v>59</v>
      </c>
      <c r="D22" s="634"/>
      <c r="E22" s="634"/>
      <c r="F22" s="634"/>
      <c r="G22" s="634"/>
      <c r="H22" s="634"/>
      <c r="I22" s="634"/>
      <c r="J22" s="634"/>
      <c r="K22" s="634"/>
      <c r="L22" s="634"/>
      <c r="M22" s="634"/>
      <c r="N22" s="634"/>
      <c r="O22" s="634"/>
      <c r="P22" s="634"/>
      <c r="Q22" s="640"/>
      <c r="R22" s="641"/>
      <c r="S22" s="641"/>
      <c r="T22" s="641"/>
      <c r="U22" s="641"/>
      <c r="V22" s="642"/>
      <c r="W22" s="96" t="s">
        <v>48</v>
      </c>
      <c r="X22" s="61" t="s">
        <v>53</v>
      </c>
      <c r="Y22" s="617"/>
      <c r="Z22" s="60"/>
      <c r="AA22" s="60"/>
      <c r="AB22" s="60"/>
      <c r="AC22" s="60"/>
      <c r="AD22" s="60"/>
      <c r="AE22" s="60"/>
      <c r="AF22" s="60"/>
      <c r="AG22" s="60"/>
      <c r="AH22" s="60"/>
      <c r="AI22" s="60"/>
      <c r="AJ22" s="60"/>
      <c r="AK22" s="60"/>
      <c r="AL22" s="60"/>
    </row>
    <row r="23" spans="1:53" ht="10.5" customHeight="1">
      <c r="A23" s="60"/>
      <c r="B23" s="97"/>
      <c r="C23" s="97"/>
      <c r="D23" s="97"/>
      <c r="E23" s="97"/>
      <c r="F23" s="97"/>
      <c r="G23" s="97"/>
      <c r="H23" s="97"/>
      <c r="I23" s="97"/>
      <c r="J23" s="97"/>
      <c r="K23" s="97"/>
      <c r="L23" s="97"/>
      <c r="M23" s="97"/>
      <c r="N23" s="97"/>
      <c r="O23" s="97"/>
      <c r="P23" s="97"/>
      <c r="Q23" s="97"/>
      <c r="R23" s="97"/>
      <c r="S23" s="97"/>
      <c r="T23" s="97"/>
      <c r="U23" s="97"/>
      <c r="V23" s="97"/>
      <c r="W23" s="97"/>
      <c r="X23" s="60"/>
      <c r="Y23" s="60"/>
      <c r="Z23" s="60"/>
      <c r="AA23" s="60"/>
      <c r="AB23" s="60"/>
      <c r="AC23" s="60"/>
      <c r="AD23" s="60"/>
      <c r="AE23" s="60"/>
      <c r="AF23" s="60"/>
      <c r="AG23" s="60"/>
      <c r="AH23" s="60"/>
      <c r="AI23" s="60"/>
      <c r="AJ23" s="60"/>
      <c r="AK23" s="60"/>
      <c r="AL23" s="60"/>
    </row>
    <row r="24" spans="1:53" ht="19.5" customHeight="1" thickBot="1">
      <c r="A24" s="60"/>
      <c r="B24" s="716" t="s">
        <v>60</v>
      </c>
      <c r="C24" s="717"/>
      <c r="D24" s="717"/>
      <c r="E24" s="717"/>
      <c r="F24" s="717"/>
      <c r="G24" s="717"/>
      <c r="H24" s="717"/>
      <c r="I24" s="717"/>
      <c r="J24" s="717"/>
      <c r="K24" s="717"/>
      <c r="L24" s="717"/>
      <c r="M24" s="717"/>
      <c r="N24" s="717"/>
      <c r="O24" s="717"/>
      <c r="P24" s="717"/>
      <c r="Q24" s="718"/>
      <c r="R24" s="718"/>
      <c r="S24" s="718"/>
      <c r="T24" s="718"/>
      <c r="U24" s="718"/>
      <c r="V24" s="718"/>
      <c r="W24" s="719"/>
      <c r="X24" s="61"/>
      <c r="Y24" s="61"/>
      <c r="Z24" s="60"/>
      <c r="AA24" s="60"/>
      <c r="AB24" s="60"/>
      <c r="AC24" s="60"/>
      <c r="AD24" s="60"/>
      <c r="AE24" s="60"/>
      <c r="AF24" s="60"/>
      <c r="AG24" s="60"/>
      <c r="AH24" s="60"/>
      <c r="AI24" s="60"/>
      <c r="AJ24" s="60"/>
      <c r="AK24" s="60"/>
      <c r="AL24" s="60"/>
    </row>
    <row r="25" spans="1:53" ht="30" customHeight="1" thickBot="1">
      <c r="A25" s="60"/>
      <c r="B25" s="95" t="s">
        <v>61</v>
      </c>
      <c r="C25" s="634" t="s">
        <v>62</v>
      </c>
      <c r="D25" s="634"/>
      <c r="E25" s="634"/>
      <c r="F25" s="634"/>
      <c r="G25" s="634"/>
      <c r="H25" s="634"/>
      <c r="I25" s="634"/>
      <c r="J25" s="634"/>
      <c r="K25" s="634"/>
      <c r="L25" s="634"/>
      <c r="M25" s="634"/>
      <c r="N25" s="634"/>
      <c r="O25" s="634"/>
      <c r="P25" s="635"/>
      <c r="Q25" s="840">
        <f>Q19-Q20</f>
        <v>0</v>
      </c>
      <c r="R25" s="841"/>
      <c r="S25" s="841"/>
      <c r="T25" s="841"/>
      <c r="U25" s="841"/>
      <c r="V25" s="841"/>
      <c r="W25" s="89" t="s">
        <v>48</v>
      </c>
      <c r="X25" s="61" t="s">
        <v>53</v>
      </c>
      <c r="Y25" s="842" t="str">
        <f>IFERROR(IF(Q25&lt;=0,"",IF(Q26&gt;=Q25,"○","×")),"")</f>
        <v/>
      </c>
      <c r="Z25" s="61" t="s">
        <v>53</v>
      </c>
      <c r="AA25" s="616" t="str">
        <f>IFERROR(IF(Y25="×",IF(Q28&gt;=Q25,"○","×"),""),"")</f>
        <v/>
      </c>
      <c r="AB25" s="60"/>
      <c r="AC25" s="60"/>
      <c r="AD25" s="60"/>
      <c r="AE25" s="60"/>
      <c r="AF25" s="60"/>
      <c r="AG25" s="60"/>
      <c r="AH25" s="60"/>
      <c r="AI25" s="60"/>
      <c r="AJ25" s="60"/>
      <c r="AK25" s="60"/>
      <c r="AL25" s="60"/>
    </row>
    <row r="26" spans="1:53" ht="39.75" customHeight="1" thickBot="1">
      <c r="A26" s="60"/>
      <c r="B26" s="95" t="s">
        <v>63</v>
      </c>
      <c r="C26" s="634" t="s">
        <v>64</v>
      </c>
      <c r="D26" s="634"/>
      <c r="E26" s="634"/>
      <c r="F26" s="634"/>
      <c r="G26" s="634"/>
      <c r="H26" s="634"/>
      <c r="I26" s="634"/>
      <c r="J26" s="634"/>
      <c r="K26" s="634"/>
      <c r="L26" s="634"/>
      <c r="M26" s="634"/>
      <c r="N26" s="634"/>
      <c r="O26" s="634"/>
      <c r="P26" s="635"/>
      <c r="Q26" s="640"/>
      <c r="R26" s="641"/>
      <c r="S26" s="641"/>
      <c r="T26" s="641"/>
      <c r="U26" s="641"/>
      <c r="V26" s="642"/>
      <c r="W26" s="89" t="s">
        <v>48</v>
      </c>
      <c r="X26" s="61" t="s">
        <v>53</v>
      </c>
      <c r="Y26" s="843"/>
      <c r="Z26" s="61"/>
      <c r="AA26" s="665"/>
      <c r="AB26" s="60"/>
      <c r="AC26" s="60"/>
      <c r="AD26" s="60"/>
      <c r="AE26" s="60"/>
      <c r="AF26" s="60"/>
      <c r="AG26" s="60"/>
      <c r="AH26" s="60"/>
      <c r="AI26" s="60"/>
      <c r="AJ26" s="60"/>
      <c r="AK26" s="60"/>
      <c r="AL26" s="60"/>
    </row>
    <row r="27" spans="1:53" ht="27.75" customHeight="1" thickBot="1">
      <c r="A27" s="60"/>
      <c r="B27" s="95" t="s">
        <v>65</v>
      </c>
      <c r="C27" s="634" t="s">
        <v>66</v>
      </c>
      <c r="D27" s="634"/>
      <c r="E27" s="634"/>
      <c r="F27" s="634"/>
      <c r="G27" s="634"/>
      <c r="H27" s="634"/>
      <c r="I27" s="634"/>
      <c r="J27" s="634"/>
      <c r="K27" s="634"/>
      <c r="L27" s="634"/>
      <c r="M27" s="634"/>
      <c r="N27" s="634"/>
      <c r="O27" s="634"/>
      <c r="P27" s="635"/>
      <c r="Q27" s="640"/>
      <c r="R27" s="641"/>
      <c r="S27" s="641"/>
      <c r="T27" s="641"/>
      <c r="U27" s="641"/>
      <c r="V27" s="642"/>
      <c r="W27" s="89" t="s">
        <v>48</v>
      </c>
      <c r="X27" s="60"/>
      <c r="Y27" s="60"/>
      <c r="Z27" s="61"/>
      <c r="AA27" s="665"/>
      <c r="AB27" s="60"/>
      <c r="AC27" s="60"/>
      <c r="AD27" s="60"/>
      <c r="AE27" s="60"/>
      <c r="AF27" s="60"/>
      <c r="AG27" s="60"/>
      <c r="AH27" s="60"/>
      <c r="AI27" s="60"/>
      <c r="AJ27" s="60"/>
      <c r="AK27" s="60"/>
      <c r="AL27" s="60"/>
      <c r="AM27" s="618" t="s">
        <v>67</v>
      </c>
      <c r="AN27" s="619"/>
      <c r="AO27" s="619"/>
      <c r="AP27" s="619"/>
      <c r="AQ27" s="619"/>
      <c r="AR27" s="619"/>
      <c r="AS27" s="619"/>
      <c r="AT27" s="619"/>
      <c r="AU27" s="619"/>
      <c r="AV27" s="619"/>
      <c r="AW27" s="619"/>
      <c r="AX27" s="619"/>
      <c r="AY27" s="619"/>
      <c r="AZ27" s="619"/>
      <c r="BA27" s="620"/>
    </row>
    <row r="28" spans="1:53" ht="18" customHeight="1" thickBot="1">
      <c r="A28" s="60"/>
      <c r="B28" s="95" t="s">
        <v>68</v>
      </c>
      <c r="C28" s="634" t="s">
        <v>69</v>
      </c>
      <c r="D28" s="634"/>
      <c r="E28" s="634"/>
      <c r="F28" s="634"/>
      <c r="G28" s="634"/>
      <c r="H28" s="634"/>
      <c r="I28" s="634"/>
      <c r="J28" s="634"/>
      <c r="K28" s="634"/>
      <c r="L28" s="634"/>
      <c r="M28" s="634"/>
      <c r="N28" s="634"/>
      <c r="O28" s="634"/>
      <c r="P28" s="635"/>
      <c r="Q28" s="662">
        <f>Q26+Q27</f>
        <v>0</v>
      </c>
      <c r="R28" s="663"/>
      <c r="S28" s="663"/>
      <c r="T28" s="663"/>
      <c r="U28" s="663"/>
      <c r="V28" s="664"/>
      <c r="W28" s="89" t="s">
        <v>48</v>
      </c>
      <c r="X28" s="60"/>
      <c r="Y28" s="60"/>
      <c r="Z28" s="60" t="s">
        <v>53</v>
      </c>
      <c r="AA28" s="617"/>
      <c r="AB28" s="60"/>
      <c r="AC28" s="60"/>
      <c r="AD28" s="60"/>
      <c r="AE28" s="60"/>
      <c r="AF28" s="60"/>
      <c r="AG28" s="60"/>
      <c r="AH28" s="60"/>
      <c r="AI28" s="60"/>
      <c r="AJ28" s="60"/>
      <c r="AK28" s="94" t="str">
        <f>IFERROR(IF(OR(AND(AM29=TRUE,O29&lt;&gt;""),AND(AM30=TRUE,U29&lt;&gt;"")),"○","×"),"")</f>
        <v>×</v>
      </c>
      <c r="AL28" s="60"/>
      <c r="AM28" s="550" t="s">
        <v>70</v>
      </c>
      <c r="AN28" s="551"/>
      <c r="AO28" s="551"/>
      <c r="AP28" s="551"/>
      <c r="AQ28" s="551"/>
      <c r="AR28" s="551"/>
      <c r="AS28" s="551"/>
      <c r="AT28" s="551"/>
      <c r="AU28" s="551"/>
      <c r="AV28" s="551"/>
      <c r="AW28" s="551"/>
      <c r="AX28" s="551"/>
      <c r="AY28" s="551"/>
      <c r="AZ28" s="551"/>
      <c r="BA28" s="552"/>
    </row>
    <row r="29" spans="1:53" ht="18" customHeight="1">
      <c r="A29" s="60"/>
      <c r="B29" s="666" t="s">
        <v>71</v>
      </c>
      <c r="C29" s="709" t="s">
        <v>72</v>
      </c>
      <c r="D29" s="709"/>
      <c r="E29" s="710"/>
      <c r="F29" s="98"/>
      <c r="G29" s="713" t="s">
        <v>73</v>
      </c>
      <c r="H29" s="714"/>
      <c r="I29" s="714"/>
      <c r="J29" s="715"/>
      <c r="K29" s="695" t="s">
        <v>74</v>
      </c>
      <c r="L29" s="695"/>
      <c r="M29" s="695"/>
      <c r="N29" s="695"/>
      <c r="O29" s="697"/>
      <c r="P29" s="698"/>
      <c r="Q29" s="701" t="s">
        <v>75</v>
      </c>
      <c r="R29" s="701"/>
      <c r="S29" s="701"/>
      <c r="T29" s="701"/>
      <c r="U29" s="703"/>
      <c r="V29" s="704"/>
      <c r="W29" s="704"/>
      <c r="X29" s="704"/>
      <c r="Y29" s="704"/>
      <c r="Z29" s="704"/>
      <c r="AA29" s="704"/>
      <c r="AB29" s="704"/>
      <c r="AC29" s="704"/>
      <c r="AD29" s="704"/>
      <c r="AE29" s="704"/>
      <c r="AF29" s="704"/>
      <c r="AG29" s="704"/>
      <c r="AH29" s="704"/>
      <c r="AI29" s="704"/>
      <c r="AJ29" s="704"/>
      <c r="AK29" s="705"/>
      <c r="AL29" s="99"/>
      <c r="AM29" s="58" t="b">
        <v>0</v>
      </c>
    </row>
    <row r="30" spans="1:53" ht="18" customHeight="1" thickBot="1">
      <c r="A30" s="60"/>
      <c r="B30" s="667"/>
      <c r="C30" s="711"/>
      <c r="D30" s="711"/>
      <c r="E30" s="712"/>
      <c r="F30" s="100"/>
      <c r="G30" s="649" t="s">
        <v>76</v>
      </c>
      <c r="H30" s="650"/>
      <c r="I30" s="650"/>
      <c r="J30" s="651"/>
      <c r="K30" s="696"/>
      <c r="L30" s="696"/>
      <c r="M30" s="696"/>
      <c r="N30" s="696"/>
      <c r="O30" s="699"/>
      <c r="P30" s="700"/>
      <c r="Q30" s="702"/>
      <c r="R30" s="702"/>
      <c r="S30" s="702"/>
      <c r="T30" s="702"/>
      <c r="U30" s="706"/>
      <c r="V30" s="707"/>
      <c r="W30" s="707"/>
      <c r="X30" s="707"/>
      <c r="Y30" s="707"/>
      <c r="Z30" s="707"/>
      <c r="AA30" s="707"/>
      <c r="AB30" s="707"/>
      <c r="AC30" s="707"/>
      <c r="AD30" s="707"/>
      <c r="AE30" s="707"/>
      <c r="AF30" s="707"/>
      <c r="AG30" s="707"/>
      <c r="AH30" s="707"/>
      <c r="AI30" s="707"/>
      <c r="AJ30" s="707"/>
      <c r="AK30" s="708"/>
      <c r="AL30" s="99"/>
      <c r="AM30" s="58" t="b">
        <v>0</v>
      </c>
    </row>
    <row r="31" spans="1:53" ht="18" customHeight="1">
      <c r="A31" s="60"/>
      <c r="B31" s="102" t="s">
        <v>77</v>
      </c>
      <c r="C31" s="103"/>
      <c r="D31" s="103"/>
      <c r="E31" s="103"/>
      <c r="F31" s="104"/>
      <c r="G31" s="105"/>
      <c r="H31" s="105"/>
      <c r="I31" s="105"/>
      <c r="J31" s="105"/>
      <c r="K31" s="104"/>
      <c r="L31" s="104"/>
      <c r="M31" s="104"/>
      <c r="N31" s="104"/>
      <c r="O31" s="106"/>
      <c r="P31" s="106"/>
      <c r="Q31" s="105"/>
      <c r="R31" s="105"/>
      <c r="S31" s="105"/>
      <c r="T31" s="105"/>
      <c r="U31" s="107"/>
      <c r="V31" s="107"/>
      <c r="W31" s="107"/>
      <c r="X31" s="107"/>
      <c r="Y31" s="107"/>
      <c r="Z31" s="107"/>
      <c r="AA31" s="107"/>
      <c r="AB31" s="107"/>
      <c r="AC31" s="107"/>
      <c r="AD31" s="107"/>
      <c r="AE31" s="107"/>
      <c r="AF31" s="107"/>
      <c r="AG31" s="107"/>
      <c r="AH31" s="107"/>
      <c r="AI31" s="107"/>
      <c r="AJ31" s="107"/>
      <c r="AK31" s="107"/>
      <c r="AL31" s="99"/>
      <c r="AM31" s="101"/>
    </row>
    <row r="32" spans="1:53" ht="25.5" customHeight="1">
      <c r="A32" s="60"/>
      <c r="B32" s="108" t="s">
        <v>78</v>
      </c>
      <c r="C32" s="624" t="s">
        <v>79</v>
      </c>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07"/>
      <c r="AM32" s="101"/>
      <c r="AN32" s="101"/>
    </row>
    <row r="33" spans="1:53" ht="23.25" customHeight="1">
      <c r="A33" s="60"/>
      <c r="B33" s="108" t="s">
        <v>78</v>
      </c>
      <c r="C33" s="624" t="s">
        <v>80</v>
      </c>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107"/>
      <c r="AM33" s="101"/>
      <c r="AN33" s="101"/>
    </row>
    <row r="34" spans="1:53" ht="7.5" customHeight="1">
      <c r="A34" s="60"/>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61"/>
      <c r="AB34" s="110"/>
      <c r="AC34" s="110"/>
      <c r="AD34" s="110"/>
      <c r="AE34" s="110"/>
      <c r="AF34" s="110"/>
      <c r="AG34" s="110"/>
      <c r="AH34" s="110"/>
      <c r="AI34" s="110"/>
      <c r="AJ34" s="110"/>
      <c r="AK34" s="110"/>
      <c r="AL34" s="60"/>
    </row>
    <row r="35" spans="1:53" ht="19.5" customHeight="1" thickBot="1">
      <c r="A35" s="60"/>
      <c r="B35" s="76" t="s">
        <v>81</v>
      </c>
      <c r="C35" s="111"/>
      <c r="D35" s="112"/>
      <c r="E35" s="112"/>
      <c r="F35" s="112"/>
      <c r="G35" s="113"/>
      <c r="H35" s="113"/>
      <c r="I35" s="113"/>
      <c r="J35" s="113"/>
      <c r="K35" s="113"/>
      <c r="L35" s="113"/>
      <c r="M35" s="113"/>
      <c r="N35" s="113"/>
      <c r="O35" s="113"/>
      <c r="P35" s="113"/>
      <c r="Q35" s="114"/>
      <c r="R35" s="114"/>
      <c r="S35" s="114"/>
      <c r="T35" s="114"/>
      <c r="U35" s="114"/>
      <c r="V35" s="114"/>
      <c r="W35" s="113"/>
      <c r="X35" s="113"/>
      <c r="Y35" s="113"/>
      <c r="Z35" s="113"/>
      <c r="AA35" s="113"/>
      <c r="AB35" s="113"/>
      <c r="AC35" s="113"/>
      <c r="AD35" s="115"/>
      <c r="AE35" s="113"/>
      <c r="AF35" s="113"/>
      <c r="AG35" s="113"/>
      <c r="AH35" s="113"/>
      <c r="AI35" s="113"/>
      <c r="AJ35" s="113"/>
      <c r="AK35" s="115"/>
      <c r="AL35" s="60"/>
    </row>
    <row r="36" spans="1:53" ht="18.75" customHeight="1" thickBot="1">
      <c r="A36" s="60"/>
      <c r="B36" s="116" t="s">
        <v>46</v>
      </c>
      <c r="C36" s="678" t="s">
        <v>82</v>
      </c>
      <c r="D36" s="678"/>
      <c r="E36" s="678"/>
      <c r="F36" s="678"/>
      <c r="G36" s="678"/>
      <c r="H36" s="678"/>
      <c r="I36" s="678"/>
      <c r="J36" s="678"/>
      <c r="K36" s="678"/>
      <c r="L36" s="678"/>
      <c r="M36" s="678"/>
      <c r="N36" s="678"/>
      <c r="O36" s="678"/>
      <c r="P36" s="679"/>
      <c r="Q36" s="684">
        <f>Q37-Q38-Q39</f>
        <v>0</v>
      </c>
      <c r="R36" s="685"/>
      <c r="S36" s="685"/>
      <c r="T36" s="685"/>
      <c r="U36" s="685"/>
      <c r="V36" s="686"/>
      <c r="W36" s="117" t="s">
        <v>48</v>
      </c>
      <c r="X36" s="118" t="s">
        <v>53</v>
      </c>
      <c r="Y36" s="616" t="str">
        <f>IF(Q40="","",IF(Q36="","",IF(Q36&gt;=Q40,"○","×")))</f>
        <v>○</v>
      </c>
      <c r="Z36" s="119"/>
      <c r="AA36" s="113"/>
      <c r="AB36" s="113"/>
      <c r="AC36" s="113"/>
      <c r="AD36" s="115"/>
      <c r="AE36" s="115"/>
      <c r="AF36" s="115"/>
      <c r="AG36" s="115"/>
      <c r="AH36" s="115"/>
      <c r="AI36" s="115"/>
      <c r="AJ36" s="115"/>
      <c r="AK36" s="115"/>
      <c r="AL36" s="60"/>
      <c r="AM36" s="574" t="s">
        <v>83</v>
      </c>
      <c r="AN36" s="575"/>
      <c r="AO36" s="575"/>
      <c r="AP36" s="575"/>
      <c r="AQ36" s="575"/>
      <c r="AR36" s="575"/>
      <c r="AS36" s="575"/>
      <c r="AT36" s="575"/>
      <c r="AU36" s="575"/>
      <c r="AV36" s="575"/>
      <c r="AW36" s="575"/>
      <c r="AX36" s="575"/>
      <c r="AY36" s="575"/>
      <c r="AZ36" s="575"/>
      <c r="BA36" s="576"/>
    </row>
    <row r="37" spans="1:53" ht="18.75" customHeight="1" thickBot="1">
      <c r="A37" s="60"/>
      <c r="B37" s="659"/>
      <c r="C37" s="689" t="s">
        <v>84</v>
      </c>
      <c r="D37" s="689"/>
      <c r="E37" s="689"/>
      <c r="F37" s="689"/>
      <c r="G37" s="689"/>
      <c r="H37" s="689"/>
      <c r="I37" s="689"/>
      <c r="J37" s="689"/>
      <c r="K37" s="689"/>
      <c r="L37" s="689"/>
      <c r="M37" s="689"/>
      <c r="N37" s="689"/>
      <c r="O37" s="689"/>
      <c r="P37" s="680"/>
      <c r="Q37" s="692"/>
      <c r="R37" s="693"/>
      <c r="S37" s="693"/>
      <c r="T37" s="693"/>
      <c r="U37" s="693"/>
      <c r="V37" s="694"/>
      <c r="W37" s="117" t="s">
        <v>48</v>
      </c>
      <c r="X37" s="118"/>
      <c r="Y37" s="665"/>
      <c r="Z37" s="119"/>
      <c r="AA37" s="113"/>
      <c r="AB37" s="113"/>
      <c r="AC37" s="113"/>
      <c r="AD37" s="115"/>
      <c r="AE37" s="113"/>
      <c r="AF37" s="113"/>
      <c r="AG37" s="113"/>
      <c r="AH37" s="113"/>
      <c r="AI37" s="113"/>
      <c r="AJ37" s="113"/>
      <c r="AK37" s="115"/>
      <c r="AL37" s="60"/>
      <c r="AM37" s="577"/>
      <c r="AN37" s="578"/>
      <c r="AO37" s="578"/>
      <c r="AP37" s="578"/>
      <c r="AQ37" s="578"/>
      <c r="AR37" s="578"/>
      <c r="AS37" s="578"/>
      <c r="AT37" s="578"/>
      <c r="AU37" s="578"/>
      <c r="AV37" s="578"/>
      <c r="AW37" s="578"/>
      <c r="AX37" s="578"/>
      <c r="AY37" s="578"/>
      <c r="AZ37" s="578"/>
      <c r="BA37" s="579"/>
    </row>
    <row r="38" spans="1:53" ht="18.75" customHeight="1" thickBot="1">
      <c r="A38" s="60"/>
      <c r="B38" s="659"/>
      <c r="C38" s="690" t="s">
        <v>85</v>
      </c>
      <c r="D38" s="690"/>
      <c r="E38" s="690"/>
      <c r="F38" s="690"/>
      <c r="G38" s="690"/>
      <c r="H38" s="690"/>
      <c r="I38" s="690"/>
      <c r="J38" s="690"/>
      <c r="K38" s="690"/>
      <c r="L38" s="690"/>
      <c r="M38" s="690"/>
      <c r="N38" s="690"/>
      <c r="O38" s="690"/>
      <c r="P38" s="691"/>
      <c r="Q38" s="684">
        <f>Q22</f>
        <v>0</v>
      </c>
      <c r="R38" s="685"/>
      <c r="S38" s="685"/>
      <c r="T38" s="685"/>
      <c r="U38" s="685"/>
      <c r="V38" s="686"/>
      <c r="W38" s="117" t="s">
        <v>48</v>
      </c>
      <c r="X38" s="118"/>
      <c r="Y38" s="665"/>
      <c r="Z38" s="119"/>
      <c r="AA38" s="113"/>
      <c r="AB38" s="113"/>
      <c r="AC38" s="113"/>
      <c r="AD38" s="115"/>
      <c r="AE38" s="113"/>
      <c r="AF38" s="113"/>
      <c r="AG38" s="113"/>
      <c r="AH38" s="113"/>
      <c r="AI38" s="113"/>
      <c r="AJ38" s="113"/>
      <c r="AK38" s="115"/>
      <c r="AL38" s="60"/>
      <c r="AM38" s="577"/>
      <c r="AN38" s="578"/>
      <c r="AO38" s="578"/>
      <c r="AP38" s="578"/>
      <c r="AQ38" s="578"/>
      <c r="AR38" s="578"/>
      <c r="AS38" s="578"/>
      <c r="AT38" s="578"/>
      <c r="AU38" s="578"/>
      <c r="AV38" s="578"/>
      <c r="AW38" s="578"/>
      <c r="AX38" s="578"/>
      <c r="AY38" s="578"/>
      <c r="AZ38" s="578"/>
      <c r="BA38" s="579"/>
    </row>
    <row r="39" spans="1:53" ht="28.5" customHeight="1" thickBot="1">
      <c r="A39" s="60"/>
      <c r="B39" s="480"/>
      <c r="C39" s="675" t="s">
        <v>86</v>
      </c>
      <c r="D39" s="676"/>
      <c r="E39" s="676"/>
      <c r="F39" s="676"/>
      <c r="G39" s="676"/>
      <c r="H39" s="676"/>
      <c r="I39" s="676"/>
      <c r="J39" s="676"/>
      <c r="K39" s="676"/>
      <c r="L39" s="676"/>
      <c r="M39" s="676"/>
      <c r="N39" s="676"/>
      <c r="O39" s="676"/>
      <c r="P39" s="677"/>
      <c r="Q39" s="692"/>
      <c r="R39" s="693"/>
      <c r="S39" s="693"/>
      <c r="T39" s="693"/>
      <c r="U39" s="693"/>
      <c r="V39" s="694"/>
      <c r="W39" s="117" t="s">
        <v>48</v>
      </c>
      <c r="X39" s="118"/>
      <c r="Y39" s="665"/>
      <c r="Z39" s="119"/>
      <c r="AA39" s="113"/>
      <c r="AB39" s="113"/>
      <c r="AC39" s="113"/>
      <c r="AD39" s="115"/>
      <c r="AE39" s="113"/>
      <c r="AF39" s="113"/>
      <c r="AG39" s="113"/>
      <c r="AH39" s="113"/>
      <c r="AI39" s="113"/>
      <c r="AJ39" s="113"/>
      <c r="AK39" s="115"/>
      <c r="AL39" s="60"/>
      <c r="AM39" s="577"/>
      <c r="AN39" s="578"/>
      <c r="AO39" s="578"/>
      <c r="AP39" s="578"/>
      <c r="AQ39" s="578"/>
      <c r="AR39" s="578"/>
      <c r="AS39" s="578"/>
      <c r="AT39" s="578"/>
      <c r="AU39" s="578"/>
      <c r="AV39" s="578"/>
      <c r="AW39" s="578"/>
      <c r="AX39" s="578"/>
      <c r="AY39" s="578"/>
      <c r="AZ39" s="578"/>
      <c r="BA39" s="579"/>
    </row>
    <row r="40" spans="1:53" ht="30.75" customHeight="1" thickBot="1">
      <c r="A40" s="60"/>
      <c r="B40" s="116" t="s">
        <v>55</v>
      </c>
      <c r="C40" s="687" t="s">
        <v>87</v>
      </c>
      <c r="D40" s="688"/>
      <c r="E40" s="688"/>
      <c r="F40" s="688"/>
      <c r="G40" s="688"/>
      <c r="H40" s="688"/>
      <c r="I40" s="688"/>
      <c r="J40" s="688"/>
      <c r="K40" s="688"/>
      <c r="L40" s="688"/>
      <c r="M40" s="688"/>
      <c r="N40" s="688"/>
      <c r="O40" s="688"/>
      <c r="P40" s="688"/>
      <c r="Q40" s="684">
        <f>Q41-Q42-Q43-Q44-Q45-Q46</f>
        <v>0</v>
      </c>
      <c r="R40" s="685"/>
      <c r="S40" s="685"/>
      <c r="T40" s="685"/>
      <c r="U40" s="685"/>
      <c r="V40" s="686"/>
      <c r="W40" s="120" t="s">
        <v>48</v>
      </c>
      <c r="X40" s="118" t="s">
        <v>53</v>
      </c>
      <c r="Y40" s="617"/>
      <c r="Z40" s="119"/>
      <c r="AA40" s="113"/>
      <c r="AB40" s="113"/>
      <c r="AC40" s="113"/>
      <c r="AD40" s="115"/>
      <c r="AE40" s="113"/>
      <c r="AF40" s="113"/>
      <c r="AG40" s="113"/>
      <c r="AH40" s="113"/>
      <c r="AI40" s="113"/>
      <c r="AJ40" s="113"/>
      <c r="AK40" s="115"/>
      <c r="AL40" s="60"/>
      <c r="AM40" s="580"/>
      <c r="AN40" s="581"/>
      <c r="AO40" s="581"/>
      <c r="AP40" s="581"/>
      <c r="AQ40" s="581"/>
      <c r="AR40" s="581"/>
      <c r="AS40" s="581"/>
      <c r="AT40" s="581"/>
      <c r="AU40" s="581"/>
      <c r="AV40" s="581"/>
      <c r="AW40" s="581"/>
      <c r="AX40" s="581"/>
      <c r="AY40" s="581"/>
      <c r="AZ40" s="581"/>
      <c r="BA40" s="582"/>
    </row>
    <row r="41" spans="1:53" ht="18.75" customHeight="1" thickBot="1">
      <c r="A41" s="60"/>
      <c r="B41" s="673"/>
      <c r="C41" s="680" t="s">
        <v>88</v>
      </c>
      <c r="D41" s="681"/>
      <c r="E41" s="681"/>
      <c r="F41" s="681"/>
      <c r="G41" s="681"/>
      <c r="H41" s="681"/>
      <c r="I41" s="681"/>
      <c r="J41" s="681"/>
      <c r="K41" s="681"/>
      <c r="L41" s="681"/>
      <c r="M41" s="681"/>
      <c r="N41" s="681"/>
      <c r="O41" s="681"/>
      <c r="P41" s="682"/>
      <c r="Q41" s="625"/>
      <c r="R41" s="626"/>
      <c r="S41" s="626"/>
      <c r="T41" s="626"/>
      <c r="U41" s="626"/>
      <c r="V41" s="627"/>
      <c r="W41" s="117" t="s">
        <v>48</v>
      </c>
      <c r="X41" s="113"/>
      <c r="Y41" s="113"/>
      <c r="Z41" s="113"/>
      <c r="AA41" s="113"/>
      <c r="AB41" s="113"/>
      <c r="AC41" s="113"/>
      <c r="AD41" s="115"/>
      <c r="AE41" s="113"/>
      <c r="AF41" s="113"/>
      <c r="AG41" s="113"/>
      <c r="AH41" s="113"/>
      <c r="AI41" s="113"/>
      <c r="AJ41" s="113"/>
      <c r="AK41" s="115"/>
      <c r="AL41" s="60"/>
    </row>
    <row r="42" spans="1:53" ht="18.75" customHeight="1" thickBot="1">
      <c r="A42" s="60"/>
      <c r="B42" s="673"/>
      <c r="C42" s="680" t="s">
        <v>89</v>
      </c>
      <c r="D42" s="681"/>
      <c r="E42" s="681"/>
      <c r="F42" s="681"/>
      <c r="G42" s="681"/>
      <c r="H42" s="681"/>
      <c r="I42" s="681"/>
      <c r="J42" s="681"/>
      <c r="K42" s="681"/>
      <c r="L42" s="681"/>
      <c r="M42" s="681"/>
      <c r="N42" s="681"/>
      <c r="O42" s="681"/>
      <c r="P42" s="682"/>
      <c r="Q42" s="625"/>
      <c r="R42" s="626"/>
      <c r="S42" s="626"/>
      <c r="T42" s="626"/>
      <c r="U42" s="626"/>
      <c r="V42" s="627"/>
      <c r="W42" s="117" t="s">
        <v>48</v>
      </c>
      <c r="X42" s="113"/>
      <c r="Y42" s="113"/>
      <c r="Z42" s="113"/>
      <c r="AA42" s="113"/>
      <c r="AB42" s="113"/>
      <c r="AC42" s="113"/>
      <c r="AD42" s="115"/>
      <c r="AE42" s="113"/>
      <c r="AF42" s="113"/>
      <c r="AG42" s="113"/>
      <c r="AH42" s="113"/>
      <c r="AI42" s="113"/>
      <c r="AJ42" s="113"/>
      <c r="AK42" s="115"/>
      <c r="AL42" s="60"/>
    </row>
    <row r="43" spans="1:53" ht="18.75" customHeight="1" thickBot="1">
      <c r="A43" s="60"/>
      <c r="B43" s="673"/>
      <c r="C43" s="680" t="s">
        <v>90</v>
      </c>
      <c r="D43" s="681"/>
      <c r="E43" s="681"/>
      <c r="F43" s="681"/>
      <c r="G43" s="681"/>
      <c r="H43" s="681"/>
      <c r="I43" s="681"/>
      <c r="J43" s="681"/>
      <c r="K43" s="681"/>
      <c r="L43" s="681"/>
      <c r="M43" s="681"/>
      <c r="N43" s="681"/>
      <c r="O43" s="681"/>
      <c r="P43" s="682"/>
      <c r="Q43" s="625"/>
      <c r="R43" s="626"/>
      <c r="S43" s="626"/>
      <c r="T43" s="626"/>
      <c r="U43" s="626"/>
      <c r="V43" s="627"/>
      <c r="W43" s="117" t="s">
        <v>48</v>
      </c>
      <c r="X43" s="113"/>
      <c r="Y43" s="113"/>
      <c r="Z43" s="113"/>
      <c r="AA43" s="113"/>
      <c r="AB43" s="113"/>
      <c r="AC43" s="113"/>
      <c r="AD43" s="115"/>
      <c r="AE43" s="113"/>
      <c r="AF43" s="113"/>
      <c r="AG43" s="113"/>
      <c r="AH43" s="113"/>
      <c r="AI43" s="113"/>
      <c r="AJ43" s="113"/>
      <c r="AK43" s="115"/>
      <c r="AL43" s="60"/>
    </row>
    <row r="44" spans="1:53" ht="20.25" customHeight="1" thickBot="1">
      <c r="A44" s="60"/>
      <c r="B44" s="673"/>
      <c r="C44" s="628" t="s">
        <v>91</v>
      </c>
      <c r="D44" s="629"/>
      <c r="E44" s="629"/>
      <c r="F44" s="629"/>
      <c r="G44" s="629"/>
      <c r="H44" s="629"/>
      <c r="I44" s="629"/>
      <c r="J44" s="629"/>
      <c r="K44" s="629"/>
      <c r="L44" s="629"/>
      <c r="M44" s="629"/>
      <c r="N44" s="629"/>
      <c r="O44" s="629"/>
      <c r="P44" s="630"/>
      <c r="Q44" s="625"/>
      <c r="R44" s="626"/>
      <c r="S44" s="626"/>
      <c r="T44" s="626"/>
      <c r="U44" s="626"/>
      <c r="V44" s="627"/>
      <c r="W44" s="117" t="s">
        <v>48</v>
      </c>
      <c r="X44" s="113"/>
      <c r="Y44" s="113"/>
      <c r="Z44" s="113"/>
      <c r="AA44" s="113"/>
      <c r="AB44" s="113"/>
      <c r="AC44" s="113"/>
      <c r="AD44" s="115"/>
      <c r="AE44" s="113"/>
      <c r="AF44" s="113"/>
      <c r="AG44" s="113"/>
      <c r="AH44" s="113"/>
      <c r="AI44" s="113"/>
      <c r="AJ44" s="113"/>
      <c r="AK44" s="115"/>
      <c r="AL44" s="60"/>
    </row>
    <row r="45" spans="1:53" ht="27.75" customHeight="1" thickBot="1">
      <c r="A45" s="60"/>
      <c r="B45" s="673"/>
      <c r="C45" s="628" t="s">
        <v>92</v>
      </c>
      <c r="D45" s="629"/>
      <c r="E45" s="629"/>
      <c r="F45" s="629"/>
      <c r="G45" s="629"/>
      <c r="H45" s="629"/>
      <c r="I45" s="629"/>
      <c r="J45" s="629"/>
      <c r="K45" s="629"/>
      <c r="L45" s="629"/>
      <c r="M45" s="629"/>
      <c r="N45" s="629"/>
      <c r="O45" s="629"/>
      <c r="P45" s="630"/>
      <c r="Q45" s="625"/>
      <c r="R45" s="626"/>
      <c r="S45" s="626"/>
      <c r="T45" s="626"/>
      <c r="U45" s="626"/>
      <c r="V45" s="627"/>
      <c r="W45" s="117" t="s">
        <v>48</v>
      </c>
      <c r="X45" s="113"/>
      <c r="Y45" s="113"/>
      <c r="Z45" s="113"/>
      <c r="AA45" s="113"/>
      <c r="AB45" s="113"/>
      <c r="AC45" s="113"/>
      <c r="AD45" s="115"/>
      <c r="AE45" s="113"/>
      <c r="AF45" s="113"/>
      <c r="AG45" s="113"/>
      <c r="AH45" s="113"/>
      <c r="AI45" s="113"/>
      <c r="AJ45" s="113"/>
      <c r="AK45" s="115"/>
      <c r="AL45" s="60"/>
    </row>
    <row r="46" spans="1:53" ht="28.5" customHeight="1" thickBot="1">
      <c r="A46" s="60"/>
      <c r="B46" s="674"/>
      <c r="C46" s="675" t="s">
        <v>93</v>
      </c>
      <c r="D46" s="676"/>
      <c r="E46" s="676"/>
      <c r="F46" s="676"/>
      <c r="G46" s="676"/>
      <c r="H46" s="676"/>
      <c r="I46" s="676"/>
      <c r="J46" s="676"/>
      <c r="K46" s="676"/>
      <c r="L46" s="676"/>
      <c r="M46" s="676"/>
      <c r="N46" s="676"/>
      <c r="O46" s="676"/>
      <c r="P46" s="677"/>
      <c r="Q46" s="625"/>
      <c r="R46" s="626"/>
      <c r="S46" s="626"/>
      <c r="T46" s="626"/>
      <c r="U46" s="626"/>
      <c r="V46" s="627"/>
      <c r="W46" s="120" t="s">
        <v>48</v>
      </c>
      <c r="X46" s="113"/>
      <c r="Y46" s="113"/>
      <c r="Z46" s="113"/>
      <c r="AA46" s="113"/>
      <c r="AB46" s="115"/>
      <c r="AC46" s="113"/>
      <c r="AD46" s="113"/>
      <c r="AE46" s="113"/>
      <c r="AF46" s="113"/>
      <c r="AG46" s="113"/>
      <c r="AH46" s="113"/>
      <c r="AI46" s="115"/>
      <c r="AJ46" s="60"/>
      <c r="AK46" s="60"/>
      <c r="AL46" s="60"/>
    </row>
    <row r="47" spans="1:53" s="65" customFormat="1" ht="6" customHeight="1">
      <c r="A47" s="64"/>
      <c r="B47" s="79"/>
      <c r="C47" s="77"/>
      <c r="D47" s="78"/>
      <c r="E47" s="79"/>
      <c r="F47" s="79"/>
      <c r="G47" s="79"/>
      <c r="H47" s="79"/>
      <c r="I47" s="79"/>
      <c r="J47" s="79"/>
      <c r="K47" s="79"/>
      <c r="L47" s="80"/>
      <c r="M47" s="80"/>
      <c r="N47" s="80"/>
      <c r="O47" s="80"/>
      <c r="P47" s="80"/>
      <c r="Q47" s="80"/>
      <c r="R47" s="80"/>
      <c r="S47" s="80"/>
      <c r="T47" s="81"/>
      <c r="U47" s="82"/>
      <c r="V47" s="82"/>
      <c r="W47" s="82"/>
      <c r="X47" s="82"/>
      <c r="Y47" s="82"/>
      <c r="Z47" s="82"/>
      <c r="AA47" s="79"/>
      <c r="AB47" s="79"/>
      <c r="AC47" s="81"/>
      <c r="AD47" s="82"/>
      <c r="AE47" s="82"/>
      <c r="AF47" s="82"/>
      <c r="AG47" s="82"/>
      <c r="AH47" s="82"/>
      <c r="AI47" s="82"/>
      <c r="AJ47" s="79"/>
      <c r="AK47" s="79"/>
      <c r="AL47" s="64"/>
      <c r="AT47" s="70"/>
      <c r="AU47" s="70"/>
      <c r="AV47" s="70"/>
      <c r="AW47" s="70"/>
      <c r="AX47" s="70"/>
    </row>
    <row r="48" spans="1:53" ht="12" customHeight="1">
      <c r="A48" s="60"/>
      <c r="B48" s="121" t="s">
        <v>77</v>
      </c>
      <c r="C48" s="122"/>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row>
    <row r="49" spans="1:53" s="65" customFormat="1" ht="24" customHeight="1">
      <c r="A49" s="64"/>
      <c r="B49" s="124" t="s">
        <v>78</v>
      </c>
      <c r="C49" s="561" t="s">
        <v>2302</v>
      </c>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125"/>
      <c r="AT49" s="70"/>
      <c r="AU49" s="70"/>
      <c r="AV49" s="70"/>
      <c r="AW49" s="70"/>
      <c r="AX49" s="70"/>
    </row>
    <row r="50" spans="1:53" s="65" customFormat="1" ht="33" customHeight="1">
      <c r="A50" s="64"/>
      <c r="B50" s="124" t="s">
        <v>78</v>
      </c>
      <c r="C50" s="624" t="s">
        <v>2303</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125"/>
      <c r="AT50" s="70"/>
      <c r="AU50" s="70"/>
      <c r="AV50" s="70"/>
      <c r="AW50" s="70"/>
      <c r="AX50" s="70"/>
    </row>
    <row r="51" spans="1:53" s="65" customFormat="1" ht="44.25" customHeight="1">
      <c r="A51" s="64"/>
      <c r="B51" s="124" t="s">
        <v>78</v>
      </c>
      <c r="C51" s="561" t="s">
        <v>2304</v>
      </c>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125"/>
      <c r="AT51" s="70"/>
      <c r="AU51" s="70"/>
      <c r="AV51" s="70"/>
      <c r="AW51" s="70"/>
      <c r="AX51" s="70"/>
    </row>
    <row r="52" spans="1:53" ht="4.5" customHeight="1">
      <c r="A52" s="60"/>
      <c r="B52" s="126"/>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row>
    <row r="53" spans="1:53" ht="19.5" customHeight="1">
      <c r="A53" s="60"/>
      <c r="B53" s="660" t="s">
        <v>94</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76"/>
      <c r="AT53" s="71"/>
      <c r="AU53" s="71"/>
      <c r="AV53" s="71"/>
      <c r="AW53" s="71"/>
      <c r="AX53" s="71"/>
    </row>
    <row r="54" spans="1:53" ht="16.5" customHeight="1" thickBot="1">
      <c r="A54" s="60"/>
      <c r="B54" s="127" t="s">
        <v>78</v>
      </c>
      <c r="C54" s="661" t="s">
        <v>95</v>
      </c>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77"/>
      <c r="AT54" s="71"/>
      <c r="AU54" s="71"/>
      <c r="AV54" s="71"/>
      <c r="AW54" s="71"/>
      <c r="AX54" s="71"/>
    </row>
    <row r="55" spans="1:53" ht="51.75" customHeight="1">
      <c r="A55" s="60"/>
      <c r="B55" s="653" t="s">
        <v>96</v>
      </c>
      <c r="C55" s="654"/>
      <c r="D55" s="654"/>
      <c r="E55" s="655"/>
      <c r="F55" s="631"/>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3"/>
      <c r="AL55" s="64"/>
      <c r="AT55" s="71"/>
      <c r="AU55" s="71"/>
      <c r="AV55" s="71"/>
      <c r="AW55" s="71"/>
      <c r="AX55" s="71"/>
    </row>
    <row r="56" spans="1:53" ht="47.25" customHeight="1" thickBot="1">
      <c r="A56" s="60"/>
      <c r="B56" s="653" t="s">
        <v>97</v>
      </c>
      <c r="C56" s="654"/>
      <c r="D56" s="654"/>
      <c r="E56" s="655"/>
      <c r="F56" s="656"/>
      <c r="G56" s="657"/>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I56" s="657"/>
      <c r="AJ56" s="657"/>
      <c r="AK56" s="658"/>
      <c r="AL56" s="64"/>
      <c r="AT56" s="71"/>
      <c r="AU56" s="71"/>
      <c r="AV56" s="71"/>
      <c r="AW56" s="71"/>
      <c r="AX56" s="71"/>
    </row>
    <row r="57" spans="1:53" ht="13.5" customHeight="1">
      <c r="A57" s="60"/>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9"/>
      <c r="AT57" s="71"/>
      <c r="AU57" s="71"/>
      <c r="AV57" s="71"/>
      <c r="AW57" s="71"/>
      <c r="AX57" s="71"/>
    </row>
    <row r="58" spans="1:53" s="131" customFormat="1" ht="30.75" customHeight="1">
      <c r="A58" s="130"/>
      <c r="B58" s="652" t="s">
        <v>98</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130"/>
      <c r="AT58" s="132"/>
      <c r="AU58" s="132"/>
      <c r="AV58" s="132"/>
      <c r="AW58" s="132"/>
      <c r="AX58" s="132"/>
    </row>
    <row r="59" spans="1:53" ht="28.5" customHeight="1" thickBot="1">
      <c r="A59" s="60"/>
      <c r="B59" s="754" t="s">
        <v>99</v>
      </c>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60"/>
    </row>
    <row r="60" spans="1:53" ht="25.5" customHeight="1" thickBot="1">
      <c r="A60" s="60"/>
      <c r="B60" s="777" t="s">
        <v>100</v>
      </c>
      <c r="C60" s="778"/>
      <c r="D60" s="778"/>
      <c r="E60" s="778"/>
      <c r="F60" s="778"/>
      <c r="G60" s="778"/>
      <c r="H60" s="778"/>
      <c r="I60" s="778"/>
      <c r="J60" s="778"/>
      <c r="K60" s="778"/>
      <c r="L60" s="778"/>
      <c r="M60" s="778"/>
      <c r="N60" s="778"/>
      <c r="O60" s="778"/>
      <c r="P60" s="778"/>
      <c r="Q60" s="778"/>
      <c r="R60" s="778"/>
      <c r="S60" s="779"/>
      <c r="T60" s="780">
        <f>'別紙様式3-3（６月以降分）'!N6</f>
        <v>0</v>
      </c>
      <c r="U60" s="781"/>
      <c r="V60" s="781"/>
      <c r="W60" s="781"/>
      <c r="X60" s="781"/>
      <c r="Y60" s="133" t="s">
        <v>48</v>
      </c>
      <c r="Z60" s="134" t="s">
        <v>53</v>
      </c>
      <c r="AA60" s="102"/>
      <c r="AB60" s="60"/>
      <c r="AC60" s="60"/>
      <c r="AD60" s="60"/>
      <c r="AE60" s="60"/>
      <c r="AF60" s="60"/>
      <c r="AG60" s="60" t="s">
        <v>53</v>
      </c>
      <c r="AH60" s="135" t="str">
        <f>IF(T61&lt;T60,"×","")</f>
        <v/>
      </c>
      <c r="AI60" s="60"/>
      <c r="AJ60" s="60"/>
      <c r="AK60" s="60"/>
      <c r="AL60" s="60"/>
      <c r="AM60" s="550" t="s">
        <v>101</v>
      </c>
      <c r="AN60" s="551"/>
      <c r="AO60" s="551"/>
      <c r="AP60" s="551"/>
      <c r="AQ60" s="551"/>
      <c r="AR60" s="551"/>
      <c r="AS60" s="551"/>
      <c r="AT60" s="551"/>
      <c r="AU60" s="551"/>
      <c r="AV60" s="551"/>
      <c r="AW60" s="551"/>
      <c r="AX60" s="551"/>
      <c r="AY60" s="551"/>
      <c r="AZ60" s="551"/>
      <c r="BA60" s="552"/>
    </row>
    <row r="61" spans="1:53" ht="23.25" customHeight="1" thickBot="1">
      <c r="A61" s="60"/>
      <c r="B61" s="668" t="s">
        <v>102</v>
      </c>
      <c r="C61" s="669"/>
      <c r="D61" s="669"/>
      <c r="E61" s="669"/>
      <c r="F61" s="669"/>
      <c r="G61" s="669"/>
      <c r="H61" s="669"/>
      <c r="I61" s="669"/>
      <c r="J61" s="669"/>
      <c r="K61" s="669"/>
      <c r="L61" s="669"/>
      <c r="M61" s="669"/>
      <c r="N61" s="669"/>
      <c r="O61" s="669"/>
      <c r="P61" s="669"/>
      <c r="Q61" s="669"/>
      <c r="R61" s="669"/>
      <c r="S61" s="669"/>
      <c r="T61" s="670"/>
      <c r="U61" s="671"/>
      <c r="V61" s="671"/>
      <c r="W61" s="671"/>
      <c r="X61" s="672"/>
      <c r="Y61" s="136" t="s">
        <v>48</v>
      </c>
      <c r="Z61" s="60"/>
      <c r="AA61" s="137" t="s">
        <v>103</v>
      </c>
      <c r="AB61" s="643">
        <f>IFERROR(T62/T60*100,0)</f>
        <v>0</v>
      </c>
      <c r="AC61" s="644"/>
      <c r="AD61" s="645"/>
      <c r="AE61" s="138" t="s">
        <v>104</v>
      </c>
      <c r="AF61" s="139" t="s">
        <v>105</v>
      </c>
      <c r="AG61" s="60" t="s">
        <v>53</v>
      </c>
      <c r="AH61" s="94" t="str">
        <f>IF(T60=0,"",(IF(AB61&gt;=200/3,"○","×")))</f>
        <v/>
      </c>
      <c r="AI61" s="140"/>
      <c r="AJ61" s="140"/>
      <c r="AK61" s="140"/>
      <c r="AL61" s="140"/>
      <c r="AM61" s="550" t="s">
        <v>106</v>
      </c>
      <c r="AN61" s="551"/>
      <c r="AO61" s="551"/>
      <c r="AP61" s="551"/>
      <c r="AQ61" s="551"/>
      <c r="AR61" s="551"/>
      <c r="AS61" s="551"/>
      <c r="AT61" s="551"/>
      <c r="AU61" s="551"/>
      <c r="AV61" s="551"/>
      <c r="AW61" s="551"/>
      <c r="AX61" s="551"/>
      <c r="AY61" s="551"/>
      <c r="AZ61" s="551"/>
      <c r="BA61" s="552"/>
    </row>
    <row r="62" spans="1:53" ht="26.25" customHeight="1" thickBot="1">
      <c r="A62" s="60"/>
      <c r="B62" s="141"/>
      <c r="C62" s="786" t="s">
        <v>107</v>
      </c>
      <c r="D62" s="787"/>
      <c r="E62" s="787"/>
      <c r="F62" s="787"/>
      <c r="G62" s="787"/>
      <c r="H62" s="787"/>
      <c r="I62" s="787"/>
      <c r="J62" s="787"/>
      <c r="K62" s="787"/>
      <c r="L62" s="787"/>
      <c r="M62" s="787"/>
      <c r="N62" s="787"/>
      <c r="O62" s="787"/>
      <c r="P62" s="787"/>
      <c r="Q62" s="787"/>
      <c r="R62" s="787"/>
      <c r="S62" s="787"/>
      <c r="T62" s="782"/>
      <c r="U62" s="783"/>
      <c r="V62" s="783"/>
      <c r="W62" s="783"/>
      <c r="X62" s="784"/>
      <c r="Y62" s="142" t="s">
        <v>48</v>
      </c>
      <c r="Z62" s="143" t="s">
        <v>53</v>
      </c>
      <c r="AA62" s="52"/>
      <c r="AB62" s="144"/>
      <c r="AC62" s="145"/>
      <c r="AD62" s="146"/>
      <c r="AE62" s="146"/>
      <c r="AF62" s="139"/>
      <c r="AG62" s="60"/>
      <c r="AH62" s="60"/>
      <c r="AI62" s="140"/>
      <c r="AJ62" s="60"/>
      <c r="AK62" s="140"/>
      <c r="AL62" s="140"/>
      <c r="AQ62" s="284"/>
    </row>
    <row r="63" spans="1:53" ht="16.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140"/>
      <c r="AK63" s="140"/>
      <c r="AL63" s="140"/>
    </row>
    <row r="64" spans="1:53" ht="26.25" customHeight="1">
      <c r="A64" s="60"/>
      <c r="B64" s="785" t="s">
        <v>108</v>
      </c>
      <c r="C64" s="785"/>
      <c r="D64" s="785"/>
      <c r="E64" s="785"/>
      <c r="F64" s="785"/>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60"/>
    </row>
    <row r="65" spans="1:82" s="148" customFormat="1" ht="14.25" customHeight="1">
      <c r="A65" s="121"/>
      <c r="B65" s="121"/>
      <c r="C65" s="147" t="s">
        <v>109</v>
      </c>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row>
    <row r="66" spans="1:82" s="148" customFormat="1" ht="15" customHeight="1" thickBot="1">
      <c r="A66" s="121"/>
      <c r="B66" s="121"/>
      <c r="C66" s="150" t="s">
        <v>110</v>
      </c>
      <c r="D66" s="763" t="s">
        <v>111</v>
      </c>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151"/>
      <c r="AJ66" s="151"/>
      <c r="AK66" s="151"/>
      <c r="AL66" s="151"/>
      <c r="AM66" s="58" t="b">
        <v>0</v>
      </c>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row>
    <row r="67" spans="1:82" s="148" customFormat="1" ht="21" customHeight="1" thickBot="1">
      <c r="A67" s="121"/>
      <c r="B67" s="121"/>
      <c r="C67" s="887"/>
      <c r="D67" s="888"/>
      <c r="E67" s="761" t="s">
        <v>112</v>
      </c>
      <c r="F67" s="761"/>
      <c r="G67" s="761"/>
      <c r="H67" s="761"/>
      <c r="I67" s="761"/>
      <c r="J67" s="761"/>
      <c r="K67" s="761"/>
      <c r="L67" s="761"/>
      <c r="M67" s="761"/>
      <c r="N67" s="761"/>
      <c r="O67" s="761"/>
      <c r="P67" s="761"/>
      <c r="Q67" s="761"/>
      <c r="R67" s="761"/>
      <c r="S67" s="761"/>
      <c r="T67" s="761"/>
      <c r="U67" s="761"/>
      <c r="V67" s="761"/>
      <c r="W67" s="761"/>
      <c r="X67" s="761"/>
      <c r="Y67" s="761"/>
      <c r="Z67" s="762"/>
      <c r="AA67" s="61" t="s">
        <v>53</v>
      </c>
      <c r="AB67" s="94" t="str">
        <f>IF('別紙様式3-2（４・５月）'!AF6="継続ベア加算なし","",IF(AM66=TRUE,"○","×"))</f>
        <v/>
      </c>
      <c r="AC67" s="121"/>
      <c r="AD67" s="122"/>
      <c r="AE67" s="122"/>
      <c r="AF67" s="122"/>
      <c r="AG67" s="122"/>
      <c r="AH67" s="122"/>
      <c r="AI67" s="122"/>
      <c r="AJ67" s="122"/>
      <c r="AK67" s="122"/>
      <c r="AL67" s="122"/>
      <c r="AM67" s="881" t="s">
        <v>113</v>
      </c>
      <c r="AN67" s="882"/>
      <c r="AO67" s="882"/>
      <c r="AP67" s="882"/>
      <c r="AQ67" s="882"/>
      <c r="AR67" s="882"/>
      <c r="AS67" s="882"/>
      <c r="AT67" s="882"/>
      <c r="AU67" s="882"/>
      <c r="AV67" s="882"/>
      <c r="AW67" s="882"/>
      <c r="AX67" s="882"/>
      <c r="AY67" s="882"/>
      <c r="AZ67" s="882"/>
      <c r="BA67" s="883"/>
      <c r="BB67" s="149"/>
      <c r="BC67" s="149"/>
      <c r="BD67" s="149"/>
      <c r="BE67" s="149"/>
      <c r="BF67" s="149"/>
      <c r="BG67" s="149"/>
      <c r="BH67" s="149"/>
      <c r="BI67" s="149"/>
      <c r="BJ67" s="149"/>
      <c r="BK67" s="149"/>
      <c r="BL67" s="149"/>
      <c r="BM67" s="149"/>
      <c r="BN67" s="149"/>
      <c r="BO67" s="149"/>
      <c r="BP67" s="149"/>
      <c r="BQ67" s="149"/>
      <c r="BR67" s="149"/>
      <c r="BS67" s="149"/>
      <c r="BT67" s="149"/>
    </row>
    <row r="68" spans="1:82" s="148" customFormat="1" ht="6" customHeight="1" thickBot="1">
      <c r="A68" s="121"/>
      <c r="B68" s="121"/>
      <c r="C68" s="121"/>
      <c r="D68" s="121"/>
      <c r="E68" s="121"/>
      <c r="F68" s="121"/>
      <c r="G68" s="121"/>
      <c r="H68" s="121"/>
      <c r="I68" s="121"/>
      <c r="J68" s="153"/>
      <c r="K68" s="153"/>
      <c r="L68" s="153"/>
      <c r="M68" s="153"/>
      <c r="N68" s="153"/>
      <c r="O68" s="153"/>
      <c r="P68" s="153"/>
      <c r="Q68" s="153"/>
      <c r="R68" s="153"/>
      <c r="S68" s="153"/>
      <c r="T68" s="153"/>
      <c r="U68" s="153"/>
      <c r="V68" s="153"/>
      <c r="W68" s="153"/>
      <c r="X68" s="153"/>
      <c r="Y68" s="122"/>
      <c r="Z68" s="122"/>
      <c r="AA68" s="122"/>
      <c r="AB68" s="122"/>
      <c r="AC68" s="122"/>
      <c r="AD68" s="122"/>
      <c r="AE68" s="122"/>
      <c r="AF68" s="122"/>
      <c r="AG68" s="122"/>
      <c r="AH68" s="122"/>
      <c r="AI68" s="122"/>
      <c r="AJ68" s="122"/>
      <c r="AK68" s="122"/>
      <c r="AL68" s="122"/>
      <c r="AM68" s="884"/>
      <c r="AN68" s="885"/>
      <c r="AO68" s="885"/>
      <c r="AP68" s="885"/>
      <c r="AQ68" s="885"/>
      <c r="AR68" s="885"/>
      <c r="AS68" s="885"/>
      <c r="AT68" s="885"/>
      <c r="AU68" s="885"/>
      <c r="AV68" s="885"/>
      <c r="AW68" s="885"/>
      <c r="AX68" s="885"/>
      <c r="AY68" s="885"/>
      <c r="AZ68" s="885"/>
      <c r="BA68" s="886"/>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row>
    <row r="69" spans="1:82" s="148" customFormat="1" ht="14">
      <c r="A69" s="121"/>
      <c r="B69" s="121"/>
      <c r="C69" s="147" t="s">
        <v>114</v>
      </c>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N69" s="149"/>
      <c r="AO69" s="154"/>
      <c r="AP69" s="154"/>
      <c r="AQ69" s="154"/>
      <c r="AR69" s="154"/>
      <c r="AS69" s="154"/>
      <c r="AT69" s="154"/>
      <c r="AU69" s="154"/>
      <c r="AV69" s="154"/>
      <c r="AW69" s="154"/>
      <c r="AX69" s="154"/>
      <c r="AY69" s="154"/>
      <c r="AZ69" s="154"/>
      <c r="BA69" s="154"/>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row>
    <row r="70" spans="1:82" s="148" customFormat="1" ht="24.75" customHeight="1" thickBot="1">
      <c r="A70" s="121"/>
      <c r="B70" s="121"/>
      <c r="C70" s="155" t="s">
        <v>110</v>
      </c>
      <c r="D70" s="763" t="s">
        <v>115</v>
      </c>
      <c r="E70" s="763"/>
      <c r="F70" s="763"/>
      <c r="G70" s="763"/>
      <c r="H70" s="763"/>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3"/>
      <c r="AI70" s="151"/>
      <c r="AJ70" s="151"/>
      <c r="AK70" s="151"/>
      <c r="AL70" s="151"/>
      <c r="AN70" s="149"/>
      <c r="AO70" s="154"/>
      <c r="AP70" s="154"/>
      <c r="AQ70" s="154"/>
      <c r="AR70" s="154"/>
      <c r="AS70" s="154"/>
      <c r="AT70" s="154"/>
      <c r="AU70" s="154"/>
      <c r="AV70" s="154"/>
      <c r="AW70" s="154"/>
      <c r="AX70" s="154"/>
      <c r="AY70" s="154"/>
      <c r="AZ70" s="154"/>
      <c r="BA70" s="154"/>
      <c r="BO70" s="149"/>
      <c r="BP70" s="149"/>
      <c r="BQ70" s="149"/>
      <c r="BR70" s="149"/>
      <c r="BS70" s="149"/>
      <c r="BT70" s="149"/>
      <c r="BU70" s="149"/>
      <c r="BV70" s="149"/>
      <c r="BW70" s="149"/>
      <c r="BX70" s="149"/>
      <c r="BY70" s="149"/>
      <c r="BZ70" s="149"/>
      <c r="CA70" s="149"/>
      <c r="CB70" s="149"/>
      <c r="CC70" s="149"/>
      <c r="CD70" s="149"/>
    </row>
    <row r="71" spans="1:82" ht="23.25" customHeight="1">
      <c r="A71" s="60"/>
      <c r="B71" s="60"/>
      <c r="C71" s="777" t="s">
        <v>116</v>
      </c>
      <c r="D71" s="778"/>
      <c r="E71" s="778"/>
      <c r="F71" s="778"/>
      <c r="G71" s="778"/>
      <c r="H71" s="778"/>
      <c r="I71" s="778"/>
      <c r="J71" s="778"/>
      <c r="K71" s="778"/>
      <c r="L71" s="778"/>
      <c r="M71" s="778"/>
      <c r="N71" s="778"/>
      <c r="O71" s="778"/>
      <c r="P71" s="778"/>
      <c r="Q71" s="778"/>
      <c r="R71" s="778"/>
      <c r="S71" s="778"/>
      <c r="T71" s="779"/>
      <c r="U71" s="889">
        <f>'別紙様式3-2（４・５月）'!N8</f>
        <v>0</v>
      </c>
      <c r="V71" s="890"/>
      <c r="W71" s="890"/>
      <c r="X71" s="890"/>
      <c r="Y71" s="890"/>
      <c r="Z71" s="136" t="s">
        <v>48</v>
      </c>
      <c r="AA71" s="102"/>
      <c r="AB71" s="156" t="s">
        <v>53</v>
      </c>
      <c r="AC71" s="616" t="str">
        <f>IF('別紙様式3-2（４・５月）'!AF5="","",IF(U72&gt;=U71,"○","×"))</f>
        <v/>
      </c>
      <c r="AD71" s="60"/>
      <c r="AE71" s="60"/>
      <c r="AF71" s="60"/>
      <c r="AG71" s="60"/>
      <c r="AH71" s="60"/>
      <c r="AI71" s="60"/>
      <c r="AJ71" s="60"/>
      <c r="AK71" s="60"/>
      <c r="AL71" s="60"/>
      <c r="AO71" s="154"/>
      <c r="AP71" s="154"/>
      <c r="AQ71" s="154"/>
      <c r="AR71" s="154"/>
      <c r="AS71" s="154"/>
      <c r="AT71" s="154"/>
      <c r="AU71" s="154"/>
      <c r="AV71" s="154"/>
      <c r="AW71" s="154"/>
      <c r="AX71" s="154"/>
      <c r="AY71" s="154"/>
      <c r="AZ71" s="154"/>
      <c r="BA71" s="154"/>
    </row>
    <row r="72" spans="1:82" ht="23.25" customHeight="1" thickBot="1">
      <c r="A72" s="60"/>
      <c r="B72" s="60"/>
      <c r="C72" s="891" t="s">
        <v>117</v>
      </c>
      <c r="D72" s="892"/>
      <c r="E72" s="892"/>
      <c r="F72" s="892"/>
      <c r="G72" s="892"/>
      <c r="H72" s="892"/>
      <c r="I72" s="892"/>
      <c r="J72" s="892"/>
      <c r="K72" s="892"/>
      <c r="L72" s="892"/>
      <c r="M72" s="892"/>
      <c r="N72" s="892"/>
      <c r="O72" s="892"/>
      <c r="P72" s="892"/>
      <c r="Q72" s="892"/>
      <c r="R72" s="892"/>
      <c r="S72" s="892"/>
      <c r="T72" s="893"/>
      <c r="U72" s="889">
        <f>U73+U77</f>
        <v>0</v>
      </c>
      <c r="V72" s="890"/>
      <c r="W72" s="890"/>
      <c r="X72" s="890"/>
      <c r="Y72" s="890"/>
      <c r="Z72" s="136" t="s">
        <v>48</v>
      </c>
      <c r="AA72" s="60"/>
      <c r="AB72" s="156" t="s">
        <v>53</v>
      </c>
      <c r="AC72" s="617"/>
      <c r="AD72" s="156"/>
      <c r="AE72" s="156"/>
      <c r="AF72" s="156"/>
      <c r="AG72" s="156"/>
      <c r="AH72" s="156"/>
      <c r="AI72" s="140"/>
      <c r="AJ72" s="140"/>
      <c r="AK72" s="140"/>
      <c r="AL72" s="140"/>
      <c r="AM72" s="157"/>
    </row>
    <row r="73" spans="1:82" ht="13" customHeight="1" thickBot="1">
      <c r="A73" s="60"/>
      <c r="B73" s="60"/>
      <c r="C73" s="766" t="s">
        <v>118</v>
      </c>
      <c r="D73" s="767"/>
      <c r="E73" s="583" t="s">
        <v>119</v>
      </c>
      <c r="F73" s="584"/>
      <c r="G73" s="584"/>
      <c r="H73" s="584"/>
      <c r="I73" s="584"/>
      <c r="J73" s="584"/>
      <c r="K73" s="584"/>
      <c r="L73" s="584"/>
      <c r="M73" s="584"/>
      <c r="N73" s="584"/>
      <c r="O73" s="584"/>
      <c r="P73" s="584"/>
      <c r="Q73" s="584"/>
      <c r="R73" s="584"/>
      <c r="S73" s="584"/>
      <c r="T73" s="585"/>
      <c r="U73" s="589"/>
      <c r="V73" s="590"/>
      <c r="W73" s="590"/>
      <c r="X73" s="590"/>
      <c r="Y73" s="591"/>
      <c r="Z73" s="595" t="s">
        <v>48</v>
      </c>
      <c r="AA73" s="60"/>
      <c r="AB73" s="60"/>
      <c r="AC73" s="60"/>
      <c r="AD73" s="139"/>
      <c r="AE73" s="158"/>
      <c r="AF73" s="158"/>
      <c r="AG73" s="139"/>
      <c r="AH73" s="60"/>
      <c r="AI73" s="140"/>
      <c r="AJ73" s="140"/>
      <c r="AK73" s="60"/>
      <c r="AL73" s="140"/>
      <c r="AM73" s="157"/>
    </row>
    <row r="74" spans="1:82" ht="13" customHeight="1">
      <c r="A74" s="60"/>
      <c r="B74" s="60"/>
      <c r="C74" s="894"/>
      <c r="D74" s="767"/>
      <c r="E74" s="586"/>
      <c r="F74" s="587"/>
      <c r="G74" s="587"/>
      <c r="H74" s="587"/>
      <c r="I74" s="587"/>
      <c r="J74" s="587"/>
      <c r="K74" s="587"/>
      <c r="L74" s="587"/>
      <c r="M74" s="587"/>
      <c r="N74" s="587"/>
      <c r="O74" s="587"/>
      <c r="P74" s="587"/>
      <c r="Q74" s="587"/>
      <c r="R74" s="587"/>
      <c r="S74" s="587"/>
      <c r="T74" s="588"/>
      <c r="U74" s="592"/>
      <c r="V74" s="593"/>
      <c r="W74" s="593"/>
      <c r="X74" s="593"/>
      <c r="Y74" s="594"/>
      <c r="Z74" s="595"/>
      <c r="AA74" s="60" t="s">
        <v>53</v>
      </c>
      <c r="AB74" s="614" t="s">
        <v>103</v>
      </c>
      <c r="AC74" s="608">
        <f>IFERROR(U75/U73*100,0)</f>
        <v>0</v>
      </c>
      <c r="AD74" s="609"/>
      <c r="AE74" s="610"/>
      <c r="AF74" s="614" t="s">
        <v>104</v>
      </c>
      <c r="AG74" s="614" t="s">
        <v>105</v>
      </c>
      <c r="AH74" s="615" t="s">
        <v>53</v>
      </c>
      <c r="AI74" s="616" t="str">
        <f>IF('別紙様式3-2（４・５月）'!AF5="","",IF(AND(AC74&gt;=200/3,AC74&lt;=100),"○","×"))</f>
        <v/>
      </c>
      <c r="AJ74" s="140"/>
      <c r="AK74" s="60"/>
      <c r="AL74" s="140"/>
      <c r="AM74" s="568" t="s">
        <v>120</v>
      </c>
      <c r="AN74" s="569"/>
      <c r="AO74" s="569"/>
      <c r="AP74" s="569"/>
      <c r="AQ74" s="569"/>
      <c r="AR74" s="569"/>
      <c r="AS74" s="569"/>
      <c r="AT74" s="569"/>
      <c r="AU74" s="569"/>
      <c r="AV74" s="569"/>
      <c r="AW74" s="569"/>
      <c r="AX74" s="569"/>
      <c r="AY74" s="569"/>
      <c r="AZ74" s="569"/>
      <c r="BA74" s="570"/>
    </row>
    <row r="75" spans="1:82" ht="13" customHeight="1" thickBot="1">
      <c r="A75" s="60"/>
      <c r="B75" s="60"/>
      <c r="C75" s="894"/>
      <c r="D75" s="767"/>
      <c r="E75" s="159"/>
      <c r="F75" s="596" t="s">
        <v>121</v>
      </c>
      <c r="G75" s="597"/>
      <c r="H75" s="597"/>
      <c r="I75" s="597"/>
      <c r="J75" s="597"/>
      <c r="K75" s="597"/>
      <c r="L75" s="597"/>
      <c r="M75" s="597"/>
      <c r="N75" s="597"/>
      <c r="O75" s="597"/>
      <c r="P75" s="597"/>
      <c r="Q75" s="597"/>
      <c r="R75" s="597"/>
      <c r="S75" s="597"/>
      <c r="T75" s="598"/>
      <c r="U75" s="602"/>
      <c r="V75" s="603"/>
      <c r="W75" s="603"/>
      <c r="X75" s="603"/>
      <c r="Y75" s="604"/>
      <c r="Z75" s="595" t="s">
        <v>48</v>
      </c>
      <c r="AA75" s="60" t="s">
        <v>53</v>
      </c>
      <c r="AB75" s="614"/>
      <c r="AC75" s="611"/>
      <c r="AD75" s="612"/>
      <c r="AE75" s="613"/>
      <c r="AF75" s="614"/>
      <c r="AG75" s="614"/>
      <c r="AH75" s="615"/>
      <c r="AI75" s="617"/>
      <c r="AJ75" s="140"/>
      <c r="AK75" s="60"/>
      <c r="AL75" s="140"/>
      <c r="AM75" s="571"/>
      <c r="AN75" s="572"/>
      <c r="AO75" s="572"/>
      <c r="AP75" s="572"/>
      <c r="AQ75" s="572"/>
      <c r="AR75" s="572"/>
      <c r="AS75" s="572"/>
      <c r="AT75" s="572"/>
      <c r="AU75" s="572"/>
      <c r="AV75" s="572"/>
      <c r="AW75" s="572"/>
      <c r="AX75" s="572"/>
      <c r="AY75" s="572"/>
      <c r="AZ75" s="572"/>
      <c r="BA75" s="573"/>
    </row>
    <row r="76" spans="1:82" ht="13" customHeight="1" thickBot="1">
      <c r="A76" s="60"/>
      <c r="B76" s="60"/>
      <c r="C76" s="894"/>
      <c r="D76" s="767"/>
      <c r="E76" s="160"/>
      <c r="F76" s="599"/>
      <c r="G76" s="600"/>
      <c r="H76" s="600"/>
      <c r="I76" s="600"/>
      <c r="J76" s="600"/>
      <c r="K76" s="600"/>
      <c r="L76" s="600"/>
      <c r="M76" s="600"/>
      <c r="N76" s="600"/>
      <c r="O76" s="600"/>
      <c r="P76" s="600"/>
      <c r="Q76" s="600"/>
      <c r="R76" s="600"/>
      <c r="S76" s="600"/>
      <c r="T76" s="601"/>
      <c r="U76" s="605"/>
      <c r="V76" s="606"/>
      <c r="W76" s="606"/>
      <c r="X76" s="606"/>
      <c r="Y76" s="607"/>
      <c r="Z76" s="595"/>
      <c r="AA76" s="60"/>
      <c r="AB76" s="60"/>
      <c r="AC76" s="60"/>
      <c r="AD76" s="60"/>
      <c r="AE76" s="60"/>
      <c r="AF76" s="60"/>
      <c r="AG76" s="60"/>
      <c r="AH76" s="60"/>
      <c r="AI76" s="60"/>
      <c r="AJ76" s="140"/>
      <c r="AK76" s="140"/>
      <c r="AL76" s="140"/>
    </row>
    <row r="77" spans="1:82" ht="13" customHeight="1" thickBot="1">
      <c r="A77" s="60"/>
      <c r="B77" s="60"/>
      <c r="C77" s="764" t="s">
        <v>122</v>
      </c>
      <c r="D77" s="765"/>
      <c r="E77" s="583" t="s">
        <v>123</v>
      </c>
      <c r="F77" s="584"/>
      <c r="G77" s="584"/>
      <c r="H77" s="584"/>
      <c r="I77" s="584"/>
      <c r="J77" s="584"/>
      <c r="K77" s="584"/>
      <c r="L77" s="584"/>
      <c r="M77" s="584"/>
      <c r="N77" s="584"/>
      <c r="O77" s="584"/>
      <c r="P77" s="584"/>
      <c r="Q77" s="584"/>
      <c r="R77" s="584"/>
      <c r="S77" s="584"/>
      <c r="T77" s="585"/>
      <c r="U77" s="589"/>
      <c r="V77" s="590"/>
      <c r="W77" s="590"/>
      <c r="X77" s="590"/>
      <c r="Y77" s="591"/>
      <c r="Z77" s="595" t="s">
        <v>48</v>
      </c>
      <c r="AA77" s="60"/>
      <c r="AB77" s="60"/>
      <c r="AC77" s="60"/>
      <c r="AD77" s="139"/>
      <c r="AE77" s="158"/>
      <c r="AF77" s="158"/>
      <c r="AG77" s="139"/>
      <c r="AH77" s="60"/>
      <c r="AI77" s="60"/>
      <c r="AJ77" s="140"/>
      <c r="AK77" s="140"/>
      <c r="AL77" s="140"/>
      <c r="AM77" s="157"/>
    </row>
    <row r="78" spans="1:82" ht="13" customHeight="1">
      <c r="A78" s="60"/>
      <c r="B78" s="60"/>
      <c r="C78" s="766"/>
      <c r="D78" s="767"/>
      <c r="E78" s="586"/>
      <c r="F78" s="587"/>
      <c r="G78" s="587"/>
      <c r="H78" s="587"/>
      <c r="I78" s="587"/>
      <c r="J78" s="587"/>
      <c r="K78" s="587"/>
      <c r="L78" s="587"/>
      <c r="M78" s="587"/>
      <c r="N78" s="587"/>
      <c r="O78" s="587"/>
      <c r="P78" s="587"/>
      <c r="Q78" s="587"/>
      <c r="R78" s="587"/>
      <c r="S78" s="587"/>
      <c r="T78" s="588"/>
      <c r="U78" s="592"/>
      <c r="V78" s="593"/>
      <c r="W78" s="593"/>
      <c r="X78" s="593"/>
      <c r="Y78" s="594"/>
      <c r="Z78" s="595"/>
      <c r="AA78" s="60" t="s">
        <v>53</v>
      </c>
      <c r="AB78" s="614" t="s">
        <v>103</v>
      </c>
      <c r="AC78" s="608">
        <f>IFERROR(U79/U77*100,0)</f>
        <v>0</v>
      </c>
      <c r="AD78" s="609"/>
      <c r="AE78" s="610"/>
      <c r="AF78" s="614" t="s">
        <v>104</v>
      </c>
      <c r="AG78" s="614" t="s">
        <v>105</v>
      </c>
      <c r="AH78" s="615" t="s">
        <v>53</v>
      </c>
      <c r="AI78" s="616" t="str">
        <f>IF('別紙様式3-2（４・５月）'!AF5="","",IF(AND(AC78&gt;=200/3,AC78&lt;=100),"○","×"))</f>
        <v/>
      </c>
      <c r="AJ78" s="140"/>
      <c r="AK78" s="140"/>
      <c r="AL78" s="140"/>
      <c r="AM78" s="618" t="s">
        <v>124</v>
      </c>
      <c r="AN78" s="619"/>
      <c r="AO78" s="619"/>
      <c r="AP78" s="619"/>
      <c r="AQ78" s="619"/>
      <c r="AR78" s="619"/>
      <c r="AS78" s="619"/>
      <c r="AT78" s="619"/>
      <c r="AU78" s="619"/>
      <c r="AV78" s="619"/>
      <c r="AW78" s="619"/>
      <c r="AX78" s="619"/>
      <c r="AY78" s="619"/>
      <c r="AZ78" s="619"/>
      <c r="BA78" s="620"/>
    </row>
    <row r="79" spans="1:82" ht="13" customHeight="1" thickBot="1">
      <c r="A79" s="60"/>
      <c r="B79" s="60"/>
      <c r="C79" s="766"/>
      <c r="D79" s="767"/>
      <c r="E79" s="159"/>
      <c r="F79" s="596" t="s">
        <v>121</v>
      </c>
      <c r="G79" s="597"/>
      <c r="H79" s="597"/>
      <c r="I79" s="597"/>
      <c r="J79" s="597"/>
      <c r="K79" s="597"/>
      <c r="L79" s="597"/>
      <c r="M79" s="597"/>
      <c r="N79" s="597"/>
      <c r="O79" s="597"/>
      <c r="P79" s="597"/>
      <c r="Q79" s="597"/>
      <c r="R79" s="597"/>
      <c r="S79" s="597"/>
      <c r="T79" s="598"/>
      <c r="U79" s="602"/>
      <c r="V79" s="603"/>
      <c r="W79" s="603"/>
      <c r="X79" s="603"/>
      <c r="Y79" s="604"/>
      <c r="Z79" s="595" t="s">
        <v>48</v>
      </c>
      <c r="AA79" s="60" t="s">
        <v>53</v>
      </c>
      <c r="AB79" s="614"/>
      <c r="AC79" s="611"/>
      <c r="AD79" s="612"/>
      <c r="AE79" s="613"/>
      <c r="AF79" s="614"/>
      <c r="AG79" s="614"/>
      <c r="AH79" s="615"/>
      <c r="AI79" s="617"/>
      <c r="AJ79" s="140"/>
      <c r="AK79" s="140"/>
      <c r="AL79" s="140"/>
      <c r="AM79" s="621"/>
      <c r="AN79" s="622"/>
      <c r="AO79" s="622"/>
      <c r="AP79" s="622"/>
      <c r="AQ79" s="622"/>
      <c r="AR79" s="622"/>
      <c r="AS79" s="622"/>
      <c r="AT79" s="622"/>
      <c r="AU79" s="622"/>
      <c r="AV79" s="622"/>
      <c r="AW79" s="622"/>
      <c r="AX79" s="622"/>
      <c r="AY79" s="622"/>
      <c r="AZ79" s="622"/>
      <c r="BA79" s="623"/>
    </row>
    <row r="80" spans="1:82" ht="13" customHeight="1" thickBot="1">
      <c r="A80" s="60"/>
      <c r="B80" s="60"/>
      <c r="C80" s="768"/>
      <c r="D80" s="769"/>
      <c r="E80" s="161"/>
      <c r="F80" s="599"/>
      <c r="G80" s="600"/>
      <c r="H80" s="600"/>
      <c r="I80" s="600"/>
      <c r="J80" s="600"/>
      <c r="K80" s="600"/>
      <c r="L80" s="600"/>
      <c r="M80" s="600"/>
      <c r="N80" s="600"/>
      <c r="O80" s="600"/>
      <c r="P80" s="600"/>
      <c r="Q80" s="600"/>
      <c r="R80" s="600"/>
      <c r="S80" s="600"/>
      <c r="T80" s="601"/>
      <c r="U80" s="605"/>
      <c r="V80" s="606"/>
      <c r="W80" s="606"/>
      <c r="X80" s="606"/>
      <c r="Y80" s="607"/>
      <c r="Z80" s="595"/>
      <c r="AA80" s="60"/>
      <c r="AB80" s="60"/>
      <c r="AC80" s="60"/>
      <c r="AD80" s="60"/>
      <c r="AE80" s="60"/>
      <c r="AF80" s="60"/>
      <c r="AG80" s="60"/>
      <c r="AH80" s="60"/>
      <c r="AI80" s="162"/>
      <c r="AJ80" s="140"/>
      <c r="AK80" s="140"/>
      <c r="AL80" s="140"/>
    </row>
    <row r="81" spans="1:41" ht="16.5" customHeight="1" thickBot="1">
      <c r="A81" s="60"/>
      <c r="B81" s="163"/>
      <c r="C81" s="163"/>
      <c r="D81" s="163"/>
      <c r="E81" s="163"/>
      <c r="F81" s="163"/>
      <c r="G81" s="163"/>
      <c r="H81" s="163"/>
      <c r="I81" s="163"/>
      <c r="J81" s="163"/>
      <c r="K81" s="163"/>
      <c r="L81" s="163"/>
      <c r="M81" s="163"/>
      <c r="N81" s="163"/>
      <c r="O81" s="163"/>
      <c r="P81" s="163"/>
      <c r="Q81" s="163"/>
      <c r="R81" s="163"/>
      <c r="S81" s="163"/>
      <c r="T81" s="163"/>
      <c r="U81" s="121"/>
      <c r="V81" s="51"/>
      <c r="W81" s="51"/>
      <c r="X81" s="51"/>
      <c r="Y81" s="52"/>
      <c r="Z81" s="53"/>
      <c r="AA81" s="52"/>
      <c r="AB81" s="144"/>
      <c r="AC81" s="145"/>
      <c r="AD81" s="146"/>
      <c r="AE81" s="146"/>
      <c r="AF81" s="139"/>
      <c r="AG81" s="127"/>
      <c r="AH81" s="164"/>
      <c r="AI81" s="162"/>
      <c r="AJ81" s="140"/>
      <c r="AK81" s="140"/>
      <c r="AL81" s="140"/>
      <c r="AM81" s="157"/>
    </row>
    <row r="82" spans="1:41" ht="18" customHeight="1" thickBot="1">
      <c r="A82" s="60"/>
      <c r="B82" s="76" t="s">
        <v>125</v>
      </c>
      <c r="C82" s="76"/>
      <c r="D82" s="76"/>
      <c r="E82" s="76"/>
      <c r="F82" s="76"/>
      <c r="G82" s="76"/>
      <c r="H82" s="76"/>
      <c r="I82" s="76"/>
      <c r="J82" s="76"/>
      <c r="K82" s="76"/>
      <c r="L82" s="76"/>
      <c r="M82" s="755"/>
      <c r="N82" s="756"/>
      <c r="O82" s="757" t="s">
        <v>126</v>
      </c>
      <c r="P82" s="757"/>
      <c r="Q82" s="757"/>
      <c r="R82" s="757"/>
      <c r="S82" s="757"/>
      <c r="T82" s="757"/>
      <c r="U82" s="757"/>
      <c r="V82" s="757"/>
      <c r="W82" s="757"/>
      <c r="X82" s="757"/>
      <c r="Y82" s="757"/>
      <c r="Z82" s="757"/>
      <c r="AA82" s="757"/>
      <c r="AB82" s="757"/>
      <c r="AC82" s="757"/>
      <c r="AD82" s="757"/>
      <c r="AE82" s="757"/>
      <c r="AF82" s="757"/>
      <c r="AG82" s="757"/>
      <c r="AH82" s="757"/>
      <c r="AI82" s="757"/>
      <c r="AJ82" s="757"/>
      <c r="AK82" s="758"/>
      <c r="AL82" s="130"/>
      <c r="AM82" s="58" t="b">
        <v>0</v>
      </c>
      <c r="AN82" s="165"/>
    </row>
    <row r="83" spans="1:41" ht="3" customHeight="1" thickBot="1">
      <c r="A83" s="60"/>
      <c r="B83" s="60"/>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130"/>
      <c r="AM83" s="157"/>
    </row>
    <row r="84" spans="1:41" ht="13.5" customHeight="1" thickBot="1">
      <c r="A84" s="60"/>
      <c r="B84" s="147" t="s">
        <v>127</v>
      </c>
      <c r="C84" s="77"/>
      <c r="D84" s="77"/>
      <c r="E84" s="77"/>
      <c r="F84" s="77"/>
      <c r="G84" s="77"/>
      <c r="H84" s="77"/>
      <c r="I84" s="77"/>
      <c r="J84" s="77"/>
      <c r="K84" s="77"/>
      <c r="L84" s="77"/>
      <c r="M84" s="77"/>
      <c r="N84" s="77"/>
      <c r="O84" s="77"/>
      <c r="P84" s="77"/>
      <c r="Q84" s="77"/>
      <c r="R84" s="77"/>
      <c r="S84" s="166" t="s">
        <v>110</v>
      </c>
      <c r="T84" s="167" t="s">
        <v>128</v>
      </c>
      <c r="U84" s="77"/>
      <c r="V84" s="77"/>
      <c r="W84" s="77"/>
      <c r="X84" s="77"/>
      <c r="Y84" s="77"/>
      <c r="Z84" s="77"/>
      <c r="AA84" s="77"/>
      <c r="AB84" s="77"/>
      <c r="AC84" s="77"/>
      <c r="AD84" s="77"/>
      <c r="AE84" s="77"/>
      <c r="AF84" s="77"/>
      <c r="AG84" s="77"/>
      <c r="AH84" s="77"/>
      <c r="AI84" s="802" t="str">
        <f>IF(OR('別紙様式3-2（４・５月）'!AE5="処遇加算Ⅰ・Ⅱあり",'別紙様式3-3（６月以降分）'!AF5="旧処遇加算Ⅰ・Ⅱ相当あり"),"該当","")</f>
        <v/>
      </c>
      <c r="AJ84" s="803"/>
      <c r="AK84" s="804"/>
      <c r="AL84" s="64"/>
      <c r="AM84" s="157"/>
    </row>
    <row r="85" spans="1:41" ht="2.25" customHeight="1" thickBot="1">
      <c r="A85" s="60"/>
      <c r="B85" s="64"/>
      <c r="C85" s="64"/>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64"/>
      <c r="AM85" s="157"/>
    </row>
    <row r="86" spans="1:41" ht="13.5" customHeight="1" thickBot="1">
      <c r="A86" s="60"/>
      <c r="B86" s="147" t="s">
        <v>129</v>
      </c>
      <c r="C86" s="169"/>
      <c r="D86" s="169"/>
      <c r="E86" s="169"/>
      <c r="F86" s="169"/>
      <c r="G86" s="169"/>
      <c r="H86" s="169"/>
      <c r="I86" s="169"/>
      <c r="J86" s="169"/>
      <c r="K86" s="169"/>
      <c r="L86" s="169"/>
      <c r="M86" s="169"/>
      <c r="N86" s="169"/>
      <c r="O86" s="169"/>
      <c r="P86" s="169"/>
      <c r="Q86" s="169"/>
      <c r="R86" s="169"/>
      <c r="S86" s="166" t="s">
        <v>110</v>
      </c>
      <c r="T86" s="167" t="s">
        <v>130</v>
      </c>
      <c r="U86" s="169"/>
      <c r="V86" s="169"/>
      <c r="W86" s="169"/>
      <c r="X86" s="169"/>
      <c r="Y86" s="169"/>
      <c r="Z86" s="169"/>
      <c r="AA86" s="169"/>
      <c r="AB86" s="169"/>
      <c r="AC86" s="169"/>
      <c r="AD86" s="169"/>
      <c r="AE86" s="169"/>
      <c r="AF86" s="169"/>
      <c r="AG86" s="169"/>
      <c r="AH86" s="169"/>
      <c r="AI86" s="802" t="str">
        <f>IF(AND('別紙様式3-2（４・５月）'!AE5="処遇加算Ⅰ・Ⅱなし",'別紙様式3-3（６月以降分）'!AF5="旧処遇加算Ⅰ・Ⅱ相当なし"),"該当","")</f>
        <v>該当</v>
      </c>
      <c r="AJ86" s="803"/>
      <c r="AK86" s="804"/>
      <c r="AL86" s="64"/>
      <c r="AM86" s="157"/>
    </row>
    <row r="87" spans="1:41" ht="6" customHeight="1">
      <c r="A87" s="60"/>
      <c r="B87" s="155"/>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64"/>
      <c r="AB87" s="170"/>
      <c r="AC87" s="170"/>
      <c r="AD87" s="170"/>
      <c r="AE87" s="170"/>
      <c r="AF87" s="170"/>
      <c r="AG87" s="170"/>
      <c r="AH87" s="170"/>
      <c r="AI87" s="170"/>
      <c r="AJ87" s="170"/>
      <c r="AK87" s="170"/>
      <c r="AL87" s="64"/>
      <c r="AM87" s="157"/>
    </row>
    <row r="88" spans="1:41" ht="16.5" customHeight="1" thickBot="1">
      <c r="A88" s="60"/>
      <c r="B88" s="121"/>
      <c r="C88" s="772" t="s">
        <v>131</v>
      </c>
      <c r="D88" s="772"/>
      <c r="E88" s="772"/>
      <c r="F88" s="772"/>
      <c r="G88" s="772"/>
      <c r="H88" s="772"/>
      <c r="I88" s="772"/>
      <c r="J88" s="772"/>
      <c r="K88" s="772"/>
      <c r="L88" s="772"/>
      <c r="M88" s="772"/>
      <c r="N88" s="772"/>
      <c r="O88" s="772"/>
      <c r="P88" s="772"/>
      <c r="Q88" s="772"/>
      <c r="R88" s="772"/>
      <c r="S88" s="772"/>
      <c r="T88" s="772"/>
      <c r="U88" s="121"/>
      <c r="V88" s="121"/>
      <c r="W88" s="121"/>
      <c r="X88" s="121"/>
      <c r="Y88" s="121"/>
      <c r="Z88" s="121"/>
      <c r="AA88" s="121"/>
      <c r="AB88" s="121"/>
      <c r="AC88" s="121"/>
      <c r="AD88" s="110"/>
      <c r="AE88" s="110"/>
      <c r="AF88" s="110"/>
      <c r="AG88" s="110"/>
      <c r="AH88" s="110"/>
      <c r="AI88" s="110"/>
      <c r="AJ88" s="110"/>
      <c r="AK88" s="110"/>
      <c r="AL88" s="64"/>
      <c r="AM88" s="157"/>
    </row>
    <row r="89" spans="1:41" ht="18.75" customHeight="1" thickBot="1">
      <c r="A89" s="60"/>
      <c r="B89" s="64"/>
      <c r="C89" s="755"/>
      <c r="D89" s="756"/>
      <c r="E89" s="770" t="s">
        <v>132</v>
      </c>
      <c r="F89" s="770"/>
      <c r="G89" s="770"/>
      <c r="H89" s="770"/>
      <c r="I89" s="770"/>
      <c r="J89" s="770"/>
      <c r="K89" s="770"/>
      <c r="L89" s="770"/>
      <c r="M89" s="770"/>
      <c r="N89" s="770"/>
      <c r="O89" s="770"/>
      <c r="P89" s="770"/>
      <c r="Q89" s="770"/>
      <c r="R89" s="771"/>
      <c r="S89" s="171" t="s">
        <v>53</v>
      </c>
      <c r="T89" s="94" t="str">
        <f>IF(AM82=TRUE,"",IF(AM89=TRUE,"○",IF(AND(AI86="該当",AM95=TRUE),"","×")))</f>
        <v>×</v>
      </c>
      <c r="U89" s="64"/>
      <c r="V89" s="172"/>
      <c r="W89" s="172"/>
      <c r="X89" s="172"/>
      <c r="Y89" s="172"/>
      <c r="Z89" s="172"/>
      <c r="AA89" s="172"/>
      <c r="AB89" s="172"/>
      <c r="AC89" s="172"/>
      <c r="AD89" s="172"/>
      <c r="AE89" s="172"/>
      <c r="AF89" s="172"/>
      <c r="AG89" s="172"/>
      <c r="AH89" s="172"/>
      <c r="AI89" s="172"/>
      <c r="AJ89" s="172"/>
      <c r="AK89" s="172"/>
      <c r="AL89" s="64"/>
      <c r="AM89" s="58" t="b">
        <v>0</v>
      </c>
    </row>
    <row r="90" spans="1:41" ht="14.25" customHeight="1">
      <c r="A90" s="60"/>
      <c r="B90" s="173"/>
      <c r="C90" s="174" t="s">
        <v>133</v>
      </c>
      <c r="D90" s="175" t="s">
        <v>134</v>
      </c>
      <c r="E90" s="109"/>
      <c r="F90" s="109"/>
      <c r="G90" s="109"/>
      <c r="H90" s="109"/>
      <c r="I90" s="109"/>
      <c r="J90" s="109"/>
      <c r="K90" s="109"/>
      <c r="L90" s="109"/>
      <c r="M90" s="109"/>
      <c r="N90" s="109"/>
      <c r="O90" s="109"/>
      <c r="P90" s="109"/>
      <c r="Q90" s="109"/>
      <c r="R90" s="109"/>
      <c r="S90" s="175"/>
      <c r="T90" s="175"/>
      <c r="U90" s="175"/>
      <c r="V90" s="109"/>
      <c r="W90" s="109"/>
      <c r="X90" s="109"/>
      <c r="Y90" s="109"/>
      <c r="Z90" s="176"/>
      <c r="AA90" s="176"/>
      <c r="AB90" s="176"/>
      <c r="AC90" s="176"/>
      <c r="AD90" s="156"/>
      <c r="AE90" s="156"/>
      <c r="AF90" s="156"/>
      <c r="AG90" s="156"/>
      <c r="AH90" s="77"/>
      <c r="AI90" s="77"/>
      <c r="AJ90" s="77"/>
      <c r="AK90" s="177"/>
      <c r="AL90" s="64"/>
      <c r="AM90" s="157"/>
    </row>
    <row r="91" spans="1:41" ht="14.25" customHeight="1">
      <c r="A91" s="60"/>
      <c r="B91" s="173"/>
      <c r="C91" s="178" t="s">
        <v>135</v>
      </c>
      <c r="D91" s="179" t="s">
        <v>136</v>
      </c>
      <c r="E91" s="179"/>
      <c r="F91" s="179"/>
      <c r="G91" s="179"/>
      <c r="H91" s="179"/>
      <c r="I91" s="179"/>
      <c r="J91" s="179"/>
      <c r="K91" s="179"/>
      <c r="L91" s="179"/>
      <c r="M91" s="179"/>
      <c r="N91" s="179"/>
      <c r="O91" s="179"/>
      <c r="P91" s="179"/>
      <c r="Q91" s="179"/>
      <c r="R91" s="179"/>
      <c r="S91" s="179"/>
      <c r="T91" s="179"/>
      <c r="U91" s="179"/>
      <c r="V91" s="179"/>
      <c r="W91" s="179"/>
      <c r="X91" s="179"/>
      <c r="Y91" s="179"/>
      <c r="Z91" s="180"/>
      <c r="AA91" s="180"/>
      <c r="AB91" s="180"/>
      <c r="AC91" s="180"/>
      <c r="AD91" s="181"/>
      <c r="AE91" s="181"/>
      <c r="AF91" s="181"/>
      <c r="AG91" s="181"/>
      <c r="AH91" s="182"/>
      <c r="AI91" s="182"/>
      <c r="AJ91" s="182"/>
      <c r="AK91" s="183"/>
      <c r="AL91" s="64"/>
      <c r="AM91" s="157"/>
    </row>
    <row r="92" spans="1:41" ht="14.25" customHeight="1">
      <c r="A92" s="60"/>
      <c r="B92" s="173"/>
      <c r="C92" s="184" t="s">
        <v>137</v>
      </c>
      <c r="D92" s="185" t="s">
        <v>138</v>
      </c>
      <c r="E92" s="186"/>
      <c r="F92" s="186"/>
      <c r="G92" s="186"/>
      <c r="H92" s="186"/>
      <c r="I92" s="186"/>
      <c r="J92" s="186"/>
      <c r="K92" s="186"/>
      <c r="L92" s="186"/>
      <c r="M92" s="186"/>
      <c r="N92" s="186"/>
      <c r="O92" s="186"/>
      <c r="P92" s="186"/>
      <c r="Q92" s="186"/>
      <c r="R92" s="186"/>
      <c r="S92" s="186"/>
      <c r="T92" s="186"/>
      <c r="U92" s="186"/>
      <c r="V92" s="186"/>
      <c r="W92" s="186"/>
      <c r="X92" s="186"/>
      <c r="Y92" s="186"/>
      <c r="Z92" s="187"/>
      <c r="AA92" s="187"/>
      <c r="AB92" s="187"/>
      <c r="AC92" s="187"/>
      <c r="AD92" s="188"/>
      <c r="AE92" s="188"/>
      <c r="AF92" s="188"/>
      <c r="AG92" s="188"/>
      <c r="AH92" s="189"/>
      <c r="AI92" s="189"/>
      <c r="AJ92" s="189"/>
      <c r="AK92" s="190"/>
      <c r="AL92" s="191"/>
      <c r="AM92" s="157"/>
    </row>
    <row r="93" spans="1:41" ht="11.25" customHeight="1">
      <c r="A93" s="60"/>
      <c r="B93" s="173"/>
      <c r="C93" s="192"/>
      <c r="D93" s="109"/>
      <c r="E93" s="128"/>
      <c r="F93" s="128"/>
      <c r="G93" s="128"/>
      <c r="H93" s="128"/>
      <c r="I93" s="128"/>
      <c r="J93" s="128"/>
      <c r="K93" s="128"/>
      <c r="L93" s="128"/>
      <c r="M93" s="128"/>
      <c r="N93" s="128"/>
      <c r="O93" s="128"/>
      <c r="P93" s="128"/>
      <c r="Q93" s="128"/>
      <c r="R93" s="128"/>
      <c r="S93" s="128"/>
      <c r="T93" s="128"/>
      <c r="U93" s="128"/>
      <c r="V93" s="128"/>
      <c r="W93" s="128"/>
      <c r="X93" s="128"/>
      <c r="Y93" s="128"/>
      <c r="Z93" s="176"/>
      <c r="AA93" s="176"/>
      <c r="AB93" s="176"/>
      <c r="AC93" s="176"/>
      <c r="AD93" s="156"/>
      <c r="AE93" s="156"/>
      <c r="AF93" s="156"/>
      <c r="AG93" s="156"/>
      <c r="AH93" s="77"/>
      <c r="AI93" s="77"/>
      <c r="AJ93" s="77"/>
      <c r="AK93" s="77"/>
      <c r="AL93" s="191"/>
      <c r="AM93" s="157"/>
    </row>
    <row r="94" spans="1:41" ht="14.25" customHeight="1" thickBot="1">
      <c r="A94" s="60"/>
      <c r="B94" s="64"/>
      <c r="C94" s="772" t="s">
        <v>139</v>
      </c>
      <c r="D94" s="772"/>
      <c r="E94" s="772"/>
      <c r="F94" s="772"/>
      <c r="G94" s="772"/>
      <c r="H94" s="772"/>
      <c r="I94" s="772"/>
      <c r="J94" s="772"/>
      <c r="K94" s="772"/>
      <c r="L94" s="772"/>
      <c r="M94" s="772"/>
      <c r="N94" s="772"/>
      <c r="O94" s="772"/>
      <c r="P94" s="772"/>
      <c r="Q94" s="772"/>
      <c r="R94" s="772"/>
      <c r="S94" s="193"/>
      <c r="T94" s="193"/>
      <c r="U94" s="193"/>
      <c r="V94" s="193"/>
      <c r="W94" s="193"/>
      <c r="X94" s="193"/>
      <c r="Y94" s="193"/>
      <c r="Z94" s="193"/>
      <c r="AA94" s="193"/>
      <c r="AB94" s="193"/>
      <c r="AC94" s="193"/>
      <c r="AD94" s="193"/>
      <c r="AE94" s="193"/>
      <c r="AF94" s="193"/>
      <c r="AG94" s="193"/>
      <c r="AH94" s="193"/>
      <c r="AI94" s="193"/>
      <c r="AJ94" s="193"/>
      <c r="AK94" s="193"/>
      <c r="AL94" s="193"/>
      <c r="AM94" s="157"/>
    </row>
    <row r="95" spans="1:41" ht="21.75" customHeight="1" thickBot="1">
      <c r="A95" s="60"/>
      <c r="B95" s="194"/>
      <c r="C95" s="755"/>
      <c r="D95" s="756"/>
      <c r="E95" s="770" t="s">
        <v>140</v>
      </c>
      <c r="F95" s="770"/>
      <c r="G95" s="770"/>
      <c r="H95" s="770"/>
      <c r="I95" s="770"/>
      <c r="J95" s="770"/>
      <c r="K95" s="770"/>
      <c r="L95" s="770"/>
      <c r="M95" s="770"/>
      <c r="N95" s="770"/>
      <c r="O95" s="770"/>
      <c r="P95" s="770"/>
      <c r="Q95" s="770"/>
      <c r="R95" s="771"/>
      <c r="S95" s="171" t="s">
        <v>53</v>
      </c>
      <c r="T95" s="94" t="str">
        <f>IF(AM82=TRUE,"",IF(AND(AM95=TRUE,OR(AND(AN95=TRUE,J98&lt;&gt;""),AND(AO95=TRUE,J100&lt;&gt;""))),"○",IF(AND(AI86="該当",AM89=TRUE),"","×")))</f>
        <v>×</v>
      </c>
      <c r="U95" s="195"/>
      <c r="V95" s="196"/>
      <c r="W95" s="196"/>
      <c r="X95" s="196"/>
      <c r="Y95" s="196"/>
      <c r="Z95" s="196"/>
      <c r="AA95" s="196"/>
      <c r="AB95" s="196"/>
      <c r="AC95" s="196"/>
      <c r="AD95" s="196"/>
      <c r="AE95" s="196"/>
      <c r="AF95" s="196"/>
      <c r="AG95" s="196"/>
      <c r="AH95" s="196"/>
      <c r="AI95" s="196"/>
      <c r="AJ95" s="196"/>
      <c r="AK95" s="196"/>
      <c r="AL95" s="193"/>
      <c r="AM95" s="58" t="b">
        <v>0</v>
      </c>
      <c r="AN95" s="58" t="b">
        <v>0</v>
      </c>
      <c r="AO95" s="58" t="b">
        <v>0</v>
      </c>
    </row>
    <row r="96" spans="1:41" ht="30.75" customHeight="1" thickBot="1">
      <c r="A96" s="60"/>
      <c r="B96" s="844"/>
      <c r="C96" s="174" t="s">
        <v>133</v>
      </c>
      <c r="D96" s="773" t="s">
        <v>141</v>
      </c>
      <c r="E96" s="774"/>
      <c r="F96" s="774"/>
      <c r="G96" s="774"/>
      <c r="H96" s="775"/>
      <c r="I96" s="775"/>
      <c r="J96" s="775"/>
      <c r="K96" s="775"/>
      <c r="L96" s="775"/>
      <c r="M96" s="775"/>
      <c r="N96" s="775"/>
      <c r="O96" s="775"/>
      <c r="P96" s="775"/>
      <c r="Q96" s="775"/>
      <c r="R96" s="775"/>
      <c r="S96" s="775"/>
      <c r="T96" s="775"/>
      <c r="U96" s="775"/>
      <c r="V96" s="775"/>
      <c r="W96" s="775"/>
      <c r="X96" s="775"/>
      <c r="Y96" s="775"/>
      <c r="Z96" s="775"/>
      <c r="AA96" s="775"/>
      <c r="AB96" s="775"/>
      <c r="AC96" s="775"/>
      <c r="AD96" s="775"/>
      <c r="AE96" s="775"/>
      <c r="AF96" s="775"/>
      <c r="AG96" s="775"/>
      <c r="AH96" s="775"/>
      <c r="AI96" s="775"/>
      <c r="AJ96" s="775"/>
      <c r="AK96" s="776"/>
      <c r="AL96" s="64"/>
      <c r="AM96" s="157"/>
    </row>
    <row r="97" spans="1:53" ht="28.5" customHeight="1" thickBot="1">
      <c r="A97" s="60"/>
      <c r="B97" s="844"/>
      <c r="C97" s="794"/>
      <c r="D97" s="796" t="s">
        <v>142</v>
      </c>
      <c r="E97" s="797"/>
      <c r="F97" s="797"/>
      <c r="G97" s="797"/>
      <c r="H97" s="788"/>
      <c r="I97" s="790" t="s">
        <v>46</v>
      </c>
      <c r="J97" s="805" t="s">
        <v>143</v>
      </c>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7"/>
      <c r="AL97" s="64"/>
      <c r="AM97" s="157"/>
    </row>
    <row r="98" spans="1:53" ht="34.5" customHeight="1" thickBot="1">
      <c r="A98" s="60"/>
      <c r="B98" s="844"/>
      <c r="C98" s="794"/>
      <c r="D98" s="798"/>
      <c r="E98" s="799"/>
      <c r="F98" s="799"/>
      <c r="G98" s="799"/>
      <c r="H98" s="789"/>
      <c r="I98" s="791"/>
      <c r="J98" s="808"/>
      <c r="K98" s="809"/>
      <c r="L98" s="809"/>
      <c r="M98" s="809"/>
      <c r="N98" s="809"/>
      <c r="O98" s="809"/>
      <c r="P98" s="809"/>
      <c r="Q98" s="809"/>
      <c r="R98" s="809"/>
      <c r="S98" s="809"/>
      <c r="T98" s="809"/>
      <c r="U98" s="809"/>
      <c r="V98" s="809"/>
      <c r="W98" s="809"/>
      <c r="X98" s="809"/>
      <c r="Y98" s="809"/>
      <c r="Z98" s="809"/>
      <c r="AA98" s="809"/>
      <c r="AB98" s="809"/>
      <c r="AC98" s="809"/>
      <c r="AD98" s="809"/>
      <c r="AE98" s="809"/>
      <c r="AF98" s="809"/>
      <c r="AG98" s="809"/>
      <c r="AH98" s="809"/>
      <c r="AI98" s="809"/>
      <c r="AJ98" s="809"/>
      <c r="AK98" s="810"/>
      <c r="AL98" s="64"/>
      <c r="AM98" s="550" t="s">
        <v>144</v>
      </c>
      <c r="AN98" s="551"/>
      <c r="AO98" s="551"/>
      <c r="AP98" s="551"/>
      <c r="AQ98" s="551"/>
      <c r="AR98" s="551"/>
      <c r="AS98" s="551"/>
      <c r="AT98" s="551"/>
      <c r="AU98" s="551"/>
      <c r="AV98" s="551"/>
      <c r="AW98" s="551"/>
      <c r="AX98" s="551"/>
      <c r="AY98" s="551"/>
      <c r="AZ98" s="551"/>
      <c r="BA98" s="552"/>
    </row>
    <row r="99" spans="1:53" ht="15" customHeight="1" thickBot="1">
      <c r="A99" s="60"/>
      <c r="B99" s="844"/>
      <c r="C99" s="794"/>
      <c r="D99" s="798"/>
      <c r="E99" s="799"/>
      <c r="F99" s="799"/>
      <c r="G99" s="799"/>
      <c r="H99" s="811"/>
      <c r="I99" s="813" t="s">
        <v>55</v>
      </c>
      <c r="J99" s="197" t="s">
        <v>145</v>
      </c>
      <c r="K99" s="198"/>
      <c r="L99" s="198"/>
      <c r="M99" s="198"/>
      <c r="N99" s="198"/>
      <c r="O99" s="198"/>
      <c r="P99" s="198"/>
      <c r="Q99" s="198"/>
      <c r="R99" s="198"/>
      <c r="S99" s="815" t="s">
        <v>146</v>
      </c>
      <c r="T99" s="815"/>
      <c r="U99" s="815"/>
      <c r="V99" s="815"/>
      <c r="W99" s="815"/>
      <c r="X99" s="815"/>
      <c r="Y99" s="815"/>
      <c r="Z99" s="815"/>
      <c r="AA99" s="815"/>
      <c r="AB99" s="815"/>
      <c r="AC99" s="815"/>
      <c r="AD99" s="815"/>
      <c r="AE99" s="815"/>
      <c r="AF99" s="815"/>
      <c r="AG99" s="815"/>
      <c r="AH99" s="815"/>
      <c r="AI99" s="815"/>
      <c r="AJ99" s="815"/>
      <c r="AK99" s="816"/>
      <c r="AL99" s="64"/>
      <c r="AM99" s="157"/>
    </row>
    <row r="100" spans="1:53" ht="33" customHeight="1" thickBot="1">
      <c r="A100" s="60"/>
      <c r="B100" s="844"/>
      <c r="C100" s="795"/>
      <c r="D100" s="800"/>
      <c r="E100" s="801"/>
      <c r="F100" s="801"/>
      <c r="G100" s="801"/>
      <c r="H100" s="812"/>
      <c r="I100" s="814"/>
      <c r="J100" s="817"/>
      <c r="K100" s="818"/>
      <c r="L100" s="818"/>
      <c r="M100" s="818"/>
      <c r="N100" s="818"/>
      <c r="O100" s="818"/>
      <c r="P100" s="818"/>
      <c r="Q100" s="818"/>
      <c r="R100" s="818"/>
      <c r="S100" s="818"/>
      <c r="T100" s="818"/>
      <c r="U100" s="818"/>
      <c r="V100" s="818"/>
      <c r="W100" s="818"/>
      <c r="X100" s="818"/>
      <c r="Y100" s="818"/>
      <c r="Z100" s="818"/>
      <c r="AA100" s="818"/>
      <c r="AB100" s="818"/>
      <c r="AC100" s="818"/>
      <c r="AD100" s="818"/>
      <c r="AE100" s="818"/>
      <c r="AF100" s="818"/>
      <c r="AG100" s="818"/>
      <c r="AH100" s="818"/>
      <c r="AI100" s="818"/>
      <c r="AJ100" s="818"/>
      <c r="AK100" s="819"/>
      <c r="AL100" s="64"/>
      <c r="AM100" s="550" t="s">
        <v>144</v>
      </c>
      <c r="AN100" s="551"/>
      <c r="AO100" s="551"/>
      <c r="AP100" s="551"/>
      <c r="AQ100" s="551"/>
      <c r="AR100" s="551"/>
      <c r="AS100" s="551"/>
      <c r="AT100" s="551"/>
      <c r="AU100" s="551"/>
      <c r="AV100" s="551"/>
      <c r="AW100" s="551"/>
      <c r="AX100" s="551"/>
      <c r="AY100" s="551"/>
      <c r="AZ100" s="551"/>
      <c r="BA100" s="552"/>
    </row>
    <row r="101" spans="1:53" ht="16.5" customHeight="1">
      <c r="A101" s="60"/>
      <c r="B101" s="199"/>
      <c r="C101" s="200" t="s">
        <v>135</v>
      </c>
      <c r="D101" s="185" t="s">
        <v>147</v>
      </c>
      <c r="E101" s="201"/>
      <c r="F101" s="201"/>
      <c r="G101" s="201"/>
      <c r="H101" s="186"/>
      <c r="I101" s="186"/>
      <c r="J101" s="186"/>
      <c r="K101" s="186"/>
      <c r="L101" s="186"/>
      <c r="M101" s="186"/>
      <c r="N101" s="186"/>
      <c r="O101" s="186"/>
      <c r="P101" s="186"/>
      <c r="Q101" s="186"/>
      <c r="R101" s="186"/>
      <c r="S101" s="186"/>
      <c r="T101" s="186"/>
      <c r="U101" s="186"/>
      <c r="V101" s="186"/>
      <c r="W101" s="186"/>
      <c r="X101" s="186"/>
      <c r="Y101" s="186"/>
      <c r="Z101" s="187"/>
      <c r="AA101" s="187"/>
      <c r="AB101" s="187"/>
      <c r="AC101" s="187"/>
      <c r="AD101" s="188"/>
      <c r="AE101" s="188"/>
      <c r="AF101" s="188"/>
      <c r="AG101" s="188"/>
      <c r="AH101" s="189"/>
      <c r="AI101" s="189"/>
      <c r="AJ101" s="189"/>
      <c r="AK101" s="202"/>
      <c r="AL101" s="191"/>
      <c r="AM101" s="157"/>
    </row>
    <row r="102" spans="1:53" ht="11.25" customHeight="1" thickBot="1">
      <c r="A102" s="60"/>
      <c r="B102" s="78"/>
      <c r="C102" s="78"/>
      <c r="D102" s="78"/>
      <c r="E102" s="78"/>
      <c r="F102" s="78"/>
      <c r="G102" s="78"/>
      <c r="H102" s="78"/>
      <c r="I102" s="78"/>
      <c r="J102" s="78"/>
      <c r="K102" s="78"/>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64"/>
      <c r="AM102" s="157"/>
    </row>
    <row r="103" spans="1:53" ht="18.75" customHeight="1" thickBot="1">
      <c r="A103" s="60"/>
      <c r="B103" s="76" t="s">
        <v>148</v>
      </c>
      <c r="C103" s="76"/>
      <c r="D103" s="76"/>
      <c r="E103" s="76"/>
      <c r="F103" s="76"/>
      <c r="G103" s="76"/>
      <c r="H103" s="76"/>
      <c r="I103" s="76"/>
      <c r="J103" s="76"/>
      <c r="K103" s="76"/>
      <c r="L103" s="76"/>
      <c r="M103" s="755"/>
      <c r="N103" s="756"/>
      <c r="O103" s="759" t="s">
        <v>126</v>
      </c>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60"/>
      <c r="AL103" s="64"/>
      <c r="AM103" s="58" t="b">
        <v>0</v>
      </c>
    </row>
    <row r="104" spans="1:53" ht="3.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4"/>
      <c r="AM104" s="203"/>
    </row>
    <row r="105" spans="1:53" ht="19.5" customHeight="1">
      <c r="A105" s="60"/>
      <c r="B105" s="204" t="s">
        <v>149</v>
      </c>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64"/>
      <c r="AM105" s="157"/>
    </row>
    <row r="106" spans="1:53" ht="15.75" customHeight="1" thickBot="1">
      <c r="A106" s="60"/>
      <c r="B106" s="206" t="s">
        <v>150</v>
      </c>
      <c r="C106" s="207"/>
      <c r="D106" s="208"/>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152" t="str">
        <f>IF(AND('別紙様式3-2（４・５月）'!AE6="処遇加算Ⅰなし",'別紙様式3-3（６月以降分）'!AD5="旧処遇加算Ⅰ相当なし"),"記入不要","要記入")</f>
        <v>記入不要</v>
      </c>
    </row>
    <row r="107" spans="1:53" ht="18" customHeight="1" thickBot="1">
      <c r="A107" s="60"/>
      <c r="B107" s="755"/>
      <c r="C107" s="756"/>
      <c r="D107" s="792" t="s">
        <v>140</v>
      </c>
      <c r="E107" s="792"/>
      <c r="F107" s="792"/>
      <c r="G107" s="792"/>
      <c r="H107" s="792"/>
      <c r="I107" s="792"/>
      <c r="J107" s="792"/>
      <c r="K107" s="792"/>
      <c r="L107" s="792"/>
      <c r="M107" s="792"/>
      <c r="N107" s="792"/>
      <c r="O107" s="792"/>
      <c r="P107" s="792"/>
      <c r="Q107" s="793"/>
      <c r="R107" s="209" t="s">
        <v>53</v>
      </c>
      <c r="S107" s="94" t="str">
        <f>IF(AM103=TRUE,"",IF(AM106="記入不要","",IF(AND(AM107=TRUE,OR(AN107=TRUE,AO107=TRUE,AP107=TRUE)),"○","×")))</f>
        <v/>
      </c>
      <c r="T107" s="210"/>
      <c r="U107" s="211"/>
      <c r="V107" s="207"/>
      <c r="W107" s="207"/>
      <c r="X107" s="207"/>
      <c r="Y107" s="207"/>
      <c r="Z107" s="207"/>
      <c r="AA107" s="207"/>
      <c r="AB107" s="207"/>
      <c r="AC107" s="207"/>
      <c r="AD107" s="207"/>
      <c r="AE107" s="207"/>
      <c r="AF107" s="207"/>
      <c r="AG107" s="207"/>
      <c r="AH107" s="207"/>
      <c r="AI107" s="207"/>
      <c r="AJ107" s="207"/>
      <c r="AK107" s="207"/>
      <c r="AL107" s="207"/>
      <c r="AM107" s="58" t="b">
        <v>0</v>
      </c>
      <c r="AN107" s="58" t="b">
        <v>0</v>
      </c>
      <c r="AO107" s="58" t="b">
        <v>0</v>
      </c>
      <c r="AP107" s="58" t="b">
        <v>0</v>
      </c>
    </row>
    <row r="108" spans="1:53" ht="27.75" customHeight="1" thickBot="1">
      <c r="A108" s="60"/>
      <c r="B108" s="174" t="s">
        <v>133</v>
      </c>
      <c r="C108" s="895" t="s">
        <v>151</v>
      </c>
      <c r="D108" s="539"/>
      <c r="E108" s="539"/>
      <c r="F108" s="539"/>
      <c r="G108" s="539"/>
      <c r="H108" s="539"/>
      <c r="I108" s="539"/>
      <c r="J108" s="539"/>
      <c r="K108" s="539"/>
      <c r="L108" s="539"/>
      <c r="M108" s="539"/>
      <c r="N108" s="539"/>
      <c r="O108" s="539"/>
      <c r="P108" s="539"/>
      <c r="Q108" s="539"/>
      <c r="R108" s="539"/>
      <c r="S108" s="542"/>
      <c r="T108" s="539"/>
      <c r="U108" s="539"/>
      <c r="V108" s="539"/>
      <c r="W108" s="539"/>
      <c r="X108" s="539"/>
      <c r="Y108" s="539"/>
      <c r="Z108" s="539"/>
      <c r="AA108" s="539"/>
      <c r="AB108" s="539"/>
      <c r="AC108" s="539"/>
      <c r="AD108" s="539"/>
      <c r="AE108" s="539"/>
      <c r="AF108" s="539"/>
      <c r="AG108" s="539"/>
      <c r="AH108" s="539"/>
      <c r="AI108" s="539"/>
      <c r="AJ108" s="539"/>
      <c r="AK108" s="896"/>
      <c r="AL108" s="64"/>
      <c r="AM108" s="157"/>
    </row>
    <row r="109" spans="1:53" ht="27" customHeight="1">
      <c r="A109" s="60"/>
      <c r="B109" s="794"/>
      <c r="C109" s="796" t="s">
        <v>152</v>
      </c>
      <c r="D109" s="797"/>
      <c r="E109" s="797"/>
      <c r="F109" s="797"/>
      <c r="G109" s="212"/>
      <c r="H109" s="213" t="s">
        <v>46</v>
      </c>
      <c r="I109" s="897" t="s">
        <v>153</v>
      </c>
      <c r="J109" s="898"/>
      <c r="K109" s="898"/>
      <c r="L109" s="898"/>
      <c r="M109" s="898"/>
      <c r="N109" s="898"/>
      <c r="O109" s="898"/>
      <c r="P109" s="898"/>
      <c r="Q109" s="898"/>
      <c r="R109" s="898"/>
      <c r="S109" s="898"/>
      <c r="T109" s="898"/>
      <c r="U109" s="898"/>
      <c r="V109" s="898"/>
      <c r="W109" s="898"/>
      <c r="X109" s="898"/>
      <c r="Y109" s="898"/>
      <c r="Z109" s="898"/>
      <c r="AA109" s="898"/>
      <c r="AB109" s="898"/>
      <c r="AC109" s="898"/>
      <c r="AD109" s="898"/>
      <c r="AE109" s="898"/>
      <c r="AF109" s="898"/>
      <c r="AG109" s="898"/>
      <c r="AH109" s="898"/>
      <c r="AI109" s="898"/>
      <c r="AJ109" s="898"/>
      <c r="AK109" s="899"/>
      <c r="AL109" s="64"/>
      <c r="AM109" s="157"/>
    </row>
    <row r="110" spans="1:53" ht="37.5" customHeight="1">
      <c r="A110" s="60"/>
      <c r="B110" s="794"/>
      <c r="C110" s="798"/>
      <c r="D110" s="799"/>
      <c r="E110" s="799"/>
      <c r="F110" s="799"/>
      <c r="G110" s="214"/>
      <c r="H110" s="215" t="s">
        <v>55</v>
      </c>
      <c r="I110" s="900" t="s">
        <v>154</v>
      </c>
      <c r="J110" s="901"/>
      <c r="K110" s="901"/>
      <c r="L110" s="901"/>
      <c r="M110" s="901"/>
      <c r="N110" s="901"/>
      <c r="O110" s="901"/>
      <c r="P110" s="901"/>
      <c r="Q110" s="901"/>
      <c r="R110" s="901"/>
      <c r="S110" s="901"/>
      <c r="T110" s="901"/>
      <c r="U110" s="901"/>
      <c r="V110" s="901"/>
      <c r="W110" s="901"/>
      <c r="X110" s="901"/>
      <c r="Y110" s="901"/>
      <c r="Z110" s="901"/>
      <c r="AA110" s="901"/>
      <c r="AB110" s="901"/>
      <c r="AC110" s="901"/>
      <c r="AD110" s="901"/>
      <c r="AE110" s="901"/>
      <c r="AF110" s="901"/>
      <c r="AG110" s="901"/>
      <c r="AH110" s="901"/>
      <c r="AI110" s="901"/>
      <c r="AJ110" s="901"/>
      <c r="AK110" s="902"/>
      <c r="AL110" s="64"/>
      <c r="AM110" s="157"/>
    </row>
    <row r="111" spans="1:53" ht="36" customHeight="1" thickBot="1">
      <c r="A111" s="60"/>
      <c r="B111" s="795"/>
      <c r="C111" s="800"/>
      <c r="D111" s="801"/>
      <c r="E111" s="801"/>
      <c r="F111" s="801"/>
      <c r="G111" s="216"/>
      <c r="H111" s="217" t="s">
        <v>58</v>
      </c>
      <c r="I111" s="903" t="s">
        <v>155</v>
      </c>
      <c r="J111" s="904"/>
      <c r="K111" s="904"/>
      <c r="L111" s="904"/>
      <c r="M111" s="904"/>
      <c r="N111" s="904"/>
      <c r="O111" s="904"/>
      <c r="P111" s="904"/>
      <c r="Q111" s="904"/>
      <c r="R111" s="904"/>
      <c r="S111" s="904"/>
      <c r="T111" s="904"/>
      <c r="U111" s="904"/>
      <c r="V111" s="904"/>
      <c r="W111" s="904"/>
      <c r="X111" s="904"/>
      <c r="Y111" s="904"/>
      <c r="Z111" s="904"/>
      <c r="AA111" s="904"/>
      <c r="AB111" s="904"/>
      <c r="AC111" s="904"/>
      <c r="AD111" s="904"/>
      <c r="AE111" s="904"/>
      <c r="AF111" s="904"/>
      <c r="AG111" s="904"/>
      <c r="AH111" s="904"/>
      <c r="AI111" s="904"/>
      <c r="AJ111" s="904"/>
      <c r="AK111" s="905"/>
      <c r="AL111" s="64"/>
      <c r="AM111" s="157"/>
    </row>
    <row r="112" spans="1:53" ht="21" customHeight="1">
      <c r="A112" s="60"/>
      <c r="B112" s="218" t="s">
        <v>135</v>
      </c>
      <c r="C112" s="860" t="s">
        <v>147</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1"/>
      <c r="AH112" s="861"/>
      <c r="AI112" s="861"/>
      <c r="AJ112" s="861"/>
      <c r="AK112" s="862"/>
      <c r="AL112" s="191"/>
      <c r="AM112" s="157"/>
    </row>
    <row r="113" spans="1:53" ht="18" customHeight="1">
      <c r="A113" s="60"/>
      <c r="B113" s="163"/>
      <c r="C113" s="163"/>
      <c r="D113" s="163"/>
      <c r="E113" s="163"/>
      <c r="F113" s="163"/>
      <c r="G113" s="163"/>
      <c r="H113" s="163"/>
      <c r="I113" s="163"/>
      <c r="J113" s="163"/>
      <c r="K113" s="163"/>
      <c r="L113" s="163"/>
      <c r="M113" s="163"/>
      <c r="N113" s="163"/>
      <c r="O113" s="163"/>
      <c r="P113" s="163"/>
      <c r="Q113" s="163"/>
      <c r="R113" s="163"/>
      <c r="S113" s="163"/>
      <c r="T113" s="163"/>
      <c r="U113" s="121"/>
      <c r="V113" s="51"/>
      <c r="W113" s="51"/>
      <c r="X113" s="51"/>
      <c r="Y113" s="52"/>
      <c r="Z113" s="53"/>
      <c r="AA113" s="52"/>
      <c r="AB113" s="144"/>
      <c r="AC113" s="145"/>
      <c r="AD113" s="146"/>
      <c r="AE113" s="146"/>
      <c r="AF113" s="139"/>
      <c r="AG113" s="127"/>
      <c r="AH113" s="164"/>
      <c r="AI113" s="162"/>
      <c r="AJ113" s="140"/>
      <c r="AK113" s="140"/>
      <c r="AL113" s="140"/>
      <c r="AM113" s="157"/>
    </row>
    <row r="114" spans="1:53" s="65" customFormat="1" ht="21.75" customHeight="1">
      <c r="A114" s="64"/>
      <c r="B114" s="660" t="s">
        <v>156</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4"/>
      <c r="AM114" s="219"/>
    </row>
    <row r="115" spans="1:53" s="65" customFormat="1" ht="15.75" customHeight="1">
      <c r="A115" s="64"/>
      <c r="B115" s="204" t="s">
        <v>157</v>
      </c>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64"/>
      <c r="AM115" s="219"/>
    </row>
    <row r="116" spans="1:53" ht="20.25" customHeight="1" thickBot="1">
      <c r="A116" s="60"/>
      <c r="B116" s="173" t="s">
        <v>2305</v>
      </c>
      <c r="C116" s="6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60"/>
      <c r="AZ116" s="71"/>
    </row>
    <row r="117" spans="1:53" ht="27.75" customHeight="1" thickBot="1">
      <c r="A117" s="60"/>
      <c r="B117" s="863" t="s">
        <v>158</v>
      </c>
      <c r="C117" s="770"/>
      <c r="D117" s="770"/>
      <c r="E117" s="770"/>
      <c r="F117" s="770"/>
      <c r="G117" s="770"/>
      <c r="H117" s="770"/>
      <c r="I117" s="770"/>
      <c r="J117" s="770"/>
      <c r="K117" s="770"/>
      <c r="L117" s="770"/>
      <c r="M117" s="770"/>
      <c r="N117" s="770"/>
      <c r="O117" s="770"/>
      <c r="P117" s="770"/>
      <c r="Q117" s="771"/>
      <c r="R117" s="103" t="s">
        <v>110</v>
      </c>
      <c r="S117" s="220" t="str">
        <f>'別紙様式3-2（４・５月）'!W8</f>
        <v/>
      </c>
      <c r="T117" s="827" t="s">
        <v>159</v>
      </c>
      <c r="U117" s="827"/>
      <c r="V117" s="827"/>
      <c r="W117" s="827"/>
      <c r="X117" s="827"/>
      <c r="Y117" s="827"/>
      <c r="Z117" s="827"/>
      <c r="AA117" s="827"/>
      <c r="AB117" s="827"/>
      <c r="AC117" s="827"/>
      <c r="AD117" s="827"/>
      <c r="AE117" s="827"/>
      <c r="AF117" s="828"/>
      <c r="AG117" s="110"/>
      <c r="AH117" s="110"/>
      <c r="AI117" s="110"/>
      <c r="AJ117" s="110"/>
      <c r="AK117" s="60"/>
      <c r="AL117" s="60"/>
      <c r="AM117" s="221" t="str">
        <f>IF(COUNTIF(S117:S119,"×")&gt;=1,"×","")</f>
        <v/>
      </c>
      <c r="AY117" s="71"/>
    </row>
    <row r="118" spans="1:53" ht="27.75" customHeight="1" thickBot="1">
      <c r="A118" s="60"/>
      <c r="B118" s="823" t="s">
        <v>160</v>
      </c>
      <c r="C118" s="824"/>
      <c r="D118" s="824"/>
      <c r="E118" s="824"/>
      <c r="F118" s="824"/>
      <c r="G118" s="824"/>
      <c r="H118" s="824"/>
      <c r="I118" s="824"/>
      <c r="J118" s="824"/>
      <c r="K118" s="824"/>
      <c r="L118" s="824"/>
      <c r="M118" s="824"/>
      <c r="N118" s="824"/>
      <c r="O118" s="824"/>
      <c r="P118" s="824"/>
      <c r="Q118" s="825"/>
      <c r="R118" s="103" t="s">
        <v>110</v>
      </c>
      <c r="S118" s="222" t="str">
        <f>'別紙様式3-3（６月以降分）'!Z5</f>
        <v/>
      </c>
      <c r="T118" s="826" t="s">
        <v>161</v>
      </c>
      <c r="U118" s="827"/>
      <c r="V118" s="827"/>
      <c r="W118" s="827"/>
      <c r="X118" s="827"/>
      <c r="Y118" s="827"/>
      <c r="Z118" s="827"/>
      <c r="AA118" s="827"/>
      <c r="AB118" s="827"/>
      <c r="AC118" s="827"/>
      <c r="AD118" s="827"/>
      <c r="AE118" s="827"/>
      <c r="AF118" s="828"/>
      <c r="AG118" s="110"/>
      <c r="AH118" s="110"/>
      <c r="AI118" s="110"/>
      <c r="AJ118" s="110"/>
      <c r="AK118" s="60"/>
      <c r="AL118" s="60"/>
      <c r="AY118" s="71"/>
    </row>
    <row r="119" spans="1:53" ht="27.75" customHeight="1" thickBot="1">
      <c r="A119" s="60"/>
      <c r="B119" s="823" t="s">
        <v>162</v>
      </c>
      <c r="C119" s="824"/>
      <c r="D119" s="824"/>
      <c r="E119" s="824"/>
      <c r="F119" s="824"/>
      <c r="G119" s="824"/>
      <c r="H119" s="824"/>
      <c r="I119" s="824"/>
      <c r="J119" s="824"/>
      <c r="K119" s="824"/>
      <c r="L119" s="824"/>
      <c r="M119" s="824"/>
      <c r="N119" s="824"/>
      <c r="O119" s="824"/>
      <c r="P119" s="824"/>
      <c r="Q119" s="825"/>
      <c r="R119" s="103" t="s">
        <v>110</v>
      </c>
      <c r="S119" s="220" t="str">
        <f>'別紙様式3-3（６月以降分）'!Z7</f>
        <v/>
      </c>
      <c r="T119" s="826" t="s">
        <v>161</v>
      </c>
      <c r="U119" s="827"/>
      <c r="V119" s="827"/>
      <c r="W119" s="827"/>
      <c r="X119" s="827"/>
      <c r="Y119" s="827"/>
      <c r="Z119" s="827"/>
      <c r="AA119" s="827"/>
      <c r="AB119" s="827"/>
      <c r="AC119" s="827"/>
      <c r="AD119" s="827"/>
      <c r="AE119" s="827"/>
      <c r="AF119" s="828"/>
      <c r="AG119" s="110"/>
      <c r="AH119" s="110"/>
      <c r="AI119" s="110"/>
      <c r="AJ119" s="110"/>
      <c r="AK119" s="60"/>
      <c r="AL119" s="60"/>
      <c r="AT119" s="71"/>
      <c r="AU119" s="71"/>
      <c r="AV119" s="71"/>
      <c r="AW119" s="71"/>
      <c r="AX119" s="71"/>
    </row>
    <row r="120" spans="1:53" ht="6" customHeight="1" thickBot="1">
      <c r="A120" s="60"/>
      <c r="B120" s="173"/>
      <c r="C120" s="6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60"/>
      <c r="AL120" s="60"/>
      <c r="AM120" s="223"/>
      <c r="BA120" s="71"/>
    </row>
    <row r="121" spans="1:53" ht="13.5" thickBot="1">
      <c r="A121" s="60"/>
      <c r="B121" s="173" t="s">
        <v>163</v>
      </c>
      <c r="C121" s="6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224" t="str">
        <f>IF(AM117="","",IF(AM117="○","",IF(OR(AM123=TRUE,AM124=TRUE,AM125=TRUE,AND(AM126=TRUE,F126&lt;&gt;"")),"○","×")))</f>
        <v/>
      </c>
      <c r="AL121" s="60"/>
      <c r="AM121" s="550" t="s">
        <v>164</v>
      </c>
      <c r="AN121" s="566"/>
      <c r="AO121" s="566"/>
      <c r="AP121" s="566"/>
      <c r="AQ121" s="566"/>
      <c r="AR121" s="566"/>
      <c r="AS121" s="566"/>
      <c r="AT121" s="566"/>
      <c r="AU121" s="566"/>
      <c r="AV121" s="566"/>
      <c r="AW121" s="566"/>
      <c r="AX121" s="566"/>
      <c r="AY121" s="566"/>
      <c r="AZ121" s="566"/>
      <c r="BA121" s="567"/>
    </row>
    <row r="122" spans="1:53" s="65" customFormat="1" ht="18" customHeight="1">
      <c r="A122" s="64"/>
      <c r="B122" s="225" t="s">
        <v>165</v>
      </c>
      <c r="C122" s="226"/>
      <c r="D122" s="227"/>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9"/>
      <c r="AL122" s="64"/>
      <c r="AN122" s="148"/>
      <c r="AO122" s="230"/>
      <c r="AP122" s="230"/>
      <c r="AQ122" s="230"/>
      <c r="AR122" s="230"/>
      <c r="AS122" s="231"/>
      <c r="AY122" s="70"/>
    </row>
    <row r="123" spans="1:53" s="65" customFormat="1" ht="16.5" customHeight="1">
      <c r="A123" s="64"/>
      <c r="B123" s="232"/>
      <c r="C123" s="233"/>
      <c r="D123" s="77" t="s">
        <v>166</v>
      </c>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79"/>
      <c r="AJ123" s="79"/>
      <c r="AK123" s="234"/>
      <c r="AL123" s="64"/>
      <c r="AM123" s="58" t="b">
        <v>0</v>
      </c>
      <c r="AN123" s="148"/>
      <c r="AO123" s="230"/>
      <c r="AP123" s="230"/>
      <c r="AQ123" s="230"/>
      <c r="AR123" s="230"/>
      <c r="AS123" s="231"/>
      <c r="AY123" s="70"/>
    </row>
    <row r="124" spans="1:53" s="65" customFormat="1" ht="16.5" customHeight="1">
      <c r="A124" s="64"/>
      <c r="B124" s="232"/>
      <c r="C124" s="235"/>
      <c r="D124" s="77" t="s">
        <v>167</v>
      </c>
      <c r="E124" s="236"/>
      <c r="F124" s="236"/>
      <c r="G124" s="236"/>
      <c r="H124" s="236"/>
      <c r="I124" s="236"/>
      <c r="J124" s="236"/>
      <c r="K124" s="236"/>
      <c r="L124" s="236"/>
      <c r="M124" s="236"/>
      <c r="N124" s="236"/>
      <c r="O124" s="236"/>
      <c r="P124" s="236"/>
      <c r="Q124" s="236"/>
      <c r="R124" s="236"/>
      <c r="S124" s="236"/>
      <c r="T124" s="156"/>
      <c r="U124" s="156"/>
      <c r="V124" s="156"/>
      <c r="W124" s="156"/>
      <c r="X124" s="156"/>
      <c r="Y124" s="156"/>
      <c r="Z124" s="156"/>
      <c r="AA124" s="156"/>
      <c r="AB124" s="156"/>
      <c r="AC124" s="156"/>
      <c r="AD124" s="156"/>
      <c r="AE124" s="156"/>
      <c r="AF124" s="156"/>
      <c r="AG124" s="156"/>
      <c r="AH124" s="156"/>
      <c r="AI124" s="79"/>
      <c r="AJ124" s="79"/>
      <c r="AK124" s="234"/>
      <c r="AL124" s="64"/>
      <c r="AM124" s="58" t="b">
        <v>0</v>
      </c>
      <c r="AN124" s="148"/>
      <c r="AO124" s="230"/>
      <c r="AP124" s="230"/>
      <c r="AQ124" s="230"/>
      <c r="AR124" s="230"/>
      <c r="AS124" s="231"/>
      <c r="AY124" s="70"/>
    </row>
    <row r="125" spans="1:53" s="65" customFormat="1" ht="25.5" customHeight="1" thickBot="1">
      <c r="A125" s="64"/>
      <c r="B125" s="232"/>
      <c r="C125" s="235"/>
      <c r="D125" s="865" t="s">
        <v>168</v>
      </c>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5"/>
      <c r="AA125" s="865"/>
      <c r="AB125" s="865"/>
      <c r="AC125" s="865"/>
      <c r="AD125" s="865"/>
      <c r="AE125" s="865"/>
      <c r="AF125" s="865"/>
      <c r="AG125" s="865"/>
      <c r="AH125" s="865"/>
      <c r="AI125" s="865"/>
      <c r="AJ125" s="151"/>
      <c r="AK125" s="234"/>
      <c r="AL125" s="237"/>
      <c r="AM125" s="58" t="b">
        <v>0</v>
      </c>
      <c r="AN125" s="230"/>
      <c r="AO125" s="230"/>
      <c r="AP125" s="231"/>
      <c r="AR125" s="70"/>
    </row>
    <row r="126" spans="1:53" s="65" customFormat="1" ht="18" customHeight="1" thickBot="1">
      <c r="A126" s="64"/>
      <c r="B126" s="238"/>
      <c r="C126" s="239"/>
      <c r="D126" s="240" t="s">
        <v>169</v>
      </c>
      <c r="E126" s="241"/>
      <c r="F126" s="859"/>
      <c r="G126" s="859"/>
      <c r="H126" s="859"/>
      <c r="I126" s="859"/>
      <c r="J126" s="859"/>
      <c r="K126" s="859"/>
      <c r="L126" s="859"/>
      <c r="M126" s="859"/>
      <c r="N126" s="859"/>
      <c r="O126" s="859"/>
      <c r="P126" s="859"/>
      <c r="Q126" s="859"/>
      <c r="R126" s="859"/>
      <c r="S126" s="859"/>
      <c r="T126" s="859"/>
      <c r="U126" s="859"/>
      <c r="V126" s="859"/>
      <c r="W126" s="859"/>
      <c r="X126" s="859"/>
      <c r="Y126" s="859"/>
      <c r="Z126" s="859"/>
      <c r="AA126" s="859"/>
      <c r="AB126" s="859"/>
      <c r="AC126" s="859"/>
      <c r="AD126" s="859"/>
      <c r="AE126" s="859"/>
      <c r="AF126" s="859"/>
      <c r="AG126" s="859"/>
      <c r="AH126" s="859"/>
      <c r="AI126" s="859"/>
      <c r="AJ126" s="859"/>
      <c r="AK126" s="476" t="s">
        <v>104</v>
      </c>
      <c r="AL126" s="64"/>
      <c r="AM126" s="58" t="b">
        <v>0</v>
      </c>
      <c r="AN126" s="878" t="s">
        <v>170</v>
      </c>
      <c r="AO126" s="879"/>
      <c r="AP126" s="879"/>
      <c r="AQ126" s="879"/>
      <c r="AR126" s="879"/>
      <c r="AS126" s="879"/>
      <c r="AT126" s="879"/>
      <c r="AU126" s="879"/>
      <c r="AV126" s="879"/>
      <c r="AW126" s="879"/>
      <c r="AX126" s="879"/>
      <c r="AY126" s="879"/>
      <c r="AZ126" s="879"/>
      <c r="BA126" s="880"/>
    </row>
    <row r="127" spans="1:53" ht="9.75" customHeight="1">
      <c r="A127" s="60"/>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60"/>
    </row>
    <row r="128" spans="1:53" ht="19.5" customHeight="1" thickBot="1">
      <c r="A128" s="60"/>
      <c r="B128" s="242" t="s">
        <v>171</v>
      </c>
      <c r="C128" s="243"/>
      <c r="D128" s="243"/>
      <c r="E128" s="243"/>
      <c r="F128" s="243"/>
      <c r="G128" s="243"/>
      <c r="H128" s="243"/>
      <c r="I128" s="243"/>
      <c r="J128" s="243"/>
      <c r="K128" s="243"/>
      <c r="L128" s="243"/>
      <c r="M128" s="243"/>
      <c r="N128" s="243"/>
      <c r="O128" s="243"/>
      <c r="P128" s="243"/>
      <c r="Q128" s="243"/>
      <c r="R128" s="170"/>
      <c r="S128" s="170"/>
      <c r="T128" s="170"/>
      <c r="U128" s="170"/>
      <c r="V128" s="170"/>
      <c r="W128" s="170"/>
      <c r="X128" s="170"/>
      <c r="Y128" s="170"/>
      <c r="Z128" s="170"/>
      <c r="AA128" s="170"/>
      <c r="AB128" s="170"/>
      <c r="AC128" s="170"/>
      <c r="AD128" s="170"/>
      <c r="AE128" s="170"/>
      <c r="AF128" s="170"/>
      <c r="AG128" s="170"/>
      <c r="AH128" s="170"/>
      <c r="AI128" s="170"/>
      <c r="AJ128" s="244"/>
      <c r="AK128" s="170"/>
      <c r="AL128" s="60"/>
      <c r="AT128" s="71"/>
      <c r="AU128" s="71"/>
      <c r="AV128" s="71"/>
      <c r="AW128" s="71"/>
      <c r="AX128" s="71"/>
    </row>
    <row r="129" spans="1:51" ht="13.5" thickBot="1">
      <c r="A129" s="60"/>
      <c r="B129" s="245" t="s">
        <v>172</v>
      </c>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802" t="str">
        <f>IF(AND('別紙様式3-2（４・５月）'!AE7="特定加算なし",'別紙様式3-3（６月以降分）'!AG5="旧特定加算相当なし"),"該当","")</f>
        <v>該当</v>
      </c>
      <c r="AJ129" s="803"/>
      <c r="AK129" s="804"/>
      <c r="AL129" s="60"/>
      <c r="AT129" s="71"/>
      <c r="AU129" s="71"/>
      <c r="AV129" s="71"/>
      <c r="AW129" s="71"/>
      <c r="AX129" s="71"/>
    </row>
    <row r="130" spans="1:51" ht="27" customHeight="1">
      <c r="A130" s="60"/>
      <c r="B130" s="246" t="s">
        <v>110</v>
      </c>
      <c r="C130" s="831" t="s">
        <v>173</v>
      </c>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60"/>
      <c r="AT130" s="71"/>
      <c r="AU130" s="71"/>
      <c r="AV130" s="71"/>
      <c r="AW130" s="71"/>
      <c r="AX130" s="71"/>
    </row>
    <row r="131" spans="1:51" ht="3.75" customHeight="1" thickBot="1">
      <c r="A131" s="60"/>
      <c r="B131" s="155"/>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60"/>
      <c r="AT131" s="71"/>
      <c r="AU131" s="71"/>
      <c r="AV131" s="71"/>
      <c r="AW131" s="71"/>
      <c r="AX131" s="71"/>
    </row>
    <row r="132" spans="1:51" ht="13.5" thickBot="1">
      <c r="A132" s="60"/>
      <c r="B132" s="245" t="s">
        <v>174</v>
      </c>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802" t="str">
        <f>IF(OR('別紙様式3-2（４・５月）'!AE7="特定加算あり",'別紙様式3-3（６月以降分）'!AG5="旧特定加算相当あり"),"該当","")</f>
        <v/>
      </c>
      <c r="AJ132" s="803"/>
      <c r="AK132" s="804"/>
      <c r="AL132" s="60"/>
      <c r="AT132" s="71"/>
      <c r="AU132" s="71"/>
      <c r="AV132" s="71"/>
      <c r="AW132" s="71"/>
      <c r="AX132" s="71"/>
    </row>
    <row r="133" spans="1:51" ht="38.25" customHeight="1" thickBot="1">
      <c r="A133" s="60"/>
      <c r="B133" s="155" t="s">
        <v>110</v>
      </c>
      <c r="C133" s="561" t="s">
        <v>175</v>
      </c>
      <c r="D133" s="561"/>
      <c r="E133" s="561"/>
      <c r="F133" s="561"/>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60"/>
      <c r="AN133" s="533" t="s">
        <v>176</v>
      </c>
      <c r="AO133" s="534"/>
      <c r="AP133" s="534"/>
      <c r="AQ133" s="534"/>
      <c r="AR133" s="534"/>
      <c r="AS133" s="534"/>
      <c r="AT133" s="534"/>
      <c r="AU133" s="534"/>
      <c r="AV133" s="534"/>
      <c r="AW133" s="534"/>
      <c r="AX133" s="534"/>
      <c r="AY133" s="535"/>
    </row>
    <row r="134" spans="1:51" ht="7.5" customHeight="1" thickBot="1">
      <c r="A134" s="60"/>
      <c r="B134" s="155"/>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60"/>
      <c r="AT134" s="71"/>
      <c r="AU134" s="71"/>
      <c r="AV134" s="71"/>
      <c r="AW134" s="71"/>
      <c r="AX134" s="71"/>
    </row>
    <row r="135" spans="1:51" s="65" customFormat="1" ht="13.5" customHeight="1" thickBot="1">
      <c r="A135" s="64"/>
      <c r="B135" s="562"/>
      <c r="C135" s="563"/>
      <c r="D135" s="563"/>
      <c r="E135" s="564"/>
      <c r="F135" s="554"/>
      <c r="G135" s="555"/>
      <c r="H135" s="555"/>
      <c r="I135" s="555"/>
      <c r="J135" s="555"/>
      <c r="K135" s="555"/>
      <c r="L135" s="555"/>
      <c r="M135" s="555"/>
      <c r="N135" s="555"/>
      <c r="O135" s="555"/>
      <c r="P135" s="555"/>
      <c r="Q135" s="555"/>
      <c r="R135" s="555"/>
      <c r="S135" s="555"/>
      <c r="T135" s="555"/>
      <c r="U135" s="555"/>
      <c r="V135" s="555"/>
      <c r="W135" s="555"/>
      <c r="X135" s="555"/>
      <c r="Y135" s="555"/>
      <c r="Z135" s="555"/>
      <c r="AA135" s="555"/>
      <c r="AB135" s="555"/>
      <c r="AC135" s="555"/>
      <c r="AD135" s="555"/>
      <c r="AE135" s="555"/>
      <c r="AF135" s="555"/>
      <c r="AG135" s="555"/>
      <c r="AH135" s="555"/>
      <c r="AI135" s="555"/>
      <c r="AJ135" s="556"/>
      <c r="AK135" s="224" t="str">
        <f>IF(AI132="該当",IF((IF(COUNTIF(AM136:AM139,TRUE)&gt;=1,1,0)+IF(COUNTIF(AM140:AM143,TRUE)&gt;=1,1,0)+IF(COUNTIF(AM144:AM148,TRUE)&gt;=1,1,0)+IF(COUNTIF(AM149:AM152,TRUE)&gt;=1,1,0)+IF(COUNTIF(AM153:AM156,TRUE)&gt;=1,1,0)+IF(COUNTIF(AM157:AM160,TRUE)&gt;=1,1,0))&gt;=3,"○","×"),IF(COUNTIF(AM136:AM160,TRUE)&gt;=1,"○","×"))</f>
        <v>×</v>
      </c>
      <c r="AL135" s="64"/>
      <c r="AM135" s="404" t="s">
        <v>177</v>
      </c>
      <c r="AN135" s="550" t="s">
        <v>178</v>
      </c>
      <c r="AO135" s="551"/>
      <c r="AP135" s="551"/>
      <c r="AQ135" s="551"/>
      <c r="AR135" s="551"/>
      <c r="AS135" s="551"/>
      <c r="AT135" s="551"/>
      <c r="AU135" s="551"/>
      <c r="AV135" s="551"/>
      <c r="AW135" s="551"/>
      <c r="AX135" s="551"/>
      <c r="AY135" s="552"/>
    </row>
    <row r="136" spans="1:51" s="65" customFormat="1" ht="14.25" customHeight="1">
      <c r="A136" s="64"/>
      <c r="B136" s="538" t="s">
        <v>179</v>
      </c>
      <c r="C136" s="539"/>
      <c r="D136" s="539"/>
      <c r="E136" s="540"/>
      <c r="F136" s="212"/>
      <c r="G136" s="557" t="s">
        <v>180</v>
      </c>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8"/>
      <c r="AL136" s="64"/>
      <c r="AM136" s="59" t="b">
        <v>0</v>
      </c>
    </row>
    <row r="137" spans="1:51" s="65" customFormat="1" ht="13.5" customHeight="1">
      <c r="A137" s="64"/>
      <c r="B137" s="541"/>
      <c r="C137" s="542"/>
      <c r="D137" s="542"/>
      <c r="E137" s="543"/>
      <c r="F137" s="405"/>
      <c r="G137" s="553" t="s">
        <v>181</v>
      </c>
      <c r="H137" s="553"/>
      <c r="I137" s="553"/>
      <c r="J137" s="553"/>
      <c r="K137" s="553"/>
      <c r="L137" s="553"/>
      <c r="M137" s="553"/>
      <c r="N137" s="553"/>
      <c r="O137" s="553"/>
      <c r="P137" s="553"/>
      <c r="Q137" s="553"/>
      <c r="R137" s="553"/>
      <c r="S137" s="553"/>
      <c r="T137" s="553"/>
      <c r="U137" s="553"/>
      <c r="V137" s="553"/>
      <c r="W137" s="553"/>
      <c r="X137" s="553"/>
      <c r="Y137" s="553"/>
      <c r="Z137" s="553"/>
      <c r="AA137" s="553"/>
      <c r="AB137" s="553"/>
      <c r="AC137" s="553"/>
      <c r="AD137" s="553"/>
      <c r="AE137" s="553"/>
      <c r="AF137" s="553"/>
      <c r="AG137" s="553"/>
      <c r="AH137" s="553"/>
      <c r="AI137" s="553"/>
      <c r="AJ137" s="553"/>
      <c r="AK137" s="406"/>
      <c r="AL137" s="64"/>
      <c r="AM137" s="407" t="b">
        <v>0</v>
      </c>
      <c r="AN137" s="536"/>
      <c r="AO137" s="536"/>
      <c r="AP137" s="536"/>
      <c r="AQ137" s="536"/>
      <c r="AR137" s="536"/>
      <c r="AS137" s="536"/>
      <c r="AT137" s="536"/>
      <c r="AU137" s="536"/>
      <c r="AV137" s="536"/>
      <c r="AW137" s="536"/>
      <c r="AX137" s="536"/>
      <c r="AY137" s="536"/>
    </row>
    <row r="138" spans="1:51" s="65" customFormat="1" ht="13.5" customHeight="1">
      <c r="A138" s="64"/>
      <c r="B138" s="541"/>
      <c r="C138" s="542"/>
      <c r="D138" s="542"/>
      <c r="E138" s="543"/>
      <c r="F138" s="405"/>
      <c r="G138" s="553" t="s">
        <v>182</v>
      </c>
      <c r="H138" s="553"/>
      <c r="I138" s="553"/>
      <c r="J138" s="553"/>
      <c r="K138" s="553"/>
      <c r="L138" s="553"/>
      <c r="M138" s="553"/>
      <c r="N138" s="553"/>
      <c r="O138" s="553"/>
      <c r="P138" s="553"/>
      <c r="Q138" s="553"/>
      <c r="R138" s="553"/>
      <c r="S138" s="553"/>
      <c r="T138" s="553"/>
      <c r="U138" s="553"/>
      <c r="V138" s="553"/>
      <c r="W138" s="553"/>
      <c r="X138" s="553"/>
      <c r="Y138" s="553"/>
      <c r="Z138" s="553"/>
      <c r="AA138" s="553"/>
      <c r="AB138" s="553"/>
      <c r="AC138" s="553"/>
      <c r="AD138" s="553"/>
      <c r="AE138" s="553"/>
      <c r="AF138" s="553"/>
      <c r="AG138" s="553"/>
      <c r="AH138" s="553"/>
      <c r="AI138" s="553"/>
      <c r="AJ138" s="553"/>
      <c r="AK138" s="406"/>
      <c r="AL138" s="64"/>
      <c r="AM138" s="407" t="b">
        <v>0</v>
      </c>
      <c r="AN138" s="536"/>
      <c r="AO138" s="536"/>
      <c r="AP138" s="536"/>
      <c r="AQ138" s="536"/>
      <c r="AR138" s="536"/>
      <c r="AS138" s="536"/>
      <c r="AT138" s="536"/>
      <c r="AU138" s="536"/>
      <c r="AV138" s="536"/>
      <c r="AW138" s="536"/>
      <c r="AX138" s="536"/>
      <c r="AY138" s="536"/>
    </row>
    <row r="139" spans="1:51" s="65" customFormat="1" ht="13.5" customHeight="1">
      <c r="A139" s="64"/>
      <c r="B139" s="544"/>
      <c r="C139" s="545"/>
      <c r="D139" s="545"/>
      <c r="E139" s="546"/>
      <c r="F139" s="214"/>
      <c r="G139" s="559" t="s">
        <v>183</v>
      </c>
      <c r="H139" s="559"/>
      <c r="I139" s="559"/>
      <c r="J139" s="559"/>
      <c r="K139" s="559"/>
      <c r="L139" s="559"/>
      <c r="M139" s="559"/>
      <c r="N139" s="559"/>
      <c r="O139" s="559"/>
      <c r="P139" s="559"/>
      <c r="Q139" s="559"/>
      <c r="R139" s="559"/>
      <c r="S139" s="559"/>
      <c r="T139" s="559"/>
      <c r="U139" s="559"/>
      <c r="V139" s="559"/>
      <c r="W139" s="559"/>
      <c r="X139" s="559"/>
      <c r="Y139" s="559"/>
      <c r="Z139" s="559"/>
      <c r="AA139" s="559"/>
      <c r="AB139" s="559"/>
      <c r="AC139" s="559"/>
      <c r="AD139" s="559"/>
      <c r="AE139" s="559"/>
      <c r="AF139" s="559"/>
      <c r="AG139" s="559"/>
      <c r="AH139" s="559"/>
      <c r="AI139" s="559"/>
      <c r="AJ139" s="559"/>
      <c r="AK139" s="408"/>
      <c r="AL139" s="64"/>
      <c r="AM139" s="407" t="b">
        <v>0</v>
      </c>
    </row>
    <row r="140" spans="1:51" s="65" customFormat="1" ht="24.75" customHeight="1">
      <c r="A140" s="64"/>
      <c r="B140" s="538" t="s">
        <v>184</v>
      </c>
      <c r="C140" s="539"/>
      <c r="D140" s="539"/>
      <c r="E140" s="540"/>
      <c r="F140" s="409"/>
      <c r="G140" s="839" t="s">
        <v>185</v>
      </c>
      <c r="H140" s="839"/>
      <c r="I140" s="839"/>
      <c r="J140" s="839"/>
      <c r="K140" s="839"/>
      <c r="L140" s="839"/>
      <c r="M140" s="839"/>
      <c r="N140" s="839"/>
      <c r="O140" s="839"/>
      <c r="P140" s="839"/>
      <c r="Q140" s="839"/>
      <c r="R140" s="839"/>
      <c r="S140" s="839"/>
      <c r="T140" s="839"/>
      <c r="U140" s="839"/>
      <c r="V140" s="839"/>
      <c r="W140" s="839"/>
      <c r="X140" s="839"/>
      <c r="Y140" s="839"/>
      <c r="Z140" s="839"/>
      <c r="AA140" s="839"/>
      <c r="AB140" s="839"/>
      <c r="AC140" s="839"/>
      <c r="AD140" s="839"/>
      <c r="AE140" s="839"/>
      <c r="AF140" s="839"/>
      <c r="AG140" s="839"/>
      <c r="AH140" s="839"/>
      <c r="AI140" s="839"/>
      <c r="AJ140" s="839"/>
      <c r="AK140" s="410"/>
      <c r="AL140" s="64"/>
      <c r="AM140" s="407" t="b">
        <v>0</v>
      </c>
    </row>
    <row r="141" spans="1:51" s="65" customFormat="1" ht="13.5" customHeight="1">
      <c r="A141" s="64"/>
      <c r="B141" s="541"/>
      <c r="C141" s="542"/>
      <c r="D141" s="542"/>
      <c r="E141" s="543"/>
      <c r="F141" s="405"/>
      <c r="G141" s="553" t="s">
        <v>186</v>
      </c>
      <c r="H141" s="553"/>
      <c r="I141" s="553"/>
      <c r="J141" s="553"/>
      <c r="K141" s="553"/>
      <c r="L141" s="553"/>
      <c r="M141" s="553"/>
      <c r="N141" s="553"/>
      <c r="O141" s="553"/>
      <c r="P141" s="553"/>
      <c r="Q141" s="553"/>
      <c r="R141" s="553"/>
      <c r="S141" s="553"/>
      <c r="T141" s="553"/>
      <c r="U141" s="553"/>
      <c r="V141" s="553"/>
      <c r="W141" s="553"/>
      <c r="X141" s="553"/>
      <c r="Y141" s="553"/>
      <c r="Z141" s="553"/>
      <c r="AA141" s="553"/>
      <c r="AB141" s="553"/>
      <c r="AC141" s="553"/>
      <c r="AD141" s="553"/>
      <c r="AE141" s="553"/>
      <c r="AF141" s="553"/>
      <c r="AG141" s="553"/>
      <c r="AH141" s="553"/>
      <c r="AI141" s="553"/>
      <c r="AJ141" s="553"/>
      <c r="AK141" s="411"/>
      <c r="AL141" s="64"/>
      <c r="AM141" s="407" t="b">
        <v>0</v>
      </c>
      <c r="AN141" s="536"/>
      <c r="AO141" s="536"/>
      <c r="AP141" s="536"/>
      <c r="AQ141" s="536"/>
      <c r="AR141" s="536"/>
      <c r="AS141" s="536"/>
      <c r="AT141" s="536"/>
      <c r="AU141" s="536"/>
      <c r="AV141" s="536"/>
      <c r="AW141" s="536"/>
      <c r="AX141" s="536"/>
      <c r="AY141" s="536"/>
    </row>
    <row r="142" spans="1:51" s="65" customFormat="1" ht="13.5" customHeight="1">
      <c r="A142" s="64"/>
      <c r="B142" s="541"/>
      <c r="C142" s="542"/>
      <c r="D142" s="542"/>
      <c r="E142" s="543"/>
      <c r="F142" s="405"/>
      <c r="G142" s="553" t="s">
        <v>187</v>
      </c>
      <c r="H142" s="553"/>
      <c r="I142" s="553"/>
      <c r="J142" s="553"/>
      <c r="K142" s="553"/>
      <c r="L142" s="553"/>
      <c r="M142" s="553"/>
      <c r="N142" s="553"/>
      <c r="O142" s="553"/>
      <c r="P142" s="553"/>
      <c r="Q142" s="553"/>
      <c r="R142" s="553"/>
      <c r="S142" s="553"/>
      <c r="T142" s="553"/>
      <c r="U142" s="553"/>
      <c r="V142" s="553"/>
      <c r="W142" s="553"/>
      <c r="X142" s="553"/>
      <c r="Y142" s="553"/>
      <c r="Z142" s="553"/>
      <c r="AA142" s="553"/>
      <c r="AB142" s="553"/>
      <c r="AC142" s="553"/>
      <c r="AD142" s="553"/>
      <c r="AE142" s="553"/>
      <c r="AF142" s="553"/>
      <c r="AG142" s="553"/>
      <c r="AH142" s="553"/>
      <c r="AI142" s="553"/>
      <c r="AJ142" s="553"/>
      <c r="AK142" s="406"/>
      <c r="AL142" s="64"/>
      <c r="AM142" s="407" t="b">
        <v>0</v>
      </c>
      <c r="AN142" s="536"/>
      <c r="AO142" s="536"/>
      <c r="AP142" s="536"/>
      <c r="AQ142" s="536"/>
      <c r="AR142" s="536"/>
      <c r="AS142" s="536"/>
      <c r="AT142" s="536"/>
      <c r="AU142" s="536"/>
      <c r="AV142" s="536"/>
      <c r="AW142" s="536"/>
      <c r="AX142" s="536"/>
      <c r="AY142" s="536"/>
    </row>
    <row r="143" spans="1:51" s="65" customFormat="1" ht="13.5" customHeight="1">
      <c r="A143" s="64"/>
      <c r="B143" s="544"/>
      <c r="C143" s="545"/>
      <c r="D143" s="545"/>
      <c r="E143" s="546"/>
      <c r="F143" s="412"/>
      <c r="G143" s="537" t="s">
        <v>188</v>
      </c>
      <c r="H143" s="537"/>
      <c r="I143" s="537"/>
      <c r="J143" s="537"/>
      <c r="K143" s="537"/>
      <c r="L143" s="537"/>
      <c r="M143" s="537"/>
      <c r="N143" s="537"/>
      <c r="O143" s="537"/>
      <c r="P143" s="537"/>
      <c r="Q143" s="537"/>
      <c r="R143" s="537"/>
      <c r="S143" s="537"/>
      <c r="T143" s="537"/>
      <c r="U143" s="537"/>
      <c r="V143" s="537"/>
      <c r="W143" s="537"/>
      <c r="X143" s="537"/>
      <c r="Y143" s="537"/>
      <c r="Z143" s="537"/>
      <c r="AA143" s="537"/>
      <c r="AB143" s="537"/>
      <c r="AC143" s="537"/>
      <c r="AD143" s="537"/>
      <c r="AE143" s="537"/>
      <c r="AF143" s="537"/>
      <c r="AG143" s="537"/>
      <c r="AH143" s="537"/>
      <c r="AI143" s="537"/>
      <c r="AJ143" s="537"/>
      <c r="AK143" s="835"/>
      <c r="AL143" s="64"/>
      <c r="AM143" s="407" t="b">
        <v>0</v>
      </c>
    </row>
    <row r="144" spans="1:51" s="65" customFormat="1" ht="13.5" customHeight="1">
      <c r="A144" s="64"/>
      <c r="B144" s="538" t="s">
        <v>189</v>
      </c>
      <c r="C144" s="539"/>
      <c r="D144" s="539"/>
      <c r="E144" s="540"/>
      <c r="F144" s="413"/>
      <c r="G144" s="839" t="s">
        <v>190</v>
      </c>
      <c r="H144" s="839"/>
      <c r="I144" s="839"/>
      <c r="J144" s="839"/>
      <c r="K144" s="839"/>
      <c r="L144" s="839"/>
      <c r="M144" s="839"/>
      <c r="N144" s="839"/>
      <c r="O144" s="839"/>
      <c r="P144" s="839"/>
      <c r="Q144" s="839"/>
      <c r="R144" s="839"/>
      <c r="S144" s="839"/>
      <c r="T144" s="839"/>
      <c r="U144" s="839"/>
      <c r="V144" s="839"/>
      <c r="W144" s="839"/>
      <c r="X144" s="839"/>
      <c r="Y144" s="839"/>
      <c r="Z144" s="839"/>
      <c r="AA144" s="839"/>
      <c r="AB144" s="839"/>
      <c r="AC144" s="839"/>
      <c r="AD144" s="839"/>
      <c r="AE144" s="839"/>
      <c r="AF144" s="839"/>
      <c r="AG144" s="839"/>
      <c r="AH144" s="839"/>
      <c r="AI144" s="839"/>
      <c r="AJ144" s="839"/>
      <c r="AK144" s="411"/>
      <c r="AL144" s="64"/>
      <c r="AM144" s="407" t="b">
        <v>0</v>
      </c>
    </row>
    <row r="145" spans="1:51" s="65" customFormat="1" ht="22.5" customHeight="1">
      <c r="A145" s="64"/>
      <c r="B145" s="541"/>
      <c r="C145" s="542"/>
      <c r="D145" s="542"/>
      <c r="E145" s="543"/>
      <c r="F145" s="405"/>
      <c r="G145" s="553" t="s">
        <v>191</v>
      </c>
      <c r="H145" s="553"/>
      <c r="I145" s="553"/>
      <c r="J145" s="553"/>
      <c r="K145" s="553"/>
      <c r="L145" s="553"/>
      <c r="M145" s="553"/>
      <c r="N145" s="553"/>
      <c r="O145" s="553"/>
      <c r="P145" s="553"/>
      <c r="Q145" s="553"/>
      <c r="R145" s="553"/>
      <c r="S145" s="553"/>
      <c r="T145" s="553"/>
      <c r="U145" s="553"/>
      <c r="V145" s="553"/>
      <c r="W145" s="553"/>
      <c r="X145" s="553"/>
      <c r="Y145" s="553"/>
      <c r="Z145" s="553"/>
      <c r="AA145" s="553"/>
      <c r="AB145" s="553"/>
      <c r="AC145" s="553"/>
      <c r="AD145" s="553"/>
      <c r="AE145" s="553"/>
      <c r="AF145" s="553"/>
      <c r="AG145" s="553"/>
      <c r="AH145" s="553"/>
      <c r="AI145" s="553"/>
      <c r="AJ145" s="553"/>
      <c r="AK145" s="406"/>
      <c r="AL145" s="64"/>
      <c r="AM145" s="407" t="b">
        <v>0</v>
      </c>
      <c r="AN145" s="536"/>
      <c r="AO145" s="536"/>
      <c r="AP145" s="536"/>
      <c r="AQ145" s="536"/>
      <c r="AR145" s="536"/>
      <c r="AS145" s="536"/>
      <c r="AT145" s="536"/>
      <c r="AU145" s="536"/>
      <c r="AV145" s="536"/>
      <c r="AW145" s="536"/>
      <c r="AX145" s="536"/>
      <c r="AY145" s="536"/>
    </row>
    <row r="146" spans="1:51" s="65" customFormat="1" ht="13.5" customHeight="1">
      <c r="A146" s="64"/>
      <c r="B146" s="541"/>
      <c r="C146" s="542"/>
      <c r="D146" s="542"/>
      <c r="E146" s="543"/>
      <c r="F146" s="405"/>
      <c r="G146" s="553" t="s">
        <v>192</v>
      </c>
      <c r="H146" s="553"/>
      <c r="I146" s="553"/>
      <c r="J146" s="553"/>
      <c r="K146" s="553"/>
      <c r="L146" s="553"/>
      <c r="M146" s="553"/>
      <c r="N146" s="553"/>
      <c r="O146" s="553"/>
      <c r="P146" s="553"/>
      <c r="Q146" s="553"/>
      <c r="R146" s="553"/>
      <c r="S146" s="553"/>
      <c r="T146" s="553"/>
      <c r="U146" s="553"/>
      <c r="V146" s="553"/>
      <c r="W146" s="553"/>
      <c r="X146" s="553"/>
      <c r="Y146" s="553"/>
      <c r="Z146" s="553"/>
      <c r="AA146" s="553"/>
      <c r="AB146" s="553"/>
      <c r="AC146" s="553"/>
      <c r="AD146" s="553"/>
      <c r="AE146" s="553"/>
      <c r="AF146" s="553"/>
      <c r="AG146" s="553"/>
      <c r="AH146" s="553"/>
      <c r="AI146" s="553"/>
      <c r="AJ146" s="553"/>
      <c r="AK146" s="406"/>
      <c r="AL146" s="64"/>
      <c r="AM146" s="407" t="b">
        <v>0</v>
      </c>
      <c r="AN146" s="536"/>
      <c r="AO146" s="536"/>
      <c r="AP146" s="536"/>
      <c r="AQ146" s="536"/>
      <c r="AR146" s="536"/>
      <c r="AS146" s="536"/>
      <c r="AT146" s="536"/>
      <c r="AU146" s="536"/>
      <c r="AV146" s="536"/>
      <c r="AW146" s="536"/>
      <c r="AX146" s="536"/>
      <c r="AY146" s="536"/>
    </row>
    <row r="147" spans="1:51" s="65" customFormat="1" ht="13.5" customHeight="1">
      <c r="A147" s="64"/>
      <c r="B147" s="541"/>
      <c r="C147" s="542"/>
      <c r="D147" s="542"/>
      <c r="E147" s="543" t="b">
        <v>0</v>
      </c>
      <c r="F147" s="214" t="b">
        <v>0</v>
      </c>
      <c r="G147" s="560" t="s">
        <v>193</v>
      </c>
      <c r="H147" s="560"/>
      <c r="I147" s="560"/>
      <c r="J147" s="560"/>
      <c r="K147" s="560"/>
      <c r="L147" s="560"/>
      <c r="M147" s="560"/>
      <c r="N147" s="560"/>
      <c r="O147" s="560"/>
      <c r="P147" s="560"/>
      <c r="Q147" s="560"/>
      <c r="R147" s="560"/>
      <c r="S147" s="560"/>
      <c r="T147" s="560"/>
      <c r="U147" s="560"/>
      <c r="V147" s="560"/>
      <c r="W147" s="560"/>
      <c r="X147" s="560"/>
      <c r="Y147" s="560"/>
      <c r="Z147" s="560"/>
      <c r="AA147" s="560"/>
      <c r="AB147" s="560"/>
      <c r="AC147" s="560"/>
      <c r="AD147" s="560"/>
      <c r="AE147" s="560"/>
      <c r="AF147" s="560"/>
      <c r="AG147" s="560"/>
      <c r="AH147" s="560"/>
      <c r="AI147" s="560"/>
      <c r="AJ147" s="560"/>
      <c r="AK147" s="406"/>
      <c r="AL147" s="64"/>
      <c r="AM147" s="407" t="b">
        <v>0</v>
      </c>
      <c r="AN147" s="414"/>
      <c r="AO147" s="414"/>
      <c r="AP147" s="414"/>
      <c r="AQ147" s="414"/>
      <c r="AR147" s="414"/>
      <c r="AS147" s="414"/>
      <c r="AT147" s="414"/>
      <c r="AU147" s="414"/>
      <c r="AV147" s="414"/>
      <c r="AW147" s="414"/>
      <c r="AX147" s="414"/>
      <c r="AY147" s="414"/>
    </row>
    <row r="148" spans="1:51" s="65" customFormat="1" ht="13.5" customHeight="1">
      <c r="A148" s="64"/>
      <c r="B148" s="544"/>
      <c r="C148" s="545"/>
      <c r="D148" s="545"/>
      <c r="E148" s="546" t="b">
        <v>0</v>
      </c>
      <c r="F148" s="214" t="b">
        <v>0</v>
      </c>
      <c r="G148" s="832" t="s">
        <v>194</v>
      </c>
      <c r="H148" s="832"/>
      <c r="I148" s="832"/>
      <c r="J148" s="832"/>
      <c r="K148" s="832"/>
      <c r="L148" s="832"/>
      <c r="M148" s="832"/>
      <c r="N148" s="832"/>
      <c r="O148" s="832"/>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3"/>
      <c r="AL148" s="64"/>
      <c r="AM148" s="407" t="b">
        <v>0</v>
      </c>
    </row>
    <row r="149" spans="1:51" s="65" customFormat="1" ht="21" customHeight="1">
      <c r="A149" s="64"/>
      <c r="B149" s="538" t="s">
        <v>195</v>
      </c>
      <c r="C149" s="539"/>
      <c r="D149" s="539"/>
      <c r="E149" s="540"/>
      <c r="F149" s="409"/>
      <c r="G149" s="834" t="s">
        <v>196</v>
      </c>
      <c r="H149" s="834"/>
      <c r="I149" s="834"/>
      <c r="J149" s="834"/>
      <c r="K149" s="834"/>
      <c r="L149" s="834"/>
      <c r="M149" s="834"/>
      <c r="N149" s="834"/>
      <c r="O149" s="834"/>
      <c r="P149" s="834"/>
      <c r="Q149" s="834"/>
      <c r="R149" s="834"/>
      <c r="S149" s="834"/>
      <c r="T149" s="834"/>
      <c r="U149" s="834"/>
      <c r="V149" s="834"/>
      <c r="W149" s="834"/>
      <c r="X149" s="834"/>
      <c r="Y149" s="834"/>
      <c r="Z149" s="834"/>
      <c r="AA149" s="834"/>
      <c r="AB149" s="834"/>
      <c r="AC149" s="834"/>
      <c r="AD149" s="834"/>
      <c r="AE149" s="834"/>
      <c r="AF149" s="834"/>
      <c r="AG149" s="834"/>
      <c r="AH149" s="834"/>
      <c r="AI149" s="834"/>
      <c r="AJ149" s="834"/>
      <c r="AK149" s="411"/>
      <c r="AL149" s="64"/>
      <c r="AM149" s="407" t="b">
        <v>0</v>
      </c>
    </row>
    <row r="150" spans="1:51" s="65" customFormat="1" ht="13.5" customHeight="1">
      <c r="A150" s="64"/>
      <c r="B150" s="541"/>
      <c r="C150" s="542"/>
      <c r="D150" s="542"/>
      <c r="E150" s="543"/>
      <c r="F150" s="405"/>
      <c r="G150" s="560" t="s">
        <v>197</v>
      </c>
      <c r="H150" s="560"/>
      <c r="I150" s="560"/>
      <c r="J150" s="560"/>
      <c r="K150" s="560"/>
      <c r="L150" s="560"/>
      <c r="M150" s="560"/>
      <c r="N150" s="560"/>
      <c r="O150" s="560"/>
      <c r="P150" s="560"/>
      <c r="Q150" s="560"/>
      <c r="R150" s="560"/>
      <c r="S150" s="560"/>
      <c r="T150" s="560"/>
      <c r="U150" s="560"/>
      <c r="V150" s="560"/>
      <c r="W150" s="560"/>
      <c r="X150" s="560"/>
      <c r="Y150" s="560"/>
      <c r="Z150" s="560"/>
      <c r="AA150" s="560"/>
      <c r="AB150" s="560"/>
      <c r="AC150" s="560"/>
      <c r="AD150" s="560"/>
      <c r="AE150" s="560"/>
      <c r="AF150" s="560"/>
      <c r="AG150" s="560"/>
      <c r="AH150" s="560"/>
      <c r="AI150" s="560"/>
      <c r="AJ150" s="560"/>
      <c r="AK150" s="411"/>
      <c r="AL150" s="60"/>
      <c r="AM150" s="407" t="b">
        <v>0</v>
      </c>
      <c r="AN150" s="536"/>
      <c r="AO150" s="536"/>
      <c r="AP150" s="536"/>
      <c r="AQ150" s="536"/>
      <c r="AR150" s="536"/>
      <c r="AS150" s="536"/>
      <c r="AT150" s="536"/>
      <c r="AU150" s="536"/>
      <c r="AV150" s="536"/>
      <c r="AW150" s="536"/>
      <c r="AX150" s="536"/>
      <c r="AY150" s="536"/>
    </row>
    <row r="151" spans="1:51" s="65" customFormat="1" ht="13.5" customHeight="1">
      <c r="A151" s="64"/>
      <c r="B151" s="541"/>
      <c r="C151" s="542"/>
      <c r="D151" s="542"/>
      <c r="E151" s="543" t="b">
        <v>1</v>
      </c>
      <c r="F151" s="405"/>
      <c r="G151" s="560" t="s">
        <v>198</v>
      </c>
      <c r="H151" s="560"/>
      <c r="I151" s="560"/>
      <c r="J151" s="560"/>
      <c r="K151" s="560"/>
      <c r="L151" s="560"/>
      <c r="M151" s="560"/>
      <c r="N151" s="560"/>
      <c r="O151" s="560"/>
      <c r="P151" s="560"/>
      <c r="Q151" s="560"/>
      <c r="R151" s="560"/>
      <c r="S151" s="560"/>
      <c r="T151" s="560"/>
      <c r="U151" s="560"/>
      <c r="V151" s="560"/>
      <c r="W151" s="560"/>
      <c r="X151" s="560"/>
      <c r="Y151" s="560"/>
      <c r="Z151" s="560"/>
      <c r="AA151" s="560"/>
      <c r="AB151" s="560"/>
      <c r="AC151" s="560"/>
      <c r="AD151" s="560"/>
      <c r="AE151" s="560"/>
      <c r="AF151" s="560"/>
      <c r="AG151" s="560"/>
      <c r="AH151" s="560"/>
      <c r="AI151" s="560"/>
      <c r="AJ151" s="560"/>
      <c r="AK151" s="415"/>
      <c r="AL151" s="64"/>
      <c r="AM151" s="407" t="b">
        <v>0</v>
      </c>
      <c r="AN151" s="536"/>
      <c r="AO151" s="536"/>
      <c r="AP151" s="536"/>
      <c r="AQ151" s="536"/>
      <c r="AR151" s="536"/>
      <c r="AS151" s="536"/>
      <c r="AT151" s="536"/>
      <c r="AU151" s="536"/>
      <c r="AV151" s="536"/>
      <c r="AW151" s="536"/>
      <c r="AX151" s="536"/>
      <c r="AY151" s="536"/>
    </row>
    <row r="152" spans="1:51" s="65" customFormat="1" ht="13.5" customHeight="1">
      <c r="A152" s="64"/>
      <c r="B152" s="544"/>
      <c r="C152" s="545"/>
      <c r="D152" s="545"/>
      <c r="E152" s="546"/>
      <c r="F152" s="412"/>
      <c r="G152" s="537" t="s">
        <v>199</v>
      </c>
      <c r="H152" s="537"/>
      <c r="I152" s="537"/>
      <c r="J152" s="537"/>
      <c r="K152" s="537"/>
      <c r="L152" s="537"/>
      <c r="M152" s="537"/>
      <c r="N152" s="537"/>
      <c r="O152" s="537"/>
      <c r="P152" s="537"/>
      <c r="Q152" s="537"/>
      <c r="R152" s="537"/>
      <c r="S152" s="537"/>
      <c r="T152" s="537"/>
      <c r="U152" s="537"/>
      <c r="V152" s="537"/>
      <c r="W152" s="537"/>
      <c r="X152" s="537"/>
      <c r="Y152" s="537"/>
      <c r="Z152" s="537"/>
      <c r="AA152" s="537"/>
      <c r="AB152" s="537"/>
      <c r="AC152" s="537"/>
      <c r="AD152" s="537"/>
      <c r="AE152" s="537"/>
      <c r="AF152" s="537"/>
      <c r="AG152" s="537"/>
      <c r="AH152" s="537"/>
      <c r="AI152" s="537"/>
      <c r="AJ152" s="537"/>
      <c r="AK152" s="835"/>
      <c r="AL152" s="64"/>
      <c r="AM152" s="407" t="b">
        <v>0</v>
      </c>
    </row>
    <row r="153" spans="1:51" s="65" customFormat="1" ht="13.5" customHeight="1">
      <c r="A153" s="64"/>
      <c r="B153" s="538" t="s">
        <v>200</v>
      </c>
      <c r="C153" s="539"/>
      <c r="D153" s="539"/>
      <c r="E153" s="540"/>
      <c r="F153" s="413"/>
      <c r="G153" s="547" t="s">
        <v>201</v>
      </c>
      <c r="H153" s="547"/>
      <c r="I153" s="547"/>
      <c r="J153" s="547"/>
      <c r="K153" s="547"/>
      <c r="L153" s="547"/>
      <c r="M153" s="547"/>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7"/>
      <c r="AK153" s="411"/>
      <c r="AL153" s="64"/>
      <c r="AM153" s="407" t="b">
        <v>0</v>
      </c>
    </row>
    <row r="154" spans="1:51" s="65" customFormat="1" ht="21" customHeight="1">
      <c r="A154" s="64"/>
      <c r="B154" s="541"/>
      <c r="C154" s="542"/>
      <c r="D154" s="542"/>
      <c r="E154" s="543" t="b">
        <v>1</v>
      </c>
      <c r="F154" s="405"/>
      <c r="G154" s="560" t="s">
        <v>202</v>
      </c>
      <c r="H154" s="560"/>
      <c r="I154" s="560"/>
      <c r="J154" s="560"/>
      <c r="K154" s="560"/>
      <c r="L154" s="560"/>
      <c r="M154" s="560"/>
      <c r="N154" s="560"/>
      <c r="O154" s="560"/>
      <c r="P154" s="560"/>
      <c r="Q154" s="560"/>
      <c r="R154" s="560"/>
      <c r="S154" s="560"/>
      <c r="T154" s="560"/>
      <c r="U154" s="560"/>
      <c r="V154" s="560"/>
      <c r="W154" s="560"/>
      <c r="X154" s="560"/>
      <c r="Y154" s="560"/>
      <c r="Z154" s="560"/>
      <c r="AA154" s="560"/>
      <c r="AB154" s="560"/>
      <c r="AC154" s="560"/>
      <c r="AD154" s="560"/>
      <c r="AE154" s="560"/>
      <c r="AF154" s="560"/>
      <c r="AG154" s="560"/>
      <c r="AH154" s="560"/>
      <c r="AI154" s="560"/>
      <c r="AJ154" s="560"/>
      <c r="AK154" s="406"/>
      <c r="AL154" s="64"/>
      <c r="AM154" s="407" t="b">
        <v>0</v>
      </c>
      <c r="AN154" s="536"/>
      <c r="AO154" s="536"/>
      <c r="AP154" s="536"/>
      <c r="AQ154" s="536"/>
      <c r="AR154" s="536"/>
      <c r="AS154" s="536"/>
      <c r="AT154" s="536"/>
      <c r="AU154" s="536"/>
      <c r="AV154" s="536"/>
      <c r="AW154" s="536"/>
      <c r="AX154" s="536"/>
      <c r="AY154" s="536"/>
    </row>
    <row r="155" spans="1:51" s="65" customFormat="1" ht="13.5" customHeight="1">
      <c r="A155" s="64"/>
      <c r="B155" s="541"/>
      <c r="C155" s="542"/>
      <c r="D155" s="542"/>
      <c r="E155" s="543"/>
      <c r="F155" s="405"/>
      <c r="G155" s="560" t="s">
        <v>203</v>
      </c>
      <c r="H155" s="560"/>
      <c r="I155" s="560"/>
      <c r="J155" s="560"/>
      <c r="K155" s="560"/>
      <c r="L155" s="560"/>
      <c r="M155" s="560"/>
      <c r="N155" s="560"/>
      <c r="O155" s="560"/>
      <c r="P155" s="560"/>
      <c r="Q155" s="560"/>
      <c r="R155" s="560"/>
      <c r="S155" s="560"/>
      <c r="T155" s="560"/>
      <c r="U155" s="560"/>
      <c r="V155" s="560"/>
      <c r="W155" s="560"/>
      <c r="X155" s="560"/>
      <c r="Y155" s="560"/>
      <c r="Z155" s="560"/>
      <c r="AA155" s="560"/>
      <c r="AB155" s="560"/>
      <c r="AC155" s="560"/>
      <c r="AD155" s="560"/>
      <c r="AE155" s="560"/>
      <c r="AF155" s="560"/>
      <c r="AG155" s="560"/>
      <c r="AH155" s="560"/>
      <c r="AI155" s="560"/>
      <c r="AJ155" s="560"/>
      <c r="AK155" s="406"/>
      <c r="AL155" s="64"/>
      <c r="AM155" s="407" t="b">
        <v>0</v>
      </c>
      <c r="AN155" s="536"/>
      <c r="AO155" s="536"/>
      <c r="AP155" s="536"/>
      <c r="AQ155" s="536"/>
      <c r="AR155" s="536"/>
      <c r="AS155" s="536"/>
      <c r="AT155" s="536"/>
      <c r="AU155" s="536"/>
      <c r="AV155" s="536"/>
      <c r="AW155" s="536"/>
      <c r="AX155" s="536"/>
      <c r="AY155" s="536"/>
    </row>
    <row r="156" spans="1:51" s="65" customFormat="1" ht="13.5" customHeight="1">
      <c r="A156" s="64"/>
      <c r="B156" s="544"/>
      <c r="C156" s="545"/>
      <c r="D156" s="545"/>
      <c r="E156" s="546" t="b">
        <v>1</v>
      </c>
      <c r="F156" s="412"/>
      <c r="G156" s="537" t="s">
        <v>204</v>
      </c>
      <c r="H156" s="537"/>
      <c r="I156" s="537"/>
      <c r="J156" s="537"/>
      <c r="K156" s="537"/>
      <c r="L156" s="537"/>
      <c r="M156" s="537"/>
      <c r="N156" s="537"/>
      <c r="O156" s="537"/>
      <c r="P156" s="537"/>
      <c r="Q156" s="537"/>
      <c r="R156" s="537"/>
      <c r="S156" s="537"/>
      <c r="T156" s="537"/>
      <c r="U156" s="537"/>
      <c r="V156" s="537"/>
      <c r="W156" s="537"/>
      <c r="X156" s="537"/>
      <c r="Y156" s="537"/>
      <c r="Z156" s="537"/>
      <c r="AA156" s="537"/>
      <c r="AB156" s="537"/>
      <c r="AC156" s="537"/>
      <c r="AD156" s="537"/>
      <c r="AE156" s="537"/>
      <c r="AF156" s="537"/>
      <c r="AG156" s="537"/>
      <c r="AH156" s="537"/>
      <c r="AI156" s="537"/>
      <c r="AJ156" s="537"/>
      <c r="AK156" s="416"/>
      <c r="AL156" s="64"/>
      <c r="AM156" s="407" t="b">
        <v>0</v>
      </c>
    </row>
    <row r="157" spans="1:51" s="65" customFormat="1" ht="13.5" customHeight="1">
      <c r="A157" s="64"/>
      <c r="B157" s="538" t="s">
        <v>205</v>
      </c>
      <c r="C157" s="539"/>
      <c r="D157" s="539"/>
      <c r="E157" s="540"/>
      <c r="F157" s="413"/>
      <c r="G157" s="547" t="s">
        <v>206</v>
      </c>
      <c r="H157" s="547"/>
      <c r="I157" s="547"/>
      <c r="J157" s="547"/>
      <c r="K157" s="547"/>
      <c r="L157" s="547"/>
      <c r="M157" s="547"/>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7"/>
      <c r="AK157" s="548"/>
      <c r="AL157" s="417"/>
      <c r="AM157" s="407" t="b">
        <v>0</v>
      </c>
      <c r="AN157"/>
      <c r="AO157"/>
      <c r="AP157"/>
    </row>
    <row r="158" spans="1:51" ht="13.5" customHeight="1">
      <c r="A158" s="60"/>
      <c r="B158" s="541"/>
      <c r="C158" s="542"/>
      <c r="D158" s="542"/>
      <c r="E158" s="543"/>
      <c r="F158" s="405"/>
      <c r="G158" s="560" t="s">
        <v>207</v>
      </c>
      <c r="H158" s="560"/>
      <c r="I158" s="560"/>
      <c r="J158" s="560"/>
      <c r="K158" s="560"/>
      <c r="L158" s="560"/>
      <c r="M158" s="560"/>
      <c r="N158" s="560"/>
      <c r="O158" s="560"/>
      <c r="P158" s="560"/>
      <c r="Q158" s="560"/>
      <c r="R158" s="560"/>
      <c r="S158" s="560"/>
      <c r="T158" s="560"/>
      <c r="U158" s="560"/>
      <c r="V158" s="560"/>
      <c r="W158" s="560"/>
      <c r="X158" s="560"/>
      <c r="Y158" s="560"/>
      <c r="Z158" s="560"/>
      <c r="AA158" s="560"/>
      <c r="AB158" s="560"/>
      <c r="AC158" s="560"/>
      <c r="AD158" s="560"/>
      <c r="AE158" s="560"/>
      <c r="AF158" s="560"/>
      <c r="AG158" s="560"/>
      <c r="AH158" s="560"/>
      <c r="AI158" s="560"/>
      <c r="AJ158" s="560"/>
      <c r="AK158" s="406"/>
      <c r="AL158" s="64"/>
      <c r="AM158" s="407" t="b">
        <v>0</v>
      </c>
      <c r="AN158" s="536"/>
      <c r="AO158" s="536"/>
      <c r="AP158" s="536"/>
      <c r="AQ158" s="536"/>
      <c r="AR158" s="536"/>
      <c r="AS158" s="536"/>
      <c r="AT158" s="536"/>
      <c r="AU158" s="536"/>
      <c r="AV158" s="536"/>
      <c r="AW158" s="536"/>
      <c r="AX158" s="536"/>
      <c r="AY158" s="536"/>
    </row>
    <row r="159" spans="1:51" ht="13.5" customHeight="1">
      <c r="A159" s="60"/>
      <c r="B159" s="541"/>
      <c r="C159" s="542"/>
      <c r="D159" s="542"/>
      <c r="E159" s="543"/>
      <c r="F159" s="405"/>
      <c r="G159" s="560" t="s">
        <v>208</v>
      </c>
      <c r="H159" s="560"/>
      <c r="I159" s="560"/>
      <c r="J159" s="560"/>
      <c r="K159" s="560"/>
      <c r="L159" s="560"/>
      <c r="M159" s="560"/>
      <c r="N159" s="560"/>
      <c r="O159" s="560"/>
      <c r="P159" s="560"/>
      <c r="Q159" s="560"/>
      <c r="R159" s="560"/>
      <c r="S159" s="560"/>
      <c r="T159" s="560"/>
      <c r="U159" s="560"/>
      <c r="V159" s="560"/>
      <c r="W159" s="560"/>
      <c r="X159" s="560"/>
      <c r="Y159" s="560"/>
      <c r="Z159" s="560"/>
      <c r="AA159" s="560"/>
      <c r="AB159" s="560"/>
      <c r="AC159" s="560"/>
      <c r="AD159" s="560"/>
      <c r="AE159" s="560"/>
      <c r="AF159" s="560"/>
      <c r="AG159" s="560"/>
      <c r="AH159" s="560"/>
      <c r="AI159" s="560"/>
      <c r="AJ159" s="560"/>
      <c r="AK159" s="406"/>
      <c r="AL159" s="64"/>
      <c r="AM159" s="407" t="b">
        <v>0</v>
      </c>
      <c r="AN159" s="536"/>
      <c r="AO159" s="536"/>
      <c r="AP159" s="536"/>
      <c r="AQ159" s="536"/>
      <c r="AR159" s="536"/>
      <c r="AS159" s="536"/>
      <c r="AT159" s="536"/>
      <c r="AU159" s="536"/>
      <c r="AV159" s="536"/>
      <c r="AW159" s="536"/>
      <c r="AX159" s="536"/>
      <c r="AY159" s="536"/>
    </row>
    <row r="160" spans="1:51" ht="13.5" customHeight="1" thickBot="1">
      <c r="A160" s="60"/>
      <c r="B160" s="544"/>
      <c r="C160" s="545"/>
      <c r="D160" s="545"/>
      <c r="E160" s="546" t="b">
        <v>1</v>
      </c>
      <c r="F160" s="216"/>
      <c r="G160" s="549" t="s">
        <v>209</v>
      </c>
      <c r="H160" s="549"/>
      <c r="I160" s="549"/>
      <c r="J160" s="549"/>
      <c r="K160" s="549"/>
      <c r="L160" s="549"/>
      <c r="M160" s="549"/>
      <c r="N160" s="549"/>
      <c r="O160" s="549"/>
      <c r="P160" s="549"/>
      <c r="Q160" s="549"/>
      <c r="R160" s="549"/>
      <c r="S160" s="549"/>
      <c r="T160" s="549"/>
      <c r="U160" s="549"/>
      <c r="V160" s="549"/>
      <c r="W160" s="549"/>
      <c r="X160" s="549"/>
      <c r="Y160" s="549"/>
      <c r="Z160" s="549"/>
      <c r="AA160" s="549"/>
      <c r="AB160" s="549"/>
      <c r="AC160" s="549"/>
      <c r="AD160" s="549"/>
      <c r="AE160" s="549"/>
      <c r="AF160" s="549"/>
      <c r="AG160" s="549"/>
      <c r="AH160" s="549"/>
      <c r="AI160" s="549"/>
      <c r="AJ160" s="549"/>
      <c r="AK160" s="477"/>
      <c r="AL160" s="60"/>
      <c r="AM160" s="59" t="b">
        <v>0</v>
      </c>
    </row>
    <row r="161" spans="1:53" ht="12.75" customHeight="1">
      <c r="A161" s="60"/>
      <c r="B161" s="155"/>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60"/>
      <c r="AT161" s="71"/>
      <c r="AU161" s="71"/>
      <c r="AV161" s="71"/>
      <c r="AW161" s="71"/>
      <c r="AX161" s="71"/>
    </row>
    <row r="162" spans="1:53" ht="18.75" customHeight="1">
      <c r="A162" s="60"/>
      <c r="B162" s="247" t="s">
        <v>210</v>
      </c>
      <c r="C162" s="248"/>
      <c r="D162" s="248"/>
      <c r="E162" s="248"/>
      <c r="F162" s="248"/>
      <c r="G162" s="248"/>
      <c r="H162" s="248"/>
      <c r="I162" s="248"/>
      <c r="J162" s="248"/>
      <c r="K162" s="248"/>
      <c r="L162" s="248"/>
      <c r="M162" s="248"/>
      <c r="N162" s="248"/>
      <c r="O162" s="248"/>
      <c r="P162" s="248"/>
      <c r="Q162" s="248"/>
      <c r="R162" s="249"/>
      <c r="S162" s="249"/>
      <c r="T162" s="249"/>
      <c r="U162" s="249"/>
      <c r="V162" s="249"/>
      <c r="W162" s="249"/>
      <c r="X162" s="249"/>
      <c r="Y162" s="249"/>
      <c r="Z162" s="249"/>
      <c r="AA162" s="249"/>
      <c r="AB162" s="249"/>
      <c r="AC162" s="249"/>
      <c r="AD162" s="249"/>
      <c r="AE162" s="249"/>
      <c r="AF162" s="249"/>
      <c r="AG162" s="249"/>
      <c r="AH162" s="249"/>
      <c r="AI162" s="249"/>
      <c r="AJ162" s="250"/>
      <c r="AK162" s="110"/>
      <c r="AL162" s="60"/>
      <c r="AM162" s="251"/>
      <c r="AY162" s="71"/>
    </row>
    <row r="163" spans="1:53" s="65" customFormat="1" ht="63.75" customHeight="1">
      <c r="A163" s="64"/>
      <c r="B163" s="866"/>
      <c r="C163" s="867"/>
      <c r="D163" s="867"/>
      <c r="E163" s="867"/>
      <c r="F163" s="867"/>
      <c r="G163" s="867"/>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8"/>
      <c r="AL163" s="252"/>
      <c r="AM163"/>
      <c r="AN163" s="253"/>
      <c r="AO163" s="253"/>
      <c r="AP163" s="253"/>
      <c r="AQ163" s="253"/>
      <c r="AR163" s="253"/>
      <c r="AS163" s="253"/>
      <c r="AT163" s="253"/>
      <c r="AU163" s="253"/>
      <c r="AV163" s="253"/>
      <c r="AW163" s="253"/>
      <c r="AX163" s="253"/>
      <c r="AY163" s="253"/>
      <c r="AZ163" s="253"/>
      <c r="BA163" s="253"/>
    </row>
    <row r="164" spans="1:53" s="65" customFormat="1" ht="7.5" customHeight="1">
      <c r="A164" s="64"/>
      <c r="B164" s="79"/>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64"/>
      <c r="AM164"/>
      <c r="AN164" s="253"/>
      <c r="AO164" s="253"/>
      <c r="AP164" s="253"/>
      <c r="AQ164" s="253"/>
      <c r="AR164" s="253"/>
      <c r="AS164" s="253"/>
      <c r="AT164" s="253"/>
      <c r="AU164" s="253"/>
      <c r="AV164" s="253"/>
      <c r="AW164" s="253"/>
      <c r="AX164" s="253"/>
      <c r="AY164" s="253"/>
      <c r="AZ164" s="253"/>
      <c r="BA164" s="253"/>
    </row>
    <row r="165" spans="1:53" s="65" customFormat="1">
      <c r="A165" s="64"/>
      <c r="B165" s="254" t="s">
        <v>211</v>
      </c>
      <c r="C165" s="102" t="s">
        <v>212</v>
      </c>
      <c r="D165" s="79"/>
      <c r="E165" s="156"/>
      <c r="F165" s="79"/>
      <c r="G165" s="79"/>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80"/>
      <c r="AL165" s="64"/>
      <c r="AM165"/>
      <c r="AT165" s="70"/>
      <c r="AU165" s="70"/>
      <c r="AV165" s="70"/>
      <c r="AW165" s="70"/>
      <c r="AX165" s="70"/>
    </row>
    <row r="166" spans="1:53" ht="22.5" customHeight="1" thickBot="1">
      <c r="A166" s="60"/>
      <c r="B166" s="155" t="s">
        <v>211</v>
      </c>
      <c r="C166" s="831" t="s">
        <v>213</v>
      </c>
      <c r="D166" s="831"/>
      <c r="E166" s="831"/>
      <c r="F166" s="831"/>
      <c r="G166" s="831"/>
      <c r="H166" s="831"/>
      <c r="I166" s="831"/>
      <c r="J166" s="831"/>
      <c r="K166" s="831"/>
      <c r="L166" s="831"/>
      <c r="M166" s="831"/>
      <c r="N166" s="831"/>
      <c r="O166" s="831"/>
      <c r="P166" s="831"/>
      <c r="Q166" s="831"/>
      <c r="R166" s="831"/>
      <c r="S166" s="831"/>
      <c r="T166" s="831"/>
      <c r="U166" s="831"/>
      <c r="V166" s="831"/>
      <c r="W166" s="831"/>
      <c r="X166" s="831"/>
      <c r="Y166" s="831"/>
      <c r="Z166" s="831"/>
      <c r="AA166" s="831"/>
      <c r="AB166" s="831"/>
      <c r="AC166" s="831"/>
      <c r="AD166" s="831"/>
      <c r="AE166" s="831"/>
      <c r="AF166" s="831"/>
      <c r="AG166" s="831"/>
      <c r="AH166" s="831"/>
      <c r="AI166" s="831"/>
      <c r="AJ166" s="831"/>
      <c r="AK166" s="831"/>
      <c r="AL166" s="60"/>
      <c r="AT166" s="71"/>
      <c r="AU166" s="71"/>
      <c r="AV166" s="71"/>
      <c r="AW166" s="71"/>
      <c r="AX166" s="71"/>
    </row>
    <row r="167" spans="1:53" s="65" customFormat="1" ht="15.75" customHeight="1" thickBot="1">
      <c r="A167" s="64"/>
      <c r="B167" s="79"/>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224" t="str">
        <f>IF(COUNTA(E171,H171,K171,T172,AA172)=5,"○","×")</f>
        <v>×</v>
      </c>
      <c r="AL167" s="64"/>
      <c r="AM167"/>
      <c r="AN167" s="253"/>
      <c r="AO167" s="253"/>
      <c r="AP167" s="253"/>
      <c r="AQ167" s="253"/>
      <c r="AR167" s="253"/>
      <c r="AS167" s="253"/>
      <c r="AT167" s="253"/>
      <c r="AU167" s="253"/>
      <c r="AV167" s="253"/>
      <c r="AW167" s="253"/>
      <c r="AX167" s="253"/>
      <c r="AY167" s="253"/>
      <c r="AZ167" s="253"/>
      <c r="BA167" s="253"/>
    </row>
    <row r="168" spans="1:53" ht="5.25" customHeight="1">
      <c r="A168" s="60"/>
      <c r="B168" s="255"/>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c r="AJ168" s="256"/>
      <c r="AK168" s="257"/>
      <c r="AL168" s="60"/>
      <c r="AY168" s="71"/>
    </row>
    <row r="169" spans="1:53" ht="67.5" customHeight="1">
      <c r="A169" s="60"/>
      <c r="B169" s="258" t="s">
        <v>214</v>
      </c>
      <c r="C169" s="830" t="s">
        <v>215</v>
      </c>
      <c r="D169" s="830"/>
      <c r="E169" s="830"/>
      <c r="F169" s="830"/>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0"/>
      <c r="AK169" s="259"/>
      <c r="AL169" s="60"/>
    </row>
    <row r="170" spans="1:53" ht="7.5" customHeight="1">
      <c r="A170" s="60"/>
      <c r="B170" s="258"/>
      <c r="C170" s="109"/>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59"/>
      <c r="AL170" s="60"/>
    </row>
    <row r="171" spans="1:53" s="266" customFormat="1" ht="19.5" customHeight="1">
      <c r="A171" s="261"/>
      <c r="B171" s="262"/>
      <c r="C171" s="263" t="s">
        <v>216</v>
      </c>
      <c r="D171" s="263"/>
      <c r="E171" s="853"/>
      <c r="F171" s="854"/>
      <c r="G171" s="263" t="s">
        <v>217</v>
      </c>
      <c r="H171" s="853"/>
      <c r="I171" s="854"/>
      <c r="J171" s="263" t="s">
        <v>218</v>
      </c>
      <c r="K171" s="853"/>
      <c r="L171" s="854"/>
      <c r="M171" s="263" t="s">
        <v>219</v>
      </c>
      <c r="N171" s="260"/>
      <c r="O171" s="855" t="s">
        <v>11</v>
      </c>
      <c r="P171" s="855"/>
      <c r="Q171" s="855"/>
      <c r="R171" s="847" t="str">
        <f>IF(H7="","",H7)</f>
        <v/>
      </c>
      <c r="S171" s="847"/>
      <c r="T171" s="847"/>
      <c r="U171" s="847"/>
      <c r="V171" s="847"/>
      <c r="W171" s="847"/>
      <c r="X171" s="847"/>
      <c r="Y171" s="847"/>
      <c r="Z171" s="847"/>
      <c r="AA171" s="847"/>
      <c r="AB171" s="847"/>
      <c r="AC171" s="847"/>
      <c r="AD171" s="847"/>
      <c r="AE171" s="847"/>
      <c r="AF171" s="847"/>
      <c r="AG171" s="847"/>
      <c r="AH171" s="847"/>
      <c r="AI171" s="847"/>
      <c r="AJ171" s="264"/>
      <c r="AK171" s="265"/>
      <c r="AL171" s="261"/>
      <c r="AM171"/>
    </row>
    <row r="172" spans="1:53" s="266" customFormat="1" ht="15.75" customHeight="1">
      <c r="A172" s="261"/>
      <c r="B172" s="262"/>
      <c r="C172" s="267"/>
      <c r="D172" s="263"/>
      <c r="E172" s="263"/>
      <c r="F172" s="263"/>
      <c r="G172" s="263"/>
      <c r="H172" s="263"/>
      <c r="I172" s="263"/>
      <c r="J172" s="263"/>
      <c r="K172" s="263"/>
      <c r="L172" s="263"/>
      <c r="M172" s="263"/>
      <c r="N172" s="263"/>
      <c r="O172" s="836" t="s">
        <v>220</v>
      </c>
      <c r="P172" s="836"/>
      <c r="Q172" s="836"/>
      <c r="R172" s="837" t="s">
        <v>21</v>
      </c>
      <c r="S172" s="837"/>
      <c r="T172" s="838"/>
      <c r="U172" s="838"/>
      <c r="V172" s="838"/>
      <c r="W172" s="838"/>
      <c r="X172" s="838"/>
      <c r="Y172" s="852" t="s">
        <v>22</v>
      </c>
      <c r="Z172" s="852"/>
      <c r="AA172" s="838"/>
      <c r="AB172" s="838"/>
      <c r="AC172" s="838"/>
      <c r="AD172" s="838"/>
      <c r="AE172" s="838"/>
      <c r="AF172" s="838"/>
      <c r="AG172" s="838"/>
      <c r="AH172" s="838"/>
      <c r="AI172" s="838"/>
      <c r="AJ172" s="267"/>
      <c r="AK172" s="268"/>
      <c r="AL172" s="261"/>
      <c r="AM172"/>
    </row>
    <row r="173" spans="1:53" ht="7.5" customHeight="1" thickBot="1">
      <c r="A173" s="60"/>
      <c r="B173" s="269"/>
      <c r="C173" s="478"/>
      <c r="D173" s="479"/>
      <c r="E173" s="479"/>
      <c r="F173" s="479"/>
      <c r="G173" s="479"/>
      <c r="H173" s="479"/>
      <c r="I173" s="479"/>
      <c r="J173" s="479"/>
      <c r="K173" s="479"/>
      <c r="L173" s="479"/>
      <c r="M173" s="479"/>
      <c r="N173" s="479"/>
      <c r="O173" s="479"/>
      <c r="P173" s="479"/>
      <c r="Q173" s="479"/>
      <c r="R173" s="479"/>
      <c r="S173" s="479"/>
      <c r="T173" s="479"/>
      <c r="U173" s="479"/>
      <c r="V173" s="479"/>
      <c r="W173" s="479"/>
      <c r="X173" s="479"/>
      <c r="Y173" s="479"/>
      <c r="Z173" s="479"/>
      <c r="AA173" s="479"/>
      <c r="AB173" s="479"/>
      <c r="AC173" s="479"/>
      <c r="AD173" s="479"/>
      <c r="AE173" s="479"/>
      <c r="AF173" s="479"/>
      <c r="AG173" s="479"/>
      <c r="AH173" s="479"/>
      <c r="AI173" s="479"/>
      <c r="AJ173" s="479"/>
      <c r="AK173" s="270"/>
      <c r="AL173" s="60"/>
    </row>
    <row r="174" spans="1:53" ht="7.5" customHeight="1">
      <c r="A174" s="60"/>
      <c r="B174" s="61"/>
      <c r="C174" s="263"/>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0"/>
    </row>
    <row r="175" spans="1:53" ht="14">
      <c r="A175" s="60"/>
      <c r="B175" s="271" t="s">
        <v>221</v>
      </c>
      <c r="C175" s="272"/>
      <c r="D175" s="64"/>
      <c r="E175" s="64"/>
      <c r="F175" s="63" t="s">
        <v>222</v>
      </c>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row>
    <row r="176" spans="1:53">
      <c r="A176" s="60"/>
      <c r="B176" s="254" t="s">
        <v>78</v>
      </c>
      <c r="C176" s="121" t="s">
        <v>223</v>
      </c>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row>
    <row r="177" spans="1:39">
      <c r="A177" s="60"/>
      <c r="B177" s="254" t="s">
        <v>211</v>
      </c>
      <c r="C177" s="121" t="s">
        <v>224</v>
      </c>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60"/>
    </row>
    <row r="178" spans="1:39" ht="8.25" customHeight="1">
      <c r="A178" s="60"/>
      <c r="B178" s="63"/>
      <c r="C178" s="272"/>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row>
    <row r="179" spans="1:39">
      <c r="A179" s="60"/>
      <c r="B179" s="829" t="s">
        <v>43</v>
      </c>
      <c r="C179" s="829"/>
      <c r="D179" s="829"/>
      <c r="E179" s="829"/>
      <c r="F179" s="829"/>
      <c r="G179" s="829"/>
      <c r="H179" s="829"/>
      <c r="I179" s="829"/>
      <c r="J179" s="829"/>
      <c r="K179" s="829"/>
      <c r="L179" s="829"/>
      <c r="M179" s="829"/>
      <c r="N179" s="829"/>
      <c r="O179" s="829"/>
      <c r="P179" s="829"/>
      <c r="Q179" s="829"/>
      <c r="R179" s="829"/>
      <c r="S179" s="829"/>
      <c r="T179" s="829"/>
      <c r="U179" s="829"/>
      <c r="V179" s="829"/>
      <c r="W179" s="829"/>
      <c r="X179" s="829"/>
      <c r="Y179" s="829"/>
      <c r="Z179" s="829"/>
      <c r="AA179" s="829"/>
      <c r="AB179" s="829"/>
      <c r="AC179" s="829"/>
      <c r="AD179" s="829"/>
      <c r="AE179" s="829"/>
      <c r="AF179" s="829"/>
      <c r="AG179" s="829"/>
      <c r="AH179" s="829"/>
      <c r="AI179" s="829"/>
      <c r="AJ179" s="829"/>
      <c r="AK179" s="829"/>
      <c r="AL179" s="60"/>
    </row>
    <row r="180" spans="1:39">
      <c r="A180" s="60"/>
      <c r="B180" s="869" t="s">
        <v>225</v>
      </c>
      <c r="C180" s="646" t="s">
        <v>226</v>
      </c>
      <c r="D180" s="647"/>
      <c r="E180" s="647"/>
      <c r="F180" s="647"/>
      <c r="G180" s="647"/>
      <c r="H180" s="647"/>
      <c r="I180" s="647"/>
      <c r="J180" s="647"/>
      <c r="K180" s="647"/>
      <c r="L180" s="647"/>
      <c r="M180" s="647"/>
      <c r="N180" s="647"/>
      <c r="O180" s="647"/>
      <c r="P180" s="647"/>
      <c r="Q180" s="647"/>
      <c r="R180" s="647"/>
      <c r="S180" s="647"/>
      <c r="T180" s="647"/>
      <c r="U180" s="647"/>
      <c r="V180" s="647"/>
      <c r="W180" s="647"/>
      <c r="X180" s="647"/>
      <c r="Y180" s="647"/>
      <c r="Z180" s="647"/>
      <c r="AA180" s="647"/>
      <c r="AB180" s="647"/>
      <c r="AC180" s="647"/>
      <c r="AD180" s="647"/>
      <c r="AE180" s="647"/>
      <c r="AF180" s="647"/>
      <c r="AG180" s="647"/>
      <c r="AH180" s="647"/>
      <c r="AI180" s="647"/>
      <c r="AJ180" s="871"/>
      <c r="AK180" s="273" t="str">
        <f>Y21</f>
        <v>○</v>
      </c>
      <c r="AL180" s="60"/>
    </row>
    <row r="181" spans="1:39">
      <c r="A181" s="60"/>
      <c r="B181" s="870"/>
      <c r="C181" s="856" t="s">
        <v>227</v>
      </c>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8"/>
      <c r="AK181" s="273" t="str">
        <f>IF(Y25="○","○",IF(AA25="○","○",""))</f>
        <v/>
      </c>
      <c r="AL181" s="60"/>
    </row>
    <row r="182" spans="1:39">
      <c r="A182" s="60"/>
      <c r="B182" s="274" t="s">
        <v>228</v>
      </c>
      <c r="C182" s="872" t="s">
        <v>229</v>
      </c>
      <c r="D182" s="873"/>
      <c r="E182" s="873"/>
      <c r="F182" s="873"/>
      <c r="G182" s="873"/>
      <c r="H182" s="873"/>
      <c r="I182" s="873"/>
      <c r="J182" s="873"/>
      <c r="K182" s="873"/>
      <c r="L182" s="873"/>
      <c r="M182" s="873"/>
      <c r="N182" s="873"/>
      <c r="O182" s="873"/>
      <c r="P182" s="873"/>
      <c r="Q182" s="873"/>
      <c r="R182" s="873"/>
      <c r="S182" s="873"/>
      <c r="T182" s="873"/>
      <c r="U182" s="873"/>
      <c r="V182" s="873"/>
      <c r="W182" s="873"/>
      <c r="X182" s="873"/>
      <c r="Y182" s="873"/>
      <c r="Z182" s="873"/>
      <c r="AA182" s="873"/>
      <c r="AB182" s="873"/>
      <c r="AC182" s="873"/>
      <c r="AD182" s="873"/>
      <c r="AE182" s="873"/>
      <c r="AF182" s="873"/>
      <c r="AG182" s="873"/>
      <c r="AH182" s="873"/>
      <c r="AI182" s="873"/>
      <c r="AJ182" s="874"/>
      <c r="AK182" s="273" t="str">
        <f>Y36</f>
        <v>○</v>
      </c>
      <c r="AL182" s="60"/>
    </row>
    <row r="183" spans="1:39" ht="9"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row>
    <row r="184" spans="1:39">
      <c r="A184" s="60"/>
      <c r="B184" s="829" t="s">
        <v>230</v>
      </c>
      <c r="C184" s="829"/>
      <c r="D184" s="829"/>
      <c r="E184" s="829"/>
      <c r="F184" s="829"/>
      <c r="G184" s="829"/>
      <c r="H184" s="829"/>
      <c r="I184" s="829"/>
      <c r="J184" s="829"/>
      <c r="K184" s="829"/>
      <c r="L184" s="829"/>
      <c r="M184" s="829"/>
      <c r="N184" s="829"/>
      <c r="O184" s="829"/>
      <c r="P184" s="829"/>
      <c r="Q184" s="829"/>
      <c r="R184" s="829"/>
      <c r="S184" s="829"/>
      <c r="T184" s="829"/>
      <c r="U184" s="829"/>
      <c r="V184" s="829"/>
      <c r="W184" s="829"/>
      <c r="X184" s="829"/>
      <c r="Y184" s="829"/>
      <c r="Z184" s="829"/>
      <c r="AA184" s="829"/>
      <c r="AB184" s="829"/>
      <c r="AC184" s="829"/>
      <c r="AD184" s="829"/>
      <c r="AE184" s="829"/>
      <c r="AF184" s="829"/>
      <c r="AG184" s="829"/>
      <c r="AH184" s="829"/>
      <c r="AI184" s="829"/>
      <c r="AJ184" s="829"/>
      <c r="AK184" s="829"/>
      <c r="AL184" s="60"/>
    </row>
    <row r="185" spans="1:39" ht="13.5" customHeight="1">
      <c r="A185" s="60"/>
      <c r="B185" s="275" t="s">
        <v>225</v>
      </c>
      <c r="C185" s="646" t="s">
        <v>231</v>
      </c>
      <c r="D185" s="647"/>
      <c r="E185" s="647"/>
      <c r="F185" s="647"/>
      <c r="G185" s="647"/>
      <c r="H185" s="647"/>
      <c r="I185" s="648"/>
      <c r="J185" s="848" t="s">
        <v>232</v>
      </c>
      <c r="K185" s="848"/>
      <c r="L185" s="848"/>
      <c r="M185" s="848"/>
      <c r="N185" s="848"/>
      <c r="O185" s="848"/>
      <c r="P185" s="848"/>
      <c r="Q185" s="848"/>
      <c r="R185" s="848"/>
      <c r="S185" s="848"/>
      <c r="T185" s="848"/>
      <c r="U185" s="848"/>
      <c r="V185" s="848"/>
      <c r="W185" s="848"/>
      <c r="X185" s="848"/>
      <c r="Y185" s="848"/>
      <c r="Z185" s="848"/>
      <c r="AA185" s="848"/>
      <c r="AB185" s="848"/>
      <c r="AC185" s="848"/>
      <c r="AD185" s="848"/>
      <c r="AE185" s="848"/>
      <c r="AF185" s="848"/>
      <c r="AG185" s="848"/>
      <c r="AH185" s="848"/>
      <c r="AI185" s="848"/>
      <c r="AJ185" s="849"/>
      <c r="AK185" s="273" t="str">
        <f>AH61</f>
        <v/>
      </c>
      <c r="AL185" s="60"/>
    </row>
    <row r="186" spans="1:39" ht="27.75" customHeight="1">
      <c r="A186" s="60"/>
      <c r="B186" s="864" t="s">
        <v>228</v>
      </c>
      <c r="C186" s="848" t="s">
        <v>233</v>
      </c>
      <c r="D186" s="848"/>
      <c r="E186" s="848"/>
      <c r="F186" s="848"/>
      <c r="G186" s="848"/>
      <c r="H186" s="848"/>
      <c r="I186" s="848"/>
      <c r="J186" s="850" t="s">
        <v>234</v>
      </c>
      <c r="K186" s="850"/>
      <c r="L186" s="850"/>
      <c r="M186" s="850"/>
      <c r="N186" s="850"/>
      <c r="O186" s="850"/>
      <c r="P186" s="850"/>
      <c r="Q186" s="850"/>
      <c r="R186" s="850"/>
      <c r="S186" s="850"/>
      <c r="T186" s="850"/>
      <c r="U186" s="850"/>
      <c r="V186" s="850"/>
      <c r="W186" s="850"/>
      <c r="X186" s="850"/>
      <c r="Y186" s="850"/>
      <c r="Z186" s="850"/>
      <c r="AA186" s="850"/>
      <c r="AB186" s="850"/>
      <c r="AC186" s="850"/>
      <c r="AD186" s="850"/>
      <c r="AE186" s="850"/>
      <c r="AF186" s="850"/>
      <c r="AG186" s="850"/>
      <c r="AH186" s="850"/>
      <c r="AI186" s="850"/>
      <c r="AJ186" s="851"/>
      <c r="AK186" s="273" t="str">
        <f>AB67</f>
        <v/>
      </c>
      <c r="AL186" s="60"/>
    </row>
    <row r="187" spans="1:39" ht="27" customHeight="1">
      <c r="A187" s="60"/>
      <c r="B187" s="864"/>
      <c r="C187" s="848"/>
      <c r="D187" s="848"/>
      <c r="E187" s="848"/>
      <c r="F187" s="848"/>
      <c r="G187" s="848"/>
      <c r="H187" s="848"/>
      <c r="I187" s="848"/>
      <c r="J187" s="850" t="s">
        <v>235</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273" t="str">
        <f>AC71</f>
        <v/>
      </c>
      <c r="AL187" s="60"/>
    </row>
    <row r="188" spans="1:39">
      <c r="A188" s="60"/>
      <c r="B188" s="864"/>
      <c r="C188" s="848"/>
      <c r="D188" s="848"/>
      <c r="E188" s="848"/>
      <c r="F188" s="848"/>
      <c r="G188" s="848"/>
      <c r="H188" s="848"/>
      <c r="I188" s="848"/>
      <c r="J188" s="848" t="s">
        <v>236</v>
      </c>
      <c r="K188" s="848"/>
      <c r="L188" s="848"/>
      <c r="M188" s="848"/>
      <c r="N188" s="848"/>
      <c r="O188" s="848"/>
      <c r="P188" s="848"/>
      <c r="Q188" s="848"/>
      <c r="R188" s="848"/>
      <c r="S188" s="848"/>
      <c r="T188" s="848"/>
      <c r="U188" s="848"/>
      <c r="V188" s="848"/>
      <c r="W188" s="848"/>
      <c r="X188" s="848"/>
      <c r="Y188" s="848"/>
      <c r="Z188" s="848"/>
      <c r="AA188" s="848"/>
      <c r="AB188" s="848"/>
      <c r="AC188" s="848"/>
      <c r="AD188" s="848"/>
      <c r="AE188" s="848"/>
      <c r="AF188" s="848"/>
      <c r="AG188" s="848"/>
      <c r="AH188" s="848"/>
      <c r="AI188" s="848"/>
      <c r="AJ188" s="849"/>
      <c r="AK188" s="273" t="str">
        <f>AI74</f>
        <v/>
      </c>
      <c r="AL188" s="60"/>
    </row>
    <row r="189" spans="1:39">
      <c r="A189" s="60"/>
      <c r="B189" s="864"/>
      <c r="C189" s="848"/>
      <c r="D189" s="848"/>
      <c r="E189" s="848"/>
      <c r="F189" s="848"/>
      <c r="G189" s="848"/>
      <c r="H189" s="848"/>
      <c r="I189" s="848"/>
      <c r="J189" s="850" t="s">
        <v>237</v>
      </c>
      <c r="K189" s="850"/>
      <c r="L189" s="850"/>
      <c r="M189" s="850"/>
      <c r="N189" s="850"/>
      <c r="O189" s="850"/>
      <c r="P189" s="850"/>
      <c r="Q189" s="850"/>
      <c r="R189" s="850"/>
      <c r="S189" s="850"/>
      <c r="T189" s="850"/>
      <c r="U189" s="850"/>
      <c r="V189" s="850"/>
      <c r="W189" s="850"/>
      <c r="X189" s="850"/>
      <c r="Y189" s="850"/>
      <c r="Z189" s="850"/>
      <c r="AA189" s="850"/>
      <c r="AB189" s="850"/>
      <c r="AC189" s="850"/>
      <c r="AD189" s="850"/>
      <c r="AE189" s="850"/>
      <c r="AF189" s="850"/>
      <c r="AG189" s="850"/>
      <c r="AH189" s="850"/>
      <c r="AI189" s="850"/>
      <c r="AJ189" s="851"/>
      <c r="AK189" s="273" t="str">
        <f>AI78</f>
        <v/>
      </c>
      <c r="AL189" s="60"/>
    </row>
    <row r="190" spans="1:39" ht="25.5" customHeight="1">
      <c r="A190" s="60"/>
      <c r="B190" s="864" t="s">
        <v>238</v>
      </c>
      <c r="C190" s="820" t="s">
        <v>239</v>
      </c>
      <c r="D190" s="820"/>
      <c r="E190" s="820"/>
      <c r="F190" s="820"/>
      <c r="G190" s="820"/>
      <c r="H190" s="820"/>
      <c r="I190" s="820"/>
      <c r="J190" s="821" t="s">
        <v>240</v>
      </c>
      <c r="K190" s="821"/>
      <c r="L190" s="821"/>
      <c r="M190" s="821"/>
      <c r="N190" s="821"/>
      <c r="O190" s="821"/>
      <c r="P190" s="821"/>
      <c r="Q190" s="821"/>
      <c r="R190" s="821"/>
      <c r="S190" s="821"/>
      <c r="T190" s="821"/>
      <c r="U190" s="821"/>
      <c r="V190" s="821"/>
      <c r="W190" s="821"/>
      <c r="X190" s="821"/>
      <c r="Y190" s="821"/>
      <c r="Z190" s="821"/>
      <c r="AA190" s="821"/>
      <c r="AB190" s="821"/>
      <c r="AC190" s="821"/>
      <c r="AD190" s="821"/>
      <c r="AE190" s="821"/>
      <c r="AF190" s="821"/>
      <c r="AG190" s="821"/>
      <c r="AH190" s="821"/>
      <c r="AI190" s="821"/>
      <c r="AJ190" s="822"/>
      <c r="AK190" s="273" t="str">
        <f>IF(AM82=TRUE,"",IF(AI84="該当",IF(AND(T89="○",T95="○"),"○","×"),""))</f>
        <v/>
      </c>
      <c r="AL190" s="60"/>
      <c r="AM190" s="223"/>
    </row>
    <row r="191" spans="1:39" ht="25.5" customHeight="1">
      <c r="A191" s="60"/>
      <c r="B191" s="864"/>
      <c r="C191" s="820"/>
      <c r="D191" s="820"/>
      <c r="E191" s="820"/>
      <c r="F191" s="820"/>
      <c r="G191" s="820"/>
      <c r="H191" s="820"/>
      <c r="I191" s="820"/>
      <c r="J191" s="821" t="s">
        <v>241</v>
      </c>
      <c r="K191" s="821"/>
      <c r="L191" s="821"/>
      <c r="M191" s="821"/>
      <c r="N191" s="821"/>
      <c r="O191" s="821"/>
      <c r="P191" s="821"/>
      <c r="Q191" s="821"/>
      <c r="R191" s="821"/>
      <c r="S191" s="821"/>
      <c r="T191" s="821"/>
      <c r="U191" s="821"/>
      <c r="V191" s="821"/>
      <c r="W191" s="821"/>
      <c r="X191" s="821"/>
      <c r="Y191" s="821"/>
      <c r="Z191" s="821"/>
      <c r="AA191" s="821"/>
      <c r="AB191" s="821"/>
      <c r="AC191" s="821"/>
      <c r="AD191" s="821"/>
      <c r="AE191" s="821"/>
      <c r="AF191" s="821"/>
      <c r="AG191" s="821"/>
      <c r="AH191" s="821"/>
      <c r="AI191" s="821"/>
      <c r="AJ191" s="822"/>
      <c r="AK191" s="273" t="str">
        <f>IF(AM82=TRUE,"",IF(AI86="該当",IF(OR(T89="○",T95="○"),"○","×"),""))</f>
        <v>×</v>
      </c>
      <c r="AL191" s="60"/>
    </row>
    <row r="192" spans="1:39" ht="15" customHeight="1">
      <c r="A192" s="60"/>
      <c r="B192" s="276" t="s">
        <v>242</v>
      </c>
      <c r="C192" s="820" t="s">
        <v>243</v>
      </c>
      <c r="D192" s="820"/>
      <c r="E192" s="820"/>
      <c r="F192" s="820"/>
      <c r="G192" s="820"/>
      <c r="H192" s="820"/>
      <c r="I192" s="820"/>
      <c r="J192" s="821" t="s">
        <v>244</v>
      </c>
      <c r="K192" s="821"/>
      <c r="L192" s="821"/>
      <c r="M192" s="821"/>
      <c r="N192" s="821"/>
      <c r="O192" s="821"/>
      <c r="P192" s="821"/>
      <c r="Q192" s="821"/>
      <c r="R192" s="821"/>
      <c r="S192" s="821"/>
      <c r="T192" s="821"/>
      <c r="U192" s="821"/>
      <c r="V192" s="821"/>
      <c r="W192" s="821"/>
      <c r="X192" s="821"/>
      <c r="Y192" s="821"/>
      <c r="Z192" s="821"/>
      <c r="AA192" s="821"/>
      <c r="AB192" s="821"/>
      <c r="AC192" s="821"/>
      <c r="AD192" s="821"/>
      <c r="AE192" s="821"/>
      <c r="AF192" s="821"/>
      <c r="AG192" s="821"/>
      <c r="AH192" s="821"/>
      <c r="AI192" s="821"/>
      <c r="AJ192" s="822"/>
      <c r="AK192" s="273" t="str">
        <f>S107</f>
        <v/>
      </c>
      <c r="AL192" s="60"/>
    </row>
    <row r="193" spans="1:38" ht="37.5" customHeight="1">
      <c r="A193" s="60"/>
      <c r="B193" s="276" t="s">
        <v>245</v>
      </c>
      <c r="C193" s="820" t="s">
        <v>246</v>
      </c>
      <c r="D193" s="820"/>
      <c r="E193" s="820"/>
      <c r="F193" s="820"/>
      <c r="G193" s="820"/>
      <c r="H193" s="820"/>
      <c r="I193" s="820"/>
      <c r="J193" s="821" t="s">
        <v>247</v>
      </c>
      <c r="K193" s="821"/>
      <c r="L193" s="821"/>
      <c r="M193" s="821"/>
      <c r="N193" s="821"/>
      <c r="O193" s="821"/>
      <c r="P193" s="821"/>
      <c r="Q193" s="821"/>
      <c r="R193" s="821"/>
      <c r="S193" s="821"/>
      <c r="T193" s="821"/>
      <c r="U193" s="821"/>
      <c r="V193" s="821"/>
      <c r="W193" s="821"/>
      <c r="X193" s="821"/>
      <c r="Y193" s="821"/>
      <c r="Z193" s="821"/>
      <c r="AA193" s="821"/>
      <c r="AB193" s="821"/>
      <c r="AC193" s="821"/>
      <c r="AD193" s="821"/>
      <c r="AE193" s="821"/>
      <c r="AF193" s="821"/>
      <c r="AG193" s="821"/>
      <c r="AH193" s="821"/>
      <c r="AI193" s="821"/>
      <c r="AJ193" s="822"/>
      <c r="AK193" s="273" t="str">
        <f>IF(OR(AND(S117&lt;&gt;"×",S118&lt;&gt;"×",S119&lt;&gt;"×"),AK121="○"),"○","×")</f>
        <v>○</v>
      </c>
      <c r="AL193" s="60"/>
    </row>
    <row r="194" spans="1:38">
      <c r="A194" s="60"/>
      <c r="B194" s="277" t="s">
        <v>248</v>
      </c>
      <c r="C194" s="845" t="s">
        <v>249</v>
      </c>
      <c r="D194" s="845"/>
      <c r="E194" s="845"/>
      <c r="F194" s="845"/>
      <c r="G194" s="845"/>
      <c r="H194" s="845"/>
      <c r="I194" s="845"/>
      <c r="J194" s="845" t="s">
        <v>250</v>
      </c>
      <c r="K194" s="845"/>
      <c r="L194" s="845"/>
      <c r="M194" s="845"/>
      <c r="N194" s="845"/>
      <c r="O194" s="845"/>
      <c r="P194" s="845"/>
      <c r="Q194" s="845"/>
      <c r="R194" s="845"/>
      <c r="S194" s="845"/>
      <c r="T194" s="845"/>
      <c r="U194" s="845"/>
      <c r="V194" s="845"/>
      <c r="W194" s="845"/>
      <c r="X194" s="845"/>
      <c r="Y194" s="845"/>
      <c r="Z194" s="845"/>
      <c r="AA194" s="845"/>
      <c r="AB194" s="845"/>
      <c r="AC194" s="845"/>
      <c r="AD194" s="845"/>
      <c r="AE194" s="845"/>
      <c r="AF194" s="845"/>
      <c r="AG194" s="845"/>
      <c r="AH194" s="845"/>
      <c r="AI194" s="845"/>
      <c r="AJ194" s="846"/>
      <c r="AK194" s="278" t="str">
        <f>AK135</f>
        <v>×</v>
      </c>
      <c r="AL194" s="60"/>
    </row>
    <row r="195" spans="1:38">
      <c r="A195" s="60"/>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60"/>
    </row>
    <row r="196" spans="1:38">
      <c r="B196" s="279"/>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279"/>
    </row>
    <row r="197" spans="1:38">
      <c r="B197" s="279"/>
      <c r="C197" s="279"/>
      <c r="D197" s="279"/>
      <c r="E197" s="279"/>
      <c r="F197" s="279"/>
      <c r="G197" s="279"/>
      <c r="H197" s="279"/>
      <c r="I197" s="279"/>
      <c r="J197" s="279"/>
      <c r="K197" s="279"/>
      <c r="L197" s="279"/>
      <c r="M197" s="279"/>
      <c r="N197" s="279"/>
      <c r="O197" s="279"/>
      <c r="P197" s="279"/>
      <c r="Q197" s="279"/>
      <c r="R197" s="279"/>
      <c r="S197" s="279"/>
      <c r="T197" s="279"/>
      <c r="U197" s="279"/>
      <c r="V197" s="279"/>
      <c r="W197" s="279"/>
      <c r="X197" s="279"/>
      <c r="Y197" s="279"/>
      <c r="Z197" s="279"/>
      <c r="AA197" s="279"/>
      <c r="AB197" s="279"/>
      <c r="AC197" s="279"/>
      <c r="AD197" s="279"/>
      <c r="AE197" s="279"/>
      <c r="AF197" s="279"/>
      <c r="AG197" s="279"/>
      <c r="AH197" s="279"/>
      <c r="AI197" s="279"/>
      <c r="AJ197" s="279"/>
      <c r="AK197" s="279"/>
    </row>
    <row r="198" spans="1:38">
      <c r="B198" s="279"/>
      <c r="C198" s="279"/>
      <c r="D198" s="279"/>
      <c r="E198" s="279"/>
      <c r="F198" s="279"/>
      <c r="G198" s="279"/>
      <c r="H198" s="279"/>
      <c r="I198" s="279"/>
      <c r="J198" s="279"/>
      <c r="K198" s="279"/>
      <c r="L198" s="279"/>
      <c r="M198" s="279"/>
      <c r="N198" s="279"/>
      <c r="O198" s="279"/>
      <c r="P198" s="279"/>
      <c r="Q198" s="279"/>
      <c r="R198" s="279"/>
      <c r="S198" s="279"/>
      <c r="T198" s="279"/>
      <c r="U198" s="279"/>
      <c r="V198" s="279"/>
      <c r="W198" s="279"/>
      <c r="X198" s="279"/>
      <c r="Y198" s="279"/>
      <c r="Z198" s="279"/>
      <c r="AA198" s="279"/>
      <c r="AB198" s="279"/>
      <c r="AC198" s="279"/>
      <c r="AD198" s="279"/>
      <c r="AE198" s="279"/>
      <c r="AF198" s="279"/>
      <c r="AG198" s="279"/>
      <c r="AH198" s="279"/>
      <c r="AI198" s="279"/>
      <c r="AJ198" s="279"/>
      <c r="AK198" s="279"/>
    </row>
    <row r="199" spans="1:38">
      <c r="B199" s="279"/>
      <c r="C199" s="279"/>
      <c r="D199" s="279"/>
      <c r="E199" s="279"/>
      <c r="F199" s="279"/>
      <c r="G199" s="279"/>
      <c r="H199" s="279"/>
      <c r="I199" s="279"/>
      <c r="J199" s="279"/>
      <c r="K199" s="279"/>
      <c r="L199" s="279"/>
      <c r="M199" s="279"/>
      <c r="N199" s="279"/>
      <c r="O199" s="279"/>
      <c r="P199" s="279"/>
      <c r="Q199" s="279"/>
      <c r="R199" s="279"/>
      <c r="S199" s="279"/>
      <c r="T199" s="279"/>
      <c r="U199" s="279"/>
      <c r="V199" s="279"/>
      <c r="W199" s="279"/>
      <c r="X199" s="279"/>
      <c r="Y199" s="279"/>
      <c r="Z199" s="279"/>
      <c r="AA199" s="279"/>
      <c r="AB199" s="279"/>
      <c r="AC199" s="279"/>
      <c r="AD199" s="279"/>
      <c r="AE199" s="279"/>
      <c r="AF199" s="279"/>
      <c r="AG199" s="279"/>
      <c r="AH199" s="279"/>
      <c r="AI199" s="279"/>
      <c r="AJ199" s="279"/>
      <c r="AK199" s="279"/>
    </row>
    <row r="200" spans="1:38">
      <c r="B200" s="279"/>
      <c r="C200" s="279"/>
      <c r="D200" s="279"/>
      <c r="E200" s="279"/>
      <c r="F200" s="279"/>
      <c r="G200" s="279"/>
      <c r="H200" s="279"/>
      <c r="I200" s="279"/>
      <c r="J200" s="279"/>
      <c r="K200" s="279"/>
      <c r="L200" s="279"/>
      <c r="M200" s="279"/>
      <c r="N200" s="279"/>
      <c r="O200" s="279"/>
      <c r="P200" s="279"/>
      <c r="Q200" s="279"/>
      <c r="R200" s="279"/>
      <c r="S200" s="279"/>
      <c r="T200" s="279"/>
      <c r="U200" s="279"/>
      <c r="V200" s="279"/>
      <c r="W200" s="279"/>
      <c r="X200" s="279"/>
      <c r="Y200" s="279"/>
      <c r="Z200" s="279"/>
      <c r="AA200" s="279"/>
      <c r="AB200" s="279"/>
      <c r="AC200" s="279"/>
      <c r="AD200" s="279"/>
      <c r="AE200" s="279"/>
      <c r="AF200" s="279"/>
      <c r="AG200" s="279"/>
      <c r="AH200" s="279"/>
      <c r="AI200" s="279"/>
      <c r="AJ200" s="279"/>
      <c r="AK200" s="279"/>
    </row>
    <row r="201" spans="1:38">
      <c r="B201" s="279"/>
      <c r="C201" s="279"/>
      <c r="D201" s="279"/>
      <c r="E201" s="279"/>
      <c r="F201" s="279"/>
      <c r="G201" s="279"/>
      <c r="H201" s="279"/>
      <c r="I201" s="279"/>
      <c r="J201" s="279"/>
      <c r="K201" s="279"/>
      <c r="L201" s="279"/>
      <c r="M201" s="279"/>
      <c r="N201" s="279"/>
      <c r="O201" s="279"/>
      <c r="P201" s="279"/>
      <c r="Q201" s="279"/>
      <c r="R201" s="279"/>
      <c r="S201" s="279"/>
      <c r="T201" s="279"/>
      <c r="U201" s="279"/>
      <c r="V201" s="279"/>
      <c r="W201" s="279"/>
      <c r="X201" s="279"/>
      <c r="Y201" s="279"/>
      <c r="Z201" s="279"/>
      <c r="AA201" s="279"/>
      <c r="AB201" s="279"/>
      <c r="AC201" s="279"/>
      <c r="AD201" s="279"/>
      <c r="AE201" s="279"/>
      <c r="AF201" s="279"/>
      <c r="AG201" s="279"/>
      <c r="AH201" s="279"/>
      <c r="AI201" s="279"/>
      <c r="AJ201" s="279"/>
      <c r="AK201" s="279"/>
    </row>
    <row r="202" spans="1:38">
      <c r="B202" s="279"/>
      <c r="C202" s="279"/>
      <c r="D202" s="279"/>
      <c r="E202" s="279"/>
      <c r="F202" s="279"/>
      <c r="G202" s="279"/>
      <c r="H202" s="279"/>
      <c r="I202" s="279"/>
      <c r="J202" s="279"/>
      <c r="K202" s="279"/>
      <c r="L202" s="279"/>
      <c r="M202" s="279"/>
      <c r="N202" s="279"/>
      <c r="O202" s="279"/>
      <c r="P202" s="279"/>
      <c r="Q202" s="279"/>
      <c r="R202" s="279"/>
      <c r="S202" s="279"/>
      <c r="T202" s="279"/>
      <c r="U202" s="279"/>
      <c r="V202" s="279"/>
      <c r="W202" s="279"/>
      <c r="X202" s="279"/>
      <c r="Y202" s="279"/>
      <c r="Z202" s="279"/>
      <c r="AA202" s="279"/>
      <c r="AB202" s="279"/>
      <c r="AC202" s="279"/>
      <c r="AD202" s="279"/>
      <c r="AE202" s="279"/>
      <c r="AF202" s="279"/>
      <c r="AG202" s="279"/>
      <c r="AH202" s="279"/>
      <c r="AI202" s="279"/>
      <c r="AJ202" s="279"/>
      <c r="AK202" s="279"/>
    </row>
    <row r="203" spans="1:38">
      <c r="B203" s="279"/>
      <c r="C203" s="279"/>
      <c r="D203" s="279"/>
      <c r="E203" s="279"/>
      <c r="F203" s="279"/>
      <c r="G203" s="279"/>
      <c r="H203" s="279"/>
      <c r="I203" s="279"/>
      <c r="J203" s="279"/>
      <c r="K203" s="279"/>
      <c r="L203" s="279"/>
      <c r="M203" s="279"/>
      <c r="N203" s="279"/>
      <c r="O203" s="279"/>
      <c r="P203" s="279"/>
      <c r="Q203" s="279"/>
      <c r="R203" s="279"/>
      <c r="S203" s="279"/>
      <c r="T203" s="279"/>
      <c r="U203" s="279"/>
      <c r="V203" s="279"/>
      <c r="W203" s="279"/>
      <c r="X203" s="279"/>
      <c r="Y203" s="279"/>
      <c r="Z203" s="279"/>
      <c r="AA203" s="279"/>
      <c r="AB203" s="279"/>
      <c r="AC203" s="279"/>
      <c r="AD203" s="279"/>
      <c r="AE203" s="279"/>
      <c r="AF203" s="279"/>
      <c r="AG203" s="279"/>
      <c r="AH203" s="279"/>
      <c r="AI203" s="279"/>
      <c r="AJ203" s="279"/>
      <c r="AK203" s="279"/>
    </row>
    <row r="204" spans="1:38">
      <c r="B204" s="279"/>
      <c r="C204" s="279"/>
      <c r="D204" s="279"/>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279"/>
      <c r="AA204" s="279"/>
      <c r="AB204" s="279"/>
      <c r="AC204" s="279"/>
      <c r="AD204" s="279"/>
      <c r="AE204" s="279"/>
      <c r="AF204" s="279"/>
      <c r="AG204" s="279"/>
      <c r="AH204" s="279"/>
      <c r="AI204" s="279"/>
      <c r="AJ204" s="279"/>
      <c r="AK204" s="279"/>
    </row>
    <row r="205" spans="1:38">
      <c r="B205" s="279"/>
      <c r="C205" s="279"/>
      <c r="D205" s="279"/>
      <c r="E205" s="279"/>
      <c r="F205" s="279"/>
      <c r="G205" s="279"/>
      <c r="H205" s="279"/>
      <c r="I205" s="279"/>
      <c r="J205" s="279"/>
      <c r="K205" s="279"/>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9"/>
      <c r="AJ205" s="279"/>
      <c r="AK205" s="279"/>
    </row>
    <row r="206" spans="1:38">
      <c r="B206" s="279"/>
      <c r="C206" s="279"/>
      <c r="D206" s="279"/>
      <c r="E206" s="279"/>
      <c r="F206" s="279"/>
      <c r="G206" s="279"/>
      <c r="H206" s="279"/>
      <c r="I206" s="279"/>
      <c r="J206" s="279"/>
      <c r="K206" s="279"/>
      <c r="L206" s="279"/>
      <c r="M206" s="279"/>
      <c r="N206" s="279"/>
      <c r="O206" s="279"/>
      <c r="P206" s="279"/>
      <c r="Q206" s="279"/>
      <c r="R206" s="279"/>
      <c r="S206" s="279"/>
      <c r="T206" s="279"/>
      <c r="U206" s="279"/>
      <c r="V206" s="279"/>
      <c r="W206" s="279"/>
      <c r="X206" s="279"/>
      <c r="Y206" s="279"/>
      <c r="Z206" s="279"/>
      <c r="AA206" s="279"/>
      <c r="AB206" s="279"/>
      <c r="AC206" s="279"/>
      <c r="AD206" s="279"/>
      <c r="AE206" s="279"/>
      <c r="AF206" s="279"/>
      <c r="AG206" s="279"/>
      <c r="AH206" s="279"/>
      <c r="AI206" s="279"/>
      <c r="AJ206" s="279"/>
      <c r="AK206" s="279"/>
    </row>
    <row r="207" spans="1:38">
      <c r="B207" s="279"/>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279"/>
      <c r="AB207" s="279"/>
      <c r="AC207" s="279"/>
      <c r="AD207" s="279"/>
      <c r="AE207" s="279"/>
      <c r="AF207" s="279"/>
      <c r="AG207" s="279"/>
      <c r="AH207" s="279"/>
      <c r="AI207" s="279"/>
      <c r="AJ207" s="279"/>
      <c r="AK207" s="279"/>
    </row>
    <row r="208" spans="1:38">
      <c r="B208" s="279"/>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c r="AA208" s="279"/>
      <c r="AB208" s="279"/>
      <c r="AC208" s="279"/>
      <c r="AD208" s="279"/>
      <c r="AE208" s="279"/>
      <c r="AF208" s="279"/>
      <c r="AG208" s="279"/>
      <c r="AH208" s="279"/>
      <c r="AI208" s="279"/>
      <c r="AJ208" s="279"/>
      <c r="AK208" s="279"/>
    </row>
    <row r="209" spans="2:37">
      <c r="B209" s="279"/>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279"/>
      <c r="AB209" s="279"/>
      <c r="AC209" s="279"/>
      <c r="AD209" s="279"/>
      <c r="AE209" s="279"/>
      <c r="AF209" s="279"/>
      <c r="AG209" s="279"/>
      <c r="AH209" s="279"/>
      <c r="AI209" s="279"/>
      <c r="AJ209" s="279"/>
      <c r="AK209" s="279"/>
    </row>
    <row r="210" spans="2:37">
      <c r="C210" s="279"/>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88900</xdr:colOff>
                    <xdr:row>66</xdr:row>
                    <xdr:rowOff>12700</xdr:rowOff>
                  </from>
                  <to>
                    <xdr:col>4</xdr:col>
                    <xdr:colOff>0</xdr:colOff>
                    <xdr:row>66</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165100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184150</xdr:rowOff>
                  </from>
                  <to>
                    <xdr:col>6</xdr:col>
                    <xdr:colOff>0</xdr:colOff>
                    <xdr:row>144</xdr:row>
                    <xdr:rowOff>50800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31750</xdr:rowOff>
                  </from>
                  <to>
                    <xdr:col>6</xdr:col>
                    <xdr:colOff>0</xdr:colOff>
                    <xdr:row>148</xdr:row>
                    <xdr:rowOff>241300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260350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165100</xdr:rowOff>
                  </from>
                  <to>
                    <xdr:col>6</xdr:col>
                    <xdr:colOff>0</xdr:colOff>
                    <xdr:row>151</xdr:row>
                    <xdr:rowOff>50800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165100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184150</xdr:rowOff>
                  </from>
                  <to>
                    <xdr:col>6</xdr:col>
                    <xdr:colOff>0</xdr:colOff>
                    <xdr:row>153</xdr:row>
                    <xdr:rowOff>50800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227"/>
  <sheetViews>
    <sheetView view="pageBreakPreview" zoomScale="80" zoomScaleNormal="120" zoomScaleSheetLayoutView="80" workbookViewId="0">
      <selection activeCell="O16" sqref="O16"/>
    </sheetView>
  </sheetViews>
  <sheetFormatPr defaultColWidth="9" defaultRowHeight="13"/>
  <cols>
    <col min="1" max="1" width="5.08984375" customWidth="1"/>
    <col min="2" max="9" width="1.36328125" customWidth="1"/>
    <col min="10" max="10" width="17.90625" customWidth="1"/>
    <col min="11" max="11" width="8.7265625" customWidth="1"/>
    <col min="12" max="12" width="10.08984375" customWidth="1"/>
    <col min="13" max="13" width="20" customWidth="1"/>
    <col min="14" max="14" width="19.36328125" customWidth="1"/>
    <col min="15" max="15" width="10.08984375" customWidth="1"/>
    <col min="16" max="16" width="12.08984375" customWidth="1"/>
    <col min="17" max="17" width="10.08984375" customWidth="1"/>
    <col min="18" max="18" width="10" customWidth="1"/>
    <col min="19" max="20" width="11.08984375" customWidth="1"/>
    <col min="21" max="21" width="12.36328125" customWidth="1"/>
    <col min="22" max="22" width="11.08984375" customWidth="1"/>
    <col min="23" max="23" width="10.26953125" customWidth="1"/>
    <col min="24" max="24" width="4.90625" customWidth="1"/>
    <col min="25" max="25" width="5.36328125" customWidth="1"/>
    <col min="26" max="26" width="11" customWidth="1"/>
    <col min="27" max="27" width="11.90625" customWidth="1"/>
    <col min="28" max="28" width="10.90625" customWidth="1"/>
    <col min="29" max="29" width="7.36328125" style="60" customWidth="1"/>
    <col min="30" max="30" width="0.90625" hidden="1" customWidth="1"/>
    <col min="31" max="31" width="22.7265625" hidden="1" customWidth="1"/>
    <col min="32" max="33" width="28.36328125" hidden="1" customWidth="1"/>
    <col min="34" max="16384" width="9" style="306"/>
  </cols>
  <sheetData>
    <row r="1" spans="1:33" ht="27" customHeight="1">
      <c r="A1" s="303" t="s">
        <v>251</v>
      </c>
      <c r="B1" s="304"/>
      <c r="C1" s="61"/>
      <c r="D1" s="61"/>
      <c r="E1" s="61"/>
      <c r="F1" s="61"/>
      <c r="G1" s="61"/>
      <c r="H1" s="61"/>
      <c r="I1" s="61"/>
      <c r="J1" s="61"/>
      <c r="K1" s="61"/>
      <c r="L1" s="61"/>
      <c r="M1" s="61"/>
      <c r="N1" s="61"/>
      <c r="O1" s="61"/>
      <c r="P1" s="61"/>
      <c r="Q1" s="61"/>
      <c r="R1" s="61"/>
      <c r="S1" s="61"/>
      <c r="T1" s="61"/>
      <c r="U1" s="61"/>
      <c r="V1" s="61"/>
      <c r="W1" s="61"/>
      <c r="X1" s="61"/>
      <c r="Y1" s="61"/>
      <c r="Z1" s="61"/>
      <c r="AA1" s="305" t="s">
        <v>38</v>
      </c>
      <c r="AB1" s="907" t="str">
        <f>IF(基本情報入力シート!C32="","",基本情報入力シート!C32)</f>
        <v>神戸市</v>
      </c>
      <c r="AC1" s="907"/>
    </row>
    <row r="2" spans="1:33" ht="10.5" customHeight="1" thickBot="1">
      <c r="A2" s="61"/>
      <c r="B2" s="61"/>
      <c r="C2" s="61"/>
      <c r="D2" s="61"/>
      <c r="E2" s="61"/>
      <c r="F2" s="61"/>
      <c r="G2" s="61"/>
      <c r="H2" s="61"/>
      <c r="I2" s="61"/>
      <c r="J2" s="61"/>
      <c r="K2" s="61"/>
      <c r="L2" s="61"/>
      <c r="M2" s="61"/>
      <c r="N2" s="61"/>
      <c r="O2" s="61"/>
      <c r="P2" s="61"/>
      <c r="Q2" s="61"/>
      <c r="R2" s="61"/>
      <c r="S2" s="61"/>
      <c r="T2" s="61"/>
      <c r="U2" s="61"/>
      <c r="V2" s="61"/>
      <c r="W2" s="61"/>
      <c r="X2" s="61"/>
      <c r="Y2" s="61"/>
      <c r="Z2" s="61"/>
      <c r="AA2" s="60"/>
      <c r="AB2" s="60"/>
    </row>
    <row r="3" spans="1:33" ht="23.25" customHeight="1" thickBot="1">
      <c r="A3" s="910" t="s">
        <v>11</v>
      </c>
      <c r="B3" s="910"/>
      <c r="C3" s="910"/>
      <c r="D3" s="910"/>
      <c r="E3" s="911"/>
      <c r="F3" s="949" t="str">
        <f>IF(基本情報入力シート!M37="","",基本情報入力シート!M37)</f>
        <v/>
      </c>
      <c r="G3" s="950"/>
      <c r="H3" s="950"/>
      <c r="I3" s="950"/>
      <c r="J3" s="950"/>
      <c r="K3" s="950"/>
      <c r="L3" s="950"/>
      <c r="M3" s="951"/>
      <c r="N3" s="60"/>
      <c r="O3" s="60"/>
      <c r="P3" s="60"/>
      <c r="Q3" s="60"/>
      <c r="R3" s="60"/>
      <c r="S3" s="60"/>
      <c r="T3" s="61"/>
      <c r="U3" s="61"/>
      <c r="V3" s="61"/>
      <c r="W3" s="61"/>
      <c r="X3" s="61"/>
      <c r="Y3" s="61"/>
      <c r="Z3" s="61"/>
      <c r="AA3" s="61"/>
      <c r="AB3" s="61"/>
      <c r="AC3" s="61"/>
    </row>
    <row r="4" spans="1:33" ht="21" customHeight="1" thickBot="1">
      <c r="A4" s="307"/>
      <c r="B4" s="307"/>
      <c r="C4" s="307"/>
      <c r="D4" s="308"/>
      <c r="E4" s="308"/>
      <c r="F4" s="308"/>
      <c r="G4" s="308"/>
      <c r="H4" s="308"/>
      <c r="I4" s="308"/>
      <c r="J4" s="308"/>
      <c r="K4" s="308"/>
      <c r="L4" s="308"/>
      <c r="M4" s="61"/>
      <c r="N4" s="61"/>
      <c r="O4" s="61"/>
      <c r="P4" s="61"/>
      <c r="Q4" s="61"/>
      <c r="R4" s="61"/>
      <c r="S4" s="61"/>
      <c r="T4" s="61"/>
      <c r="U4" s="60"/>
      <c r="V4" s="60"/>
      <c r="W4" s="60"/>
      <c r="X4" s="60"/>
      <c r="Y4" s="60"/>
      <c r="Z4" s="60"/>
      <c r="AA4" s="60"/>
      <c r="AB4" s="60"/>
      <c r="AC4" s="61"/>
    </row>
    <row r="5" spans="1:33" ht="25.5" customHeight="1">
      <c r="A5" s="61"/>
      <c r="B5" s="939" t="s">
        <v>252</v>
      </c>
      <c r="C5" s="939"/>
      <c r="D5" s="939"/>
      <c r="E5" s="939"/>
      <c r="F5" s="939"/>
      <c r="G5" s="939"/>
      <c r="H5" s="939"/>
      <c r="I5" s="939"/>
      <c r="J5" s="939"/>
      <c r="K5" s="939"/>
      <c r="L5" s="939"/>
      <c r="M5" s="940"/>
      <c r="N5" s="309">
        <f>IFERROR(SUM(S:S),"")</f>
        <v>0</v>
      </c>
      <c r="O5" s="310" t="s">
        <v>48</v>
      </c>
      <c r="P5" s="61"/>
      <c r="Q5" s="61"/>
      <c r="R5" s="60"/>
      <c r="S5" s="61"/>
      <c r="T5" s="61"/>
      <c r="U5" s="60"/>
      <c r="V5" s="60"/>
      <c r="W5" s="60"/>
      <c r="X5" s="60"/>
      <c r="Y5" s="60"/>
      <c r="Z5" s="60"/>
      <c r="AA5" s="60"/>
      <c r="AB5" s="60"/>
      <c r="AC5" s="61"/>
      <c r="AE5" s="311" t="str">
        <f>IF((COUNTIF(R:R,"処遇加算Ⅰ")+COUNTIF(R:R,"処遇加算Ⅱ"))&gt;=1,"処遇加算Ⅰ・Ⅱあり","処遇加算Ⅰ・Ⅱなし")</f>
        <v>処遇加算Ⅰ・Ⅱなし</v>
      </c>
      <c r="AF5" s="311" t="str">
        <f>IF(COUNTIFS(Q:Q,"ベア加算なし",Z:Z,"ベア加算")&gt;=1,"新規ベア加算あり","")</f>
        <v/>
      </c>
    </row>
    <row r="6" spans="1:33" ht="25.5" customHeight="1">
      <c r="A6" s="61"/>
      <c r="B6" s="939" t="s">
        <v>253</v>
      </c>
      <c r="C6" s="939"/>
      <c r="D6" s="939"/>
      <c r="E6" s="939"/>
      <c r="F6" s="939"/>
      <c r="G6" s="939"/>
      <c r="H6" s="939"/>
      <c r="I6" s="939"/>
      <c r="J6" s="939"/>
      <c r="K6" s="939"/>
      <c r="L6" s="939"/>
      <c r="M6" s="940"/>
      <c r="N6" s="312">
        <f>IFERROR(SUM(V:V),"")-SUM(V8:V9)</f>
        <v>0</v>
      </c>
      <c r="O6" s="310" t="s">
        <v>48</v>
      </c>
      <c r="P6" s="61"/>
      <c r="Q6" s="61"/>
      <c r="R6" s="60"/>
      <c r="S6" s="60"/>
      <c r="T6" s="60"/>
      <c r="U6" s="60"/>
      <c r="V6" s="60"/>
      <c r="W6" s="60"/>
      <c r="X6" s="60"/>
      <c r="Y6" s="60"/>
      <c r="Z6" s="60"/>
      <c r="AA6" s="60"/>
      <c r="AE6" s="311" t="str">
        <f>IF(COUNTIF(R:R,"処遇加算Ⅰ")&gt;=1,"処遇加算Ⅰあり","処遇加算Ⅰなし")</f>
        <v>処遇加算Ⅰなし</v>
      </c>
      <c r="AF6" s="311" t="str">
        <f>IF(COUNTIFS(Q:Q,"ベア加算",Z:Z,"ベア加算")&gt;=1,"継続ベア加算あり","継続ベア加算なし")</f>
        <v>継続ベア加算なし</v>
      </c>
    </row>
    <row r="7" spans="1:33" ht="25.5" customHeight="1" thickBot="1">
      <c r="A7" s="61"/>
      <c r="B7" s="938" t="s">
        <v>254</v>
      </c>
      <c r="C7" s="938"/>
      <c r="D7" s="912"/>
      <c r="E7" s="912"/>
      <c r="F7" s="912"/>
      <c r="G7" s="912"/>
      <c r="H7" s="912"/>
      <c r="I7" s="912"/>
      <c r="J7" s="912"/>
      <c r="K7" s="912"/>
      <c r="L7" s="912"/>
      <c r="M7" s="913"/>
      <c r="N7" s="312">
        <f>IFERROR(SUM(AA:AA),"")</f>
        <v>0</v>
      </c>
      <c r="O7" s="310" t="s">
        <v>48</v>
      </c>
      <c r="P7" s="61"/>
      <c r="Q7" s="61"/>
      <c r="R7" s="109" t="s">
        <v>255</v>
      </c>
      <c r="S7" s="61"/>
      <c r="T7" s="60"/>
      <c r="U7" s="60"/>
      <c r="V7" s="61"/>
      <c r="W7" s="61"/>
      <c r="X7" s="61"/>
      <c r="Y7" s="60"/>
      <c r="Z7" s="60"/>
      <c r="AA7" s="60"/>
      <c r="AB7" s="61"/>
      <c r="AE7" s="311" t="str">
        <f>IF((COUNTIF(U$16:U$115,"特定加算Ⅰ")+COUNTIF(U$16:U$1048576,"特定加算Ⅱ"))&gt;=1,"特定加算あり","特定加算なし")</f>
        <v>特定加算なし</v>
      </c>
      <c r="AF7" s="311"/>
    </row>
    <row r="8" spans="1:33" ht="25.5" customHeight="1">
      <c r="A8" s="61"/>
      <c r="B8" s="915"/>
      <c r="C8" s="916"/>
      <c r="D8" s="912" t="s">
        <v>256</v>
      </c>
      <c r="E8" s="912"/>
      <c r="F8" s="912"/>
      <c r="G8" s="912"/>
      <c r="H8" s="912"/>
      <c r="I8" s="912"/>
      <c r="J8" s="912"/>
      <c r="K8" s="912"/>
      <c r="L8" s="912"/>
      <c r="M8" s="913"/>
      <c r="N8" s="313">
        <f>IFERROR(SUMIFS(AB:AB,Q:Q,"ベア加算なし",Z:Z,"ベア加算"),"")</f>
        <v>0</v>
      </c>
      <c r="O8" s="310" t="s">
        <v>48</v>
      </c>
      <c r="P8" s="61"/>
      <c r="Q8" s="61"/>
      <c r="R8" s="914" t="s">
        <v>257</v>
      </c>
      <c r="S8" s="914" t="s">
        <v>258</v>
      </c>
      <c r="T8" s="914"/>
      <c r="U8" s="972"/>
      <c r="V8" s="314">
        <f>SUM(W$16:W$1227)</f>
        <v>0</v>
      </c>
      <c r="W8" s="970" t="str">
        <f>IF(AE7="特定加算なし","",IF(V8&gt;=V9,"○","×"))</f>
        <v/>
      </c>
      <c r="X8" s="968" t="s">
        <v>259</v>
      </c>
      <c r="Y8" s="969"/>
      <c r="Z8" s="969"/>
      <c r="AA8" s="969"/>
      <c r="AB8" s="969"/>
      <c r="AG8" s="306"/>
    </row>
    <row r="9" spans="1:33" ht="25.5" customHeight="1" thickBot="1">
      <c r="A9" s="61"/>
      <c r="B9" s="913" t="s">
        <v>260</v>
      </c>
      <c r="C9" s="941"/>
      <c r="D9" s="941"/>
      <c r="E9" s="941"/>
      <c r="F9" s="941"/>
      <c r="G9" s="941"/>
      <c r="H9" s="941"/>
      <c r="I9" s="941"/>
      <c r="J9" s="941"/>
      <c r="K9" s="941"/>
      <c r="L9" s="941"/>
      <c r="M9" s="942"/>
      <c r="N9" s="315">
        <f>IFERROR(ROUNDDOWN(SUM(AB$16:AB$1227,T$16:T$1227,X$16:Y$1227),0),"")</f>
        <v>0</v>
      </c>
      <c r="O9" s="310" t="s">
        <v>48</v>
      </c>
      <c r="P9" s="61"/>
      <c r="Q9" s="61"/>
      <c r="R9" s="914"/>
      <c r="S9" s="914" t="s">
        <v>261</v>
      </c>
      <c r="T9" s="914"/>
      <c r="U9" s="972"/>
      <c r="V9" s="316">
        <f>SUM(AD$16:AD$1227)</f>
        <v>0</v>
      </c>
      <c r="W9" s="971"/>
      <c r="X9" s="968"/>
      <c r="Y9" s="969"/>
      <c r="Z9" s="969"/>
      <c r="AA9" s="969"/>
      <c r="AB9" s="969"/>
      <c r="AG9" s="306"/>
    </row>
    <row r="10" spans="1:33" ht="7.5" customHeight="1">
      <c r="A10" s="61"/>
      <c r="B10" s="163"/>
      <c r="C10" s="163"/>
      <c r="D10" s="163"/>
      <c r="E10" s="163"/>
      <c r="F10" s="163"/>
      <c r="G10" s="163"/>
      <c r="H10" s="163"/>
      <c r="I10" s="163"/>
      <c r="J10" s="163"/>
      <c r="K10" s="163"/>
      <c r="L10" s="163"/>
      <c r="M10" s="163"/>
      <c r="N10" s="317"/>
      <c r="O10" s="317"/>
      <c r="P10" s="61"/>
      <c r="Q10" s="61"/>
      <c r="R10" s="317"/>
      <c r="S10" s="317"/>
      <c r="T10" s="61"/>
      <c r="U10" s="78"/>
      <c r="V10" s="78"/>
      <c r="W10" s="78"/>
      <c r="X10" s="78"/>
      <c r="Y10" s="78"/>
      <c r="Z10" s="78"/>
      <c r="AA10" s="61"/>
      <c r="AB10" s="61"/>
      <c r="AC10" s="61"/>
    </row>
    <row r="11" spans="1:33" ht="41.25" customHeight="1" thickBot="1">
      <c r="A11" s="61"/>
      <c r="B11" s="967" t="s">
        <v>262</v>
      </c>
      <c r="C11" s="967"/>
      <c r="D11" s="967"/>
      <c r="E11" s="967"/>
      <c r="F11" s="967"/>
      <c r="G11" s="967"/>
      <c r="H11" s="967"/>
      <c r="I11" s="967"/>
      <c r="J11" s="967"/>
      <c r="K11" s="967"/>
      <c r="L11" s="967"/>
      <c r="M11" s="967"/>
      <c r="N11" s="967"/>
      <c r="O11" s="967"/>
      <c r="P11" s="967"/>
      <c r="Q11" s="967"/>
      <c r="R11" s="967"/>
      <c r="S11" s="967"/>
      <c r="T11" s="967"/>
      <c r="U11" s="967"/>
      <c r="V11" s="967"/>
      <c r="W11" s="967"/>
      <c r="X11" s="967"/>
      <c r="Y11" s="318"/>
      <c r="Z11" s="318"/>
      <c r="AA11" s="318"/>
      <c r="AB11" s="318"/>
      <c r="AC11" s="318"/>
    </row>
    <row r="12" spans="1:33" ht="24" customHeight="1" thickBot="1">
      <c r="A12" s="926"/>
      <c r="B12" s="929" t="s">
        <v>263</v>
      </c>
      <c r="C12" s="930"/>
      <c r="D12" s="930"/>
      <c r="E12" s="930"/>
      <c r="F12" s="930"/>
      <c r="G12" s="930"/>
      <c r="H12" s="930"/>
      <c r="I12" s="931"/>
      <c r="J12" s="917" t="s">
        <v>264</v>
      </c>
      <c r="K12" s="943" t="s">
        <v>265</v>
      </c>
      <c r="L12" s="944"/>
      <c r="M12" s="920" t="s">
        <v>266</v>
      </c>
      <c r="N12" s="923" t="s">
        <v>34</v>
      </c>
      <c r="O12" s="956" t="s">
        <v>267</v>
      </c>
      <c r="P12" s="957"/>
      <c r="Q12" s="958"/>
      <c r="R12" s="973" t="s">
        <v>268</v>
      </c>
      <c r="S12" s="974"/>
      <c r="T12" s="974"/>
      <c r="U12" s="974"/>
      <c r="V12" s="974"/>
      <c r="W12" s="974"/>
      <c r="X12" s="974"/>
      <c r="Y12" s="974"/>
      <c r="Z12" s="974"/>
      <c r="AA12" s="974"/>
      <c r="AB12" s="974"/>
      <c r="AC12" s="975"/>
      <c r="AD12" s="952" t="s">
        <v>269</v>
      </c>
      <c r="AE12" s="906" t="s">
        <v>270</v>
      </c>
      <c r="AF12" s="906" t="s">
        <v>271</v>
      </c>
      <c r="AG12" s="906" t="s">
        <v>272</v>
      </c>
    </row>
    <row r="13" spans="1:33" ht="21.75" customHeight="1">
      <c r="A13" s="927"/>
      <c r="B13" s="932"/>
      <c r="C13" s="933"/>
      <c r="D13" s="933"/>
      <c r="E13" s="933"/>
      <c r="F13" s="933"/>
      <c r="G13" s="933"/>
      <c r="H13" s="933"/>
      <c r="I13" s="934"/>
      <c r="J13" s="918"/>
      <c r="K13" s="945"/>
      <c r="L13" s="946"/>
      <c r="M13" s="921"/>
      <c r="N13" s="924"/>
      <c r="O13" s="1087" t="s">
        <v>273</v>
      </c>
      <c r="P13" s="1088" t="s">
        <v>274</v>
      </c>
      <c r="Q13" s="1089" t="s">
        <v>275</v>
      </c>
      <c r="R13" s="977" t="s">
        <v>276</v>
      </c>
      <c r="S13" s="978"/>
      <c r="T13" s="978"/>
      <c r="U13" s="983" t="s">
        <v>277</v>
      </c>
      <c r="V13" s="984"/>
      <c r="W13" s="984"/>
      <c r="X13" s="984"/>
      <c r="Y13" s="985"/>
      <c r="Z13" s="962" t="s">
        <v>275</v>
      </c>
      <c r="AA13" s="963"/>
      <c r="AB13" s="963"/>
      <c r="AC13" s="964"/>
      <c r="AD13" s="952"/>
      <c r="AE13" s="906"/>
      <c r="AF13" s="906"/>
      <c r="AG13" s="906"/>
    </row>
    <row r="14" spans="1:33" ht="51" customHeight="1">
      <c r="A14" s="927"/>
      <c r="B14" s="932"/>
      <c r="C14" s="933"/>
      <c r="D14" s="933"/>
      <c r="E14" s="933"/>
      <c r="F14" s="933"/>
      <c r="G14" s="933"/>
      <c r="H14" s="933"/>
      <c r="I14" s="934"/>
      <c r="J14" s="918"/>
      <c r="K14" s="947"/>
      <c r="L14" s="948"/>
      <c r="M14" s="921"/>
      <c r="N14" s="924"/>
      <c r="O14" s="1087"/>
      <c r="P14" s="1088"/>
      <c r="Q14" s="1089"/>
      <c r="R14" s="1093" t="s">
        <v>278</v>
      </c>
      <c r="S14" s="976" t="s">
        <v>279</v>
      </c>
      <c r="T14" s="979" t="s">
        <v>280</v>
      </c>
      <c r="U14" s="1093" t="s">
        <v>278</v>
      </c>
      <c r="V14" s="976" t="s">
        <v>279</v>
      </c>
      <c r="W14" s="319" t="s">
        <v>246</v>
      </c>
      <c r="X14" s="979" t="s">
        <v>280</v>
      </c>
      <c r="Y14" s="986"/>
      <c r="Z14" s="1093" t="s">
        <v>278</v>
      </c>
      <c r="AA14" s="976" t="s">
        <v>279</v>
      </c>
      <c r="AB14" s="495" t="s">
        <v>280</v>
      </c>
      <c r="AC14" s="982" t="s">
        <v>281</v>
      </c>
      <c r="AD14" s="952"/>
      <c r="AE14" s="906"/>
      <c r="AF14" s="906"/>
      <c r="AG14" s="906"/>
    </row>
    <row r="15" spans="1:33" ht="72" customHeight="1" thickBot="1">
      <c r="A15" s="928"/>
      <c r="B15" s="935"/>
      <c r="C15" s="936"/>
      <c r="D15" s="936"/>
      <c r="E15" s="936"/>
      <c r="F15" s="936"/>
      <c r="G15" s="936"/>
      <c r="H15" s="936"/>
      <c r="I15" s="937"/>
      <c r="J15" s="919"/>
      <c r="K15" s="320" t="s">
        <v>35</v>
      </c>
      <c r="L15" s="320" t="s">
        <v>36</v>
      </c>
      <c r="M15" s="922"/>
      <c r="N15" s="925"/>
      <c r="O15" s="1090"/>
      <c r="P15" s="1091"/>
      <c r="Q15" s="1092"/>
      <c r="R15" s="1090"/>
      <c r="S15" s="919"/>
      <c r="T15" s="980"/>
      <c r="U15" s="1090"/>
      <c r="V15" s="919"/>
      <c r="W15" s="321" t="s">
        <v>282</v>
      </c>
      <c r="X15" s="980"/>
      <c r="Y15" s="987"/>
      <c r="Z15" s="1090"/>
      <c r="AA15" s="919"/>
      <c r="AB15" s="981"/>
      <c r="AC15" s="959"/>
      <c r="AD15" s="322" t="s">
        <v>257</v>
      </c>
      <c r="AE15" s="906"/>
      <c r="AF15" s="906"/>
      <c r="AG15" s="906"/>
    </row>
    <row r="16" spans="1:33" s="324" customFormat="1" ht="25" customHeight="1">
      <c r="A16" s="429" t="s">
        <v>283</v>
      </c>
      <c r="B16" s="953" t="str">
        <f>IF(基本情報入力シート!C53="","",基本情報入力シート!C53)</f>
        <v/>
      </c>
      <c r="C16" s="954"/>
      <c r="D16" s="954"/>
      <c r="E16" s="954"/>
      <c r="F16" s="954"/>
      <c r="G16" s="954"/>
      <c r="H16" s="954"/>
      <c r="I16" s="955"/>
      <c r="J16" s="431" t="str">
        <f>IF(基本情報入力シート!M53="","",基本情報入力シート!M53)</f>
        <v>神戸市</v>
      </c>
      <c r="K16" s="432" t="str">
        <f>IF(基本情報入力シート!R53="","",基本情報入力シート!R53)</f>
        <v>兵庫県</v>
      </c>
      <c r="L16" s="432" t="str">
        <f>IF(基本情報入力シート!W53="","",基本情報入力シート!W53)</f>
        <v>神戸市</v>
      </c>
      <c r="M16" s="433" t="str">
        <f>IF(基本情報入力シート!X53="","",基本情報入力シート!X53)</f>
        <v/>
      </c>
      <c r="N16" s="434" t="str">
        <f>IF(基本情報入力シート!Y53="","",基本情報入力シート!Y53)</f>
        <v/>
      </c>
      <c r="O16" s="45"/>
      <c r="P16" s="46"/>
      <c r="Q16" s="435"/>
      <c r="R16" s="436"/>
      <c r="S16" s="437"/>
      <c r="T16" s="453" t="str">
        <f>IFERROR(S16*VLOOKUP(AE16,【参考】数式用3!$AN$3:$BU$14,MATCH(N16,【参考】数式用3!$AN$2:$BU$2,0)),"")</f>
        <v/>
      </c>
      <c r="U16" s="56"/>
      <c r="V16" s="57"/>
      <c r="W16" s="57"/>
      <c r="X16" s="965" t="str">
        <f>IFERROR(V16*VLOOKUP(AF16,【参考】数式用3!$AN$15:$BU$23,MATCH(N16,【参考】数式用3!$AN$2:$BU$2,0)),"")</f>
        <v/>
      </c>
      <c r="Y16" s="966"/>
      <c r="Z16" s="449"/>
      <c r="AA16" s="438"/>
      <c r="AB16" s="439" t="str">
        <f>IFERROR(AA16*VLOOKUP(AG16,【参考】数式用3!$AN$24:$BU$27,MATCH(N16,【参考】数式用3!$AN$2:$BU$2,0)),"")</f>
        <v/>
      </c>
      <c r="AC16" s="440"/>
      <c r="AD16" s="427" t="str">
        <f>IF(OR(U16="特定加算Ⅰ",U16="特定加算Ⅱ"),IF(W16&lt;&gt;"",1,""),"")</f>
        <v/>
      </c>
      <c r="AE16" s="323" t="str">
        <f>IF(AND(O16="",R16=""),"",O16&amp;"から"&amp;R16)</f>
        <v/>
      </c>
      <c r="AF16" s="323" t="str">
        <f>IF(AND(P16="",U16=""),"",P16&amp;"から"&amp;U16)</f>
        <v/>
      </c>
      <c r="AG16" s="323" t="str">
        <f>IF(AND(Q16="",Z16=""),"",Q16&amp;"から"&amp;Z16)</f>
        <v/>
      </c>
    </row>
    <row r="17" spans="1:33" ht="25" customHeight="1">
      <c r="A17" s="430">
        <v>2</v>
      </c>
      <c r="B17" s="908" t="str">
        <f>IF(基本情報入力シート!C54="","",基本情報入力シート!C54)</f>
        <v/>
      </c>
      <c r="C17" s="909"/>
      <c r="D17" s="909"/>
      <c r="E17" s="909"/>
      <c r="F17" s="909"/>
      <c r="G17" s="909"/>
      <c r="H17" s="909"/>
      <c r="I17" s="909"/>
      <c r="J17" s="325" t="str">
        <f>IF(基本情報入力シート!M54="","",基本情報入力シート!M54)</f>
        <v/>
      </c>
      <c r="K17" s="325" t="str">
        <f>IF(基本情報入力シート!R54="","",基本情報入力シート!R54)</f>
        <v/>
      </c>
      <c r="L17" s="325" t="str">
        <f>IF(基本情報入力シート!W54="","",基本情報入力シート!W54)</f>
        <v/>
      </c>
      <c r="M17" s="335" t="str">
        <f>IF(基本情報入力シート!X54="","",基本情報入力シート!X54)</f>
        <v/>
      </c>
      <c r="N17" s="339" t="str">
        <f>IF(基本情報入力シート!Y54="","",基本情報入力シート!Y54)</f>
        <v/>
      </c>
      <c r="O17" s="47"/>
      <c r="P17" s="48"/>
      <c r="Q17" s="49"/>
      <c r="R17" s="47"/>
      <c r="S17" s="336"/>
      <c r="T17" s="454" t="str">
        <f>IFERROR(S17*VLOOKUP(AE17,【参考】数式用3!$AN$3:$BU$14,MATCH(N17,【参考】数式用3!$AN$2:$BU$2,0)),"")</f>
        <v/>
      </c>
      <c r="U17" s="337"/>
      <c r="V17" s="55"/>
      <c r="W17" s="55"/>
      <c r="X17" s="960" t="str">
        <f>IFERROR(V17*VLOOKUP(AF17,【参考】数式用3!$AN$15:$BU$23,MATCH(N17,【参考】数式用3!$AN$2:$BU$2,0)),"")</f>
        <v/>
      </c>
      <c r="Y17" s="961"/>
      <c r="Z17" s="450"/>
      <c r="AA17" s="428"/>
      <c r="AB17" s="338" t="str">
        <f>IFERROR(AA17*VLOOKUP(AG17,【参考】数式用3!$AN$24:$BU$27,MATCH(N17,【参考】数式用3!$AN$2:$BU$2,0)),"")</f>
        <v/>
      </c>
      <c r="AC17" s="50"/>
      <c r="AD17" s="427" t="str">
        <f t="shared" ref="AD17:AD80" si="0">IF(OR(U17="特定加算Ⅰ",U17="特定加算Ⅱ"),IF(W17&lt;&gt;"",1,""),"")</f>
        <v/>
      </c>
      <c r="AE17" s="323" t="str">
        <f t="shared" ref="AE17:AE22" si="1">IF(AND(O17="",R17=""),"",O17&amp;"から"&amp;R17)</f>
        <v/>
      </c>
      <c r="AF17" s="323" t="str">
        <f t="shared" ref="AF17:AF22" si="2">IF(AND(P17="",U17=""),"",P17&amp;"から"&amp;U17)</f>
        <v/>
      </c>
      <c r="AG17" s="323" t="str">
        <f t="shared" ref="AG17:AG22" si="3">IF(AND(Q17="",Z17=""),"",Q17&amp;"から"&amp;Z17)</f>
        <v/>
      </c>
    </row>
    <row r="18" spans="1:33" ht="25" customHeight="1">
      <c r="A18" s="430">
        <v>3</v>
      </c>
      <c r="B18" s="908" t="str">
        <f>IF(基本情報入力シート!C55="","",基本情報入力シート!C55)</f>
        <v/>
      </c>
      <c r="C18" s="909"/>
      <c r="D18" s="909"/>
      <c r="E18" s="909"/>
      <c r="F18" s="909"/>
      <c r="G18" s="909"/>
      <c r="H18" s="909"/>
      <c r="I18" s="909"/>
      <c r="J18" s="325" t="str">
        <f>IF(基本情報入力シート!M55="","",基本情報入力シート!M55)</f>
        <v/>
      </c>
      <c r="K18" s="325" t="str">
        <f>IF(基本情報入力シート!R55="","",基本情報入力シート!R55)</f>
        <v/>
      </c>
      <c r="L18" s="325" t="str">
        <f>IF(基本情報入力シート!W55="","",基本情報入力シート!W55)</f>
        <v/>
      </c>
      <c r="M18" s="335" t="str">
        <f>IF(基本情報入力シート!X55="","",基本情報入力シート!X55)</f>
        <v/>
      </c>
      <c r="N18" s="339" t="str">
        <f>IF(基本情報入力シート!Y55="","",基本情報入力シート!Y55)</f>
        <v/>
      </c>
      <c r="O18" s="47"/>
      <c r="P18" s="48"/>
      <c r="Q18" s="49"/>
      <c r="R18" s="47"/>
      <c r="S18" s="336"/>
      <c r="T18" s="454" t="str">
        <f>IFERROR(S18*VLOOKUP(AE18,【参考】数式用3!$AN$3:$BU$14,MATCH(N18,【参考】数式用3!$AN$2:$BU$2,0)),"")</f>
        <v/>
      </c>
      <c r="U18" s="337"/>
      <c r="V18" s="55"/>
      <c r="W18" s="55"/>
      <c r="X18" s="960" t="str">
        <f>IFERROR(V18*VLOOKUP(AF18,【参考】数式用3!$AN$15:$BU$23,MATCH(N18,【参考】数式用3!$AN$2:$BU$2,0)),"")</f>
        <v/>
      </c>
      <c r="Y18" s="961"/>
      <c r="Z18" s="450"/>
      <c r="AA18" s="428"/>
      <c r="AB18" s="338" t="str">
        <f>IFERROR(AA18*VLOOKUP(AG18,【参考】数式用3!$AN$24:$BU$27,MATCH(N18,【参考】数式用3!$AN$2:$BU$2,0)),"")</f>
        <v/>
      </c>
      <c r="AC18" s="50"/>
      <c r="AD18" s="427" t="str">
        <f t="shared" si="0"/>
        <v/>
      </c>
      <c r="AE18" s="323" t="str">
        <f t="shared" si="1"/>
        <v/>
      </c>
      <c r="AF18" s="323" t="str">
        <f t="shared" si="2"/>
        <v/>
      </c>
      <c r="AG18" s="323" t="str">
        <f t="shared" si="3"/>
        <v/>
      </c>
    </row>
    <row r="19" spans="1:33" ht="25" customHeight="1">
      <c r="A19" s="430">
        <v>4</v>
      </c>
      <c r="B19" s="908" t="str">
        <f>IF(基本情報入力シート!C56="","",基本情報入力シート!C56)</f>
        <v/>
      </c>
      <c r="C19" s="909"/>
      <c r="D19" s="909"/>
      <c r="E19" s="909"/>
      <c r="F19" s="909"/>
      <c r="G19" s="909"/>
      <c r="H19" s="909"/>
      <c r="I19" s="909"/>
      <c r="J19" s="325" t="str">
        <f>IF(基本情報入力シート!M56="","",基本情報入力シート!M56)</f>
        <v/>
      </c>
      <c r="K19" s="325" t="str">
        <f>IF(基本情報入力シート!R56="","",基本情報入力シート!R56)</f>
        <v/>
      </c>
      <c r="L19" s="325" t="str">
        <f>IF(基本情報入力シート!W56="","",基本情報入力シート!W56)</f>
        <v/>
      </c>
      <c r="M19" s="335" t="str">
        <f>IF(基本情報入力シート!X56="","",基本情報入力シート!X56)</f>
        <v/>
      </c>
      <c r="N19" s="339" t="str">
        <f>IF(基本情報入力シート!Y56="","",基本情報入力シート!Y56)</f>
        <v/>
      </c>
      <c r="O19" s="47"/>
      <c r="P19" s="48"/>
      <c r="Q19" s="49"/>
      <c r="R19" s="47"/>
      <c r="S19" s="336"/>
      <c r="T19" s="454" t="str">
        <f>IFERROR(S19*VLOOKUP(AE19,【参考】数式用3!$AN$3:$BU$14,MATCH(N19,【参考】数式用3!$AN$2:$BU$2,0)),"")</f>
        <v/>
      </c>
      <c r="U19" s="337"/>
      <c r="V19" s="55"/>
      <c r="W19" s="55"/>
      <c r="X19" s="960" t="str">
        <f>IFERROR(V19*VLOOKUP(AF19,【参考】数式用3!$AN$15:$BU$23,MATCH(N19,【参考】数式用3!$AN$2:$BU$2,0)),"")</f>
        <v/>
      </c>
      <c r="Y19" s="961"/>
      <c r="Z19" s="450"/>
      <c r="AA19" s="428"/>
      <c r="AB19" s="338" t="str">
        <f>IFERROR(AA19*VLOOKUP(AG19,【参考】数式用3!$AN$24:$BU$27,MATCH(N19,【参考】数式用3!$AN$2:$BU$2,0)),"")</f>
        <v/>
      </c>
      <c r="AC19" s="50"/>
      <c r="AD19" s="427" t="str">
        <f t="shared" si="0"/>
        <v/>
      </c>
      <c r="AE19" s="323" t="str">
        <f t="shared" si="1"/>
        <v/>
      </c>
      <c r="AF19" s="323" t="str">
        <f t="shared" si="2"/>
        <v/>
      </c>
      <c r="AG19" s="323" t="str">
        <f t="shared" si="3"/>
        <v/>
      </c>
    </row>
    <row r="20" spans="1:33" ht="25" customHeight="1">
      <c r="A20" s="430">
        <v>5</v>
      </c>
      <c r="B20" s="908" t="str">
        <f>IF(基本情報入力シート!C57="","",基本情報入力シート!C57)</f>
        <v/>
      </c>
      <c r="C20" s="909"/>
      <c r="D20" s="909"/>
      <c r="E20" s="909"/>
      <c r="F20" s="909"/>
      <c r="G20" s="909"/>
      <c r="H20" s="909"/>
      <c r="I20" s="909"/>
      <c r="J20" s="325" t="str">
        <f>IF(基本情報入力シート!M57="","",基本情報入力シート!M57)</f>
        <v/>
      </c>
      <c r="K20" s="325" t="str">
        <f>IF(基本情報入力シート!R57="","",基本情報入力シート!R57)</f>
        <v/>
      </c>
      <c r="L20" s="325" t="str">
        <f>IF(基本情報入力シート!W57="","",基本情報入力シート!W57)</f>
        <v/>
      </c>
      <c r="M20" s="335" t="str">
        <f>IF(基本情報入力シート!X57="","",基本情報入力シート!X57)</f>
        <v/>
      </c>
      <c r="N20" s="339" t="str">
        <f>IF(基本情報入力シート!Y57="","",基本情報入力シート!Y57)</f>
        <v/>
      </c>
      <c r="O20" s="47"/>
      <c r="P20" s="48"/>
      <c r="Q20" s="49"/>
      <c r="R20" s="47"/>
      <c r="S20" s="336"/>
      <c r="T20" s="454" t="str">
        <f>IFERROR(S20*VLOOKUP(AE20,【参考】数式用3!$AN$3:$BU$14,MATCH(N20,【参考】数式用3!$AN$2:$BU$2,0)),"")</f>
        <v/>
      </c>
      <c r="U20" s="337"/>
      <c r="V20" s="55"/>
      <c r="W20" s="55"/>
      <c r="X20" s="960" t="str">
        <f>IFERROR(V20*VLOOKUP(AF20,【参考】数式用3!$AN$15:$BU$23,MATCH(N20,【参考】数式用3!$AN$2:$BU$2,0)),"")</f>
        <v/>
      </c>
      <c r="Y20" s="961"/>
      <c r="Z20" s="450"/>
      <c r="AA20" s="428"/>
      <c r="AB20" s="338" t="str">
        <f>IFERROR(AA20*VLOOKUP(AG20,【参考】数式用3!$AN$24:$BU$27,MATCH(N20,【参考】数式用3!$AN$2:$BU$2,0)),"")</f>
        <v/>
      </c>
      <c r="AC20" s="50"/>
      <c r="AD20" s="427" t="str">
        <f t="shared" si="0"/>
        <v/>
      </c>
      <c r="AE20" s="323" t="str">
        <f t="shared" si="1"/>
        <v/>
      </c>
      <c r="AF20" s="323" t="str">
        <f t="shared" si="2"/>
        <v/>
      </c>
      <c r="AG20" s="323" t="str">
        <f t="shared" si="3"/>
        <v/>
      </c>
    </row>
    <row r="21" spans="1:33" ht="25" customHeight="1">
      <c r="A21" s="430">
        <v>6</v>
      </c>
      <c r="B21" s="908" t="str">
        <f>IF(基本情報入力シート!C58="","",基本情報入力シート!C58)</f>
        <v/>
      </c>
      <c r="C21" s="909"/>
      <c r="D21" s="909"/>
      <c r="E21" s="909"/>
      <c r="F21" s="909"/>
      <c r="G21" s="909"/>
      <c r="H21" s="909"/>
      <c r="I21" s="909"/>
      <c r="J21" s="325" t="str">
        <f>IF(基本情報入力シート!M58="","",基本情報入力シート!M58)</f>
        <v/>
      </c>
      <c r="K21" s="325" t="str">
        <f>IF(基本情報入力シート!R58="","",基本情報入力シート!R58)</f>
        <v/>
      </c>
      <c r="L21" s="325" t="str">
        <f>IF(基本情報入力シート!W58="","",基本情報入力シート!W58)</f>
        <v/>
      </c>
      <c r="M21" s="335" t="str">
        <f>IF(基本情報入力シート!X58="","",基本情報入力シート!X58)</f>
        <v/>
      </c>
      <c r="N21" s="339" t="str">
        <f>IF(基本情報入力シート!Y58="","",基本情報入力シート!Y58)</f>
        <v/>
      </c>
      <c r="O21" s="47"/>
      <c r="P21" s="48"/>
      <c r="Q21" s="49"/>
      <c r="R21" s="47"/>
      <c r="S21" s="336"/>
      <c r="T21" s="454" t="str">
        <f>IFERROR(S21*VLOOKUP(AE21,【参考】数式用3!$AN$3:$BU$14,MATCH(N21,【参考】数式用3!$AN$2:$BU$2,0)),"")</f>
        <v/>
      </c>
      <c r="U21" s="337"/>
      <c r="V21" s="55"/>
      <c r="W21" s="55"/>
      <c r="X21" s="960" t="str">
        <f>IFERROR(V21*VLOOKUP(AF21,【参考】数式用3!$AN$15:$BU$23,MATCH(N21,【参考】数式用3!$AN$2:$BU$2,0)),"")</f>
        <v/>
      </c>
      <c r="Y21" s="961"/>
      <c r="Z21" s="450"/>
      <c r="AA21" s="428"/>
      <c r="AB21" s="338" t="str">
        <f>IFERROR(AA21*VLOOKUP(AG21,【参考】数式用3!$AN$24:$BU$27,MATCH(N21,【参考】数式用3!$AN$2:$BU$2,0)),"")</f>
        <v/>
      </c>
      <c r="AC21" s="50"/>
      <c r="AD21" s="427" t="str">
        <f t="shared" si="0"/>
        <v/>
      </c>
      <c r="AE21" s="323" t="str">
        <f t="shared" si="1"/>
        <v/>
      </c>
      <c r="AF21" s="323" t="str">
        <f t="shared" si="2"/>
        <v/>
      </c>
      <c r="AG21" s="323" t="str">
        <f t="shared" si="3"/>
        <v/>
      </c>
    </row>
    <row r="22" spans="1:33" ht="25" customHeight="1">
      <c r="A22" s="430">
        <v>7</v>
      </c>
      <c r="B22" s="908" t="str">
        <f>IF(基本情報入力シート!C59="","",基本情報入力シート!C59)</f>
        <v/>
      </c>
      <c r="C22" s="909"/>
      <c r="D22" s="909"/>
      <c r="E22" s="909"/>
      <c r="F22" s="909"/>
      <c r="G22" s="909"/>
      <c r="H22" s="909"/>
      <c r="I22" s="909"/>
      <c r="J22" s="325" t="str">
        <f>IF(基本情報入力シート!M59="","",基本情報入力シート!M59)</f>
        <v/>
      </c>
      <c r="K22" s="325" t="str">
        <f>IF(基本情報入力シート!R59="","",基本情報入力シート!R59)</f>
        <v/>
      </c>
      <c r="L22" s="325" t="str">
        <f>IF(基本情報入力シート!W59="","",基本情報入力シート!W59)</f>
        <v/>
      </c>
      <c r="M22" s="335" t="str">
        <f>IF(基本情報入力シート!X59="","",基本情報入力シート!X59)</f>
        <v/>
      </c>
      <c r="N22" s="339" t="str">
        <f>IF(基本情報入力シート!Y59="","",基本情報入力シート!Y59)</f>
        <v/>
      </c>
      <c r="O22" s="47"/>
      <c r="P22" s="48"/>
      <c r="Q22" s="49"/>
      <c r="R22" s="47"/>
      <c r="S22" s="336"/>
      <c r="T22" s="454" t="str">
        <f>IFERROR(S22*VLOOKUP(AE22,【参考】数式用3!$AN$3:$BU$14,MATCH(N22,【参考】数式用3!$AN$2:$BU$2,0)),"")</f>
        <v/>
      </c>
      <c r="U22" s="337"/>
      <c r="V22" s="55"/>
      <c r="W22" s="55"/>
      <c r="X22" s="960" t="str">
        <f>IFERROR(V22*VLOOKUP(AF22,【参考】数式用3!$AN$15:$BU$23,MATCH(N22,【参考】数式用3!$AN$2:$BU$2,0)),"")</f>
        <v/>
      </c>
      <c r="Y22" s="961"/>
      <c r="Z22" s="450"/>
      <c r="AA22" s="428"/>
      <c r="AB22" s="338" t="str">
        <f>IFERROR(AA22*VLOOKUP(AG22,【参考】数式用3!$AN$24:$BU$27,MATCH(N22,【参考】数式用3!$AN$2:$BU$2,0)),"")</f>
        <v/>
      </c>
      <c r="AC22" s="50"/>
      <c r="AD22" s="427" t="str">
        <f t="shared" si="0"/>
        <v/>
      </c>
      <c r="AE22" s="323" t="str">
        <f t="shared" si="1"/>
        <v/>
      </c>
      <c r="AF22" s="323" t="str">
        <f t="shared" si="2"/>
        <v/>
      </c>
      <c r="AG22" s="323" t="str">
        <f t="shared" si="3"/>
        <v/>
      </c>
    </row>
    <row r="23" spans="1:33" ht="25" customHeight="1">
      <c r="A23" s="430">
        <v>8</v>
      </c>
      <c r="B23" s="908" t="str">
        <f>IF(基本情報入力シート!C60="","",基本情報入力シート!C60)</f>
        <v/>
      </c>
      <c r="C23" s="909"/>
      <c r="D23" s="909"/>
      <c r="E23" s="909"/>
      <c r="F23" s="909"/>
      <c r="G23" s="909"/>
      <c r="H23" s="909"/>
      <c r="I23" s="909"/>
      <c r="J23" s="325" t="str">
        <f>IF(基本情報入力シート!M60="","",基本情報入力シート!M60)</f>
        <v/>
      </c>
      <c r="K23" s="325" t="str">
        <f>IF(基本情報入力シート!R60="","",基本情報入力シート!R60)</f>
        <v/>
      </c>
      <c r="L23" s="325" t="str">
        <f>IF(基本情報入力シート!W60="","",基本情報入力シート!W60)</f>
        <v/>
      </c>
      <c r="M23" s="335" t="str">
        <f>IF(基本情報入力シート!X60="","",基本情報入力シート!X60)</f>
        <v/>
      </c>
      <c r="N23" s="339" t="str">
        <f>IF(基本情報入力シート!Y60="","",基本情報入力シート!Y60)</f>
        <v/>
      </c>
      <c r="O23" s="47"/>
      <c r="P23" s="48"/>
      <c r="Q23" s="49"/>
      <c r="R23" s="47"/>
      <c r="S23" s="336"/>
      <c r="T23" s="454" t="str">
        <f>IFERROR(S23*VLOOKUP(AE23,【参考】数式用3!$AN$3:$BU$14,MATCH(N23,【参考】数式用3!$AN$2:$BU$2,0)),"")</f>
        <v/>
      </c>
      <c r="U23" s="337"/>
      <c r="V23" s="55"/>
      <c r="W23" s="55"/>
      <c r="X23" s="960" t="str">
        <f>IFERROR(V23*VLOOKUP(AF23,【参考】数式用3!$AN$15:$BU$23,MATCH(N23,【参考】数式用3!$AN$2:$BU$2,0)),"")</f>
        <v/>
      </c>
      <c r="Y23" s="961"/>
      <c r="Z23" s="450"/>
      <c r="AA23" s="428"/>
      <c r="AB23" s="338" t="str">
        <f>IFERROR(AA23*VLOOKUP(AG23,【参考】数式用3!$AN$24:$BU$27,MATCH(N23,【参考】数式用3!$AN$2:$BU$2,0)),"")</f>
        <v/>
      </c>
      <c r="AC23" s="50"/>
      <c r="AD23" s="427" t="str">
        <f t="shared" si="0"/>
        <v/>
      </c>
      <c r="AE23" s="323" t="str">
        <f t="shared" ref="AE23:AE86" si="4">IF(AND(O23="",R23=""),"",O23&amp;"から"&amp;R23)</f>
        <v/>
      </c>
      <c r="AF23" s="323" t="str">
        <f t="shared" ref="AF23:AF86" si="5">IF(AND(P23="",U23=""),"",P23&amp;"から"&amp;U23)</f>
        <v/>
      </c>
      <c r="AG23" s="323" t="str">
        <f t="shared" ref="AG23:AG86" si="6">IF(AND(Q23="",Z23=""),"",Q23&amp;"から"&amp;Z23)</f>
        <v/>
      </c>
    </row>
    <row r="24" spans="1:33" ht="25" customHeight="1">
      <c r="A24" s="430">
        <v>9</v>
      </c>
      <c r="B24" s="908" t="str">
        <f>IF(基本情報入力シート!C61="","",基本情報入力シート!C61)</f>
        <v/>
      </c>
      <c r="C24" s="909"/>
      <c r="D24" s="909"/>
      <c r="E24" s="909"/>
      <c r="F24" s="909"/>
      <c r="G24" s="909"/>
      <c r="H24" s="909"/>
      <c r="I24" s="909"/>
      <c r="J24" s="325" t="str">
        <f>IF(基本情報入力シート!M61="","",基本情報入力シート!M61)</f>
        <v/>
      </c>
      <c r="K24" s="325" t="str">
        <f>IF(基本情報入力シート!R61="","",基本情報入力シート!R61)</f>
        <v/>
      </c>
      <c r="L24" s="325" t="str">
        <f>IF(基本情報入力シート!W61="","",基本情報入力シート!W61)</f>
        <v/>
      </c>
      <c r="M24" s="335" t="str">
        <f>IF(基本情報入力シート!X61="","",基本情報入力シート!X61)</f>
        <v/>
      </c>
      <c r="N24" s="339" t="str">
        <f>IF(基本情報入力シート!Y61="","",基本情報入力シート!Y61)</f>
        <v/>
      </c>
      <c r="O24" s="47"/>
      <c r="P24" s="48"/>
      <c r="Q24" s="49"/>
      <c r="R24" s="47"/>
      <c r="S24" s="336"/>
      <c r="T24" s="454" t="str">
        <f>IFERROR(S24*VLOOKUP(AE24,【参考】数式用3!$AN$3:$BU$14,MATCH(N24,【参考】数式用3!$AN$2:$BU$2,0)),"")</f>
        <v/>
      </c>
      <c r="U24" s="337"/>
      <c r="V24" s="55"/>
      <c r="W24" s="55"/>
      <c r="X24" s="960" t="str">
        <f>IFERROR(V24*VLOOKUP(AF24,【参考】数式用3!$AN$15:$BU$23,MATCH(N24,【参考】数式用3!$AN$2:$BU$2,0)),"")</f>
        <v/>
      </c>
      <c r="Y24" s="961"/>
      <c r="Z24" s="450"/>
      <c r="AA24" s="428"/>
      <c r="AB24" s="338" t="str">
        <f>IFERROR(AA24*VLOOKUP(AG24,【参考】数式用3!$AN$24:$BU$27,MATCH(N24,【参考】数式用3!$AN$2:$BU$2,0)),"")</f>
        <v/>
      </c>
      <c r="AC24" s="50"/>
      <c r="AD24" s="427" t="str">
        <f t="shared" si="0"/>
        <v/>
      </c>
      <c r="AE24" s="323" t="str">
        <f t="shared" si="4"/>
        <v/>
      </c>
      <c r="AF24" s="323" t="str">
        <f t="shared" si="5"/>
        <v/>
      </c>
      <c r="AG24" s="323" t="str">
        <f t="shared" si="6"/>
        <v/>
      </c>
    </row>
    <row r="25" spans="1:33" ht="25" customHeight="1">
      <c r="A25" s="430">
        <v>10</v>
      </c>
      <c r="B25" s="908" t="str">
        <f>IF(基本情報入力シート!C62="","",基本情報入力シート!C62)</f>
        <v/>
      </c>
      <c r="C25" s="909"/>
      <c r="D25" s="909"/>
      <c r="E25" s="909"/>
      <c r="F25" s="909"/>
      <c r="G25" s="909"/>
      <c r="H25" s="909"/>
      <c r="I25" s="909"/>
      <c r="J25" s="325" t="str">
        <f>IF(基本情報入力シート!M62="","",基本情報入力シート!M62)</f>
        <v/>
      </c>
      <c r="K25" s="325" t="str">
        <f>IF(基本情報入力シート!R62="","",基本情報入力シート!R62)</f>
        <v/>
      </c>
      <c r="L25" s="325" t="str">
        <f>IF(基本情報入力シート!W62="","",基本情報入力シート!W62)</f>
        <v/>
      </c>
      <c r="M25" s="335" t="str">
        <f>IF(基本情報入力シート!X62="","",基本情報入力シート!X62)</f>
        <v/>
      </c>
      <c r="N25" s="339" t="str">
        <f>IF(基本情報入力シート!Y62="","",基本情報入力シート!Y62)</f>
        <v/>
      </c>
      <c r="O25" s="47"/>
      <c r="P25" s="48"/>
      <c r="Q25" s="49"/>
      <c r="R25" s="47"/>
      <c r="S25" s="336"/>
      <c r="T25" s="454" t="str">
        <f>IFERROR(S25*VLOOKUP(AE25,【参考】数式用3!$AN$3:$BU$14,MATCH(N25,【参考】数式用3!$AN$2:$BU$2,0)),"")</f>
        <v/>
      </c>
      <c r="U25" s="337"/>
      <c r="V25" s="55"/>
      <c r="W25" s="55"/>
      <c r="X25" s="960" t="str">
        <f>IFERROR(V25*VLOOKUP(AF25,【参考】数式用3!$AN$15:$BU$23,MATCH(N25,【参考】数式用3!$AN$2:$BU$2,0)),"")</f>
        <v/>
      </c>
      <c r="Y25" s="961"/>
      <c r="Z25" s="450"/>
      <c r="AA25" s="428"/>
      <c r="AB25" s="338" t="str">
        <f>IFERROR(AA25*VLOOKUP(AG25,【参考】数式用3!$AN$24:$BU$27,MATCH(N25,【参考】数式用3!$AN$2:$BU$2,0)),"")</f>
        <v/>
      </c>
      <c r="AC25" s="50"/>
      <c r="AD25" s="427" t="str">
        <f t="shared" si="0"/>
        <v/>
      </c>
      <c r="AE25" s="323" t="str">
        <f t="shared" si="4"/>
        <v/>
      </c>
      <c r="AF25" s="323" t="str">
        <f t="shared" si="5"/>
        <v/>
      </c>
      <c r="AG25" s="323" t="str">
        <f t="shared" si="6"/>
        <v/>
      </c>
    </row>
    <row r="26" spans="1:33" ht="25" customHeight="1">
      <c r="A26" s="430">
        <v>11</v>
      </c>
      <c r="B26" s="908" t="str">
        <f>IF(基本情報入力シート!C63="","",基本情報入力シート!C63)</f>
        <v/>
      </c>
      <c r="C26" s="909"/>
      <c r="D26" s="909"/>
      <c r="E26" s="909"/>
      <c r="F26" s="909"/>
      <c r="G26" s="909"/>
      <c r="H26" s="909"/>
      <c r="I26" s="909"/>
      <c r="J26" s="325" t="str">
        <f>IF(基本情報入力シート!M63="","",基本情報入力シート!M63)</f>
        <v/>
      </c>
      <c r="K26" s="325" t="str">
        <f>IF(基本情報入力シート!R63="","",基本情報入力シート!R63)</f>
        <v/>
      </c>
      <c r="L26" s="325" t="str">
        <f>IF(基本情報入力シート!W63="","",基本情報入力シート!W63)</f>
        <v/>
      </c>
      <c r="M26" s="335" t="str">
        <f>IF(基本情報入力シート!X63="","",基本情報入力シート!X63)</f>
        <v/>
      </c>
      <c r="N26" s="339" t="str">
        <f>IF(基本情報入力シート!Y63="","",基本情報入力シート!Y63)</f>
        <v/>
      </c>
      <c r="O26" s="47"/>
      <c r="P26" s="48"/>
      <c r="Q26" s="49"/>
      <c r="R26" s="47"/>
      <c r="S26" s="336"/>
      <c r="T26" s="454" t="str">
        <f>IFERROR(S26*VLOOKUP(AE26,【参考】数式用3!$AN$3:$BU$14,MATCH(N26,【参考】数式用3!$AN$2:$BU$2,0)),"")</f>
        <v/>
      </c>
      <c r="U26" s="337"/>
      <c r="V26" s="55"/>
      <c r="W26" s="55"/>
      <c r="X26" s="960" t="str">
        <f>IFERROR(V26*VLOOKUP(AF26,【参考】数式用3!$AN$15:$BU$23,MATCH(N26,【参考】数式用3!$AN$2:$BU$2,0)),"")</f>
        <v/>
      </c>
      <c r="Y26" s="961"/>
      <c r="Z26" s="450"/>
      <c r="AA26" s="428"/>
      <c r="AB26" s="338" t="str">
        <f>IFERROR(AA26*VLOOKUP(AG26,【参考】数式用3!$AN$24:$BU$27,MATCH(N26,【参考】数式用3!$AN$2:$BU$2,0)),"")</f>
        <v/>
      </c>
      <c r="AC26" s="50"/>
      <c r="AD26" s="427" t="str">
        <f t="shared" si="0"/>
        <v/>
      </c>
      <c r="AE26" s="323" t="str">
        <f t="shared" si="4"/>
        <v/>
      </c>
      <c r="AF26" s="323" t="str">
        <f t="shared" si="5"/>
        <v/>
      </c>
      <c r="AG26" s="323" t="str">
        <f t="shared" si="6"/>
        <v/>
      </c>
    </row>
    <row r="27" spans="1:33" ht="25" customHeight="1">
      <c r="A27" s="430">
        <v>12</v>
      </c>
      <c r="B27" s="908" t="str">
        <f>IF(基本情報入力シート!C64="","",基本情報入力シート!C64)</f>
        <v/>
      </c>
      <c r="C27" s="909"/>
      <c r="D27" s="909"/>
      <c r="E27" s="909"/>
      <c r="F27" s="909"/>
      <c r="G27" s="909"/>
      <c r="H27" s="909"/>
      <c r="I27" s="909"/>
      <c r="J27" s="325" t="str">
        <f>IF(基本情報入力シート!M64="","",基本情報入力シート!M64)</f>
        <v/>
      </c>
      <c r="K27" s="325" t="str">
        <f>IF(基本情報入力シート!R64="","",基本情報入力シート!R64)</f>
        <v/>
      </c>
      <c r="L27" s="325" t="str">
        <f>IF(基本情報入力シート!W64="","",基本情報入力シート!W64)</f>
        <v/>
      </c>
      <c r="M27" s="335" t="str">
        <f>IF(基本情報入力シート!X64="","",基本情報入力シート!X64)</f>
        <v/>
      </c>
      <c r="N27" s="339" t="str">
        <f>IF(基本情報入力シート!Y64="","",基本情報入力シート!Y64)</f>
        <v/>
      </c>
      <c r="O27" s="47"/>
      <c r="P27" s="48"/>
      <c r="Q27" s="49"/>
      <c r="R27" s="47"/>
      <c r="S27" s="336"/>
      <c r="T27" s="454" t="str">
        <f>IFERROR(S27*VLOOKUP(AE27,【参考】数式用3!$AN$3:$BU$14,MATCH(N27,【参考】数式用3!$AN$2:$BU$2,0)),"")</f>
        <v/>
      </c>
      <c r="U27" s="337"/>
      <c r="V27" s="55"/>
      <c r="W27" s="55"/>
      <c r="X27" s="960" t="str">
        <f>IFERROR(V27*VLOOKUP(AF27,【参考】数式用3!$AN$15:$BU$23,MATCH(N27,【参考】数式用3!$AN$2:$BU$2,0)),"")</f>
        <v/>
      </c>
      <c r="Y27" s="961"/>
      <c r="Z27" s="450"/>
      <c r="AA27" s="428"/>
      <c r="AB27" s="338" t="str">
        <f>IFERROR(AA27*VLOOKUP(AG27,【参考】数式用3!$AN$24:$BU$27,MATCH(N27,【参考】数式用3!$AN$2:$BU$2,0)),"")</f>
        <v/>
      </c>
      <c r="AC27" s="50"/>
      <c r="AD27" s="427" t="str">
        <f t="shared" si="0"/>
        <v/>
      </c>
      <c r="AE27" s="323" t="str">
        <f t="shared" si="4"/>
        <v/>
      </c>
      <c r="AF27" s="323" t="str">
        <f t="shared" si="5"/>
        <v/>
      </c>
      <c r="AG27" s="323" t="str">
        <f t="shared" si="6"/>
        <v/>
      </c>
    </row>
    <row r="28" spans="1:33" ht="25" customHeight="1">
      <c r="A28" s="430">
        <v>13</v>
      </c>
      <c r="B28" s="908" t="str">
        <f>IF(基本情報入力シート!C65="","",基本情報入力シート!C65)</f>
        <v/>
      </c>
      <c r="C28" s="909"/>
      <c r="D28" s="909"/>
      <c r="E28" s="909"/>
      <c r="F28" s="909"/>
      <c r="G28" s="909"/>
      <c r="H28" s="909"/>
      <c r="I28" s="909"/>
      <c r="J28" s="325" t="str">
        <f>IF(基本情報入力シート!M65="","",基本情報入力シート!M65)</f>
        <v/>
      </c>
      <c r="K28" s="325" t="str">
        <f>IF(基本情報入力シート!R65="","",基本情報入力シート!R65)</f>
        <v/>
      </c>
      <c r="L28" s="325" t="str">
        <f>IF(基本情報入力シート!W65="","",基本情報入力シート!W65)</f>
        <v/>
      </c>
      <c r="M28" s="335" t="str">
        <f>IF(基本情報入力シート!X65="","",基本情報入力シート!X65)</f>
        <v/>
      </c>
      <c r="N28" s="339" t="str">
        <f>IF(基本情報入力シート!Y65="","",基本情報入力シート!Y65)</f>
        <v/>
      </c>
      <c r="O28" s="47"/>
      <c r="P28" s="48"/>
      <c r="Q28" s="49"/>
      <c r="R28" s="47"/>
      <c r="S28" s="336"/>
      <c r="T28" s="454" t="str">
        <f>IFERROR(S28*VLOOKUP(AE28,【参考】数式用3!$AN$3:$BU$14,MATCH(N28,【参考】数式用3!$AN$2:$BU$2,0)),"")</f>
        <v/>
      </c>
      <c r="U28" s="337"/>
      <c r="V28" s="55"/>
      <c r="W28" s="55"/>
      <c r="X28" s="960" t="str">
        <f>IFERROR(V28*VLOOKUP(AF28,【参考】数式用3!$AN$15:$BU$23,MATCH(N28,【参考】数式用3!$AN$2:$BU$2,0)),"")</f>
        <v/>
      </c>
      <c r="Y28" s="961"/>
      <c r="Z28" s="450"/>
      <c r="AA28" s="428"/>
      <c r="AB28" s="338" t="str">
        <f>IFERROR(AA28*VLOOKUP(AG28,【参考】数式用3!$AN$24:$BU$27,MATCH(N28,【参考】数式用3!$AN$2:$BU$2,0)),"")</f>
        <v/>
      </c>
      <c r="AC28" s="50"/>
      <c r="AD28" s="427" t="str">
        <f t="shared" si="0"/>
        <v/>
      </c>
      <c r="AE28" s="323" t="str">
        <f t="shared" si="4"/>
        <v/>
      </c>
      <c r="AF28" s="323" t="str">
        <f t="shared" si="5"/>
        <v/>
      </c>
      <c r="AG28" s="323" t="str">
        <f t="shared" si="6"/>
        <v/>
      </c>
    </row>
    <row r="29" spans="1:33" ht="25" customHeight="1">
      <c r="A29" s="430">
        <v>14</v>
      </c>
      <c r="B29" s="908" t="str">
        <f>IF(基本情報入力シート!C66="","",基本情報入力シート!C66)</f>
        <v/>
      </c>
      <c r="C29" s="909"/>
      <c r="D29" s="909"/>
      <c r="E29" s="909"/>
      <c r="F29" s="909"/>
      <c r="G29" s="909"/>
      <c r="H29" s="909"/>
      <c r="I29" s="909"/>
      <c r="J29" s="325" t="str">
        <f>IF(基本情報入力シート!M66="","",基本情報入力シート!M66)</f>
        <v/>
      </c>
      <c r="K29" s="325" t="str">
        <f>IF(基本情報入力シート!R66="","",基本情報入力シート!R66)</f>
        <v/>
      </c>
      <c r="L29" s="325" t="str">
        <f>IF(基本情報入力シート!W66="","",基本情報入力シート!W66)</f>
        <v/>
      </c>
      <c r="M29" s="335" t="str">
        <f>IF(基本情報入力シート!X66="","",基本情報入力シート!X66)</f>
        <v/>
      </c>
      <c r="N29" s="339" t="str">
        <f>IF(基本情報入力シート!Y66="","",基本情報入力シート!Y66)</f>
        <v/>
      </c>
      <c r="O29" s="47"/>
      <c r="P29" s="48"/>
      <c r="Q29" s="49"/>
      <c r="R29" s="47"/>
      <c r="S29" s="336"/>
      <c r="T29" s="454" t="str">
        <f>IFERROR(S29*VLOOKUP(AE29,【参考】数式用3!$AN$3:$BU$14,MATCH(N29,【参考】数式用3!$AN$2:$BU$2,0)),"")</f>
        <v/>
      </c>
      <c r="U29" s="337"/>
      <c r="V29" s="55"/>
      <c r="W29" s="55"/>
      <c r="X29" s="960" t="str">
        <f>IFERROR(V29*VLOOKUP(AF29,【参考】数式用3!$AN$15:$BU$23,MATCH(N29,【参考】数式用3!$AN$2:$BU$2,0)),"")</f>
        <v/>
      </c>
      <c r="Y29" s="961"/>
      <c r="Z29" s="450"/>
      <c r="AA29" s="428"/>
      <c r="AB29" s="338" t="str">
        <f>IFERROR(AA29*VLOOKUP(AG29,【参考】数式用3!$AN$24:$BU$27,MATCH(N29,【参考】数式用3!$AN$2:$BU$2,0)),"")</f>
        <v/>
      </c>
      <c r="AC29" s="50"/>
      <c r="AD29" s="427" t="str">
        <f t="shared" si="0"/>
        <v/>
      </c>
      <c r="AE29" s="323" t="str">
        <f t="shared" si="4"/>
        <v/>
      </c>
      <c r="AF29" s="323" t="str">
        <f t="shared" si="5"/>
        <v/>
      </c>
      <c r="AG29" s="323" t="str">
        <f t="shared" si="6"/>
        <v/>
      </c>
    </row>
    <row r="30" spans="1:33" ht="25" customHeight="1">
      <c r="A30" s="430">
        <v>15</v>
      </c>
      <c r="B30" s="908" t="str">
        <f>IF(基本情報入力シート!C67="","",基本情報入力シート!C67)</f>
        <v/>
      </c>
      <c r="C30" s="909"/>
      <c r="D30" s="909"/>
      <c r="E30" s="909"/>
      <c r="F30" s="909"/>
      <c r="G30" s="909"/>
      <c r="H30" s="909"/>
      <c r="I30" s="909"/>
      <c r="J30" s="325" t="str">
        <f>IF(基本情報入力シート!M67="","",基本情報入力シート!M67)</f>
        <v/>
      </c>
      <c r="K30" s="325" t="str">
        <f>IF(基本情報入力シート!R67="","",基本情報入力シート!R67)</f>
        <v/>
      </c>
      <c r="L30" s="325" t="str">
        <f>IF(基本情報入力シート!W67="","",基本情報入力シート!W67)</f>
        <v/>
      </c>
      <c r="M30" s="335" t="str">
        <f>IF(基本情報入力シート!X67="","",基本情報入力シート!X67)</f>
        <v/>
      </c>
      <c r="N30" s="339" t="str">
        <f>IF(基本情報入力シート!Y67="","",基本情報入力シート!Y67)</f>
        <v/>
      </c>
      <c r="O30" s="47"/>
      <c r="P30" s="48"/>
      <c r="Q30" s="49"/>
      <c r="R30" s="47"/>
      <c r="S30" s="336"/>
      <c r="T30" s="454" t="str">
        <f>IFERROR(S30*VLOOKUP(AE30,【参考】数式用3!$AN$3:$BU$14,MATCH(N30,【参考】数式用3!$AN$2:$BU$2,0)),"")</f>
        <v/>
      </c>
      <c r="U30" s="337"/>
      <c r="V30" s="55"/>
      <c r="W30" s="55"/>
      <c r="X30" s="960" t="str">
        <f>IFERROR(V30*VLOOKUP(AF30,【参考】数式用3!$AN$15:$BU$23,MATCH(N30,【参考】数式用3!$AN$2:$BU$2,0)),"")</f>
        <v/>
      </c>
      <c r="Y30" s="961"/>
      <c r="Z30" s="450"/>
      <c r="AA30" s="428"/>
      <c r="AB30" s="338" t="str">
        <f>IFERROR(AA30*VLOOKUP(AG30,【参考】数式用3!$AN$24:$BU$27,MATCH(N30,【参考】数式用3!$AN$2:$BU$2,0)),"")</f>
        <v/>
      </c>
      <c r="AC30" s="50"/>
      <c r="AD30" s="427" t="str">
        <f t="shared" si="0"/>
        <v/>
      </c>
      <c r="AE30" s="323" t="str">
        <f t="shared" si="4"/>
        <v/>
      </c>
      <c r="AF30" s="323" t="str">
        <f t="shared" si="5"/>
        <v/>
      </c>
      <c r="AG30" s="323" t="str">
        <f t="shared" si="6"/>
        <v/>
      </c>
    </row>
    <row r="31" spans="1:33" ht="25" customHeight="1">
      <c r="A31" s="430">
        <v>16</v>
      </c>
      <c r="B31" s="908" t="str">
        <f>IF(基本情報入力シート!C68="","",基本情報入力シート!C68)</f>
        <v/>
      </c>
      <c r="C31" s="909"/>
      <c r="D31" s="909"/>
      <c r="E31" s="909"/>
      <c r="F31" s="909"/>
      <c r="G31" s="909"/>
      <c r="H31" s="909"/>
      <c r="I31" s="909"/>
      <c r="J31" s="325" t="str">
        <f>IF(基本情報入力シート!M68="","",基本情報入力シート!M68)</f>
        <v/>
      </c>
      <c r="K31" s="325" t="str">
        <f>IF(基本情報入力シート!R68="","",基本情報入力シート!R68)</f>
        <v/>
      </c>
      <c r="L31" s="325" t="str">
        <f>IF(基本情報入力シート!W68="","",基本情報入力シート!W68)</f>
        <v/>
      </c>
      <c r="M31" s="335" t="str">
        <f>IF(基本情報入力シート!X68="","",基本情報入力シート!X68)</f>
        <v/>
      </c>
      <c r="N31" s="339" t="str">
        <f>IF(基本情報入力シート!Y68="","",基本情報入力シート!Y68)</f>
        <v/>
      </c>
      <c r="O31" s="47"/>
      <c r="P31" s="48"/>
      <c r="Q31" s="49"/>
      <c r="R31" s="47"/>
      <c r="S31" s="336"/>
      <c r="T31" s="454" t="str">
        <f>IFERROR(S31*VLOOKUP(AE31,【参考】数式用3!$AN$3:$BU$14,MATCH(N31,【参考】数式用3!$AN$2:$BU$2,0)),"")</f>
        <v/>
      </c>
      <c r="U31" s="337"/>
      <c r="V31" s="55"/>
      <c r="W31" s="55"/>
      <c r="X31" s="960" t="str">
        <f>IFERROR(V31*VLOOKUP(AF31,【参考】数式用3!$AN$15:$BU$23,MATCH(N31,【参考】数式用3!$AN$2:$BU$2,0)),"")</f>
        <v/>
      </c>
      <c r="Y31" s="961"/>
      <c r="Z31" s="450"/>
      <c r="AA31" s="428"/>
      <c r="AB31" s="338" t="str">
        <f>IFERROR(AA31*VLOOKUP(AG31,【参考】数式用3!$AN$24:$BU$27,MATCH(N31,【参考】数式用3!$AN$2:$BU$2,0)),"")</f>
        <v/>
      </c>
      <c r="AC31" s="50"/>
      <c r="AD31" s="427" t="str">
        <f t="shared" si="0"/>
        <v/>
      </c>
      <c r="AE31" s="323" t="str">
        <f t="shared" si="4"/>
        <v/>
      </c>
      <c r="AF31" s="323" t="str">
        <f t="shared" si="5"/>
        <v/>
      </c>
      <c r="AG31" s="323" t="str">
        <f t="shared" si="6"/>
        <v/>
      </c>
    </row>
    <row r="32" spans="1:33" ht="25" customHeight="1">
      <c r="A32" s="430">
        <v>17</v>
      </c>
      <c r="B32" s="908" t="str">
        <f>IF(基本情報入力シート!C69="","",基本情報入力シート!C69)</f>
        <v/>
      </c>
      <c r="C32" s="909"/>
      <c r="D32" s="909"/>
      <c r="E32" s="909"/>
      <c r="F32" s="909"/>
      <c r="G32" s="909"/>
      <c r="H32" s="909"/>
      <c r="I32" s="909"/>
      <c r="J32" s="325" t="str">
        <f>IF(基本情報入力シート!M69="","",基本情報入力シート!M69)</f>
        <v/>
      </c>
      <c r="K32" s="325" t="str">
        <f>IF(基本情報入力シート!R69="","",基本情報入力シート!R69)</f>
        <v/>
      </c>
      <c r="L32" s="325" t="str">
        <f>IF(基本情報入力シート!W69="","",基本情報入力シート!W69)</f>
        <v/>
      </c>
      <c r="M32" s="335" t="str">
        <f>IF(基本情報入力シート!X69="","",基本情報入力シート!X69)</f>
        <v/>
      </c>
      <c r="N32" s="339" t="str">
        <f>IF(基本情報入力シート!Y69="","",基本情報入力シート!Y69)</f>
        <v/>
      </c>
      <c r="O32" s="47"/>
      <c r="P32" s="48"/>
      <c r="Q32" s="49"/>
      <c r="R32" s="47"/>
      <c r="S32" s="336"/>
      <c r="T32" s="454" t="str">
        <f>IFERROR(S32*VLOOKUP(AE32,【参考】数式用3!$AN$3:$BU$14,MATCH(N32,【参考】数式用3!$AN$2:$BU$2,0)),"")</f>
        <v/>
      </c>
      <c r="U32" s="337"/>
      <c r="V32" s="55"/>
      <c r="W32" s="55"/>
      <c r="X32" s="960" t="str">
        <f>IFERROR(V32*VLOOKUP(AF32,【参考】数式用3!$AN$15:$BU$23,MATCH(N32,【参考】数式用3!$AN$2:$BU$2,0)),"")</f>
        <v/>
      </c>
      <c r="Y32" s="961"/>
      <c r="Z32" s="450"/>
      <c r="AA32" s="428"/>
      <c r="AB32" s="338" t="str">
        <f>IFERROR(AA32*VLOOKUP(AG32,【参考】数式用3!$AN$24:$BU$27,MATCH(N32,【参考】数式用3!$AN$2:$BU$2,0)),"")</f>
        <v/>
      </c>
      <c r="AC32" s="50"/>
      <c r="AD32" s="427" t="str">
        <f t="shared" si="0"/>
        <v/>
      </c>
      <c r="AE32" s="323" t="str">
        <f t="shared" si="4"/>
        <v/>
      </c>
      <c r="AF32" s="323" t="str">
        <f t="shared" si="5"/>
        <v/>
      </c>
      <c r="AG32" s="323" t="str">
        <f t="shared" si="6"/>
        <v/>
      </c>
    </row>
    <row r="33" spans="1:33" ht="25" customHeight="1">
      <c r="A33" s="430">
        <v>18</v>
      </c>
      <c r="B33" s="908" t="str">
        <f>IF(基本情報入力シート!C70="","",基本情報入力シート!C70)</f>
        <v/>
      </c>
      <c r="C33" s="909"/>
      <c r="D33" s="909"/>
      <c r="E33" s="909"/>
      <c r="F33" s="909"/>
      <c r="G33" s="909"/>
      <c r="H33" s="909"/>
      <c r="I33" s="909"/>
      <c r="J33" s="325" t="str">
        <f>IF(基本情報入力シート!M70="","",基本情報入力シート!M70)</f>
        <v/>
      </c>
      <c r="K33" s="325" t="str">
        <f>IF(基本情報入力シート!R70="","",基本情報入力シート!R70)</f>
        <v/>
      </c>
      <c r="L33" s="325" t="str">
        <f>IF(基本情報入力シート!W70="","",基本情報入力シート!W70)</f>
        <v/>
      </c>
      <c r="M33" s="335" t="str">
        <f>IF(基本情報入力シート!X70="","",基本情報入力シート!X70)</f>
        <v/>
      </c>
      <c r="N33" s="339" t="str">
        <f>IF(基本情報入力シート!Y70="","",基本情報入力シート!Y70)</f>
        <v/>
      </c>
      <c r="O33" s="47"/>
      <c r="P33" s="48"/>
      <c r="Q33" s="49"/>
      <c r="R33" s="47"/>
      <c r="S33" s="336"/>
      <c r="T33" s="454" t="str">
        <f>IFERROR(S33*VLOOKUP(AE33,【参考】数式用3!$AN$3:$BU$14,MATCH(N33,【参考】数式用3!$AN$2:$BU$2,0)),"")</f>
        <v/>
      </c>
      <c r="U33" s="337"/>
      <c r="V33" s="55"/>
      <c r="W33" s="55"/>
      <c r="X33" s="960" t="str">
        <f>IFERROR(V33*VLOOKUP(AF33,【参考】数式用3!$AN$15:$BU$23,MATCH(N33,【参考】数式用3!$AN$2:$BU$2,0)),"")</f>
        <v/>
      </c>
      <c r="Y33" s="961"/>
      <c r="Z33" s="450"/>
      <c r="AA33" s="428"/>
      <c r="AB33" s="338" t="str">
        <f>IFERROR(AA33*VLOOKUP(AG33,【参考】数式用3!$AN$24:$BU$27,MATCH(N33,【参考】数式用3!$AN$2:$BU$2,0)),"")</f>
        <v/>
      </c>
      <c r="AC33" s="50"/>
      <c r="AD33" s="427" t="str">
        <f t="shared" si="0"/>
        <v/>
      </c>
      <c r="AE33" s="323" t="str">
        <f t="shared" si="4"/>
        <v/>
      </c>
      <c r="AF33" s="323" t="str">
        <f t="shared" si="5"/>
        <v/>
      </c>
      <c r="AG33" s="323" t="str">
        <f t="shared" si="6"/>
        <v/>
      </c>
    </row>
    <row r="34" spans="1:33" ht="25" customHeight="1">
      <c r="A34" s="430">
        <v>19</v>
      </c>
      <c r="B34" s="908" t="str">
        <f>IF(基本情報入力シート!C71="","",基本情報入力シート!C71)</f>
        <v/>
      </c>
      <c r="C34" s="909"/>
      <c r="D34" s="909"/>
      <c r="E34" s="909"/>
      <c r="F34" s="909"/>
      <c r="G34" s="909"/>
      <c r="H34" s="909"/>
      <c r="I34" s="909"/>
      <c r="J34" s="325" t="str">
        <f>IF(基本情報入力シート!M71="","",基本情報入力シート!M71)</f>
        <v/>
      </c>
      <c r="K34" s="325" t="str">
        <f>IF(基本情報入力シート!R71="","",基本情報入力シート!R71)</f>
        <v/>
      </c>
      <c r="L34" s="325" t="str">
        <f>IF(基本情報入力シート!W71="","",基本情報入力シート!W71)</f>
        <v/>
      </c>
      <c r="M34" s="335" t="str">
        <f>IF(基本情報入力シート!X71="","",基本情報入力シート!X71)</f>
        <v/>
      </c>
      <c r="N34" s="339" t="str">
        <f>IF(基本情報入力シート!Y71="","",基本情報入力シート!Y71)</f>
        <v/>
      </c>
      <c r="O34" s="47"/>
      <c r="P34" s="48"/>
      <c r="Q34" s="49"/>
      <c r="R34" s="47"/>
      <c r="S34" s="336"/>
      <c r="T34" s="454" t="str">
        <f>IFERROR(S34*VLOOKUP(AE34,【参考】数式用3!$AN$3:$BU$14,MATCH(N34,【参考】数式用3!$AN$2:$BU$2,0)),"")</f>
        <v/>
      </c>
      <c r="U34" s="337"/>
      <c r="V34" s="55"/>
      <c r="W34" s="55"/>
      <c r="X34" s="960" t="str">
        <f>IFERROR(V34*VLOOKUP(AF34,【参考】数式用3!$AN$15:$BU$23,MATCH(N34,【参考】数式用3!$AN$2:$BU$2,0)),"")</f>
        <v/>
      </c>
      <c r="Y34" s="961"/>
      <c r="Z34" s="450"/>
      <c r="AA34" s="428"/>
      <c r="AB34" s="338" t="str">
        <f>IFERROR(AA34*VLOOKUP(AG34,【参考】数式用3!$AN$24:$BU$27,MATCH(N34,【参考】数式用3!$AN$2:$BU$2,0)),"")</f>
        <v/>
      </c>
      <c r="AC34" s="50"/>
      <c r="AD34" s="427" t="str">
        <f t="shared" si="0"/>
        <v/>
      </c>
      <c r="AE34" s="323" t="str">
        <f t="shared" si="4"/>
        <v/>
      </c>
      <c r="AF34" s="323" t="str">
        <f t="shared" si="5"/>
        <v/>
      </c>
      <c r="AG34" s="323" t="str">
        <f t="shared" si="6"/>
        <v/>
      </c>
    </row>
    <row r="35" spans="1:33" ht="25" customHeight="1">
      <c r="A35" s="430">
        <v>20</v>
      </c>
      <c r="B35" s="908" t="str">
        <f>IF(基本情報入力シート!C72="","",基本情報入力シート!C72)</f>
        <v/>
      </c>
      <c r="C35" s="909"/>
      <c r="D35" s="909"/>
      <c r="E35" s="909"/>
      <c r="F35" s="909"/>
      <c r="G35" s="909"/>
      <c r="H35" s="909"/>
      <c r="I35" s="909"/>
      <c r="J35" s="325" t="str">
        <f>IF(基本情報入力シート!M72="","",基本情報入力シート!M72)</f>
        <v/>
      </c>
      <c r="K35" s="325" t="str">
        <f>IF(基本情報入力シート!R72="","",基本情報入力シート!R72)</f>
        <v/>
      </c>
      <c r="L35" s="325" t="str">
        <f>IF(基本情報入力シート!W72="","",基本情報入力シート!W72)</f>
        <v/>
      </c>
      <c r="M35" s="335" t="str">
        <f>IF(基本情報入力シート!X72="","",基本情報入力シート!X72)</f>
        <v/>
      </c>
      <c r="N35" s="339" t="str">
        <f>IF(基本情報入力シート!Y72="","",基本情報入力シート!Y72)</f>
        <v/>
      </c>
      <c r="O35" s="47"/>
      <c r="P35" s="48"/>
      <c r="Q35" s="49"/>
      <c r="R35" s="47"/>
      <c r="S35" s="336"/>
      <c r="T35" s="454" t="str">
        <f>IFERROR(S35*VLOOKUP(AE35,【参考】数式用3!$AN$3:$BU$14,MATCH(N35,【参考】数式用3!$AN$2:$BU$2,0)),"")</f>
        <v/>
      </c>
      <c r="U35" s="337"/>
      <c r="V35" s="55"/>
      <c r="W35" s="55"/>
      <c r="X35" s="960" t="str">
        <f>IFERROR(V35*VLOOKUP(AF35,【参考】数式用3!$AN$15:$BU$23,MATCH(N35,【参考】数式用3!$AN$2:$BU$2,0)),"")</f>
        <v/>
      </c>
      <c r="Y35" s="961"/>
      <c r="Z35" s="450"/>
      <c r="AA35" s="428"/>
      <c r="AB35" s="338" t="str">
        <f>IFERROR(AA35*VLOOKUP(AG35,【参考】数式用3!$AN$24:$BU$27,MATCH(N35,【参考】数式用3!$AN$2:$BU$2,0)),"")</f>
        <v/>
      </c>
      <c r="AC35" s="50"/>
      <c r="AD35" s="427" t="str">
        <f t="shared" si="0"/>
        <v/>
      </c>
      <c r="AE35" s="323" t="str">
        <f t="shared" si="4"/>
        <v/>
      </c>
      <c r="AF35" s="323" t="str">
        <f t="shared" si="5"/>
        <v/>
      </c>
      <c r="AG35" s="323" t="str">
        <f t="shared" si="6"/>
        <v/>
      </c>
    </row>
    <row r="36" spans="1:33" ht="25" customHeight="1">
      <c r="A36" s="430">
        <v>21</v>
      </c>
      <c r="B36" s="908" t="str">
        <f>IF(基本情報入力シート!C73="","",基本情報入力シート!C73)</f>
        <v/>
      </c>
      <c r="C36" s="909"/>
      <c r="D36" s="909"/>
      <c r="E36" s="909"/>
      <c r="F36" s="909"/>
      <c r="G36" s="909"/>
      <c r="H36" s="909"/>
      <c r="I36" s="909"/>
      <c r="J36" s="325" t="str">
        <f>IF(基本情報入力シート!M73="","",基本情報入力シート!M73)</f>
        <v/>
      </c>
      <c r="K36" s="325" t="str">
        <f>IF(基本情報入力シート!R73="","",基本情報入力シート!R73)</f>
        <v/>
      </c>
      <c r="L36" s="325" t="str">
        <f>IF(基本情報入力シート!W73="","",基本情報入力シート!W73)</f>
        <v/>
      </c>
      <c r="M36" s="335" t="str">
        <f>IF(基本情報入力シート!X73="","",基本情報入力シート!X73)</f>
        <v/>
      </c>
      <c r="N36" s="339" t="str">
        <f>IF(基本情報入力シート!Y73="","",基本情報入力シート!Y73)</f>
        <v/>
      </c>
      <c r="O36" s="47"/>
      <c r="P36" s="48"/>
      <c r="Q36" s="49"/>
      <c r="R36" s="47"/>
      <c r="S36" s="336"/>
      <c r="T36" s="454" t="str">
        <f>IFERROR(S36*VLOOKUP(AE36,【参考】数式用3!$AN$3:$BU$14,MATCH(N36,【参考】数式用3!$AN$2:$BU$2,0)),"")</f>
        <v/>
      </c>
      <c r="U36" s="337"/>
      <c r="V36" s="55"/>
      <c r="W36" s="55"/>
      <c r="X36" s="960" t="str">
        <f>IFERROR(V36*VLOOKUP(AF36,【参考】数式用3!$AN$15:$BU$23,MATCH(N36,【参考】数式用3!$AN$2:$BU$2,0)),"")</f>
        <v/>
      </c>
      <c r="Y36" s="961"/>
      <c r="Z36" s="450"/>
      <c r="AA36" s="428"/>
      <c r="AB36" s="338" t="str">
        <f>IFERROR(AA36*VLOOKUP(AG36,【参考】数式用3!$AN$24:$BU$27,MATCH(N36,【参考】数式用3!$AN$2:$BU$2,0)),"")</f>
        <v/>
      </c>
      <c r="AC36" s="50"/>
      <c r="AD36" s="427" t="str">
        <f t="shared" si="0"/>
        <v/>
      </c>
      <c r="AE36" s="323" t="str">
        <f t="shared" si="4"/>
        <v/>
      </c>
      <c r="AF36" s="323" t="str">
        <f t="shared" si="5"/>
        <v/>
      </c>
      <c r="AG36" s="323" t="str">
        <f t="shared" si="6"/>
        <v/>
      </c>
    </row>
    <row r="37" spans="1:33" ht="25" customHeight="1">
      <c r="A37" s="430">
        <v>22</v>
      </c>
      <c r="B37" s="908" t="str">
        <f>IF(基本情報入力シート!C74="","",基本情報入力シート!C74)</f>
        <v/>
      </c>
      <c r="C37" s="909"/>
      <c r="D37" s="909"/>
      <c r="E37" s="909"/>
      <c r="F37" s="909"/>
      <c r="G37" s="909"/>
      <c r="H37" s="909"/>
      <c r="I37" s="909"/>
      <c r="J37" s="325" t="str">
        <f>IF(基本情報入力シート!M74="","",基本情報入力シート!M74)</f>
        <v/>
      </c>
      <c r="K37" s="325" t="str">
        <f>IF(基本情報入力シート!R74="","",基本情報入力シート!R74)</f>
        <v/>
      </c>
      <c r="L37" s="325" t="str">
        <f>IF(基本情報入力シート!W74="","",基本情報入力シート!W74)</f>
        <v/>
      </c>
      <c r="M37" s="335" t="str">
        <f>IF(基本情報入力シート!X74="","",基本情報入力シート!X74)</f>
        <v/>
      </c>
      <c r="N37" s="339" t="str">
        <f>IF(基本情報入力シート!Y74="","",基本情報入力シート!Y74)</f>
        <v/>
      </c>
      <c r="O37" s="47"/>
      <c r="P37" s="48"/>
      <c r="Q37" s="49"/>
      <c r="R37" s="47"/>
      <c r="S37" s="336"/>
      <c r="T37" s="454" t="str">
        <f>IFERROR(S37*VLOOKUP(AE37,【参考】数式用3!$AN$3:$BU$14,MATCH(N37,【参考】数式用3!$AN$2:$BU$2,0)),"")</f>
        <v/>
      </c>
      <c r="U37" s="337"/>
      <c r="V37" s="55"/>
      <c r="W37" s="55"/>
      <c r="X37" s="960" t="str">
        <f>IFERROR(V37*VLOOKUP(AF37,【参考】数式用3!$AN$15:$BU$23,MATCH(N37,【参考】数式用3!$AN$2:$BU$2,0)),"")</f>
        <v/>
      </c>
      <c r="Y37" s="961"/>
      <c r="Z37" s="450"/>
      <c r="AA37" s="428"/>
      <c r="AB37" s="338" t="str">
        <f>IFERROR(AA37*VLOOKUP(AG37,【参考】数式用3!$AN$24:$BU$27,MATCH(N37,【参考】数式用3!$AN$2:$BU$2,0)),"")</f>
        <v/>
      </c>
      <c r="AC37" s="50"/>
      <c r="AD37" s="427" t="str">
        <f t="shared" si="0"/>
        <v/>
      </c>
      <c r="AE37" s="323" t="str">
        <f t="shared" si="4"/>
        <v/>
      </c>
      <c r="AF37" s="323" t="str">
        <f t="shared" si="5"/>
        <v/>
      </c>
      <c r="AG37" s="323" t="str">
        <f t="shared" si="6"/>
        <v/>
      </c>
    </row>
    <row r="38" spans="1:33" ht="25" customHeight="1">
      <c r="A38" s="430">
        <v>23</v>
      </c>
      <c r="B38" s="908" t="str">
        <f>IF(基本情報入力シート!C75="","",基本情報入力シート!C75)</f>
        <v/>
      </c>
      <c r="C38" s="909"/>
      <c r="D38" s="909"/>
      <c r="E38" s="909"/>
      <c r="F38" s="909"/>
      <c r="G38" s="909"/>
      <c r="H38" s="909"/>
      <c r="I38" s="909"/>
      <c r="J38" s="325" t="str">
        <f>IF(基本情報入力シート!M75="","",基本情報入力シート!M75)</f>
        <v/>
      </c>
      <c r="K38" s="325" t="str">
        <f>IF(基本情報入力シート!R75="","",基本情報入力シート!R75)</f>
        <v/>
      </c>
      <c r="L38" s="325" t="str">
        <f>IF(基本情報入力シート!W75="","",基本情報入力シート!W75)</f>
        <v/>
      </c>
      <c r="M38" s="335" t="str">
        <f>IF(基本情報入力シート!X75="","",基本情報入力シート!X75)</f>
        <v/>
      </c>
      <c r="N38" s="339" t="str">
        <f>IF(基本情報入力シート!Y75="","",基本情報入力シート!Y75)</f>
        <v/>
      </c>
      <c r="O38" s="47"/>
      <c r="P38" s="48"/>
      <c r="Q38" s="49"/>
      <c r="R38" s="47"/>
      <c r="S38" s="336"/>
      <c r="T38" s="454" t="str">
        <f>IFERROR(S38*VLOOKUP(AE38,【参考】数式用3!$AN$3:$BU$14,MATCH(N38,【参考】数式用3!$AN$2:$BU$2,0)),"")</f>
        <v/>
      </c>
      <c r="U38" s="337"/>
      <c r="V38" s="55"/>
      <c r="W38" s="55"/>
      <c r="X38" s="960" t="str">
        <f>IFERROR(V38*VLOOKUP(AF38,【参考】数式用3!$AN$15:$BU$23,MATCH(N38,【参考】数式用3!$AN$2:$BU$2,0)),"")</f>
        <v/>
      </c>
      <c r="Y38" s="961"/>
      <c r="Z38" s="450"/>
      <c r="AA38" s="428"/>
      <c r="AB38" s="338" t="str">
        <f>IFERROR(AA38*VLOOKUP(AG38,【参考】数式用3!$AN$24:$BU$27,MATCH(N38,【参考】数式用3!$AN$2:$BU$2,0)),"")</f>
        <v/>
      </c>
      <c r="AC38" s="50"/>
      <c r="AD38" s="427" t="str">
        <f t="shared" si="0"/>
        <v/>
      </c>
      <c r="AE38" s="323" t="str">
        <f t="shared" si="4"/>
        <v/>
      </c>
      <c r="AF38" s="323" t="str">
        <f t="shared" si="5"/>
        <v/>
      </c>
      <c r="AG38" s="323" t="str">
        <f t="shared" si="6"/>
        <v/>
      </c>
    </row>
    <row r="39" spans="1:33" ht="25" customHeight="1">
      <c r="A39" s="430">
        <v>24</v>
      </c>
      <c r="B39" s="908" t="str">
        <f>IF(基本情報入力シート!C76="","",基本情報入力シート!C76)</f>
        <v/>
      </c>
      <c r="C39" s="909"/>
      <c r="D39" s="909"/>
      <c r="E39" s="909"/>
      <c r="F39" s="909"/>
      <c r="G39" s="909"/>
      <c r="H39" s="909"/>
      <c r="I39" s="909"/>
      <c r="J39" s="325" t="str">
        <f>IF(基本情報入力シート!M76="","",基本情報入力シート!M76)</f>
        <v/>
      </c>
      <c r="K39" s="325" t="str">
        <f>IF(基本情報入力シート!R76="","",基本情報入力シート!R76)</f>
        <v/>
      </c>
      <c r="L39" s="325" t="str">
        <f>IF(基本情報入力シート!W76="","",基本情報入力シート!W76)</f>
        <v/>
      </c>
      <c r="M39" s="335" t="str">
        <f>IF(基本情報入力シート!X76="","",基本情報入力シート!X76)</f>
        <v/>
      </c>
      <c r="N39" s="339" t="str">
        <f>IF(基本情報入力シート!Y76="","",基本情報入力シート!Y76)</f>
        <v/>
      </c>
      <c r="O39" s="47"/>
      <c r="P39" s="48"/>
      <c r="Q39" s="49"/>
      <c r="R39" s="47"/>
      <c r="S39" s="336"/>
      <c r="T39" s="454" t="str">
        <f>IFERROR(S39*VLOOKUP(AE39,【参考】数式用3!$AN$3:$BU$14,MATCH(N39,【参考】数式用3!$AN$2:$BU$2,0)),"")</f>
        <v/>
      </c>
      <c r="U39" s="337"/>
      <c r="V39" s="55"/>
      <c r="W39" s="55"/>
      <c r="X39" s="960" t="str">
        <f>IFERROR(V39*VLOOKUP(AF39,【参考】数式用3!$AN$15:$BU$23,MATCH(N39,【参考】数式用3!$AN$2:$BU$2,0)),"")</f>
        <v/>
      </c>
      <c r="Y39" s="961"/>
      <c r="Z39" s="450"/>
      <c r="AA39" s="428"/>
      <c r="AB39" s="338" t="str">
        <f>IFERROR(AA39*VLOOKUP(AG39,【参考】数式用3!$AN$24:$BU$27,MATCH(N39,【参考】数式用3!$AN$2:$BU$2,0)),"")</f>
        <v/>
      </c>
      <c r="AC39" s="50"/>
      <c r="AD39" s="427" t="str">
        <f t="shared" si="0"/>
        <v/>
      </c>
      <c r="AE39" s="323" t="str">
        <f t="shared" si="4"/>
        <v/>
      </c>
      <c r="AF39" s="323" t="str">
        <f t="shared" si="5"/>
        <v/>
      </c>
      <c r="AG39" s="323" t="str">
        <f t="shared" si="6"/>
        <v/>
      </c>
    </row>
    <row r="40" spans="1:33" ht="25" customHeight="1">
      <c r="A40" s="430">
        <v>25</v>
      </c>
      <c r="B40" s="908" t="str">
        <f>IF(基本情報入力シート!C77="","",基本情報入力シート!C77)</f>
        <v/>
      </c>
      <c r="C40" s="909"/>
      <c r="D40" s="909"/>
      <c r="E40" s="909"/>
      <c r="F40" s="909"/>
      <c r="G40" s="909"/>
      <c r="H40" s="909"/>
      <c r="I40" s="909"/>
      <c r="J40" s="325" t="str">
        <f>IF(基本情報入力シート!M77="","",基本情報入力シート!M77)</f>
        <v/>
      </c>
      <c r="K40" s="325" t="str">
        <f>IF(基本情報入力シート!R77="","",基本情報入力シート!R77)</f>
        <v/>
      </c>
      <c r="L40" s="325" t="str">
        <f>IF(基本情報入力シート!W77="","",基本情報入力シート!W77)</f>
        <v/>
      </c>
      <c r="M40" s="335" t="str">
        <f>IF(基本情報入力シート!X77="","",基本情報入力シート!X77)</f>
        <v/>
      </c>
      <c r="N40" s="339" t="str">
        <f>IF(基本情報入力シート!Y77="","",基本情報入力シート!Y77)</f>
        <v/>
      </c>
      <c r="O40" s="47"/>
      <c r="P40" s="48"/>
      <c r="Q40" s="49"/>
      <c r="R40" s="47"/>
      <c r="S40" s="336"/>
      <c r="T40" s="454" t="str">
        <f>IFERROR(S40*VLOOKUP(AE40,【参考】数式用3!$AN$3:$BU$14,MATCH(N40,【参考】数式用3!$AN$2:$BU$2,0)),"")</f>
        <v/>
      </c>
      <c r="U40" s="337"/>
      <c r="V40" s="55"/>
      <c r="W40" s="55"/>
      <c r="X40" s="960" t="str">
        <f>IFERROR(V40*VLOOKUP(AF40,【参考】数式用3!$AN$15:$BU$23,MATCH(N40,【参考】数式用3!$AN$2:$BU$2,0)),"")</f>
        <v/>
      </c>
      <c r="Y40" s="961"/>
      <c r="Z40" s="450"/>
      <c r="AA40" s="428"/>
      <c r="AB40" s="338" t="str">
        <f>IFERROR(AA40*VLOOKUP(AG40,【参考】数式用3!$AN$24:$BU$27,MATCH(N40,【参考】数式用3!$AN$2:$BU$2,0)),"")</f>
        <v/>
      </c>
      <c r="AC40" s="50"/>
      <c r="AD40" s="427" t="str">
        <f t="shared" si="0"/>
        <v/>
      </c>
      <c r="AE40" s="323" t="str">
        <f t="shared" si="4"/>
        <v/>
      </c>
      <c r="AF40" s="323" t="str">
        <f t="shared" si="5"/>
        <v/>
      </c>
      <c r="AG40" s="323" t="str">
        <f t="shared" si="6"/>
        <v/>
      </c>
    </row>
    <row r="41" spans="1:33" ht="25" customHeight="1">
      <c r="A41" s="430">
        <v>26</v>
      </c>
      <c r="B41" s="908" t="str">
        <f>IF(基本情報入力シート!C78="","",基本情報入力シート!C78)</f>
        <v/>
      </c>
      <c r="C41" s="909"/>
      <c r="D41" s="909"/>
      <c r="E41" s="909"/>
      <c r="F41" s="909"/>
      <c r="G41" s="909"/>
      <c r="H41" s="909"/>
      <c r="I41" s="909"/>
      <c r="J41" s="325" t="str">
        <f>IF(基本情報入力シート!M78="","",基本情報入力シート!M78)</f>
        <v/>
      </c>
      <c r="K41" s="325" t="str">
        <f>IF(基本情報入力シート!R78="","",基本情報入力シート!R78)</f>
        <v/>
      </c>
      <c r="L41" s="325" t="str">
        <f>IF(基本情報入力シート!W78="","",基本情報入力シート!W78)</f>
        <v/>
      </c>
      <c r="M41" s="335" t="str">
        <f>IF(基本情報入力シート!X78="","",基本情報入力シート!X78)</f>
        <v/>
      </c>
      <c r="N41" s="339" t="str">
        <f>IF(基本情報入力シート!Y78="","",基本情報入力シート!Y78)</f>
        <v/>
      </c>
      <c r="O41" s="47"/>
      <c r="P41" s="48"/>
      <c r="Q41" s="49"/>
      <c r="R41" s="47"/>
      <c r="S41" s="336"/>
      <c r="T41" s="454" t="str">
        <f>IFERROR(S41*VLOOKUP(AE41,【参考】数式用3!$AN$3:$BU$14,MATCH(N41,【参考】数式用3!$AN$2:$BU$2,0)),"")</f>
        <v/>
      </c>
      <c r="U41" s="337"/>
      <c r="V41" s="55"/>
      <c r="W41" s="55"/>
      <c r="X41" s="960" t="str">
        <f>IFERROR(V41*VLOOKUP(AF41,【参考】数式用3!$AN$15:$BU$23,MATCH(N41,【参考】数式用3!$AN$2:$BU$2,0)),"")</f>
        <v/>
      </c>
      <c r="Y41" s="961"/>
      <c r="Z41" s="450"/>
      <c r="AA41" s="428"/>
      <c r="AB41" s="338" t="str">
        <f>IFERROR(AA41*VLOOKUP(AG41,【参考】数式用3!$AN$24:$BU$27,MATCH(N41,【参考】数式用3!$AN$2:$BU$2,0)),"")</f>
        <v/>
      </c>
      <c r="AC41" s="50"/>
      <c r="AD41" s="427" t="str">
        <f t="shared" si="0"/>
        <v/>
      </c>
      <c r="AE41" s="323" t="str">
        <f t="shared" si="4"/>
        <v/>
      </c>
      <c r="AF41" s="323" t="str">
        <f t="shared" si="5"/>
        <v/>
      </c>
      <c r="AG41" s="323" t="str">
        <f t="shared" si="6"/>
        <v/>
      </c>
    </row>
    <row r="42" spans="1:33" ht="25" customHeight="1">
      <c r="A42" s="430">
        <v>27</v>
      </c>
      <c r="B42" s="908" t="str">
        <f>IF(基本情報入力シート!C79="","",基本情報入力シート!C79)</f>
        <v/>
      </c>
      <c r="C42" s="909"/>
      <c r="D42" s="909"/>
      <c r="E42" s="909"/>
      <c r="F42" s="909"/>
      <c r="G42" s="909"/>
      <c r="H42" s="909"/>
      <c r="I42" s="909"/>
      <c r="J42" s="325" t="str">
        <f>IF(基本情報入力シート!M79="","",基本情報入力シート!M79)</f>
        <v/>
      </c>
      <c r="K42" s="325" t="str">
        <f>IF(基本情報入力シート!R79="","",基本情報入力シート!R79)</f>
        <v/>
      </c>
      <c r="L42" s="325" t="str">
        <f>IF(基本情報入力シート!W79="","",基本情報入力シート!W79)</f>
        <v/>
      </c>
      <c r="M42" s="335" t="str">
        <f>IF(基本情報入力シート!X79="","",基本情報入力シート!X79)</f>
        <v/>
      </c>
      <c r="N42" s="339" t="str">
        <f>IF(基本情報入力シート!Y79="","",基本情報入力シート!Y79)</f>
        <v/>
      </c>
      <c r="O42" s="47"/>
      <c r="P42" s="48"/>
      <c r="Q42" s="49"/>
      <c r="R42" s="47"/>
      <c r="S42" s="336"/>
      <c r="T42" s="454" t="str">
        <f>IFERROR(S42*VLOOKUP(AE42,【参考】数式用3!$AN$3:$BU$14,MATCH(N42,【参考】数式用3!$AN$2:$BU$2,0)),"")</f>
        <v/>
      </c>
      <c r="U42" s="337"/>
      <c r="V42" s="55"/>
      <c r="W42" s="55"/>
      <c r="X42" s="960" t="str">
        <f>IFERROR(V42*VLOOKUP(AF42,【参考】数式用3!$AN$15:$BU$23,MATCH(N42,【参考】数式用3!$AN$2:$BU$2,0)),"")</f>
        <v/>
      </c>
      <c r="Y42" s="961"/>
      <c r="Z42" s="450"/>
      <c r="AA42" s="428"/>
      <c r="AB42" s="338" t="str">
        <f>IFERROR(AA42*VLOOKUP(AG42,【参考】数式用3!$AN$24:$BU$27,MATCH(N42,【参考】数式用3!$AN$2:$BU$2,0)),"")</f>
        <v/>
      </c>
      <c r="AC42" s="50"/>
      <c r="AD42" s="427" t="str">
        <f t="shared" si="0"/>
        <v/>
      </c>
      <c r="AE42" s="323" t="str">
        <f t="shared" si="4"/>
        <v/>
      </c>
      <c r="AF42" s="323" t="str">
        <f t="shared" si="5"/>
        <v/>
      </c>
      <c r="AG42" s="323" t="str">
        <f t="shared" si="6"/>
        <v/>
      </c>
    </row>
    <row r="43" spans="1:33" ht="25" customHeight="1">
      <c r="A43" s="430">
        <v>28</v>
      </c>
      <c r="B43" s="908" t="str">
        <f>IF(基本情報入力シート!C80="","",基本情報入力シート!C80)</f>
        <v/>
      </c>
      <c r="C43" s="909"/>
      <c r="D43" s="909"/>
      <c r="E43" s="909"/>
      <c r="F43" s="909"/>
      <c r="G43" s="909"/>
      <c r="H43" s="909"/>
      <c r="I43" s="909"/>
      <c r="J43" s="325" t="str">
        <f>IF(基本情報入力シート!M80="","",基本情報入力シート!M80)</f>
        <v/>
      </c>
      <c r="K43" s="325" t="str">
        <f>IF(基本情報入力シート!R80="","",基本情報入力シート!R80)</f>
        <v/>
      </c>
      <c r="L43" s="325" t="str">
        <f>IF(基本情報入力シート!W80="","",基本情報入力シート!W80)</f>
        <v/>
      </c>
      <c r="M43" s="335" t="str">
        <f>IF(基本情報入力シート!X80="","",基本情報入力シート!X80)</f>
        <v/>
      </c>
      <c r="N43" s="339" t="str">
        <f>IF(基本情報入力シート!Y80="","",基本情報入力シート!Y80)</f>
        <v/>
      </c>
      <c r="O43" s="47"/>
      <c r="P43" s="48"/>
      <c r="Q43" s="49"/>
      <c r="R43" s="47"/>
      <c r="S43" s="336"/>
      <c r="T43" s="454" t="str">
        <f>IFERROR(S43*VLOOKUP(AE43,【参考】数式用3!$AN$3:$BU$14,MATCH(N43,【参考】数式用3!$AN$2:$BU$2,0)),"")</f>
        <v/>
      </c>
      <c r="U43" s="337"/>
      <c r="V43" s="55"/>
      <c r="W43" s="55"/>
      <c r="X43" s="960" t="str">
        <f>IFERROR(V43*VLOOKUP(AF43,【参考】数式用3!$AN$15:$BU$23,MATCH(N43,【参考】数式用3!$AN$2:$BU$2,0)),"")</f>
        <v/>
      </c>
      <c r="Y43" s="961"/>
      <c r="Z43" s="450"/>
      <c r="AA43" s="428"/>
      <c r="AB43" s="338" t="str">
        <f>IFERROR(AA43*VLOOKUP(AG43,【参考】数式用3!$AN$24:$BU$27,MATCH(N43,【参考】数式用3!$AN$2:$BU$2,0)),"")</f>
        <v/>
      </c>
      <c r="AC43" s="50"/>
      <c r="AD43" s="427" t="str">
        <f t="shared" si="0"/>
        <v/>
      </c>
      <c r="AE43" s="323" t="str">
        <f t="shared" si="4"/>
        <v/>
      </c>
      <c r="AF43" s="323" t="str">
        <f t="shared" si="5"/>
        <v/>
      </c>
      <c r="AG43" s="323" t="str">
        <f t="shared" si="6"/>
        <v/>
      </c>
    </row>
    <row r="44" spans="1:33" ht="25" customHeight="1">
      <c r="A44" s="430">
        <v>29</v>
      </c>
      <c r="B44" s="908" t="str">
        <f>IF(基本情報入力シート!C81="","",基本情報入力シート!C81)</f>
        <v/>
      </c>
      <c r="C44" s="909"/>
      <c r="D44" s="909"/>
      <c r="E44" s="909"/>
      <c r="F44" s="909"/>
      <c r="G44" s="909"/>
      <c r="H44" s="909"/>
      <c r="I44" s="909"/>
      <c r="J44" s="325" t="str">
        <f>IF(基本情報入力シート!M81="","",基本情報入力シート!M81)</f>
        <v/>
      </c>
      <c r="K44" s="325" t="str">
        <f>IF(基本情報入力シート!R81="","",基本情報入力シート!R81)</f>
        <v/>
      </c>
      <c r="L44" s="325" t="str">
        <f>IF(基本情報入力シート!W81="","",基本情報入力シート!W81)</f>
        <v/>
      </c>
      <c r="M44" s="335" t="str">
        <f>IF(基本情報入力シート!X81="","",基本情報入力シート!X81)</f>
        <v/>
      </c>
      <c r="N44" s="339" t="str">
        <f>IF(基本情報入力シート!Y81="","",基本情報入力シート!Y81)</f>
        <v/>
      </c>
      <c r="O44" s="47"/>
      <c r="P44" s="48"/>
      <c r="Q44" s="49"/>
      <c r="R44" s="47"/>
      <c r="S44" s="336"/>
      <c r="T44" s="454" t="str">
        <f>IFERROR(S44*VLOOKUP(AE44,【参考】数式用3!$AN$3:$BU$14,MATCH(N44,【参考】数式用3!$AN$2:$BU$2,0)),"")</f>
        <v/>
      </c>
      <c r="U44" s="337"/>
      <c r="V44" s="55"/>
      <c r="W44" s="55"/>
      <c r="X44" s="960" t="str">
        <f>IFERROR(V44*VLOOKUP(AF44,【参考】数式用3!$AN$15:$BU$23,MATCH(N44,【参考】数式用3!$AN$2:$BU$2,0)),"")</f>
        <v/>
      </c>
      <c r="Y44" s="961"/>
      <c r="Z44" s="450"/>
      <c r="AA44" s="428"/>
      <c r="AB44" s="338" t="str">
        <f>IFERROR(AA44*VLOOKUP(AG44,【参考】数式用3!$AN$24:$BU$27,MATCH(N44,【参考】数式用3!$AN$2:$BU$2,0)),"")</f>
        <v/>
      </c>
      <c r="AC44" s="50"/>
      <c r="AD44" s="427" t="str">
        <f t="shared" si="0"/>
        <v/>
      </c>
      <c r="AE44" s="323" t="str">
        <f t="shared" si="4"/>
        <v/>
      </c>
      <c r="AF44" s="323" t="str">
        <f t="shared" si="5"/>
        <v/>
      </c>
      <c r="AG44" s="323" t="str">
        <f t="shared" si="6"/>
        <v/>
      </c>
    </row>
    <row r="45" spans="1:33" ht="25" customHeight="1">
      <c r="A45" s="430">
        <v>30</v>
      </c>
      <c r="B45" s="908" t="str">
        <f>IF(基本情報入力シート!C82="","",基本情報入力シート!C82)</f>
        <v/>
      </c>
      <c r="C45" s="909"/>
      <c r="D45" s="909"/>
      <c r="E45" s="909"/>
      <c r="F45" s="909"/>
      <c r="G45" s="909"/>
      <c r="H45" s="909"/>
      <c r="I45" s="909"/>
      <c r="J45" s="325" t="str">
        <f>IF(基本情報入力シート!M82="","",基本情報入力シート!M82)</f>
        <v/>
      </c>
      <c r="K45" s="325" t="str">
        <f>IF(基本情報入力シート!R82="","",基本情報入力シート!R82)</f>
        <v/>
      </c>
      <c r="L45" s="325" t="str">
        <f>IF(基本情報入力シート!W82="","",基本情報入力シート!W82)</f>
        <v/>
      </c>
      <c r="M45" s="335" t="str">
        <f>IF(基本情報入力シート!X82="","",基本情報入力シート!X82)</f>
        <v/>
      </c>
      <c r="N45" s="339" t="str">
        <f>IF(基本情報入力シート!Y82="","",基本情報入力シート!Y82)</f>
        <v/>
      </c>
      <c r="O45" s="47"/>
      <c r="P45" s="48"/>
      <c r="Q45" s="49"/>
      <c r="R45" s="47"/>
      <c r="S45" s="336"/>
      <c r="T45" s="454" t="str">
        <f>IFERROR(S45*VLOOKUP(AE45,【参考】数式用3!$AN$3:$BU$14,MATCH(N45,【参考】数式用3!$AN$2:$BU$2,0)),"")</f>
        <v/>
      </c>
      <c r="U45" s="337"/>
      <c r="V45" s="55"/>
      <c r="W45" s="55"/>
      <c r="X45" s="960" t="str">
        <f>IFERROR(V45*VLOOKUP(AF45,【参考】数式用3!$AN$15:$BU$23,MATCH(N45,【参考】数式用3!$AN$2:$BU$2,0)),"")</f>
        <v/>
      </c>
      <c r="Y45" s="961"/>
      <c r="Z45" s="450"/>
      <c r="AA45" s="428"/>
      <c r="AB45" s="338" t="str">
        <f>IFERROR(AA45*VLOOKUP(AG45,【参考】数式用3!$AN$24:$BU$27,MATCH(N45,【参考】数式用3!$AN$2:$BU$2,0)),"")</f>
        <v/>
      </c>
      <c r="AC45" s="50"/>
      <c r="AD45" s="427" t="str">
        <f t="shared" si="0"/>
        <v/>
      </c>
      <c r="AE45" s="323" t="str">
        <f t="shared" si="4"/>
        <v/>
      </c>
      <c r="AF45" s="323" t="str">
        <f t="shared" si="5"/>
        <v/>
      </c>
      <c r="AG45" s="323" t="str">
        <f t="shared" si="6"/>
        <v/>
      </c>
    </row>
    <row r="46" spans="1:33" ht="25" customHeight="1">
      <c r="A46" s="430">
        <v>31</v>
      </c>
      <c r="B46" s="908" t="str">
        <f>IF(基本情報入力シート!C83="","",基本情報入力シート!C83)</f>
        <v/>
      </c>
      <c r="C46" s="909"/>
      <c r="D46" s="909"/>
      <c r="E46" s="909"/>
      <c r="F46" s="909"/>
      <c r="G46" s="909"/>
      <c r="H46" s="909"/>
      <c r="I46" s="909"/>
      <c r="J46" s="325" t="str">
        <f>IF(基本情報入力シート!M83="","",基本情報入力シート!M83)</f>
        <v/>
      </c>
      <c r="K46" s="325" t="str">
        <f>IF(基本情報入力シート!R83="","",基本情報入力シート!R83)</f>
        <v/>
      </c>
      <c r="L46" s="325" t="str">
        <f>IF(基本情報入力シート!W83="","",基本情報入力シート!W83)</f>
        <v/>
      </c>
      <c r="M46" s="335" t="str">
        <f>IF(基本情報入力シート!X83="","",基本情報入力シート!X83)</f>
        <v/>
      </c>
      <c r="N46" s="339" t="str">
        <f>IF(基本情報入力シート!Y83="","",基本情報入力シート!Y83)</f>
        <v/>
      </c>
      <c r="O46" s="47"/>
      <c r="P46" s="48"/>
      <c r="Q46" s="49"/>
      <c r="R46" s="47"/>
      <c r="S46" s="336"/>
      <c r="T46" s="454" t="str">
        <f>IFERROR(S46*VLOOKUP(AE46,【参考】数式用3!$AN$3:$BU$14,MATCH(N46,【参考】数式用3!$AN$2:$BU$2,0)),"")</f>
        <v/>
      </c>
      <c r="U46" s="337"/>
      <c r="V46" s="55"/>
      <c r="W46" s="55"/>
      <c r="X46" s="960" t="str">
        <f>IFERROR(V46*VLOOKUP(AF46,【参考】数式用3!$AN$15:$BU$23,MATCH(N46,【参考】数式用3!$AN$2:$BU$2,0)),"")</f>
        <v/>
      </c>
      <c r="Y46" s="961"/>
      <c r="Z46" s="450"/>
      <c r="AA46" s="428"/>
      <c r="AB46" s="338" t="str">
        <f>IFERROR(AA46*VLOOKUP(AG46,【参考】数式用3!$AN$24:$BU$27,MATCH(N46,【参考】数式用3!$AN$2:$BU$2,0)),"")</f>
        <v/>
      </c>
      <c r="AC46" s="50"/>
      <c r="AD46" s="427" t="str">
        <f t="shared" si="0"/>
        <v/>
      </c>
      <c r="AE46" s="323" t="str">
        <f t="shared" si="4"/>
        <v/>
      </c>
      <c r="AF46" s="323" t="str">
        <f t="shared" si="5"/>
        <v/>
      </c>
      <c r="AG46" s="323" t="str">
        <f t="shared" si="6"/>
        <v/>
      </c>
    </row>
    <row r="47" spans="1:33" ht="25" customHeight="1">
      <c r="A47" s="430">
        <v>32</v>
      </c>
      <c r="B47" s="908" t="str">
        <f>IF(基本情報入力シート!C84="","",基本情報入力シート!C84)</f>
        <v/>
      </c>
      <c r="C47" s="909"/>
      <c r="D47" s="909"/>
      <c r="E47" s="909"/>
      <c r="F47" s="909"/>
      <c r="G47" s="909"/>
      <c r="H47" s="909"/>
      <c r="I47" s="909"/>
      <c r="J47" s="325" t="str">
        <f>IF(基本情報入力シート!M84="","",基本情報入力シート!M84)</f>
        <v/>
      </c>
      <c r="K47" s="325" t="str">
        <f>IF(基本情報入力シート!R84="","",基本情報入力シート!R84)</f>
        <v/>
      </c>
      <c r="L47" s="325" t="str">
        <f>IF(基本情報入力シート!W84="","",基本情報入力シート!W84)</f>
        <v/>
      </c>
      <c r="M47" s="335" t="str">
        <f>IF(基本情報入力シート!X84="","",基本情報入力シート!X84)</f>
        <v/>
      </c>
      <c r="N47" s="339" t="str">
        <f>IF(基本情報入力シート!Y84="","",基本情報入力シート!Y84)</f>
        <v/>
      </c>
      <c r="O47" s="47"/>
      <c r="P47" s="48"/>
      <c r="Q47" s="49"/>
      <c r="R47" s="47"/>
      <c r="S47" s="336"/>
      <c r="T47" s="454" t="str">
        <f>IFERROR(S47*VLOOKUP(AE47,【参考】数式用3!$AN$3:$BU$14,MATCH(N47,【参考】数式用3!$AN$2:$BU$2,0)),"")</f>
        <v/>
      </c>
      <c r="U47" s="337"/>
      <c r="V47" s="55"/>
      <c r="W47" s="55"/>
      <c r="X47" s="960" t="str">
        <f>IFERROR(V47*VLOOKUP(AF47,【参考】数式用3!$AN$15:$BU$23,MATCH(N47,【参考】数式用3!$AN$2:$BU$2,0)),"")</f>
        <v/>
      </c>
      <c r="Y47" s="961"/>
      <c r="Z47" s="450"/>
      <c r="AA47" s="428"/>
      <c r="AB47" s="338" t="str">
        <f>IFERROR(AA47*VLOOKUP(AG47,【参考】数式用3!$AN$24:$BU$27,MATCH(N47,【参考】数式用3!$AN$2:$BU$2,0)),"")</f>
        <v/>
      </c>
      <c r="AC47" s="50"/>
      <c r="AD47" s="427" t="str">
        <f t="shared" si="0"/>
        <v/>
      </c>
      <c r="AE47" s="323" t="str">
        <f t="shared" si="4"/>
        <v/>
      </c>
      <c r="AF47" s="323" t="str">
        <f t="shared" si="5"/>
        <v/>
      </c>
      <c r="AG47" s="323" t="str">
        <f t="shared" si="6"/>
        <v/>
      </c>
    </row>
    <row r="48" spans="1:33" ht="25" customHeight="1">
      <c r="A48" s="430">
        <v>33</v>
      </c>
      <c r="B48" s="908" t="str">
        <f>IF(基本情報入力シート!C85="","",基本情報入力シート!C85)</f>
        <v/>
      </c>
      <c r="C48" s="909"/>
      <c r="D48" s="909"/>
      <c r="E48" s="909"/>
      <c r="F48" s="909"/>
      <c r="G48" s="909"/>
      <c r="H48" s="909"/>
      <c r="I48" s="909"/>
      <c r="J48" s="325" t="str">
        <f>IF(基本情報入力シート!M85="","",基本情報入力シート!M85)</f>
        <v/>
      </c>
      <c r="K48" s="325" t="str">
        <f>IF(基本情報入力シート!R85="","",基本情報入力シート!R85)</f>
        <v/>
      </c>
      <c r="L48" s="325" t="str">
        <f>IF(基本情報入力シート!W85="","",基本情報入力シート!W85)</f>
        <v/>
      </c>
      <c r="M48" s="335" t="str">
        <f>IF(基本情報入力シート!X85="","",基本情報入力シート!X85)</f>
        <v/>
      </c>
      <c r="N48" s="339" t="str">
        <f>IF(基本情報入力シート!Y85="","",基本情報入力シート!Y85)</f>
        <v/>
      </c>
      <c r="O48" s="47"/>
      <c r="P48" s="48"/>
      <c r="Q48" s="49"/>
      <c r="R48" s="47"/>
      <c r="S48" s="336"/>
      <c r="T48" s="454" t="str">
        <f>IFERROR(S48*VLOOKUP(AE48,【参考】数式用3!$AN$3:$BU$14,MATCH(N48,【参考】数式用3!$AN$2:$BU$2,0)),"")</f>
        <v/>
      </c>
      <c r="U48" s="337"/>
      <c r="V48" s="55"/>
      <c r="W48" s="55"/>
      <c r="X48" s="960" t="str">
        <f>IFERROR(V48*VLOOKUP(AF48,【参考】数式用3!$AN$15:$BU$23,MATCH(N48,【参考】数式用3!$AN$2:$BU$2,0)),"")</f>
        <v/>
      </c>
      <c r="Y48" s="961"/>
      <c r="Z48" s="450"/>
      <c r="AA48" s="428"/>
      <c r="AB48" s="338" t="str">
        <f>IFERROR(AA48*VLOOKUP(AG48,【参考】数式用3!$AN$24:$BU$27,MATCH(N48,【参考】数式用3!$AN$2:$BU$2,0)),"")</f>
        <v/>
      </c>
      <c r="AC48" s="50"/>
      <c r="AD48" s="427" t="str">
        <f t="shared" si="0"/>
        <v/>
      </c>
      <c r="AE48" s="323" t="str">
        <f t="shared" si="4"/>
        <v/>
      </c>
      <c r="AF48" s="323" t="str">
        <f t="shared" si="5"/>
        <v/>
      </c>
      <c r="AG48" s="323" t="str">
        <f t="shared" si="6"/>
        <v/>
      </c>
    </row>
    <row r="49" spans="1:33" ht="25" customHeight="1">
      <c r="A49" s="430">
        <v>34</v>
      </c>
      <c r="B49" s="908" t="str">
        <f>IF(基本情報入力シート!C86="","",基本情報入力シート!C86)</f>
        <v/>
      </c>
      <c r="C49" s="909"/>
      <c r="D49" s="909"/>
      <c r="E49" s="909"/>
      <c r="F49" s="909"/>
      <c r="G49" s="909"/>
      <c r="H49" s="909"/>
      <c r="I49" s="909"/>
      <c r="J49" s="325" t="str">
        <f>IF(基本情報入力シート!M86="","",基本情報入力シート!M86)</f>
        <v/>
      </c>
      <c r="K49" s="325" t="str">
        <f>IF(基本情報入力シート!R86="","",基本情報入力シート!R86)</f>
        <v/>
      </c>
      <c r="L49" s="325" t="str">
        <f>IF(基本情報入力シート!W86="","",基本情報入力シート!W86)</f>
        <v/>
      </c>
      <c r="M49" s="335" t="str">
        <f>IF(基本情報入力シート!X86="","",基本情報入力シート!X86)</f>
        <v/>
      </c>
      <c r="N49" s="339" t="str">
        <f>IF(基本情報入力シート!Y86="","",基本情報入力シート!Y86)</f>
        <v/>
      </c>
      <c r="O49" s="47"/>
      <c r="P49" s="48"/>
      <c r="Q49" s="49"/>
      <c r="R49" s="47"/>
      <c r="S49" s="336"/>
      <c r="T49" s="454" t="str">
        <f>IFERROR(S49*VLOOKUP(AE49,【参考】数式用3!$AN$3:$BU$14,MATCH(N49,【参考】数式用3!$AN$2:$BU$2,0)),"")</f>
        <v/>
      </c>
      <c r="U49" s="337"/>
      <c r="V49" s="55"/>
      <c r="W49" s="55"/>
      <c r="X49" s="960" t="str">
        <f>IFERROR(V49*VLOOKUP(AF49,【参考】数式用3!$AN$15:$BU$23,MATCH(N49,【参考】数式用3!$AN$2:$BU$2,0)),"")</f>
        <v/>
      </c>
      <c r="Y49" s="961"/>
      <c r="Z49" s="450"/>
      <c r="AA49" s="428"/>
      <c r="AB49" s="338" t="str">
        <f>IFERROR(AA49*VLOOKUP(AG49,【参考】数式用3!$AN$24:$BU$27,MATCH(N49,【参考】数式用3!$AN$2:$BU$2,0)),"")</f>
        <v/>
      </c>
      <c r="AC49" s="50"/>
      <c r="AD49" s="427" t="str">
        <f t="shared" si="0"/>
        <v/>
      </c>
      <c r="AE49" s="323" t="str">
        <f t="shared" si="4"/>
        <v/>
      </c>
      <c r="AF49" s="323" t="str">
        <f t="shared" si="5"/>
        <v/>
      </c>
      <c r="AG49" s="323" t="str">
        <f t="shared" si="6"/>
        <v/>
      </c>
    </row>
    <row r="50" spans="1:33" ht="25" customHeight="1">
      <c r="A50" s="430">
        <v>35</v>
      </c>
      <c r="B50" s="908" t="str">
        <f>IF(基本情報入力シート!C87="","",基本情報入力シート!C87)</f>
        <v/>
      </c>
      <c r="C50" s="909"/>
      <c r="D50" s="909"/>
      <c r="E50" s="909"/>
      <c r="F50" s="909"/>
      <c r="G50" s="909"/>
      <c r="H50" s="909"/>
      <c r="I50" s="909"/>
      <c r="J50" s="325" t="str">
        <f>IF(基本情報入力シート!M87="","",基本情報入力シート!M87)</f>
        <v/>
      </c>
      <c r="K50" s="325" t="str">
        <f>IF(基本情報入力シート!R87="","",基本情報入力シート!R87)</f>
        <v/>
      </c>
      <c r="L50" s="325" t="str">
        <f>IF(基本情報入力シート!W87="","",基本情報入力シート!W87)</f>
        <v/>
      </c>
      <c r="M50" s="335" t="str">
        <f>IF(基本情報入力シート!X87="","",基本情報入力シート!X87)</f>
        <v/>
      </c>
      <c r="N50" s="339" t="str">
        <f>IF(基本情報入力シート!Y87="","",基本情報入力シート!Y87)</f>
        <v/>
      </c>
      <c r="O50" s="47"/>
      <c r="P50" s="48"/>
      <c r="Q50" s="49"/>
      <c r="R50" s="47"/>
      <c r="S50" s="336"/>
      <c r="T50" s="454" t="str">
        <f>IFERROR(S50*VLOOKUP(AE50,【参考】数式用3!$AN$3:$BU$14,MATCH(N50,【参考】数式用3!$AN$2:$BU$2,0)),"")</f>
        <v/>
      </c>
      <c r="U50" s="337"/>
      <c r="V50" s="55"/>
      <c r="W50" s="55"/>
      <c r="X50" s="960" t="str">
        <f>IFERROR(V50*VLOOKUP(AF50,【参考】数式用3!$AN$15:$BU$23,MATCH(N50,【参考】数式用3!$AN$2:$BU$2,0)),"")</f>
        <v/>
      </c>
      <c r="Y50" s="961"/>
      <c r="Z50" s="450"/>
      <c r="AA50" s="428"/>
      <c r="AB50" s="338" t="str">
        <f>IFERROR(AA50*VLOOKUP(AG50,【参考】数式用3!$AN$24:$BU$27,MATCH(N50,【参考】数式用3!$AN$2:$BU$2,0)),"")</f>
        <v/>
      </c>
      <c r="AC50" s="50"/>
      <c r="AD50" s="427" t="str">
        <f t="shared" si="0"/>
        <v/>
      </c>
      <c r="AE50" s="323" t="str">
        <f t="shared" si="4"/>
        <v/>
      </c>
      <c r="AF50" s="323" t="str">
        <f t="shared" si="5"/>
        <v/>
      </c>
      <c r="AG50" s="323" t="str">
        <f t="shared" si="6"/>
        <v/>
      </c>
    </row>
    <row r="51" spans="1:33" ht="25" customHeight="1">
      <c r="A51" s="430">
        <v>36</v>
      </c>
      <c r="B51" s="908" t="str">
        <f>IF(基本情報入力シート!C88="","",基本情報入力シート!C88)</f>
        <v/>
      </c>
      <c r="C51" s="909"/>
      <c r="D51" s="909"/>
      <c r="E51" s="909"/>
      <c r="F51" s="909"/>
      <c r="G51" s="909"/>
      <c r="H51" s="909"/>
      <c r="I51" s="909"/>
      <c r="J51" s="325" t="str">
        <f>IF(基本情報入力シート!M88="","",基本情報入力シート!M88)</f>
        <v/>
      </c>
      <c r="K51" s="325" t="str">
        <f>IF(基本情報入力シート!R88="","",基本情報入力シート!R88)</f>
        <v/>
      </c>
      <c r="L51" s="325" t="str">
        <f>IF(基本情報入力シート!W88="","",基本情報入力シート!W88)</f>
        <v/>
      </c>
      <c r="M51" s="335" t="str">
        <f>IF(基本情報入力シート!X88="","",基本情報入力シート!X88)</f>
        <v/>
      </c>
      <c r="N51" s="339" t="str">
        <f>IF(基本情報入力シート!Y88="","",基本情報入力シート!Y88)</f>
        <v/>
      </c>
      <c r="O51" s="47"/>
      <c r="P51" s="48"/>
      <c r="Q51" s="49"/>
      <c r="R51" s="47"/>
      <c r="S51" s="336"/>
      <c r="T51" s="454" t="str">
        <f>IFERROR(S51*VLOOKUP(AE51,【参考】数式用3!$AN$3:$BU$14,MATCH(N51,【参考】数式用3!$AN$2:$BU$2,0)),"")</f>
        <v/>
      </c>
      <c r="U51" s="337"/>
      <c r="V51" s="55"/>
      <c r="W51" s="55"/>
      <c r="X51" s="960" t="str">
        <f>IFERROR(V51*VLOOKUP(AF51,【参考】数式用3!$AN$15:$BU$23,MATCH(N51,【参考】数式用3!$AN$2:$BU$2,0)),"")</f>
        <v/>
      </c>
      <c r="Y51" s="961"/>
      <c r="Z51" s="450"/>
      <c r="AA51" s="428"/>
      <c r="AB51" s="338" t="str">
        <f>IFERROR(AA51*VLOOKUP(AG51,【参考】数式用3!$AN$24:$BU$27,MATCH(N51,【参考】数式用3!$AN$2:$BU$2,0)),"")</f>
        <v/>
      </c>
      <c r="AC51" s="50"/>
      <c r="AD51" s="427" t="str">
        <f t="shared" si="0"/>
        <v/>
      </c>
      <c r="AE51" s="323" t="str">
        <f t="shared" si="4"/>
        <v/>
      </c>
      <c r="AF51" s="323" t="str">
        <f t="shared" si="5"/>
        <v/>
      </c>
      <c r="AG51" s="323" t="str">
        <f t="shared" si="6"/>
        <v/>
      </c>
    </row>
    <row r="52" spans="1:33" ht="25" customHeight="1">
      <c r="A52" s="430">
        <v>37</v>
      </c>
      <c r="B52" s="908" t="str">
        <f>IF(基本情報入力シート!C89="","",基本情報入力シート!C89)</f>
        <v/>
      </c>
      <c r="C52" s="909"/>
      <c r="D52" s="909"/>
      <c r="E52" s="909"/>
      <c r="F52" s="909"/>
      <c r="G52" s="909"/>
      <c r="H52" s="909"/>
      <c r="I52" s="909"/>
      <c r="J52" s="325" t="str">
        <f>IF(基本情報入力シート!M89="","",基本情報入力シート!M89)</f>
        <v/>
      </c>
      <c r="K52" s="325" t="str">
        <f>IF(基本情報入力シート!R89="","",基本情報入力シート!R89)</f>
        <v/>
      </c>
      <c r="L52" s="325" t="str">
        <f>IF(基本情報入力シート!W89="","",基本情報入力シート!W89)</f>
        <v/>
      </c>
      <c r="M52" s="335" t="str">
        <f>IF(基本情報入力シート!X89="","",基本情報入力シート!X89)</f>
        <v/>
      </c>
      <c r="N52" s="339" t="str">
        <f>IF(基本情報入力シート!Y89="","",基本情報入力シート!Y89)</f>
        <v/>
      </c>
      <c r="O52" s="47"/>
      <c r="P52" s="48"/>
      <c r="Q52" s="49"/>
      <c r="R52" s="47"/>
      <c r="S52" s="336"/>
      <c r="T52" s="454" t="str">
        <f>IFERROR(S52*VLOOKUP(AE52,【参考】数式用3!$AN$3:$BU$14,MATCH(N52,【参考】数式用3!$AN$2:$BU$2,0)),"")</f>
        <v/>
      </c>
      <c r="U52" s="337"/>
      <c r="V52" s="55"/>
      <c r="W52" s="55"/>
      <c r="X52" s="960" t="str">
        <f>IFERROR(V52*VLOOKUP(AF52,【参考】数式用3!$AN$15:$BU$23,MATCH(N52,【参考】数式用3!$AN$2:$BU$2,0)),"")</f>
        <v/>
      </c>
      <c r="Y52" s="961"/>
      <c r="Z52" s="450"/>
      <c r="AA52" s="428"/>
      <c r="AB52" s="338" t="str">
        <f>IFERROR(AA52*VLOOKUP(AG52,【参考】数式用3!$AN$24:$BU$27,MATCH(N52,【参考】数式用3!$AN$2:$BU$2,0)),"")</f>
        <v/>
      </c>
      <c r="AC52" s="50"/>
      <c r="AD52" s="427" t="str">
        <f t="shared" si="0"/>
        <v/>
      </c>
      <c r="AE52" s="323" t="str">
        <f t="shared" si="4"/>
        <v/>
      </c>
      <c r="AF52" s="323" t="str">
        <f t="shared" si="5"/>
        <v/>
      </c>
      <c r="AG52" s="323" t="str">
        <f t="shared" si="6"/>
        <v/>
      </c>
    </row>
    <row r="53" spans="1:33" ht="25" customHeight="1">
      <c r="A53" s="430">
        <v>38</v>
      </c>
      <c r="B53" s="908" t="str">
        <f>IF(基本情報入力シート!C90="","",基本情報入力シート!C90)</f>
        <v/>
      </c>
      <c r="C53" s="909"/>
      <c r="D53" s="909"/>
      <c r="E53" s="909"/>
      <c r="F53" s="909"/>
      <c r="G53" s="909"/>
      <c r="H53" s="909"/>
      <c r="I53" s="909"/>
      <c r="J53" s="325" t="str">
        <f>IF(基本情報入力シート!M90="","",基本情報入力シート!M90)</f>
        <v/>
      </c>
      <c r="K53" s="325" t="str">
        <f>IF(基本情報入力シート!R90="","",基本情報入力シート!R90)</f>
        <v/>
      </c>
      <c r="L53" s="325" t="str">
        <f>IF(基本情報入力シート!W90="","",基本情報入力シート!W90)</f>
        <v/>
      </c>
      <c r="M53" s="335" t="str">
        <f>IF(基本情報入力シート!X90="","",基本情報入力シート!X90)</f>
        <v/>
      </c>
      <c r="N53" s="339" t="str">
        <f>IF(基本情報入力シート!Y90="","",基本情報入力シート!Y90)</f>
        <v/>
      </c>
      <c r="O53" s="47"/>
      <c r="P53" s="48"/>
      <c r="Q53" s="49"/>
      <c r="R53" s="47"/>
      <c r="S53" s="336"/>
      <c r="T53" s="454" t="str">
        <f>IFERROR(S53*VLOOKUP(AE53,【参考】数式用3!$AN$3:$BU$14,MATCH(N53,【参考】数式用3!$AN$2:$BU$2,0)),"")</f>
        <v/>
      </c>
      <c r="U53" s="337"/>
      <c r="V53" s="55"/>
      <c r="W53" s="55"/>
      <c r="X53" s="960" t="str">
        <f>IFERROR(V53*VLOOKUP(AF53,【参考】数式用3!$AN$15:$BU$23,MATCH(N53,【参考】数式用3!$AN$2:$BU$2,0)),"")</f>
        <v/>
      </c>
      <c r="Y53" s="961"/>
      <c r="Z53" s="450"/>
      <c r="AA53" s="428"/>
      <c r="AB53" s="338" t="str">
        <f>IFERROR(AA53*VLOOKUP(AG53,【参考】数式用3!$AN$24:$BU$27,MATCH(N53,【参考】数式用3!$AN$2:$BU$2,0)),"")</f>
        <v/>
      </c>
      <c r="AC53" s="50"/>
      <c r="AD53" s="427" t="str">
        <f t="shared" si="0"/>
        <v/>
      </c>
      <c r="AE53" s="323" t="str">
        <f t="shared" si="4"/>
        <v/>
      </c>
      <c r="AF53" s="323" t="str">
        <f t="shared" si="5"/>
        <v/>
      </c>
      <c r="AG53" s="323" t="str">
        <f t="shared" si="6"/>
        <v/>
      </c>
    </row>
    <row r="54" spans="1:33" ht="25" customHeight="1">
      <c r="A54" s="430">
        <v>39</v>
      </c>
      <c r="B54" s="908" t="str">
        <f>IF(基本情報入力シート!C91="","",基本情報入力シート!C91)</f>
        <v/>
      </c>
      <c r="C54" s="909"/>
      <c r="D54" s="909"/>
      <c r="E54" s="909"/>
      <c r="F54" s="909"/>
      <c r="G54" s="909"/>
      <c r="H54" s="909"/>
      <c r="I54" s="909"/>
      <c r="J54" s="325" t="str">
        <f>IF(基本情報入力シート!M91="","",基本情報入力シート!M91)</f>
        <v/>
      </c>
      <c r="K54" s="325" t="str">
        <f>IF(基本情報入力シート!R91="","",基本情報入力シート!R91)</f>
        <v/>
      </c>
      <c r="L54" s="325" t="str">
        <f>IF(基本情報入力シート!W91="","",基本情報入力シート!W91)</f>
        <v/>
      </c>
      <c r="M54" s="335" t="str">
        <f>IF(基本情報入力シート!X91="","",基本情報入力シート!X91)</f>
        <v/>
      </c>
      <c r="N54" s="339" t="str">
        <f>IF(基本情報入力シート!Y91="","",基本情報入力シート!Y91)</f>
        <v/>
      </c>
      <c r="O54" s="47"/>
      <c r="P54" s="48"/>
      <c r="Q54" s="49"/>
      <c r="R54" s="47"/>
      <c r="S54" s="336"/>
      <c r="T54" s="454" t="str">
        <f>IFERROR(S54*VLOOKUP(AE54,【参考】数式用3!$AN$3:$BU$14,MATCH(N54,【参考】数式用3!$AN$2:$BU$2,0)),"")</f>
        <v/>
      </c>
      <c r="U54" s="337"/>
      <c r="V54" s="55"/>
      <c r="W54" s="55"/>
      <c r="X54" s="960" t="str">
        <f>IFERROR(V54*VLOOKUP(AF54,【参考】数式用3!$AN$15:$BU$23,MATCH(N54,【参考】数式用3!$AN$2:$BU$2,0)),"")</f>
        <v/>
      </c>
      <c r="Y54" s="961"/>
      <c r="Z54" s="450"/>
      <c r="AA54" s="428"/>
      <c r="AB54" s="338" t="str">
        <f>IFERROR(AA54*VLOOKUP(AG54,【参考】数式用3!$AN$24:$BU$27,MATCH(N54,【参考】数式用3!$AN$2:$BU$2,0)),"")</f>
        <v/>
      </c>
      <c r="AC54" s="50"/>
      <c r="AD54" s="427" t="str">
        <f t="shared" si="0"/>
        <v/>
      </c>
      <c r="AE54" s="323" t="str">
        <f t="shared" si="4"/>
        <v/>
      </c>
      <c r="AF54" s="323" t="str">
        <f t="shared" si="5"/>
        <v/>
      </c>
      <c r="AG54" s="323" t="str">
        <f t="shared" si="6"/>
        <v/>
      </c>
    </row>
    <row r="55" spans="1:33" ht="25" customHeight="1">
      <c r="A55" s="430">
        <v>40</v>
      </c>
      <c r="B55" s="908" t="str">
        <f>IF(基本情報入力シート!C92="","",基本情報入力シート!C92)</f>
        <v/>
      </c>
      <c r="C55" s="909"/>
      <c r="D55" s="909"/>
      <c r="E55" s="909"/>
      <c r="F55" s="909"/>
      <c r="G55" s="909"/>
      <c r="H55" s="909"/>
      <c r="I55" s="909"/>
      <c r="J55" s="325" t="str">
        <f>IF(基本情報入力シート!M92="","",基本情報入力シート!M92)</f>
        <v/>
      </c>
      <c r="K55" s="325" t="str">
        <f>IF(基本情報入力シート!R92="","",基本情報入力シート!R92)</f>
        <v/>
      </c>
      <c r="L55" s="325" t="str">
        <f>IF(基本情報入力シート!W92="","",基本情報入力シート!W92)</f>
        <v/>
      </c>
      <c r="M55" s="335" t="str">
        <f>IF(基本情報入力シート!X92="","",基本情報入力シート!X92)</f>
        <v/>
      </c>
      <c r="N55" s="339" t="str">
        <f>IF(基本情報入力シート!Y92="","",基本情報入力シート!Y92)</f>
        <v/>
      </c>
      <c r="O55" s="47"/>
      <c r="P55" s="48"/>
      <c r="Q55" s="49"/>
      <c r="R55" s="47"/>
      <c r="S55" s="336"/>
      <c r="T55" s="454" t="str">
        <f>IFERROR(S55*VLOOKUP(AE55,【参考】数式用3!$AN$3:$BU$14,MATCH(N55,【参考】数式用3!$AN$2:$BU$2,0)),"")</f>
        <v/>
      </c>
      <c r="U55" s="337"/>
      <c r="V55" s="55"/>
      <c r="W55" s="55"/>
      <c r="X55" s="960" t="str">
        <f>IFERROR(V55*VLOOKUP(AF55,【参考】数式用3!$AN$15:$BU$23,MATCH(N55,【参考】数式用3!$AN$2:$BU$2,0)),"")</f>
        <v/>
      </c>
      <c r="Y55" s="961"/>
      <c r="Z55" s="450"/>
      <c r="AA55" s="428"/>
      <c r="AB55" s="338" t="str">
        <f>IFERROR(AA55*VLOOKUP(AG55,【参考】数式用3!$AN$24:$BU$27,MATCH(N55,【参考】数式用3!$AN$2:$BU$2,0)),"")</f>
        <v/>
      </c>
      <c r="AC55" s="50"/>
      <c r="AD55" s="427" t="str">
        <f t="shared" si="0"/>
        <v/>
      </c>
      <c r="AE55" s="323" t="str">
        <f t="shared" si="4"/>
        <v/>
      </c>
      <c r="AF55" s="323" t="str">
        <f t="shared" si="5"/>
        <v/>
      </c>
      <c r="AG55" s="323" t="str">
        <f t="shared" si="6"/>
        <v/>
      </c>
    </row>
    <row r="56" spans="1:33" ht="25" customHeight="1">
      <c r="A56" s="430">
        <v>41</v>
      </c>
      <c r="B56" s="908" t="str">
        <f>IF(基本情報入力シート!C93="","",基本情報入力シート!C93)</f>
        <v/>
      </c>
      <c r="C56" s="909"/>
      <c r="D56" s="909"/>
      <c r="E56" s="909"/>
      <c r="F56" s="909"/>
      <c r="G56" s="909"/>
      <c r="H56" s="909"/>
      <c r="I56" s="909"/>
      <c r="J56" s="325" t="str">
        <f>IF(基本情報入力シート!M93="","",基本情報入力シート!M93)</f>
        <v/>
      </c>
      <c r="K56" s="325" t="str">
        <f>IF(基本情報入力シート!R93="","",基本情報入力シート!R93)</f>
        <v/>
      </c>
      <c r="L56" s="325" t="str">
        <f>IF(基本情報入力シート!W93="","",基本情報入力シート!W93)</f>
        <v/>
      </c>
      <c r="M56" s="335" t="str">
        <f>IF(基本情報入力シート!X93="","",基本情報入力シート!X93)</f>
        <v/>
      </c>
      <c r="N56" s="339" t="str">
        <f>IF(基本情報入力シート!Y93="","",基本情報入力シート!Y93)</f>
        <v/>
      </c>
      <c r="O56" s="47"/>
      <c r="P56" s="48"/>
      <c r="Q56" s="49"/>
      <c r="R56" s="47"/>
      <c r="S56" s="336"/>
      <c r="T56" s="454" t="str">
        <f>IFERROR(S56*VLOOKUP(AE56,【参考】数式用3!$AN$3:$BU$14,MATCH(N56,【参考】数式用3!$AN$2:$BU$2,0)),"")</f>
        <v/>
      </c>
      <c r="U56" s="337"/>
      <c r="V56" s="55"/>
      <c r="W56" s="55"/>
      <c r="X56" s="960" t="str">
        <f>IFERROR(V56*VLOOKUP(AF56,【参考】数式用3!$AN$15:$BU$23,MATCH(N56,【参考】数式用3!$AN$2:$BU$2,0)),"")</f>
        <v/>
      </c>
      <c r="Y56" s="961"/>
      <c r="Z56" s="450"/>
      <c r="AA56" s="428"/>
      <c r="AB56" s="338" t="str">
        <f>IFERROR(AA56*VLOOKUP(AG56,【参考】数式用3!$AN$24:$BU$27,MATCH(N56,【参考】数式用3!$AN$2:$BU$2,0)),"")</f>
        <v/>
      </c>
      <c r="AC56" s="50"/>
      <c r="AD56" s="427" t="str">
        <f t="shared" si="0"/>
        <v/>
      </c>
      <c r="AE56" s="323" t="str">
        <f t="shared" si="4"/>
        <v/>
      </c>
      <c r="AF56" s="323" t="str">
        <f t="shared" si="5"/>
        <v/>
      </c>
      <c r="AG56" s="323" t="str">
        <f t="shared" si="6"/>
        <v/>
      </c>
    </row>
    <row r="57" spans="1:33" ht="25" customHeight="1">
      <c r="A57" s="430">
        <v>42</v>
      </c>
      <c r="B57" s="908" t="str">
        <f>IF(基本情報入力シート!C94="","",基本情報入力シート!C94)</f>
        <v/>
      </c>
      <c r="C57" s="909"/>
      <c r="D57" s="909"/>
      <c r="E57" s="909"/>
      <c r="F57" s="909"/>
      <c r="G57" s="909"/>
      <c r="H57" s="909"/>
      <c r="I57" s="909"/>
      <c r="J57" s="325" t="str">
        <f>IF(基本情報入力シート!M94="","",基本情報入力シート!M94)</f>
        <v/>
      </c>
      <c r="K57" s="325" t="str">
        <f>IF(基本情報入力シート!R94="","",基本情報入力シート!R94)</f>
        <v/>
      </c>
      <c r="L57" s="325" t="str">
        <f>IF(基本情報入力シート!W94="","",基本情報入力シート!W94)</f>
        <v/>
      </c>
      <c r="M57" s="335" t="str">
        <f>IF(基本情報入力シート!X94="","",基本情報入力シート!X94)</f>
        <v/>
      </c>
      <c r="N57" s="339" t="str">
        <f>IF(基本情報入力シート!Y94="","",基本情報入力シート!Y94)</f>
        <v/>
      </c>
      <c r="O57" s="47"/>
      <c r="P57" s="48"/>
      <c r="Q57" s="49"/>
      <c r="R57" s="47"/>
      <c r="S57" s="336"/>
      <c r="T57" s="454" t="str">
        <f>IFERROR(S57*VLOOKUP(AE57,【参考】数式用3!$AN$3:$BU$14,MATCH(N57,【参考】数式用3!$AN$2:$BU$2,0)),"")</f>
        <v/>
      </c>
      <c r="U57" s="337"/>
      <c r="V57" s="55"/>
      <c r="W57" s="55"/>
      <c r="X57" s="960" t="str">
        <f>IFERROR(V57*VLOOKUP(AF57,【参考】数式用3!$AN$15:$BU$23,MATCH(N57,【参考】数式用3!$AN$2:$BU$2,0)),"")</f>
        <v/>
      </c>
      <c r="Y57" s="961"/>
      <c r="Z57" s="450"/>
      <c r="AA57" s="428"/>
      <c r="AB57" s="338" t="str">
        <f>IFERROR(AA57*VLOOKUP(AG57,【参考】数式用3!$AN$24:$BU$27,MATCH(N57,【参考】数式用3!$AN$2:$BU$2,0)),"")</f>
        <v/>
      </c>
      <c r="AC57" s="50"/>
      <c r="AD57" s="427" t="str">
        <f t="shared" si="0"/>
        <v/>
      </c>
      <c r="AE57" s="323" t="str">
        <f t="shared" si="4"/>
        <v/>
      </c>
      <c r="AF57" s="323" t="str">
        <f t="shared" si="5"/>
        <v/>
      </c>
      <c r="AG57" s="323" t="str">
        <f t="shared" si="6"/>
        <v/>
      </c>
    </row>
    <row r="58" spans="1:33" ht="25" customHeight="1">
      <c r="A58" s="430">
        <v>43</v>
      </c>
      <c r="B58" s="908" t="str">
        <f>IF(基本情報入力シート!C95="","",基本情報入力シート!C95)</f>
        <v/>
      </c>
      <c r="C58" s="909"/>
      <c r="D58" s="909"/>
      <c r="E58" s="909"/>
      <c r="F58" s="909"/>
      <c r="G58" s="909"/>
      <c r="H58" s="909"/>
      <c r="I58" s="909"/>
      <c r="J58" s="325" t="str">
        <f>IF(基本情報入力シート!M95="","",基本情報入力シート!M95)</f>
        <v/>
      </c>
      <c r="K58" s="325" t="str">
        <f>IF(基本情報入力シート!R95="","",基本情報入力シート!R95)</f>
        <v/>
      </c>
      <c r="L58" s="325" t="str">
        <f>IF(基本情報入力シート!W95="","",基本情報入力シート!W95)</f>
        <v/>
      </c>
      <c r="M58" s="335" t="str">
        <f>IF(基本情報入力シート!X95="","",基本情報入力シート!X95)</f>
        <v/>
      </c>
      <c r="N58" s="339" t="str">
        <f>IF(基本情報入力シート!Y95="","",基本情報入力シート!Y95)</f>
        <v/>
      </c>
      <c r="O58" s="47"/>
      <c r="P58" s="48"/>
      <c r="Q58" s="49"/>
      <c r="R58" s="47"/>
      <c r="S58" s="336"/>
      <c r="T58" s="454" t="str">
        <f>IFERROR(S58*VLOOKUP(AE58,【参考】数式用3!$AN$3:$BU$14,MATCH(N58,【参考】数式用3!$AN$2:$BU$2,0)),"")</f>
        <v/>
      </c>
      <c r="U58" s="337"/>
      <c r="V58" s="55"/>
      <c r="W58" s="55"/>
      <c r="X58" s="960" t="str">
        <f>IFERROR(V58*VLOOKUP(AF58,【参考】数式用3!$AN$15:$BU$23,MATCH(N58,【参考】数式用3!$AN$2:$BU$2,0)),"")</f>
        <v/>
      </c>
      <c r="Y58" s="961"/>
      <c r="Z58" s="450"/>
      <c r="AA58" s="428"/>
      <c r="AB58" s="338" t="str">
        <f>IFERROR(AA58*VLOOKUP(AG58,【参考】数式用3!$AN$24:$BU$27,MATCH(N58,【参考】数式用3!$AN$2:$BU$2,0)),"")</f>
        <v/>
      </c>
      <c r="AC58" s="50"/>
      <c r="AD58" s="427" t="str">
        <f t="shared" si="0"/>
        <v/>
      </c>
      <c r="AE58" s="323" t="str">
        <f t="shared" si="4"/>
        <v/>
      </c>
      <c r="AF58" s="323" t="str">
        <f t="shared" si="5"/>
        <v/>
      </c>
      <c r="AG58" s="323" t="str">
        <f t="shared" si="6"/>
        <v/>
      </c>
    </row>
    <row r="59" spans="1:33" ht="25" customHeight="1">
      <c r="A59" s="430">
        <v>44</v>
      </c>
      <c r="B59" s="908" t="str">
        <f>IF(基本情報入力シート!C96="","",基本情報入力シート!C96)</f>
        <v/>
      </c>
      <c r="C59" s="909"/>
      <c r="D59" s="909"/>
      <c r="E59" s="909"/>
      <c r="F59" s="909"/>
      <c r="G59" s="909"/>
      <c r="H59" s="909"/>
      <c r="I59" s="909"/>
      <c r="J59" s="325" t="str">
        <f>IF(基本情報入力シート!M96="","",基本情報入力シート!M96)</f>
        <v/>
      </c>
      <c r="K59" s="325" t="str">
        <f>IF(基本情報入力シート!R96="","",基本情報入力シート!R96)</f>
        <v/>
      </c>
      <c r="L59" s="325" t="str">
        <f>IF(基本情報入力シート!W96="","",基本情報入力シート!W96)</f>
        <v/>
      </c>
      <c r="M59" s="335" t="str">
        <f>IF(基本情報入力シート!X96="","",基本情報入力シート!X96)</f>
        <v/>
      </c>
      <c r="N59" s="339" t="str">
        <f>IF(基本情報入力シート!Y96="","",基本情報入力シート!Y96)</f>
        <v/>
      </c>
      <c r="O59" s="47"/>
      <c r="P59" s="48"/>
      <c r="Q59" s="49"/>
      <c r="R59" s="47"/>
      <c r="S59" s="336"/>
      <c r="T59" s="454" t="str">
        <f>IFERROR(S59*VLOOKUP(AE59,【参考】数式用3!$AN$3:$BU$14,MATCH(N59,【参考】数式用3!$AN$2:$BU$2,0)),"")</f>
        <v/>
      </c>
      <c r="U59" s="337"/>
      <c r="V59" s="55"/>
      <c r="W59" s="55"/>
      <c r="X59" s="960" t="str">
        <f>IFERROR(V59*VLOOKUP(AF59,【参考】数式用3!$AN$15:$BU$23,MATCH(N59,【参考】数式用3!$AN$2:$BU$2,0)),"")</f>
        <v/>
      </c>
      <c r="Y59" s="961"/>
      <c r="Z59" s="450"/>
      <c r="AA59" s="428"/>
      <c r="AB59" s="338" t="str">
        <f>IFERROR(AA59*VLOOKUP(AG59,【参考】数式用3!$AN$24:$BU$27,MATCH(N59,【参考】数式用3!$AN$2:$BU$2,0)),"")</f>
        <v/>
      </c>
      <c r="AC59" s="50"/>
      <c r="AD59" s="427" t="str">
        <f t="shared" si="0"/>
        <v/>
      </c>
      <c r="AE59" s="323" t="str">
        <f t="shared" si="4"/>
        <v/>
      </c>
      <c r="AF59" s="323" t="str">
        <f t="shared" si="5"/>
        <v/>
      </c>
      <c r="AG59" s="323" t="str">
        <f t="shared" si="6"/>
        <v/>
      </c>
    </row>
    <row r="60" spans="1:33" ht="25" customHeight="1">
      <c r="A60" s="430">
        <v>45</v>
      </c>
      <c r="B60" s="908" t="str">
        <f>IF(基本情報入力シート!C97="","",基本情報入力シート!C97)</f>
        <v/>
      </c>
      <c r="C60" s="909"/>
      <c r="D60" s="909"/>
      <c r="E60" s="909"/>
      <c r="F60" s="909"/>
      <c r="G60" s="909"/>
      <c r="H60" s="909"/>
      <c r="I60" s="909"/>
      <c r="J60" s="325" t="str">
        <f>IF(基本情報入力シート!M97="","",基本情報入力シート!M97)</f>
        <v/>
      </c>
      <c r="K60" s="325" t="str">
        <f>IF(基本情報入力シート!R97="","",基本情報入力シート!R97)</f>
        <v/>
      </c>
      <c r="L60" s="325" t="str">
        <f>IF(基本情報入力シート!W97="","",基本情報入力シート!W97)</f>
        <v/>
      </c>
      <c r="M60" s="335" t="str">
        <f>IF(基本情報入力シート!X97="","",基本情報入力シート!X97)</f>
        <v/>
      </c>
      <c r="N60" s="339" t="str">
        <f>IF(基本情報入力シート!Y97="","",基本情報入力シート!Y97)</f>
        <v/>
      </c>
      <c r="O60" s="47"/>
      <c r="P60" s="48"/>
      <c r="Q60" s="49"/>
      <c r="R60" s="47"/>
      <c r="S60" s="336"/>
      <c r="T60" s="454" t="str">
        <f>IFERROR(S60*VLOOKUP(AE60,【参考】数式用3!$AN$3:$BU$14,MATCH(N60,【参考】数式用3!$AN$2:$BU$2,0)),"")</f>
        <v/>
      </c>
      <c r="U60" s="337"/>
      <c r="V60" s="55"/>
      <c r="W60" s="55"/>
      <c r="X60" s="960" t="str">
        <f>IFERROR(V60*VLOOKUP(AF60,【参考】数式用3!$AN$15:$BU$23,MATCH(N60,【参考】数式用3!$AN$2:$BU$2,0)),"")</f>
        <v/>
      </c>
      <c r="Y60" s="961"/>
      <c r="Z60" s="450"/>
      <c r="AA60" s="428"/>
      <c r="AB60" s="338" t="str">
        <f>IFERROR(AA60*VLOOKUP(AG60,【参考】数式用3!$AN$24:$BU$27,MATCH(N60,【参考】数式用3!$AN$2:$BU$2,0)),"")</f>
        <v/>
      </c>
      <c r="AC60" s="50"/>
      <c r="AD60" s="427" t="str">
        <f t="shared" si="0"/>
        <v/>
      </c>
      <c r="AE60" s="323" t="str">
        <f t="shared" si="4"/>
        <v/>
      </c>
      <c r="AF60" s="323" t="str">
        <f t="shared" si="5"/>
        <v/>
      </c>
      <c r="AG60" s="323" t="str">
        <f t="shared" si="6"/>
        <v/>
      </c>
    </row>
    <row r="61" spans="1:33" ht="25" customHeight="1">
      <c r="A61" s="430">
        <v>46</v>
      </c>
      <c r="B61" s="908" t="str">
        <f>IF(基本情報入力シート!C98="","",基本情報入力シート!C98)</f>
        <v/>
      </c>
      <c r="C61" s="909"/>
      <c r="D61" s="909"/>
      <c r="E61" s="909"/>
      <c r="F61" s="909"/>
      <c r="G61" s="909"/>
      <c r="H61" s="909"/>
      <c r="I61" s="909"/>
      <c r="J61" s="325" t="str">
        <f>IF(基本情報入力シート!M98="","",基本情報入力シート!M98)</f>
        <v/>
      </c>
      <c r="K61" s="325" t="str">
        <f>IF(基本情報入力シート!R98="","",基本情報入力シート!R98)</f>
        <v/>
      </c>
      <c r="L61" s="325" t="str">
        <f>IF(基本情報入力シート!W98="","",基本情報入力シート!W98)</f>
        <v/>
      </c>
      <c r="M61" s="335" t="str">
        <f>IF(基本情報入力シート!X98="","",基本情報入力シート!X98)</f>
        <v/>
      </c>
      <c r="N61" s="339" t="str">
        <f>IF(基本情報入力シート!Y98="","",基本情報入力シート!Y98)</f>
        <v/>
      </c>
      <c r="O61" s="47"/>
      <c r="P61" s="48"/>
      <c r="Q61" s="49"/>
      <c r="R61" s="47"/>
      <c r="S61" s="336"/>
      <c r="T61" s="454" t="str">
        <f>IFERROR(S61*VLOOKUP(AE61,【参考】数式用3!$AN$3:$BU$14,MATCH(N61,【参考】数式用3!$AN$2:$BU$2,0)),"")</f>
        <v/>
      </c>
      <c r="U61" s="337"/>
      <c r="V61" s="55"/>
      <c r="W61" s="55"/>
      <c r="X61" s="960" t="str">
        <f>IFERROR(V61*VLOOKUP(AF61,【参考】数式用3!$AN$15:$BU$23,MATCH(N61,【参考】数式用3!$AN$2:$BU$2,0)),"")</f>
        <v/>
      </c>
      <c r="Y61" s="961"/>
      <c r="Z61" s="450"/>
      <c r="AA61" s="428"/>
      <c r="AB61" s="338" t="str">
        <f>IFERROR(AA61*VLOOKUP(AG61,【参考】数式用3!$AN$24:$BU$27,MATCH(N61,【参考】数式用3!$AN$2:$BU$2,0)),"")</f>
        <v/>
      </c>
      <c r="AC61" s="50"/>
      <c r="AD61" s="427" t="str">
        <f t="shared" si="0"/>
        <v/>
      </c>
      <c r="AE61" s="323" t="str">
        <f t="shared" si="4"/>
        <v/>
      </c>
      <c r="AF61" s="323" t="str">
        <f t="shared" si="5"/>
        <v/>
      </c>
      <c r="AG61" s="323" t="str">
        <f t="shared" si="6"/>
        <v/>
      </c>
    </row>
    <row r="62" spans="1:33" ht="25" customHeight="1">
      <c r="A62" s="430">
        <v>47</v>
      </c>
      <c r="B62" s="908" t="str">
        <f>IF(基本情報入力シート!C99="","",基本情報入力シート!C99)</f>
        <v/>
      </c>
      <c r="C62" s="909"/>
      <c r="D62" s="909"/>
      <c r="E62" s="909"/>
      <c r="F62" s="909"/>
      <c r="G62" s="909"/>
      <c r="H62" s="909"/>
      <c r="I62" s="909"/>
      <c r="J62" s="325" t="str">
        <f>IF(基本情報入力シート!M99="","",基本情報入力シート!M99)</f>
        <v/>
      </c>
      <c r="K62" s="325" t="str">
        <f>IF(基本情報入力シート!R99="","",基本情報入力シート!R99)</f>
        <v/>
      </c>
      <c r="L62" s="325" t="str">
        <f>IF(基本情報入力シート!W99="","",基本情報入力シート!W99)</f>
        <v/>
      </c>
      <c r="M62" s="335" t="str">
        <f>IF(基本情報入力シート!X99="","",基本情報入力シート!X99)</f>
        <v/>
      </c>
      <c r="N62" s="339" t="str">
        <f>IF(基本情報入力シート!Y99="","",基本情報入力シート!Y99)</f>
        <v/>
      </c>
      <c r="O62" s="47"/>
      <c r="P62" s="48"/>
      <c r="Q62" s="49"/>
      <c r="R62" s="47"/>
      <c r="S62" s="336"/>
      <c r="T62" s="454" t="str">
        <f>IFERROR(S62*VLOOKUP(AE62,【参考】数式用3!$AN$3:$BU$14,MATCH(N62,【参考】数式用3!$AN$2:$BU$2,0)),"")</f>
        <v/>
      </c>
      <c r="U62" s="337"/>
      <c r="V62" s="55"/>
      <c r="W62" s="55"/>
      <c r="X62" s="960" t="str">
        <f>IFERROR(V62*VLOOKUP(AF62,【参考】数式用3!$AN$15:$BU$23,MATCH(N62,【参考】数式用3!$AN$2:$BU$2,0)),"")</f>
        <v/>
      </c>
      <c r="Y62" s="961"/>
      <c r="Z62" s="450"/>
      <c r="AA62" s="428"/>
      <c r="AB62" s="338" t="str">
        <f>IFERROR(AA62*VLOOKUP(AG62,【参考】数式用3!$AN$24:$BU$27,MATCH(N62,【参考】数式用3!$AN$2:$BU$2,0)),"")</f>
        <v/>
      </c>
      <c r="AC62" s="50"/>
      <c r="AD62" s="427" t="str">
        <f t="shared" si="0"/>
        <v/>
      </c>
      <c r="AE62" s="323" t="str">
        <f t="shared" si="4"/>
        <v/>
      </c>
      <c r="AF62" s="323" t="str">
        <f t="shared" si="5"/>
        <v/>
      </c>
      <c r="AG62" s="323" t="str">
        <f t="shared" si="6"/>
        <v/>
      </c>
    </row>
    <row r="63" spans="1:33" ht="25" customHeight="1">
      <c r="A63" s="430">
        <v>48</v>
      </c>
      <c r="B63" s="908" t="str">
        <f>IF(基本情報入力シート!C100="","",基本情報入力シート!C100)</f>
        <v/>
      </c>
      <c r="C63" s="909"/>
      <c r="D63" s="909"/>
      <c r="E63" s="909"/>
      <c r="F63" s="909"/>
      <c r="G63" s="909"/>
      <c r="H63" s="909"/>
      <c r="I63" s="909"/>
      <c r="J63" s="325" t="str">
        <f>IF(基本情報入力シート!M100="","",基本情報入力シート!M100)</f>
        <v/>
      </c>
      <c r="K63" s="325" t="str">
        <f>IF(基本情報入力シート!R100="","",基本情報入力シート!R100)</f>
        <v/>
      </c>
      <c r="L63" s="325" t="str">
        <f>IF(基本情報入力シート!W100="","",基本情報入力シート!W100)</f>
        <v/>
      </c>
      <c r="M63" s="335" t="str">
        <f>IF(基本情報入力シート!X100="","",基本情報入力シート!X100)</f>
        <v/>
      </c>
      <c r="N63" s="339" t="str">
        <f>IF(基本情報入力シート!Y100="","",基本情報入力シート!Y100)</f>
        <v/>
      </c>
      <c r="O63" s="47"/>
      <c r="P63" s="48"/>
      <c r="Q63" s="49"/>
      <c r="R63" s="47"/>
      <c r="S63" s="336"/>
      <c r="T63" s="454" t="str">
        <f>IFERROR(S63*VLOOKUP(AE63,【参考】数式用3!$AN$3:$BU$14,MATCH(N63,【参考】数式用3!$AN$2:$BU$2,0)),"")</f>
        <v/>
      </c>
      <c r="U63" s="337"/>
      <c r="V63" s="55"/>
      <c r="W63" s="55"/>
      <c r="X63" s="960" t="str">
        <f>IFERROR(V63*VLOOKUP(AF63,【参考】数式用3!$AN$15:$BU$23,MATCH(N63,【参考】数式用3!$AN$2:$BU$2,0)),"")</f>
        <v/>
      </c>
      <c r="Y63" s="961"/>
      <c r="Z63" s="450"/>
      <c r="AA63" s="428"/>
      <c r="AB63" s="338" t="str">
        <f>IFERROR(AA63*VLOOKUP(AG63,【参考】数式用3!$AN$24:$BU$27,MATCH(N63,【参考】数式用3!$AN$2:$BU$2,0)),"")</f>
        <v/>
      </c>
      <c r="AC63" s="50"/>
      <c r="AD63" s="427" t="str">
        <f t="shared" si="0"/>
        <v/>
      </c>
      <c r="AE63" s="323" t="str">
        <f t="shared" si="4"/>
        <v/>
      </c>
      <c r="AF63" s="323" t="str">
        <f t="shared" si="5"/>
        <v/>
      </c>
      <c r="AG63" s="323" t="str">
        <f t="shared" si="6"/>
        <v/>
      </c>
    </row>
    <row r="64" spans="1:33" ht="25" customHeight="1">
      <c r="A64" s="430">
        <v>49</v>
      </c>
      <c r="B64" s="908" t="str">
        <f>IF(基本情報入力シート!C101="","",基本情報入力シート!C101)</f>
        <v/>
      </c>
      <c r="C64" s="909"/>
      <c r="D64" s="909"/>
      <c r="E64" s="909"/>
      <c r="F64" s="909"/>
      <c r="G64" s="909"/>
      <c r="H64" s="909"/>
      <c r="I64" s="909"/>
      <c r="J64" s="325" t="str">
        <f>IF(基本情報入力シート!M101="","",基本情報入力シート!M101)</f>
        <v/>
      </c>
      <c r="K64" s="325" t="str">
        <f>IF(基本情報入力シート!R101="","",基本情報入力シート!R101)</f>
        <v/>
      </c>
      <c r="L64" s="325" t="str">
        <f>IF(基本情報入力シート!W101="","",基本情報入力シート!W101)</f>
        <v/>
      </c>
      <c r="M64" s="335" t="str">
        <f>IF(基本情報入力シート!X101="","",基本情報入力シート!X101)</f>
        <v/>
      </c>
      <c r="N64" s="339" t="str">
        <f>IF(基本情報入力シート!Y101="","",基本情報入力シート!Y101)</f>
        <v/>
      </c>
      <c r="O64" s="47"/>
      <c r="P64" s="48"/>
      <c r="Q64" s="49"/>
      <c r="R64" s="47"/>
      <c r="S64" s="336"/>
      <c r="T64" s="454" t="str">
        <f>IFERROR(S64*VLOOKUP(AE64,【参考】数式用3!$AN$3:$BU$14,MATCH(N64,【参考】数式用3!$AN$2:$BU$2,0)),"")</f>
        <v/>
      </c>
      <c r="U64" s="337"/>
      <c r="V64" s="55"/>
      <c r="W64" s="55"/>
      <c r="X64" s="960" t="str">
        <f>IFERROR(V64*VLOOKUP(AF64,【参考】数式用3!$AN$15:$BU$23,MATCH(N64,【参考】数式用3!$AN$2:$BU$2,0)),"")</f>
        <v/>
      </c>
      <c r="Y64" s="961"/>
      <c r="Z64" s="450"/>
      <c r="AA64" s="428"/>
      <c r="AB64" s="338" t="str">
        <f>IFERROR(AA64*VLOOKUP(AG64,【参考】数式用3!$AN$24:$BU$27,MATCH(N64,【参考】数式用3!$AN$2:$BU$2,0)),"")</f>
        <v/>
      </c>
      <c r="AC64" s="50"/>
      <c r="AD64" s="427" t="str">
        <f t="shared" si="0"/>
        <v/>
      </c>
      <c r="AE64" s="323" t="str">
        <f t="shared" si="4"/>
        <v/>
      </c>
      <c r="AF64" s="323" t="str">
        <f t="shared" si="5"/>
        <v/>
      </c>
      <c r="AG64" s="323" t="str">
        <f t="shared" si="6"/>
        <v/>
      </c>
    </row>
    <row r="65" spans="1:33" ht="25" customHeight="1">
      <c r="A65" s="430">
        <v>50</v>
      </c>
      <c r="B65" s="908" t="str">
        <f>IF(基本情報入力シート!C102="","",基本情報入力シート!C102)</f>
        <v/>
      </c>
      <c r="C65" s="909"/>
      <c r="D65" s="909"/>
      <c r="E65" s="909"/>
      <c r="F65" s="909"/>
      <c r="G65" s="909"/>
      <c r="H65" s="909"/>
      <c r="I65" s="909"/>
      <c r="J65" s="325" t="str">
        <f>IF(基本情報入力シート!M102="","",基本情報入力シート!M102)</f>
        <v/>
      </c>
      <c r="K65" s="325" t="str">
        <f>IF(基本情報入力シート!R102="","",基本情報入力シート!R102)</f>
        <v/>
      </c>
      <c r="L65" s="325" t="str">
        <f>IF(基本情報入力シート!W102="","",基本情報入力シート!W102)</f>
        <v/>
      </c>
      <c r="M65" s="335" t="str">
        <f>IF(基本情報入力シート!X102="","",基本情報入力シート!X102)</f>
        <v/>
      </c>
      <c r="N65" s="339" t="str">
        <f>IF(基本情報入力シート!Y102="","",基本情報入力シート!Y102)</f>
        <v/>
      </c>
      <c r="O65" s="47"/>
      <c r="P65" s="48"/>
      <c r="Q65" s="49"/>
      <c r="R65" s="47"/>
      <c r="S65" s="336"/>
      <c r="T65" s="454" t="str">
        <f>IFERROR(S65*VLOOKUP(AE65,【参考】数式用3!$AN$3:$BU$14,MATCH(N65,【参考】数式用3!$AN$2:$BU$2,0)),"")</f>
        <v/>
      </c>
      <c r="U65" s="337"/>
      <c r="V65" s="55"/>
      <c r="W65" s="55"/>
      <c r="X65" s="960" t="str">
        <f>IFERROR(V65*VLOOKUP(AF65,【参考】数式用3!$AN$15:$BU$23,MATCH(N65,【参考】数式用3!$AN$2:$BU$2,0)),"")</f>
        <v/>
      </c>
      <c r="Y65" s="961"/>
      <c r="Z65" s="450"/>
      <c r="AA65" s="428"/>
      <c r="AB65" s="338" t="str">
        <f>IFERROR(AA65*VLOOKUP(AG65,【参考】数式用3!$AN$24:$BU$27,MATCH(N65,【参考】数式用3!$AN$2:$BU$2,0)),"")</f>
        <v/>
      </c>
      <c r="AC65" s="50"/>
      <c r="AD65" s="427" t="str">
        <f t="shared" si="0"/>
        <v/>
      </c>
      <c r="AE65" s="323" t="str">
        <f t="shared" si="4"/>
        <v/>
      </c>
      <c r="AF65" s="323" t="str">
        <f t="shared" si="5"/>
        <v/>
      </c>
      <c r="AG65" s="323" t="str">
        <f t="shared" si="6"/>
        <v/>
      </c>
    </row>
    <row r="66" spans="1:33" ht="25" customHeight="1">
      <c r="A66" s="430">
        <v>51</v>
      </c>
      <c r="B66" s="908" t="str">
        <f>IF(基本情報入力シート!C103="","",基本情報入力シート!C103)</f>
        <v/>
      </c>
      <c r="C66" s="909"/>
      <c r="D66" s="909"/>
      <c r="E66" s="909"/>
      <c r="F66" s="909"/>
      <c r="G66" s="909"/>
      <c r="H66" s="909"/>
      <c r="I66" s="909"/>
      <c r="J66" s="325" t="str">
        <f>IF(基本情報入力シート!M103="","",基本情報入力シート!M103)</f>
        <v/>
      </c>
      <c r="K66" s="325" t="str">
        <f>IF(基本情報入力シート!R103="","",基本情報入力シート!R103)</f>
        <v/>
      </c>
      <c r="L66" s="325" t="str">
        <f>IF(基本情報入力シート!W103="","",基本情報入力シート!W103)</f>
        <v/>
      </c>
      <c r="M66" s="335" t="str">
        <f>IF(基本情報入力シート!X103="","",基本情報入力シート!X103)</f>
        <v/>
      </c>
      <c r="N66" s="339" t="str">
        <f>IF(基本情報入力シート!Y103="","",基本情報入力シート!Y103)</f>
        <v/>
      </c>
      <c r="O66" s="47"/>
      <c r="P66" s="48"/>
      <c r="Q66" s="49"/>
      <c r="R66" s="47"/>
      <c r="S66" s="336"/>
      <c r="T66" s="454" t="str">
        <f>IFERROR(S66*VLOOKUP(AE66,【参考】数式用3!$AN$3:$BU$14,MATCH(N66,【参考】数式用3!$AN$2:$BU$2,0)),"")</f>
        <v/>
      </c>
      <c r="U66" s="337"/>
      <c r="V66" s="55"/>
      <c r="W66" s="55"/>
      <c r="X66" s="960" t="str">
        <f>IFERROR(V66*VLOOKUP(AF66,【参考】数式用3!$AN$15:$BU$23,MATCH(N66,【参考】数式用3!$AN$2:$BU$2,0)),"")</f>
        <v/>
      </c>
      <c r="Y66" s="961"/>
      <c r="Z66" s="450"/>
      <c r="AA66" s="428"/>
      <c r="AB66" s="338" t="str">
        <f>IFERROR(AA66*VLOOKUP(AG66,【参考】数式用3!$AN$24:$BU$27,MATCH(N66,【参考】数式用3!$AN$2:$BU$2,0)),"")</f>
        <v/>
      </c>
      <c r="AC66" s="50"/>
      <c r="AD66" s="427" t="str">
        <f t="shared" si="0"/>
        <v/>
      </c>
      <c r="AE66" s="323" t="str">
        <f t="shared" si="4"/>
        <v/>
      </c>
      <c r="AF66" s="323" t="str">
        <f t="shared" si="5"/>
        <v/>
      </c>
      <c r="AG66" s="323" t="str">
        <f t="shared" si="6"/>
        <v/>
      </c>
    </row>
    <row r="67" spans="1:33" ht="25" customHeight="1">
      <c r="A67" s="430">
        <v>52</v>
      </c>
      <c r="B67" s="908" t="str">
        <f>IF(基本情報入力シート!C104="","",基本情報入力シート!C104)</f>
        <v/>
      </c>
      <c r="C67" s="909"/>
      <c r="D67" s="909"/>
      <c r="E67" s="909"/>
      <c r="F67" s="909"/>
      <c r="G67" s="909"/>
      <c r="H67" s="909"/>
      <c r="I67" s="909"/>
      <c r="J67" s="325" t="str">
        <f>IF(基本情報入力シート!M104="","",基本情報入力シート!M104)</f>
        <v/>
      </c>
      <c r="K67" s="325" t="str">
        <f>IF(基本情報入力シート!R104="","",基本情報入力シート!R104)</f>
        <v/>
      </c>
      <c r="L67" s="325" t="str">
        <f>IF(基本情報入力シート!W104="","",基本情報入力シート!W104)</f>
        <v/>
      </c>
      <c r="M67" s="335" t="str">
        <f>IF(基本情報入力シート!X104="","",基本情報入力シート!X104)</f>
        <v/>
      </c>
      <c r="N67" s="339" t="str">
        <f>IF(基本情報入力シート!Y104="","",基本情報入力シート!Y104)</f>
        <v/>
      </c>
      <c r="O67" s="47"/>
      <c r="P67" s="48"/>
      <c r="Q67" s="49"/>
      <c r="R67" s="47"/>
      <c r="S67" s="336"/>
      <c r="T67" s="454" t="str">
        <f>IFERROR(S67*VLOOKUP(AE67,【参考】数式用3!$AN$3:$BU$14,MATCH(N67,【参考】数式用3!$AN$2:$BU$2,0)),"")</f>
        <v/>
      </c>
      <c r="U67" s="337"/>
      <c r="V67" s="55"/>
      <c r="W67" s="55"/>
      <c r="X67" s="960" t="str">
        <f>IFERROR(V67*VLOOKUP(AF67,【参考】数式用3!$AN$15:$BU$23,MATCH(N67,【参考】数式用3!$AN$2:$BU$2,0)),"")</f>
        <v/>
      </c>
      <c r="Y67" s="961"/>
      <c r="Z67" s="450"/>
      <c r="AA67" s="428"/>
      <c r="AB67" s="338" t="str">
        <f>IFERROR(AA67*VLOOKUP(AG67,【参考】数式用3!$AN$24:$BU$27,MATCH(N67,【参考】数式用3!$AN$2:$BU$2,0)),"")</f>
        <v/>
      </c>
      <c r="AC67" s="50"/>
      <c r="AD67" s="427" t="str">
        <f t="shared" si="0"/>
        <v/>
      </c>
      <c r="AE67" s="323" t="str">
        <f t="shared" si="4"/>
        <v/>
      </c>
      <c r="AF67" s="323" t="str">
        <f t="shared" si="5"/>
        <v/>
      </c>
      <c r="AG67" s="323" t="str">
        <f t="shared" si="6"/>
        <v/>
      </c>
    </row>
    <row r="68" spans="1:33" ht="25" customHeight="1">
      <c r="A68" s="430">
        <v>53</v>
      </c>
      <c r="B68" s="908" t="str">
        <f>IF(基本情報入力シート!C105="","",基本情報入力シート!C105)</f>
        <v/>
      </c>
      <c r="C68" s="909"/>
      <c r="D68" s="909"/>
      <c r="E68" s="909"/>
      <c r="F68" s="909"/>
      <c r="G68" s="909"/>
      <c r="H68" s="909"/>
      <c r="I68" s="909"/>
      <c r="J68" s="325" t="str">
        <f>IF(基本情報入力シート!M105="","",基本情報入力シート!M105)</f>
        <v/>
      </c>
      <c r="K68" s="325" t="str">
        <f>IF(基本情報入力シート!R105="","",基本情報入力シート!R105)</f>
        <v/>
      </c>
      <c r="L68" s="325" t="str">
        <f>IF(基本情報入力シート!W105="","",基本情報入力シート!W105)</f>
        <v/>
      </c>
      <c r="M68" s="335" t="str">
        <f>IF(基本情報入力シート!X105="","",基本情報入力シート!X105)</f>
        <v/>
      </c>
      <c r="N68" s="339" t="str">
        <f>IF(基本情報入力シート!Y105="","",基本情報入力シート!Y105)</f>
        <v/>
      </c>
      <c r="O68" s="47"/>
      <c r="P68" s="48"/>
      <c r="Q68" s="49"/>
      <c r="R68" s="47"/>
      <c r="S68" s="336"/>
      <c r="T68" s="454" t="str">
        <f>IFERROR(S68*VLOOKUP(AE68,【参考】数式用3!$AN$3:$BU$14,MATCH(N68,【参考】数式用3!$AN$2:$BU$2,0)),"")</f>
        <v/>
      </c>
      <c r="U68" s="337"/>
      <c r="V68" s="55"/>
      <c r="W68" s="55"/>
      <c r="X68" s="960" t="str">
        <f>IFERROR(V68*VLOOKUP(AF68,【参考】数式用3!$AN$15:$BU$23,MATCH(N68,【参考】数式用3!$AN$2:$BU$2,0)),"")</f>
        <v/>
      </c>
      <c r="Y68" s="961"/>
      <c r="Z68" s="450"/>
      <c r="AA68" s="428"/>
      <c r="AB68" s="338" t="str">
        <f>IFERROR(AA68*VLOOKUP(AG68,【参考】数式用3!$AN$24:$BU$27,MATCH(N68,【参考】数式用3!$AN$2:$BU$2,0)),"")</f>
        <v/>
      </c>
      <c r="AC68" s="50"/>
      <c r="AD68" s="427" t="str">
        <f t="shared" si="0"/>
        <v/>
      </c>
      <c r="AE68" s="323" t="str">
        <f t="shared" si="4"/>
        <v/>
      </c>
      <c r="AF68" s="323" t="str">
        <f t="shared" si="5"/>
        <v/>
      </c>
      <c r="AG68" s="323" t="str">
        <f t="shared" si="6"/>
        <v/>
      </c>
    </row>
    <row r="69" spans="1:33" ht="25" customHeight="1">
      <c r="A69" s="430">
        <v>54</v>
      </c>
      <c r="B69" s="908" t="str">
        <f>IF(基本情報入力シート!C106="","",基本情報入力シート!C106)</f>
        <v/>
      </c>
      <c r="C69" s="909"/>
      <c r="D69" s="909"/>
      <c r="E69" s="909"/>
      <c r="F69" s="909"/>
      <c r="G69" s="909"/>
      <c r="H69" s="909"/>
      <c r="I69" s="909"/>
      <c r="J69" s="325" t="str">
        <f>IF(基本情報入力シート!M106="","",基本情報入力シート!M106)</f>
        <v/>
      </c>
      <c r="K69" s="325" t="str">
        <f>IF(基本情報入力シート!R106="","",基本情報入力シート!R106)</f>
        <v/>
      </c>
      <c r="L69" s="325" t="str">
        <f>IF(基本情報入力シート!W106="","",基本情報入力シート!W106)</f>
        <v/>
      </c>
      <c r="M69" s="335" t="str">
        <f>IF(基本情報入力シート!X106="","",基本情報入力シート!X106)</f>
        <v/>
      </c>
      <c r="N69" s="339" t="str">
        <f>IF(基本情報入力シート!Y106="","",基本情報入力シート!Y106)</f>
        <v/>
      </c>
      <c r="O69" s="47"/>
      <c r="P69" s="48"/>
      <c r="Q69" s="49"/>
      <c r="R69" s="47"/>
      <c r="S69" s="336"/>
      <c r="T69" s="454" t="str">
        <f>IFERROR(S69*VLOOKUP(AE69,【参考】数式用3!$AN$3:$BU$14,MATCH(N69,【参考】数式用3!$AN$2:$BU$2,0)),"")</f>
        <v/>
      </c>
      <c r="U69" s="337"/>
      <c r="V69" s="55"/>
      <c r="W69" s="55"/>
      <c r="X69" s="960" t="str">
        <f>IFERROR(V69*VLOOKUP(AF69,【参考】数式用3!$AN$15:$BU$23,MATCH(N69,【参考】数式用3!$AN$2:$BU$2,0)),"")</f>
        <v/>
      </c>
      <c r="Y69" s="961"/>
      <c r="Z69" s="450"/>
      <c r="AA69" s="428"/>
      <c r="AB69" s="338" t="str">
        <f>IFERROR(AA69*VLOOKUP(AG69,【参考】数式用3!$AN$24:$BU$27,MATCH(N69,【参考】数式用3!$AN$2:$BU$2,0)),"")</f>
        <v/>
      </c>
      <c r="AC69" s="50"/>
      <c r="AD69" s="427" t="str">
        <f t="shared" si="0"/>
        <v/>
      </c>
      <c r="AE69" s="323" t="str">
        <f t="shared" si="4"/>
        <v/>
      </c>
      <c r="AF69" s="323" t="str">
        <f t="shared" si="5"/>
        <v/>
      </c>
      <c r="AG69" s="323" t="str">
        <f t="shared" si="6"/>
        <v/>
      </c>
    </row>
    <row r="70" spans="1:33" ht="25" customHeight="1">
      <c r="A70" s="430">
        <v>55</v>
      </c>
      <c r="B70" s="908" t="str">
        <f>IF(基本情報入力シート!C107="","",基本情報入力シート!C107)</f>
        <v/>
      </c>
      <c r="C70" s="909"/>
      <c r="D70" s="909"/>
      <c r="E70" s="909"/>
      <c r="F70" s="909"/>
      <c r="G70" s="909"/>
      <c r="H70" s="909"/>
      <c r="I70" s="909"/>
      <c r="J70" s="325" t="str">
        <f>IF(基本情報入力シート!M107="","",基本情報入力シート!M107)</f>
        <v/>
      </c>
      <c r="K70" s="325" t="str">
        <f>IF(基本情報入力シート!R107="","",基本情報入力シート!R107)</f>
        <v/>
      </c>
      <c r="L70" s="325" t="str">
        <f>IF(基本情報入力シート!W107="","",基本情報入力シート!W107)</f>
        <v/>
      </c>
      <c r="M70" s="335" t="str">
        <f>IF(基本情報入力シート!X107="","",基本情報入力シート!X107)</f>
        <v/>
      </c>
      <c r="N70" s="339" t="str">
        <f>IF(基本情報入力シート!Y107="","",基本情報入力シート!Y107)</f>
        <v/>
      </c>
      <c r="O70" s="47"/>
      <c r="P70" s="48"/>
      <c r="Q70" s="49"/>
      <c r="R70" s="47"/>
      <c r="S70" s="336"/>
      <c r="T70" s="454" t="str">
        <f>IFERROR(S70*VLOOKUP(AE70,【参考】数式用3!$AN$3:$BU$14,MATCH(N70,【参考】数式用3!$AN$2:$BU$2,0)),"")</f>
        <v/>
      </c>
      <c r="U70" s="337"/>
      <c r="V70" s="55"/>
      <c r="W70" s="55"/>
      <c r="X70" s="960" t="str">
        <f>IFERROR(V70*VLOOKUP(AF70,【参考】数式用3!$AN$15:$BU$23,MATCH(N70,【参考】数式用3!$AN$2:$BU$2,0)),"")</f>
        <v/>
      </c>
      <c r="Y70" s="961"/>
      <c r="Z70" s="450"/>
      <c r="AA70" s="428"/>
      <c r="AB70" s="338" t="str">
        <f>IFERROR(AA70*VLOOKUP(AG70,【参考】数式用3!$AN$24:$BU$27,MATCH(N70,【参考】数式用3!$AN$2:$BU$2,0)),"")</f>
        <v/>
      </c>
      <c r="AC70" s="50"/>
      <c r="AD70" s="427" t="str">
        <f t="shared" si="0"/>
        <v/>
      </c>
      <c r="AE70" s="323" t="str">
        <f t="shared" si="4"/>
        <v/>
      </c>
      <c r="AF70" s="323" t="str">
        <f t="shared" si="5"/>
        <v/>
      </c>
      <c r="AG70" s="323" t="str">
        <f t="shared" si="6"/>
        <v/>
      </c>
    </row>
    <row r="71" spans="1:33" ht="25" customHeight="1">
      <c r="A71" s="430">
        <v>56</v>
      </c>
      <c r="B71" s="908" t="str">
        <f>IF(基本情報入力シート!C108="","",基本情報入力シート!C108)</f>
        <v/>
      </c>
      <c r="C71" s="909"/>
      <c r="D71" s="909"/>
      <c r="E71" s="909"/>
      <c r="F71" s="909"/>
      <c r="G71" s="909"/>
      <c r="H71" s="909"/>
      <c r="I71" s="909"/>
      <c r="J71" s="325" t="str">
        <f>IF(基本情報入力シート!M108="","",基本情報入力シート!M108)</f>
        <v/>
      </c>
      <c r="K71" s="325" t="str">
        <f>IF(基本情報入力シート!R108="","",基本情報入力シート!R108)</f>
        <v/>
      </c>
      <c r="L71" s="325" t="str">
        <f>IF(基本情報入力シート!W108="","",基本情報入力シート!W108)</f>
        <v/>
      </c>
      <c r="M71" s="335" t="str">
        <f>IF(基本情報入力シート!X108="","",基本情報入力シート!X108)</f>
        <v/>
      </c>
      <c r="N71" s="339" t="str">
        <f>IF(基本情報入力シート!Y108="","",基本情報入力シート!Y108)</f>
        <v/>
      </c>
      <c r="O71" s="47"/>
      <c r="P71" s="48"/>
      <c r="Q71" s="49"/>
      <c r="R71" s="47"/>
      <c r="S71" s="336"/>
      <c r="T71" s="454" t="str">
        <f>IFERROR(S71*VLOOKUP(AE71,【参考】数式用3!$AN$3:$BU$14,MATCH(N71,【参考】数式用3!$AN$2:$BU$2,0)),"")</f>
        <v/>
      </c>
      <c r="U71" s="337"/>
      <c r="V71" s="55"/>
      <c r="W71" s="55"/>
      <c r="X71" s="960" t="str">
        <f>IFERROR(V71*VLOOKUP(AF71,【参考】数式用3!$AN$15:$BU$23,MATCH(N71,【参考】数式用3!$AN$2:$BU$2,0)),"")</f>
        <v/>
      </c>
      <c r="Y71" s="961"/>
      <c r="Z71" s="450"/>
      <c r="AA71" s="428"/>
      <c r="AB71" s="338" t="str">
        <f>IFERROR(AA71*VLOOKUP(AG71,【参考】数式用3!$AN$24:$BU$27,MATCH(N71,【参考】数式用3!$AN$2:$BU$2,0)),"")</f>
        <v/>
      </c>
      <c r="AC71" s="50"/>
      <c r="AD71" s="427" t="str">
        <f t="shared" si="0"/>
        <v/>
      </c>
      <c r="AE71" s="323" t="str">
        <f t="shared" si="4"/>
        <v/>
      </c>
      <c r="AF71" s="323" t="str">
        <f t="shared" si="5"/>
        <v/>
      </c>
      <c r="AG71" s="323" t="str">
        <f t="shared" si="6"/>
        <v/>
      </c>
    </row>
    <row r="72" spans="1:33" ht="25" customHeight="1">
      <c r="A72" s="430">
        <v>57</v>
      </c>
      <c r="B72" s="908" t="str">
        <f>IF(基本情報入力シート!C109="","",基本情報入力シート!C109)</f>
        <v/>
      </c>
      <c r="C72" s="909"/>
      <c r="D72" s="909"/>
      <c r="E72" s="909"/>
      <c r="F72" s="909"/>
      <c r="G72" s="909"/>
      <c r="H72" s="909"/>
      <c r="I72" s="909"/>
      <c r="J72" s="325" t="str">
        <f>IF(基本情報入力シート!M109="","",基本情報入力シート!M109)</f>
        <v/>
      </c>
      <c r="K72" s="325" t="str">
        <f>IF(基本情報入力シート!R109="","",基本情報入力シート!R109)</f>
        <v/>
      </c>
      <c r="L72" s="325" t="str">
        <f>IF(基本情報入力シート!W109="","",基本情報入力シート!W109)</f>
        <v/>
      </c>
      <c r="M72" s="335" t="str">
        <f>IF(基本情報入力シート!X109="","",基本情報入力シート!X109)</f>
        <v/>
      </c>
      <c r="N72" s="339" t="str">
        <f>IF(基本情報入力シート!Y109="","",基本情報入力シート!Y109)</f>
        <v/>
      </c>
      <c r="O72" s="47"/>
      <c r="P72" s="48"/>
      <c r="Q72" s="49"/>
      <c r="R72" s="47"/>
      <c r="S72" s="336"/>
      <c r="T72" s="454" t="str">
        <f>IFERROR(S72*VLOOKUP(AE72,【参考】数式用3!$AN$3:$BU$14,MATCH(N72,【参考】数式用3!$AN$2:$BU$2,0)),"")</f>
        <v/>
      </c>
      <c r="U72" s="337"/>
      <c r="V72" s="55"/>
      <c r="W72" s="55"/>
      <c r="X72" s="960" t="str">
        <f>IFERROR(V72*VLOOKUP(AF72,【参考】数式用3!$AN$15:$BU$23,MATCH(N72,【参考】数式用3!$AN$2:$BU$2,0)),"")</f>
        <v/>
      </c>
      <c r="Y72" s="961"/>
      <c r="Z72" s="450"/>
      <c r="AA72" s="428"/>
      <c r="AB72" s="338" t="str">
        <f>IFERROR(AA72*VLOOKUP(AG72,【参考】数式用3!$AN$24:$BU$27,MATCH(N72,【参考】数式用3!$AN$2:$BU$2,0)),"")</f>
        <v/>
      </c>
      <c r="AC72" s="50"/>
      <c r="AD72" s="427" t="str">
        <f t="shared" si="0"/>
        <v/>
      </c>
      <c r="AE72" s="323" t="str">
        <f t="shared" si="4"/>
        <v/>
      </c>
      <c r="AF72" s="323" t="str">
        <f t="shared" si="5"/>
        <v/>
      </c>
      <c r="AG72" s="323" t="str">
        <f t="shared" si="6"/>
        <v/>
      </c>
    </row>
    <row r="73" spans="1:33" ht="25" customHeight="1">
      <c r="A73" s="430">
        <v>58</v>
      </c>
      <c r="B73" s="908" t="str">
        <f>IF(基本情報入力シート!C110="","",基本情報入力シート!C110)</f>
        <v/>
      </c>
      <c r="C73" s="909"/>
      <c r="D73" s="909"/>
      <c r="E73" s="909"/>
      <c r="F73" s="909"/>
      <c r="G73" s="909"/>
      <c r="H73" s="909"/>
      <c r="I73" s="909"/>
      <c r="J73" s="325" t="str">
        <f>IF(基本情報入力シート!M110="","",基本情報入力シート!M110)</f>
        <v/>
      </c>
      <c r="K73" s="325" t="str">
        <f>IF(基本情報入力シート!R110="","",基本情報入力シート!R110)</f>
        <v/>
      </c>
      <c r="L73" s="325" t="str">
        <f>IF(基本情報入力シート!W110="","",基本情報入力シート!W110)</f>
        <v/>
      </c>
      <c r="M73" s="335" t="str">
        <f>IF(基本情報入力シート!X110="","",基本情報入力シート!X110)</f>
        <v/>
      </c>
      <c r="N73" s="339" t="str">
        <f>IF(基本情報入力シート!Y110="","",基本情報入力シート!Y110)</f>
        <v/>
      </c>
      <c r="O73" s="47"/>
      <c r="P73" s="48"/>
      <c r="Q73" s="49"/>
      <c r="R73" s="47"/>
      <c r="S73" s="336"/>
      <c r="T73" s="454" t="str">
        <f>IFERROR(S73*VLOOKUP(AE73,【参考】数式用3!$AN$3:$BU$14,MATCH(N73,【参考】数式用3!$AN$2:$BU$2,0)),"")</f>
        <v/>
      </c>
      <c r="U73" s="337"/>
      <c r="V73" s="55"/>
      <c r="W73" s="55"/>
      <c r="X73" s="960" t="str">
        <f>IFERROR(V73*VLOOKUP(AF73,【参考】数式用3!$AN$15:$BU$23,MATCH(N73,【参考】数式用3!$AN$2:$BU$2,0)),"")</f>
        <v/>
      </c>
      <c r="Y73" s="961"/>
      <c r="Z73" s="450"/>
      <c r="AA73" s="428"/>
      <c r="AB73" s="338" t="str">
        <f>IFERROR(AA73*VLOOKUP(AG73,【参考】数式用3!$AN$24:$BU$27,MATCH(N73,【参考】数式用3!$AN$2:$BU$2,0)),"")</f>
        <v/>
      </c>
      <c r="AC73" s="50"/>
      <c r="AD73" s="427" t="str">
        <f t="shared" si="0"/>
        <v/>
      </c>
      <c r="AE73" s="323" t="str">
        <f t="shared" si="4"/>
        <v/>
      </c>
      <c r="AF73" s="323" t="str">
        <f t="shared" si="5"/>
        <v/>
      </c>
      <c r="AG73" s="323" t="str">
        <f t="shared" si="6"/>
        <v/>
      </c>
    </row>
    <row r="74" spans="1:33" ht="25" customHeight="1">
      <c r="A74" s="430">
        <v>59</v>
      </c>
      <c r="B74" s="908" t="str">
        <f>IF(基本情報入力シート!C111="","",基本情報入力シート!C111)</f>
        <v/>
      </c>
      <c r="C74" s="909"/>
      <c r="D74" s="909"/>
      <c r="E74" s="909"/>
      <c r="F74" s="909"/>
      <c r="G74" s="909"/>
      <c r="H74" s="909"/>
      <c r="I74" s="909"/>
      <c r="J74" s="325" t="str">
        <f>IF(基本情報入力シート!M111="","",基本情報入力シート!M111)</f>
        <v/>
      </c>
      <c r="K74" s="325" t="str">
        <f>IF(基本情報入力シート!R111="","",基本情報入力シート!R111)</f>
        <v/>
      </c>
      <c r="L74" s="325" t="str">
        <f>IF(基本情報入力シート!W111="","",基本情報入力シート!W111)</f>
        <v/>
      </c>
      <c r="M74" s="335" t="str">
        <f>IF(基本情報入力シート!X111="","",基本情報入力シート!X111)</f>
        <v/>
      </c>
      <c r="N74" s="339" t="str">
        <f>IF(基本情報入力シート!Y111="","",基本情報入力シート!Y111)</f>
        <v/>
      </c>
      <c r="O74" s="47"/>
      <c r="P74" s="48"/>
      <c r="Q74" s="49"/>
      <c r="R74" s="47"/>
      <c r="S74" s="336"/>
      <c r="T74" s="454" t="str">
        <f>IFERROR(S74*VLOOKUP(AE74,【参考】数式用3!$AN$3:$BU$14,MATCH(N74,【参考】数式用3!$AN$2:$BU$2,0)),"")</f>
        <v/>
      </c>
      <c r="U74" s="337"/>
      <c r="V74" s="55"/>
      <c r="W74" s="55"/>
      <c r="X74" s="960" t="str">
        <f>IFERROR(V74*VLOOKUP(AF74,【参考】数式用3!$AN$15:$BU$23,MATCH(N74,【参考】数式用3!$AN$2:$BU$2,0)),"")</f>
        <v/>
      </c>
      <c r="Y74" s="961"/>
      <c r="Z74" s="450"/>
      <c r="AA74" s="428"/>
      <c r="AB74" s="338" t="str">
        <f>IFERROR(AA74*VLOOKUP(AG74,【参考】数式用3!$AN$24:$BU$27,MATCH(N74,【参考】数式用3!$AN$2:$BU$2,0)),"")</f>
        <v/>
      </c>
      <c r="AC74" s="50"/>
      <c r="AD74" s="427" t="str">
        <f t="shared" si="0"/>
        <v/>
      </c>
      <c r="AE74" s="323" t="str">
        <f t="shared" si="4"/>
        <v/>
      </c>
      <c r="AF74" s="323" t="str">
        <f t="shared" si="5"/>
        <v/>
      </c>
      <c r="AG74" s="323" t="str">
        <f t="shared" si="6"/>
        <v/>
      </c>
    </row>
    <row r="75" spans="1:33" ht="25" customHeight="1">
      <c r="A75" s="430">
        <v>60</v>
      </c>
      <c r="B75" s="908" t="str">
        <f>IF(基本情報入力シート!C112="","",基本情報入力シート!C112)</f>
        <v/>
      </c>
      <c r="C75" s="909"/>
      <c r="D75" s="909"/>
      <c r="E75" s="909"/>
      <c r="F75" s="909"/>
      <c r="G75" s="909"/>
      <c r="H75" s="909"/>
      <c r="I75" s="909"/>
      <c r="J75" s="325" t="str">
        <f>IF(基本情報入力シート!M112="","",基本情報入力シート!M112)</f>
        <v/>
      </c>
      <c r="K75" s="325" t="str">
        <f>IF(基本情報入力シート!R112="","",基本情報入力シート!R112)</f>
        <v/>
      </c>
      <c r="L75" s="325" t="str">
        <f>IF(基本情報入力シート!W112="","",基本情報入力シート!W112)</f>
        <v/>
      </c>
      <c r="M75" s="335" t="str">
        <f>IF(基本情報入力シート!X112="","",基本情報入力シート!X112)</f>
        <v/>
      </c>
      <c r="N75" s="339" t="str">
        <f>IF(基本情報入力シート!Y112="","",基本情報入力シート!Y112)</f>
        <v/>
      </c>
      <c r="O75" s="47"/>
      <c r="P75" s="48"/>
      <c r="Q75" s="49"/>
      <c r="R75" s="47"/>
      <c r="S75" s="336"/>
      <c r="T75" s="454" t="str">
        <f>IFERROR(S75*VLOOKUP(AE75,【参考】数式用3!$AN$3:$BU$14,MATCH(N75,【参考】数式用3!$AN$2:$BU$2,0)),"")</f>
        <v/>
      </c>
      <c r="U75" s="337"/>
      <c r="V75" s="55"/>
      <c r="W75" s="55"/>
      <c r="X75" s="960" t="str">
        <f>IFERROR(V75*VLOOKUP(AF75,【参考】数式用3!$AN$15:$BU$23,MATCH(N75,【参考】数式用3!$AN$2:$BU$2,0)),"")</f>
        <v/>
      </c>
      <c r="Y75" s="961"/>
      <c r="Z75" s="450"/>
      <c r="AA75" s="428"/>
      <c r="AB75" s="338" t="str">
        <f>IFERROR(AA75*VLOOKUP(AG75,【参考】数式用3!$AN$24:$BU$27,MATCH(N75,【参考】数式用3!$AN$2:$BU$2,0)),"")</f>
        <v/>
      </c>
      <c r="AC75" s="50"/>
      <c r="AD75" s="427" t="str">
        <f t="shared" si="0"/>
        <v/>
      </c>
      <c r="AE75" s="323" t="str">
        <f t="shared" si="4"/>
        <v/>
      </c>
      <c r="AF75" s="323" t="str">
        <f t="shared" si="5"/>
        <v/>
      </c>
      <c r="AG75" s="323" t="str">
        <f t="shared" si="6"/>
        <v/>
      </c>
    </row>
    <row r="76" spans="1:33" ht="25" customHeight="1">
      <c r="A76" s="430">
        <v>61</v>
      </c>
      <c r="B76" s="908" t="str">
        <f>IF(基本情報入力シート!C113="","",基本情報入力シート!C113)</f>
        <v/>
      </c>
      <c r="C76" s="909"/>
      <c r="D76" s="909"/>
      <c r="E76" s="909"/>
      <c r="F76" s="909"/>
      <c r="G76" s="909"/>
      <c r="H76" s="909"/>
      <c r="I76" s="909"/>
      <c r="J76" s="325" t="str">
        <f>IF(基本情報入力シート!M113="","",基本情報入力シート!M113)</f>
        <v/>
      </c>
      <c r="K76" s="325" t="str">
        <f>IF(基本情報入力シート!R113="","",基本情報入力シート!R113)</f>
        <v/>
      </c>
      <c r="L76" s="325" t="str">
        <f>IF(基本情報入力シート!W113="","",基本情報入力シート!W113)</f>
        <v/>
      </c>
      <c r="M76" s="335" t="str">
        <f>IF(基本情報入力シート!X113="","",基本情報入力シート!X113)</f>
        <v/>
      </c>
      <c r="N76" s="339" t="str">
        <f>IF(基本情報入力シート!Y113="","",基本情報入力シート!Y113)</f>
        <v/>
      </c>
      <c r="O76" s="47"/>
      <c r="P76" s="48"/>
      <c r="Q76" s="49"/>
      <c r="R76" s="47"/>
      <c r="S76" s="336"/>
      <c r="T76" s="454" t="str">
        <f>IFERROR(S76*VLOOKUP(AE76,【参考】数式用3!$AN$3:$BU$14,MATCH(N76,【参考】数式用3!$AN$2:$BU$2,0)),"")</f>
        <v/>
      </c>
      <c r="U76" s="337"/>
      <c r="V76" s="55"/>
      <c r="W76" s="55"/>
      <c r="X76" s="960" t="str">
        <f>IFERROR(V76*VLOOKUP(AF76,【参考】数式用3!$AN$15:$BU$23,MATCH(N76,【参考】数式用3!$AN$2:$BU$2,0)),"")</f>
        <v/>
      </c>
      <c r="Y76" s="961"/>
      <c r="Z76" s="450"/>
      <c r="AA76" s="428"/>
      <c r="AB76" s="338" t="str">
        <f>IFERROR(AA76*VLOOKUP(AG76,【参考】数式用3!$AN$24:$BU$27,MATCH(N76,【参考】数式用3!$AN$2:$BU$2,0)),"")</f>
        <v/>
      </c>
      <c r="AC76" s="50"/>
      <c r="AD76" s="427" t="str">
        <f t="shared" si="0"/>
        <v/>
      </c>
      <c r="AE76" s="323" t="str">
        <f t="shared" si="4"/>
        <v/>
      </c>
      <c r="AF76" s="323" t="str">
        <f t="shared" si="5"/>
        <v/>
      </c>
      <c r="AG76" s="323" t="str">
        <f t="shared" si="6"/>
        <v/>
      </c>
    </row>
    <row r="77" spans="1:33" ht="25" customHeight="1">
      <c r="A77" s="430">
        <v>62</v>
      </c>
      <c r="B77" s="908" t="str">
        <f>IF(基本情報入力シート!C114="","",基本情報入力シート!C114)</f>
        <v/>
      </c>
      <c r="C77" s="909"/>
      <c r="D77" s="909"/>
      <c r="E77" s="909"/>
      <c r="F77" s="909"/>
      <c r="G77" s="909"/>
      <c r="H77" s="909"/>
      <c r="I77" s="909"/>
      <c r="J77" s="325" t="str">
        <f>IF(基本情報入力シート!M114="","",基本情報入力シート!M114)</f>
        <v/>
      </c>
      <c r="K77" s="325" t="str">
        <f>IF(基本情報入力シート!R114="","",基本情報入力シート!R114)</f>
        <v/>
      </c>
      <c r="L77" s="325" t="str">
        <f>IF(基本情報入力シート!W114="","",基本情報入力シート!W114)</f>
        <v/>
      </c>
      <c r="M77" s="335" t="str">
        <f>IF(基本情報入力シート!X114="","",基本情報入力シート!X114)</f>
        <v/>
      </c>
      <c r="N77" s="339" t="str">
        <f>IF(基本情報入力シート!Y114="","",基本情報入力シート!Y114)</f>
        <v/>
      </c>
      <c r="O77" s="47"/>
      <c r="P77" s="48"/>
      <c r="Q77" s="49"/>
      <c r="R77" s="47"/>
      <c r="S77" s="336"/>
      <c r="T77" s="454" t="str">
        <f>IFERROR(S77*VLOOKUP(AE77,【参考】数式用3!$AN$3:$BU$14,MATCH(N77,【参考】数式用3!$AN$2:$BU$2,0)),"")</f>
        <v/>
      </c>
      <c r="U77" s="337"/>
      <c r="V77" s="55"/>
      <c r="W77" s="55"/>
      <c r="X77" s="960" t="str">
        <f>IFERROR(V77*VLOOKUP(AF77,【参考】数式用3!$AN$15:$BU$23,MATCH(N77,【参考】数式用3!$AN$2:$BU$2,0)),"")</f>
        <v/>
      </c>
      <c r="Y77" s="961"/>
      <c r="Z77" s="450"/>
      <c r="AA77" s="428"/>
      <c r="AB77" s="338" t="str">
        <f>IFERROR(AA77*VLOOKUP(AG77,【参考】数式用3!$AN$24:$BU$27,MATCH(N77,【参考】数式用3!$AN$2:$BU$2,0)),"")</f>
        <v/>
      </c>
      <c r="AC77" s="50"/>
      <c r="AD77" s="427" t="str">
        <f t="shared" si="0"/>
        <v/>
      </c>
      <c r="AE77" s="323" t="str">
        <f t="shared" si="4"/>
        <v/>
      </c>
      <c r="AF77" s="323" t="str">
        <f t="shared" si="5"/>
        <v/>
      </c>
      <c r="AG77" s="323" t="str">
        <f t="shared" si="6"/>
        <v/>
      </c>
    </row>
    <row r="78" spans="1:33" ht="25" customHeight="1">
      <c r="A78" s="430">
        <v>63</v>
      </c>
      <c r="B78" s="908" t="str">
        <f>IF(基本情報入力シート!C115="","",基本情報入力シート!C115)</f>
        <v/>
      </c>
      <c r="C78" s="909"/>
      <c r="D78" s="909"/>
      <c r="E78" s="909"/>
      <c r="F78" s="909"/>
      <c r="G78" s="909"/>
      <c r="H78" s="909"/>
      <c r="I78" s="909"/>
      <c r="J78" s="325" t="str">
        <f>IF(基本情報入力シート!M115="","",基本情報入力シート!M115)</f>
        <v/>
      </c>
      <c r="K78" s="325" t="str">
        <f>IF(基本情報入力シート!R115="","",基本情報入力シート!R115)</f>
        <v/>
      </c>
      <c r="L78" s="325" t="str">
        <f>IF(基本情報入力シート!W115="","",基本情報入力シート!W115)</f>
        <v/>
      </c>
      <c r="M78" s="335" t="str">
        <f>IF(基本情報入力シート!X115="","",基本情報入力シート!X115)</f>
        <v/>
      </c>
      <c r="N78" s="339" t="str">
        <f>IF(基本情報入力シート!Y115="","",基本情報入力シート!Y115)</f>
        <v/>
      </c>
      <c r="O78" s="47"/>
      <c r="P78" s="48"/>
      <c r="Q78" s="49"/>
      <c r="R78" s="47"/>
      <c r="S78" s="336"/>
      <c r="T78" s="454" t="str">
        <f>IFERROR(S78*VLOOKUP(AE78,【参考】数式用3!$AN$3:$BU$14,MATCH(N78,【参考】数式用3!$AN$2:$BU$2,0)),"")</f>
        <v/>
      </c>
      <c r="U78" s="337"/>
      <c r="V78" s="55"/>
      <c r="W78" s="55"/>
      <c r="X78" s="960" t="str">
        <f>IFERROR(V78*VLOOKUP(AF78,【参考】数式用3!$AN$15:$BU$23,MATCH(N78,【参考】数式用3!$AN$2:$BU$2,0)),"")</f>
        <v/>
      </c>
      <c r="Y78" s="961"/>
      <c r="Z78" s="450"/>
      <c r="AA78" s="428"/>
      <c r="AB78" s="338" t="str">
        <f>IFERROR(AA78*VLOOKUP(AG78,【参考】数式用3!$AN$24:$BU$27,MATCH(N78,【参考】数式用3!$AN$2:$BU$2,0)),"")</f>
        <v/>
      </c>
      <c r="AC78" s="50"/>
      <c r="AD78" s="427" t="str">
        <f t="shared" si="0"/>
        <v/>
      </c>
      <c r="AE78" s="323" t="str">
        <f t="shared" si="4"/>
        <v/>
      </c>
      <c r="AF78" s="323" t="str">
        <f t="shared" si="5"/>
        <v/>
      </c>
      <c r="AG78" s="323" t="str">
        <f t="shared" si="6"/>
        <v/>
      </c>
    </row>
    <row r="79" spans="1:33" ht="25" customHeight="1">
      <c r="A79" s="430">
        <v>64</v>
      </c>
      <c r="B79" s="908" t="str">
        <f>IF(基本情報入力シート!C116="","",基本情報入力シート!C116)</f>
        <v/>
      </c>
      <c r="C79" s="909"/>
      <c r="D79" s="909"/>
      <c r="E79" s="909"/>
      <c r="F79" s="909"/>
      <c r="G79" s="909"/>
      <c r="H79" s="909"/>
      <c r="I79" s="909"/>
      <c r="J79" s="325" t="str">
        <f>IF(基本情報入力シート!M116="","",基本情報入力シート!M116)</f>
        <v/>
      </c>
      <c r="K79" s="325" t="str">
        <f>IF(基本情報入力シート!R116="","",基本情報入力シート!R116)</f>
        <v/>
      </c>
      <c r="L79" s="325" t="str">
        <f>IF(基本情報入力シート!W116="","",基本情報入力シート!W116)</f>
        <v/>
      </c>
      <c r="M79" s="335" t="str">
        <f>IF(基本情報入力シート!X116="","",基本情報入力シート!X116)</f>
        <v/>
      </c>
      <c r="N79" s="339" t="str">
        <f>IF(基本情報入力シート!Y116="","",基本情報入力シート!Y116)</f>
        <v/>
      </c>
      <c r="O79" s="47"/>
      <c r="P79" s="48"/>
      <c r="Q79" s="49"/>
      <c r="R79" s="47"/>
      <c r="S79" s="336"/>
      <c r="T79" s="454" t="str">
        <f>IFERROR(S79*VLOOKUP(AE79,【参考】数式用3!$AN$3:$BU$14,MATCH(N79,【参考】数式用3!$AN$2:$BU$2,0)),"")</f>
        <v/>
      </c>
      <c r="U79" s="337"/>
      <c r="V79" s="55"/>
      <c r="W79" s="55"/>
      <c r="X79" s="960" t="str">
        <f>IFERROR(V79*VLOOKUP(AF79,【参考】数式用3!$AN$15:$BU$23,MATCH(N79,【参考】数式用3!$AN$2:$BU$2,0)),"")</f>
        <v/>
      </c>
      <c r="Y79" s="961"/>
      <c r="Z79" s="450"/>
      <c r="AA79" s="428"/>
      <c r="AB79" s="338" t="str">
        <f>IFERROR(AA79*VLOOKUP(AG79,【参考】数式用3!$AN$24:$BU$27,MATCH(N79,【参考】数式用3!$AN$2:$BU$2,0)),"")</f>
        <v/>
      </c>
      <c r="AC79" s="50"/>
      <c r="AD79" s="427" t="str">
        <f t="shared" si="0"/>
        <v/>
      </c>
      <c r="AE79" s="323" t="str">
        <f t="shared" si="4"/>
        <v/>
      </c>
      <c r="AF79" s="323" t="str">
        <f t="shared" si="5"/>
        <v/>
      </c>
      <c r="AG79" s="323" t="str">
        <f t="shared" si="6"/>
        <v/>
      </c>
    </row>
    <row r="80" spans="1:33" ht="25" customHeight="1">
      <c r="A80" s="430">
        <v>65</v>
      </c>
      <c r="B80" s="908" t="str">
        <f>IF(基本情報入力シート!C117="","",基本情報入力シート!C117)</f>
        <v/>
      </c>
      <c r="C80" s="909"/>
      <c r="D80" s="909"/>
      <c r="E80" s="909"/>
      <c r="F80" s="909"/>
      <c r="G80" s="909"/>
      <c r="H80" s="909"/>
      <c r="I80" s="909"/>
      <c r="J80" s="325" t="str">
        <f>IF(基本情報入力シート!M117="","",基本情報入力シート!M117)</f>
        <v/>
      </c>
      <c r="K80" s="325" t="str">
        <f>IF(基本情報入力シート!R117="","",基本情報入力シート!R117)</f>
        <v/>
      </c>
      <c r="L80" s="325" t="str">
        <f>IF(基本情報入力シート!W117="","",基本情報入力シート!W117)</f>
        <v/>
      </c>
      <c r="M80" s="335" t="str">
        <f>IF(基本情報入力シート!X117="","",基本情報入力シート!X117)</f>
        <v/>
      </c>
      <c r="N80" s="339" t="str">
        <f>IF(基本情報入力シート!Y117="","",基本情報入力シート!Y117)</f>
        <v/>
      </c>
      <c r="O80" s="47"/>
      <c r="P80" s="48"/>
      <c r="Q80" s="49"/>
      <c r="R80" s="47"/>
      <c r="S80" s="336"/>
      <c r="T80" s="454" t="str">
        <f>IFERROR(S80*VLOOKUP(AE80,【参考】数式用3!$AN$3:$BU$14,MATCH(N80,【参考】数式用3!$AN$2:$BU$2,0)),"")</f>
        <v/>
      </c>
      <c r="U80" s="337"/>
      <c r="V80" s="55"/>
      <c r="W80" s="55"/>
      <c r="X80" s="960" t="str">
        <f>IFERROR(V80*VLOOKUP(AF80,【参考】数式用3!$AN$15:$BU$23,MATCH(N80,【参考】数式用3!$AN$2:$BU$2,0)),"")</f>
        <v/>
      </c>
      <c r="Y80" s="961"/>
      <c r="Z80" s="450"/>
      <c r="AA80" s="428"/>
      <c r="AB80" s="338" t="str">
        <f>IFERROR(AA80*VLOOKUP(AG80,【参考】数式用3!$AN$24:$BU$27,MATCH(N80,【参考】数式用3!$AN$2:$BU$2,0)),"")</f>
        <v/>
      </c>
      <c r="AC80" s="50"/>
      <c r="AD80" s="427" t="str">
        <f t="shared" si="0"/>
        <v/>
      </c>
      <c r="AE80" s="323" t="str">
        <f t="shared" si="4"/>
        <v/>
      </c>
      <c r="AF80" s="323" t="str">
        <f t="shared" si="5"/>
        <v/>
      </c>
      <c r="AG80" s="323" t="str">
        <f t="shared" si="6"/>
        <v/>
      </c>
    </row>
    <row r="81" spans="1:33" ht="25" customHeight="1">
      <c r="A81" s="430">
        <v>66</v>
      </c>
      <c r="B81" s="908" t="str">
        <f>IF(基本情報入力シート!C118="","",基本情報入力シート!C118)</f>
        <v/>
      </c>
      <c r="C81" s="909"/>
      <c r="D81" s="909"/>
      <c r="E81" s="909"/>
      <c r="F81" s="909"/>
      <c r="G81" s="909"/>
      <c r="H81" s="909"/>
      <c r="I81" s="909"/>
      <c r="J81" s="325" t="str">
        <f>IF(基本情報入力シート!M118="","",基本情報入力シート!M118)</f>
        <v/>
      </c>
      <c r="K81" s="325" t="str">
        <f>IF(基本情報入力シート!R118="","",基本情報入力シート!R118)</f>
        <v/>
      </c>
      <c r="L81" s="325" t="str">
        <f>IF(基本情報入力シート!W118="","",基本情報入力シート!W118)</f>
        <v/>
      </c>
      <c r="M81" s="335" t="str">
        <f>IF(基本情報入力シート!X118="","",基本情報入力シート!X118)</f>
        <v/>
      </c>
      <c r="N81" s="339" t="str">
        <f>IF(基本情報入力シート!Y118="","",基本情報入力シート!Y118)</f>
        <v/>
      </c>
      <c r="O81" s="47"/>
      <c r="P81" s="48"/>
      <c r="Q81" s="49"/>
      <c r="R81" s="47"/>
      <c r="S81" s="336"/>
      <c r="T81" s="454" t="str">
        <f>IFERROR(S81*VLOOKUP(AE81,【参考】数式用3!$AN$3:$BU$14,MATCH(N81,【参考】数式用3!$AN$2:$BU$2,0)),"")</f>
        <v/>
      </c>
      <c r="U81" s="337"/>
      <c r="V81" s="55"/>
      <c r="W81" s="55"/>
      <c r="X81" s="960" t="str">
        <f>IFERROR(V81*VLOOKUP(AF81,【参考】数式用3!$AN$15:$BU$23,MATCH(N81,【参考】数式用3!$AN$2:$BU$2,0)),"")</f>
        <v/>
      </c>
      <c r="Y81" s="961"/>
      <c r="Z81" s="450"/>
      <c r="AA81" s="428"/>
      <c r="AB81" s="338" t="str">
        <f>IFERROR(AA81*VLOOKUP(AG81,【参考】数式用3!$AN$24:$BU$27,MATCH(N81,【参考】数式用3!$AN$2:$BU$2,0)),"")</f>
        <v/>
      </c>
      <c r="AC81" s="50"/>
      <c r="AD81" s="427" t="str">
        <f t="shared" ref="AD81:AD144" si="7">IF(OR(U81="特定加算Ⅰ",U81="特定加算Ⅱ"),IF(W81&lt;&gt;"",1,""),"")</f>
        <v/>
      </c>
      <c r="AE81" s="323" t="str">
        <f t="shared" si="4"/>
        <v/>
      </c>
      <c r="AF81" s="323" t="str">
        <f t="shared" si="5"/>
        <v/>
      </c>
      <c r="AG81" s="323" t="str">
        <f t="shared" si="6"/>
        <v/>
      </c>
    </row>
    <row r="82" spans="1:33" ht="25" customHeight="1">
      <c r="A82" s="430">
        <v>67</v>
      </c>
      <c r="B82" s="908" t="str">
        <f>IF(基本情報入力シート!C119="","",基本情報入力シート!C119)</f>
        <v/>
      </c>
      <c r="C82" s="909"/>
      <c r="D82" s="909"/>
      <c r="E82" s="909"/>
      <c r="F82" s="909"/>
      <c r="G82" s="909"/>
      <c r="H82" s="909"/>
      <c r="I82" s="909"/>
      <c r="J82" s="325" t="str">
        <f>IF(基本情報入力シート!M119="","",基本情報入力シート!M119)</f>
        <v/>
      </c>
      <c r="K82" s="325" t="str">
        <f>IF(基本情報入力シート!R119="","",基本情報入力シート!R119)</f>
        <v/>
      </c>
      <c r="L82" s="325" t="str">
        <f>IF(基本情報入力シート!W119="","",基本情報入力シート!W119)</f>
        <v/>
      </c>
      <c r="M82" s="335" t="str">
        <f>IF(基本情報入力シート!X119="","",基本情報入力シート!X119)</f>
        <v/>
      </c>
      <c r="N82" s="339" t="str">
        <f>IF(基本情報入力シート!Y119="","",基本情報入力シート!Y119)</f>
        <v/>
      </c>
      <c r="O82" s="47"/>
      <c r="P82" s="48"/>
      <c r="Q82" s="49"/>
      <c r="R82" s="47"/>
      <c r="S82" s="336"/>
      <c r="T82" s="454" t="str">
        <f>IFERROR(S82*VLOOKUP(AE82,【参考】数式用3!$AN$3:$BU$14,MATCH(N82,【参考】数式用3!$AN$2:$BU$2,0)),"")</f>
        <v/>
      </c>
      <c r="U82" s="337"/>
      <c r="V82" s="55"/>
      <c r="W82" s="55"/>
      <c r="X82" s="960" t="str">
        <f>IFERROR(V82*VLOOKUP(AF82,【参考】数式用3!$AN$15:$BU$23,MATCH(N82,【参考】数式用3!$AN$2:$BU$2,0)),"")</f>
        <v/>
      </c>
      <c r="Y82" s="961"/>
      <c r="Z82" s="450"/>
      <c r="AA82" s="428"/>
      <c r="AB82" s="338" t="str">
        <f>IFERROR(AA82*VLOOKUP(AG82,【参考】数式用3!$AN$24:$BU$27,MATCH(N82,【参考】数式用3!$AN$2:$BU$2,0)),"")</f>
        <v/>
      </c>
      <c r="AC82" s="50"/>
      <c r="AD82" s="427" t="str">
        <f t="shared" si="7"/>
        <v/>
      </c>
      <c r="AE82" s="323" t="str">
        <f t="shared" si="4"/>
        <v/>
      </c>
      <c r="AF82" s="323" t="str">
        <f t="shared" si="5"/>
        <v/>
      </c>
      <c r="AG82" s="323" t="str">
        <f t="shared" si="6"/>
        <v/>
      </c>
    </row>
    <row r="83" spans="1:33" ht="25" customHeight="1">
      <c r="A83" s="430">
        <v>68</v>
      </c>
      <c r="B83" s="908" t="str">
        <f>IF(基本情報入力シート!C120="","",基本情報入力シート!C120)</f>
        <v/>
      </c>
      <c r="C83" s="909"/>
      <c r="D83" s="909"/>
      <c r="E83" s="909"/>
      <c r="F83" s="909"/>
      <c r="G83" s="909"/>
      <c r="H83" s="909"/>
      <c r="I83" s="909"/>
      <c r="J83" s="325" t="str">
        <f>IF(基本情報入力シート!M120="","",基本情報入力シート!M120)</f>
        <v/>
      </c>
      <c r="K83" s="325" t="str">
        <f>IF(基本情報入力シート!R120="","",基本情報入力シート!R120)</f>
        <v/>
      </c>
      <c r="L83" s="325" t="str">
        <f>IF(基本情報入力シート!W120="","",基本情報入力シート!W120)</f>
        <v/>
      </c>
      <c r="M83" s="335" t="str">
        <f>IF(基本情報入力シート!X120="","",基本情報入力シート!X120)</f>
        <v/>
      </c>
      <c r="N83" s="339" t="str">
        <f>IF(基本情報入力シート!Y120="","",基本情報入力シート!Y120)</f>
        <v/>
      </c>
      <c r="O83" s="47"/>
      <c r="P83" s="48"/>
      <c r="Q83" s="49"/>
      <c r="R83" s="47"/>
      <c r="S83" s="336"/>
      <c r="T83" s="454" t="str">
        <f>IFERROR(S83*VLOOKUP(AE83,【参考】数式用3!$AN$3:$BU$14,MATCH(N83,【参考】数式用3!$AN$2:$BU$2,0)),"")</f>
        <v/>
      </c>
      <c r="U83" s="337"/>
      <c r="V83" s="55"/>
      <c r="W83" s="55"/>
      <c r="X83" s="960" t="str">
        <f>IFERROR(V83*VLOOKUP(AF83,【参考】数式用3!$AN$15:$BU$23,MATCH(N83,【参考】数式用3!$AN$2:$BU$2,0)),"")</f>
        <v/>
      </c>
      <c r="Y83" s="961"/>
      <c r="Z83" s="450"/>
      <c r="AA83" s="428"/>
      <c r="AB83" s="338" t="str">
        <f>IFERROR(AA83*VLOOKUP(AG83,【参考】数式用3!$AN$24:$BU$27,MATCH(N83,【参考】数式用3!$AN$2:$BU$2,0)),"")</f>
        <v/>
      </c>
      <c r="AC83" s="50"/>
      <c r="AD83" s="427" t="str">
        <f t="shared" si="7"/>
        <v/>
      </c>
      <c r="AE83" s="323" t="str">
        <f t="shared" si="4"/>
        <v/>
      </c>
      <c r="AF83" s="323" t="str">
        <f t="shared" si="5"/>
        <v/>
      </c>
      <c r="AG83" s="323" t="str">
        <f t="shared" si="6"/>
        <v/>
      </c>
    </row>
    <row r="84" spans="1:33" ht="25" customHeight="1">
      <c r="A84" s="430">
        <v>69</v>
      </c>
      <c r="B84" s="908" t="str">
        <f>IF(基本情報入力シート!C121="","",基本情報入力シート!C121)</f>
        <v/>
      </c>
      <c r="C84" s="909"/>
      <c r="D84" s="909"/>
      <c r="E84" s="909"/>
      <c r="F84" s="909"/>
      <c r="G84" s="909"/>
      <c r="H84" s="909"/>
      <c r="I84" s="909"/>
      <c r="J84" s="325" t="str">
        <f>IF(基本情報入力シート!M121="","",基本情報入力シート!M121)</f>
        <v/>
      </c>
      <c r="K84" s="325" t="str">
        <f>IF(基本情報入力シート!R121="","",基本情報入力シート!R121)</f>
        <v/>
      </c>
      <c r="L84" s="325" t="str">
        <f>IF(基本情報入力シート!W121="","",基本情報入力シート!W121)</f>
        <v/>
      </c>
      <c r="M84" s="335" t="str">
        <f>IF(基本情報入力シート!X121="","",基本情報入力シート!X121)</f>
        <v/>
      </c>
      <c r="N84" s="339" t="str">
        <f>IF(基本情報入力シート!Y121="","",基本情報入力シート!Y121)</f>
        <v/>
      </c>
      <c r="O84" s="47"/>
      <c r="P84" s="48"/>
      <c r="Q84" s="49"/>
      <c r="R84" s="47"/>
      <c r="S84" s="336"/>
      <c r="T84" s="454" t="str">
        <f>IFERROR(S84*VLOOKUP(AE84,【参考】数式用3!$AN$3:$BU$14,MATCH(N84,【参考】数式用3!$AN$2:$BU$2,0)),"")</f>
        <v/>
      </c>
      <c r="U84" s="337"/>
      <c r="V84" s="55"/>
      <c r="W84" s="55"/>
      <c r="X84" s="960" t="str">
        <f>IFERROR(V84*VLOOKUP(AF84,【参考】数式用3!$AN$15:$BU$23,MATCH(N84,【参考】数式用3!$AN$2:$BU$2,0)),"")</f>
        <v/>
      </c>
      <c r="Y84" s="961"/>
      <c r="Z84" s="450"/>
      <c r="AA84" s="428"/>
      <c r="AB84" s="338" t="str">
        <f>IFERROR(AA84*VLOOKUP(AG84,【参考】数式用3!$AN$24:$BU$27,MATCH(N84,【参考】数式用3!$AN$2:$BU$2,0)),"")</f>
        <v/>
      </c>
      <c r="AC84" s="50"/>
      <c r="AD84" s="427" t="str">
        <f t="shared" si="7"/>
        <v/>
      </c>
      <c r="AE84" s="323" t="str">
        <f t="shared" si="4"/>
        <v/>
      </c>
      <c r="AF84" s="323" t="str">
        <f t="shared" si="5"/>
        <v/>
      </c>
      <c r="AG84" s="323" t="str">
        <f t="shared" si="6"/>
        <v/>
      </c>
    </row>
    <row r="85" spans="1:33" ht="25" customHeight="1">
      <c r="A85" s="430">
        <v>70</v>
      </c>
      <c r="B85" s="908" t="str">
        <f>IF(基本情報入力シート!C122="","",基本情報入力シート!C122)</f>
        <v/>
      </c>
      <c r="C85" s="909"/>
      <c r="D85" s="909"/>
      <c r="E85" s="909"/>
      <c r="F85" s="909"/>
      <c r="G85" s="909"/>
      <c r="H85" s="909"/>
      <c r="I85" s="909"/>
      <c r="J85" s="325" t="str">
        <f>IF(基本情報入力シート!M122="","",基本情報入力シート!M122)</f>
        <v/>
      </c>
      <c r="K85" s="325" t="str">
        <f>IF(基本情報入力シート!R122="","",基本情報入力シート!R122)</f>
        <v/>
      </c>
      <c r="L85" s="325" t="str">
        <f>IF(基本情報入力シート!W122="","",基本情報入力シート!W122)</f>
        <v/>
      </c>
      <c r="M85" s="335" t="str">
        <f>IF(基本情報入力シート!X122="","",基本情報入力シート!X122)</f>
        <v/>
      </c>
      <c r="N85" s="339" t="str">
        <f>IF(基本情報入力シート!Y122="","",基本情報入力シート!Y122)</f>
        <v/>
      </c>
      <c r="O85" s="47"/>
      <c r="P85" s="48"/>
      <c r="Q85" s="49"/>
      <c r="R85" s="47"/>
      <c r="S85" s="336"/>
      <c r="T85" s="454" t="str">
        <f>IFERROR(S85*VLOOKUP(AE85,【参考】数式用3!$AN$3:$BU$14,MATCH(N85,【参考】数式用3!$AN$2:$BU$2,0)),"")</f>
        <v/>
      </c>
      <c r="U85" s="337"/>
      <c r="V85" s="55"/>
      <c r="W85" s="55"/>
      <c r="X85" s="960" t="str">
        <f>IFERROR(V85*VLOOKUP(AF85,【参考】数式用3!$AN$15:$BU$23,MATCH(N85,【参考】数式用3!$AN$2:$BU$2,0)),"")</f>
        <v/>
      </c>
      <c r="Y85" s="961"/>
      <c r="Z85" s="450"/>
      <c r="AA85" s="428"/>
      <c r="AB85" s="338" t="str">
        <f>IFERROR(AA85*VLOOKUP(AG85,【参考】数式用3!$AN$24:$BU$27,MATCH(N85,【参考】数式用3!$AN$2:$BU$2,0)),"")</f>
        <v/>
      </c>
      <c r="AC85" s="50"/>
      <c r="AD85" s="427" t="str">
        <f t="shared" si="7"/>
        <v/>
      </c>
      <c r="AE85" s="323" t="str">
        <f t="shared" si="4"/>
        <v/>
      </c>
      <c r="AF85" s="323" t="str">
        <f t="shared" si="5"/>
        <v/>
      </c>
      <c r="AG85" s="323" t="str">
        <f t="shared" si="6"/>
        <v/>
      </c>
    </row>
    <row r="86" spans="1:33" ht="25" customHeight="1">
      <c r="A86" s="430">
        <v>71</v>
      </c>
      <c r="B86" s="908" t="str">
        <f>IF(基本情報入力シート!C123="","",基本情報入力シート!C123)</f>
        <v/>
      </c>
      <c r="C86" s="909"/>
      <c r="D86" s="909"/>
      <c r="E86" s="909"/>
      <c r="F86" s="909"/>
      <c r="G86" s="909"/>
      <c r="H86" s="909"/>
      <c r="I86" s="909"/>
      <c r="J86" s="325" t="str">
        <f>IF(基本情報入力シート!M123="","",基本情報入力シート!M123)</f>
        <v/>
      </c>
      <c r="K86" s="325" t="str">
        <f>IF(基本情報入力シート!R123="","",基本情報入力シート!R123)</f>
        <v/>
      </c>
      <c r="L86" s="325" t="str">
        <f>IF(基本情報入力シート!W123="","",基本情報入力シート!W123)</f>
        <v/>
      </c>
      <c r="M86" s="335" t="str">
        <f>IF(基本情報入力シート!X123="","",基本情報入力シート!X123)</f>
        <v/>
      </c>
      <c r="N86" s="339" t="str">
        <f>IF(基本情報入力シート!Y123="","",基本情報入力シート!Y123)</f>
        <v/>
      </c>
      <c r="O86" s="47"/>
      <c r="P86" s="48"/>
      <c r="Q86" s="49"/>
      <c r="R86" s="47"/>
      <c r="S86" s="336"/>
      <c r="T86" s="454" t="str">
        <f>IFERROR(S86*VLOOKUP(AE86,【参考】数式用3!$AN$3:$BU$14,MATCH(N86,【参考】数式用3!$AN$2:$BU$2,0)),"")</f>
        <v/>
      </c>
      <c r="U86" s="337"/>
      <c r="V86" s="55"/>
      <c r="W86" s="55"/>
      <c r="X86" s="960" t="str">
        <f>IFERROR(V86*VLOOKUP(AF86,【参考】数式用3!$AN$15:$BU$23,MATCH(N86,【参考】数式用3!$AN$2:$BU$2,0)),"")</f>
        <v/>
      </c>
      <c r="Y86" s="961"/>
      <c r="Z86" s="450"/>
      <c r="AA86" s="428"/>
      <c r="AB86" s="338" t="str">
        <f>IFERROR(AA86*VLOOKUP(AG86,【参考】数式用3!$AN$24:$BU$27,MATCH(N86,【参考】数式用3!$AN$2:$BU$2,0)),"")</f>
        <v/>
      </c>
      <c r="AC86" s="50"/>
      <c r="AD86" s="427" t="str">
        <f t="shared" si="7"/>
        <v/>
      </c>
      <c r="AE86" s="323" t="str">
        <f t="shared" si="4"/>
        <v/>
      </c>
      <c r="AF86" s="323" t="str">
        <f t="shared" si="5"/>
        <v/>
      </c>
      <c r="AG86" s="323" t="str">
        <f t="shared" si="6"/>
        <v/>
      </c>
    </row>
    <row r="87" spans="1:33" ht="25" customHeight="1">
      <c r="A87" s="430">
        <v>72</v>
      </c>
      <c r="B87" s="908" t="str">
        <f>IF(基本情報入力シート!C124="","",基本情報入力シート!C124)</f>
        <v/>
      </c>
      <c r="C87" s="909"/>
      <c r="D87" s="909"/>
      <c r="E87" s="909"/>
      <c r="F87" s="909"/>
      <c r="G87" s="909"/>
      <c r="H87" s="909"/>
      <c r="I87" s="909"/>
      <c r="J87" s="325" t="str">
        <f>IF(基本情報入力シート!M124="","",基本情報入力シート!M124)</f>
        <v/>
      </c>
      <c r="K87" s="325" t="str">
        <f>IF(基本情報入力シート!R124="","",基本情報入力シート!R124)</f>
        <v/>
      </c>
      <c r="L87" s="325" t="str">
        <f>IF(基本情報入力シート!W124="","",基本情報入力シート!W124)</f>
        <v/>
      </c>
      <c r="M87" s="335" t="str">
        <f>IF(基本情報入力シート!X124="","",基本情報入力シート!X124)</f>
        <v/>
      </c>
      <c r="N87" s="339" t="str">
        <f>IF(基本情報入力シート!Y124="","",基本情報入力シート!Y124)</f>
        <v/>
      </c>
      <c r="O87" s="47"/>
      <c r="P87" s="48"/>
      <c r="Q87" s="49"/>
      <c r="R87" s="47"/>
      <c r="S87" s="336"/>
      <c r="T87" s="454" t="str">
        <f>IFERROR(S87*VLOOKUP(AE87,【参考】数式用3!$AN$3:$BU$14,MATCH(N87,【参考】数式用3!$AN$2:$BU$2,0)),"")</f>
        <v/>
      </c>
      <c r="U87" s="337"/>
      <c r="V87" s="55"/>
      <c r="W87" s="55"/>
      <c r="X87" s="960" t="str">
        <f>IFERROR(V87*VLOOKUP(AF87,【参考】数式用3!$AN$15:$BU$23,MATCH(N87,【参考】数式用3!$AN$2:$BU$2,0)),"")</f>
        <v/>
      </c>
      <c r="Y87" s="961"/>
      <c r="Z87" s="450"/>
      <c r="AA87" s="428"/>
      <c r="AB87" s="338" t="str">
        <f>IFERROR(AA87*VLOOKUP(AG87,【参考】数式用3!$AN$24:$BU$27,MATCH(N87,【参考】数式用3!$AN$2:$BU$2,0)),"")</f>
        <v/>
      </c>
      <c r="AC87" s="50"/>
      <c r="AD87" s="427" t="str">
        <f t="shared" si="7"/>
        <v/>
      </c>
      <c r="AE87" s="323" t="str">
        <f t="shared" ref="AE87:AE150" si="8">IF(AND(O87="",R87=""),"",O87&amp;"から"&amp;R87)</f>
        <v/>
      </c>
      <c r="AF87" s="323" t="str">
        <f t="shared" ref="AF87:AF150" si="9">IF(AND(P87="",U87=""),"",P87&amp;"から"&amp;U87)</f>
        <v/>
      </c>
      <c r="AG87" s="323" t="str">
        <f t="shared" ref="AG87:AG150" si="10">IF(AND(Q87="",Z87=""),"",Q87&amp;"から"&amp;Z87)</f>
        <v/>
      </c>
    </row>
    <row r="88" spans="1:33" ht="25" customHeight="1">
      <c r="A88" s="430">
        <v>73</v>
      </c>
      <c r="B88" s="908" t="str">
        <f>IF(基本情報入力シート!C125="","",基本情報入力シート!C125)</f>
        <v/>
      </c>
      <c r="C88" s="909"/>
      <c r="D88" s="909"/>
      <c r="E88" s="909"/>
      <c r="F88" s="909"/>
      <c r="G88" s="909"/>
      <c r="H88" s="909"/>
      <c r="I88" s="909"/>
      <c r="J88" s="325" t="str">
        <f>IF(基本情報入力シート!M125="","",基本情報入力シート!M125)</f>
        <v/>
      </c>
      <c r="K88" s="325" t="str">
        <f>IF(基本情報入力シート!R125="","",基本情報入力シート!R125)</f>
        <v/>
      </c>
      <c r="L88" s="325" t="str">
        <f>IF(基本情報入力シート!W125="","",基本情報入力シート!W125)</f>
        <v/>
      </c>
      <c r="M88" s="335" t="str">
        <f>IF(基本情報入力シート!X125="","",基本情報入力シート!X125)</f>
        <v/>
      </c>
      <c r="N88" s="339" t="str">
        <f>IF(基本情報入力シート!Y125="","",基本情報入力シート!Y125)</f>
        <v/>
      </c>
      <c r="O88" s="47"/>
      <c r="P88" s="48"/>
      <c r="Q88" s="49"/>
      <c r="R88" s="47"/>
      <c r="S88" s="336"/>
      <c r="T88" s="454" t="str">
        <f>IFERROR(S88*VLOOKUP(AE88,【参考】数式用3!$AN$3:$BU$14,MATCH(N88,【参考】数式用3!$AN$2:$BU$2,0)),"")</f>
        <v/>
      </c>
      <c r="U88" s="337"/>
      <c r="V88" s="55"/>
      <c r="W88" s="55"/>
      <c r="X88" s="960" t="str">
        <f>IFERROR(V88*VLOOKUP(AF88,【参考】数式用3!$AN$15:$BU$23,MATCH(N88,【参考】数式用3!$AN$2:$BU$2,0)),"")</f>
        <v/>
      </c>
      <c r="Y88" s="961"/>
      <c r="Z88" s="450"/>
      <c r="AA88" s="428"/>
      <c r="AB88" s="338" t="str">
        <f>IFERROR(AA88*VLOOKUP(AG88,【参考】数式用3!$AN$24:$BU$27,MATCH(N88,【参考】数式用3!$AN$2:$BU$2,0)),"")</f>
        <v/>
      </c>
      <c r="AC88" s="50"/>
      <c r="AD88" s="427" t="str">
        <f t="shared" si="7"/>
        <v/>
      </c>
      <c r="AE88" s="323" t="str">
        <f t="shared" si="8"/>
        <v/>
      </c>
      <c r="AF88" s="323" t="str">
        <f t="shared" si="9"/>
        <v/>
      </c>
      <c r="AG88" s="323" t="str">
        <f t="shared" si="10"/>
        <v/>
      </c>
    </row>
    <row r="89" spans="1:33" ht="25" customHeight="1">
      <c r="A89" s="430">
        <v>74</v>
      </c>
      <c r="B89" s="908" t="str">
        <f>IF(基本情報入力シート!C126="","",基本情報入力シート!C126)</f>
        <v/>
      </c>
      <c r="C89" s="909"/>
      <c r="D89" s="909"/>
      <c r="E89" s="909"/>
      <c r="F89" s="909"/>
      <c r="G89" s="909"/>
      <c r="H89" s="909"/>
      <c r="I89" s="909"/>
      <c r="J89" s="325" t="str">
        <f>IF(基本情報入力シート!M126="","",基本情報入力シート!M126)</f>
        <v/>
      </c>
      <c r="K89" s="325" t="str">
        <f>IF(基本情報入力シート!R126="","",基本情報入力シート!R126)</f>
        <v/>
      </c>
      <c r="L89" s="325" t="str">
        <f>IF(基本情報入力シート!W126="","",基本情報入力シート!W126)</f>
        <v/>
      </c>
      <c r="M89" s="335" t="str">
        <f>IF(基本情報入力シート!X126="","",基本情報入力シート!X126)</f>
        <v/>
      </c>
      <c r="N89" s="339" t="str">
        <f>IF(基本情報入力シート!Y126="","",基本情報入力シート!Y126)</f>
        <v/>
      </c>
      <c r="O89" s="47"/>
      <c r="P89" s="48"/>
      <c r="Q89" s="49"/>
      <c r="R89" s="47"/>
      <c r="S89" s="336"/>
      <c r="T89" s="454" t="str">
        <f>IFERROR(S89*VLOOKUP(AE89,【参考】数式用3!$AN$3:$BU$14,MATCH(N89,【参考】数式用3!$AN$2:$BU$2,0)),"")</f>
        <v/>
      </c>
      <c r="U89" s="337"/>
      <c r="V89" s="55"/>
      <c r="W89" s="55"/>
      <c r="X89" s="960" t="str">
        <f>IFERROR(V89*VLOOKUP(AF89,【参考】数式用3!$AN$15:$BU$23,MATCH(N89,【参考】数式用3!$AN$2:$BU$2,0)),"")</f>
        <v/>
      </c>
      <c r="Y89" s="961"/>
      <c r="Z89" s="450"/>
      <c r="AA89" s="428"/>
      <c r="AB89" s="338" t="str">
        <f>IFERROR(AA89*VLOOKUP(AG89,【参考】数式用3!$AN$24:$BU$27,MATCH(N89,【参考】数式用3!$AN$2:$BU$2,0)),"")</f>
        <v/>
      </c>
      <c r="AC89" s="50"/>
      <c r="AD89" s="427" t="str">
        <f t="shared" si="7"/>
        <v/>
      </c>
      <c r="AE89" s="323" t="str">
        <f t="shared" si="8"/>
        <v/>
      </c>
      <c r="AF89" s="323" t="str">
        <f t="shared" si="9"/>
        <v/>
      </c>
      <c r="AG89" s="323" t="str">
        <f t="shared" si="10"/>
        <v/>
      </c>
    </row>
    <row r="90" spans="1:33" ht="25" customHeight="1">
      <c r="A90" s="430">
        <v>75</v>
      </c>
      <c r="B90" s="908" t="str">
        <f>IF(基本情報入力シート!C127="","",基本情報入力シート!C127)</f>
        <v/>
      </c>
      <c r="C90" s="909"/>
      <c r="D90" s="909"/>
      <c r="E90" s="909"/>
      <c r="F90" s="909"/>
      <c r="G90" s="909"/>
      <c r="H90" s="909"/>
      <c r="I90" s="909"/>
      <c r="J90" s="325" t="str">
        <f>IF(基本情報入力シート!M127="","",基本情報入力シート!M127)</f>
        <v/>
      </c>
      <c r="K90" s="325" t="str">
        <f>IF(基本情報入力シート!R127="","",基本情報入力シート!R127)</f>
        <v/>
      </c>
      <c r="L90" s="325" t="str">
        <f>IF(基本情報入力シート!W127="","",基本情報入力シート!W127)</f>
        <v/>
      </c>
      <c r="M90" s="335" t="str">
        <f>IF(基本情報入力シート!X127="","",基本情報入力シート!X127)</f>
        <v/>
      </c>
      <c r="N90" s="339" t="str">
        <f>IF(基本情報入力シート!Y127="","",基本情報入力シート!Y127)</f>
        <v/>
      </c>
      <c r="O90" s="47"/>
      <c r="P90" s="48"/>
      <c r="Q90" s="49"/>
      <c r="R90" s="47"/>
      <c r="S90" s="336"/>
      <c r="T90" s="454" t="str">
        <f>IFERROR(S90*VLOOKUP(AE90,【参考】数式用3!$AN$3:$BU$14,MATCH(N90,【参考】数式用3!$AN$2:$BU$2,0)),"")</f>
        <v/>
      </c>
      <c r="U90" s="337"/>
      <c r="V90" s="55"/>
      <c r="W90" s="55"/>
      <c r="X90" s="960" t="str">
        <f>IFERROR(V90*VLOOKUP(AF90,【参考】数式用3!$AN$15:$BU$23,MATCH(N90,【参考】数式用3!$AN$2:$BU$2,0)),"")</f>
        <v/>
      </c>
      <c r="Y90" s="961"/>
      <c r="Z90" s="450"/>
      <c r="AA90" s="428"/>
      <c r="AB90" s="338" t="str">
        <f>IFERROR(AA90*VLOOKUP(AG90,【参考】数式用3!$AN$24:$BU$27,MATCH(N90,【参考】数式用3!$AN$2:$BU$2,0)),"")</f>
        <v/>
      </c>
      <c r="AC90" s="50"/>
      <c r="AD90" s="427" t="str">
        <f t="shared" si="7"/>
        <v/>
      </c>
      <c r="AE90" s="323" t="str">
        <f t="shared" si="8"/>
        <v/>
      </c>
      <c r="AF90" s="323" t="str">
        <f t="shared" si="9"/>
        <v/>
      </c>
      <c r="AG90" s="323" t="str">
        <f t="shared" si="10"/>
        <v/>
      </c>
    </row>
    <row r="91" spans="1:33" ht="25" customHeight="1">
      <c r="A91" s="430">
        <v>76</v>
      </c>
      <c r="B91" s="908" t="str">
        <f>IF(基本情報入力シート!C128="","",基本情報入力シート!C128)</f>
        <v/>
      </c>
      <c r="C91" s="909"/>
      <c r="D91" s="909"/>
      <c r="E91" s="909"/>
      <c r="F91" s="909"/>
      <c r="G91" s="909"/>
      <c r="H91" s="909"/>
      <c r="I91" s="909"/>
      <c r="J91" s="325" t="str">
        <f>IF(基本情報入力シート!M128="","",基本情報入力シート!M128)</f>
        <v/>
      </c>
      <c r="K91" s="325" t="str">
        <f>IF(基本情報入力シート!R128="","",基本情報入力シート!R128)</f>
        <v/>
      </c>
      <c r="L91" s="325" t="str">
        <f>IF(基本情報入力シート!W128="","",基本情報入力シート!W128)</f>
        <v/>
      </c>
      <c r="M91" s="335" t="str">
        <f>IF(基本情報入力シート!X128="","",基本情報入力シート!X128)</f>
        <v/>
      </c>
      <c r="N91" s="339" t="str">
        <f>IF(基本情報入力シート!Y128="","",基本情報入力シート!Y128)</f>
        <v/>
      </c>
      <c r="O91" s="47"/>
      <c r="P91" s="48"/>
      <c r="Q91" s="49"/>
      <c r="R91" s="47"/>
      <c r="S91" s="336"/>
      <c r="T91" s="454" t="str">
        <f>IFERROR(S91*VLOOKUP(AE91,【参考】数式用3!$AN$3:$BU$14,MATCH(N91,【参考】数式用3!$AN$2:$BU$2,0)),"")</f>
        <v/>
      </c>
      <c r="U91" s="337"/>
      <c r="V91" s="55"/>
      <c r="W91" s="55"/>
      <c r="X91" s="960" t="str">
        <f>IFERROR(V91*VLOOKUP(AF91,【参考】数式用3!$AN$15:$BU$23,MATCH(N91,【参考】数式用3!$AN$2:$BU$2,0)),"")</f>
        <v/>
      </c>
      <c r="Y91" s="961"/>
      <c r="Z91" s="450"/>
      <c r="AA91" s="428"/>
      <c r="AB91" s="338" t="str">
        <f>IFERROR(AA91*VLOOKUP(AG91,【参考】数式用3!$AN$24:$BU$27,MATCH(N91,【参考】数式用3!$AN$2:$BU$2,0)),"")</f>
        <v/>
      </c>
      <c r="AC91" s="50"/>
      <c r="AD91" s="427" t="str">
        <f t="shared" si="7"/>
        <v/>
      </c>
      <c r="AE91" s="323" t="str">
        <f t="shared" si="8"/>
        <v/>
      </c>
      <c r="AF91" s="323" t="str">
        <f t="shared" si="9"/>
        <v/>
      </c>
      <c r="AG91" s="323" t="str">
        <f t="shared" si="10"/>
        <v/>
      </c>
    </row>
    <row r="92" spans="1:33" ht="25" customHeight="1">
      <c r="A92" s="430">
        <v>77</v>
      </c>
      <c r="B92" s="908" t="str">
        <f>IF(基本情報入力シート!C129="","",基本情報入力シート!C129)</f>
        <v/>
      </c>
      <c r="C92" s="909"/>
      <c r="D92" s="909"/>
      <c r="E92" s="909"/>
      <c r="F92" s="909"/>
      <c r="G92" s="909"/>
      <c r="H92" s="909"/>
      <c r="I92" s="909"/>
      <c r="J92" s="325" t="str">
        <f>IF(基本情報入力シート!M129="","",基本情報入力シート!M129)</f>
        <v/>
      </c>
      <c r="K92" s="325" t="str">
        <f>IF(基本情報入力シート!R129="","",基本情報入力シート!R129)</f>
        <v/>
      </c>
      <c r="L92" s="325" t="str">
        <f>IF(基本情報入力シート!W129="","",基本情報入力シート!W129)</f>
        <v/>
      </c>
      <c r="M92" s="335" t="str">
        <f>IF(基本情報入力シート!X129="","",基本情報入力シート!X129)</f>
        <v/>
      </c>
      <c r="N92" s="339" t="str">
        <f>IF(基本情報入力シート!Y129="","",基本情報入力シート!Y129)</f>
        <v/>
      </c>
      <c r="O92" s="47"/>
      <c r="P92" s="48"/>
      <c r="Q92" s="49"/>
      <c r="R92" s="47"/>
      <c r="S92" s="336"/>
      <c r="T92" s="454" t="str">
        <f>IFERROR(S92*VLOOKUP(AE92,【参考】数式用3!$AN$3:$BU$14,MATCH(N92,【参考】数式用3!$AN$2:$BU$2,0)),"")</f>
        <v/>
      </c>
      <c r="U92" s="337"/>
      <c r="V92" s="55"/>
      <c r="W92" s="55"/>
      <c r="X92" s="960" t="str">
        <f>IFERROR(V92*VLOOKUP(AF92,【参考】数式用3!$AN$15:$BU$23,MATCH(N92,【参考】数式用3!$AN$2:$BU$2,0)),"")</f>
        <v/>
      </c>
      <c r="Y92" s="961"/>
      <c r="Z92" s="450"/>
      <c r="AA92" s="428"/>
      <c r="AB92" s="338" t="str">
        <f>IFERROR(AA92*VLOOKUP(AG92,【参考】数式用3!$AN$24:$BU$27,MATCH(N92,【参考】数式用3!$AN$2:$BU$2,0)),"")</f>
        <v/>
      </c>
      <c r="AC92" s="50"/>
      <c r="AD92" s="427" t="str">
        <f t="shared" si="7"/>
        <v/>
      </c>
      <c r="AE92" s="323" t="str">
        <f t="shared" si="8"/>
        <v/>
      </c>
      <c r="AF92" s="323" t="str">
        <f t="shared" si="9"/>
        <v/>
      </c>
      <c r="AG92" s="323" t="str">
        <f t="shared" si="10"/>
        <v/>
      </c>
    </row>
    <row r="93" spans="1:33" ht="25" customHeight="1">
      <c r="A93" s="430">
        <v>78</v>
      </c>
      <c r="B93" s="908" t="str">
        <f>IF(基本情報入力シート!C130="","",基本情報入力シート!C130)</f>
        <v/>
      </c>
      <c r="C93" s="909"/>
      <c r="D93" s="909"/>
      <c r="E93" s="909"/>
      <c r="F93" s="909"/>
      <c r="G93" s="909"/>
      <c r="H93" s="909"/>
      <c r="I93" s="909"/>
      <c r="J93" s="325" t="str">
        <f>IF(基本情報入力シート!M130="","",基本情報入力シート!M130)</f>
        <v/>
      </c>
      <c r="K93" s="325" t="str">
        <f>IF(基本情報入力シート!R130="","",基本情報入力シート!R130)</f>
        <v/>
      </c>
      <c r="L93" s="325" t="str">
        <f>IF(基本情報入力シート!W130="","",基本情報入力シート!W130)</f>
        <v/>
      </c>
      <c r="M93" s="335" t="str">
        <f>IF(基本情報入力シート!X130="","",基本情報入力シート!X130)</f>
        <v/>
      </c>
      <c r="N93" s="339" t="str">
        <f>IF(基本情報入力シート!Y130="","",基本情報入力シート!Y130)</f>
        <v/>
      </c>
      <c r="O93" s="47"/>
      <c r="P93" s="48"/>
      <c r="Q93" s="49"/>
      <c r="R93" s="47"/>
      <c r="S93" s="336"/>
      <c r="T93" s="454" t="str">
        <f>IFERROR(S93*VLOOKUP(AE93,【参考】数式用3!$AN$3:$BU$14,MATCH(N93,【参考】数式用3!$AN$2:$BU$2,0)),"")</f>
        <v/>
      </c>
      <c r="U93" s="337"/>
      <c r="V93" s="55"/>
      <c r="W93" s="55"/>
      <c r="X93" s="960" t="str">
        <f>IFERROR(V93*VLOOKUP(AF93,【参考】数式用3!$AN$15:$BU$23,MATCH(N93,【参考】数式用3!$AN$2:$BU$2,0)),"")</f>
        <v/>
      </c>
      <c r="Y93" s="961"/>
      <c r="Z93" s="450"/>
      <c r="AA93" s="428"/>
      <c r="AB93" s="338" t="str">
        <f>IFERROR(AA93*VLOOKUP(AG93,【参考】数式用3!$AN$24:$BU$27,MATCH(N93,【参考】数式用3!$AN$2:$BU$2,0)),"")</f>
        <v/>
      </c>
      <c r="AC93" s="50"/>
      <c r="AD93" s="427" t="str">
        <f t="shared" si="7"/>
        <v/>
      </c>
      <c r="AE93" s="323" t="str">
        <f t="shared" si="8"/>
        <v/>
      </c>
      <c r="AF93" s="323" t="str">
        <f t="shared" si="9"/>
        <v/>
      </c>
      <c r="AG93" s="323" t="str">
        <f t="shared" si="10"/>
        <v/>
      </c>
    </row>
    <row r="94" spans="1:33" ht="25" customHeight="1">
      <c r="A94" s="430">
        <v>79</v>
      </c>
      <c r="B94" s="908" t="str">
        <f>IF(基本情報入力シート!C131="","",基本情報入力シート!C131)</f>
        <v/>
      </c>
      <c r="C94" s="909"/>
      <c r="D94" s="909"/>
      <c r="E94" s="909"/>
      <c r="F94" s="909"/>
      <c r="G94" s="909"/>
      <c r="H94" s="909"/>
      <c r="I94" s="909"/>
      <c r="J94" s="325" t="str">
        <f>IF(基本情報入力シート!M131="","",基本情報入力シート!M131)</f>
        <v/>
      </c>
      <c r="K94" s="325" t="str">
        <f>IF(基本情報入力シート!R131="","",基本情報入力シート!R131)</f>
        <v/>
      </c>
      <c r="L94" s="325" t="str">
        <f>IF(基本情報入力シート!W131="","",基本情報入力シート!W131)</f>
        <v/>
      </c>
      <c r="M94" s="335" t="str">
        <f>IF(基本情報入力シート!X131="","",基本情報入力シート!X131)</f>
        <v/>
      </c>
      <c r="N94" s="339" t="str">
        <f>IF(基本情報入力シート!Y131="","",基本情報入力シート!Y131)</f>
        <v/>
      </c>
      <c r="O94" s="47"/>
      <c r="P94" s="48"/>
      <c r="Q94" s="49"/>
      <c r="R94" s="47"/>
      <c r="S94" s="336"/>
      <c r="T94" s="454" t="str">
        <f>IFERROR(S94*VLOOKUP(AE94,【参考】数式用3!$AN$3:$BU$14,MATCH(N94,【参考】数式用3!$AN$2:$BU$2,0)),"")</f>
        <v/>
      </c>
      <c r="U94" s="337"/>
      <c r="V94" s="55"/>
      <c r="W94" s="55"/>
      <c r="X94" s="960" t="str">
        <f>IFERROR(V94*VLOOKUP(AF94,【参考】数式用3!$AN$15:$BU$23,MATCH(N94,【参考】数式用3!$AN$2:$BU$2,0)),"")</f>
        <v/>
      </c>
      <c r="Y94" s="961"/>
      <c r="Z94" s="450"/>
      <c r="AA94" s="428"/>
      <c r="AB94" s="338" t="str">
        <f>IFERROR(AA94*VLOOKUP(AG94,【参考】数式用3!$AN$24:$BU$27,MATCH(N94,【参考】数式用3!$AN$2:$BU$2,0)),"")</f>
        <v/>
      </c>
      <c r="AC94" s="50"/>
      <c r="AD94" s="427" t="str">
        <f t="shared" si="7"/>
        <v/>
      </c>
      <c r="AE94" s="323" t="str">
        <f t="shared" si="8"/>
        <v/>
      </c>
      <c r="AF94" s="323" t="str">
        <f t="shared" si="9"/>
        <v/>
      </c>
      <c r="AG94" s="323" t="str">
        <f t="shared" si="10"/>
        <v/>
      </c>
    </row>
    <row r="95" spans="1:33" ht="25" customHeight="1">
      <c r="A95" s="430">
        <v>80</v>
      </c>
      <c r="B95" s="908" t="str">
        <f>IF(基本情報入力シート!C132="","",基本情報入力シート!C132)</f>
        <v/>
      </c>
      <c r="C95" s="909"/>
      <c r="D95" s="909"/>
      <c r="E95" s="909"/>
      <c r="F95" s="909"/>
      <c r="G95" s="909"/>
      <c r="H95" s="909"/>
      <c r="I95" s="909"/>
      <c r="J95" s="325" t="str">
        <f>IF(基本情報入力シート!M132="","",基本情報入力シート!M132)</f>
        <v/>
      </c>
      <c r="K95" s="325" t="str">
        <f>IF(基本情報入力シート!R132="","",基本情報入力シート!R132)</f>
        <v/>
      </c>
      <c r="L95" s="325" t="str">
        <f>IF(基本情報入力シート!W132="","",基本情報入力シート!W132)</f>
        <v/>
      </c>
      <c r="M95" s="335" t="str">
        <f>IF(基本情報入力シート!X132="","",基本情報入力シート!X132)</f>
        <v/>
      </c>
      <c r="N95" s="339" t="str">
        <f>IF(基本情報入力シート!Y132="","",基本情報入力シート!Y132)</f>
        <v/>
      </c>
      <c r="O95" s="47"/>
      <c r="P95" s="48"/>
      <c r="Q95" s="49"/>
      <c r="R95" s="47"/>
      <c r="S95" s="336"/>
      <c r="T95" s="454" t="str">
        <f>IFERROR(S95*VLOOKUP(AE95,【参考】数式用3!$AN$3:$BU$14,MATCH(N95,【参考】数式用3!$AN$2:$BU$2,0)),"")</f>
        <v/>
      </c>
      <c r="U95" s="337"/>
      <c r="V95" s="55"/>
      <c r="W95" s="55"/>
      <c r="X95" s="960" t="str">
        <f>IFERROR(V95*VLOOKUP(AF95,【参考】数式用3!$AN$15:$BU$23,MATCH(N95,【参考】数式用3!$AN$2:$BU$2,0)),"")</f>
        <v/>
      </c>
      <c r="Y95" s="961"/>
      <c r="Z95" s="450"/>
      <c r="AA95" s="428"/>
      <c r="AB95" s="338" t="str">
        <f>IFERROR(AA95*VLOOKUP(AG95,【参考】数式用3!$AN$24:$BU$27,MATCH(N95,【参考】数式用3!$AN$2:$BU$2,0)),"")</f>
        <v/>
      </c>
      <c r="AC95" s="50"/>
      <c r="AD95" s="427" t="str">
        <f t="shared" si="7"/>
        <v/>
      </c>
      <c r="AE95" s="323" t="str">
        <f t="shared" si="8"/>
        <v/>
      </c>
      <c r="AF95" s="323" t="str">
        <f t="shared" si="9"/>
        <v/>
      </c>
      <c r="AG95" s="323" t="str">
        <f t="shared" si="10"/>
        <v/>
      </c>
    </row>
    <row r="96" spans="1:33" ht="25" customHeight="1">
      <c r="A96" s="430">
        <v>81</v>
      </c>
      <c r="B96" s="908" t="str">
        <f>IF(基本情報入力シート!C133="","",基本情報入力シート!C133)</f>
        <v/>
      </c>
      <c r="C96" s="909"/>
      <c r="D96" s="909"/>
      <c r="E96" s="909"/>
      <c r="F96" s="909"/>
      <c r="G96" s="909"/>
      <c r="H96" s="909"/>
      <c r="I96" s="909"/>
      <c r="J96" s="325" t="str">
        <f>IF(基本情報入力シート!M133="","",基本情報入力シート!M133)</f>
        <v/>
      </c>
      <c r="K96" s="325" t="str">
        <f>IF(基本情報入力シート!R133="","",基本情報入力シート!R133)</f>
        <v/>
      </c>
      <c r="L96" s="325" t="str">
        <f>IF(基本情報入力シート!W133="","",基本情報入力シート!W133)</f>
        <v/>
      </c>
      <c r="M96" s="335" t="str">
        <f>IF(基本情報入力シート!X133="","",基本情報入力シート!X133)</f>
        <v/>
      </c>
      <c r="N96" s="339" t="str">
        <f>IF(基本情報入力シート!Y133="","",基本情報入力シート!Y133)</f>
        <v/>
      </c>
      <c r="O96" s="47"/>
      <c r="P96" s="48"/>
      <c r="Q96" s="49"/>
      <c r="R96" s="47"/>
      <c r="S96" s="336"/>
      <c r="T96" s="454" t="str">
        <f>IFERROR(S96*VLOOKUP(AE96,【参考】数式用3!$AN$3:$BU$14,MATCH(N96,【参考】数式用3!$AN$2:$BU$2,0)),"")</f>
        <v/>
      </c>
      <c r="U96" s="337"/>
      <c r="V96" s="55"/>
      <c r="W96" s="55"/>
      <c r="X96" s="960" t="str">
        <f>IFERROR(V96*VLOOKUP(AF96,【参考】数式用3!$AN$15:$BU$23,MATCH(N96,【参考】数式用3!$AN$2:$BU$2,0)),"")</f>
        <v/>
      </c>
      <c r="Y96" s="961"/>
      <c r="Z96" s="450"/>
      <c r="AA96" s="428"/>
      <c r="AB96" s="338" t="str">
        <f>IFERROR(AA96*VLOOKUP(AG96,【参考】数式用3!$AN$24:$BU$27,MATCH(N96,【参考】数式用3!$AN$2:$BU$2,0)),"")</f>
        <v/>
      </c>
      <c r="AC96" s="50"/>
      <c r="AD96" s="427" t="str">
        <f t="shared" si="7"/>
        <v/>
      </c>
      <c r="AE96" s="323" t="str">
        <f t="shared" si="8"/>
        <v/>
      </c>
      <c r="AF96" s="323" t="str">
        <f t="shared" si="9"/>
        <v/>
      </c>
      <c r="AG96" s="323" t="str">
        <f t="shared" si="10"/>
        <v/>
      </c>
    </row>
    <row r="97" spans="1:33" ht="25" customHeight="1">
      <c r="A97" s="430">
        <v>82</v>
      </c>
      <c r="B97" s="908" t="str">
        <f>IF(基本情報入力シート!C134="","",基本情報入力シート!C134)</f>
        <v/>
      </c>
      <c r="C97" s="909"/>
      <c r="D97" s="909"/>
      <c r="E97" s="909"/>
      <c r="F97" s="909"/>
      <c r="G97" s="909"/>
      <c r="H97" s="909"/>
      <c r="I97" s="909"/>
      <c r="J97" s="325" t="str">
        <f>IF(基本情報入力シート!M134="","",基本情報入力シート!M134)</f>
        <v/>
      </c>
      <c r="K97" s="325" t="str">
        <f>IF(基本情報入力シート!R134="","",基本情報入力シート!R134)</f>
        <v/>
      </c>
      <c r="L97" s="325" t="str">
        <f>IF(基本情報入力シート!W134="","",基本情報入力シート!W134)</f>
        <v/>
      </c>
      <c r="M97" s="335" t="str">
        <f>IF(基本情報入力シート!X134="","",基本情報入力シート!X134)</f>
        <v/>
      </c>
      <c r="N97" s="339" t="str">
        <f>IF(基本情報入力シート!Y134="","",基本情報入力シート!Y134)</f>
        <v/>
      </c>
      <c r="O97" s="47"/>
      <c r="P97" s="48"/>
      <c r="Q97" s="49"/>
      <c r="R97" s="47"/>
      <c r="S97" s="336"/>
      <c r="T97" s="454" t="str">
        <f>IFERROR(S97*VLOOKUP(AE97,【参考】数式用3!$AN$3:$BU$14,MATCH(N97,【参考】数式用3!$AN$2:$BU$2,0)),"")</f>
        <v/>
      </c>
      <c r="U97" s="337"/>
      <c r="V97" s="55"/>
      <c r="W97" s="55"/>
      <c r="X97" s="960" t="str">
        <f>IFERROR(V97*VLOOKUP(AF97,【参考】数式用3!$AN$15:$BU$23,MATCH(N97,【参考】数式用3!$AN$2:$BU$2,0)),"")</f>
        <v/>
      </c>
      <c r="Y97" s="961"/>
      <c r="Z97" s="450"/>
      <c r="AA97" s="428"/>
      <c r="AB97" s="338" t="str">
        <f>IFERROR(AA97*VLOOKUP(AG97,【参考】数式用3!$AN$24:$BU$27,MATCH(N97,【参考】数式用3!$AN$2:$BU$2,0)),"")</f>
        <v/>
      </c>
      <c r="AC97" s="50"/>
      <c r="AD97" s="427" t="str">
        <f t="shared" si="7"/>
        <v/>
      </c>
      <c r="AE97" s="323" t="str">
        <f t="shared" si="8"/>
        <v/>
      </c>
      <c r="AF97" s="323" t="str">
        <f t="shared" si="9"/>
        <v/>
      </c>
      <c r="AG97" s="323" t="str">
        <f t="shared" si="10"/>
        <v/>
      </c>
    </row>
    <row r="98" spans="1:33" ht="25" customHeight="1">
      <c r="A98" s="430">
        <v>83</v>
      </c>
      <c r="B98" s="908" t="str">
        <f>IF(基本情報入力シート!C135="","",基本情報入力シート!C135)</f>
        <v/>
      </c>
      <c r="C98" s="909"/>
      <c r="D98" s="909"/>
      <c r="E98" s="909"/>
      <c r="F98" s="909"/>
      <c r="G98" s="909"/>
      <c r="H98" s="909"/>
      <c r="I98" s="909"/>
      <c r="J98" s="325" t="str">
        <f>IF(基本情報入力シート!M135="","",基本情報入力シート!M135)</f>
        <v/>
      </c>
      <c r="K98" s="325" t="str">
        <f>IF(基本情報入力シート!R135="","",基本情報入力シート!R135)</f>
        <v/>
      </c>
      <c r="L98" s="325" t="str">
        <f>IF(基本情報入力シート!W135="","",基本情報入力シート!W135)</f>
        <v/>
      </c>
      <c r="M98" s="335" t="str">
        <f>IF(基本情報入力シート!X135="","",基本情報入力シート!X135)</f>
        <v/>
      </c>
      <c r="N98" s="339" t="str">
        <f>IF(基本情報入力シート!Y135="","",基本情報入力シート!Y135)</f>
        <v/>
      </c>
      <c r="O98" s="47"/>
      <c r="P98" s="48"/>
      <c r="Q98" s="49"/>
      <c r="R98" s="47"/>
      <c r="S98" s="336"/>
      <c r="T98" s="454" t="str">
        <f>IFERROR(S98*VLOOKUP(AE98,【参考】数式用3!$AN$3:$BU$14,MATCH(N98,【参考】数式用3!$AN$2:$BU$2,0)),"")</f>
        <v/>
      </c>
      <c r="U98" s="337"/>
      <c r="V98" s="55"/>
      <c r="W98" s="55"/>
      <c r="X98" s="960" t="str">
        <f>IFERROR(V98*VLOOKUP(AF98,【参考】数式用3!$AN$15:$BU$23,MATCH(N98,【参考】数式用3!$AN$2:$BU$2,0)),"")</f>
        <v/>
      </c>
      <c r="Y98" s="961"/>
      <c r="Z98" s="450"/>
      <c r="AA98" s="428"/>
      <c r="AB98" s="338" t="str">
        <f>IFERROR(AA98*VLOOKUP(AG98,【参考】数式用3!$AN$24:$BU$27,MATCH(N98,【参考】数式用3!$AN$2:$BU$2,0)),"")</f>
        <v/>
      </c>
      <c r="AC98" s="50"/>
      <c r="AD98" s="427" t="str">
        <f t="shared" si="7"/>
        <v/>
      </c>
      <c r="AE98" s="323" t="str">
        <f t="shared" si="8"/>
        <v/>
      </c>
      <c r="AF98" s="323" t="str">
        <f t="shared" si="9"/>
        <v/>
      </c>
      <c r="AG98" s="323" t="str">
        <f t="shared" si="10"/>
        <v/>
      </c>
    </row>
    <row r="99" spans="1:33" ht="25" customHeight="1">
      <c r="A99" s="430">
        <v>84</v>
      </c>
      <c r="B99" s="908" t="str">
        <f>IF(基本情報入力シート!C136="","",基本情報入力シート!C136)</f>
        <v/>
      </c>
      <c r="C99" s="909"/>
      <c r="D99" s="909"/>
      <c r="E99" s="909"/>
      <c r="F99" s="909"/>
      <c r="G99" s="909"/>
      <c r="H99" s="909"/>
      <c r="I99" s="909"/>
      <c r="J99" s="325" t="str">
        <f>IF(基本情報入力シート!M136="","",基本情報入力シート!M136)</f>
        <v/>
      </c>
      <c r="K99" s="325" t="str">
        <f>IF(基本情報入力シート!R136="","",基本情報入力シート!R136)</f>
        <v/>
      </c>
      <c r="L99" s="325" t="str">
        <f>IF(基本情報入力シート!W136="","",基本情報入力シート!W136)</f>
        <v/>
      </c>
      <c r="M99" s="335" t="str">
        <f>IF(基本情報入力シート!X136="","",基本情報入力シート!X136)</f>
        <v/>
      </c>
      <c r="N99" s="339" t="str">
        <f>IF(基本情報入力シート!Y136="","",基本情報入力シート!Y136)</f>
        <v/>
      </c>
      <c r="O99" s="47"/>
      <c r="P99" s="48"/>
      <c r="Q99" s="49"/>
      <c r="R99" s="47"/>
      <c r="S99" s="336"/>
      <c r="T99" s="454" t="str">
        <f>IFERROR(S99*VLOOKUP(AE99,【参考】数式用3!$AN$3:$BU$14,MATCH(N99,【参考】数式用3!$AN$2:$BU$2,0)),"")</f>
        <v/>
      </c>
      <c r="U99" s="337"/>
      <c r="V99" s="55"/>
      <c r="W99" s="55"/>
      <c r="X99" s="960" t="str">
        <f>IFERROR(V99*VLOOKUP(AF99,【参考】数式用3!$AN$15:$BU$23,MATCH(N99,【参考】数式用3!$AN$2:$BU$2,0)),"")</f>
        <v/>
      </c>
      <c r="Y99" s="961"/>
      <c r="Z99" s="450"/>
      <c r="AA99" s="428"/>
      <c r="AB99" s="338" t="str">
        <f>IFERROR(AA99*VLOOKUP(AG99,【参考】数式用3!$AN$24:$BU$27,MATCH(N99,【参考】数式用3!$AN$2:$BU$2,0)),"")</f>
        <v/>
      </c>
      <c r="AC99" s="50"/>
      <c r="AD99" s="427" t="str">
        <f t="shared" si="7"/>
        <v/>
      </c>
      <c r="AE99" s="323" t="str">
        <f t="shared" si="8"/>
        <v/>
      </c>
      <c r="AF99" s="323" t="str">
        <f t="shared" si="9"/>
        <v/>
      </c>
      <c r="AG99" s="323" t="str">
        <f t="shared" si="10"/>
        <v/>
      </c>
    </row>
    <row r="100" spans="1:33" ht="25" customHeight="1">
      <c r="A100" s="430">
        <v>85</v>
      </c>
      <c r="B100" s="908" t="str">
        <f>IF(基本情報入力シート!C137="","",基本情報入力シート!C137)</f>
        <v/>
      </c>
      <c r="C100" s="909"/>
      <c r="D100" s="909"/>
      <c r="E100" s="909"/>
      <c r="F100" s="909"/>
      <c r="G100" s="909"/>
      <c r="H100" s="909"/>
      <c r="I100" s="909"/>
      <c r="J100" s="325" t="str">
        <f>IF(基本情報入力シート!M137="","",基本情報入力シート!M137)</f>
        <v/>
      </c>
      <c r="K100" s="325" t="str">
        <f>IF(基本情報入力シート!R137="","",基本情報入力シート!R137)</f>
        <v/>
      </c>
      <c r="L100" s="325" t="str">
        <f>IF(基本情報入力シート!W137="","",基本情報入力シート!W137)</f>
        <v/>
      </c>
      <c r="M100" s="335" t="str">
        <f>IF(基本情報入力シート!X137="","",基本情報入力シート!X137)</f>
        <v/>
      </c>
      <c r="N100" s="339" t="str">
        <f>IF(基本情報入力シート!Y137="","",基本情報入力シート!Y137)</f>
        <v/>
      </c>
      <c r="O100" s="47"/>
      <c r="P100" s="48"/>
      <c r="Q100" s="49"/>
      <c r="R100" s="47"/>
      <c r="S100" s="336"/>
      <c r="T100" s="454" t="str">
        <f>IFERROR(S100*VLOOKUP(AE100,【参考】数式用3!$AN$3:$BU$14,MATCH(N100,【参考】数式用3!$AN$2:$BU$2,0)),"")</f>
        <v/>
      </c>
      <c r="U100" s="337"/>
      <c r="V100" s="55"/>
      <c r="W100" s="55"/>
      <c r="X100" s="960" t="str">
        <f>IFERROR(V100*VLOOKUP(AF100,【参考】数式用3!$AN$15:$BU$23,MATCH(N100,【参考】数式用3!$AN$2:$BU$2,0)),"")</f>
        <v/>
      </c>
      <c r="Y100" s="961"/>
      <c r="Z100" s="450"/>
      <c r="AA100" s="428"/>
      <c r="AB100" s="338" t="str">
        <f>IFERROR(AA100*VLOOKUP(AG100,【参考】数式用3!$AN$24:$BU$27,MATCH(N100,【参考】数式用3!$AN$2:$BU$2,0)),"")</f>
        <v/>
      </c>
      <c r="AC100" s="50"/>
      <c r="AD100" s="427" t="str">
        <f t="shared" si="7"/>
        <v/>
      </c>
      <c r="AE100" s="323" t="str">
        <f t="shared" si="8"/>
        <v/>
      </c>
      <c r="AF100" s="323" t="str">
        <f t="shared" si="9"/>
        <v/>
      </c>
      <c r="AG100" s="323" t="str">
        <f t="shared" si="10"/>
        <v/>
      </c>
    </row>
    <row r="101" spans="1:33" ht="25" customHeight="1">
      <c r="A101" s="430">
        <v>86</v>
      </c>
      <c r="B101" s="908" t="str">
        <f>IF(基本情報入力シート!C138="","",基本情報入力シート!C138)</f>
        <v/>
      </c>
      <c r="C101" s="909"/>
      <c r="D101" s="909"/>
      <c r="E101" s="909"/>
      <c r="F101" s="909"/>
      <c r="G101" s="909"/>
      <c r="H101" s="909"/>
      <c r="I101" s="909"/>
      <c r="J101" s="325" t="str">
        <f>IF(基本情報入力シート!M138="","",基本情報入力シート!M138)</f>
        <v/>
      </c>
      <c r="K101" s="325" t="str">
        <f>IF(基本情報入力シート!R138="","",基本情報入力シート!R138)</f>
        <v/>
      </c>
      <c r="L101" s="325" t="str">
        <f>IF(基本情報入力シート!W138="","",基本情報入力シート!W138)</f>
        <v/>
      </c>
      <c r="M101" s="335" t="str">
        <f>IF(基本情報入力シート!X138="","",基本情報入力シート!X138)</f>
        <v/>
      </c>
      <c r="N101" s="339" t="str">
        <f>IF(基本情報入力シート!Y138="","",基本情報入力シート!Y138)</f>
        <v/>
      </c>
      <c r="O101" s="47"/>
      <c r="P101" s="48"/>
      <c r="Q101" s="49"/>
      <c r="R101" s="47"/>
      <c r="S101" s="336"/>
      <c r="T101" s="454" t="str">
        <f>IFERROR(S101*VLOOKUP(AE101,【参考】数式用3!$AN$3:$BU$14,MATCH(N101,【参考】数式用3!$AN$2:$BU$2,0)),"")</f>
        <v/>
      </c>
      <c r="U101" s="337"/>
      <c r="V101" s="55"/>
      <c r="W101" s="55"/>
      <c r="X101" s="960" t="str">
        <f>IFERROR(V101*VLOOKUP(AF101,【参考】数式用3!$AN$15:$BU$23,MATCH(N101,【参考】数式用3!$AN$2:$BU$2,0)),"")</f>
        <v/>
      </c>
      <c r="Y101" s="961"/>
      <c r="Z101" s="450"/>
      <c r="AA101" s="428"/>
      <c r="AB101" s="338" t="str">
        <f>IFERROR(AA101*VLOOKUP(AG101,【参考】数式用3!$AN$24:$BU$27,MATCH(N101,【参考】数式用3!$AN$2:$BU$2,0)),"")</f>
        <v/>
      </c>
      <c r="AC101" s="50"/>
      <c r="AD101" s="427" t="str">
        <f t="shared" si="7"/>
        <v/>
      </c>
      <c r="AE101" s="323" t="str">
        <f t="shared" si="8"/>
        <v/>
      </c>
      <c r="AF101" s="323" t="str">
        <f t="shared" si="9"/>
        <v/>
      </c>
      <c r="AG101" s="323" t="str">
        <f t="shared" si="10"/>
        <v/>
      </c>
    </row>
    <row r="102" spans="1:33" ht="25" customHeight="1">
      <c r="A102" s="430">
        <v>87</v>
      </c>
      <c r="B102" s="908" t="str">
        <f>IF(基本情報入力シート!C139="","",基本情報入力シート!C139)</f>
        <v/>
      </c>
      <c r="C102" s="909"/>
      <c r="D102" s="909"/>
      <c r="E102" s="909"/>
      <c r="F102" s="909"/>
      <c r="G102" s="909"/>
      <c r="H102" s="909"/>
      <c r="I102" s="909"/>
      <c r="J102" s="325" t="str">
        <f>IF(基本情報入力シート!M139="","",基本情報入力シート!M139)</f>
        <v/>
      </c>
      <c r="K102" s="325" t="str">
        <f>IF(基本情報入力シート!R139="","",基本情報入力シート!R139)</f>
        <v/>
      </c>
      <c r="L102" s="325" t="str">
        <f>IF(基本情報入力シート!W139="","",基本情報入力シート!W139)</f>
        <v/>
      </c>
      <c r="M102" s="335" t="str">
        <f>IF(基本情報入力シート!X139="","",基本情報入力シート!X139)</f>
        <v/>
      </c>
      <c r="N102" s="339" t="str">
        <f>IF(基本情報入力シート!Y139="","",基本情報入力シート!Y139)</f>
        <v/>
      </c>
      <c r="O102" s="47"/>
      <c r="P102" s="48"/>
      <c r="Q102" s="49"/>
      <c r="R102" s="47"/>
      <c r="S102" s="336"/>
      <c r="T102" s="454" t="str">
        <f>IFERROR(S102*VLOOKUP(AE102,【参考】数式用3!$AN$3:$BU$14,MATCH(N102,【参考】数式用3!$AN$2:$BU$2,0)),"")</f>
        <v/>
      </c>
      <c r="U102" s="337"/>
      <c r="V102" s="55"/>
      <c r="W102" s="55"/>
      <c r="X102" s="960" t="str">
        <f>IFERROR(V102*VLOOKUP(AF102,【参考】数式用3!$AN$15:$BU$23,MATCH(N102,【参考】数式用3!$AN$2:$BU$2,0)),"")</f>
        <v/>
      </c>
      <c r="Y102" s="961"/>
      <c r="Z102" s="450"/>
      <c r="AA102" s="428"/>
      <c r="AB102" s="338" t="str">
        <f>IFERROR(AA102*VLOOKUP(AG102,【参考】数式用3!$AN$24:$BU$27,MATCH(N102,【参考】数式用3!$AN$2:$BU$2,0)),"")</f>
        <v/>
      </c>
      <c r="AC102" s="50"/>
      <c r="AD102" s="427" t="str">
        <f t="shared" si="7"/>
        <v/>
      </c>
      <c r="AE102" s="323" t="str">
        <f t="shared" si="8"/>
        <v/>
      </c>
      <c r="AF102" s="323" t="str">
        <f t="shared" si="9"/>
        <v/>
      </c>
      <c r="AG102" s="323" t="str">
        <f t="shared" si="10"/>
        <v/>
      </c>
    </row>
    <row r="103" spans="1:33" ht="25" customHeight="1">
      <c r="A103" s="430">
        <v>88</v>
      </c>
      <c r="B103" s="908" t="str">
        <f>IF(基本情報入力シート!C140="","",基本情報入力シート!C140)</f>
        <v/>
      </c>
      <c r="C103" s="909"/>
      <c r="D103" s="909"/>
      <c r="E103" s="909"/>
      <c r="F103" s="909"/>
      <c r="G103" s="909"/>
      <c r="H103" s="909"/>
      <c r="I103" s="909"/>
      <c r="J103" s="325" t="str">
        <f>IF(基本情報入力シート!M140="","",基本情報入力シート!M140)</f>
        <v/>
      </c>
      <c r="K103" s="325" t="str">
        <f>IF(基本情報入力シート!R140="","",基本情報入力シート!R140)</f>
        <v/>
      </c>
      <c r="L103" s="325" t="str">
        <f>IF(基本情報入力シート!W140="","",基本情報入力シート!W140)</f>
        <v/>
      </c>
      <c r="M103" s="335" t="str">
        <f>IF(基本情報入力シート!X140="","",基本情報入力シート!X140)</f>
        <v/>
      </c>
      <c r="N103" s="339" t="str">
        <f>IF(基本情報入力シート!Y140="","",基本情報入力シート!Y140)</f>
        <v/>
      </c>
      <c r="O103" s="47"/>
      <c r="P103" s="48"/>
      <c r="Q103" s="49"/>
      <c r="R103" s="47"/>
      <c r="S103" s="336"/>
      <c r="T103" s="454" t="str">
        <f>IFERROR(S103*VLOOKUP(AE103,【参考】数式用3!$AN$3:$BU$14,MATCH(N103,【参考】数式用3!$AN$2:$BU$2,0)),"")</f>
        <v/>
      </c>
      <c r="U103" s="337"/>
      <c r="V103" s="55"/>
      <c r="W103" s="55"/>
      <c r="X103" s="960" t="str">
        <f>IFERROR(V103*VLOOKUP(AF103,【参考】数式用3!$AN$15:$BU$23,MATCH(N103,【参考】数式用3!$AN$2:$BU$2,0)),"")</f>
        <v/>
      </c>
      <c r="Y103" s="961"/>
      <c r="Z103" s="450"/>
      <c r="AA103" s="428"/>
      <c r="AB103" s="338" t="str">
        <f>IFERROR(AA103*VLOOKUP(AG103,【参考】数式用3!$AN$24:$BU$27,MATCH(N103,【参考】数式用3!$AN$2:$BU$2,0)),"")</f>
        <v/>
      </c>
      <c r="AC103" s="50"/>
      <c r="AD103" s="427" t="str">
        <f t="shared" si="7"/>
        <v/>
      </c>
      <c r="AE103" s="323" t="str">
        <f t="shared" si="8"/>
        <v/>
      </c>
      <c r="AF103" s="323" t="str">
        <f t="shared" si="9"/>
        <v/>
      </c>
      <c r="AG103" s="323" t="str">
        <f t="shared" si="10"/>
        <v/>
      </c>
    </row>
    <row r="104" spans="1:33" ht="25" customHeight="1">
      <c r="A104" s="430">
        <v>89</v>
      </c>
      <c r="B104" s="908" t="str">
        <f>IF(基本情報入力シート!C141="","",基本情報入力シート!C141)</f>
        <v/>
      </c>
      <c r="C104" s="909"/>
      <c r="D104" s="909"/>
      <c r="E104" s="909"/>
      <c r="F104" s="909"/>
      <c r="G104" s="909"/>
      <c r="H104" s="909"/>
      <c r="I104" s="909"/>
      <c r="J104" s="325" t="str">
        <f>IF(基本情報入力シート!M141="","",基本情報入力シート!M141)</f>
        <v/>
      </c>
      <c r="K104" s="325" t="str">
        <f>IF(基本情報入力シート!R141="","",基本情報入力シート!R141)</f>
        <v/>
      </c>
      <c r="L104" s="325" t="str">
        <f>IF(基本情報入力シート!W141="","",基本情報入力シート!W141)</f>
        <v/>
      </c>
      <c r="M104" s="335" t="str">
        <f>IF(基本情報入力シート!X141="","",基本情報入力シート!X141)</f>
        <v/>
      </c>
      <c r="N104" s="339" t="str">
        <f>IF(基本情報入力シート!Y141="","",基本情報入力シート!Y141)</f>
        <v/>
      </c>
      <c r="O104" s="47"/>
      <c r="P104" s="48"/>
      <c r="Q104" s="49"/>
      <c r="R104" s="47"/>
      <c r="S104" s="336"/>
      <c r="T104" s="454" t="str">
        <f>IFERROR(S104*VLOOKUP(AE104,【参考】数式用3!$AN$3:$BU$14,MATCH(N104,【参考】数式用3!$AN$2:$BU$2,0)),"")</f>
        <v/>
      </c>
      <c r="U104" s="337"/>
      <c r="V104" s="55"/>
      <c r="W104" s="55"/>
      <c r="X104" s="960" t="str">
        <f>IFERROR(V104*VLOOKUP(AF104,【参考】数式用3!$AN$15:$BU$23,MATCH(N104,【参考】数式用3!$AN$2:$BU$2,0)),"")</f>
        <v/>
      </c>
      <c r="Y104" s="961"/>
      <c r="Z104" s="450"/>
      <c r="AA104" s="428"/>
      <c r="AB104" s="338" t="str">
        <f>IFERROR(AA104*VLOOKUP(AG104,【参考】数式用3!$AN$24:$BU$27,MATCH(N104,【参考】数式用3!$AN$2:$BU$2,0)),"")</f>
        <v/>
      </c>
      <c r="AC104" s="50"/>
      <c r="AD104" s="427" t="str">
        <f t="shared" si="7"/>
        <v/>
      </c>
      <c r="AE104" s="323" t="str">
        <f t="shared" si="8"/>
        <v/>
      </c>
      <c r="AF104" s="323" t="str">
        <f t="shared" si="9"/>
        <v/>
      </c>
      <c r="AG104" s="323" t="str">
        <f t="shared" si="10"/>
        <v/>
      </c>
    </row>
    <row r="105" spans="1:33" ht="25" customHeight="1">
      <c r="A105" s="430">
        <v>90</v>
      </c>
      <c r="B105" s="908" t="str">
        <f>IF(基本情報入力シート!C142="","",基本情報入力シート!C142)</f>
        <v/>
      </c>
      <c r="C105" s="909"/>
      <c r="D105" s="909"/>
      <c r="E105" s="909"/>
      <c r="F105" s="909"/>
      <c r="G105" s="909"/>
      <c r="H105" s="909"/>
      <c r="I105" s="909"/>
      <c r="J105" s="325" t="str">
        <f>IF(基本情報入力シート!M142="","",基本情報入力シート!M142)</f>
        <v/>
      </c>
      <c r="K105" s="325" t="str">
        <f>IF(基本情報入力シート!R142="","",基本情報入力シート!R142)</f>
        <v/>
      </c>
      <c r="L105" s="325" t="str">
        <f>IF(基本情報入力シート!W142="","",基本情報入力シート!W142)</f>
        <v/>
      </c>
      <c r="M105" s="335" t="str">
        <f>IF(基本情報入力シート!X142="","",基本情報入力シート!X142)</f>
        <v/>
      </c>
      <c r="N105" s="339" t="str">
        <f>IF(基本情報入力シート!Y142="","",基本情報入力シート!Y142)</f>
        <v/>
      </c>
      <c r="O105" s="47"/>
      <c r="P105" s="48"/>
      <c r="Q105" s="49"/>
      <c r="R105" s="47"/>
      <c r="S105" s="336"/>
      <c r="T105" s="454" t="str">
        <f>IFERROR(S105*VLOOKUP(AE105,【参考】数式用3!$AN$3:$BU$14,MATCH(N105,【参考】数式用3!$AN$2:$BU$2,0)),"")</f>
        <v/>
      </c>
      <c r="U105" s="337"/>
      <c r="V105" s="55"/>
      <c r="W105" s="55"/>
      <c r="X105" s="960" t="str">
        <f>IFERROR(V105*VLOOKUP(AF105,【参考】数式用3!$AN$15:$BU$23,MATCH(N105,【参考】数式用3!$AN$2:$BU$2,0)),"")</f>
        <v/>
      </c>
      <c r="Y105" s="961"/>
      <c r="Z105" s="450"/>
      <c r="AA105" s="428"/>
      <c r="AB105" s="338" t="str">
        <f>IFERROR(AA105*VLOOKUP(AG105,【参考】数式用3!$AN$24:$BU$27,MATCH(N105,【参考】数式用3!$AN$2:$BU$2,0)),"")</f>
        <v/>
      </c>
      <c r="AC105" s="50"/>
      <c r="AD105" s="427" t="str">
        <f t="shared" si="7"/>
        <v/>
      </c>
      <c r="AE105" s="323" t="str">
        <f t="shared" si="8"/>
        <v/>
      </c>
      <c r="AF105" s="323" t="str">
        <f t="shared" si="9"/>
        <v/>
      </c>
      <c r="AG105" s="323" t="str">
        <f t="shared" si="10"/>
        <v/>
      </c>
    </row>
    <row r="106" spans="1:33" ht="25" customHeight="1">
      <c r="A106" s="430">
        <v>91</v>
      </c>
      <c r="B106" s="908" t="str">
        <f>IF(基本情報入力シート!C143="","",基本情報入力シート!C143)</f>
        <v/>
      </c>
      <c r="C106" s="909"/>
      <c r="D106" s="909"/>
      <c r="E106" s="909"/>
      <c r="F106" s="909"/>
      <c r="G106" s="909"/>
      <c r="H106" s="909"/>
      <c r="I106" s="909"/>
      <c r="J106" s="325" t="str">
        <f>IF(基本情報入力シート!M143="","",基本情報入力シート!M143)</f>
        <v/>
      </c>
      <c r="K106" s="325" t="str">
        <f>IF(基本情報入力シート!R143="","",基本情報入力シート!R143)</f>
        <v/>
      </c>
      <c r="L106" s="325" t="str">
        <f>IF(基本情報入力シート!W143="","",基本情報入力シート!W143)</f>
        <v/>
      </c>
      <c r="M106" s="335" t="str">
        <f>IF(基本情報入力シート!X143="","",基本情報入力シート!X143)</f>
        <v/>
      </c>
      <c r="N106" s="339" t="str">
        <f>IF(基本情報入力シート!Y143="","",基本情報入力シート!Y143)</f>
        <v/>
      </c>
      <c r="O106" s="47"/>
      <c r="P106" s="48"/>
      <c r="Q106" s="49"/>
      <c r="R106" s="47"/>
      <c r="S106" s="336"/>
      <c r="T106" s="454" t="str">
        <f>IFERROR(S106*VLOOKUP(AE106,【参考】数式用3!$AN$3:$BU$14,MATCH(N106,【参考】数式用3!$AN$2:$BU$2,0)),"")</f>
        <v/>
      </c>
      <c r="U106" s="337"/>
      <c r="V106" s="55"/>
      <c r="W106" s="55"/>
      <c r="X106" s="960" t="str">
        <f>IFERROR(V106*VLOOKUP(AF106,【参考】数式用3!$AN$15:$BU$23,MATCH(N106,【参考】数式用3!$AN$2:$BU$2,0)),"")</f>
        <v/>
      </c>
      <c r="Y106" s="961"/>
      <c r="Z106" s="450"/>
      <c r="AA106" s="428"/>
      <c r="AB106" s="338" t="str">
        <f>IFERROR(AA106*VLOOKUP(AG106,【参考】数式用3!$AN$24:$BU$27,MATCH(N106,【参考】数式用3!$AN$2:$BU$2,0)),"")</f>
        <v/>
      </c>
      <c r="AC106" s="50"/>
      <c r="AD106" s="427" t="str">
        <f t="shared" si="7"/>
        <v/>
      </c>
      <c r="AE106" s="323" t="str">
        <f t="shared" si="8"/>
        <v/>
      </c>
      <c r="AF106" s="323" t="str">
        <f t="shared" si="9"/>
        <v/>
      </c>
      <c r="AG106" s="323" t="str">
        <f t="shared" si="10"/>
        <v/>
      </c>
    </row>
    <row r="107" spans="1:33" ht="25" customHeight="1">
      <c r="A107" s="430">
        <v>92</v>
      </c>
      <c r="B107" s="908" t="str">
        <f>IF(基本情報入力シート!C144="","",基本情報入力シート!C144)</f>
        <v/>
      </c>
      <c r="C107" s="909"/>
      <c r="D107" s="909"/>
      <c r="E107" s="909"/>
      <c r="F107" s="909"/>
      <c r="G107" s="909"/>
      <c r="H107" s="909"/>
      <c r="I107" s="909"/>
      <c r="J107" s="325" t="str">
        <f>IF(基本情報入力シート!M144="","",基本情報入力シート!M144)</f>
        <v/>
      </c>
      <c r="K107" s="325" t="str">
        <f>IF(基本情報入力シート!R144="","",基本情報入力シート!R144)</f>
        <v/>
      </c>
      <c r="L107" s="325" t="str">
        <f>IF(基本情報入力シート!W144="","",基本情報入力シート!W144)</f>
        <v/>
      </c>
      <c r="M107" s="335" t="str">
        <f>IF(基本情報入力シート!X144="","",基本情報入力シート!X144)</f>
        <v/>
      </c>
      <c r="N107" s="339" t="str">
        <f>IF(基本情報入力シート!Y144="","",基本情報入力シート!Y144)</f>
        <v/>
      </c>
      <c r="O107" s="47"/>
      <c r="P107" s="48"/>
      <c r="Q107" s="49"/>
      <c r="R107" s="47"/>
      <c r="S107" s="336"/>
      <c r="T107" s="454" t="str">
        <f>IFERROR(S107*VLOOKUP(AE107,【参考】数式用3!$AN$3:$BU$14,MATCH(N107,【参考】数式用3!$AN$2:$BU$2,0)),"")</f>
        <v/>
      </c>
      <c r="U107" s="337"/>
      <c r="V107" s="55"/>
      <c r="W107" s="55"/>
      <c r="X107" s="960" t="str">
        <f>IFERROR(V107*VLOOKUP(AF107,【参考】数式用3!$AN$15:$BU$23,MATCH(N107,【参考】数式用3!$AN$2:$BU$2,0)),"")</f>
        <v/>
      </c>
      <c r="Y107" s="961"/>
      <c r="Z107" s="450"/>
      <c r="AA107" s="428"/>
      <c r="AB107" s="338" t="str">
        <f>IFERROR(AA107*VLOOKUP(AG107,【参考】数式用3!$AN$24:$BU$27,MATCH(N107,【参考】数式用3!$AN$2:$BU$2,0)),"")</f>
        <v/>
      </c>
      <c r="AC107" s="50"/>
      <c r="AD107" s="427" t="str">
        <f t="shared" si="7"/>
        <v/>
      </c>
      <c r="AE107" s="323" t="str">
        <f t="shared" si="8"/>
        <v/>
      </c>
      <c r="AF107" s="323" t="str">
        <f t="shared" si="9"/>
        <v/>
      </c>
      <c r="AG107" s="323" t="str">
        <f t="shared" si="10"/>
        <v/>
      </c>
    </row>
    <row r="108" spans="1:33" ht="25" customHeight="1">
      <c r="A108" s="430">
        <v>93</v>
      </c>
      <c r="B108" s="908" t="str">
        <f>IF(基本情報入力シート!C145="","",基本情報入力シート!C145)</f>
        <v/>
      </c>
      <c r="C108" s="909"/>
      <c r="D108" s="909"/>
      <c r="E108" s="909"/>
      <c r="F108" s="909"/>
      <c r="G108" s="909"/>
      <c r="H108" s="909"/>
      <c r="I108" s="909"/>
      <c r="J108" s="325" t="str">
        <f>IF(基本情報入力シート!M145="","",基本情報入力シート!M145)</f>
        <v/>
      </c>
      <c r="K108" s="325" t="str">
        <f>IF(基本情報入力シート!R145="","",基本情報入力シート!R145)</f>
        <v/>
      </c>
      <c r="L108" s="325" t="str">
        <f>IF(基本情報入力シート!W145="","",基本情報入力シート!W145)</f>
        <v/>
      </c>
      <c r="M108" s="335" t="str">
        <f>IF(基本情報入力シート!X145="","",基本情報入力シート!X145)</f>
        <v/>
      </c>
      <c r="N108" s="339" t="str">
        <f>IF(基本情報入力シート!Y145="","",基本情報入力シート!Y145)</f>
        <v/>
      </c>
      <c r="O108" s="47"/>
      <c r="P108" s="48"/>
      <c r="Q108" s="49"/>
      <c r="R108" s="47"/>
      <c r="S108" s="336"/>
      <c r="T108" s="454" t="str">
        <f>IFERROR(S108*VLOOKUP(AE108,【参考】数式用3!$AN$3:$BU$14,MATCH(N108,【参考】数式用3!$AN$2:$BU$2,0)),"")</f>
        <v/>
      </c>
      <c r="U108" s="337"/>
      <c r="V108" s="55"/>
      <c r="W108" s="55"/>
      <c r="X108" s="960" t="str">
        <f>IFERROR(V108*VLOOKUP(AF108,【参考】数式用3!$AN$15:$BU$23,MATCH(N108,【参考】数式用3!$AN$2:$BU$2,0)),"")</f>
        <v/>
      </c>
      <c r="Y108" s="961"/>
      <c r="Z108" s="450"/>
      <c r="AA108" s="428"/>
      <c r="AB108" s="338" t="str">
        <f>IFERROR(AA108*VLOOKUP(AG108,【参考】数式用3!$AN$24:$BU$27,MATCH(N108,【参考】数式用3!$AN$2:$BU$2,0)),"")</f>
        <v/>
      </c>
      <c r="AC108" s="50"/>
      <c r="AD108" s="427" t="str">
        <f t="shared" si="7"/>
        <v/>
      </c>
      <c r="AE108" s="323" t="str">
        <f t="shared" si="8"/>
        <v/>
      </c>
      <c r="AF108" s="323" t="str">
        <f t="shared" si="9"/>
        <v/>
      </c>
      <c r="AG108" s="323" t="str">
        <f t="shared" si="10"/>
        <v/>
      </c>
    </row>
    <row r="109" spans="1:33" ht="25" customHeight="1">
      <c r="A109" s="430">
        <v>94</v>
      </c>
      <c r="B109" s="908" t="str">
        <f>IF(基本情報入力シート!C146="","",基本情報入力シート!C146)</f>
        <v/>
      </c>
      <c r="C109" s="909"/>
      <c r="D109" s="909"/>
      <c r="E109" s="909"/>
      <c r="F109" s="909"/>
      <c r="G109" s="909"/>
      <c r="H109" s="909"/>
      <c r="I109" s="909"/>
      <c r="J109" s="325" t="str">
        <f>IF(基本情報入力シート!M146="","",基本情報入力シート!M146)</f>
        <v/>
      </c>
      <c r="K109" s="325" t="str">
        <f>IF(基本情報入力シート!R146="","",基本情報入力シート!R146)</f>
        <v/>
      </c>
      <c r="L109" s="325" t="str">
        <f>IF(基本情報入力シート!W146="","",基本情報入力シート!W146)</f>
        <v/>
      </c>
      <c r="M109" s="335" t="str">
        <f>IF(基本情報入力シート!X146="","",基本情報入力シート!X146)</f>
        <v/>
      </c>
      <c r="N109" s="339" t="str">
        <f>IF(基本情報入力シート!Y146="","",基本情報入力シート!Y146)</f>
        <v/>
      </c>
      <c r="O109" s="47"/>
      <c r="P109" s="48"/>
      <c r="Q109" s="49"/>
      <c r="R109" s="47"/>
      <c r="S109" s="336"/>
      <c r="T109" s="454" t="str">
        <f>IFERROR(S109*VLOOKUP(AE109,【参考】数式用3!$AN$3:$BU$14,MATCH(N109,【参考】数式用3!$AN$2:$BU$2,0)),"")</f>
        <v/>
      </c>
      <c r="U109" s="337"/>
      <c r="V109" s="55"/>
      <c r="W109" s="55"/>
      <c r="X109" s="960" t="str">
        <f>IFERROR(V109*VLOOKUP(AF109,【参考】数式用3!$AN$15:$BU$23,MATCH(N109,【参考】数式用3!$AN$2:$BU$2,0)),"")</f>
        <v/>
      </c>
      <c r="Y109" s="961"/>
      <c r="Z109" s="450"/>
      <c r="AA109" s="428"/>
      <c r="AB109" s="338" t="str">
        <f>IFERROR(AA109*VLOOKUP(AG109,【参考】数式用3!$AN$24:$BU$27,MATCH(N109,【参考】数式用3!$AN$2:$BU$2,0)),"")</f>
        <v/>
      </c>
      <c r="AC109" s="50"/>
      <c r="AD109" s="427" t="str">
        <f t="shared" si="7"/>
        <v/>
      </c>
      <c r="AE109" s="323" t="str">
        <f t="shared" si="8"/>
        <v/>
      </c>
      <c r="AF109" s="323" t="str">
        <f t="shared" si="9"/>
        <v/>
      </c>
      <c r="AG109" s="323" t="str">
        <f t="shared" si="10"/>
        <v/>
      </c>
    </row>
    <row r="110" spans="1:33" ht="25" customHeight="1">
      <c r="A110" s="430">
        <v>95</v>
      </c>
      <c r="B110" s="908" t="str">
        <f>IF(基本情報入力シート!C147="","",基本情報入力シート!C147)</f>
        <v/>
      </c>
      <c r="C110" s="909"/>
      <c r="D110" s="909"/>
      <c r="E110" s="909"/>
      <c r="F110" s="909"/>
      <c r="G110" s="909"/>
      <c r="H110" s="909"/>
      <c r="I110" s="909"/>
      <c r="J110" s="325" t="str">
        <f>IF(基本情報入力シート!M147="","",基本情報入力シート!M147)</f>
        <v/>
      </c>
      <c r="K110" s="325" t="str">
        <f>IF(基本情報入力シート!R147="","",基本情報入力シート!R147)</f>
        <v/>
      </c>
      <c r="L110" s="325" t="str">
        <f>IF(基本情報入力シート!W147="","",基本情報入力シート!W147)</f>
        <v/>
      </c>
      <c r="M110" s="335" t="str">
        <f>IF(基本情報入力シート!X147="","",基本情報入力シート!X147)</f>
        <v/>
      </c>
      <c r="N110" s="339" t="str">
        <f>IF(基本情報入力シート!Y147="","",基本情報入力シート!Y147)</f>
        <v/>
      </c>
      <c r="O110" s="47"/>
      <c r="P110" s="48"/>
      <c r="Q110" s="49"/>
      <c r="R110" s="47"/>
      <c r="S110" s="336"/>
      <c r="T110" s="454" t="str">
        <f>IFERROR(S110*VLOOKUP(AE110,【参考】数式用3!$AN$3:$BU$14,MATCH(N110,【参考】数式用3!$AN$2:$BU$2,0)),"")</f>
        <v/>
      </c>
      <c r="U110" s="337"/>
      <c r="V110" s="55"/>
      <c r="W110" s="55"/>
      <c r="X110" s="960" t="str">
        <f>IFERROR(V110*VLOOKUP(AF110,【参考】数式用3!$AN$15:$BU$23,MATCH(N110,【参考】数式用3!$AN$2:$BU$2,0)),"")</f>
        <v/>
      </c>
      <c r="Y110" s="961"/>
      <c r="Z110" s="450"/>
      <c r="AA110" s="428"/>
      <c r="AB110" s="338" t="str">
        <f>IFERROR(AA110*VLOOKUP(AG110,【参考】数式用3!$AN$24:$BU$27,MATCH(N110,【参考】数式用3!$AN$2:$BU$2,0)),"")</f>
        <v/>
      </c>
      <c r="AC110" s="50"/>
      <c r="AD110" s="427" t="str">
        <f t="shared" si="7"/>
        <v/>
      </c>
      <c r="AE110" s="323" t="str">
        <f t="shared" si="8"/>
        <v/>
      </c>
      <c r="AF110" s="323" t="str">
        <f t="shared" si="9"/>
        <v/>
      </c>
      <c r="AG110" s="323" t="str">
        <f t="shared" si="10"/>
        <v/>
      </c>
    </row>
    <row r="111" spans="1:33" ht="25" customHeight="1">
      <c r="A111" s="430">
        <v>96</v>
      </c>
      <c r="B111" s="908" t="str">
        <f>IF(基本情報入力シート!C148="","",基本情報入力シート!C148)</f>
        <v/>
      </c>
      <c r="C111" s="909"/>
      <c r="D111" s="909"/>
      <c r="E111" s="909"/>
      <c r="F111" s="909"/>
      <c r="G111" s="909"/>
      <c r="H111" s="909"/>
      <c r="I111" s="909"/>
      <c r="J111" s="325" t="str">
        <f>IF(基本情報入力シート!M148="","",基本情報入力シート!M148)</f>
        <v/>
      </c>
      <c r="K111" s="325" t="str">
        <f>IF(基本情報入力シート!R148="","",基本情報入力シート!R148)</f>
        <v/>
      </c>
      <c r="L111" s="325" t="str">
        <f>IF(基本情報入力シート!W148="","",基本情報入力シート!W148)</f>
        <v/>
      </c>
      <c r="M111" s="335" t="str">
        <f>IF(基本情報入力シート!X148="","",基本情報入力シート!X148)</f>
        <v/>
      </c>
      <c r="N111" s="339" t="str">
        <f>IF(基本情報入力シート!Y148="","",基本情報入力シート!Y148)</f>
        <v/>
      </c>
      <c r="O111" s="47"/>
      <c r="P111" s="48"/>
      <c r="Q111" s="49"/>
      <c r="R111" s="47"/>
      <c r="S111" s="336"/>
      <c r="T111" s="454" t="str">
        <f>IFERROR(S111*VLOOKUP(AE111,【参考】数式用3!$AN$3:$BU$14,MATCH(N111,【参考】数式用3!$AN$2:$BU$2,0)),"")</f>
        <v/>
      </c>
      <c r="U111" s="337"/>
      <c r="V111" s="55"/>
      <c r="W111" s="55"/>
      <c r="X111" s="960" t="str">
        <f>IFERROR(V111*VLOOKUP(AF111,【参考】数式用3!$AN$15:$BU$23,MATCH(N111,【参考】数式用3!$AN$2:$BU$2,0)),"")</f>
        <v/>
      </c>
      <c r="Y111" s="961"/>
      <c r="Z111" s="450"/>
      <c r="AA111" s="428"/>
      <c r="AB111" s="338" t="str">
        <f>IFERROR(AA111*VLOOKUP(AG111,【参考】数式用3!$AN$24:$BU$27,MATCH(N111,【参考】数式用3!$AN$2:$BU$2,0)),"")</f>
        <v/>
      </c>
      <c r="AC111" s="50"/>
      <c r="AD111" s="427" t="str">
        <f t="shared" si="7"/>
        <v/>
      </c>
      <c r="AE111" s="323" t="str">
        <f t="shared" si="8"/>
        <v/>
      </c>
      <c r="AF111" s="323" t="str">
        <f t="shared" si="9"/>
        <v/>
      </c>
      <c r="AG111" s="323" t="str">
        <f t="shared" si="10"/>
        <v/>
      </c>
    </row>
    <row r="112" spans="1:33" ht="25" customHeight="1">
      <c r="A112" s="430">
        <v>97</v>
      </c>
      <c r="B112" s="908" t="str">
        <f>IF(基本情報入力シート!C149="","",基本情報入力シート!C149)</f>
        <v/>
      </c>
      <c r="C112" s="909"/>
      <c r="D112" s="909"/>
      <c r="E112" s="909"/>
      <c r="F112" s="909"/>
      <c r="G112" s="909"/>
      <c r="H112" s="909"/>
      <c r="I112" s="909"/>
      <c r="J112" s="325" t="str">
        <f>IF(基本情報入力シート!M149="","",基本情報入力シート!M149)</f>
        <v/>
      </c>
      <c r="K112" s="325" t="str">
        <f>IF(基本情報入力シート!R149="","",基本情報入力シート!R149)</f>
        <v/>
      </c>
      <c r="L112" s="325" t="str">
        <f>IF(基本情報入力シート!W149="","",基本情報入力シート!W149)</f>
        <v/>
      </c>
      <c r="M112" s="335" t="str">
        <f>IF(基本情報入力シート!X149="","",基本情報入力シート!X149)</f>
        <v/>
      </c>
      <c r="N112" s="339" t="str">
        <f>IF(基本情報入力シート!Y149="","",基本情報入力シート!Y149)</f>
        <v/>
      </c>
      <c r="O112" s="47"/>
      <c r="P112" s="48"/>
      <c r="Q112" s="49"/>
      <c r="R112" s="47"/>
      <c r="S112" s="336"/>
      <c r="T112" s="454" t="str">
        <f>IFERROR(S112*VLOOKUP(AE112,【参考】数式用3!$AN$3:$BU$14,MATCH(N112,【参考】数式用3!$AN$2:$BU$2,0)),"")</f>
        <v/>
      </c>
      <c r="U112" s="337"/>
      <c r="V112" s="55"/>
      <c r="W112" s="55"/>
      <c r="X112" s="960" t="str">
        <f>IFERROR(V112*VLOOKUP(AF112,【参考】数式用3!$AN$15:$BU$23,MATCH(N112,【参考】数式用3!$AN$2:$BU$2,0)),"")</f>
        <v/>
      </c>
      <c r="Y112" s="961"/>
      <c r="Z112" s="450"/>
      <c r="AA112" s="428"/>
      <c r="AB112" s="338" t="str">
        <f>IFERROR(AA112*VLOOKUP(AG112,【参考】数式用3!$AN$24:$BU$27,MATCH(N112,【参考】数式用3!$AN$2:$BU$2,0)),"")</f>
        <v/>
      </c>
      <c r="AC112" s="50"/>
      <c r="AD112" s="427" t="str">
        <f t="shared" si="7"/>
        <v/>
      </c>
      <c r="AE112" s="323" t="str">
        <f t="shared" si="8"/>
        <v/>
      </c>
      <c r="AF112" s="323" t="str">
        <f t="shared" si="9"/>
        <v/>
      </c>
      <c r="AG112" s="323" t="str">
        <f t="shared" si="10"/>
        <v/>
      </c>
    </row>
    <row r="113" spans="1:33" ht="25" customHeight="1">
      <c r="A113" s="430">
        <v>98</v>
      </c>
      <c r="B113" s="908" t="str">
        <f>IF(基本情報入力シート!C150="","",基本情報入力シート!C150)</f>
        <v/>
      </c>
      <c r="C113" s="909"/>
      <c r="D113" s="909"/>
      <c r="E113" s="909"/>
      <c r="F113" s="909"/>
      <c r="G113" s="909"/>
      <c r="H113" s="909"/>
      <c r="I113" s="909"/>
      <c r="J113" s="325" t="str">
        <f>IF(基本情報入力シート!M150="","",基本情報入力シート!M150)</f>
        <v/>
      </c>
      <c r="K113" s="325" t="str">
        <f>IF(基本情報入力シート!R150="","",基本情報入力シート!R150)</f>
        <v/>
      </c>
      <c r="L113" s="325" t="str">
        <f>IF(基本情報入力シート!W150="","",基本情報入力シート!W150)</f>
        <v/>
      </c>
      <c r="M113" s="335" t="str">
        <f>IF(基本情報入力シート!X150="","",基本情報入力シート!X150)</f>
        <v/>
      </c>
      <c r="N113" s="339" t="str">
        <f>IF(基本情報入力シート!Y150="","",基本情報入力シート!Y150)</f>
        <v/>
      </c>
      <c r="O113" s="47"/>
      <c r="P113" s="48"/>
      <c r="Q113" s="49"/>
      <c r="R113" s="47"/>
      <c r="S113" s="336"/>
      <c r="T113" s="454" t="str">
        <f>IFERROR(S113*VLOOKUP(AE113,【参考】数式用3!$AN$3:$BU$14,MATCH(N113,【参考】数式用3!$AN$2:$BU$2,0)),"")</f>
        <v/>
      </c>
      <c r="U113" s="337"/>
      <c r="V113" s="55"/>
      <c r="W113" s="55"/>
      <c r="X113" s="960" t="str">
        <f>IFERROR(V113*VLOOKUP(AF113,【参考】数式用3!$AN$15:$BU$23,MATCH(N113,【参考】数式用3!$AN$2:$BU$2,0)),"")</f>
        <v/>
      </c>
      <c r="Y113" s="961"/>
      <c r="Z113" s="450"/>
      <c r="AA113" s="428"/>
      <c r="AB113" s="338" t="str">
        <f>IFERROR(AA113*VLOOKUP(AG113,【参考】数式用3!$AN$24:$BU$27,MATCH(N113,【参考】数式用3!$AN$2:$BU$2,0)),"")</f>
        <v/>
      </c>
      <c r="AC113" s="50"/>
      <c r="AD113" s="427" t="str">
        <f t="shared" si="7"/>
        <v/>
      </c>
      <c r="AE113" s="323" t="str">
        <f t="shared" si="8"/>
        <v/>
      </c>
      <c r="AF113" s="323" t="str">
        <f t="shared" si="9"/>
        <v/>
      </c>
      <c r="AG113" s="323" t="str">
        <f t="shared" si="10"/>
        <v/>
      </c>
    </row>
    <row r="114" spans="1:33" ht="25" customHeight="1">
      <c r="A114" s="430">
        <v>99</v>
      </c>
      <c r="B114" s="908" t="str">
        <f>IF(基本情報入力シート!C151="","",基本情報入力シート!C151)</f>
        <v/>
      </c>
      <c r="C114" s="909"/>
      <c r="D114" s="909"/>
      <c r="E114" s="909"/>
      <c r="F114" s="909"/>
      <c r="G114" s="909"/>
      <c r="H114" s="909"/>
      <c r="I114" s="909"/>
      <c r="J114" s="325" t="str">
        <f>IF(基本情報入力シート!M151="","",基本情報入力シート!M151)</f>
        <v/>
      </c>
      <c r="K114" s="325" t="str">
        <f>IF(基本情報入力シート!R151="","",基本情報入力シート!R151)</f>
        <v/>
      </c>
      <c r="L114" s="325" t="str">
        <f>IF(基本情報入力シート!W151="","",基本情報入力シート!W151)</f>
        <v/>
      </c>
      <c r="M114" s="335" t="str">
        <f>IF(基本情報入力シート!X151="","",基本情報入力シート!X151)</f>
        <v/>
      </c>
      <c r="N114" s="339" t="str">
        <f>IF(基本情報入力シート!Y151="","",基本情報入力シート!Y151)</f>
        <v/>
      </c>
      <c r="O114" s="47"/>
      <c r="P114" s="48"/>
      <c r="Q114" s="49"/>
      <c r="R114" s="47"/>
      <c r="S114" s="336"/>
      <c r="T114" s="454" t="str">
        <f>IFERROR(S114*VLOOKUP(AE114,【参考】数式用3!$AN$3:$BU$14,MATCH(N114,【参考】数式用3!$AN$2:$BU$2,0)),"")</f>
        <v/>
      </c>
      <c r="U114" s="337"/>
      <c r="V114" s="55"/>
      <c r="W114" s="55"/>
      <c r="X114" s="960" t="str">
        <f>IFERROR(V114*VLOOKUP(AF114,【参考】数式用3!$AN$15:$BU$23,MATCH(N114,【参考】数式用3!$AN$2:$BU$2,0)),"")</f>
        <v/>
      </c>
      <c r="Y114" s="961"/>
      <c r="Z114" s="450"/>
      <c r="AA114" s="428"/>
      <c r="AB114" s="338" t="str">
        <f>IFERROR(AA114*VLOOKUP(AG114,【参考】数式用3!$AN$24:$BU$27,MATCH(N114,【参考】数式用3!$AN$2:$BU$2,0)),"")</f>
        <v/>
      </c>
      <c r="AC114" s="50"/>
      <c r="AD114" s="427" t="str">
        <f t="shared" si="7"/>
        <v/>
      </c>
      <c r="AE114" s="323" t="str">
        <f t="shared" si="8"/>
        <v/>
      </c>
      <c r="AF114" s="323" t="str">
        <f t="shared" si="9"/>
        <v/>
      </c>
      <c r="AG114" s="323" t="str">
        <f t="shared" si="10"/>
        <v/>
      </c>
    </row>
    <row r="115" spans="1:33" ht="25" customHeight="1">
      <c r="A115" s="430">
        <v>100</v>
      </c>
      <c r="B115" s="908" t="str">
        <f>IF(基本情報入力シート!C152="","",基本情報入力シート!C152)</f>
        <v/>
      </c>
      <c r="C115" s="909"/>
      <c r="D115" s="909"/>
      <c r="E115" s="909"/>
      <c r="F115" s="909"/>
      <c r="G115" s="909"/>
      <c r="H115" s="909"/>
      <c r="I115" s="909"/>
      <c r="J115" s="325" t="str">
        <f>IF(基本情報入力シート!M152="","",基本情報入力シート!M152)</f>
        <v/>
      </c>
      <c r="K115" s="325" t="str">
        <f>IF(基本情報入力シート!R152="","",基本情報入力シート!R152)</f>
        <v/>
      </c>
      <c r="L115" s="325" t="str">
        <f>IF(基本情報入力シート!W152="","",基本情報入力シート!W152)</f>
        <v/>
      </c>
      <c r="M115" s="335" t="str">
        <f>IF(基本情報入力シート!X152="","",基本情報入力シート!X152)</f>
        <v/>
      </c>
      <c r="N115" s="339" t="str">
        <f>IF(基本情報入力シート!Y152="","",基本情報入力シート!Y152)</f>
        <v/>
      </c>
      <c r="O115" s="47"/>
      <c r="P115" s="48"/>
      <c r="Q115" s="49"/>
      <c r="R115" s="47"/>
      <c r="S115" s="336"/>
      <c r="T115" s="454" t="str">
        <f>IFERROR(S115*VLOOKUP(AE115,【参考】数式用3!$AN$3:$BU$14,MATCH(N115,【参考】数式用3!$AN$2:$BU$2,0)),"")</f>
        <v/>
      </c>
      <c r="U115" s="337"/>
      <c r="V115" s="55"/>
      <c r="W115" s="55"/>
      <c r="X115" s="960" t="str">
        <f>IFERROR(V115*VLOOKUP(AF115,【参考】数式用3!$AN$15:$BU$23,MATCH(N115,【参考】数式用3!$AN$2:$BU$2,0)),"")</f>
        <v/>
      </c>
      <c r="Y115" s="961"/>
      <c r="Z115" s="450"/>
      <c r="AA115" s="428"/>
      <c r="AB115" s="338" t="str">
        <f>IFERROR(AA115*VLOOKUP(AG115,【参考】数式用3!$AN$24:$BU$27,MATCH(N115,【参考】数式用3!$AN$2:$BU$2,0)),"")</f>
        <v/>
      </c>
      <c r="AC115" s="50"/>
      <c r="AD115" s="427" t="str">
        <f t="shared" si="7"/>
        <v/>
      </c>
      <c r="AE115" s="323" t="str">
        <f t="shared" si="8"/>
        <v/>
      </c>
      <c r="AF115" s="323" t="str">
        <f t="shared" si="9"/>
        <v/>
      </c>
      <c r="AG115" s="323" t="str">
        <f t="shared" si="10"/>
        <v/>
      </c>
    </row>
    <row r="116" spans="1:33" s="324" customFormat="1" ht="25" customHeight="1">
      <c r="A116" s="429" t="s">
        <v>284</v>
      </c>
      <c r="B116" s="908" t="str">
        <f>IF(基本情報入力シート!C153="","",基本情報入力シート!C153)</f>
        <v/>
      </c>
      <c r="C116" s="909"/>
      <c r="D116" s="909"/>
      <c r="E116" s="909"/>
      <c r="F116" s="909"/>
      <c r="G116" s="909"/>
      <c r="H116" s="909"/>
      <c r="I116" s="909"/>
      <c r="J116" s="325" t="str">
        <f>IF(基本情報入力シート!M153="","",基本情報入力シート!M153)</f>
        <v/>
      </c>
      <c r="K116" s="325" t="str">
        <f>IF(基本情報入力シート!R153="","",基本情報入力シート!R153)</f>
        <v/>
      </c>
      <c r="L116" s="325" t="str">
        <f>IF(基本情報入力シート!W153="","",基本情報入力シート!W153)</f>
        <v/>
      </c>
      <c r="M116" s="335" t="str">
        <f>IF(基本情報入力シート!X153="","",基本情報入力シート!X153)</f>
        <v/>
      </c>
      <c r="N116" s="339" t="str">
        <f>IF(基本情報入力シート!Y153="","",基本情報入力シート!Y153)</f>
        <v/>
      </c>
      <c r="O116" s="47"/>
      <c r="P116" s="48"/>
      <c r="Q116" s="49"/>
      <c r="R116" s="47"/>
      <c r="S116" s="336"/>
      <c r="T116" s="454" t="str">
        <f>IFERROR(S116*VLOOKUP(AE116,【参考】数式用3!$AN$3:$BU$14,MATCH(N116,【参考】数式用3!$AN$2:$BU$2,0)),"")</f>
        <v/>
      </c>
      <c r="U116" s="337"/>
      <c r="V116" s="55"/>
      <c r="W116" s="55"/>
      <c r="X116" s="960" t="str">
        <f>IFERROR(V116*VLOOKUP(AF116,【参考】数式用3!$AN$15:$BU$23,MATCH(N116,【参考】数式用3!$AN$2:$BU$2,0)),"")</f>
        <v/>
      </c>
      <c r="Y116" s="961"/>
      <c r="Z116" s="450"/>
      <c r="AA116" s="428"/>
      <c r="AB116" s="338" t="str">
        <f>IFERROR(AA116*VLOOKUP(AG116,【参考】数式用3!$AN$24:$BU$27,MATCH(N116,【参考】数式用3!$AN$2:$BU$2,0)),"")</f>
        <v/>
      </c>
      <c r="AC116" s="50"/>
      <c r="AD116" s="427" t="str">
        <f t="shared" si="7"/>
        <v/>
      </c>
      <c r="AE116" s="323" t="str">
        <f t="shared" si="8"/>
        <v/>
      </c>
      <c r="AF116" s="323" t="str">
        <f t="shared" si="9"/>
        <v/>
      </c>
      <c r="AG116" s="323" t="str">
        <f t="shared" si="10"/>
        <v/>
      </c>
    </row>
    <row r="117" spans="1:33" ht="25" customHeight="1">
      <c r="A117" s="430">
        <v>101</v>
      </c>
      <c r="B117" s="908" t="str">
        <f>IF(基本情報入力シート!C154="","",基本情報入力シート!C154)</f>
        <v/>
      </c>
      <c r="C117" s="909"/>
      <c r="D117" s="909"/>
      <c r="E117" s="909"/>
      <c r="F117" s="909"/>
      <c r="G117" s="909"/>
      <c r="H117" s="909"/>
      <c r="I117" s="909"/>
      <c r="J117" s="325" t="str">
        <f>IF(基本情報入力シート!M154="","",基本情報入力シート!M154)</f>
        <v/>
      </c>
      <c r="K117" s="325" t="str">
        <f>IF(基本情報入力シート!R154="","",基本情報入力シート!R154)</f>
        <v/>
      </c>
      <c r="L117" s="325" t="str">
        <f>IF(基本情報入力シート!W154="","",基本情報入力シート!W154)</f>
        <v/>
      </c>
      <c r="M117" s="335" t="str">
        <f>IF(基本情報入力シート!X154="","",基本情報入力シート!X154)</f>
        <v/>
      </c>
      <c r="N117" s="339" t="str">
        <f>IF(基本情報入力シート!Y154="","",基本情報入力シート!Y154)</f>
        <v/>
      </c>
      <c r="O117" s="47"/>
      <c r="P117" s="48"/>
      <c r="Q117" s="49"/>
      <c r="R117" s="47"/>
      <c r="S117" s="336"/>
      <c r="T117" s="454" t="str">
        <f>IFERROR(S117*VLOOKUP(AE117,【参考】数式用3!$AN$3:$BU$14,MATCH(N117,【参考】数式用3!$AN$2:$BU$2,0)),"")</f>
        <v/>
      </c>
      <c r="U117" s="337"/>
      <c r="V117" s="55"/>
      <c r="W117" s="55"/>
      <c r="X117" s="960" t="str">
        <f>IFERROR(V117*VLOOKUP(AF117,【参考】数式用3!$AN$15:$BU$23,MATCH(N117,【参考】数式用3!$AN$2:$BU$2,0)),"")</f>
        <v/>
      </c>
      <c r="Y117" s="961"/>
      <c r="Z117" s="450"/>
      <c r="AA117" s="428"/>
      <c r="AB117" s="338" t="str">
        <f>IFERROR(AA117*VLOOKUP(AG117,【参考】数式用3!$AN$24:$BU$27,MATCH(N117,【参考】数式用3!$AN$2:$BU$2,0)),"")</f>
        <v/>
      </c>
      <c r="AC117" s="50"/>
      <c r="AD117" s="427" t="str">
        <f t="shared" si="7"/>
        <v/>
      </c>
      <c r="AE117" s="323" t="str">
        <f t="shared" si="8"/>
        <v/>
      </c>
      <c r="AF117" s="323" t="str">
        <f t="shared" si="9"/>
        <v/>
      </c>
      <c r="AG117" s="323" t="str">
        <f t="shared" si="10"/>
        <v/>
      </c>
    </row>
    <row r="118" spans="1:33" ht="25" customHeight="1">
      <c r="A118" s="430">
        <v>102</v>
      </c>
      <c r="B118" s="908" t="str">
        <f>IF(基本情報入力シート!C155="","",基本情報入力シート!C155)</f>
        <v/>
      </c>
      <c r="C118" s="909"/>
      <c r="D118" s="909"/>
      <c r="E118" s="909"/>
      <c r="F118" s="909"/>
      <c r="G118" s="909"/>
      <c r="H118" s="909"/>
      <c r="I118" s="909"/>
      <c r="J118" s="325" t="str">
        <f>IF(基本情報入力シート!M155="","",基本情報入力シート!M155)</f>
        <v/>
      </c>
      <c r="K118" s="325" t="str">
        <f>IF(基本情報入力シート!R155="","",基本情報入力シート!R155)</f>
        <v/>
      </c>
      <c r="L118" s="325" t="str">
        <f>IF(基本情報入力シート!W155="","",基本情報入力シート!W155)</f>
        <v/>
      </c>
      <c r="M118" s="335" t="str">
        <f>IF(基本情報入力シート!X155="","",基本情報入力シート!X155)</f>
        <v/>
      </c>
      <c r="N118" s="339" t="str">
        <f>IF(基本情報入力シート!Y155="","",基本情報入力シート!Y155)</f>
        <v/>
      </c>
      <c r="O118" s="47"/>
      <c r="P118" s="48"/>
      <c r="Q118" s="49"/>
      <c r="R118" s="47"/>
      <c r="S118" s="336"/>
      <c r="T118" s="454" t="str">
        <f>IFERROR(S118*VLOOKUP(AE118,【参考】数式用3!$AN$3:$BU$14,MATCH(N118,【参考】数式用3!$AN$2:$BU$2,0)),"")</f>
        <v/>
      </c>
      <c r="U118" s="337"/>
      <c r="V118" s="55"/>
      <c r="W118" s="55"/>
      <c r="X118" s="960" t="str">
        <f>IFERROR(V118*VLOOKUP(AF118,【参考】数式用3!$AN$15:$BU$23,MATCH(N118,【参考】数式用3!$AN$2:$BU$2,0)),"")</f>
        <v/>
      </c>
      <c r="Y118" s="961"/>
      <c r="Z118" s="450"/>
      <c r="AA118" s="428"/>
      <c r="AB118" s="338" t="str">
        <f>IFERROR(AA118*VLOOKUP(AG118,【参考】数式用3!$AN$24:$BU$27,MATCH(N118,【参考】数式用3!$AN$2:$BU$2,0)),"")</f>
        <v/>
      </c>
      <c r="AC118" s="50"/>
      <c r="AD118" s="427" t="str">
        <f t="shared" si="7"/>
        <v/>
      </c>
      <c r="AE118" s="323" t="str">
        <f t="shared" si="8"/>
        <v/>
      </c>
      <c r="AF118" s="323" t="str">
        <f t="shared" si="9"/>
        <v/>
      </c>
      <c r="AG118" s="323" t="str">
        <f t="shared" si="10"/>
        <v/>
      </c>
    </row>
    <row r="119" spans="1:33" ht="25" customHeight="1">
      <c r="A119" s="430">
        <v>103</v>
      </c>
      <c r="B119" s="908" t="str">
        <f>IF(基本情報入力シート!C156="","",基本情報入力シート!C156)</f>
        <v/>
      </c>
      <c r="C119" s="909"/>
      <c r="D119" s="909"/>
      <c r="E119" s="909"/>
      <c r="F119" s="909"/>
      <c r="G119" s="909"/>
      <c r="H119" s="909"/>
      <c r="I119" s="909"/>
      <c r="J119" s="325" t="str">
        <f>IF(基本情報入力シート!M156="","",基本情報入力シート!M156)</f>
        <v/>
      </c>
      <c r="K119" s="325" t="str">
        <f>IF(基本情報入力シート!R156="","",基本情報入力シート!R156)</f>
        <v/>
      </c>
      <c r="L119" s="325" t="str">
        <f>IF(基本情報入力シート!W156="","",基本情報入力シート!W156)</f>
        <v/>
      </c>
      <c r="M119" s="335" t="str">
        <f>IF(基本情報入力シート!X156="","",基本情報入力シート!X156)</f>
        <v/>
      </c>
      <c r="N119" s="339" t="str">
        <f>IF(基本情報入力シート!Y156="","",基本情報入力シート!Y156)</f>
        <v/>
      </c>
      <c r="O119" s="47"/>
      <c r="P119" s="48"/>
      <c r="Q119" s="49"/>
      <c r="R119" s="47"/>
      <c r="S119" s="336"/>
      <c r="T119" s="454" t="str">
        <f>IFERROR(S119*VLOOKUP(AE119,【参考】数式用3!$AN$3:$BU$14,MATCH(N119,【参考】数式用3!$AN$2:$BU$2,0)),"")</f>
        <v/>
      </c>
      <c r="U119" s="337"/>
      <c r="V119" s="55"/>
      <c r="W119" s="55"/>
      <c r="X119" s="960" t="str">
        <f>IFERROR(V119*VLOOKUP(AF119,【参考】数式用3!$AN$15:$BU$23,MATCH(N119,【参考】数式用3!$AN$2:$BU$2,0)),"")</f>
        <v/>
      </c>
      <c r="Y119" s="961"/>
      <c r="Z119" s="450"/>
      <c r="AA119" s="428"/>
      <c r="AB119" s="338" t="str">
        <f>IFERROR(AA119*VLOOKUP(AG119,【参考】数式用3!$AN$24:$BU$27,MATCH(N119,【参考】数式用3!$AN$2:$BU$2,0)),"")</f>
        <v/>
      </c>
      <c r="AC119" s="50"/>
      <c r="AD119" s="427" t="str">
        <f t="shared" si="7"/>
        <v/>
      </c>
      <c r="AE119" s="323" t="str">
        <f t="shared" si="8"/>
        <v/>
      </c>
      <c r="AF119" s="323" t="str">
        <f t="shared" si="9"/>
        <v/>
      </c>
      <c r="AG119" s="323" t="str">
        <f t="shared" si="10"/>
        <v/>
      </c>
    </row>
    <row r="120" spans="1:33" ht="25" customHeight="1">
      <c r="A120" s="430">
        <v>104</v>
      </c>
      <c r="B120" s="908" t="str">
        <f>IF(基本情報入力シート!C157="","",基本情報入力シート!C157)</f>
        <v/>
      </c>
      <c r="C120" s="909"/>
      <c r="D120" s="909"/>
      <c r="E120" s="909"/>
      <c r="F120" s="909"/>
      <c r="G120" s="909"/>
      <c r="H120" s="909"/>
      <c r="I120" s="909"/>
      <c r="J120" s="325" t="str">
        <f>IF(基本情報入力シート!M157="","",基本情報入力シート!M157)</f>
        <v/>
      </c>
      <c r="K120" s="325" t="str">
        <f>IF(基本情報入力シート!R157="","",基本情報入力シート!R157)</f>
        <v/>
      </c>
      <c r="L120" s="325" t="str">
        <f>IF(基本情報入力シート!W157="","",基本情報入力シート!W157)</f>
        <v/>
      </c>
      <c r="M120" s="335" t="str">
        <f>IF(基本情報入力シート!X157="","",基本情報入力シート!X157)</f>
        <v/>
      </c>
      <c r="N120" s="339" t="str">
        <f>IF(基本情報入力シート!Y157="","",基本情報入力シート!Y157)</f>
        <v/>
      </c>
      <c r="O120" s="47"/>
      <c r="P120" s="48"/>
      <c r="Q120" s="49"/>
      <c r="R120" s="47"/>
      <c r="S120" s="336"/>
      <c r="T120" s="454" t="str">
        <f>IFERROR(S120*VLOOKUP(AE120,【参考】数式用3!$AN$3:$BU$14,MATCH(N120,【参考】数式用3!$AN$2:$BU$2,0)),"")</f>
        <v/>
      </c>
      <c r="U120" s="337"/>
      <c r="V120" s="55"/>
      <c r="W120" s="55"/>
      <c r="X120" s="960" t="str">
        <f>IFERROR(V120*VLOOKUP(AF120,【参考】数式用3!$AN$15:$BU$23,MATCH(N120,【参考】数式用3!$AN$2:$BU$2,0)),"")</f>
        <v/>
      </c>
      <c r="Y120" s="961"/>
      <c r="Z120" s="450"/>
      <c r="AA120" s="428"/>
      <c r="AB120" s="338" t="str">
        <f>IFERROR(AA120*VLOOKUP(AG120,【参考】数式用3!$AN$24:$BU$27,MATCH(N120,【参考】数式用3!$AN$2:$BU$2,0)),"")</f>
        <v/>
      </c>
      <c r="AC120" s="50"/>
      <c r="AD120" s="427" t="str">
        <f t="shared" si="7"/>
        <v/>
      </c>
      <c r="AE120" s="323" t="str">
        <f t="shared" si="8"/>
        <v/>
      </c>
      <c r="AF120" s="323" t="str">
        <f t="shared" si="9"/>
        <v/>
      </c>
      <c r="AG120" s="323" t="str">
        <f t="shared" si="10"/>
        <v/>
      </c>
    </row>
    <row r="121" spans="1:33" ht="25" customHeight="1">
      <c r="A121" s="430">
        <v>105</v>
      </c>
      <c r="B121" s="908" t="str">
        <f>IF(基本情報入力シート!C158="","",基本情報入力シート!C158)</f>
        <v/>
      </c>
      <c r="C121" s="909"/>
      <c r="D121" s="909"/>
      <c r="E121" s="909"/>
      <c r="F121" s="909"/>
      <c r="G121" s="909"/>
      <c r="H121" s="909"/>
      <c r="I121" s="909"/>
      <c r="J121" s="325" t="str">
        <f>IF(基本情報入力シート!M158="","",基本情報入力シート!M158)</f>
        <v/>
      </c>
      <c r="K121" s="325" t="str">
        <f>IF(基本情報入力シート!R158="","",基本情報入力シート!R158)</f>
        <v/>
      </c>
      <c r="L121" s="325" t="str">
        <f>IF(基本情報入力シート!W158="","",基本情報入力シート!W158)</f>
        <v/>
      </c>
      <c r="M121" s="335" t="str">
        <f>IF(基本情報入力シート!X158="","",基本情報入力シート!X158)</f>
        <v/>
      </c>
      <c r="N121" s="339" t="str">
        <f>IF(基本情報入力シート!Y158="","",基本情報入力シート!Y158)</f>
        <v/>
      </c>
      <c r="O121" s="47"/>
      <c r="P121" s="48"/>
      <c r="Q121" s="49"/>
      <c r="R121" s="47"/>
      <c r="S121" s="336"/>
      <c r="T121" s="454" t="str">
        <f>IFERROR(S121*VLOOKUP(AE121,【参考】数式用3!$AN$3:$BU$14,MATCH(N121,【参考】数式用3!$AN$2:$BU$2,0)),"")</f>
        <v/>
      </c>
      <c r="U121" s="337"/>
      <c r="V121" s="55"/>
      <c r="W121" s="55"/>
      <c r="X121" s="960" t="str">
        <f>IFERROR(V121*VLOOKUP(AF121,【参考】数式用3!$AN$15:$BU$23,MATCH(N121,【参考】数式用3!$AN$2:$BU$2,0)),"")</f>
        <v/>
      </c>
      <c r="Y121" s="961"/>
      <c r="Z121" s="450"/>
      <c r="AA121" s="428"/>
      <c r="AB121" s="338" t="str">
        <f>IFERROR(AA121*VLOOKUP(AG121,【参考】数式用3!$AN$24:$BU$27,MATCH(N121,【参考】数式用3!$AN$2:$BU$2,0)),"")</f>
        <v/>
      </c>
      <c r="AC121" s="50"/>
      <c r="AD121" s="427" t="str">
        <f t="shared" si="7"/>
        <v/>
      </c>
      <c r="AE121" s="323" t="str">
        <f t="shared" si="8"/>
        <v/>
      </c>
      <c r="AF121" s="323" t="str">
        <f t="shared" si="9"/>
        <v/>
      </c>
      <c r="AG121" s="323" t="str">
        <f t="shared" si="10"/>
        <v/>
      </c>
    </row>
    <row r="122" spans="1:33" ht="25" customHeight="1">
      <c r="A122" s="430">
        <v>106</v>
      </c>
      <c r="B122" s="908" t="str">
        <f>IF(基本情報入力シート!C159="","",基本情報入力シート!C159)</f>
        <v/>
      </c>
      <c r="C122" s="909"/>
      <c r="D122" s="909"/>
      <c r="E122" s="909"/>
      <c r="F122" s="909"/>
      <c r="G122" s="909"/>
      <c r="H122" s="909"/>
      <c r="I122" s="909"/>
      <c r="J122" s="325" t="str">
        <f>IF(基本情報入力シート!M159="","",基本情報入力シート!M159)</f>
        <v/>
      </c>
      <c r="K122" s="325" t="str">
        <f>IF(基本情報入力シート!R159="","",基本情報入力シート!R159)</f>
        <v/>
      </c>
      <c r="L122" s="325" t="str">
        <f>IF(基本情報入力シート!W159="","",基本情報入力シート!W159)</f>
        <v/>
      </c>
      <c r="M122" s="335" t="str">
        <f>IF(基本情報入力シート!X159="","",基本情報入力シート!X159)</f>
        <v/>
      </c>
      <c r="N122" s="339" t="str">
        <f>IF(基本情報入力シート!Y159="","",基本情報入力シート!Y159)</f>
        <v/>
      </c>
      <c r="O122" s="47"/>
      <c r="P122" s="48"/>
      <c r="Q122" s="49"/>
      <c r="R122" s="47"/>
      <c r="S122" s="336"/>
      <c r="T122" s="454" t="str">
        <f>IFERROR(S122*VLOOKUP(AE122,【参考】数式用3!$AN$3:$BU$14,MATCH(N122,【参考】数式用3!$AN$2:$BU$2,0)),"")</f>
        <v/>
      </c>
      <c r="U122" s="337"/>
      <c r="V122" s="55"/>
      <c r="W122" s="55"/>
      <c r="X122" s="960" t="str">
        <f>IFERROR(V122*VLOOKUP(AF122,【参考】数式用3!$AN$15:$BU$23,MATCH(N122,【参考】数式用3!$AN$2:$BU$2,0)),"")</f>
        <v/>
      </c>
      <c r="Y122" s="961"/>
      <c r="Z122" s="450"/>
      <c r="AA122" s="428"/>
      <c r="AB122" s="338" t="str">
        <f>IFERROR(AA122*VLOOKUP(AG122,【参考】数式用3!$AN$24:$BU$27,MATCH(N122,【参考】数式用3!$AN$2:$BU$2,0)),"")</f>
        <v/>
      </c>
      <c r="AC122" s="50"/>
      <c r="AD122" s="427" t="str">
        <f t="shared" si="7"/>
        <v/>
      </c>
      <c r="AE122" s="323" t="str">
        <f t="shared" si="8"/>
        <v/>
      </c>
      <c r="AF122" s="323" t="str">
        <f t="shared" si="9"/>
        <v/>
      </c>
      <c r="AG122" s="323" t="str">
        <f t="shared" si="10"/>
        <v/>
      </c>
    </row>
    <row r="123" spans="1:33" ht="25" customHeight="1">
      <c r="A123" s="430">
        <v>107</v>
      </c>
      <c r="B123" s="908" t="str">
        <f>IF(基本情報入力シート!C160="","",基本情報入力シート!C160)</f>
        <v/>
      </c>
      <c r="C123" s="909"/>
      <c r="D123" s="909"/>
      <c r="E123" s="909"/>
      <c r="F123" s="909"/>
      <c r="G123" s="909"/>
      <c r="H123" s="909"/>
      <c r="I123" s="909"/>
      <c r="J123" s="325" t="str">
        <f>IF(基本情報入力シート!M160="","",基本情報入力シート!M160)</f>
        <v/>
      </c>
      <c r="K123" s="325" t="str">
        <f>IF(基本情報入力シート!R160="","",基本情報入力シート!R160)</f>
        <v/>
      </c>
      <c r="L123" s="325" t="str">
        <f>IF(基本情報入力シート!W160="","",基本情報入力シート!W160)</f>
        <v/>
      </c>
      <c r="M123" s="335" t="str">
        <f>IF(基本情報入力シート!X160="","",基本情報入力シート!X160)</f>
        <v/>
      </c>
      <c r="N123" s="339" t="str">
        <f>IF(基本情報入力シート!Y160="","",基本情報入力シート!Y160)</f>
        <v/>
      </c>
      <c r="O123" s="47"/>
      <c r="P123" s="48"/>
      <c r="Q123" s="49"/>
      <c r="R123" s="47"/>
      <c r="S123" s="336"/>
      <c r="T123" s="454" t="str">
        <f>IFERROR(S123*VLOOKUP(AE123,【参考】数式用3!$AN$3:$BU$14,MATCH(N123,【参考】数式用3!$AN$2:$BU$2,0)),"")</f>
        <v/>
      </c>
      <c r="U123" s="337"/>
      <c r="V123" s="55"/>
      <c r="W123" s="55"/>
      <c r="X123" s="960" t="str">
        <f>IFERROR(V123*VLOOKUP(AF123,【参考】数式用3!$AN$15:$BU$23,MATCH(N123,【参考】数式用3!$AN$2:$BU$2,0)),"")</f>
        <v/>
      </c>
      <c r="Y123" s="961"/>
      <c r="Z123" s="450"/>
      <c r="AA123" s="428"/>
      <c r="AB123" s="338" t="str">
        <f>IFERROR(AA123*VLOOKUP(AG123,【参考】数式用3!$AN$24:$BU$27,MATCH(N123,【参考】数式用3!$AN$2:$BU$2,0)),"")</f>
        <v/>
      </c>
      <c r="AC123" s="50"/>
      <c r="AD123" s="427" t="str">
        <f t="shared" si="7"/>
        <v/>
      </c>
      <c r="AE123" s="323" t="str">
        <f t="shared" si="8"/>
        <v/>
      </c>
      <c r="AF123" s="323" t="str">
        <f t="shared" si="9"/>
        <v/>
      </c>
      <c r="AG123" s="323" t="str">
        <f t="shared" si="10"/>
        <v/>
      </c>
    </row>
    <row r="124" spans="1:33" ht="25" customHeight="1">
      <c r="A124" s="430">
        <v>108</v>
      </c>
      <c r="B124" s="908" t="str">
        <f>IF(基本情報入力シート!C161="","",基本情報入力シート!C161)</f>
        <v/>
      </c>
      <c r="C124" s="909"/>
      <c r="D124" s="909"/>
      <c r="E124" s="909"/>
      <c r="F124" s="909"/>
      <c r="G124" s="909"/>
      <c r="H124" s="909"/>
      <c r="I124" s="909"/>
      <c r="J124" s="325" t="str">
        <f>IF(基本情報入力シート!M161="","",基本情報入力シート!M161)</f>
        <v/>
      </c>
      <c r="K124" s="325" t="str">
        <f>IF(基本情報入力シート!R161="","",基本情報入力シート!R161)</f>
        <v/>
      </c>
      <c r="L124" s="325" t="str">
        <f>IF(基本情報入力シート!W161="","",基本情報入力シート!W161)</f>
        <v/>
      </c>
      <c r="M124" s="335" t="str">
        <f>IF(基本情報入力シート!X161="","",基本情報入力シート!X161)</f>
        <v/>
      </c>
      <c r="N124" s="339" t="str">
        <f>IF(基本情報入力シート!Y161="","",基本情報入力シート!Y161)</f>
        <v/>
      </c>
      <c r="O124" s="47"/>
      <c r="P124" s="48"/>
      <c r="Q124" s="49"/>
      <c r="R124" s="47"/>
      <c r="S124" s="336"/>
      <c r="T124" s="454" t="str">
        <f>IFERROR(S124*VLOOKUP(AE124,【参考】数式用3!$AN$3:$BU$14,MATCH(N124,【参考】数式用3!$AN$2:$BU$2,0)),"")</f>
        <v/>
      </c>
      <c r="U124" s="337"/>
      <c r="V124" s="55"/>
      <c r="W124" s="55"/>
      <c r="X124" s="960" t="str">
        <f>IFERROR(V124*VLOOKUP(AF124,【参考】数式用3!$AN$15:$BU$23,MATCH(N124,【参考】数式用3!$AN$2:$BU$2,0)),"")</f>
        <v/>
      </c>
      <c r="Y124" s="961"/>
      <c r="Z124" s="450"/>
      <c r="AA124" s="428"/>
      <c r="AB124" s="338" t="str">
        <f>IFERROR(AA124*VLOOKUP(AG124,【参考】数式用3!$AN$24:$BU$27,MATCH(N124,【参考】数式用3!$AN$2:$BU$2,0)),"")</f>
        <v/>
      </c>
      <c r="AC124" s="50"/>
      <c r="AD124" s="427" t="str">
        <f t="shared" si="7"/>
        <v/>
      </c>
      <c r="AE124" s="323" t="str">
        <f t="shared" si="8"/>
        <v/>
      </c>
      <c r="AF124" s="323" t="str">
        <f t="shared" si="9"/>
        <v/>
      </c>
      <c r="AG124" s="323" t="str">
        <f t="shared" si="10"/>
        <v/>
      </c>
    </row>
    <row r="125" spans="1:33" ht="25" customHeight="1">
      <c r="A125" s="430">
        <v>109</v>
      </c>
      <c r="B125" s="908" t="str">
        <f>IF(基本情報入力シート!C162="","",基本情報入力シート!C162)</f>
        <v/>
      </c>
      <c r="C125" s="909"/>
      <c r="D125" s="909"/>
      <c r="E125" s="909"/>
      <c r="F125" s="909"/>
      <c r="G125" s="909"/>
      <c r="H125" s="909"/>
      <c r="I125" s="909"/>
      <c r="J125" s="325" t="str">
        <f>IF(基本情報入力シート!M162="","",基本情報入力シート!M162)</f>
        <v/>
      </c>
      <c r="K125" s="325" t="str">
        <f>IF(基本情報入力シート!R162="","",基本情報入力シート!R162)</f>
        <v/>
      </c>
      <c r="L125" s="325" t="str">
        <f>IF(基本情報入力シート!W162="","",基本情報入力シート!W162)</f>
        <v/>
      </c>
      <c r="M125" s="335" t="str">
        <f>IF(基本情報入力シート!X162="","",基本情報入力シート!X162)</f>
        <v/>
      </c>
      <c r="N125" s="339" t="str">
        <f>IF(基本情報入力シート!Y162="","",基本情報入力シート!Y162)</f>
        <v/>
      </c>
      <c r="O125" s="47"/>
      <c r="P125" s="48"/>
      <c r="Q125" s="49"/>
      <c r="R125" s="47"/>
      <c r="S125" s="336"/>
      <c r="T125" s="454" t="str">
        <f>IFERROR(S125*VLOOKUP(AE125,【参考】数式用3!$AN$3:$BU$14,MATCH(N125,【参考】数式用3!$AN$2:$BU$2,0)),"")</f>
        <v/>
      </c>
      <c r="U125" s="337"/>
      <c r="V125" s="55"/>
      <c r="W125" s="55"/>
      <c r="X125" s="960" t="str">
        <f>IFERROR(V125*VLOOKUP(AF125,【参考】数式用3!$AN$15:$BU$23,MATCH(N125,【参考】数式用3!$AN$2:$BU$2,0)),"")</f>
        <v/>
      </c>
      <c r="Y125" s="961"/>
      <c r="Z125" s="450"/>
      <c r="AA125" s="428"/>
      <c r="AB125" s="338" t="str">
        <f>IFERROR(AA125*VLOOKUP(AG125,【参考】数式用3!$AN$24:$BU$27,MATCH(N125,【参考】数式用3!$AN$2:$BU$2,0)),"")</f>
        <v/>
      </c>
      <c r="AC125" s="50"/>
      <c r="AD125" s="427" t="str">
        <f t="shared" si="7"/>
        <v/>
      </c>
      <c r="AE125" s="323" t="str">
        <f t="shared" si="8"/>
        <v/>
      </c>
      <c r="AF125" s="323" t="str">
        <f t="shared" si="9"/>
        <v/>
      </c>
      <c r="AG125" s="323" t="str">
        <f t="shared" si="10"/>
        <v/>
      </c>
    </row>
    <row r="126" spans="1:33" ht="25" customHeight="1">
      <c r="A126" s="430">
        <v>110</v>
      </c>
      <c r="B126" s="908" t="str">
        <f>IF(基本情報入力シート!C163="","",基本情報入力シート!C163)</f>
        <v/>
      </c>
      <c r="C126" s="909"/>
      <c r="D126" s="909"/>
      <c r="E126" s="909"/>
      <c r="F126" s="909"/>
      <c r="G126" s="909"/>
      <c r="H126" s="909"/>
      <c r="I126" s="909"/>
      <c r="J126" s="325" t="str">
        <f>IF(基本情報入力シート!M163="","",基本情報入力シート!M163)</f>
        <v/>
      </c>
      <c r="K126" s="325" t="str">
        <f>IF(基本情報入力シート!R163="","",基本情報入力シート!R163)</f>
        <v/>
      </c>
      <c r="L126" s="325" t="str">
        <f>IF(基本情報入力シート!W163="","",基本情報入力シート!W163)</f>
        <v/>
      </c>
      <c r="M126" s="335" t="str">
        <f>IF(基本情報入力シート!X163="","",基本情報入力シート!X163)</f>
        <v/>
      </c>
      <c r="N126" s="339" t="str">
        <f>IF(基本情報入力シート!Y163="","",基本情報入力シート!Y163)</f>
        <v/>
      </c>
      <c r="O126" s="47"/>
      <c r="P126" s="48"/>
      <c r="Q126" s="49"/>
      <c r="R126" s="47"/>
      <c r="S126" s="336"/>
      <c r="T126" s="454" t="str">
        <f>IFERROR(S126*VLOOKUP(AE126,【参考】数式用3!$AN$3:$BU$14,MATCH(N126,【参考】数式用3!$AN$2:$BU$2,0)),"")</f>
        <v/>
      </c>
      <c r="U126" s="337"/>
      <c r="V126" s="55"/>
      <c r="W126" s="55"/>
      <c r="X126" s="960" t="str">
        <f>IFERROR(V126*VLOOKUP(AF126,【参考】数式用3!$AN$15:$BU$23,MATCH(N126,【参考】数式用3!$AN$2:$BU$2,0)),"")</f>
        <v/>
      </c>
      <c r="Y126" s="961"/>
      <c r="Z126" s="450"/>
      <c r="AA126" s="428"/>
      <c r="AB126" s="338" t="str">
        <f>IFERROR(AA126*VLOOKUP(AG126,【参考】数式用3!$AN$24:$BU$27,MATCH(N126,【参考】数式用3!$AN$2:$BU$2,0)),"")</f>
        <v/>
      </c>
      <c r="AC126" s="50"/>
      <c r="AD126" s="427" t="str">
        <f t="shared" si="7"/>
        <v/>
      </c>
      <c r="AE126" s="323" t="str">
        <f t="shared" si="8"/>
        <v/>
      </c>
      <c r="AF126" s="323" t="str">
        <f t="shared" si="9"/>
        <v/>
      </c>
      <c r="AG126" s="323" t="str">
        <f t="shared" si="10"/>
        <v/>
      </c>
    </row>
    <row r="127" spans="1:33" ht="25" customHeight="1">
      <c r="A127" s="430">
        <v>111</v>
      </c>
      <c r="B127" s="908" t="str">
        <f>IF(基本情報入力シート!C164="","",基本情報入力シート!C164)</f>
        <v/>
      </c>
      <c r="C127" s="909"/>
      <c r="D127" s="909"/>
      <c r="E127" s="909"/>
      <c r="F127" s="909"/>
      <c r="G127" s="909"/>
      <c r="H127" s="909"/>
      <c r="I127" s="909"/>
      <c r="J127" s="325" t="str">
        <f>IF(基本情報入力シート!M164="","",基本情報入力シート!M164)</f>
        <v/>
      </c>
      <c r="K127" s="325" t="str">
        <f>IF(基本情報入力シート!R164="","",基本情報入力シート!R164)</f>
        <v/>
      </c>
      <c r="L127" s="325" t="str">
        <f>IF(基本情報入力シート!W164="","",基本情報入力シート!W164)</f>
        <v/>
      </c>
      <c r="M127" s="335" t="str">
        <f>IF(基本情報入力シート!X164="","",基本情報入力シート!X164)</f>
        <v/>
      </c>
      <c r="N127" s="339" t="str">
        <f>IF(基本情報入力シート!Y164="","",基本情報入力シート!Y164)</f>
        <v/>
      </c>
      <c r="O127" s="47"/>
      <c r="P127" s="48"/>
      <c r="Q127" s="49"/>
      <c r="R127" s="47"/>
      <c r="S127" s="336"/>
      <c r="T127" s="454" t="str">
        <f>IFERROR(S127*VLOOKUP(AE127,【参考】数式用3!$AN$3:$BU$14,MATCH(N127,【参考】数式用3!$AN$2:$BU$2,0)),"")</f>
        <v/>
      </c>
      <c r="U127" s="337"/>
      <c r="V127" s="55"/>
      <c r="W127" s="55"/>
      <c r="X127" s="960" t="str">
        <f>IFERROR(V127*VLOOKUP(AF127,【参考】数式用3!$AN$15:$BU$23,MATCH(N127,【参考】数式用3!$AN$2:$BU$2,0)),"")</f>
        <v/>
      </c>
      <c r="Y127" s="961"/>
      <c r="Z127" s="450"/>
      <c r="AA127" s="428"/>
      <c r="AB127" s="338" t="str">
        <f>IFERROR(AA127*VLOOKUP(AG127,【参考】数式用3!$AN$24:$BU$27,MATCH(N127,【参考】数式用3!$AN$2:$BU$2,0)),"")</f>
        <v/>
      </c>
      <c r="AC127" s="50"/>
      <c r="AD127" s="427" t="str">
        <f t="shared" si="7"/>
        <v/>
      </c>
      <c r="AE127" s="323" t="str">
        <f t="shared" si="8"/>
        <v/>
      </c>
      <c r="AF127" s="323" t="str">
        <f t="shared" si="9"/>
        <v/>
      </c>
      <c r="AG127" s="323" t="str">
        <f t="shared" si="10"/>
        <v/>
      </c>
    </row>
    <row r="128" spans="1:33" ht="25" customHeight="1">
      <c r="A128" s="430">
        <v>112</v>
      </c>
      <c r="B128" s="908" t="str">
        <f>IF(基本情報入力シート!C165="","",基本情報入力シート!C165)</f>
        <v/>
      </c>
      <c r="C128" s="909"/>
      <c r="D128" s="909"/>
      <c r="E128" s="909"/>
      <c r="F128" s="909"/>
      <c r="G128" s="909"/>
      <c r="H128" s="909"/>
      <c r="I128" s="909"/>
      <c r="J128" s="325" t="str">
        <f>IF(基本情報入力シート!M165="","",基本情報入力シート!M165)</f>
        <v/>
      </c>
      <c r="K128" s="325" t="str">
        <f>IF(基本情報入力シート!R165="","",基本情報入力シート!R165)</f>
        <v/>
      </c>
      <c r="L128" s="325" t="str">
        <f>IF(基本情報入力シート!W165="","",基本情報入力シート!W165)</f>
        <v/>
      </c>
      <c r="M128" s="335" t="str">
        <f>IF(基本情報入力シート!X165="","",基本情報入力シート!X165)</f>
        <v/>
      </c>
      <c r="N128" s="339" t="str">
        <f>IF(基本情報入力シート!Y165="","",基本情報入力シート!Y165)</f>
        <v/>
      </c>
      <c r="O128" s="47"/>
      <c r="P128" s="48"/>
      <c r="Q128" s="49"/>
      <c r="R128" s="47"/>
      <c r="S128" s="336"/>
      <c r="T128" s="454" t="str">
        <f>IFERROR(S128*VLOOKUP(AE128,【参考】数式用3!$AN$3:$BU$14,MATCH(N128,【参考】数式用3!$AN$2:$BU$2,0)),"")</f>
        <v/>
      </c>
      <c r="U128" s="337"/>
      <c r="V128" s="55"/>
      <c r="W128" s="55"/>
      <c r="X128" s="960" t="str">
        <f>IFERROR(V128*VLOOKUP(AF128,【参考】数式用3!$AN$15:$BU$23,MATCH(N128,【参考】数式用3!$AN$2:$BU$2,0)),"")</f>
        <v/>
      </c>
      <c r="Y128" s="961"/>
      <c r="Z128" s="450"/>
      <c r="AA128" s="428"/>
      <c r="AB128" s="338" t="str">
        <f>IFERROR(AA128*VLOOKUP(AG128,【参考】数式用3!$AN$24:$BU$27,MATCH(N128,【参考】数式用3!$AN$2:$BU$2,0)),"")</f>
        <v/>
      </c>
      <c r="AC128" s="50"/>
      <c r="AD128" s="427" t="str">
        <f t="shared" si="7"/>
        <v/>
      </c>
      <c r="AE128" s="323" t="str">
        <f t="shared" si="8"/>
        <v/>
      </c>
      <c r="AF128" s="323" t="str">
        <f t="shared" si="9"/>
        <v/>
      </c>
      <c r="AG128" s="323" t="str">
        <f t="shared" si="10"/>
        <v/>
      </c>
    </row>
    <row r="129" spans="1:33" ht="25" customHeight="1">
      <c r="A129" s="430">
        <v>113</v>
      </c>
      <c r="B129" s="908" t="str">
        <f>IF(基本情報入力シート!C166="","",基本情報入力シート!C166)</f>
        <v/>
      </c>
      <c r="C129" s="909"/>
      <c r="D129" s="909"/>
      <c r="E129" s="909"/>
      <c r="F129" s="909"/>
      <c r="G129" s="909"/>
      <c r="H129" s="909"/>
      <c r="I129" s="909"/>
      <c r="J129" s="325" t="str">
        <f>IF(基本情報入力シート!M166="","",基本情報入力シート!M166)</f>
        <v/>
      </c>
      <c r="K129" s="325" t="str">
        <f>IF(基本情報入力シート!R166="","",基本情報入力シート!R166)</f>
        <v/>
      </c>
      <c r="L129" s="325" t="str">
        <f>IF(基本情報入力シート!W166="","",基本情報入力シート!W166)</f>
        <v/>
      </c>
      <c r="M129" s="335" t="str">
        <f>IF(基本情報入力シート!X166="","",基本情報入力シート!X166)</f>
        <v/>
      </c>
      <c r="N129" s="339" t="str">
        <f>IF(基本情報入力シート!Y166="","",基本情報入力シート!Y166)</f>
        <v/>
      </c>
      <c r="O129" s="47"/>
      <c r="P129" s="48"/>
      <c r="Q129" s="49"/>
      <c r="R129" s="47"/>
      <c r="S129" s="336"/>
      <c r="T129" s="454" t="str">
        <f>IFERROR(S129*VLOOKUP(AE129,【参考】数式用3!$AN$3:$BU$14,MATCH(N129,【参考】数式用3!$AN$2:$BU$2,0)),"")</f>
        <v/>
      </c>
      <c r="U129" s="337"/>
      <c r="V129" s="55"/>
      <c r="W129" s="55"/>
      <c r="X129" s="960" t="str">
        <f>IFERROR(V129*VLOOKUP(AF129,【参考】数式用3!$AN$15:$BU$23,MATCH(N129,【参考】数式用3!$AN$2:$BU$2,0)),"")</f>
        <v/>
      </c>
      <c r="Y129" s="961"/>
      <c r="Z129" s="450"/>
      <c r="AA129" s="428"/>
      <c r="AB129" s="338" t="str">
        <f>IFERROR(AA129*VLOOKUP(AG129,【参考】数式用3!$AN$24:$BU$27,MATCH(N129,【参考】数式用3!$AN$2:$BU$2,0)),"")</f>
        <v/>
      </c>
      <c r="AC129" s="50"/>
      <c r="AD129" s="427" t="str">
        <f t="shared" si="7"/>
        <v/>
      </c>
      <c r="AE129" s="323" t="str">
        <f t="shared" si="8"/>
        <v/>
      </c>
      <c r="AF129" s="323" t="str">
        <f t="shared" si="9"/>
        <v/>
      </c>
      <c r="AG129" s="323" t="str">
        <f t="shared" si="10"/>
        <v/>
      </c>
    </row>
    <row r="130" spans="1:33" ht="25" customHeight="1">
      <c r="A130" s="430">
        <v>114</v>
      </c>
      <c r="B130" s="908" t="str">
        <f>IF(基本情報入力シート!C167="","",基本情報入力シート!C167)</f>
        <v/>
      </c>
      <c r="C130" s="909"/>
      <c r="D130" s="909"/>
      <c r="E130" s="909"/>
      <c r="F130" s="909"/>
      <c r="G130" s="909"/>
      <c r="H130" s="909"/>
      <c r="I130" s="909"/>
      <c r="J130" s="325" t="str">
        <f>IF(基本情報入力シート!M167="","",基本情報入力シート!M167)</f>
        <v/>
      </c>
      <c r="K130" s="325" t="str">
        <f>IF(基本情報入力シート!R167="","",基本情報入力シート!R167)</f>
        <v/>
      </c>
      <c r="L130" s="325" t="str">
        <f>IF(基本情報入力シート!W167="","",基本情報入力シート!W167)</f>
        <v/>
      </c>
      <c r="M130" s="335" t="str">
        <f>IF(基本情報入力シート!X167="","",基本情報入力シート!X167)</f>
        <v/>
      </c>
      <c r="N130" s="339" t="str">
        <f>IF(基本情報入力シート!Y167="","",基本情報入力シート!Y167)</f>
        <v/>
      </c>
      <c r="O130" s="47"/>
      <c r="P130" s="48"/>
      <c r="Q130" s="49"/>
      <c r="R130" s="47"/>
      <c r="S130" s="336"/>
      <c r="T130" s="454" t="str">
        <f>IFERROR(S130*VLOOKUP(AE130,【参考】数式用3!$AN$3:$BU$14,MATCH(N130,【参考】数式用3!$AN$2:$BU$2,0)),"")</f>
        <v/>
      </c>
      <c r="U130" s="337"/>
      <c r="V130" s="55"/>
      <c r="W130" s="55"/>
      <c r="X130" s="960" t="str">
        <f>IFERROR(V130*VLOOKUP(AF130,【参考】数式用3!$AN$15:$BU$23,MATCH(N130,【参考】数式用3!$AN$2:$BU$2,0)),"")</f>
        <v/>
      </c>
      <c r="Y130" s="961"/>
      <c r="Z130" s="450"/>
      <c r="AA130" s="428"/>
      <c r="AB130" s="338" t="str">
        <f>IFERROR(AA130*VLOOKUP(AG130,【参考】数式用3!$AN$24:$BU$27,MATCH(N130,【参考】数式用3!$AN$2:$BU$2,0)),"")</f>
        <v/>
      </c>
      <c r="AC130" s="50"/>
      <c r="AD130" s="427" t="str">
        <f t="shared" si="7"/>
        <v/>
      </c>
      <c r="AE130" s="323" t="str">
        <f t="shared" si="8"/>
        <v/>
      </c>
      <c r="AF130" s="323" t="str">
        <f t="shared" si="9"/>
        <v/>
      </c>
      <c r="AG130" s="323" t="str">
        <f t="shared" si="10"/>
        <v/>
      </c>
    </row>
    <row r="131" spans="1:33" ht="25" customHeight="1">
      <c r="A131" s="430">
        <v>115</v>
      </c>
      <c r="B131" s="908" t="str">
        <f>IF(基本情報入力シート!C168="","",基本情報入力シート!C168)</f>
        <v/>
      </c>
      <c r="C131" s="909"/>
      <c r="D131" s="909"/>
      <c r="E131" s="909"/>
      <c r="F131" s="909"/>
      <c r="G131" s="909"/>
      <c r="H131" s="909"/>
      <c r="I131" s="909"/>
      <c r="J131" s="325" t="str">
        <f>IF(基本情報入力シート!M168="","",基本情報入力シート!M168)</f>
        <v/>
      </c>
      <c r="K131" s="325" t="str">
        <f>IF(基本情報入力シート!R168="","",基本情報入力シート!R168)</f>
        <v/>
      </c>
      <c r="L131" s="325" t="str">
        <f>IF(基本情報入力シート!W168="","",基本情報入力シート!W168)</f>
        <v/>
      </c>
      <c r="M131" s="335" t="str">
        <f>IF(基本情報入力シート!X168="","",基本情報入力シート!X168)</f>
        <v/>
      </c>
      <c r="N131" s="339" t="str">
        <f>IF(基本情報入力シート!Y168="","",基本情報入力シート!Y168)</f>
        <v/>
      </c>
      <c r="O131" s="47"/>
      <c r="P131" s="48"/>
      <c r="Q131" s="49"/>
      <c r="R131" s="47"/>
      <c r="S131" s="336"/>
      <c r="T131" s="454" t="str">
        <f>IFERROR(S131*VLOOKUP(AE131,【参考】数式用3!$AN$3:$BU$14,MATCH(N131,【参考】数式用3!$AN$2:$BU$2,0)),"")</f>
        <v/>
      </c>
      <c r="U131" s="337"/>
      <c r="V131" s="55"/>
      <c r="W131" s="55"/>
      <c r="X131" s="960" t="str">
        <f>IFERROR(V131*VLOOKUP(AF131,【参考】数式用3!$AN$15:$BU$23,MATCH(N131,【参考】数式用3!$AN$2:$BU$2,0)),"")</f>
        <v/>
      </c>
      <c r="Y131" s="961"/>
      <c r="Z131" s="450"/>
      <c r="AA131" s="428"/>
      <c r="AB131" s="338" t="str">
        <f>IFERROR(AA131*VLOOKUP(AG131,【参考】数式用3!$AN$24:$BU$27,MATCH(N131,【参考】数式用3!$AN$2:$BU$2,0)),"")</f>
        <v/>
      </c>
      <c r="AC131" s="50"/>
      <c r="AD131" s="427" t="str">
        <f t="shared" si="7"/>
        <v/>
      </c>
      <c r="AE131" s="323" t="str">
        <f t="shared" si="8"/>
        <v/>
      </c>
      <c r="AF131" s="323" t="str">
        <f t="shared" si="9"/>
        <v/>
      </c>
      <c r="AG131" s="323" t="str">
        <f t="shared" si="10"/>
        <v/>
      </c>
    </row>
    <row r="132" spans="1:33" ht="25" customHeight="1">
      <c r="A132" s="430">
        <v>116</v>
      </c>
      <c r="B132" s="908" t="str">
        <f>IF(基本情報入力シート!C169="","",基本情報入力シート!C169)</f>
        <v/>
      </c>
      <c r="C132" s="909"/>
      <c r="D132" s="909"/>
      <c r="E132" s="909"/>
      <c r="F132" s="909"/>
      <c r="G132" s="909"/>
      <c r="H132" s="909"/>
      <c r="I132" s="909"/>
      <c r="J132" s="325" t="str">
        <f>IF(基本情報入力シート!M169="","",基本情報入力シート!M169)</f>
        <v/>
      </c>
      <c r="K132" s="325" t="str">
        <f>IF(基本情報入力シート!R169="","",基本情報入力シート!R169)</f>
        <v/>
      </c>
      <c r="L132" s="325" t="str">
        <f>IF(基本情報入力シート!W169="","",基本情報入力シート!W169)</f>
        <v/>
      </c>
      <c r="M132" s="335" t="str">
        <f>IF(基本情報入力シート!X169="","",基本情報入力シート!X169)</f>
        <v/>
      </c>
      <c r="N132" s="339" t="str">
        <f>IF(基本情報入力シート!Y169="","",基本情報入力シート!Y169)</f>
        <v/>
      </c>
      <c r="O132" s="47"/>
      <c r="P132" s="48"/>
      <c r="Q132" s="49"/>
      <c r="R132" s="47"/>
      <c r="S132" s="336"/>
      <c r="T132" s="454" t="str">
        <f>IFERROR(S132*VLOOKUP(AE132,【参考】数式用3!$AN$3:$BU$14,MATCH(N132,【参考】数式用3!$AN$2:$BU$2,0)),"")</f>
        <v/>
      </c>
      <c r="U132" s="337"/>
      <c r="V132" s="55"/>
      <c r="W132" s="55"/>
      <c r="X132" s="960" t="str">
        <f>IFERROR(V132*VLOOKUP(AF132,【参考】数式用3!$AN$15:$BU$23,MATCH(N132,【参考】数式用3!$AN$2:$BU$2,0)),"")</f>
        <v/>
      </c>
      <c r="Y132" s="961"/>
      <c r="Z132" s="450"/>
      <c r="AA132" s="428"/>
      <c r="AB132" s="338" t="str">
        <f>IFERROR(AA132*VLOOKUP(AG132,【参考】数式用3!$AN$24:$BU$27,MATCH(N132,【参考】数式用3!$AN$2:$BU$2,0)),"")</f>
        <v/>
      </c>
      <c r="AC132" s="50"/>
      <c r="AD132" s="427" t="str">
        <f t="shared" si="7"/>
        <v/>
      </c>
      <c r="AE132" s="323" t="str">
        <f t="shared" si="8"/>
        <v/>
      </c>
      <c r="AF132" s="323" t="str">
        <f t="shared" si="9"/>
        <v/>
      </c>
      <c r="AG132" s="323" t="str">
        <f t="shared" si="10"/>
        <v/>
      </c>
    </row>
    <row r="133" spans="1:33" ht="25" customHeight="1">
      <c r="A133" s="430">
        <v>117</v>
      </c>
      <c r="B133" s="908" t="str">
        <f>IF(基本情報入力シート!C170="","",基本情報入力シート!C170)</f>
        <v/>
      </c>
      <c r="C133" s="909"/>
      <c r="D133" s="909"/>
      <c r="E133" s="909"/>
      <c r="F133" s="909"/>
      <c r="G133" s="909"/>
      <c r="H133" s="909"/>
      <c r="I133" s="909"/>
      <c r="J133" s="325" t="str">
        <f>IF(基本情報入力シート!M170="","",基本情報入力シート!M170)</f>
        <v/>
      </c>
      <c r="K133" s="325" t="str">
        <f>IF(基本情報入力シート!R170="","",基本情報入力シート!R170)</f>
        <v/>
      </c>
      <c r="L133" s="325" t="str">
        <f>IF(基本情報入力シート!W170="","",基本情報入力シート!W170)</f>
        <v/>
      </c>
      <c r="M133" s="335" t="str">
        <f>IF(基本情報入力シート!X170="","",基本情報入力シート!X170)</f>
        <v/>
      </c>
      <c r="N133" s="339" t="str">
        <f>IF(基本情報入力シート!Y170="","",基本情報入力シート!Y170)</f>
        <v/>
      </c>
      <c r="O133" s="47"/>
      <c r="P133" s="48"/>
      <c r="Q133" s="49"/>
      <c r="R133" s="47"/>
      <c r="S133" s="336"/>
      <c r="T133" s="454" t="str">
        <f>IFERROR(S133*VLOOKUP(AE133,【参考】数式用3!$AN$3:$BU$14,MATCH(N133,【参考】数式用3!$AN$2:$BU$2,0)),"")</f>
        <v/>
      </c>
      <c r="U133" s="337"/>
      <c r="V133" s="55"/>
      <c r="W133" s="55"/>
      <c r="X133" s="960" t="str">
        <f>IFERROR(V133*VLOOKUP(AF133,【参考】数式用3!$AN$15:$BU$23,MATCH(N133,【参考】数式用3!$AN$2:$BU$2,0)),"")</f>
        <v/>
      </c>
      <c r="Y133" s="961"/>
      <c r="Z133" s="450"/>
      <c r="AA133" s="428"/>
      <c r="AB133" s="338" t="str">
        <f>IFERROR(AA133*VLOOKUP(AG133,【参考】数式用3!$AN$24:$BU$27,MATCH(N133,【参考】数式用3!$AN$2:$BU$2,0)),"")</f>
        <v/>
      </c>
      <c r="AC133" s="50"/>
      <c r="AD133" s="427" t="str">
        <f t="shared" si="7"/>
        <v/>
      </c>
      <c r="AE133" s="323" t="str">
        <f t="shared" si="8"/>
        <v/>
      </c>
      <c r="AF133" s="323" t="str">
        <f t="shared" si="9"/>
        <v/>
      </c>
      <c r="AG133" s="323" t="str">
        <f t="shared" si="10"/>
        <v/>
      </c>
    </row>
    <row r="134" spans="1:33" ht="25" customHeight="1">
      <c r="A134" s="430">
        <v>118</v>
      </c>
      <c r="B134" s="908" t="str">
        <f>IF(基本情報入力シート!C171="","",基本情報入力シート!C171)</f>
        <v/>
      </c>
      <c r="C134" s="909"/>
      <c r="D134" s="909"/>
      <c r="E134" s="909"/>
      <c r="F134" s="909"/>
      <c r="G134" s="909"/>
      <c r="H134" s="909"/>
      <c r="I134" s="909"/>
      <c r="J134" s="325" t="str">
        <f>IF(基本情報入力シート!M171="","",基本情報入力シート!M171)</f>
        <v/>
      </c>
      <c r="K134" s="325" t="str">
        <f>IF(基本情報入力シート!R171="","",基本情報入力シート!R171)</f>
        <v/>
      </c>
      <c r="L134" s="325" t="str">
        <f>IF(基本情報入力シート!W171="","",基本情報入力シート!W171)</f>
        <v/>
      </c>
      <c r="M134" s="335" t="str">
        <f>IF(基本情報入力シート!X171="","",基本情報入力シート!X171)</f>
        <v/>
      </c>
      <c r="N134" s="339" t="str">
        <f>IF(基本情報入力シート!Y171="","",基本情報入力シート!Y171)</f>
        <v/>
      </c>
      <c r="O134" s="47"/>
      <c r="P134" s="48"/>
      <c r="Q134" s="49"/>
      <c r="R134" s="47"/>
      <c r="S134" s="336"/>
      <c r="T134" s="454" t="str">
        <f>IFERROR(S134*VLOOKUP(AE134,【参考】数式用3!$AN$3:$BU$14,MATCH(N134,【参考】数式用3!$AN$2:$BU$2,0)),"")</f>
        <v/>
      </c>
      <c r="U134" s="337"/>
      <c r="V134" s="55"/>
      <c r="W134" s="55"/>
      <c r="X134" s="960" t="str">
        <f>IFERROR(V134*VLOOKUP(AF134,【参考】数式用3!$AN$15:$BU$23,MATCH(N134,【参考】数式用3!$AN$2:$BU$2,0)),"")</f>
        <v/>
      </c>
      <c r="Y134" s="961"/>
      <c r="Z134" s="450"/>
      <c r="AA134" s="428"/>
      <c r="AB134" s="338" t="str">
        <f>IFERROR(AA134*VLOOKUP(AG134,【参考】数式用3!$AN$24:$BU$27,MATCH(N134,【参考】数式用3!$AN$2:$BU$2,0)),"")</f>
        <v/>
      </c>
      <c r="AC134" s="50"/>
      <c r="AD134" s="427" t="str">
        <f t="shared" si="7"/>
        <v/>
      </c>
      <c r="AE134" s="323" t="str">
        <f t="shared" si="8"/>
        <v/>
      </c>
      <c r="AF134" s="323" t="str">
        <f t="shared" si="9"/>
        <v/>
      </c>
      <c r="AG134" s="323" t="str">
        <f t="shared" si="10"/>
        <v/>
      </c>
    </row>
    <row r="135" spans="1:33" ht="25" customHeight="1">
      <c r="A135" s="430">
        <v>119</v>
      </c>
      <c r="B135" s="908" t="str">
        <f>IF(基本情報入力シート!C172="","",基本情報入力シート!C172)</f>
        <v/>
      </c>
      <c r="C135" s="909"/>
      <c r="D135" s="909"/>
      <c r="E135" s="909"/>
      <c r="F135" s="909"/>
      <c r="G135" s="909"/>
      <c r="H135" s="909"/>
      <c r="I135" s="909"/>
      <c r="J135" s="325" t="str">
        <f>IF(基本情報入力シート!M172="","",基本情報入力シート!M172)</f>
        <v/>
      </c>
      <c r="K135" s="325" t="str">
        <f>IF(基本情報入力シート!R172="","",基本情報入力シート!R172)</f>
        <v/>
      </c>
      <c r="L135" s="325" t="str">
        <f>IF(基本情報入力シート!W172="","",基本情報入力シート!W172)</f>
        <v/>
      </c>
      <c r="M135" s="335" t="str">
        <f>IF(基本情報入力シート!X172="","",基本情報入力シート!X172)</f>
        <v/>
      </c>
      <c r="N135" s="339" t="str">
        <f>IF(基本情報入力シート!Y172="","",基本情報入力シート!Y172)</f>
        <v/>
      </c>
      <c r="O135" s="47"/>
      <c r="P135" s="48"/>
      <c r="Q135" s="49"/>
      <c r="R135" s="47"/>
      <c r="S135" s="336"/>
      <c r="T135" s="454" t="str">
        <f>IFERROR(S135*VLOOKUP(AE135,【参考】数式用3!$AN$3:$BU$14,MATCH(N135,【参考】数式用3!$AN$2:$BU$2,0)),"")</f>
        <v/>
      </c>
      <c r="U135" s="337"/>
      <c r="V135" s="55"/>
      <c r="W135" s="55"/>
      <c r="X135" s="960" t="str">
        <f>IFERROR(V135*VLOOKUP(AF135,【参考】数式用3!$AN$15:$BU$23,MATCH(N135,【参考】数式用3!$AN$2:$BU$2,0)),"")</f>
        <v/>
      </c>
      <c r="Y135" s="961"/>
      <c r="Z135" s="450"/>
      <c r="AA135" s="428"/>
      <c r="AB135" s="338" t="str">
        <f>IFERROR(AA135*VLOOKUP(AG135,【参考】数式用3!$AN$24:$BU$27,MATCH(N135,【参考】数式用3!$AN$2:$BU$2,0)),"")</f>
        <v/>
      </c>
      <c r="AC135" s="50"/>
      <c r="AD135" s="427" t="str">
        <f t="shared" si="7"/>
        <v/>
      </c>
      <c r="AE135" s="323" t="str">
        <f t="shared" si="8"/>
        <v/>
      </c>
      <c r="AF135" s="323" t="str">
        <f t="shared" si="9"/>
        <v/>
      </c>
      <c r="AG135" s="323" t="str">
        <f t="shared" si="10"/>
        <v/>
      </c>
    </row>
    <row r="136" spans="1:33" ht="25" customHeight="1">
      <c r="A136" s="430">
        <v>120</v>
      </c>
      <c r="B136" s="908" t="str">
        <f>IF(基本情報入力シート!C173="","",基本情報入力シート!C173)</f>
        <v/>
      </c>
      <c r="C136" s="909"/>
      <c r="D136" s="909"/>
      <c r="E136" s="909"/>
      <c r="F136" s="909"/>
      <c r="G136" s="909"/>
      <c r="H136" s="909"/>
      <c r="I136" s="909"/>
      <c r="J136" s="325" t="str">
        <f>IF(基本情報入力シート!M173="","",基本情報入力シート!M173)</f>
        <v/>
      </c>
      <c r="K136" s="325" t="str">
        <f>IF(基本情報入力シート!R173="","",基本情報入力シート!R173)</f>
        <v/>
      </c>
      <c r="L136" s="325" t="str">
        <f>IF(基本情報入力シート!W173="","",基本情報入力シート!W173)</f>
        <v/>
      </c>
      <c r="M136" s="335" t="str">
        <f>IF(基本情報入力シート!X173="","",基本情報入力シート!X173)</f>
        <v/>
      </c>
      <c r="N136" s="339" t="str">
        <f>IF(基本情報入力シート!Y173="","",基本情報入力シート!Y173)</f>
        <v/>
      </c>
      <c r="O136" s="47"/>
      <c r="P136" s="48"/>
      <c r="Q136" s="49"/>
      <c r="R136" s="47"/>
      <c r="S136" s="336"/>
      <c r="T136" s="454" t="str">
        <f>IFERROR(S136*VLOOKUP(AE136,【参考】数式用3!$AN$3:$BU$14,MATCH(N136,【参考】数式用3!$AN$2:$BU$2,0)),"")</f>
        <v/>
      </c>
      <c r="U136" s="337"/>
      <c r="V136" s="55"/>
      <c r="W136" s="55"/>
      <c r="X136" s="960" t="str">
        <f>IFERROR(V136*VLOOKUP(AF136,【参考】数式用3!$AN$15:$BU$23,MATCH(N136,【参考】数式用3!$AN$2:$BU$2,0)),"")</f>
        <v/>
      </c>
      <c r="Y136" s="961"/>
      <c r="Z136" s="450"/>
      <c r="AA136" s="428"/>
      <c r="AB136" s="338" t="str">
        <f>IFERROR(AA136*VLOOKUP(AG136,【参考】数式用3!$AN$24:$BU$27,MATCH(N136,【参考】数式用3!$AN$2:$BU$2,0)),"")</f>
        <v/>
      </c>
      <c r="AC136" s="50"/>
      <c r="AD136" s="427" t="str">
        <f t="shared" si="7"/>
        <v/>
      </c>
      <c r="AE136" s="323" t="str">
        <f t="shared" si="8"/>
        <v/>
      </c>
      <c r="AF136" s="323" t="str">
        <f t="shared" si="9"/>
        <v/>
      </c>
      <c r="AG136" s="323" t="str">
        <f t="shared" si="10"/>
        <v/>
      </c>
    </row>
    <row r="137" spans="1:33" ht="25" customHeight="1">
      <c r="A137" s="430">
        <v>121</v>
      </c>
      <c r="B137" s="908" t="str">
        <f>IF(基本情報入力シート!C174="","",基本情報入力シート!C174)</f>
        <v/>
      </c>
      <c r="C137" s="909"/>
      <c r="D137" s="909"/>
      <c r="E137" s="909"/>
      <c r="F137" s="909"/>
      <c r="G137" s="909"/>
      <c r="H137" s="909"/>
      <c r="I137" s="909"/>
      <c r="J137" s="325" t="str">
        <f>IF(基本情報入力シート!M174="","",基本情報入力シート!M174)</f>
        <v/>
      </c>
      <c r="K137" s="325" t="str">
        <f>IF(基本情報入力シート!R174="","",基本情報入力シート!R174)</f>
        <v/>
      </c>
      <c r="L137" s="325" t="str">
        <f>IF(基本情報入力シート!W174="","",基本情報入力シート!W174)</f>
        <v/>
      </c>
      <c r="M137" s="335" t="str">
        <f>IF(基本情報入力シート!X174="","",基本情報入力シート!X174)</f>
        <v/>
      </c>
      <c r="N137" s="339" t="str">
        <f>IF(基本情報入力シート!Y174="","",基本情報入力シート!Y174)</f>
        <v/>
      </c>
      <c r="O137" s="47"/>
      <c r="P137" s="48"/>
      <c r="Q137" s="49"/>
      <c r="R137" s="47"/>
      <c r="S137" s="336"/>
      <c r="T137" s="454" t="str">
        <f>IFERROR(S137*VLOOKUP(AE137,【参考】数式用3!$AN$3:$BU$14,MATCH(N137,【参考】数式用3!$AN$2:$BU$2,0)),"")</f>
        <v/>
      </c>
      <c r="U137" s="337"/>
      <c r="V137" s="55"/>
      <c r="W137" s="55"/>
      <c r="X137" s="960" t="str">
        <f>IFERROR(V137*VLOOKUP(AF137,【参考】数式用3!$AN$15:$BU$23,MATCH(N137,【参考】数式用3!$AN$2:$BU$2,0)),"")</f>
        <v/>
      </c>
      <c r="Y137" s="961"/>
      <c r="Z137" s="450"/>
      <c r="AA137" s="428"/>
      <c r="AB137" s="338" t="str">
        <f>IFERROR(AA137*VLOOKUP(AG137,【参考】数式用3!$AN$24:$BU$27,MATCH(N137,【参考】数式用3!$AN$2:$BU$2,0)),"")</f>
        <v/>
      </c>
      <c r="AC137" s="50"/>
      <c r="AD137" s="427" t="str">
        <f t="shared" si="7"/>
        <v/>
      </c>
      <c r="AE137" s="323" t="str">
        <f t="shared" si="8"/>
        <v/>
      </c>
      <c r="AF137" s="323" t="str">
        <f t="shared" si="9"/>
        <v/>
      </c>
      <c r="AG137" s="323" t="str">
        <f t="shared" si="10"/>
        <v/>
      </c>
    </row>
    <row r="138" spans="1:33" ht="25" customHeight="1">
      <c r="A138" s="430">
        <v>122</v>
      </c>
      <c r="B138" s="908" t="str">
        <f>IF(基本情報入力シート!C175="","",基本情報入力シート!C175)</f>
        <v/>
      </c>
      <c r="C138" s="909"/>
      <c r="D138" s="909"/>
      <c r="E138" s="909"/>
      <c r="F138" s="909"/>
      <c r="G138" s="909"/>
      <c r="H138" s="909"/>
      <c r="I138" s="909"/>
      <c r="J138" s="325" t="str">
        <f>IF(基本情報入力シート!M175="","",基本情報入力シート!M175)</f>
        <v/>
      </c>
      <c r="K138" s="325" t="str">
        <f>IF(基本情報入力シート!R175="","",基本情報入力シート!R175)</f>
        <v/>
      </c>
      <c r="L138" s="325" t="str">
        <f>IF(基本情報入力シート!W175="","",基本情報入力シート!W175)</f>
        <v/>
      </c>
      <c r="M138" s="335" t="str">
        <f>IF(基本情報入力シート!X175="","",基本情報入力シート!X175)</f>
        <v/>
      </c>
      <c r="N138" s="339" t="str">
        <f>IF(基本情報入力シート!Y175="","",基本情報入力シート!Y175)</f>
        <v/>
      </c>
      <c r="O138" s="47"/>
      <c r="P138" s="48"/>
      <c r="Q138" s="49"/>
      <c r="R138" s="47"/>
      <c r="S138" s="336"/>
      <c r="T138" s="454" t="str">
        <f>IFERROR(S138*VLOOKUP(AE138,【参考】数式用3!$AN$3:$BU$14,MATCH(N138,【参考】数式用3!$AN$2:$BU$2,0)),"")</f>
        <v/>
      </c>
      <c r="U138" s="337"/>
      <c r="V138" s="55"/>
      <c r="W138" s="55"/>
      <c r="X138" s="960" t="str">
        <f>IFERROR(V138*VLOOKUP(AF138,【参考】数式用3!$AN$15:$BU$23,MATCH(N138,【参考】数式用3!$AN$2:$BU$2,0)),"")</f>
        <v/>
      </c>
      <c r="Y138" s="961"/>
      <c r="Z138" s="450"/>
      <c r="AA138" s="428"/>
      <c r="AB138" s="338" t="str">
        <f>IFERROR(AA138*VLOOKUP(AG138,【参考】数式用3!$AN$24:$BU$27,MATCH(N138,【参考】数式用3!$AN$2:$BU$2,0)),"")</f>
        <v/>
      </c>
      <c r="AC138" s="50"/>
      <c r="AD138" s="427" t="str">
        <f t="shared" si="7"/>
        <v/>
      </c>
      <c r="AE138" s="323" t="str">
        <f t="shared" si="8"/>
        <v/>
      </c>
      <c r="AF138" s="323" t="str">
        <f t="shared" si="9"/>
        <v/>
      </c>
      <c r="AG138" s="323" t="str">
        <f t="shared" si="10"/>
        <v/>
      </c>
    </row>
    <row r="139" spans="1:33" ht="25" customHeight="1">
      <c r="A139" s="430">
        <v>123</v>
      </c>
      <c r="B139" s="908" t="str">
        <f>IF(基本情報入力シート!C176="","",基本情報入力シート!C176)</f>
        <v/>
      </c>
      <c r="C139" s="909"/>
      <c r="D139" s="909"/>
      <c r="E139" s="909"/>
      <c r="F139" s="909"/>
      <c r="G139" s="909"/>
      <c r="H139" s="909"/>
      <c r="I139" s="909"/>
      <c r="J139" s="325" t="str">
        <f>IF(基本情報入力シート!M176="","",基本情報入力シート!M176)</f>
        <v/>
      </c>
      <c r="K139" s="325" t="str">
        <f>IF(基本情報入力シート!R176="","",基本情報入力シート!R176)</f>
        <v/>
      </c>
      <c r="L139" s="325" t="str">
        <f>IF(基本情報入力シート!W176="","",基本情報入力シート!W176)</f>
        <v/>
      </c>
      <c r="M139" s="335" t="str">
        <f>IF(基本情報入力シート!X176="","",基本情報入力シート!X176)</f>
        <v/>
      </c>
      <c r="N139" s="339" t="str">
        <f>IF(基本情報入力シート!Y176="","",基本情報入力シート!Y176)</f>
        <v/>
      </c>
      <c r="O139" s="47"/>
      <c r="P139" s="48"/>
      <c r="Q139" s="49"/>
      <c r="R139" s="47"/>
      <c r="S139" s="336"/>
      <c r="T139" s="454" t="str">
        <f>IFERROR(S139*VLOOKUP(AE139,【参考】数式用3!$AN$3:$BU$14,MATCH(N139,【参考】数式用3!$AN$2:$BU$2,0)),"")</f>
        <v/>
      </c>
      <c r="U139" s="337"/>
      <c r="V139" s="55"/>
      <c r="W139" s="55"/>
      <c r="X139" s="960" t="str">
        <f>IFERROR(V139*VLOOKUP(AF139,【参考】数式用3!$AN$15:$BU$23,MATCH(N139,【参考】数式用3!$AN$2:$BU$2,0)),"")</f>
        <v/>
      </c>
      <c r="Y139" s="961"/>
      <c r="Z139" s="450"/>
      <c r="AA139" s="428"/>
      <c r="AB139" s="338" t="str">
        <f>IFERROR(AA139*VLOOKUP(AG139,【参考】数式用3!$AN$24:$BU$27,MATCH(N139,【参考】数式用3!$AN$2:$BU$2,0)),"")</f>
        <v/>
      </c>
      <c r="AC139" s="50"/>
      <c r="AD139" s="427" t="str">
        <f t="shared" si="7"/>
        <v/>
      </c>
      <c r="AE139" s="323" t="str">
        <f t="shared" si="8"/>
        <v/>
      </c>
      <c r="AF139" s="323" t="str">
        <f t="shared" si="9"/>
        <v/>
      </c>
      <c r="AG139" s="323" t="str">
        <f t="shared" si="10"/>
        <v/>
      </c>
    </row>
    <row r="140" spans="1:33" ht="25" customHeight="1">
      <c r="A140" s="430">
        <v>124</v>
      </c>
      <c r="B140" s="908" t="str">
        <f>IF(基本情報入力シート!C177="","",基本情報入力シート!C177)</f>
        <v/>
      </c>
      <c r="C140" s="909"/>
      <c r="D140" s="909"/>
      <c r="E140" s="909"/>
      <c r="F140" s="909"/>
      <c r="G140" s="909"/>
      <c r="H140" s="909"/>
      <c r="I140" s="909"/>
      <c r="J140" s="325" t="str">
        <f>IF(基本情報入力シート!M177="","",基本情報入力シート!M177)</f>
        <v/>
      </c>
      <c r="K140" s="325" t="str">
        <f>IF(基本情報入力シート!R177="","",基本情報入力シート!R177)</f>
        <v/>
      </c>
      <c r="L140" s="325" t="str">
        <f>IF(基本情報入力シート!W177="","",基本情報入力シート!W177)</f>
        <v/>
      </c>
      <c r="M140" s="335" t="str">
        <f>IF(基本情報入力シート!X177="","",基本情報入力シート!X177)</f>
        <v/>
      </c>
      <c r="N140" s="339" t="str">
        <f>IF(基本情報入力シート!Y177="","",基本情報入力シート!Y177)</f>
        <v/>
      </c>
      <c r="O140" s="47"/>
      <c r="P140" s="48"/>
      <c r="Q140" s="49"/>
      <c r="R140" s="47"/>
      <c r="S140" s="336"/>
      <c r="T140" s="454" t="str">
        <f>IFERROR(S140*VLOOKUP(AE140,【参考】数式用3!$AN$3:$BU$14,MATCH(N140,【参考】数式用3!$AN$2:$BU$2,0)),"")</f>
        <v/>
      </c>
      <c r="U140" s="337"/>
      <c r="V140" s="55"/>
      <c r="W140" s="55"/>
      <c r="X140" s="960" t="str">
        <f>IFERROR(V140*VLOOKUP(AF140,【参考】数式用3!$AN$15:$BU$23,MATCH(N140,【参考】数式用3!$AN$2:$BU$2,0)),"")</f>
        <v/>
      </c>
      <c r="Y140" s="961"/>
      <c r="Z140" s="450"/>
      <c r="AA140" s="428"/>
      <c r="AB140" s="338" t="str">
        <f>IFERROR(AA140*VLOOKUP(AG140,【参考】数式用3!$AN$24:$BU$27,MATCH(N140,【参考】数式用3!$AN$2:$BU$2,0)),"")</f>
        <v/>
      </c>
      <c r="AC140" s="50"/>
      <c r="AD140" s="427" t="str">
        <f t="shared" si="7"/>
        <v/>
      </c>
      <c r="AE140" s="323" t="str">
        <f t="shared" si="8"/>
        <v/>
      </c>
      <c r="AF140" s="323" t="str">
        <f t="shared" si="9"/>
        <v/>
      </c>
      <c r="AG140" s="323" t="str">
        <f t="shared" si="10"/>
        <v/>
      </c>
    </row>
    <row r="141" spans="1:33" ht="25" customHeight="1">
      <c r="A141" s="430">
        <v>125</v>
      </c>
      <c r="B141" s="908" t="str">
        <f>IF(基本情報入力シート!C178="","",基本情報入力シート!C178)</f>
        <v/>
      </c>
      <c r="C141" s="909"/>
      <c r="D141" s="909"/>
      <c r="E141" s="909"/>
      <c r="F141" s="909"/>
      <c r="G141" s="909"/>
      <c r="H141" s="909"/>
      <c r="I141" s="909"/>
      <c r="J141" s="325" t="str">
        <f>IF(基本情報入力シート!M178="","",基本情報入力シート!M178)</f>
        <v/>
      </c>
      <c r="K141" s="325" t="str">
        <f>IF(基本情報入力シート!R178="","",基本情報入力シート!R178)</f>
        <v/>
      </c>
      <c r="L141" s="325" t="str">
        <f>IF(基本情報入力シート!W178="","",基本情報入力シート!W178)</f>
        <v/>
      </c>
      <c r="M141" s="335" t="str">
        <f>IF(基本情報入力シート!X178="","",基本情報入力シート!X178)</f>
        <v/>
      </c>
      <c r="N141" s="339" t="str">
        <f>IF(基本情報入力シート!Y178="","",基本情報入力シート!Y178)</f>
        <v/>
      </c>
      <c r="O141" s="47"/>
      <c r="P141" s="48"/>
      <c r="Q141" s="49"/>
      <c r="R141" s="47"/>
      <c r="S141" s="336"/>
      <c r="T141" s="454" t="str">
        <f>IFERROR(S141*VLOOKUP(AE141,【参考】数式用3!$AN$3:$BU$14,MATCH(N141,【参考】数式用3!$AN$2:$BU$2,0)),"")</f>
        <v/>
      </c>
      <c r="U141" s="337"/>
      <c r="V141" s="55"/>
      <c r="W141" s="55"/>
      <c r="X141" s="960" t="str">
        <f>IFERROR(V141*VLOOKUP(AF141,【参考】数式用3!$AN$15:$BU$23,MATCH(N141,【参考】数式用3!$AN$2:$BU$2,0)),"")</f>
        <v/>
      </c>
      <c r="Y141" s="961"/>
      <c r="Z141" s="450"/>
      <c r="AA141" s="428"/>
      <c r="AB141" s="338" t="str">
        <f>IFERROR(AA141*VLOOKUP(AG141,【参考】数式用3!$AN$24:$BU$27,MATCH(N141,【参考】数式用3!$AN$2:$BU$2,0)),"")</f>
        <v/>
      </c>
      <c r="AC141" s="50"/>
      <c r="AD141" s="427" t="str">
        <f t="shared" si="7"/>
        <v/>
      </c>
      <c r="AE141" s="323" t="str">
        <f t="shared" si="8"/>
        <v/>
      </c>
      <c r="AF141" s="323" t="str">
        <f t="shared" si="9"/>
        <v/>
      </c>
      <c r="AG141" s="323" t="str">
        <f t="shared" si="10"/>
        <v/>
      </c>
    </row>
    <row r="142" spans="1:33" ht="25" customHeight="1">
      <c r="A142" s="430">
        <v>126</v>
      </c>
      <c r="B142" s="908" t="str">
        <f>IF(基本情報入力シート!C179="","",基本情報入力シート!C179)</f>
        <v/>
      </c>
      <c r="C142" s="909"/>
      <c r="D142" s="909"/>
      <c r="E142" s="909"/>
      <c r="F142" s="909"/>
      <c r="G142" s="909"/>
      <c r="H142" s="909"/>
      <c r="I142" s="909"/>
      <c r="J142" s="325" t="str">
        <f>IF(基本情報入力シート!M179="","",基本情報入力シート!M179)</f>
        <v/>
      </c>
      <c r="K142" s="325" t="str">
        <f>IF(基本情報入力シート!R179="","",基本情報入力シート!R179)</f>
        <v/>
      </c>
      <c r="L142" s="325" t="str">
        <f>IF(基本情報入力シート!W179="","",基本情報入力シート!W179)</f>
        <v/>
      </c>
      <c r="M142" s="335" t="str">
        <f>IF(基本情報入力シート!X179="","",基本情報入力シート!X179)</f>
        <v/>
      </c>
      <c r="N142" s="339" t="str">
        <f>IF(基本情報入力シート!Y179="","",基本情報入力シート!Y179)</f>
        <v/>
      </c>
      <c r="O142" s="47"/>
      <c r="P142" s="48"/>
      <c r="Q142" s="49"/>
      <c r="R142" s="47"/>
      <c r="S142" s="336"/>
      <c r="T142" s="454" t="str">
        <f>IFERROR(S142*VLOOKUP(AE142,【参考】数式用3!$AN$3:$BU$14,MATCH(N142,【参考】数式用3!$AN$2:$BU$2,0)),"")</f>
        <v/>
      </c>
      <c r="U142" s="337"/>
      <c r="V142" s="55"/>
      <c r="W142" s="55"/>
      <c r="X142" s="960" t="str">
        <f>IFERROR(V142*VLOOKUP(AF142,【参考】数式用3!$AN$15:$BU$23,MATCH(N142,【参考】数式用3!$AN$2:$BU$2,0)),"")</f>
        <v/>
      </c>
      <c r="Y142" s="961"/>
      <c r="Z142" s="450"/>
      <c r="AA142" s="428"/>
      <c r="AB142" s="338" t="str">
        <f>IFERROR(AA142*VLOOKUP(AG142,【参考】数式用3!$AN$24:$BU$27,MATCH(N142,【参考】数式用3!$AN$2:$BU$2,0)),"")</f>
        <v/>
      </c>
      <c r="AC142" s="50"/>
      <c r="AD142" s="427" t="str">
        <f t="shared" si="7"/>
        <v/>
      </c>
      <c r="AE142" s="323" t="str">
        <f t="shared" si="8"/>
        <v/>
      </c>
      <c r="AF142" s="323" t="str">
        <f t="shared" si="9"/>
        <v/>
      </c>
      <c r="AG142" s="323" t="str">
        <f t="shared" si="10"/>
        <v/>
      </c>
    </row>
    <row r="143" spans="1:33" ht="25" customHeight="1">
      <c r="A143" s="430">
        <v>127</v>
      </c>
      <c r="B143" s="908" t="str">
        <f>IF(基本情報入力シート!C180="","",基本情報入力シート!C180)</f>
        <v/>
      </c>
      <c r="C143" s="909"/>
      <c r="D143" s="909"/>
      <c r="E143" s="909"/>
      <c r="F143" s="909"/>
      <c r="G143" s="909"/>
      <c r="H143" s="909"/>
      <c r="I143" s="909"/>
      <c r="J143" s="325" t="str">
        <f>IF(基本情報入力シート!M180="","",基本情報入力シート!M180)</f>
        <v/>
      </c>
      <c r="K143" s="325" t="str">
        <f>IF(基本情報入力シート!R180="","",基本情報入力シート!R180)</f>
        <v/>
      </c>
      <c r="L143" s="325" t="str">
        <f>IF(基本情報入力シート!W180="","",基本情報入力シート!W180)</f>
        <v/>
      </c>
      <c r="M143" s="335" t="str">
        <f>IF(基本情報入力シート!X180="","",基本情報入力シート!X180)</f>
        <v/>
      </c>
      <c r="N143" s="339" t="str">
        <f>IF(基本情報入力シート!Y180="","",基本情報入力シート!Y180)</f>
        <v/>
      </c>
      <c r="O143" s="47"/>
      <c r="P143" s="48"/>
      <c r="Q143" s="49"/>
      <c r="R143" s="47"/>
      <c r="S143" s="336"/>
      <c r="T143" s="454" t="str">
        <f>IFERROR(S143*VLOOKUP(AE143,【参考】数式用3!$AN$3:$BU$14,MATCH(N143,【参考】数式用3!$AN$2:$BU$2,0)),"")</f>
        <v/>
      </c>
      <c r="U143" s="337"/>
      <c r="V143" s="55"/>
      <c r="W143" s="55"/>
      <c r="X143" s="960" t="str">
        <f>IFERROR(V143*VLOOKUP(AF143,【参考】数式用3!$AN$15:$BU$23,MATCH(N143,【参考】数式用3!$AN$2:$BU$2,0)),"")</f>
        <v/>
      </c>
      <c r="Y143" s="961"/>
      <c r="Z143" s="450"/>
      <c r="AA143" s="428"/>
      <c r="AB143" s="338" t="str">
        <f>IFERROR(AA143*VLOOKUP(AG143,【参考】数式用3!$AN$24:$BU$27,MATCH(N143,【参考】数式用3!$AN$2:$BU$2,0)),"")</f>
        <v/>
      </c>
      <c r="AC143" s="50"/>
      <c r="AD143" s="427" t="str">
        <f t="shared" si="7"/>
        <v/>
      </c>
      <c r="AE143" s="323" t="str">
        <f t="shared" si="8"/>
        <v/>
      </c>
      <c r="AF143" s="323" t="str">
        <f t="shared" si="9"/>
        <v/>
      </c>
      <c r="AG143" s="323" t="str">
        <f t="shared" si="10"/>
        <v/>
      </c>
    </row>
    <row r="144" spans="1:33" ht="25" customHeight="1">
      <c r="A144" s="430">
        <v>128</v>
      </c>
      <c r="B144" s="908" t="str">
        <f>IF(基本情報入力シート!C181="","",基本情報入力シート!C181)</f>
        <v/>
      </c>
      <c r="C144" s="909"/>
      <c r="D144" s="909"/>
      <c r="E144" s="909"/>
      <c r="F144" s="909"/>
      <c r="G144" s="909"/>
      <c r="H144" s="909"/>
      <c r="I144" s="909"/>
      <c r="J144" s="325" t="str">
        <f>IF(基本情報入力シート!M181="","",基本情報入力シート!M181)</f>
        <v/>
      </c>
      <c r="K144" s="325" t="str">
        <f>IF(基本情報入力シート!R181="","",基本情報入力シート!R181)</f>
        <v/>
      </c>
      <c r="L144" s="325" t="str">
        <f>IF(基本情報入力シート!W181="","",基本情報入力シート!W181)</f>
        <v/>
      </c>
      <c r="M144" s="335" t="str">
        <f>IF(基本情報入力シート!X181="","",基本情報入力シート!X181)</f>
        <v/>
      </c>
      <c r="N144" s="339" t="str">
        <f>IF(基本情報入力シート!Y181="","",基本情報入力シート!Y181)</f>
        <v/>
      </c>
      <c r="O144" s="47"/>
      <c r="P144" s="48"/>
      <c r="Q144" s="49"/>
      <c r="R144" s="47"/>
      <c r="S144" s="336"/>
      <c r="T144" s="454" t="str">
        <f>IFERROR(S144*VLOOKUP(AE144,【参考】数式用3!$AN$3:$BU$14,MATCH(N144,【参考】数式用3!$AN$2:$BU$2,0)),"")</f>
        <v/>
      </c>
      <c r="U144" s="337"/>
      <c r="V144" s="55"/>
      <c r="W144" s="55"/>
      <c r="X144" s="960" t="str">
        <f>IFERROR(V144*VLOOKUP(AF144,【参考】数式用3!$AN$15:$BU$23,MATCH(N144,【参考】数式用3!$AN$2:$BU$2,0)),"")</f>
        <v/>
      </c>
      <c r="Y144" s="961"/>
      <c r="Z144" s="450"/>
      <c r="AA144" s="428"/>
      <c r="AB144" s="338" t="str">
        <f>IFERROR(AA144*VLOOKUP(AG144,【参考】数式用3!$AN$24:$BU$27,MATCH(N144,【参考】数式用3!$AN$2:$BU$2,0)),"")</f>
        <v/>
      </c>
      <c r="AC144" s="50"/>
      <c r="AD144" s="427" t="str">
        <f t="shared" si="7"/>
        <v/>
      </c>
      <c r="AE144" s="323" t="str">
        <f t="shared" si="8"/>
        <v/>
      </c>
      <c r="AF144" s="323" t="str">
        <f t="shared" si="9"/>
        <v/>
      </c>
      <c r="AG144" s="323" t="str">
        <f t="shared" si="10"/>
        <v/>
      </c>
    </row>
    <row r="145" spans="1:33" ht="25" customHeight="1">
      <c r="A145" s="430">
        <v>129</v>
      </c>
      <c r="B145" s="908" t="str">
        <f>IF(基本情報入力シート!C182="","",基本情報入力シート!C182)</f>
        <v/>
      </c>
      <c r="C145" s="909"/>
      <c r="D145" s="909"/>
      <c r="E145" s="909"/>
      <c r="F145" s="909"/>
      <c r="G145" s="909"/>
      <c r="H145" s="909"/>
      <c r="I145" s="909"/>
      <c r="J145" s="325" t="str">
        <f>IF(基本情報入力シート!M182="","",基本情報入力シート!M182)</f>
        <v/>
      </c>
      <c r="K145" s="325" t="str">
        <f>IF(基本情報入力シート!R182="","",基本情報入力シート!R182)</f>
        <v/>
      </c>
      <c r="L145" s="325" t="str">
        <f>IF(基本情報入力シート!W182="","",基本情報入力シート!W182)</f>
        <v/>
      </c>
      <c r="M145" s="335" t="str">
        <f>IF(基本情報入力シート!X182="","",基本情報入力シート!X182)</f>
        <v/>
      </c>
      <c r="N145" s="339" t="str">
        <f>IF(基本情報入力シート!Y182="","",基本情報入力シート!Y182)</f>
        <v/>
      </c>
      <c r="O145" s="47"/>
      <c r="P145" s="48"/>
      <c r="Q145" s="49"/>
      <c r="R145" s="47"/>
      <c r="S145" s="336"/>
      <c r="T145" s="454" t="str">
        <f>IFERROR(S145*VLOOKUP(AE145,【参考】数式用3!$AN$3:$BU$14,MATCH(N145,【参考】数式用3!$AN$2:$BU$2,0)),"")</f>
        <v/>
      </c>
      <c r="U145" s="337"/>
      <c r="V145" s="55"/>
      <c r="W145" s="55"/>
      <c r="X145" s="960" t="str">
        <f>IFERROR(V145*VLOOKUP(AF145,【参考】数式用3!$AN$15:$BU$23,MATCH(N145,【参考】数式用3!$AN$2:$BU$2,0)),"")</f>
        <v/>
      </c>
      <c r="Y145" s="961"/>
      <c r="Z145" s="450"/>
      <c r="AA145" s="428"/>
      <c r="AB145" s="338" t="str">
        <f>IFERROR(AA145*VLOOKUP(AG145,【参考】数式用3!$AN$24:$BU$27,MATCH(N145,【参考】数式用3!$AN$2:$BU$2,0)),"")</f>
        <v/>
      </c>
      <c r="AC145" s="50"/>
      <c r="AD145" s="427" t="str">
        <f t="shared" ref="AD145:AD208" si="11">IF(OR(U145="特定加算Ⅰ",U145="特定加算Ⅱ"),IF(W145&lt;&gt;"",1,""),"")</f>
        <v/>
      </c>
      <c r="AE145" s="323" t="str">
        <f t="shared" si="8"/>
        <v/>
      </c>
      <c r="AF145" s="323" t="str">
        <f t="shared" si="9"/>
        <v/>
      </c>
      <c r="AG145" s="323" t="str">
        <f t="shared" si="10"/>
        <v/>
      </c>
    </row>
    <row r="146" spans="1:33" ht="25" customHeight="1">
      <c r="A146" s="430">
        <v>130</v>
      </c>
      <c r="B146" s="908" t="str">
        <f>IF(基本情報入力シート!C183="","",基本情報入力シート!C183)</f>
        <v/>
      </c>
      <c r="C146" s="909"/>
      <c r="D146" s="909"/>
      <c r="E146" s="909"/>
      <c r="F146" s="909"/>
      <c r="G146" s="909"/>
      <c r="H146" s="909"/>
      <c r="I146" s="909"/>
      <c r="J146" s="325" t="str">
        <f>IF(基本情報入力シート!M183="","",基本情報入力シート!M183)</f>
        <v/>
      </c>
      <c r="K146" s="325" t="str">
        <f>IF(基本情報入力シート!R183="","",基本情報入力シート!R183)</f>
        <v/>
      </c>
      <c r="L146" s="325" t="str">
        <f>IF(基本情報入力シート!W183="","",基本情報入力シート!W183)</f>
        <v/>
      </c>
      <c r="M146" s="335" t="str">
        <f>IF(基本情報入力シート!X183="","",基本情報入力シート!X183)</f>
        <v/>
      </c>
      <c r="N146" s="339" t="str">
        <f>IF(基本情報入力シート!Y183="","",基本情報入力シート!Y183)</f>
        <v/>
      </c>
      <c r="O146" s="47"/>
      <c r="P146" s="48"/>
      <c r="Q146" s="49"/>
      <c r="R146" s="47"/>
      <c r="S146" s="336"/>
      <c r="T146" s="454" t="str">
        <f>IFERROR(S146*VLOOKUP(AE146,【参考】数式用3!$AN$3:$BU$14,MATCH(N146,【参考】数式用3!$AN$2:$BU$2,0)),"")</f>
        <v/>
      </c>
      <c r="U146" s="337"/>
      <c r="V146" s="55"/>
      <c r="W146" s="55"/>
      <c r="X146" s="960" t="str">
        <f>IFERROR(V146*VLOOKUP(AF146,【参考】数式用3!$AN$15:$BU$23,MATCH(N146,【参考】数式用3!$AN$2:$BU$2,0)),"")</f>
        <v/>
      </c>
      <c r="Y146" s="961"/>
      <c r="Z146" s="450"/>
      <c r="AA146" s="428"/>
      <c r="AB146" s="338" t="str">
        <f>IFERROR(AA146*VLOOKUP(AG146,【参考】数式用3!$AN$24:$BU$27,MATCH(N146,【参考】数式用3!$AN$2:$BU$2,0)),"")</f>
        <v/>
      </c>
      <c r="AC146" s="50"/>
      <c r="AD146" s="427" t="str">
        <f t="shared" si="11"/>
        <v/>
      </c>
      <c r="AE146" s="323" t="str">
        <f t="shared" si="8"/>
        <v/>
      </c>
      <c r="AF146" s="323" t="str">
        <f t="shared" si="9"/>
        <v/>
      </c>
      <c r="AG146" s="323" t="str">
        <f t="shared" si="10"/>
        <v/>
      </c>
    </row>
    <row r="147" spans="1:33" ht="25" customHeight="1">
      <c r="A147" s="430">
        <v>131</v>
      </c>
      <c r="B147" s="908" t="str">
        <f>IF(基本情報入力シート!C184="","",基本情報入力シート!C184)</f>
        <v/>
      </c>
      <c r="C147" s="909"/>
      <c r="D147" s="909"/>
      <c r="E147" s="909"/>
      <c r="F147" s="909"/>
      <c r="G147" s="909"/>
      <c r="H147" s="909"/>
      <c r="I147" s="909"/>
      <c r="J147" s="325" t="str">
        <f>IF(基本情報入力シート!M184="","",基本情報入力シート!M184)</f>
        <v/>
      </c>
      <c r="K147" s="325" t="str">
        <f>IF(基本情報入力シート!R184="","",基本情報入力シート!R184)</f>
        <v/>
      </c>
      <c r="L147" s="325" t="str">
        <f>IF(基本情報入力シート!W184="","",基本情報入力シート!W184)</f>
        <v/>
      </c>
      <c r="M147" s="335" t="str">
        <f>IF(基本情報入力シート!X184="","",基本情報入力シート!X184)</f>
        <v/>
      </c>
      <c r="N147" s="339" t="str">
        <f>IF(基本情報入力シート!Y184="","",基本情報入力シート!Y184)</f>
        <v/>
      </c>
      <c r="O147" s="47"/>
      <c r="P147" s="48"/>
      <c r="Q147" s="49"/>
      <c r="R147" s="47"/>
      <c r="S147" s="336"/>
      <c r="T147" s="454" t="str">
        <f>IFERROR(S147*VLOOKUP(AE147,【参考】数式用3!$AN$3:$BU$14,MATCH(N147,【参考】数式用3!$AN$2:$BU$2,0)),"")</f>
        <v/>
      </c>
      <c r="U147" s="337"/>
      <c r="V147" s="55"/>
      <c r="W147" s="55"/>
      <c r="X147" s="960" t="str">
        <f>IFERROR(V147*VLOOKUP(AF147,【参考】数式用3!$AN$15:$BU$23,MATCH(N147,【参考】数式用3!$AN$2:$BU$2,0)),"")</f>
        <v/>
      </c>
      <c r="Y147" s="961"/>
      <c r="Z147" s="450"/>
      <c r="AA147" s="428"/>
      <c r="AB147" s="338" t="str">
        <f>IFERROR(AA147*VLOOKUP(AG147,【参考】数式用3!$AN$24:$BU$27,MATCH(N147,【参考】数式用3!$AN$2:$BU$2,0)),"")</f>
        <v/>
      </c>
      <c r="AC147" s="50"/>
      <c r="AD147" s="427" t="str">
        <f t="shared" si="11"/>
        <v/>
      </c>
      <c r="AE147" s="323" t="str">
        <f t="shared" si="8"/>
        <v/>
      </c>
      <c r="AF147" s="323" t="str">
        <f t="shared" si="9"/>
        <v/>
      </c>
      <c r="AG147" s="323" t="str">
        <f t="shared" si="10"/>
        <v/>
      </c>
    </row>
    <row r="148" spans="1:33" ht="25" customHeight="1">
      <c r="A148" s="430">
        <v>132</v>
      </c>
      <c r="B148" s="908" t="str">
        <f>IF(基本情報入力シート!C185="","",基本情報入力シート!C185)</f>
        <v/>
      </c>
      <c r="C148" s="909"/>
      <c r="D148" s="909"/>
      <c r="E148" s="909"/>
      <c r="F148" s="909"/>
      <c r="G148" s="909"/>
      <c r="H148" s="909"/>
      <c r="I148" s="909"/>
      <c r="J148" s="325" t="str">
        <f>IF(基本情報入力シート!M185="","",基本情報入力シート!M185)</f>
        <v/>
      </c>
      <c r="K148" s="325" t="str">
        <f>IF(基本情報入力シート!R185="","",基本情報入力シート!R185)</f>
        <v/>
      </c>
      <c r="L148" s="325" t="str">
        <f>IF(基本情報入力シート!W185="","",基本情報入力シート!W185)</f>
        <v/>
      </c>
      <c r="M148" s="335" t="str">
        <f>IF(基本情報入力シート!X185="","",基本情報入力シート!X185)</f>
        <v/>
      </c>
      <c r="N148" s="339" t="str">
        <f>IF(基本情報入力シート!Y185="","",基本情報入力シート!Y185)</f>
        <v/>
      </c>
      <c r="O148" s="47"/>
      <c r="P148" s="48"/>
      <c r="Q148" s="49"/>
      <c r="R148" s="47"/>
      <c r="S148" s="336"/>
      <c r="T148" s="454" t="str">
        <f>IFERROR(S148*VLOOKUP(AE148,【参考】数式用3!$AN$3:$BU$14,MATCH(N148,【参考】数式用3!$AN$2:$BU$2,0)),"")</f>
        <v/>
      </c>
      <c r="U148" s="337"/>
      <c r="V148" s="55"/>
      <c r="W148" s="55"/>
      <c r="X148" s="960" t="str">
        <f>IFERROR(V148*VLOOKUP(AF148,【参考】数式用3!$AN$15:$BU$23,MATCH(N148,【参考】数式用3!$AN$2:$BU$2,0)),"")</f>
        <v/>
      </c>
      <c r="Y148" s="961"/>
      <c r="Z148" s="450"/>
      <c r="AA148" s="428"/>
      <c r="AB148" s="338" t="str">
        <f>IFERROR(AA148*VLOOKUP(AG148,【参考】数式用3!$AN$24:$BU$27,MATCH(N148,【参考】数式用3!$AN$2:$BU$2,0)),"")</f>
        <v/>
      </c>
      <c r="AC148" s="50"/>
      <c r="AD148" s="427" t="str">
        <f t="shared" si="11"/>
        <v/>
      </c>
      <c r="AE148" s="323" t="str">
        <f t="shared" si="8"/>
        <v/>
      </c>
      <c r="AF148" s="323" t="str">
        <f t="shared" si="9"/>
        <v/>
      </c>
      <c r="AG148" s="323" t="str">
        <f t="shared" si="10"/>
        <v/>
      </c>
    </row>
    <row r="149" spans="1:33" ht="25" customHeight="1">
      <c r="A149" s="430">
        <v>133</v>
      </c>
      <c r="B149" s="908" t="str">
        <f>IF(基本情報入力シート!C186="","",基本情報入力シート!C186)</f>
        <v/>
      </c>
      <c r="C149" s="909"/>
      <c r="D149" s="909"/>
      <c r="E149" s="909"/>
      <c r="F149" s="909"/>
      <c r="G149" s="909"/>
      <c r="H149" s="909"/>
      <c r="I149" s="909"/>
      <c r="J149" s="325" t="str">
        <f>IF(基本情報入力シート!M186="","",基本情報入力シート!M186)</f>
        <v/>
      </c>
      <c r="K149" s="325" t="str">
        <f>IF(基本情報入力シート!R186="","",基本情報入力シート!R186)</f>
        <v/>
      </c>
      <c r="L149" s="325" t="str">
        <f>IF(基本情報入力シート!W186="","",基本情報入力シート!W186)</f>
        <v/>
      </c>
      <c r="M149" s="335" t="str">
        <f>IF(基本情報入力シート!X186="","",基本情報入力シート!X186)</f>
        <v/>
      </c>
      <c r="N149" s="339" t="str">
        <f>IF(基本情報入力シート!Y186="","",基本情報入力シート!Y186)</f>
        <v/>
      </c>
      <c r="O149" s="47"/>
      <c r="P149" s="48"/>
      <c r="Q149" s="49"/>
      <c r="R149" s="47"/>
      <c r="S149" s="336"/>
      <c r="T149" s="454" t="str">
        <f>IFERROR(S149*VLOOKUP(AE149,【参考】数式用3!$AN$3:$BU$14,MATCH(N149,【参考】数式用3!$AN$2:$BU$2,0)),"")</f>
        <v/>
      </c>
      <c r="U149" s="337"/>
      <c r="V149" s="55"/>
      <c r="W149" s="55"/>
      <c r="X149" s="960" t="str">
        <f>IFERROR(V149*VLOOKUP(AF149,【参考】数式用3!$AN$15:$BU$23,MATCH(N149,【参考】数式用3!$AN$2:$BU$2,0)),"")</f>
        <v/>
      </c>
      <c r="Y149" s="961"/>
      <c r="Z149" s="450"/>
      <c r="AA149" s="428"/>
      <c r="AB149" s="338" t="str">
        <f>IFERROR(AA149*VLOOKUP(AG149,【参考】数式用3!$AN$24:$BU$27,MATCH(N149,【参考】数式用3!$AN$2:$BU$2,0)),"")</f>
        <v/>
      </c>
      <c r="AC149" s="50"/>
      <c r="AD149" s="427" t="str">
        <f t="shared" si="11"/>
        <v/>
      </c>
      <c r="AE149" s="323" t="str">
        <f t="shared" si="8"/>
        <v/>
      </c>
      <c r="AF149" s="323" t="str">
        <f t="shared" si="9"/>
        <v/>
      </c>
      <c r="AG149" s="323" t="str">
        <f t="shared" si="10"/>
        <v/>
      </c>
    </row>
    <row r="150" spans="1:33" ht="25" customHeight="1">
      <c r="A150" s="430">
        <v>134</v>
      </c>
      <c r="B150" s="908" t="str">
        <f>IF(基本情報入力シート!C187="","",基本情報入力シート!C187)</f>
        <v/>
      </c>
      <c r="C150" s="909"/>
      <c r="D150" s="909"/>
      <c r="E150" s="909"/>
      <c r="F150" s="909"/>
      <c r="G150" s="909"/>
      <c r="H150" s="909"/>
      <c r="I150" s="909"/>
      <c r="J150" s="325" t="str">
        <f>IF(基本情報入力シート!M187="","",基本情報入力シート!M187)</f>
        <v/>
      </c>
      <c r="K150" s="325" t="str">
        <f>IF(基本情報入力シート!R187="","",基本情報入力シート!R187)</f>
        <v/>
      </c>
      <c r="L150" s="325" t="str">
        <f>IF(基本情報入力シート!W187="","",基本情報入力シート!W187)</f>
        <v/>
      </c>
      <c r="M150" s="335" t="str">
        <f>IF(基本情報入力シート!X187="","",基本情報入力シート!X187)</f>
        <v/>
      </c>
      <c r="N150" s="339" t="str">
        <f>IF(基本情報入力シート!Y187="","",基本情報入力シート!Y187)</f>
        <v/>
      </c>
      <c r="O150" s="47"/>
      <c r="P150" s="48"/>
      <c r="Q150" s="49"/>
      <c r="R150" s="47"/>
      <c r="S150" s="336"/>
      <c r="T150" s="454" t="str">
        <f>IFERROR(S150*VLOOKUP(AE150,【参考】数式用3!$AN$3:$BU$14,MATCH(N150,【参考】数式用3!$AN$2:$BU$2,0)),"")</f>
        <v/>
      </c>
      <c r="U150" s="337"/>
      <c r="V150" s="55"/>
      <c r="W150" s="55"/>
      <c r="X150" s="960" t="str">
        <f>IFERROR(V150*VLOOKUP(AF150,【参考】数式用3!$AN$15:$BU$23,MATCH(N150,【参考】数式用3!$AN$2:$BU$2,0)),"")</f>
        <v/>
      </c>
      <c r="Y150" s="961"/>
      <c r="Z150" s="450"/>
      <c r="AA150" s="428"/>
      <c r="AB150" s="338" t="str">
        <f>IFERROR(AA150*VLOOKUP(AG150,【参考】数式用3!$AN$24:$BU$27,MATCH(N150,【参考】数式用3!$AN$2:$BU$2,0)),"")</f>
        <v/>
      </c>
      <c r="AC150" s="50"/>
      <c r="AD150" s="427" t="str">
        <f t="shared" si="11"/>
        <v/>
      </c>
      <c r="AE150" s="323" t="str">
        <f t="shared" si="8"/>
        <v/>
      </c>
      <c r="AF150" s="323" t="str">
        <f t="shared" si="9"/>
        <v/>
      </c>
      <c r="AG150" s="323" t="str">
        <f t="shared" si="10"/>
        <v/>
      </c>
    </row>
    <row r="151" spans="1:33" ht="25" customHeight="1">
      <c r="A151" s="430">
        <v>135</v>
      </c>
      <c r="B151" s="908" t="str">
        <f>IF(基本情報入力シート!C188="","",基本情報入力シート!C188)</f>
        <v/>
      </c>
      <c r="C151" s="909"/>
      <c r="D151" s="909"/>
      <c r="E151" s="909"/>
      <c r="F151" s="909"/>
      <c r="G151" s="909"/>
      <c r="H151" s="909"/>
      <c r="I151" s="909"/>
      <c r="J151" s="325" t="str">
        <f>IF(基本情報入力シート!M188="","",基本情報入力シート!M188)</f>
        <v/>
      </c>
      <c r="K151" s="325" t="str">
        <f>IF(基本情報入力シート!R188="","",基本情報入力シート!R188)</f>
        <v/>
      </c>
      <c r="L151" s="325" t="str">
        <f>IF(基本情報入力シート!W188="","",基本情報入力シート!W188)</f>
        <v/>
      </c>
      <c r="M151" s="335" t="str">
        <f>IF(基本情報入力シート!X188="","",基本情報入力シート!X188)</f>
        <v/>
      </c>
      <c r="N151" s="339" t="str">
        <f>IF(基本情報入力シート!Y188="","",基本情報入力シート!Y188)</f>
        <v/>
      </c>
      <c r="O151" s="47"/>
      <c r="P151" s="48"/>
      <c r="Q151" s="49"/>
      <c r="R151" s="47"/>
      <c r="S151" s="336"/>
      <c r="T151" s="454" t="str">
        <f>IFERROR(S151*VLOOKUP(AE151,【参考】数式用3!$AN$3:$BU$14,MATCH(N151,【参考】数式用3!$AN$2:$BU$2,0)),"")</f>
        <v/>
      </c>
      <c r="U151" s="337"/>
      <c r="V151" s="55"/>
      <c r="W151" s="55"/>
      <c r="X151" s="960" t="str">
        <f>IFERROR(V151*VLOOKUP(AF151,【参考】数式用3!$AN$15:$BU$23,MATCH(N151,【参考】数式用3!$AN$2:$BU$2,0)),"")</f>
        <v/>
      </c>
      <c r="Y151" s="961"/>
      <c r="Z151" s="450"/>
      <c r="AA151" s="428"/>
      <c r="AB151" s="338" t="str">
        <f>IFERROR(AA151*VLOOKUP(AG151,【参考】数式用3!$AN$24:$BU$27,MATCH(N151,【参考】数式用3!$AN$2:$BU$2,0)),"")</f>
        <v/>
      </c>
      <c r="AC151" s="50"/>
      <c r="AD151" s="427" t="str">
        <f t="shared" si="11"/>
        <v/>
      </c>
      <c r="AE151" s="323" t="str">
        <f t="shared" ref="AE151:AE214" si="12">IF(AND(O151="",R151=""),"",O151&amp;"から"&amp;R151)</f>
        <v/>
      </c>
      <c r="AF151" s="323" t="str">
        <f t="shared" ref="AF151:AF214" si="13">IF(AND(P151="",U151=""),"",P151&amp;"から"&amp;U151)</f>
        <v/>
      </c>
      <c r="AG151" s="323" t="str">
        <f t="shared" ref="AG151:AG214" si="14">IF(AND(Q151="",Z151=""),"",Q151&amp;"から"&amp;Z151)</f>
        <v/>
      </c>
    </row>
    <row r="152" spans="1:33" ht="25" customHeight="1">
      <c r="A152" s="430">
        <v>136</v>
      </c>
      <c r="B152" s="908" t="str">
        <f>IF(基本情報入力シート!C189="","",基本情報入力シート!C189)</f>
        <v/>
      </c>
      <c r="C152" s="909"/>
      <c r="D152" s="909"/>
      <c r="E152" s="909"/>
      <c r="F152" s="909"/>
      <c r="G152" s="909"/>
      <c r="H152" s="909"/>
      <c r="I152" s="909"/>
      <c r="J152" s="325" t="str">
        <f>IF(基本情報入力シート!M189="","",基本情報入力シート!M189)</f>
        <v/>
      </c>
      <c r="K152" s="325" t="str">
        <f>IF(基本情報入力シート!R189="","",基本情報入力シート!R189)</f>
        <v/>
      </c>
      <c r="L152" s="325" t="str">
        <f>IF(基本情報入力シート!W189="","",基本情報入力シート!W189)</f>
        <v/>
      </c>
      <c r="M152" s="335" t="str">
        <f>IF(基本情報入力シート!X189="","",基本情報入力シート!X189)</f>
        <v/>
      </c>
      <c r="N152" s="339" t="str">
        <f>IF(基本情報入力シート!Y189="","",基本情報入力シート!Y189)</f>
        <v/>
      </c>
      <c r="O152" s="47"/>
      <c r="P152" s="48"/>
      <c r="Q152" s="49"/>
      <c r="R152" s="47"/>
      <c r="S152" s="336"/>
      <c r="T152" s="454" t="str">
        <f>IFERROR(S152*VLOOKUP(AE152,【参考】数式用3!$AN$3:$BU$14,MATCH(N152,【参考】数式用3!$AN$2:$BU$2,0)),"")</f>
        <v/>
      </c>
      <c r="U152" s="337"/>
      <c r="V152" s="55"/>
      <c r="W152" s="55"/>
      <c r="X152" s="960" t="str">
        <f>IFERROR(V152*VLOOKUP(AF152,【参考】数式用3!$AN$15:$BU$23,MATCH(N152,【参考】数式用3!$AN$2:$BU$2,0)),"")</f>
        <v/>
      </c>
      <c r="Y152" s="961"/>
      <c r="Z152" s="450"/>
      <c r="AA152" s="428"/>
      <c r="AB152" s="338" t="str">
        <f>IFERROR(AA152*VLOOKUP(AG152,【参考】数式用3!$AN$24:$BU$27,MATCH(N152,【参考】数式用3!$AN$2:$BU$2,0)),"")</f>
        <v/>
      </c>
      <c r="AC152" s="50"/>
      <c r="AD152" s="427" t="str">
        <f t="shared" si="11"/>
        <v/>
      </c>
      <c r="AE152" s="323" t="str">
        <f t="shared" si="12"/>
        <v/>
      </c>
      <c r="AF152" s="323" t="str">
        <f t="shared" si="13"/>
        <v/>
      </c>
      <c r="AG152" s="323" t="str">
        <f t="shared" si="14"/>
        <v/>
      </c>
    </row>
    <row r="153" spans="1:33" ht="25" customHeight="1">
      <c r="A153" s="430">
        <v>137</v>
      </c>
      <c r="B153" s="908" t="str">
        <f>IF(基本情報入力シート!C190="","",基本情報入力シート!C190)</f>
        <v/>
      </c>
      <c r="C153" s="909"/>
      <c r="D153" s="909"/>
      <c r="E153" s="909"/>
      <c r="F153" s="909"/>
      <c r="G153" s="909"/>
      <c r="H153" s="909"/>
      <c r="I153" s="909"/>
      <c r="J153" s="325" t="str">
        <f>IF(基本情報入力シート!M190="","",基本情報入力シート!M190)</f>
        <v/>
      </c>
      <c r="K153" s="325" t="str">
        <f>IF(基本情報入力シート!R190="","",基本情報入力シート!R190)</f>
        <v/>
      </c>
      <c r="L153" s="325" t="str">
        <f>IF(基本情報入力シート!W190="","",基本情報入力シート!W190)</f>
        <v/>
      </c>
      <c r="M153" s="335" t="str">
        <f>IF(基本情報入力シート!X190="","",基本情報入力シート!X190)</f>
        <v/>
      </c>
      <c r="N153" s="339" t="str">
        <f>IF(基本情報入力シート!Y190="","",基本情報入力シート!Y190)</f>
        <v/>
      </c>
      <c r="O153" s="47"/>
      <c r="P153" s="48"/>
      <c r="Q153" s="49"/>
      <c r="R153" s="47"/>
      <c r="S153" s="336"/>
      <c r="T153" s="454" t="str">
        <f>IFERROR(S153*VLOOKUP(AE153,【参考】数式用3!$AN$3:$BU$14,MATCH(N153,【参考】数式用3!$AN$2:$BU$2,0)),"")</f>
        <v/>
      </c>
      <c r="U153" s="337"/>
      <c r="V153" s="55"/>
      <c r="W153" s="55"/>
      <c r="X153" s="960" t="str">
        <f>IFERROR(V153*VLOOKUP(AF153,【参考】数式用3!$AN$15:$BU$23,MATCH(N153,【参考】数式用3!$AN$2:$BU$2,0)),"")</f>
        <v/>
      </c>
      <c r="Y153" s="961"/>
      <c r="Z153" s="450"/>
      <c r="AA153" s="428"/>
      <c r="AB153" s="338" t="str">
        <f>IFERROR(AA153*VLOOKUP(AG153,【参考】数式用3!$AN$24:$BU$27,MATCH(N153,【参考】数式用3!$AN$2:$BU$2,0)),"")</f>
        <v/>
      </c>
      <c r="AC153" s="50"/>
      <c r="AD153" s="427" t="str">
        <f t="shared" si="11"/>
        <v/>
      </c>
      <c r="AE153" s="323" t="str">
        <f t="shared" si="12"/>
        <v/>
      </c>
      <c r="AF153" s="323" t="str">
        <f t="shared" si="13"/>
        <v/>
      </c>
      <c r="AG153" s="323" t="str">
        <f t="shared" si="14"/>
        <v/>
      </c>
    </row>
    <row r="154" spans="1:33" ht="25" customHeight="1">
      <c r="A154" s="430">
        <v>138</v>
      </c>
      <c r="B154" s="908" t="str">
        <f>IF(基本情報入力シート!C191="","",基本情報入力シート!C191)</f>
        <v/>
      </c>
      <c r="C154" s="909"/>
      <c r="D154" s="909"/>
      <c r="E154" s="909"/>
      <c r="F154" s="909"/>
      <c r="G154" s="909"/>
      <c r="H154" s="909"/>
      <c r="I154" s="909"/>
      <c r="J154" s="325" t="str">
        <f>IF(基本情報入力シート!M191="","",基本情報入力シート!M191)</f>
        <v/>
      </c>
      <c r="K154" s="325" t="str">
        <f>IF(基本情報入力シート!R191="","",基本情報入力シート!R191)</f>
        <v/>
      </c>
      <c r="L154" s="325" t="str">
        <f>IF(基本情報入力シート!W191="","",基本情報入力シート!W191)</f>
        <v/>
      </c>
      <c r="M154" s="335" t="str">
        <f>IF(基本情報入力シート!X191="","",基本情報入力シート!X191)</f>
        <v/>
      </c>
      <c r="N154" s="339" t="str">
        <f>IF(基本情報入力シート!Y191="","",基本情報入力シート!Y191)</f>
        <v/>
      </c>
      <c r="O154" s="47"/>
      <c r="P154" s="48"/>
      <c r="Q154" s="49"/>
      <c r="R154" s="47"/>
      <c r="S154" s="336"/>
      <c r="T154" s="454" t="str">
        <f>IFERROR(S154*VLOOKUP(AE154,【参考】数式用3!$AN$3:$BU$14,MATCH(N154,【参考】数式用3!$AN$2:$BU$2,0)),"")</f>
        <v/>
      </c>
      <c r="U154" s="337"/>
      <c r="V154" s="55"/>
      <c r="W154" s="55"/>
      <c r="X154" s="960" t="str">
        <f>IFERROR(V154*VLOOKUP(AF154,【参考】数式用3!$AN$15:$BU$23,MATCH(N154,【参考】数式用3!$AN$2:$BU$2,0)),"")</f>
        <v/>
      </c>
      <c r="Y154" s="961"/>
      <c r="Z154" s="450"/>
      <c r="AA154" s="428"/>
      <c r="AB154" s="338" t="str">
        <f>IFERROR(AA154*VLOOKUP(AG154,【参考】数式用3!$AN$24:$BU$27,MATCH(N154,【参考】数式用3!$AN$2:$BU$2,0)),"")</f>
        <v/>
      </c>
      <c r="AC154" s="50"/>
      <c r="AD154" s="427" t="str">
        <f t="shared" si="11"/>
        <v/>
      </c>
      <c r="AE154" s="323" t="str">
        <f t="shared" si="12"/>
        <v/>
      </c>
      <c r="AF154" s="323" t="str">
        <f t="shared" si="13"/>
        <v/>
      </c>
      <c r="AG154" s="323" t="str">
        <f t="shared" si="14"/>
        <v/>
      </c>
    </row>
    <row r="155" spans="1:33" ht="25" customHeight="1">
      <c r="A155" s="430">
        <v>139</v>
      </c>
      <c r="B155" s="908" t="str">
        <f>IF(基本情報入力シート!C192="","",基本情報入力シート!C192)</f>
        <v/>
      </c>
      <c r="C155" s="909"/>
      <c r="D155" s="909"/>
      <c r="E155" s="909"/>
      <c r="F155" s="909"/>
      <c r="G155" s="909"/>
      <c r="H155" s="909"/>
      <c r="I155" s="909"/>
      <c r="J155" s="325" t="str">
        <f>IF(基本情報入力シート!M192="","",基本情報入力シート!M192)</f>
        <v/>
      </c>
      <c r="K155" s="325" t="str">
        <f>IF(基本情報入力シート!R192="","",基本情報入力シート!R192)</f>
        <v/>
      </c>
      <c r="L155" s="325" t="str">
        <f>IF(基本情報入力シート!W192="","",基本情報入力シート!W192)</f>
        <v/>
      </c>
      <c r="M155" s="335" t="str">
        <f>IF(基本情報入力シート!X192="","",基本情報入力シート!X192)</f>
        <v/>
      </c>
      <c r="N155" s="339" t="str">
        <f>IF(基本情報入力シート!Y192="","",基本情報入力シート!Y192)</f>
        <v/>
      </c>
      <c r="O155" s="47"/>
      <c r="P155" s="48"/>
      <c r="Q155" s="49"/>
      <c r="R155" s="47"/>
      <c r="S155" s="336"/>
      <c r="T155" s="454" t="str">
        <f>IFERROR(S155*VLOOKUP(AE155,【参考】数式用3!$AN$3:$BU$14,MATCH(N155,【参考】数式用3!$AN$2:$BU$2,0)),"")</f>
        <v/>
      </c>
      <c r="U155" s="337"/>
      <c r="V155" s="55"/>
      <c r="W155" s="55"/>
      <c r="X155" s="960" t="str">
        <f>IFERROR(V155*VLOOKUP(AF155,【参考】数式用3!$AN$15:$BU$23,MATCH(N155,【参考】数式用3!$AN$2:$BU$2,0)),"")</f>
        <v/>
      </c>
      <c r="Y155" s="961"/>
      <c r="Z155" s="450"/>
      <c r="AA155" s="428"/>
      <c r="AB155" s="338" t="str">
        <f>IFERROR(AA155*VLOOKUP(AG155,【参考】数式用3!$AN$24:$BU$27,MATCH(N155,【参考】数式用3!$AN$2:$BU$2,0)),"")</f>
        <v/>
      </c>
      <c r="AC155" s="50"/>
      <c r="AD155" s="427" t="str">
        <f t="shared" si="11"/>
        <v/>
      </c>
      <c r="AE155" s="323" t="str">
        <f t="shared" si="12"/>
        <v/>
      </c>
      <c r="AF155" s="323" t="str">
        <f t="shared" si="13"/>
        <v/>
      </c>
      <c r="AG155" s="323" t="str">
        <f t="shared" si="14"/>
        <v/>
      </c>
    </row>
    <row r="156" spans="1:33" ht="25" customHeight="1">
      <c r="A156" s="430">
        <v>140</v>
      </c>
      <c r="B156" s="908" t="str">
        <f>IF(基本情報入力シート!C193="","",基本情報入力シート!C193)</f>
        <v/>
      </c>
      <c r="C156" s="909"/>
      <c r="D156" s="909"/>
      <c r="E156" s="909"/>
      <c r="F156" s="909"/>
      <c r="G156" s="909"/>
      <c r="H156" s="909"/>
      <c r="I156" s="909"/>
      <c r="J156" s="325" t="str">
        <f>IF(基本情報入力シート!M193="","",基本情報入力シート!M193)</f>
        <v/>
      </c>
      <c r="K156" s="325" t="str">
        <f>IF(基本情報入力シート!R193="","",基本情報入力シート!R193)</f>
        <v/>
      </c>
      <c r="L156" s="325" t="str">
        <f>IF(基本情報入力シート!W193="","",基本情報入力シート!W193)</f>
        <v/>
      </c>
      <c r="M156" s="335" t="str">
        <f>IF(基本情報入力シート!X193="","",基本情報入力シート!X193)</f>
        <v/>
      </c>
      <c r="N156" s="339" t="str">
        <f>IF(基本情報入力シート!Y193="","",基本情報入力シート!Y193)</f>
        <v/>
      </c>
      <c r="O156" s="47"/>
      <c r="P156" s="48"/>
      <c r="Q156" s="49"/>
      <c r="R156" s="47"/>
      <c r="S156" s="336"/>
      <c r="T156" s="454" t="str">
        <f>IFERROR(S156*VLOOKUP(AE156,【参考】数式用3!$AN$3:$BU$14,MATCH(N156,【参考】数式用3!$AN$2:$BU$2,0)),"")</f>
        <v/>
      </c>
      <c r="U156" s="337"/>
      <c r="V156" s="55"/>
      <c r="W156" s="55"/>
      <c r="X156" s="960" t="str">
        <f>IFERROR(V156*VLOOKUP(AF156,【参考】数式用3!$AN$15:$BU$23,MATCH(N156,【参考】数式用3!$AN$2:$BU$2,0)),"")</f>
        <v/>
      </c>
      <c r="Y156" s="961"/>
      <c r="Z156" s="450"/>
      <c r="AA156" s="428"/>
      <c r="AB156" s="338" t="str">
        <f>IFERROR(AA156*VLOOKUP(AG156,【参考】数式用3!$AN$24:$BU$27,MATCH(N156,【参考】数式用3!$AN$2:$BU$2,0)),"")</f>
        <v/>
      </c>
      <c r="AC156" s="50"/>
      <c r="AD156" s="427" t="str">
        <f t="shared" si="11"/>
        <v/>
      </c>
      <c r="AE156" s="323" t="str">
        <f t="shared" si="12"/>
        <v/>
      </c>
      <c r="AF156" s="323" t="str">
        <f t="shared" si="13"/>
        <v/>
      </c>
      <c r="AG156" s="323" t="str">
        <f t="shared" si="14"/>
        <v/>
      </c>
    </row>
    <row r="157" spans="1:33" ht="25" customHeight="1">
      <c r="A157" s="430">
        <v>141</v>
      </c>
      <c r="B157" s="908" t="str">
        <f>IF(基本情報入力シート!C194="","",基本情報入力シート!C194)</f>
        <v/>
      </c>
      <c r="C157" s="909"/>
      <c r="D157" s="909"/>
      <c r="E157" s="909"/>
      <c r="F157" s="909"/>
      <c r="G157" s="909"/>
      <c r="H157" s="909"/>
      <c r="I157" s="909"/>
      <c r="J157" s="325" t="str">
        <f>IF(基本情報入力シート!M194="","",基本情報入力シート!M194)</f>
        <v/>
      </c>
      <c r="K157" s="325" t="str">
        <f>IF(基本情報入力シート!R194="","",基本情報入力シート!R194)</f>
        <v/>
      </c>
      <c r="L157" s="325" t="str">
        <f>IF(基本情報入力シート!W194="","",基本情報入力シート!W194)</f>
        <v/>
      </c>
      <c r="M157" s="335" t="str">
        <f>IF(基本情報入力シート!X194="","",基本情報入力シート!X194)</f>
        <v/>
      </c>
      <c r="N157" s="339" t="str">
        <f>IF(基本情報入力シート!Y194="","",基本情報入力シート!Y194)</f>
        <v/>
      </c>
      <c r="O157" s="47"/>
      <c r="P157" s="48"/>
      <c r="Q157" s="49"/>
      <c r="R157" s="47"/>
      <c r="S157" s="336"/>
      <c r="T157" s="454" t="str">
        <f>IFERROR(S157*VLOOKUP(AE157,【参考】数式用3!$AN$3:$BU$14,MATCH(N157,【参考】数式用3!$AN$2:$BU$2,0)),"")</f>
        <v/>
      </c>
      <c r="U157" s="337"/>
      <c r="V157" s="55"/>
      <c r="W157" s="55"/>
      <c r="X157" s="960" t="str">
        <f>IFERROR(V157*VLOOKUP(AF157,【参考】数式用3!$AN$15:$BU$23,MATCH(N157,【参考】数式用3!$AN$2:$BU$2,0)),"")</f>
        <v/>
      </c>
      <c r="Y157" s="961"/>
      <c r="Z157" s="450"/>
      <c r="AA157" s="428"/>
      <c r="AB157" s="338" t="str">
        <f>IFERROR(AA157*VLOOKUP(AG157,【参考】数式用3!$AN$24:$BU$27,MATCH(N157,【参考】数式用3!$AN$2:$BU$2,0)),"")</f>
        <v/>
      </c>
      <c r="AC157" s="50"/>
      <c r="AD157" s="427" t="str">
        <f t="shared" si="11"/>
        <v/>
      </c>
      <c r="AE157" s="323" t="str">
        <f t="shared" si="12"/>
        <v/>
      </c>
      <c r="AF157" s="323" t="str">
        <f t="shared" si="13"/>
        <v/>
      </c>
      <c r="AG157" s="323" t="str">
        <f t="shared" si="14"/>
        <v/>
      </c>
    </row>
    <row r="158" spans="1:33" ht="25" customHeight="1">
      <c r="A158" s="430">
        <v>142</v>
      </c>
      <c r="B158" s="908" t="str">
        <f>IF(基本情報入力シート!C195="","",基本情報入力シート!C195)</f>
        <v/>
      </c>
      <c r="C158" s="909"/>
      <c r="D158" s="909"/>
      <c r="E158" s="909"/>
      <c r="F158" s="909"/>
      <c r="G158" s="909"/>
      <c r="H158" s="909"/>
      <c r="I158" s="909"/>
      <c r="J158" s="325" t="str">
        <f>IF(基本情報入力シート!M195="","",基本情報入力シート!M195)</f>
        <v/>
      </c>
      <c r="K158" s="325" t="str">
        <f>IF(基本情報入力シート!R195="","",基本情報入力シート!R195)</f>
        <v/>
      </c>
      <c r="L158" s="325" t="str">
        <f>IF(基本情報入力シート!W195="","",基本情報入力シート!W195)</f>
        <v/>
      </c>
      <c r="M158" s="335" t="str">
        <f>IF(基本情報入力シート!X195="","",基本情報入力シート!X195)</f>
        <v/>
      </c>
      <c r="N158" s="339" t="str">
        <f>IF(基本情報入力シート!Y195="","",基本情報入力シート!Y195)</f>
        <v/>
      </c>
      <c r="O158" s="47"/>
      <c r="P158" s="48"/>
      <c r="Q158" s="49"/>
      <c r="R158" s="47"/>
      <c r="S158" s="336"/>
      <c r="T158" s="454" t="str">
        <f>IFERROR(S158*VLOOKUP(AE158,【参考】数式用3!$AN$3:$BU$14,MATCH(N158,【参考】数式用3!$AN$2:$BU$2,0)),"")</f>
        <v/>
      </c>
      <c r="U158" s="337"/>
      <c r="V158" s="55"/>
      <c r="W158" s="55"/>
      <c r="X158" s="960" t="str">
        <f>IFERROR(V158*VLOOKUP(AF158,【参考】数式用3!$AN$15:$BU$23,MATCH(N158,【参考】数式用3!$AN$2:$BU$2,0)),"")</f>
        <v/>
      </c>
      <c r="Y158" s="961"/>
      <c r="Z158" s="450"/>
      <c r="AA158" s="428"/>
      <c r="AB158" s="338" t="str">
        <f>IFERROR(AA158*VLOOKUP(AG158,【参考】数式用3!$AN$24:$BU$27,MATCH(N158,【参考】数式用3!$AN$2:$BU$2,0)),"")</f>
        <v/>
      </c>
      <c r="AC158" s="50"/>
      <c r="AD158" s="427" t="str">
        <f t="shared" si="11"/>
        <v/>
      </c>
      <c r="AE158" s="323" t="str">
        <f t="shared" si="12"/>
        <v/>
      </c>
      <c r="AF158" s="323" t="str">
        <f t="shared" si="13"/>
        <v/>
      </c>
      <c r="AG158" s="323" t="str">
        <f t="shared" si="14"/>
        <v/>
      </c>
    </row>
    <row r="159" spans="1:33" ht="25" customHeight="1">
      <c r="A159" s="430">
        <v>143</v>
      </c>
      <c r="B159" s="908" t="str">
        <f>IF(基本情報入力シート!C196="","",基本情報入力シート!C196)</f>
        <v/>
      </c>
      <c r="C159" s="909"/>
      <c r="D159" s="909"/>
      <c r="E159" s="909"/>
      <c r="F159" s="909"/>
      <c r="G159" s="909"/>
      <c r="H159" s="909"/>
      <c r="I159" s="909"/>
      <c r="J159" s="325" t="str">
        <f>IF(基本情報入力シート!M196="","",基本情報入力シート!M196)</f>
        <v/>
      </c>
      <c r="K159" s="325" t="str">
        <f>IF(基本情報入力シート!R196="","",基本情報入力シート!R196)</f>
        <v/>
      </c>
      <c r="L159" s="325" t="str">
        <f>IF(基本情報入力シート!W196="","",基本情報入力シート!W196)</f>
        <v/>
      </c>
      <c r="M159" s="335" t="str">
        <f>IF(基本情報入力シート!X196="","",基本情報入力シート!X196)</f>
        <v/>
      </c>
      <c r="N159" s="339" t="str">
        <f>IF(基本情報入力シート!Y196="","",基本情報入力シート!Y196)</f>
        <v/>
      </c>
      <c r="O159" s="47"/>
      <c r="P159" s="48"/>
      <c r="Q159" s="49"/>
      <c r="R159" s="47"/>
      <c r="S159" s="336"/>
      <c r="T159" s="454" t="str">
        <f>IFERROR(S159*VLOOKUP(AE159,【参考】数式用3!$AN$3:$BU$14,MATCH(N159,【参考】数式用3!$AN$2:$BU$2,0)),"")</f>
        <v/>
      </c>
      <c r="U159" s="337"/>
      <c r="V159" s="55"/>
      <c r="W159" s="55"/>
      <c r="X159" s="960" t="str">
        <f>IFERROR(V159*VLOOKUP(AF159,【参考】数式用3!$AN$15:$BU$23,MATCH(N159,【参考】数式用3!$AN$2:$BU$2,0)),"")</f>
        <v/>
      </c>
      <c r="Y159" s="961"/>
      <c r="Z159" s="450"/>
      <c r="AA159" s="428"/>
      <c r="AB159" s="338" t="str">
        <f>IFERROR(AA159*VLOOKUP(AG159,【参考】数式用3!$AN$24:$BU$27,MATCH(N159,【参考】数式用3!$AN$2:$BU$2,0)),"")</f>
        <v/>
      </c>
      <c r="AC159" s="50"/>
      <c r="AD159" s="427" t="str">
        <f t="shared" si="11"/>
        <v/>
      </c>
      <c r="AE159" s="323" t="str">
        <f t="shared" si="12"/>
        <v/>
      </c>
      <c r="AF159" s="323" t="str">
        <f t="shared" si="13"/>
        <v/>
      </c>
      <c r="AG159" s="323" t="str">
        <f t="shared" si="14"/>
        <v/>
      </c>
    </row>
    <row r="160" spans="1:33" ht="25" customHeight="1">
      <c r="A160" s="430">
        <v>144</v>
      </c>
      <c r="B160" s="908" t="str">
        <f>IF(基本情報入力シート!C197="","",基本情報入力シート!C197)</f>
        <v/>
      </c>
      <c r="C160" s="909"/>
      <c r="D160" s="909"/>
      <c r="E160" s="909"/>
      <c r="F160" s="909"/>
      <c r="G160" s="909"/>
      <c r="H160" s="909"/>
      <c r="I160" s="909"/>
      <c r="J160" s="325" t="str">
        <f>IF(基本情報入力シート!M197="","",基本情報入力シート!M197)</f>
        <v/>
      </c>
      <c r="K160" s="325" t="str">
        <f>IF(基本情報入力シート!R197="","",基本情報入力シート!R197)</f>
        <v/>
      </c>
      <c r="L160" s="325" t="str">
        <f>IF(基本情報入力シート!W197="","",基本情報入力シート!W197)</f>
        <v/>
      </c>
      <c r="M160" s="335" t="str">
        <f>IF(基本情報入力シート!X197="","",基本情報入力シート!X197)</f>
        <v/>
      </c>
      <c r="N160" s="339" t="str">
        <f>IF(基本情報入力シート!Y197="","",基本情報入力シート!Y197)</f>
        <v/>
      </c>
      <c r="O160" s="47"/>
      <c r="P160" s="48"/>
      <c r="Q160" s="49"/>
      <c r="R160" s="47"/>
      <c r="S160" s="336"/>
      <c r="T160" s="454" t="str">
        <f>IFERROR(S160*VLOOKUP(AE160,【参考】数式用3!$AN$3:$BU$14,MATCH(N160,【参考】数式用3!$AN$2:$BU$2,0)),"")</f>
        <v/>
      </c>
      <c r="U160" s="337"/>
      <c r="V160" s="55"/>
      <c r="W160" s="55"/>
      <c r="X160" s="960" t="str">
        <f>IFERROR(V160*VLOOKUP(AF160,【参考】数式用3!$AN$15:$BU$23,MATCH(N160,【参考】数式用3!$AN$2:$BU$2,0)),"")</f>
        <v/>
      </c>
      <c r="Y160" s="961"/>
      <c r="Z160" s="450"/>
      <c r="AA160" s="428"/>
      <c r="AB160" s="338" t="str">
        <f>IFERROR(AA160*VLOOKUP(AG160,【参考】数式用3!$AN$24:$BU$27,MATCH(N160,【参考】数式用3!$AN$2:$BU$2,0)),"")</f>
        <v/>
      </c>
      <c r="AC160" s="50"/>
      <c r="AD160" s="427" t="str">
        <f t="shared" si="11"/>
        <v/>
      </c>
      <c r="AE160" s="323" t="str">
        <f t="shared" si="12"/>
        <v/>
      </c>
      <c r="AF160" s="323" t="str">
        <f t="shared" si="13"/>
        <v/>
      </c>
      <c r="AG160" s="323" t="str">
        <f t="shared" si="14"/>
        <v/>
      </c>
    </row>
    <row r="161" spans="1:33" ht="25" customHeight="1">
      <c r="A161" s="430">
        <v>145</v>
      </c>
      <c r="B161" s="908" t="str">
        <f>IF(基本情報入力シート!C198="","",基本情報入力シート!C198)</f>
        <v/>
      </c>
      <c r="C161" s="909"/>
      <c r="D161" s="909"/>
      <c r="E161" s="909"/>
      <c r="F161" s="909"/>
      <c r="G161" s="909"/>
      <c r="H161" s="909"/>
      <c r="I161" s="909"/>
      <c r="J161" s="325" t="str">
        <f>IF(基本情報入力シート!M198="","",基本情報入力シート!M198)</f>
        <v/>
      </c>
      <c r="K161" s="325" t="str">
        <f>IF(基本情報入力シート!R198="","",基本情報入力シート!R198)</f>
        <v/>
      </c>
      <c r="L161" s="325" t="str">
        <f>IF(基本情報入力シート!W198="","",基本情報入力シート!W198)</f>
        <v/>
      </c>
      <c r="M161" s="335" t="str">
        <f>IF(基本情報入力シート!X198="","",基本情報入力シート!X198)</f>
        <v/>
      </c>
      <c r="N161" s="339" t="str">
        <f>IF(基本情報入力シート!Y198="","",基本情報入力シート!Y198)</f>
        <v/>
      </c>
      <c r="O161" s="47"/>
      <c r="P161" s="48"/>
      <c r="Q161" s="49"/>
      <c r="R161" s="47"/>
      <c r="S161" s="336"/>
      <c r="T161" s="454" t="str">
        <f>IFERROR(S161*VLOOKUP(AE161,【参考】数式用3!$AN$3:$BU$14,MATCH(N161,【参考】数式用3!$AN$2:$BU$2,0)),"")</f>
        <v/>
      </c>
      <c r="U161" s="337"/>
      <c r="V161" s="55"/>
      <c r="W161" s="55"/>
      <c r="X161" s="960" t="str">
        <f>IFERROR(V161*VLOOKUP(AF161,【参考】数式用3!$AN$15:$BU$23,MATCH(N161,【参考】数式用3!$AN$2:$BU$2,0)),"")</f>
        <v/>
      </c>
      <c r="Y161" s="961"/>
      <c r="Z161" s="450"/>
      <c r="AA161" s="428"/>
      <c r="AB161" s="338" t="str">
        <f>IFERROR(AA161*VLOOKUP(AG161,【参考】数式用3!$AN$24:$BU$27,MATCH(N161,【参考】数式用3!$AN$2:$BU$2,0)),"")</f>
        <v/>
      </c>
      <c r="AC161" s="50"/>
      <c r="AD161" s="427" t="str">
        <f t="shared" si="11"/>
        <v/>
      </c>
      <c r="AE161" s="323" t="str">
        <f t="shared" si="12"/>
        <v/>
      </c>
      <c r="AF161" s="323" t="str">
        <f t="shared" si="13"/>
        <v/>
      </c>
      <c r="AG161" s="323" t="str">
        <f t="shared" si="14"/>
        <v/>
      </c>
    </row>
    <row r="162" spans="1:33" ht="25" customHeight="1">
      <c r="A162" s="430">
        <v>146</v>
      </c>
      <c r="B162" s="908" t="str">
        <f>IF(基本情報入力シート!C199="","",基本情報入力シート!C199)</f>
        <v/>
      </c>
      <c r="C162" s="909"/>
      <c r="D162" s="909"/>
      <c r="E162" s="909"/>
      <c r="F162" s="909"/>
      <c r="G162" s="909"/>
      <c r="H162" s="909"/>
      <c r="I162" s="909"/>
      <c r="J162" s="325" t="str">
        <f>IF(基本情報入力シート!M199="","",基本情報入力シート!M199)</f>
        <v/>
      </c>
      <c r="K162" s="325" t="str">
        <f>IF(基本情報入力シート!R199="","",基本情報入力シート!R199)</f>
        <v/>
      </c>
      <c r="L162" s="325" t="str">
        <f>IF(基本情報入力シート!W199="","",基本情報入力シート!W199)</f>
        <v/>
      </c>
      <c r="M162" s="335" t="str">
        <f>IF(基本情報入力シート!X199="","",基本情報入力シート!X199)</f>
        <v/>
      </c>
      <c r="N162" s="339" t="str">
        <f>IF(基本情報入力シート!Y199="","",基本情報入力シート!Y199)</f>
        <v/>
      </c>
      <c r="O162" s="47"/>
      <c r="P162" s="48"/>
      <c r="Q162" s="49"/>
      <c r="R162" s="47"/>
      <c r="S162" s="336"/>
      <c r="T162" s="454" t="str">
        <f>IFERROR(S162*VLOOKUP(AE162,【参考】数式用3!$AN$3:$BU$14,MATCH(N162,【参考】数式用3!$AN$2:$BU$2,0)),"")</f>
        <v/>
      </c>
      <c r="U162" s="337"/>
      <c r="V162" s="55"/>
      <c r="W162" s="55"/>
      <c r="X162" s="960" t="str">
        <f>IFERROR(V162*VLOOKUP(AF162,【参考】数式用3!$AN$15:$BU$23,MATCH(N162,【参考】数式用3!$AN$2:$BU$2,0)),"")</f>
        <v/>
      </c>
      <c r="Y162" s="961"/>
      <c r="Z162" s="450"/>
      <c r="AA162" s="428"/>
      <c r="AB162" s="338" t="str">
        <f>IFERROR(AA162*VLOOKUP(AG162,【参考】数式用3!$AN$24:$BU$27,MATCH(N162,【参考】数式用3!$AN$2:$BU$2,0)),"")</f>
        <v/>
      </c>
      <c r="AC162" s="50"/>
      <c r="AD162" s="427" t="str">
        <f t="shared" si="11"/>
        <v/>
      </c>
      <c r="AE162" s="323" t="str">
        <f t="shared" si="12"/>
        <v/>
      </c>
      <c r="AF162" s="323" t="str">
        <f t="shared" si="13"/>
        <v/>
      </c>
      <c r="AG162" s="323" t="str">
        <f t="shared" si="14"/>
        <v/>
      </c>
    </row>
    <row r="163" spans="1:33" ht="25" customHeight="1">
      <c r="A163" s="430">
        <v>147</v>
      </c>
      <c r="B163" s="908" t="str">
        <f>IF(基本情報入力シート!C200="","",基本情報入力シート!C200)</f>
        <v/>
      </c>
      <c r="C163" s="909"/>
      <c r="D163" s="909"/>
      <c r="E163" s="909"/>
      <c r="F163" s="909"/>
      <c r="G163" s="909"/>
      <c r="H163" s="909"/>
      <c r="I163" s="909"/>
      <c r="J163" s="325" t="str">
        <f>IF(基本情報入力シート!M200="","",基本情報入力シート!M200)</f>
        <v/>
      </c>
      <c r="K163" s="325" t="str">
        <f>IF(基本情報入力シート!R200="","",基本情報入力シート!R200)</f>
        <v/>
      </c>
      <c r="L163" s="325" t="str">
        <f>IF(基本情報入力シート!W200="","",基本情報入力シート!W200)</f>
        <v/>
      </c>
      <c r="M163" s="335" t="str">
        <f>IF(基本情報入力シート!X200="","",基本情報入力シート!X200)</f>
        <v/>
      </c>
      <c r="N163" s="339" t="str">
        <f>IF(基本情報入力シート!Y200="","",基本情報入力シート!Y200)</f>
        <v/>
      </c>
      <c r="O163" s="47"/>
      <c r="P163" s="48"/>
      <c r="Q163" s="49"/>
      <c r="R163" s="47"/>
      <c r="S163" s="336"/>
      <c r="T163" s="454" t="str">
        <f>IFERROR(S163*VLOOKUP(AE163,【参考】数式用3!$AN$3:$BU$14,MATCH(N163,【参考】数式用3!$AN$2:$BU$2,0)),"")</f>
        <v/>
      </c>
      <c r="U163" s="337"/>
      <c r="V163" s="55"/>
      <c r="W163" s="55"/>
      <c r="X163" s="960" t="str">
        <f>IFERROR(V163*VLOOKUP(AF163,【参考】数式用3!$AN$15:$BU$23,MATCH(N163,【参考】数式用3!$AN$2:$BU$2,0)),"")</f>
        <v/>
      </c>
      <c r="Y163" s="961"/>
      <c r="Z163" s="450"/>
      <c r="AA163" s="428"/>
      <c r="AB163" s="338" t="str">
        <f>IFERROR(AA163*VLOOKUP(AG163,【参考】数式用3!$AN$24:$BU$27,MATCH(N163,【参考】数式用3!$AN$2:$BU$2,0)),"")</f>
        <v/>
      </c>
      <c r="AC163" s="50"/>
      <c r="AD163" s="427" t="str">
        <f t="shared" si="11"/>
        <v/>
      </c>
      <c r="AE163" s="323" t="str">
        <f t="shared" si="12"/>
        <v/>
      </c>
      <c r="AF163" s="323" t="str">
        <f t="shared" si="13"/>
        <v/>
      </c>
      <c r="AG163" s="323" t="str">
        <f t="shared" si="14"/>
        <v/>
      </c>
    </row>
    <row r="164" spans="1:33" ht="25" customHeight="1">
      <c r="A164" s="430">
        <v>148</v>
      </c>
      <c r="B164" s="908" t="str">
        <f>IF(基本情報入力シート!C201="","",基本情報入力シート!C201)</f>
        <v/>
      </c>
      <c r="C164" s="909"/>
      <c r="D164" s="909"/>
      <c r="E164" s="909"/>
      <c r="F164" s="909"/>
      <c r="G164" s="909"/>
      <c r="H164" s="909"/>
      <c r="I164" s="909"/>
      <c r="J164" s="325" t="str">
        <f>IF(基本情報入力シート!M201="","",基本情報入力シート!M201)</f>
        <v/>
      </c>
      <c r="K164" s="325" t="str">
        <f>IF(基本情報入力シート!R201="","",基本情報入力シート!R201)</f>
        <v/>
      </c>
      <c r="L164" s="325" t="str">
        <f>IF(基本情報入力シート!W201="","",基本情報入力シート!W201)</f>
        <v/>
      </c>
      <c r="M164" s="335" t="str">
        <f>IF(基本情報入力シート!X201="","",基本情報入力シート!X201)</f>
        <v/>
      </c>
      <c r="N164" s="339" t="str">
        <f>IF(基本情報入力シート!Y201="","",基本情報入力シート!Y201)</f>
        <v/>
      </c>
      <c r="O164" s="47"/>
      <c r="P164" s="48"/>
      <c r="Q164" s="49"/>
      <c r="R164" s="47"/>
      <c r="S164" s="336"/>
      <c r="T164" s="454" t="str">
        <f>IFERROR(S164*VLOOKUP(AE164,【参考】数式用3!$AN$3:$BU$14,MATCH(N164,【参考】数式用3!$AN$2:$BU$2,0)),"")</f>
        <v/>
      </c>
      <c r="U164" s="337"/>
      <c r="V164" s="55"/>
      <c r="W164" s="55"/>
      <c r="X164" s="960" t="str">
        <f>IFERROR(V164*VLOOKUP(AF164,【参考】数式用3!$AN$15:$BU$23,MATCH(N164,【参考】数式用3!$AN$2:$BU$2,0)),"")</f>
        <v/>
      </c>
      <c r="Y164" s="961"/>
      <c r="Z164" s="450"/>
      <c r="AA164" s="428"/>
      <c r="AB164" s="338" t="str">
        <f>IFERROR(AA164*VLOOKUP(AG164,【参考】数式用3!$AN$24:$BU$27,MATCH(N164,【参考】数式用3!$AN$2:$BU$2,0)),"")</f>
        <v/>
      </c>
      <c r="AC164" s="50"/>
      <c r="AD164" s="427" t="str">
        <f t="shared" si="11"/>
        <v/>
      </c>
      <c r="AE164" s="323" t="str">
        <f t="shared" si="12"/>
        <v/>
      </c>
      <c r="AF164" s="323" t="str">
        <f t="shared" si="13"/>
        <v/>
      </c>
      <c r="AG164" s="323" t="str">
        <f t="shared" si="14"/>
        <v/>
      </c>
    </row>
    <row r="165" spans="1:33" ht="25" customHeight="1">
      <c r="A165" s="430">
        <v>149</v>
      </c>
      <c r="B165" s="908" t="str">
        <f>IF(基本情報入力シート!C202="","",基本情報入力シート!C202)</f>
        <v/>
      </c>
      <c r="C165" s="909"/>
      <c r="D165" s="909"/>
      <c r="E165" s="909"/>
      <c r="F165" s="909"/>
      <c r="G165" s="909"/>
      <c r="H165" s="909"/>
      <c r="I165" s="909"/>
      <c r="J165" s="325" t="str">
        <f>IF(基本情報入力シート!M202="","",基本情報入力シート!M202)</f>
        <v/>
      </c>
      <c r="K165" s="325" t="str">
        <f>IF(基本情報入力シート!R202="","",基本情報入力シート!R202)</f>
        <v/>
      </c>
      <c r="L165" s="325" t="str">
        <f>IF(基本情報入力シート!W202="","",基本情報入力シート!W202)</f>
        <v/>
      </c>
      <c r="M165" s="335" t="str">
        <f>IF(基本情報入力シート!X202="","",基本情報入力シート!X202)</f>
        <v/>
      </c>
      <c r="N165" s="339" t="str">
        <f>IF(基本情報入力シート!Y202="","",基本情報入力シート!Y202)</f>
        <v/>
      </c>
      <c r="O165" s="47"/>
      <c r="P165" s="48"/>
      <c r="Q165" s="49"/>
      <c r="R165" s="47"/>
      <c r="S165" s="336"/>
      <c r="T165" s="454" t="str">
        <f>IFERROR(S165*VLOOKUP(AE165,【参考】数式用3!$AN$3:$BU$14,MATCH(N165,【参考】数式用3!$AN$2:$BU$2,0)),"")</f>
        <v/>
      </c>
      <c r="U165" s="337"/>
      <c r="V165" s="55"/>
      <c r="W165" s="55"/>
      <c r="X165" s="960" t="str">
        <f>IFERROR(V165*VLOOKUP(AF165,【参考】数式用3!$AN$15:$BU$23,MATCH(N165,【参考】数式用3!$AN$2:$BU$2,0)),"")</f>
        <v/>
      </c>
      <c r="Y165" s="961"/>
      <c r="Z165" s="450"/>
      <c r="AA165" s="428"/>
      <c r="AB165" s="338" t="str">
        <f>IFERROR(AA165*VLOOKUP(AG165,【参考】数式用3!$AN$24:$BU$27,MATCH(N165,【参考】数式用3!$AN$2:$BU$2,0)),"")</f>
        <v/>
      </c>
      <c r="AC165" s="50"/>
      <c r="AD165" s="427" t="str">
        <f t="shared" si="11"/>
        <v/>
      </c>
      <c r="AE165" s="323" t="str">
        <f t="shared" si="12"/>
        <v/>
      </c>
      <c r="AF165" s="323" t="str">
        <f t="shared" si="13"/>
        <v/>
      </c>
      <c r="AG165" s="323" t="str">
        <f t="shared" si="14"/>
        <v/>
      </c>
    </row>
    <row r="166" spans="1:33" ht="25" customHeight="1">
      <c r="A166" s="430">
        <v>150</v>
      </c>
      <c r="B166" s="908" t="str">
        <f>IF(基本情報入力シート!C203="","",基本情報入力シート!C203)</f>
        <v/>
      </c>
      <c r="C166" s="909"/>
      <c r="D166" s="909"/>
      <c r="E166" s="909"/>
      <c r="F166" s="909"/>
      <c r="G166" s="909"/>
      <c r="H166" s="909"/>
      <c r="I166" s="909"/>
      <c r="J166" s="325" t="str">
        <f>IF(基本情報入力シート!M203="","",基本情報入力シート!M203)</f>
        <v/>
      </c>
      <c r="K166" s="325" t="str">
        <f>IF(基本情報入力シート!R203="","",基本情報入力シート!R203)</f>
        <v/>
      </c>
      <c r="L166" s="325" t="str">
        <f>IF(基本情報入力シート!W203="","",基本情報入力シート!W203)</f>
        <v/>
      </c>
      <c r="M166" s="335" t="str">
        <f>IF(基本情報入力シート!X203="","",基本情報入力シート!X203)</f>
        <v/>
      </c>
      <c r="N166" s="339" t="str">
        <f>IF(基本情報入力シート!Y203="","",基本情報入力シート!Y203)</f>
        <v/>
      </c>
      <c r="O166" s="47"/>
      <c r="P166" s="48"/>
      <c r="Q166" s="49"/>
      <c r="R166" s="47"/>
      <c r="S166" s="336"/>
      <c r="T166" s="454" t="str">
        <f>IFERROR(S166*VLOOKUP(AE166,【参考】数式用3!$AN$3:$BU$14,MATCH(N166,【参考】数式用3!$AN$2:$BU$2,0)),"")</f>
        <v/>
      </c>
      <c r="U166" s="337"/>
      <c r="V166" s="55"/>
      <c r="W166" s="55"/>
      <c r="X166" s="960" t="str">
        <f>IFERROR(V166*VLOOKUP(AF166,【参考】数式用3!$AN$15:$BU$23,MATCH(N166,【参考】数式用3!$AN$2:$BU$2,0)),"")</f>
        <v/>
      </c>
      <c r="Y166" s="961"/>
      <c r="Z166" s="450"/>
      <c r="AA166" s="428"/>
      <c r="AB166" s="338" t="str">
        <f>IFERROR(AA166*VLOOKUP(AG166,【参考】数式用3!$AN$24:$BU$27,MATCH(N166,【参考】数式用3!$AN$2:$BU$2,0)),"")</f>
        <v/>
      </c>
      <c r="AC166" s="50"/>
      <c r="AD166" s="427" t="str">
        <f t="shared" si="11"/>
        <v/>
      </c>
      <c r="AE166" s="323" t="str">
        <f t="shared" si="12"/>
        <v/>
      </c>
      <c r="AF166" s="323" t="str">
        <f t="shared" si="13"/>
        <v/>
      </c>
      <c r="AG166" s="323" t="str">
        <f t="shared" si="14"/>
        <v/>
      </c>
    </row>
    <row r="167" spans="1:33" ht="25" customHeight="1">
      <c r="A167" s="430">
        <v>151</v>
      </c>
      <c r="B167" s="908" t="str">
        <f>IF(基本情報入力シート!C204="","",基本情報入力シート!C204)</f>
        <v/>
      </c>
      <c r="C167" s="909"/>
      <c r="D167" s="909"/>
      <c r="E167" s="909"/>
      <c r="F167" s="909"/>
      <c r="G167" s="909"/>
      <c r="H167" s="909"/>
      <c r="I167" s="909"/>
      <c r="J167" s="325" t="str">
        <f>IF(基本情報入力シート!M204="","",基本情報入力シート!M204)</f>
        <v/>
      </c>
      <c r="K167" s="325" t="str">
        <f>IF(基本情報入力シート!R204="","",基本情報入力シート!R204)</f>
        <v/>
      </c>
      <c r="L167" s="325" t="str">
        <f>IF(基本情報入力シート!W204="","",基本情報入力シート!W204)</f>
        <v/>
      </c>
      <c r="M167" s="335" t="str">
        <f>IF(基本情報入力シート!X204="","",基本情報入力シート!X204)</f>
        <v/>
      </c>
      <c r="N167" s="339" t="str">
        <f>IF(基本情報入力シート!Y204="","",基本情報入力シート!Y204)</f>
        <v/>
      </c>
      <c r="O167" s="47"/>
      <c r="P167" s="48"/>
      <c r="Q167" s="49"/>
      <c r="R167" s="47"/>
      <c r="S167" s="336"/>
      <c r="T167" s="454" t="str">
        <f>IFERROR(S167*VLOOKUP(AE167,【参考】数式用3!$AN$3:$BU$14,MATCH(N167,【参考】数式用3!$AN$2:$BU$2,0)),"")</f>
        <v/>
      </c>
      <c r="U167" s="337"/>
      <c r="V167" s="55"/>
      <c r="W167" s="55"/>
      <c r="X167" s="960" t="str">
        <f>IFERROR(V167*VLOOKUP(AF167,【参考】数式用3!$AN$15:$BU$23,MATCH(N167,【参考】数式用3!$AN$2:$BU$2,0)),"")</f>
        <v/>
      </c>
      <c r="Y167" s="961"/>
      <c r="Z167" s="450"/>
      <c r="AA167" s="428"/>
      <c r="AB167" s="338" t="str">
        <f>IFERROR(AA167*VLOOKUP(AG167,【参考】数式用3!$AN$24:$BU$27,MATCH(N167,【参考】数式用3!$AN$2:$BU$2,0)),"")</f>
        <v/>
      </c>
      <c r="AC167" s="50"/>
      <c r="AD167" s="427" t="str">
        <f t="shared" si="11"/>
        <v/>
      </c>
      <c r="AE167" s="323" t="str">
        <f t="shared" si="12"/>
        <v/>
      </c>
      <c r="AF167" s="323" t="str">
        <f t="shared" si="13"/>
        <v/>
      </c>
      <c r="AG167" s="323" t="str">
        <f t="shared" si="14"/>
        <v/>
      </c>
    </row>
    <row r="168" spans="1:33" ht="25" customHeight="1">
      <c r="A168" s="430">
        <v>152</v>
      </c>
      <c r="B168" s="908" t="str">
        <f>IF(基本情報入力シート!C205="","",基本情報入力シート!C205)</f>
        <v/>
      </c>
      <c r="C168" s="909"/>
      <c r="D168" s="909"/>
      <c r="E168" s="909"/>
      <c r="F168" s="909"/>
      <c r="G168" s="909"/>
      <c r="H168" s="909"/>
      <c r="I168" s="909"/>
      <c r="J168" s="325" t="str">
        <f>IF(基本情報入力シート!M205="","",基本情報入力シート!M205)</f>
        <v/>
      </c>
      <c r="K168" s="325" t="str">
        <f>IF(基本情報入力シート!R205="","",基本情報入力シート!R205)</f>
        <v/>
      </c>
      <c r="L168" s="325" t="str">
        <f>IF(基本情報入力シート!W205="","",基本情報入力シート!W205)</f>
        <v/>
      </c>
      <c r="M168" s="335" t="str">
        <f>IF(基本情報入力シート!X205="","",基本情報入力シート!X205)</f>
        <v/>
      </c>
      <c r="N168" s="339" t="str">
        <f>IF(基本情報入力シート!Y205="","",基本情報入力シート!Y205)</f>
        <v/>
      </c>
      <c r="O168" s="47"/>
      <c r="P168" s="48"/>
      <c r="Q168" s="49"/>
      <c r="R168" s="47"/>
      <c r="S168" s="336"/>
      <c r="T168" s="454" t="str">
        <f>IFERROR(S168*VLOOKUP(AE168,【参考】数式用3!$AN$3:$BU$14,MATCH(N168,【参考】数式用3!$AN$2:$BU$2,0)),"")</f>
        <v/>
      </c>
      <c r="U168" s="337"/>
      <c r="V168" s="55"/>
      <c r="W168" s="55"/>
      <c r="X168" s="960" t="str">
        <f>IFERROR(V168*VLOOKUP(AF168,【参考】数式用3!$AN$15:$BU$23,MATCH(N168,【参考】数式用3!$AN$2:$BU$2,0)),"")</f>
        <v/>
      </c>
      <c r="Y168" s="961"/>
      <c r="Z168" s="450"/>
      <c r="AA168" s="428"/>
      <c r="AB168" s="338" t="str">
        <f>IFERROR(AA168*VLOOKUP(AG168,【参考】数式用3!$AN$24:$BU$27,MATCH(N168,【参考】数式用3!$AN$2:$BU$2,0)),"")</f>
        <v/>
      </c>
      <c r="AC168" s="50"/>
      <c r="AD168" s="427" t="str">
        <f t="shared" si="11"/>
        <v/>
      </c>
      <c r="AE168" s="323" t="str">
        <f t="shared" si="12"/>
        <v/>
      </c>
      <c r="AF168" s="323" t="str">
        <f t="shared" si="13"/>
        <v/>
      </c>
      <c r="AG168" s="323" t="str">
        <f t="shared" si="14"/>
        <v/>
      </c>
    </row>
    <row r="169" spans="1:33" ht="25" customHeight="1">
      <c r="A169" s="430">
        <v>153</v>
      </c>
      <c r="B169" s="908" t="str">
        <f>IF(基本情報入力シート!C206="","",基本情報入力シート!C206)</f>
        <v/>
      </c>
      <c r="C169" s="909"/>
      <c r="D169" s="909"/>
      <c r="E169" s="909"/>
      <c r="F169" s="909"/>
      <c r="G169" s="909"/>
      <c r="H169" s="909"/>
      <c r="I169" s="909"/>
      <c r="J169" s="325" t="str">
        <f>IF(基本情報入力シート!M206="","",基本情報入力シート!M206)</f>
        <v/>
      </c>
      <c r="K169" s="325" t="str">
        <f>IF(基本情報入力シート!R206="","",基本情報入力シート!R206)</f>
        <v/>
      </c>
      <c r="L169" s="325" t="str">
        <f>IF(基本情報入力シート!W206="","",基本情報入力シート!W206)</f>
        <v/>
      </c>
      <c r="M169" s="335" t="str">
        <f>IF(基本情報入力シート!X206="","",基本情報入力シート!X206)</f>
        <v/>
      </c>
      <c r="N169" s="339" t="str">
        <f>IF(基本情報入力シート!Y206="","",基本情報入力シート!Y206)</f>
        <v/>
      </c>
      <c r="O169" s="47"/>
      <c r="P169" s="48"/>
      <c r="Q169" s="49"/>
      <c r="R169" s="47"/>
      <c r="S169" s="336"/>
      <c r="T169" s="454" t="str">
        <f>IFERROR(S169*VLOOKUP(AE169,【参考】数式用3!$AN$3:$BU$14,MATCH(N169,【参考】数式用3!$AN$2:$BU$2,0)),"")</f>
        <v/>
      </c>
      <c r="U169" s="337"/>
      <c r="V169" s="55"/>
      <c r="W169" s="55"/>
      <c r="X169" s="960" t="str">
        <f>IFERROR(V169*VLOOKUP(AF169,【参考】数式用3!$AN$15:$BU$23,MATCH(N169,【参考】数式用3!$AN$2:$BU$2,0)),"")</f>
        <v/>
      </c>
      <c r="Y169" s="961"/>
      <c r="Z169" s="450"/>
      <c r="AA169" s="428"/>
      <c r="AB169" s="338" t="str">
        <f>IFERROR(AA169*VLOOKUP(AG169,【参考】数式用3!$AN$24:$BU$27,MATCH(N169,【参考】数式用3!$AN$2:$BU$2,0)),"")</f>
        <v/>
      </c>
      <c r="AC169" s="50"/>
      <c r="AD169" s="427" t="str">
        <f t="shared" si="11"/>
        <v/>
      </c>
      <c r="AE169" s="323" t="str">
        <f t="shared" si="12"/>
        <v/>
      </c>
      <c r="AF169" s="323" t="str">
        <f t="shared" si="13"/>
        <v/>
      </c>
      <c r="AG169" s="323" t="str">
        <f t="shared" si="14"/>
        <v/>
      </c>
    </row>
    <row r="170" spans="1:33" ht="25" customHeight="1">
      <c r="A170" s="430">
        <v>154</v>
      </c>
      <c r="B170" s="908" t="str">
        <f>IF(基本情報入力シート!C207="","",基本情報入力シート!C207)</f>
        <v/>
      </c>
      <c r="C170" s="909"/>
      <c r="D170" s="909"/>
      <c r="E170" s="909"/>
      <c r="F170" s="909"/>
      <c r="G170" s="909"/>
      <c r="H170" s="909"/>
      <c r="I170" s="909"/>
      <c r="J170" s="325" t="str">
        <f>IF(基本情報入力シート!M207="","",基本情報入力シート!M207)</f>
        <v/>
      </c>
      <c r="K170" s="325" t="str">
        <f>IF(基本情報入力シート!R207="","",基本情報入力シート!R207)</f>
        <v/>
      </c>
      <c r="L170" s="325" t="str">
        <f>IF(基本情報入力シート!W207="","",基本情報入力シート!W207)</f>
        <v/>
      </c>
      <c r="M170" s="335" t="str">
        <f>IF(基本情報入力シート!X207="","",基本情報入力シート!X207)</f>
        <v/>
      </c>
      <c r="N170" s="339" t="str">
        <f>IF(基本情報入力シート!Y207="","",基本情報入力シート!Y207)</f>
        <v/>
      </c>
      <c r="O170" s="47"/>
      <c r="P170" s="48"/>
      <c r="Q170" s="49"/>
      <c r="R170" s="47"/>
      <c r="S170" s="336"/>
      <c r="T170" s="454" t="str">
        <f>IFERROR(S170*VLOOKUP(AE170,【参考】数式用3!$AN$3:$BU$14,MATCH(N170,【参考】数式用3!$AN$2:$BU$2,0)),"")</f>
        <v/>
      </c>
      <c r="U170" s="337"/>
      <c r="V170" s="55"/>
      <c r="W170" s="55"/>
      <c r="X170" s="960" t="str">
        <f>IFERROR(V170*VLOOKUP(AF170,【参考】数式用3!$AN$15:$BU$23,MATCH(N170,【参考】数式用3!$AN$2:$BU$2,0)),"")</f>
        <v/>
      </c>
      <c r="Y170" s="961"/>
      <c r="Z170" s="450"/>
      <c r="AA170" s="428"/>
      <c r="AB170" s="338" t="str">
        <f>IFERROR(AA170*VLOOKUP(AG170,【参考】数式用3!$AN$24:$BU$27,MATCH(N170,【参考】数式用3!$AN$2:$BU$2,0)),"")</f>
        <v/>
      </c>
      <c r="AC170" s="50"/>
      <c r="AD170" s="427" t="str">
        <f t="shared" si="11"/>
        <v/>
      </c>
      <c r="AE170" s="323" t="str">
        <f t="shared" si="12"/>
        <v/>
      </c>
      <c r="AF170" s="323" t="str">
        <f t="shared" si="13"/>
        <v/>
      </c>
      <c r="AG170" s="323" t="str">
        <f t="shared" si="14"/>
        <v/>
      </c>
    </row>
    <row r="171" spans="1:33" ht="25" customHeight="1">
      <c r="A171" s="430">
        <v>155</v>
      </c>
      <c r="B171" s="908" t="str">
        <f>IF(基本情報入力シート!C208="","",基本情報入力シート!C208)</f>
        <v/>
      </c>
      <c r="C171" s="909"/>
      <c r="D171" s="909"/>
      <c r="E171" s="909"/>
      <c r="F171" s="909"/>
      <c r="G171" s="909"/>
      <c r="H171" s="909"/>
      <c r="I171" s="909"/>
      <c r="J171" s="325" t="str">
        <f>IF(基本情報入力シート!M208="","",基本情報入力シート!M208)</f>
        <v/>
      </c>
      <c r="K171" s="325" t="str">
        <f>IF(基本情報入力シート!R208="","",基本情報入力シート!R208)</f>
        <v/>
      </c>
      <c r="L171" s="325" t="str">
        <f>IF(基本情報入力シート!W208="","",基本情報入力シート!W208)</f>
        <v/>
      </c>
      <c r="M171" s="335" t="str">
        <f>IF(基本情報入力シート!X208="","",基本情報入力シート!X208)</f>
        <v/>
      </c>
      <c r="N171" s="339" t="str">
        <f>IF(基本情報入力シート!Y208="","",基本情報入力シート!Y208)</f>
        <v/>
      </c>
      <c r="O171" s="47"/>
      <c r="P171" s="48"/>
      <c r="Q171" s="49"/>
      <c r="R171" s="47"/>
      <c r="S171" s="336"/>
      <c r="T171" s="454" t="str">
        <f>IFERROR(S171*VLOOKUP(AE171,【参考】数式用3!$AN$3:$BU$14,MATCH(N171,【参考】数式用3!$AN$2:$BU$2,0)),"")</f>
        <v/>
      </c>
      <c r="U171" s="337"/>
      <c r="V171" s="55"/>
      <c r="W171" s="55"/>
      <c r="X171" s="960" t="str">
        <f>IFERROR(V171*VLOOKUP(AF171,【参考】数式用3!$AN$15:$BU$23,MATCH(N171,【参考】数式用3!$AN$2:$BU$2,0)),"")</f>
        <v/>
      </c>
      <c r="Y171" s="961"/>
      <c r="Z171" s="450"/>
      <c r="AA171" s="428"/>
      <c r="AB171" s="338" t="str">
        <f>IFERROR(AA171*VLOOKUP(AG171,【参考】数式用3!$AN$24:$BU$27,MATCH(N171,【参考】数式用3!$AN$2:$BU$2,0)),"")</f>
        <v/>
      </c>
      <c r="AC171" s="50"/>
      <c r="AD171" s="427" t="str">
        <f t="shared" si="11"/>
        <v/>
      </c>
      <c r="AE171" s="323" t="str">
        <f t="shared" si="12"/>
        <v/>
      </c>
      <c r="AF171" s="323" t="str">
        <f t="shared" si="13"/>
        <v/>
      </c>
      <c r="AG171" s="323" t="str">
        <f t="shared" si="14"/>
        <v/>
      </c>
    </row>
    <row r="172" spans="1:33" ht="25" customHeight="1">
      <c r="A172" s="430">
        <v>156</v>
      </c>
      <c r="B172" s="908" t="str">
        <f>IF(基本情報入力シート!C209="","",基本情報入力シート!C209)</f>
        <v/>
      </c>
      <c r="C172" s="909"/>
      <c r="D172" s="909"/>
      <c r="E172" s="909"/>
      <c r="F172" s="909"/>
      <c r="G172" s="909"/>
      <c r="H172" s="909"/>
      <c r="I172" s="909"/>
      <c r="J172" s="325" t="str">
        <f>IF(基本情報入力シート!M209="","",基本情報入力シート!M209)</f>
        <v/>
      </c>
      <c r="K172" s="325" t="str">
        <f>IF(基本情報入力シート!R209="","",基本情報入力シート!R209)</f>
        <v/>
      </c>
      <c r="L172" s="325" t="str">
        <f>IF(基本情報入力シート!W209="","",基本情報入力シート!W209)</f>
        <v/>
      </c>
      <c r="M172" s="335" t="str">
        <f>IF(基本情報入力シート!X209="","",基本情報入力シート!X209)</f>
        <v/>
      </c>
      <c r="N172" s="339" t="str">
        <f>IF(基本情報入力シート!Y209="","",基本情報入力シート!Y209)</f>
        <v/>
      </c>
      <c r="O172" s="47"/>
      <c r="P172" s="48"/>
      <c r="Q172" s="49"/>
      <c r="R172" s="47"/>
      <c r="S172" s="336"/>
      <c r="T172" s="454" t="str">
        <f>IFERROR(S172*VLOOKUP(AE172,【参考】数式用3!$AN$3:$BU$14,MATCH(N172,【参考】数式用3!$AN$2:$BU$2,0)),"")</f>
        <v/>
      </c>
      <c r="U172" s="337"/>
      <c r="V172" s="55"/>
      <c r="W172" s="55"/>
      <c r="X172" s="960" t="str">
        <f>IFERROR(V172*VLOOKUP(AF172,【参考】数式用3!$AN$15:$BU$23,MATCH(N172,【参考】数式用3!$AN$2:$BU$2,0)),"")</f>
        <v/>
      </c>
      <c r="Y172" s="961"/>
      <c r="Z172" s="450"/>
      <c r="AA172" s="428"/>
      <c r="AB172" s="338" t="str">
        <f>IFERROR(AA172*VLOOKUP(AG172,【参考】数式用3!$AN$24:$BU$27,MATCH(N172,【参考】数式用3!$AN$2:$BU$2,0)),"")</f>
        <v/>
      </c>
      <c r="AC172" s="50"/>
      <c r="AD172" s="427" t="str">
        <f t="shared" si="11"/>
        <v/>
      </c>
      <c r="AE172" s="323" t="str">
        <f t="shared" si="12"/>
        <v/>
      </c>
      <c r="AF172" s="323" t="str">
        <f t="shared" si="13"/>
        <v/>
      </c>
      <c r="AG172" s="323" t="str">
        <f t="shared" si="14"/>
        <v/>
      </c>
    </row>
    <row r="173" spans="1:33" ht="25" customHeight="1">
      <c r="A173" s="430">
        <v>157</v>
      </c>
      <c r="B173" s="908" t="str">
        <f>IF(基本情報入力シート!C210="","",基本情報入力シート!C210)</f>
        <v/>
      </c>
      <c r="C173" s="909"/>
      <c r="D173" s="909"/>
      <c r="E173" s="909"/>
      <c r="F173" s="909"/>
      <c r="G173" s="909"/>
      <c r="H173" s="909"/>
      <c r="I173" s="909"/>
      <c r="J173" s="325" t="str">
        <f>IF(基本情報入力シート!M210="","",基本情報入力シート!M210)</f>
        <v/>
      </c>
      <c r="K173" s="325" t="str">
        <f>IF(基本情報入力シート!R210="","",基本情報入力シート!R210)</f>
        <v/>
      </c>
      <c r="L173" s="325" t="str">
        <f>IF(基本情報入力シート!W210="","",基本情報入力シート!W210)</f>
        <v/>
      </c>
      <c r="M173" s="335" t="str">
        <f>IF(基本情報入力シート!X210="","",基本情報入力シート!X210)</f>
        <v/>
      </c>
      <c r="N173" s="339" t="str">
        <f>IF(基本情報入力シート!Y210="","",基本情報入力シート!Y210)</f>
        <v/>
      </c>
      <c r="O173" s="47"/>
      <c r="P173" s="48"/>
      <c r="Q173" s="49"/>
      <c r="R173" s="47"/>
      <c r="S173" s="336"/>
      <c r="T173" s="454" t="str">
        <f>IFERROR(S173*VLOOKUP(AE173,【参考】数式用3!$AN$3:$BU$14,MATCH(N173,【参考】数式用3!$AN$2:$BU$2,0)),"")</f>
        <v/>
      </c>
      <c r="U173" s="337"/>
      <c r="V173" s="55"/>
      <c r="W173" s="55"/>
      <c r="X173" s="960" t="str">
        <f>IFERROR(V173*VLOOKUP(AF173,【参考】数式用3!$AN$15:$BU$23,MATCH(N173,【参考】数式用3!$AN$2:$BU$2,0)),"")</f>
        <v/>
      </c>
      <c r="Y173" s="961"/>
      <c r="Z173" s="450"/>
      <c r="AA173" s="428"/>
      <c r="AB173" s="338" t="str">
        <f>IFERROR(AA173*VLOOKUP(AG173,【参考】数式用3!$AN$24:$BU$27,MATCH(N173,【参考】数式用3!$AN$2:$BU$2,0)),"")</f>
        <v/>
      </c>
      <c r="AC173" s="50"/>
      <c r="AD173" s="427" t="str">
        <f t="shared" si="11"/>
        <v/>
      </c>
      <c r="AE173" s="323" t="str">
        <f t="shared" si="12"/>
        <v/>
      </c>
      <c r="AF173" s="323" t="str">
        <f t="shared" si="13"/>
        <v/>
      </c>
      <c r="AG173" s="323" t="str">
        <f t="shared" si="14"/>
        <v/>
      </c>
    </row>
    <row r="174" spans="1:33" ht="25" customHeight="1">
      <c r="A174" s="430">
        <v>158</v>
      </c>
      <c r="B174" s="908" t="str">
        <f>IF(基本情報入力シート!C211="","",基本情報入力シート!C211)</f>
        <v/>
      </c>
      <c r="C174" s="909"/>
      <c r="D174" s="909"/>
      <c r="E174" s="909"/>
      <c r="F174" s="909"/>
      <c r="G174" s="909"/>
      <c r="H174" s="909"/>
      <c r="I174" s="909"/>
      <c r="J174" s="325" t="str">
        <f>IF(基本情報入力シート!M211="","",基本情報入力シート!M211)</f>
        <v/>
      </c>
      <c r="K174" s="325" t="str">
        <f>IF(基本情報入力シート!R211="","",基本情報入力シート!R211)</f>
        <v/>
      </c>
      <c r="L174" s="325" t="str">
        <f>IF(基本情報入力シート!W211="","",基本情報入力シート!W211)</f>
        <v/>
      </c>
      <c r="M174" s="335" t="str">
        <f>IF(基本情報入力シート!X211="","",基本情報入力シート!X211)</f>
        <v/>
      </c>
      <c r="N174" s="339" t="str">
        <f>IF(基本情報入力シート!Y211="","",基本情報入力シート!Y211)</f>
        <v/>
      </c>
      <c r="O174" s="47"/>
      <c r="P174" s="48"/>
      <c r="Q174" s="49"/>
      <c r="R174" s="47"/>
      <c r="S174" s="336"/>
      <c r="T174" s="454" t="str">
        <f>IFERROR(S174*VLOOKUP(AE174,【参考】数式用3!$AN$3:$BU$14,MATCH(N174,【参考】数式用3!$AN$2:$BU$2,0)),"")</f>
        <v/>
      </c>
      <c r="U174" s="337"/>
      <c r="V174" s="55"/>
      <c r="W174" s="55"/>
      <c r="X174" s="960" t="str">
        <f>IFERROR(V174*VLOOKUP(AF174,【参考】数式用3!$AN$15:$BU$23,MATCH(N174,【参考】数式用3!$AN$2:$BU$2,0)),"")</f>
        <v/>
      </c>
      <c r="Y174" s="961"/>
      <c r="Z174" s="450"/>
      <c r="AA174" s="428"/>
      <c r="AB174" s="338" t="str">
        <f>IFERROR(AA174*VLOOKUP(AG174,【参考】数式用3!$AN$24:$BU$27,MATCH(N174,【参考】数式用3!$AN$2:$BU$2,0)),"")</f>
        <v/>
      </c>
      <c r="AC174" s="50"/>
      <c r="AD174" s="427" t="str">
        <f t="shared" si="11"/>
        <v/>
      </c>
      <c r="AE174" s="323" t="str">
        <f t="shared" si="12"/>
        <v/>
      </c>
      <c r="AF174" s="323" t="str">
        <f t="shared" si="13"/>
        <v/>
      </c>
      <c r="AG174" s="323" t="str">
        <f t="shared" si="14"/>
        <v/>
      </c>
    </row>
    <row r="175" spans="1:33" ht="25" customHeight="1">
      <c r="A175" s="430">
        <v>159</v>
      </c>
      <c r="B175" s="908" t="str">
        <f>IF(基本情報入力シート!C212="","",基本情報入力シート!C212)</f>
        <v/>
      </c>
      <c r="C175" s="909"/>
      <c r="D175" s="909"/>
      <c r="E175" s="909"/>
      <c r="F175" s="909"/>
      <c r="G175" s="909"/>
      <c r="H175" s="909"/>
      <c r="I175" s="909"/>
      <c r="J175" s="325" t="str">
        <f>IF(基本情報入力シート!M212="","",基本情報入力シート!M212)</f>
        <v/>
      </c>
      <c r="K175" s="325" t="str">
        <f>IF(基本情報入力シート!R212="","",基本情報入力シート!R212)</f>
        <v/>
      </c>
      <c r="L175" s="325" t="str">
        <f>IF(基本情報入力シート!W212="","",基本情報入力シート!W212)</f>
        <v/>
      </c>
      <c r="M175" s="335" t="str">
        <f>IF(基本情報入力シート!X212="","",基本情報入力シート!X212)</f>
        <v/>
      </c>
      <c r="N175" s="339" t="str">
        <f>IF(基本情報入力シート!Y212="","",基本情報入力シート!Y212)</f>
        <v/>
      </c>
      <c r="O175" s="47"/>
      <c r="P175" s="48"/>
      <c r="Q175" s="49"/>
      <c r="R175" s="47"/>
      <c r="S175" s="336"/>
      <c r="T175" s="454" t="str">
        <f>IFERROR(S175*VLOOKUP(AE175,【参考】数式用3!$AN$3:$BU$14,MATCH(N175,【参考】数式用3!$AN$2:$BU$2,0)),"")</f>
        <v/>
      </c>
      <c r="U175" s="337"/>
      <c r="V175" s="55"/>
      <c r="W175" s="55"/>
      <c r="X175" s="960" t="str">
        <f>IFERROR(V175*VLOOKUP(AF175,【参考】数式用3!$AN$15:$BU$23,MATCH(N175,【参考】数式用3!$AN$2:$BU$2,0)),"")</f>
        <v/>
      </c>
      <c r="Y175" s="961"/>
      <c r="Z175" s="450"/>
      <c r="AA175" s="428"/>
      <c r="AB175" s="338" t="str">
        <f>IFERROR(AA175*VLOOKUP(AG175,【参考】数式用3!$AN$24:$BU$27,MATCH(N175,【参考】数式用3!$AN$2:$BU$2,0)),"")</f>
        <v/>
      </c>
      <c r="AC175" s="50"/>
      <c r="AD175" s="427" t="str">
        <f t="shared" si="11"/>
        <v/>
      </c>
      <c r="AE175" s="323" t="str">
        <f t="shared" si="12"/>
        <v/>
      </c>
      <c r="AF175" s="323" t="str">
        <f t="shared" si="13"/>
        <v/>
      </c>
      <c r="AG175" s="323" t="str">
        <f t="shared" si="14"/>
        <v/>
      </c>
    </row>
    <row r="176" spans="1:33" ht="25" customHeight="1">
      <c r="A176" s="430">
        <v>160</v>
      </c>
      <c r="B176" s="908" t="str">
        <f>IF(基本情報入力シート!C213="","",基本情報入力シート!C213)</f>
        <v/>
      </c>
      <c r="C176" s="909"/>
      <c r="D176" s="909"/>
      <c r="E176" s="909"/>
      <c r="F176" s="909"/>
      <c r="G176" s="909"/>
      <c r="H176" s="909"/>
      <c r="I176" s="909"/>
      <c r="J176" s="325" t="str">
        <f>IF(基本情報入力シート!M213="","",基本情報入力シート!M213)</f>
        <v/>
      </c>
      <c r="K176" s="325" t="str">
        <f>IF(基本情報入力シート!R213="","",基本情報入力シート!R213)</f>
        <v/>
      </c>
      <c r="L176" s="325" t="str">
        <f>IF(基本情報入力シート!W213="","",基本情報入力シート!W213)</f>
        <v/>
      </c>
      <c r="M176" s="335" t="str">
        <f>IF(基本情報入力シート!X213="","",基本情報入力シート!X213)</f>
        <v/>
      </c>
      <c r="N176" s="339" t="str">
        <f>IF(基本情報入力シート!Y213="","",基本情報入力シート!Y213)</f>
        <v/>
      </c>
      <c r="O176" s="47"/>
      <c r="P176" s="48"/>
      <c r="Q176" s="49"/>
      <c r="R176" s="47"/>
      <c r="S176" s="336"/>
      <c r="T176" s="454" t="str">
        <f>IFERROR(S176*VLOOKUP(AE176,【参考】数式用3!$AN$3:$BU$14,MATCH(N176,【参考】数式用3!$AN$2:$BU$2,0)),"")</f>
        <v/>
      </c>
      <c r="U176" s="337"/>
      <c r="V176" s="55"/>
      <c r="W176" s="55"/>
      <c r="X176" s="960" t="str">
        <f>IFERROR(V176*VLOOKUP(AF176,【参考】数式用3!$AN$15:$BU$23,MATCH(N176,【参考】数式用3!$AN$2:$BU$2,0)),"")</f>
        <v/>
      </c>
      <c r="Y176" s="961"/>
      <c r="Z176" s="450"/>
      <c r="AA176" s="428"/>
      <c r="AB176" s="338" t="str">
        <f>IFERROR(AA176*VLOOKUP(AG176,【参考】数式用3!$AN$24:$BU$27,MATCH(N176,【参考】数式用3!$AN$2:$BU$2,0)),"")</f>
        <v/>
      </c>
      <c r="AC176" s="50"/>
      <c r="AD176" s="427" t="str">
        <f t="shared" si="11"/>
        <v/>
      </c>
      <c r="AE176" s="323" t="str">
        <f t="shared" si="12"/>
        <v/>
      </c>
      <c r="AF176" s="323" t="str">
        <f t="shared" si="13"/>
        <v/>
      </c>
      <c r="AG176" s="323" t="str">
        <f t="shared" si="14"/>
        <v/>
      </c>
    </row>
    <row r="177" spans="1:33" ht="25" customHeight="1">
      <c r="A177" s="430">
        <v>161</v>
      </c>
      <c r="B177" s="908" t="str">
        <f>IF(基本情報入力シート!C214="","",基本情報入力シート!C214)</f>
        <v/>
      </c>
      <c r="C177" s="909"/>
      <c r="D177" s="909"/>
      <c r="E177" s="909"/>
      <c r="F177" s="909"/>
      <c r="G177" s="909"/>
      <c r="H177" s="909"/>
      <c r="I177" s="909"/>
      <c r="J177" s="325" t="str">
        <f>IF(基本情報入力シート!M214="","",基本情報入力シート!M214)</f>
        <v/>
      </c>
      <c r="K177" s="325" t="str">
        <f>IF(基本情報入力シート!R214="","",基本情報入力シート!R214)</f>
        <v/>
      </c>
      <c r="L177" s="325" t="str">
        <f>IF(基本情報入力シート!W214="","",基本情報入力シート!W214)</f>
        <v/>
      </c>
      <c r="M177" s="335" t="str">
        <f>IF(基本情報入力シート!X214="","",基本情報入力シート!X214)</f>
        <v/>
      </c>
      <c r="N177" s="339" t="str">
        <f>IF(基本情報入力シート!Y214="","",基本情報入力シート!Y214)</f>
        <v/>
      </c>
      <c r="O177" s="47"/>
      <c r="P177" s="48"/>
      <c r="Q177" s="49"/>
      <c r="R177" s="47"/>
      <c r="S177" s="336"/>
      <c r="T177" s="454" t="str">
        <f>IFERROR(S177*VLOOKUP(AE177,【参考】数式用3!$AN$3:$BU$14,MATCH(N177,【参考】数式用3!$AN$2:$BU$2,0)),"")</f>
        <v/>
      </c>
      <c r="U177" s="337"/>
      <c r="V177" s="55"/>
      <c r="W177" s="55"/>
      <c r="X177" s="960" t="str">
        <f>IFERROR(V177*VLOOKUP(AF177,【参考】数式用3!$AN$15:$BU$23,MATCH(N177,【参考】数式用3!$AN$2:$BU$2,0)),"")</f>
        <v/>
      </c>
      <c r="Y177" s="961"/>
      <c r="Z177" s="450"/>
      <c r="AA177" s="428"/>
      <c r="AB177" s="338" t="str">
        <f>IFERROR(AA177*VLOOKUP(AG177,【参考】数式用3!$AN$24:$BU$27,MATCH(N177,【参考】数式用3!$AN$2:$BU$2,0)),"")</f>
        <v/>
      </c>
      <c r="AC177" s="50"/>
      <c r="AD177" s="427" t="str">
        <f t="shared" si="11"/>
        <v/>
      </c>
      <c r="AE177" s="323" t="str">
        <f t="shared" si="12"/>
        <v/>
      </c>
      <c r="AF177" s="323" t="str">
        <f t="shared" si="13"/>
        <v/>
      </c>
      <c r="AG177" s="323" t="str">
        <f t="shared" si="14"/>
        <v/>
      </c>
    </row>
    <row r="178" spans="1:33" ht="25" customHeight="1">
      <c r="A178" s="430">
        <v>162</v>
      </c>
      <c r="B178" s="908" t="str">
        <f>IF(基本情報入力シート!C215="","",基本情報入力シート!C215)</f>
        <v/>
      </c>
      <c r="C178" s="909"/>
      <c r="D178" s="909"/>
      <c r="E178" s="909"/>
      <c r="F178" s="909"/>
      <c r="G178" s="909"/>
      <c r="H178" s="909"/>
      <c r="I178" s="909"/>
      <c r="J178" s="325" t="str">
        <f>IF(基本情報入力シート!M215="","",基本情報入力シート!M215)</f>
        <v/>
      </c>
      <c r="K178" s="325" t="str">
        <f>IF(基本情報入力シート!R215="","",基本情報入力シート!R215)</f>
        <v/>
      </c>
      <c r="L178" s="325" t="str">
        <f>IF(基本情報入力シート!W215="","",基本情報入力シート!W215)</f>
        <v/>
      </c>
      <c r="M178" s="335" t="str">
        <f>IF(基本情報入力シート!X215="","",基本情報入力シート!X215)</f>
        <v/>
      </c>
      <c r="N178" s="339" t="str">
        <f>IF(基本情報入力シート!Y215="","",基本情報入力シート!Y215)</f>
        <v/>
      </c>
      <c r="O178" s="47"/>
      <c r="P178" s="48"/>
      <c r="Q178" s="49"/>
      <c r="R178" s="47"/>
      <c r="S178" s="336"/>
      <c r="T178" s="454" t="str">
        <f>IFERROR(S178*VLOOKUP(AE178,【参考】数式用3!$AN$3:$BU$14,MATCH(N178,【参考】数式用3!$AN$2:$BU$2,0)),"")</f>
        <v/>
      </c>
      <c r="U178" s="337"/>
      <c r="V178" s="55"/>
      <c r="W178" s="55"/>
      <c r="X178" s="960" t="str">
        <f>IFERROR(V178*VLOOKUP(AF178,【参考】数式用3!$AN$15:$BU$23,MATCH(N178,【参考】数式用3!$AN$2:$BU$2,0)),"")</f>
        <v/>
      </c>
      <c r="Y178" s="961"/>
      <c r="Z178" s="450"/>
      <c r="AA178" s="428"/>
      <c r="AB178" s="338" t="str">
        <f>IFERROR(AA178*VLOOKUP(AG178,【参考】数式用3!$AN$24:$BU$27,MATCH(N178,【参考】数式用3!$AN$2:$BU$2,0)),"")</f>
        <v/>
      </c>
      <c r="AC178" s="50"/>
      <c r="AD178" s="427" t="str">
        <f t="shared" si="11"/>
        <v/>
      </c>
      <c r="AE178" s="323" t="str">
        <f t="shared" si="12"/>
        <v/>
      </c>
      <c r="AF178" s="323" t="str">
        <f t="shared" si="13"/>
        <v/>
      </c>
      <c r="AG178" s="323" t="str">
        <f t="shared" si="14"/>
        <v/>
      </c>
    </row>
    <row r="179" spans="1:33" ht="25" customHeight="1">
      <c r="A179" s="430">
        <v>163</v>
      </c>
      <c r="B179" s="908" t="str">
        <f>IF(基本情報入力シート!C216="","",基本情報入力シート!C216)</f>
        <v/>
      </c>
      <c r="C179" s="909"/>
      <c r="D179" s="909"/>
      <c r="E179" s="909"/>
      <c r="F179" s="909"/>
      <c r="G179" s="909"/>
      <c r="H179" s="909"/>
      <c r="I179" s="909"/>
      <c r="J179" s="325" t="str">
        <f>IF(基本情報入力シート!M216="","",基本情報入力シート!M216)</f>
        <v/>
      </c>
      <c r="K179" s="325" t="str">
        <f>IF(基本情報入力シート!R216="","",基本情報入力シート!R216)</f>
        <v/>
      </c>
      <c r="L179" s="325" t="str">
        <f>IF(基本情報入力シート!W216="","",基本情報入力シート!W216)</f>
        <v/>
      </c>
      <c r="M179" s="335" t="str">
        <f>IF(基本情報入力シート!X216="","",基本情報入力シート!X216)</f>
        <v/>
      </c>
      <c r="N179" s="339" t="str">
        <f>IF(基本情報入力シート!Y216="","",基本情報入力シート!Y216)</f>
        <v/>
      </c>
      <c r="O179" s="47"/>
      <c r="P179" s="48"/>
      <c r="Q179" s="49"/>
      <c r="R179" s="47"/>
      <c r="S179" s="336"/>
      <c r="T179" s="454" t="str">
        <f>IFERROR(S179*VLOOKUP(AE179,【参考】数式用3!$AN$3:$BU$14,MATCH(N179,【参考】数式用3!$AN$2:$BU$2,0)),"")</f>
        <v/>
      </c>
      <c r="U179" s="337"/>
      <c r="V179" s="55"/>
      <c r="W179" s="55"/>
      <c r="X179" s="960" t="str">
        <f>IFERROR(V179*VLOOKUP(AF179,【参考】数式用3!$AN$15:$BU$23,MATCH(N179,【参考】数式用3!$AN$2:$BU$2,0)),"")</f>
        <v/>
      </c>
      <c r="Y179" s="961"/>
      <c r="Z179" s="450"/>
      <c r="AA179" s="428"/>
      <c r="AB179" s="338" t="str">
        <f>IFERROR(AA179*VLOOKUP(AG179,【参考】数式用3!$AN$24:$BU$27,MATCH(N179,【参考】数式用3!$AN$2:$BU$2,0)),"")</f>
        <v/>
      </c>
      <c r="AC179" s="50"/>
      <c r="AD179" s="427" t="str">
        <f t="shared" si="11"/>
        <v/>
      </c>
      <c r="AE179" s="323" t="str">
        <f t="shared" si="12"/>
        <v/>
      </c>
      <c r="AF179" s="323" t="str">
        <f t="shared" si="13"/>
        <v/>
      </c>
      <c r="AG179" s="323" t="str">
        <f t="shared" si="14"/>
        <v/>
      </c>
    </row>
    <row r="180" spans="1:33" ht="25" customHeight="1">
      <c r="A180" s="430">
        <v>164</v>
      </c>
      <c r="B180" s="908" t="str">
        <f>IF(基本情報入力シート!C217="","",基本情報入力シート!C217)</f>
        <v/>
      </c>
      <c r="C180" s="909"/>
      <c r="D180" s="909"/>
      <c r="E180" s="909"/>
      <c r="F180" s="909"/>
      <c r="G180" s="909"/>
      <c r="H180" s="909"/>
      <c r="I180" s="909"/>
      <c r="J180" s="325" t="str">
        <f>IF(基本情報入力シート!M217="","",基本情報入力シート!M217)</f>
        <v/>
      </c>
      <c r="K180" s="325" t="str">
        <f>IF(基本情報入力シート!R217="","",基本情報入力シート!R217)</f>
        <v/>
      </c>
      <c r="L180" s="325" t="str">
        <f>IF(基本情報入力シート!W217="","",基本情報入力シート!W217)</f>
        <v/>
      </c>
      <c r="M180" s="335" t="str">
        <f>IF(基本情報入力シート!X217="","",基本情報入力シート!X217)</f>
        <v/>
      </c>
      <c r="N180" s="339" t="str">
        <f>IF(基本情報入力シート!Y217="","",基本情報入力シート!Y217)</f>
        <v/>
      </c>
      <c r="O180" s="47"/>
      <c r="P180" s="48"/>
      <c r="Q180" s="49"/>
      <c r="R180" s="47"/>
      <c r="S180" s="336"/>
      <c r="T180" s="454" t="str">
        <f>IFERROR(S180*VLOOKUP(AE180,【参考】数式用3!$AN$3:$BU$14,MATCH(N180,【参考】数式用3!$AN$2:$BU$2,0)),"")</f>
        <v/>
      </c>
      <c r="U180" s="337"/>
      <c r="V180" s="55"/>
      <c r="W180" s="55"/>
      <c r="X180" s="960" t="str">
        <f>IFERROR(V180*VLOOKUP(AF180,【参考】数式用3!$AN$15:$BU$23,MATCH(N180,【参考】数式用3!$AN$2:$BU$2,0)),"")</f>
        <v/>
      </c>
      <c r="Y180" s="961"/>
      <c r="Z180" s="450"/>
      <c r="AA180" s="428"/>
      <c r="AB180" s="338" t="str">
        <f>IFERROR(AA180*VLOOKUP(AG180,【参考】数式用3!$AN$24:$BU$27,MATCH(N180,【参考】数式用3!$AN$2:$BU$2,0)),"")</f>
        <v/>
      </c>
      <c r="AC180" s="50"/>
      <c r="AD180" s="427" t="str">
        <f t="shared" si="11"/>
        <v/>
      </c>
      <c r="AE180" s="323" t="str">
        <f t="shared" si="12"/>
        <v/>
      </c>
      <c r="AF180" s="323" t="str">
        <f t="shared" si="13"/>
        <v/>
      </c>
      <c r="AG180" s="323" t="str">
        <f t="shared" si="14"/>
        <v/>
      </c>
    </row>
    <row r="181" spans="1:33" ht="25" customHeight="1">
      <c r="A181" s="430">
        <v>165</v>
      </c>
      <c r="B181" s="908" t="str">
        <f>IF(基本情報入力シート!C218="","",基本情報入力シート!C218)</f>
        <v/>
      </c>
      <c r="C181" s="909"/>
      <c r="D181" s="909"/>
      <c r="E181" s="909"/>
      <c r="F181" s="909"/>
      <c r="G181" s="909"/>
      <c r="H181" s="909"/>
      <c r="I181" s="909"/>
      <c r="J181" s="325" t="str">
        <f>IF(基本情報入力シート!M218="","",基本情報入力シート!M218)</f>
        <v/>
      </c>
      <c r="K181" s="325" t="str">
        <f>IF(基本情報入力シート!R218="","",基本情報入力シート!R218)</f>
        <v/>
      </c>
      <c r="L181" s="325" t="str">
        <f>IF(基本情報入力シート!W218="","",基本情報入力シート!W218)</f>
        <v/>
      </c>
      <c r="M181" s="335" t="str">
        <f>IF(基本情報入力シート!X218="","",基本情報入力シート!X218)</f>
        <v/>
      </c>
      <c r="N181" s="339" t="str">
        <f>IF(基本情報入力シート!Y218="","",基本情報入力シート!Y218)</f>
        <v/>
      </c>
      <c r="O181" s="47"/>
      <c r="P181" s="48"/>
      <c r="Q181" s="49"/>
      <c r="R181" s="47"/>
      <c r="S181" s="336"/>
      <c r="T181" s="454" t="str">
        <f>IFERROR(S181*VLOOKUP(AE181,【参考】数式用3!$AN$3:$BU$14,MATCH(N181,【参考】数式用3!$AN$2:$BU$2,0)),"")</f>
        <v/>
      </c>
      <c r="U181" s="337"/>
      <c r="V181" s="55"/>
      <c r="W181" s="55"/>
      <c r="X181" s="960" t="str">
        <f>IFERROR(V181*VLOOKUP(AF181,【参考】数式用3!$AN$15:$BU$23,MATCH(N181,【参考】数式用3!$AN$2:$BU$2,0)),"")</f>
        <v/>
      </c>
      <c r="Y181" s="961"/>
      <c r="Z181" s="450"/>
      <c r="AA181" s="428"/>
      <c r="AB181" s="338" t="str">
        <f>IFERROR(AA181*VLOOKUP(AG181,【参考】数式用3!$AN$24:$BU$27,MATCH(N181,【参考】数式用3!$AN$2:$BU$2,0)),"")</f>
        <v/>
      </c>
      <c r="AC181" s="50"/>
      <c r="AD181" s="427" t="str">
        <f t="shared" si="11"/>
        <v/>
      </c>
      <c r="AE181" s="323" t="str">
        <f t="shared" si="12"/>
        <v/>
      </c>
      <c r="AF181" s="323" t="str">
        <f t="shared" si="13"/>
        <v/>
      </c>
      <c r="AG181" s="323" t="str">
        <f t="shared" si="14"/>
        <v/>
      </c>
    </row>
    <row r="182" spans="1:33" ht="25" customHeight="1">
      <c r="A182" s="430">
        <v>166</v>
      </c>
      <c r="B182" s="908" t="str">
        <f>IF(基本情報入力シート!C219="","",基本情報入力シート!C219)</f>
        <v/>
      </c>
      <c r="C182" s="909"/>
      <c r="D182" s="909"/>
      <c r="E182" s="909"/>
      <c r="F182" s="909"/>
      <c r="G182" s="909"/>
      <c r="H182" s="909"/>
      <c r="I182" s="909"/>
      <c r="J182" s="325" t="str">
        <f>IF(基本情報入力シート!M219="","",基本情報入力シート!M219)</f>
        <v/>
      </c>
      <c r="K182" s="325" t="str">
        <f>IF(基本情報入力シート!R219="","",基本情報入力シート!R219)</f>
        <v/>
      </c>
      <c r="L182" s="325" t="str">
        <f>IF(基本情報入力シート!W219="","",基本情報入力シート!W219)</f>
        <v/>
      </c>
      <c r="M182" s="335" t="str">
        <f>IF(基本情報入力シート!X219="","",基本情報入力シート!X219)</f>
        <v/>
      </c>
      <c r="N182" s="339" t="str">
        <f>IF(基本情報入力シート!Y219="","",基本情報入力シート!Y219)</f>
        <v/>
      </c>
      <c r="O182" s="47"/>
      <c r="P182" s="48"/>
      <c r="Q182" s="49"/>
      <c r="R182" s="47"/>
      <c r="S182" s="336"/>
      <c r="T182" s="454" t="str">
        <f>IFERROR(S182*VLOOKUP(AE182,【参考】数式用3!$AN$3:$BU$14,MATCH(N182,【参考】数式用3!$AN$2:$BU$2,0)),"")</f>
        <v/>
      </c>
      <c r="U182" s="337"/>
      <c r="V182" s="55"/>
      <c r="W182" s="55"/>
      <c r="X182" s="960" t="str">
        <f>IFERROR(V182*VLOOKUP(AF182,【参考】数式用3!$AN$15:$BU$23,MATCH(N182,【参考】数式用3!$AN$2:$BU$2,0)),"")</f>
        <v/>
      </c>
      <c r="Y182" s="961"/>
      <c r="Z182" s="450"/>
      <c r="AA182" s="428"/>
      <c r="AB182" s="338" t="str">
        <f>IFERROR(AA182*VLOOKUP(AG182,【参考】数式用3!$AN$24:$BU$27,MATCH(N182,【参考】数式用3!$AN$2:$BU$2,0)),"")</f>
        <v/>
      </c>
      <c r="AC182" s="50"/>
      <c r="AD182" s="427" t="str">
        <f t="shared" si="11"/>
        <v/>
      </c>
      <c r="AE182" s="323" t="str">
        <f t="shared" si="12"/>
        <v/>
      </c>
      <c r="AF182" s="323" t="str">
        <f t="shared" si="13"/>
        <v/>
      </c>
      <c r="AG182" s="323" t="str">
        <f t="shared" si="14"/>
        <v/>
      </c>
    </row>
    <row r="183" spans="1:33" ht="25" customHeight="1">
      <c r="A183" s="430">
        <v>167</v>
      </c>
      <c r="B183" s="908" t="str">
        <f>IF(基本情報入力シート!C220="","",基本情報入力シート!C220)</f>
        <v/>
      </c>
      <c r="C183" s="909"/>
      <c r="D183" s="909"/>
      <c r="E183" s="909"/>
      <c r="F183" s="909"/>
      <c r="G183" s="909"/>
      <c r="H183" s="909"/>
      <c r="I183" s="909"/>
      <c r="J183" s="325" t="str">
        <f>IF(基本情報入力シート!M220="","",基本情報入力シート!M220)</f>
        <v/>
      </c>
      <c r="K183" s="325" t="str">
        <f>IF(基本情報入力シート!R220="","",基本情報入力シート!R220)</f>
        <v/>
      </c>
      <c r="L183" s="325" t="str">
        <f>IF(基本情報入力シート!W220="","",基本情報入力シート!W220)</f>
        <v/>
      </c>
      <c r="M183" s="335" t="str">
        <f>IF(基本情報入力シート!X220="","",基本情報入力シート!X220)</f>
        <v/>
      </c>
      <c r="N183" s="339" t="str">
        <f>IF(基本情報入力シート!Y220="","",基本情報入力シート!Y220)</f>
        <v/>
      </c>
      <c r="O183" s="47"/>
      <c r="P183" s="48"/>
      <c r="Q183" s="49"/>
      <c r="R183" s="47"/>
      <c r="S183" s="336"/>
      <c r="T183" s="454" t="str">
        <f>IFERROR(S183*VLOOKUP(AE183,【参考】数式用3!$AN$3:$BU$14,MATCH(N183,【参考】数式用3!$AN$2:$BU$2,0)),"")</f>
        <v/>
      </c>
      <c r="U183" s="337"/>
      <c r="V183" s="55"/>
      <c r="W183" s="55"/>
      <c r="X183" s="960" t="str">
        <f>IFERROR(V183*VLOOKUP(AF183,【参考】数式用3!$AN$15:$BU$23,MATCH(N183,【参考】数式用3!$AN$2:$BU$2,0)),"")</f>
        <v/>
      </c>
      <c r="Y183" s="961"/>
      <c r="Z183" s="450"/>
      <c r="AA183" s="428"/>
      <c r="AB183" s="338" t="str">
        <f>IFERROR(AA183*VLOOKUP(AG183,【参考】数式用3!$AN$24:$BU$27,MATCH(N183,【参考】数式用3!$AN$2:$BU$2,0)),"")</f>
        <v/>
      </c>
      <c r="AC183" s="50"/>
      <c r="AD183" s="427" t="str">
        <f t="shared" si="11"/>
        <v/>
      </c>
      <c r="AE183" s="323" t="str">
        <f t="shared" si="12"/>
        <v/>
      </c>
      <c r="AF183" s="323" t="str">
        <f t="shared" si="13"/>
        <v/>
      </c>
      <c r="AG183" s="323" t="str">
        <f t="shared" si="14"/>
        <v/>
      </c>
    </row>
    <row r="184" spans="1:33" ht="25" customHeight="1">
      <c r="A184" s="430">
        <v>168</v>
      </c>
      <c r="B184" s="908" t="str">
        <f>IF(基本情報入力シート!C221="","",基本情報入力シート!C221)</f>
        <v/>
      </c>
      <c r="C184" s="909"/>
      <c r="D184" s="909"/>
      <c r="E184" s="909"/>
      <c r="F184" s="909"/>
      <c r="G184" s="909"/>
      <c r="H184" s="909"/>
      <c r="I184" s="909"/>
      <c r="J184" s="325" t="str">
        <f>IF(基本情報入力シート!M221="","",基本情報入力シート!M221)</f>
        <v/>
      </c>
      <c r="K184" s="325" t="str">
        <f>IF(基本情報入力シート!R221="","",基本情報入力シート!R221)</f>
        <v/>
      </c>
      <c r="L184" s="325" t="str">
        <f>IF(基本情報入力シート!W221="","",基本情報入力シート!W221)</f>
        <v/>
      </c>
      <c r="M184" s="335" t="str">
        <f>IF(基本情報入力シート!X221="","",基本情報入力シート!X221)</f>
        <v/>
      </c>
      <c r="N184" s="339" t="str">
        <f>IF(基本情報入力シート!Y221="","",基本情報入力シート!Y221)</f>
        <v/>
      </c>
      <c r="O184" s="47"/>
      <c r="P184" s="48"/>
      <c r="Q184" s="49"/>
      <c r="R184" s="47"/>
      <c r="S184" s="336"/>
      <c r="T184" s="454" t="str">
        <f>IFERROR(S184*VLOOKUP(AE184,【参考】数式用3!$AN$3:$BU$14,MATCH(N184,【参考】数式用3!$AN$2:$BU$2,0)),"")</f>
        <v/>
      </c>
      <c r="U184" s="337"/>
      <c r="V184" s="55"/>
      <c r="W184" s="55"/>
      <c r="X184" s="960" t="str">
        <f>IFERROR(V184*VLOOKUP(AF184,【参考】数式用3!$AN$15:$BU$23,MATCH(N184,【参考】数式用3!$AN$2:$BU$2,0)),"")</f>
        <v/>
      </c>
      <c r="Y184" s="961"/>
      <c r="Z184" s="450"/>
      <c r="AA184" s="428"/>
      <c r="AB184" s="338" t="str">
        <f>IFERROR(AA184*VLOOKUP(AG184,【参考】数式用3!$AN$24:$BU$27,MATCH(N184,【参考】数式用3!$AN$2:$BU$2,0)),"")</f>
        <v/>
      </c>
      <c r="AC184" s="50"/>
      <c r="AD184" s="427" t="str">
        <f t="shared" si="11"/>
        <v/>
      </c>
      <c r="AE184" s="323" t="str">
        <f t="shared" si="12"/>
        <v/>
      </c>
      <c r="AF184" s="323" t="str">
        <f t="shared" si="13"/>
        <v/>
      </c>
      <c r="AG184" s="323" t="str">
        <f t="shared" si="14"/>
        <v/>
      </c>
    </row>
    <row r="185" spans="1:33" ht="25" customHeight="1">
      <c r="A185" s="430">
        <v>169</v>
      </c>
      <c r="B185" s="908" t="str">
        <f>IF(基本情報入力シート!C222="","",基本情報入力シート!C222)</f>
        <v/>
      </c>
      <c r="C185" s="909"/>
      <c r="D185" s="909"/>
      <c r="E185" s="909"/>
      <c r="F185" s="909"/>
      <c r="G185" s="909"/>
      <c r="H185" s="909"/>
      <c r="I185" s="909"/>
      <c r="J185" s="325" t="str">
        <f>IF(基本情報入力シート!M222="","",基本情報入力シート!M222)</f>
        <v/>
      </c>
      <c r="K185" s="325" t="str">
        <f>IF(基本情報入力シート!R222="","",基本情報入力シート!R222)</f>
        <v/>
      </c>
      <c r="L185" s="325" t="str">
        <f>IF(基本情報入力シート!W222="","",基本情報入力シート!W222)</f>
        <v/>
      </c>
      <c r="M185" s="335" t="str">
        <f>IF(基本情報入力シート!X222="","",基本情報入力シート!X222)</f>
        <v/>
      </c>
      <c r="N185" s="339" t="str">
        <f>IF(基本情報入力シート!Y222="","",基本情報入力シート!Y222)</f>
        <v/>
      </c>
      <c r="O185" s="47"/>
      <c r="P185" s="48"/>
      <c r="Q185" s="49"/>
      <c r="R185" s="47"/>
      <c r="S185" s="336"/>
      <c r="T185" s="454" t="str">
        <f>IFERROR(S185*VLOOKUP(AE185,【参考】数式用3!$AN$3:$BU$14,MATCH(N185,【参考】数式用3!$AN$2:$BU$2,0)),"")</f>
        <v/>
      </c>
      <c r="U185" s="337"/>
      <c r="V185" s="55"/>
      <c r="W185" s="55"/>
      <c r="X185" s="960" t="str">
        <f>IFERROR(V185*VLOOKUP(AF185,【参考】数式用3!$AN$15:$BU$23,MATCH(N185,【参考】数式用3!$AN$2:$BU$2,0)),"")</f>
        <v/>
      </c>
      <c r="Y185" s="961"/>
      <c r="Z185" s="450"/>
      <c r="AA185" s="428"/>
      <c r="AB185" s="338" t="str">
        <f>IFERROR(AA185*VLOOKUP(AG185,【参考】数式用3!$AN$24:$BU$27,MATCH(N185,【参考】数式用3!$AN$2:$BU$2,0)),"")</f>
        <v/>
      </c>
      <c r="AC185" s="50"/>
      <c r="AD185" s="427" t="str">
        <f t="shared" si="11"/>
        <v/>
      </c>
      <c r="AE185" s="323" t="str">
        <f t="shared" si="12"/>
        <v/>
      </c>
      <c r="AF185" s="323" t="str">
        <f t="shared" si="13"/>
        <v/>
      </c>
      <c r="AG185" s="323" t="str">
        <f t="shared" si="14"/>
        <v/>
      </c>
    </row>
    <row r="186" spans="1:33" ht="25" customHeight="1">
      <c r="A186" s="430">
        <v>170</v>
      </c>
      <c r="B186" s="908" t="str">
        <f>IF(基本情報入力シート!C223="","",基本情報入力シート!C223)</f>
        <v/>
      </c>
      <c r="C186" s="909"/>
      <c r="D186" s="909"/>
      <c r="E186" s="909"/>
      <c r="F186" s="909"/>
      <c r="G186" s="909"/>
      <c r="H186" s="909"/>
      <c r="I186" s="909"/>
      <c r="J186" s="325" t="str">
        <f>IF(基本情報入力シート!M223="","",基本情報入力シート!M223)</f>
        <v/>
      </c>
      <c r="K186" s="325" t="str">
        <f>IF(基本情報入力シート!R223="","",基本情報入力シート!R223)</f>
        <v/>
      </c>
      <c r="L186" s="325" t="str">
        <f>IF(基本情報入力シート!W223="","",基本情報入力シート!W223)</f>
        <v/>
      </c>
      <c r="M186" s="335" t="str">
        <f>IF(基本情報入力シート!X223="","",基本情報入力シート!X223)</f>
        <v/>
      </c>
      <c r="N186" s="339" t="str">
        <f>IF(基本情報入力シート!Y223="","",基本情報入力シート!Y223)</f>
        <v/>
      </c>
      <c r="O186" s="47"/>
      <c r="P186" s="48"/>
      <c r="Q186" s="49"/>
      <c r="R186" s="47"/>
      <c r="S186" s="336"/>
      <c r="T186" s="454" t="str">
        <f>IFERROR(S186*VLOOKUP(AE186,【参考】数式用3!$AN$3:$BU$14,MATCH(N186,【参考】数式用3!$AN$2:$BU$2,0)),"")</f>
        <v/>
      </c>
      <c r="U186" s="337"/>
      <c r="V186" s="55"/>
      <c r="W186" s="55"/>
      <c r="X186" s="960" t="str">
        <f>IFERROR(V186*VLOOKUP(AF186,【参考】数式用3!$AN$15:$BU$23,MATCH(N186,【参考】数式用3!$AN$2:$BU$2,0)),"")</f>
        <v/>
      </c>
      <c r="Y186" s="961"/>
      <c r="Z186" s="450"/>
      <c r="AA186" s="428"/>
      <c r="AB186" s="338" t="str">
        <f>IFERROR(AA186*VLOOKUP(AG186,【参考】数式用3!$AN$24:$BU$27,MATCH(N186,【参考】数式用3!$AN$2:$BU$2,0)),"")</f>
        <v/>
      </c>
      <c r="AC186" s="50"/>
      <c r="AD186" s="427" t="str">
        <f t="shared" si="11"/>
        <v/>
      </c>
      <c r="AE186" s="323" t="str">
        <f t="shared" si="12"/>
        <v/>
      </c>
      <c r="AF186" s="323" t="str">
        <f t="shared" si="13"/>
        <v/>
      </c>
      <c r="AG186" s="323" t="str">
        <f t="shared" si="14"/>
        <v/>
      </c>
    </row>
    <row r="187" spans="1:33" ht="25" customHeight="1">
      <c r="A187" s="430">
        <v>171</v>
      </c>
      <c r="B187" s="908" t="str">
        <f>IF(基本情報入力シート!C224="","",基本情報入力シート!C224)</f>
        <v/>
      </c>
      <c r="C187" s="909"/>
      <c r="D187" s="909"/>
      <c r="E187" s="909"/>
      <c r="F187" s="909"/>
      <c r="G187" s="909"/>
      <c r="H187" s="909"/>
      <c r="I187" s="909"/>
      <c r="J187" s="325" t="str">
        <f>IF(基本情報入力シート!M224="","",基本情報入力シート!M224)</f>
        <v/>
      </c>
      <c r="K187" s="325" t="str">
        <f>IF(基本情報入力シート!R224="","",基本情報入力シート!R224)</f>
        <v/>
      </c>
      <c r="L187" s="325" t="str">
        <f>IF(基本情報入力シート!W224="","",基本情報入力シート!W224)</f>
        <v/>
      </c>
      <c r="M187" s="335" t="str">
        <f>IF(基本情報入力シート!X224="","",基本情報入力シート!X224)</f>
        <v/>
      </c>
      <c r="N187" s="339" t="str">
        <f>IF(基本情報入力シート!Y224="","",基本情報入力シート!Y224)</f>
        <v/>
      </c>
      <c r="O187" s="47"/>
      <c r="P187" s="48"/>
      <c r="Q187" s="49"/>
      <c r="R187" s="47"/>
      <c r="S187" s="336"/>
      <c r="T187" s="454" t="str">
        <f>IFERROR(S187*VLOOKUP(AE187,【参考】数式用3!$AN$3:$BU$14,MATCH(N187,【参考】数式用3!$AN$2:$BU$2,0)),"")</f>
        <v/>
      </c>
      <c r="U187" s="337"/>
      <c r="V187" s="55"/>
      <c r="W187" s="55"/>
      <c r="X187" s="960" t="str">
        <f>IFERROR(V187*VLOOKUP(AF187,【参考】数式用3!$AN$15:$BU$23,MATCH(N187,【参考】数式用3!$AN$2:$BU$2,0)),"")</f>
        <v/>
      </c>
      <c r="Y187" s="961"/>
      <c r="Z187" s="450"/>
      <c r="AA187" s="428"/>
      <c r="AB187" s="338" t="str">
        <f>IFERROR(AA187*VLOOKUP(AG187,【参考】数式用3!$AN$24:$BU$27,MATCH(N187,【参考】数式用3!$AN$2:$BU$2,0)),"")</f>
        <v/>
      </c>
      <c r="AC187" s="50"/>
      <c r="AD187" s="427" t="str">
        <f t="shared" si="11"/>
        <v/>
      </c>
      <c r="AE187" s="323" t="str">
        <f t="shared" si="12"/>
        <v/>
      </c>
      <c r="AF187" s="323" t="str">
        <f t="shared" si="13"/>
        <v/>
      </c>
      <c r="AG187" s="323" t="str">
        <f t="shared" si="14"/>
        <v/>
      </c>
    </row>
    <row r="188" spans="1:33" ht="25" customHeight="1">
      <c r="A188" s="430">
        <v>172</v>
      </c>
      <c r="B188" s="908" t="str">
        <f>IF(基本情報入力シート!C225="","",基本情報入力シート!C225)</f>
        <v/>
      </c>
      <c r="C188" s="909"/>
      <c r="D188" s="909"/>
      <c r="E188" s="909"/>
      <c r="F188" s="909"/>
      <c r="G188" s="909"/>
      <c r="H188" s="909"/>
      <c r="I188" s="909"/>
      <c r="J188" s="325" t="str">
        <f>IF(基本情報入力シート!M225="","",基本情報入力シート!M225)</f>
        <v/>
      </c>
      <c r="K188" s="325" t="str">
        <f>IF(基本情報入力シート!R225="","",基本情報入力シート!R225)</f>
        <v/>
      </c>
      <c r="L188" s="325" t="str">
        <f>IF(基本情報入力シート!W225="","",基本情報入力シート!W225)</f>
        <v/>
      </c>
      <c r="M188" s="335" t="str">
        <f>IF(基本情報入力シート!X225="","",基本情報入力シート!X225)</f>
        <v/>
      </c>
      <c r="N188" s="339" t="str">
        <f>IF(基本情報入力シート!Y225="","",基本情報入力シート!Y225)</f>
        <v/>
      </c>
      <c r="O188" s="47"/>
      <c r="P188" s="48"/>
      <c r="Q188" s="49"/>
      <c r="R188" s="47"/>
      <c r="S188" s="336"/>
      <c r="T188" s="454" t="str">
        <f>IFERROR(S188*VLOOKUP(AE188,【参考】数式用3!$AN$3:$BU$14,MATCH(N188,【参考】数式用3!$AN$2:$BU$2,0)),"")</f>
        <v/>
      </c>
      <c r="U188" s="337"/>
      <c r="V188" s="55"/>
      <c r="W188" s="55"/>
      <c r="X188" s="960" t="str">
        <f>IFERROR(V188*VLOOKUP(AF188,【参考】数式用3!$AN$15:$BU$23,MATCH(N188,【参考】数式用3!$AN$2:$BU$2,0)),"")</f>
        <v/>
      </c>
      <c r="Y188" s="961"/>
      <c r="Z188" s="450"/>
      <c r="AA188" s="428"/>
      <c r="AB188" s="338" t="str">
        <f>IFERROR(AA188*VLOOKUP(AG188,【参考】数式用3!$AN$24:$BU$27,MATCH(N188,【参考】数式用3!$AN$2:$BU$2,0)),"")</f>
        <v/>
      </c>
      <c r="AC188" s="50"/>
      <c r="AD188" s="427" t="str">
        <f t="shared" si="11"/>
        <v/>
      </c>
      <c r="AE188" s="323" t="str">
        <f t="shared" si="12"/>
        <v/>
      </c>
      <c r="AF188" s="323" t="str">
        <f t="shared" si="13"/>
        <v/>
      </c>
      <c r="AG188" s="323" t="str">
        <f t="shared" si="14"/>
        <v/>
      </c>
    </row>
    <row r="189" spans="1:33" ht="25" customHeight="1">
      <c r="A189" s="430">
        <v>173</v>
      </c>
      <c r="B189" s="908" t="str">
        <f>IF(基本情報入力シート!C226="","",基本情報入力シート!C226)</f>
        <v/>
      </c>
      <c r="C189" s="909"/>
      <c r="D189" s="909"/>
      <c r="E189" s="909"/>
      <c r="F189" s="909"/>
      <c r="G189" s="909"/>
      <c r="H189" s="909"/>
      <c r="I189" s="909"/>
      <c r="J189" s="325" t="str">
        <f>IF(基本情報入力シート!M226="","",基本情報入力シート!M226)</f>
        <v/>
      </c>
      <c r="K189" s="325" t="str">
        <f>IF(基本情報入力シート!R226="","",基本情報入力シート!R226)</f>
        <v/>
      </c>
      <c r="L189" s="325" t="str">
        <f>IF(基本情報入力シート!W226="","",基本情報入力シート!W226)</f>
        <v/>
      </c>
      <c r="M189" s="335" t="str">
        <f>IF(基本情報入力シート!X226="","",基本情報入力シート!X226)</f>
        <v/>
      </c>
      <c r="N189" s="339" t="str">
        <f>IF(基本情報入力シート!Y226="","",基本情報入力シート!Y226)</f>
        <v/>
      </c>
      <c r="O189" s="47"/>
      <c r="P189" s="48"/>
      <c r="Q189" s="49"/>
      <c r="R189" s="47"/>
      <c r="S189" s="336"/>
      <c r="T189" s="454" t="str">
        <f>IFERROR(S189*VLOOKUP(AE189,【参考】数式用3!$AN$3:$BU$14,MATCH(N189,【参考】数式用3!$AN$2:$BU$2,0)),"")</f>
        <v/>
      </c>
      <c r="U189" s="337"/>
      <c r="V189" s="55"/>
      <c r="W189" s="55"/>
      <c r="X189" s="960" t="str">
        <f>IFERROR(V189*VLOOKUP(AF189,【参考】数式用3!$AN$15:$BU$23,MATCH(N189,【参考】数式用3!$AN$2:$BU$2,0)),"")</f>
        <v/>
      </c>
      <c r="Y189" s="961"/>
      <c r="Z189" s="450"/>
      <c r="AA189" s="428"/>
      <c r="AB189" s="338" t="str">
        <f>IFERROR(AA189*VLOOKUP(AG189,【参考】数式用3!$AN$24:$BU$27,MATCH(N189,【参考】数式用3!$AN$2:$BU$2,0)),"")</f>
        <v/>
      </c>
      <c r="AC189" s="50"/>
      <c r="AD189" s="427" t="str">
        <f t="shared" si="11"/>
        <v/>
      </c>
      <c r="AE189" s="323" t="str">
        <f t="shared" si="12"/>
        <v/>
      </c>
      <c r="AF189" s="323" t="str">
        <f t="shared" si="13"/>
        <v/>
      </c>
      <c r="AG189" s="323" t="str">
        <f t="shared" si="14"/>
        <v/>
      </c>
    </row>
    <row r="190" spans="1:33" ht="25" customHeight="1">
      <c r="A190" s="430">
        <v>174</v>
      </c>
      <c r="B190" s="908" t="str">
        <f>IF(基本情報入力シート!C227="","",基本情報入力シート!C227)</f>
        <v/>
      </c>
      <c r="C190" s="909"/>
      <c r="D190" s="909"/>
      <c r="E190" s="909"/>
      <c r="F190" s="909"/>
      <c r="G190" s="909"/>
      <c r="H190" s="909"/>
      <c r="I190" s="909"/>
      <c r="J190" s="325" t="str">
        <f>IF(基本情報入力シート!M227="","",基本情報入力シート!M227)</f>
        <v/>
      </c>
      <c r="K190" s="325" t="str">
        <f>IF(基本情報入力シート!R227="","",基本情報入力シート!R227)</f>
        <v/>
      </c>
      <c r="L190" s="325" t="str">
        <f>IF(基本情報入力シート!W227="","",基本情報入力シート!W227)</f>
        <v/>
      </c>
      <c r="M190" s="335" t="str">
        <f>IF(基本情報入力シート!X227="","",基本情報入力シート!X227)</f>
        <v/>
      </c>
      <c r="N190" s="339" t="str">
        <f>IF(基本情報入力シート!Y227="","",基本情報入力シート!Y227)</f>
        <v/>
      </c>
      <c r="O190" s="47"/>
      <c r="P190" s="48"/>
      <c r="Q190" s="49"/>
      <c r="R190" s="47"/>
      <c r="S190" s="336"/>
      <c r="T190" s="454" t="str">
        <f>IFERROR(S190*VLOOKUP(AE190,【参考】数式用3!$AN$3:$BU$14,MATCH(N190,【参考】数式用3!$AN$2:$BU$2,0)),"")</f>
        <v/>
      </c>
      <c r="U190" s="337"/>
      <c r="V190" s="55"/>
      <c r="W190" s="55"/>
      <c r="X190" s="960" t="str">
        <f>IFERROR(V190*VLOOKUP(AF190,【参考】数式用3!$AN$15:$BU$23,MATCH(N190,【参考】数式用3!$AN$2:$BU$2,0)),"")</f>
        <v/>
      </c>
      <c r="Y190" s="961"/>
      <c r="Z190" s="450"/>
      <c r="AA190" s="428"/>
      <c r="AB190" s="338" t="str">
        <f>IFERROR(AA190*VLOOKUP(AG190,【参考】数式用3!$AN$24:$BU$27,MATCH(N190,【参考】数式用3!$AN$2:$BU$2,0)),"")</f>
        <v/>
      </c>
      <c r="AC190" s="50"/>
      <c r="AD190" s="427" t="str">
        <f t="shared" si="11"/>
        <v/>
      </c>
      <c r="AE190" s="323" t="str">
        <f t="shared" si="12"/>
        <v/>
      </c>
      <c r="AF190" s="323" t="str">
        <f t="shared" si="13"/>
        <v/>
      </c>
      <c r="AG190" s="323" t="str">
        <f t="shared" si="14"/>
        <v/>
      </c>
    </row>
    <row r="191" spans="1:33" ht="25" customHeight="1">
      <c r="A191" s="430">
        <v>175</v>
      </c>
      <c r="B191" s="908" t="str">
        <f>IF(基本情報入力シート!C228="","",基本情報入力シート!C228)</f>
        <v/>
      </c>
      <c r="C191" s="909"/>
      <c r="D191" s="909"/>
      <c r="E191" s="909"/>
      <c r="F191" s="909"/>
      <c r="G191" s="909"/>
      <c r="H191" s="909"/>
      <c r="I191" s="909"/>
      <c r="J191" s="325" t="str">
        <f>IF(基本情報入力シート!M228="","",基本情報入力シート!M228)</f>
        <v/>
      </c>
      <c r="K191" s="325" t="str">
        <f>IF(基本情報入力シート!R228="","",基本情報入力シート!R228)</f>
        <v/>
      </c>
      <c r="L191" s="325" t="str">
        <f>IF(基本情報入力シート!W228="","",基本情報入力シート!W228)</f>
        <v/>
      </c>
      <c r="M191" s="335" t="str">
        <f>IF(基本情報入力シート!X228="","",基本情報入力シート!X228)</f>
        <v/>
      </c>
      <c r="N191" s="339" t="str">
        <f>IF(基本情報入力シート!Y228="","",基本情報入力シート!Y228)</f>
        <v/>
      </c>
      <c r="O191" s="47"/>
      <c r="P191" s="48"/>
      <c r="Q191" s="49"/>
      <c r="R191" s="47"/>
      <c r="S191" s="336"/>
      <c r="T191" s="454" t="str">
        <f>IFERROR(S191*VLOOKUP(AE191,【参考】数式用3!$AN$3:$BU$14,MATCH(N191,【参考】数式用3!$AN$2:$BU$2,0)),"")</f>
        <v/>
      </c>
      <c r="U191" s="337"/>
      <c r="V191" s="55"/>
      <c r="W191" s="55"/>
      <c r="X191" s="960" t="str">
        <f>IFERROR(V191*VLOOKUP(AF191,【参考】数式用3!$AN$15:$BU$23,MATCH(N191,【参考】数式用3!$AN$2:$BU$2,0)),"")</f>
        <v/>
      </c>
      <c r="Y191" s="961"/>
      <c r="Z191" s="450"/>
      <c r="AA191" s="428"/>
      <c r="AB191" s="338" t="str">
        <f>IFERROR(AA191*VLOOKUP(AG191,【参考】数式用3!$AN$24:$BU$27,MATCH(N191,【参考】数式用3!$AN$2:$BU$2,0)),"")</f>
        <v/>
      </c>
      <c r="AC191" s="50"/>
      <c r="AD191" s="427" t="str">
        <f t="shared" si="11"/>
        <v/>
      </c>
      <c r="AE191" s="323" t="str">
        <f t="shared" si="12"/>
        <v/>
      </c>
      <c r="AF191" s="323" t="str">
        <f t="shared" si="13"/>
        <v/>
      </c>
      <c r="AG191" s="323" t="str">
        <f t="shared" si="14"/>
        <v/>
      </c>
    </row>
    <row r="192" spans="1:33" ht="25" customHeight="1">
      <c r="A192" s="430">
        <v>176</v>
      </c>
      <c r="B192" s="908" t="str">
        <f>IF(基本情報入力シート!C229="","",基本情報入力シート!C229)</f>
        <v/>
      </c>
      <c r="C192" s="909"/>
      <c r="D192" s="909"/>
      <c r="E192" s="909"/>
      <c r="F192" s="909"/>
      <c r="G192" s="909"/>
      <c r="H192" s="909"/>
      <c r="I192" s="909"/>
      <c r="J192" s="325" t="str">
        <f>IF(基本情報入力シート!M229="","",基本情報入力シート!M229)</f>
        <v/>
      </c>
      <c r="K192" s="325" t="str">
        <f>IF(基本情報入力シート!R229="","",基本情報入力シート!R229)</f>
        <v/>
      </c>
      <c r="L192" s="325" t="str">
        <f>IF(基本情報入力シート!W229="","",基本情報入力シート!W229)</f>
        <v/>
      </c>
      <c r="M192" s="335" t="str">
        <f>IF(基本情報入力シート!X229="","",基本情報入力シート!X229)</f>
        <v/>
      </c>
      <c r="N192" s="339" t="str">
        <f>IF(基本情報入力シート!Y229="","",基本情報入力シート!Y229)</f>
        <v/>
      </c>
      <c r="O192" s="47"/>
      <c r="P192" s="48"/>
      <c r="Q192" s="49"/>
      <c r="R192" s="47"/>
      <c r="S192" s="336"/>
      <c r="T192" s="454" t="str">
        <f>IFERROR(S192*VLOOKUP(AE192,【参考】数式用3!$AN$3:$BU$14,MATCH(N192,【参考】数式用3!$AN$2:$BU$2,0)),"")</f>
        <v/>
      </c>
      <c r="U192" s="337"/>
      <c r="V192" s="55"/>
      <c r="W192" s="55"/>
      <c r="X192" s="960" t="str">
        <f>IFERROR(V192*VLOOKUP(AF192,【参考】数式用3!$AN$15:$BU$23,MATCH(N192,【参考】数式用3!$AN$2:$BU$2,0)),"")</f>
        <v/>
      </c>
      <c r="Y192" s="961"/>
      <c r="Z192" s="450"/>
      <c r="AA192" s="428"/>
      <c r="AB192" s="338" t="str">
        <f>IFERROR(AA192*VLOOKUP(AG192,【参考】数式用3!$AN$24:$BU$27,MATCH(N192,【参考】数式用3!$AN$2:$BU$2,0)),"")</f>
        <v/>
      </c>
      <c r="AC192" s="50"/>
      <c r="AD192" s="427" t="str">
        <f t="shared" si="11"/>
        <v/>
      </c>
      <c r="AE192" s="323" t="str">
        <f t="shared" si="12"/>
        <v/>
      </c>
      <c r="AF192" s="323" t="str">
        <f t="shared" si="13"/>
        <v/>
      </c>
      <c r="AG192" s="323" t="str">
        <f t="shared" si="14"/>
        <v/>
      </c>
    </row>
    <row r="193" spans="1:33" ht="25" customHeight="1">
      <c r="A193" s="430">
        <v>177</v>
      </c>
      <c r="B193" s="908" t="str">
        <f>IF(基本情報入力シート!C230="","",基本情報入力シート!C230)</f>
        <v/>
      </c>
      <c r="C193" s="909"/>
      <c r="D193" s="909"/>
      <c r="E193" s="909"/>
      <c r="F193" s="909"/>
      <c r="G193" s="909"/>
      <c r="H193" s="909"/>
      <c r="I193" s="909"/>
      <c r="J193" s="325" t="str">
        <f>IF(基本情報入力シート!M230="","",基本情報入力シート!M230)</f>
        <v/>
      </c>
      <c r="K193" s="325" t="str">
        <f>IF(基本情報入力シート!R230="","",基本情報入力シート!R230)</f>
        <v/>
      </c>
      <c r="L193" s="325" t="str">
        <f>IF(基本情報入力シート!W230="","",基本情報入力シート!W230)</f>
        <v/>
      </c>
      <c r="M193" s="335" t="str">
        <f>IF(基本情報入力シート!X230="","",基本情報入力シート!X230)</f>
        <v/>
      </c>
      <c r="N193" s="339" t="str">
        <f>IF(基本情報入力シート!Y230="","",基本情報入力シート!Y230)</f>
        <v/>
      </c>
      <c r="O193" s="47"/>
      <c r="P193" s="48"/>
      <c r="Q193" s="49"/>
      <c r="R193" s="47"/>
      <c r="S193" s="336"/>
      <c r="T193" s="454" t="str">
        <f>IFERROR(S193*VLOOKUP(AE193,【参考】数式用3!$AN$3:$BU$14,MATCH(N193,【参考】数式用3!$AN$2:$BU$2,0)),"")</f>
        <v/>
      </c>
      <c r="U193" s="337"/>
      <c r="V193" s="55"/>
      <c r="W193" s="55"/>
      <c r="X193" s="960" t="str">
        <f>IFERROR(V193*VLOOKUP(AF193,【参考】数式用3!$AN$15:$BU$23,MATCH(N193,【参考】数式用3!$AN$2:$BU$2,0)),"")</f>
        <v/>
      </c>
      <c r="Y193" s="961"/>
      <c r="Z193" s="450"/>
      <c r="AA193" s="428"/>
      <c r="AB193" s="338" t="str">
        <f>IFERROR(AA193*VLOOKUP(AG193,【参考】数式用3!$AN$24:$BU$27,MATCH(N193,【参考】数式用3!$AN$2:$BU$2,0)),"")</f>
        <v/>
      </c>
      <c r="AC193" s="50"/>
      <c r="AD193" s="427" t="str">
        <f t="shared" si="11"/>
        <v/>
      </c>
      <c r="AE193" s="323" t="str">
        <f t="shared" si="12"/>
        <v/>
      </c>
      <c r="AF193" s="323" t="str">
        <f t="shared" si="13"/>
        <v/>
      </c>
      <c r="AG193" s="323" t="str">
        <f t="shared" si="14"/>
        <v/>
      </c>
    </row>
    <row r="194" spans="1:33" ht="25" customHeight="1">
      <c r="A194" s="430">
        <v>178</v>
      </c>
      <c r="B194" s="908" t="str">
        <f>IF(基本情報入力シート!C231="","",基本情報入力シート!C231)</f>
        <v/>
      </c>
      <c r="C194" s="909"/>
      <c r="D194" s="909"/>
      <c r="E194" s="909"/>
      <c r="F194" s="909"/>
      <c r="G194" s="909"/>
      <c r="H194" s="909"/>
      <c r="I194" s="909"/>
      <c r="J194" s="325" t="str">
        <f>IF(基本情報入力シート!M231="","",基本情報入力シート!M231)</f>
        <v/>
      </c>
      <c r="K194" s="325" t="str">
        <f>IF(基本情報入力シート!R231="","",基本情報入力シート!R231)</f>
        <v/>
      </c>
      <c r="L194" s="325" t="str">
        <f>IF(基本情報入力シート!W231="","",基本情報入力シート!W231)</f>
        <v/>
      </c>
      <c r="M194" s="335" t="str">
        <f>IF(基本情報入力シート!X231="","",基本情報入力シート!X231)</f>
        <v/>
      </c>
      <c r="N194" s="339" t="str">
        <f>IF(基本情報入力シート!Y231="","",基本情報入力シート!Y231)</f>
        <v/>
      </c>
      <c r="O194" s="47"/>
      <c r="P194" s="48"/>
      <c r="Q194" s="49"/>
      <c r="R194" s="47"/>
      <c r="S194" s="336"/>
      <c r="T194" s="454" t="str">
        <f>IFERROR(S194*VLOOKUP(AE194,【参考】数式用3!$AN$3:$BU$14,MATCH(N194,【参考】数式用3!$AN$2:$BU$2,0)),"")</f>
        <v/>
      </c>
      <c r="U194" s="337"/>
      <c r="V194" s="55"/>
      <c r="W194" s="55"/>
      <c r="X194" s="960" t="str">
        <f>IFERROR(V194*VLOOKUP(AF194,【参考】数式用3!$AN$15:$BU$23,MATCH(N194,【参考】数式用3!$AN$2:$BU$2,0)),"")</f>
        <v/>
      </c>
      <c r="Y194" s="961"/>
      <c r="Z194" s="450"/>
      <c r="AA194" s="428"/>
      <c r="AB194" s="338" t="str">
        <f>IFERROR(AA194*VLOOKUP(AG194,【参考】数式用3!$AN$24:$BU$27,MATCH(N194,【参考】数式用3!$AN$2:$BU$2,0)),"")</f>
        <v/>
      </c>
      <c r="AC194" s="50"/>
      <c r="AD194" s="427" t="str">
        <f t="shared" si="11"/>
        <v/>
      </c>
      <c r="AE194" s="323" t="str">
        <f t="shared" si="12"/>
        <v/>
      </c>
      <c r="AF194" s="323" t="str">
        <f t="shared" si="13"/>
        <v/>
      </c>
      <c r="AG194" s="323" t="str">
        <f t="shared" si="14"/>
        <v/>
      </c>
    </row>
    <row r="195" spans="1:33" ht="25" customHeight="1">
      <c r="A195" s="430">
        <v>179</v>
      </c>
      <c r="B195" s="908" t="str">
        <f>IF(基本情報入力シート!C232="","",基本情報入力シート!C232)</f>
        <v/>
      </c>
      <c r="C195" s="909"/>
      <c r="D195" s="909"/>
      <c r="E195" s="909"/>
      <c r="F195" s="909"/>
      <c r="G195" s="909"/>
      <c r="H195" s="909"/>
      <c r="I195" s="909"/>
      <c r="J195" s="325" t="str">
        <f>IF(基本情報入力シート!M232="","",基本情報入力シート!M232)</f>
        <v/>
      </c>
      <c r="K195" s="325" t="str">
        <f>IF(基本情報入力シート!R232="","",基本情報入力シート!R232)</f>
        <v/>
      </c>
      <c r="L195" s="325" t="str">
        <f>IF(基本情報入力シート!W232="","",基本情報入力シート!W232)</f>
        <v/>
      </c>
      <c r="M195" s="335" t="str">
        <f>IF(基本情報入力シート!X232="","",基本情報入力シート!X232)</f>
        <v/>
      </c>
      <c r="N195" s="339" t="str">
        <f>IF(基本情報入力シート!Y232="","",基本情報入力シート!Y232)</f>
        <v/>
      </c>
      <c r="O195" s="47"/>
      <c r="P195" s="48"/>
      <c r="Q195" s="49"/>
      <c r="R195" s="47"/>
      <c r="S195" s="336"/>
      <c r="T195" s="454" t="str">
        <f>IFERROR(S195*VLOOKUP(AE195,【参考】数式用3!$AN$3:$BU$14,MATCH(N195,【参考】数式用3!$AN$2:$BU$2,0)),"")</f>
        <v/>
      </c>
      <c r="U195" s="337"/>
      <c r="V195" s="55"/>
      <c r="W195" s="55"/>
      <c r="X195" s="960" t="str">
        <f>IFERROR(V195*VLOOKUP(AF195,【参考】数式用3!$AN$15:$BU$23,MATCH(N195,【参考】数式用3!$AN$2:$BU$2,0)),"")</f>
        <v/>
      </c>
      <c r="Y195" s="961"/>
      <c r="Z195" s="450"/>
      <c r="AA195" s="428"/>
      <c r="AB195" s="338" t="str">
        <f>IFERROR(AA195*VLOOKUP(AG195,【参考】数式用3!$AN$24:$BU$27,MATCH(N195,【参考】数式用3!$AN$2:$BU$2,0)),"")</f>
        <v/>
      </c>
      <c r="AC195" s="50"/>
      <c r="AD195" s="427" t="str">
        <f t="shared" si="11"/>
        <v/>
      </c>
      <c r="AE195" s="323" t="str">
        <f t="shared" si="12"/>
        <v/>
      </c>
      <c r="AF195" s="323" t="str">
        <f t="shared" si="13"/>
        <v/>
      </c>
      <c r="AG195" s="323" t="str">
        <f t="shared" si="14"/>
        <v/>
      </c>
    </row>
    <row r="196" spans="1:33" ht="25" customHeight="1">
      <c r="A196" s="430">
        <v>180</v>
      </c>
      <c r="B196" s="908" t="str">
        <f>IF(基本情報入力シート!C233="","",基本情報入力シート!C233)</f>
        <v/>
      </c>
      <c r="C196" s="909"/>
      <c r="D196" s="909"/>
      <c r="E196" s="909"/>
      <c r="F196" s="909"/>
      <c r="G196" s="909"/>
      <c r="H196" s="909"/>
      <c r="I196" s="909"/>
      <c r="J196" s="325" t="str">
        <f>IF(基本情報入力シート!M233="","",基本情報入力シート!M233)</f>
        <v/>
      </c>
      <c r="K196" s="325" t="str">
        <f>IF(基本情報入力シート!R233="","",基本情報入力シート!R233)</f>
        <v/>
      </c>
      <c r="L196" s="325" t="str">
        <f>IF(基本情報入力シート!W233="","",基本情報入力シート!W233)</f>
        <v/>
      </c>
      <c r="M196" s="335" t="str">
        <f>IF(基本情報入力シート!X233="","",基本情報入力シート!X233)</f>
        <v/>
      </c>
      <c r="N196" s="339" t="str">
        <f>IF(基本情報入力シート!Y233="","",基本情報入力シート!Y233)</f>
        <v/>
      </c>
      <c r="O196" s="47"/>
      <c r="P196" s="48"/>
      <c r="Q196" s="49"/>
      <c r="R196" s="47"/>
      <c r="S196" s="336"/>
      <c r="T196" s="454" t="str">
        <f>IFERROR(S196*VLOOKUP(AE196,【参考】数式用3!$AN$3:$BU$14,MATCH(N196,【参考】数式用3!$AN$2:$BU$2,0)),"")</f>
        <v/>
      </c>
      <c r="U196" s="337"/>
      <c r="V196" s="55"/>
      <c r="W196" s="55"/>
      <c r="X196" s="960" t="str">
        <f>IFERROR(V196*VLOOKUP(AF196,【参考】数式用3!$AN$15:$BU$23,MATCH(N196,【参考】数式用3!$AN$2:$BU$2,0)),"")</f>
        <v/>
      </c>
      <c r="Y196" s="961"/>
      <c r="Z196" s="450"/>
      <c r="AA196" s="428"/>
      <c r="AB196" s="338" t="str">
        <f>IFERROR(AA196*VLOOKUP(AG196,【参考】数式用3!$AN$24:$BU$27,MATCH(N196,【参考】数式用3!$AN$2:$BU$2,0)),"")</f>
        <v/>
      </c>
      <c r="AC196" s="50"/>
      <c r="AD196" s="427" t="str">
        <f t="shared" si="11"/>
        <v/>
      </c>
      <c r="AE196" s="323" t="str">
        <f t="shared" si="12"/>
        <v/>
      </c>
      <c r="AF196" s="323" t="str">
        <f t="shared" si="13"/>
        <v/>
      </c>
      <c r="AG196" s="323" t="str">
        <f t="shared" si="14"/>
        <v/>
      </c>
    </row>
    <row r="197" spans="1:33" ht="25" customHeight="1">
      <c r="A197" s="430">
        <v>181</v>
      </c>
      <c r="B197" s="908" t="str">
        <f>IF(基本情報入力シート!C234="","",基本情報入力シート!C234)</f>
        <v/>
      </c>
      <c r="C197" s="909"/>
      <c r="D197" s="909"/>
      <c r="E197" s="909"/>
      <c r="F197" s="909"/>
      <c r="G197" s="909"/>
      <c r="H197" s="909"/>
      <c r="I197" s="909"/>
      <c r="J197" s="325" t="str">
        <f>IF(基本情報入力シート!M234="","",基本情報入力シート!M234)</f>
        <v/>
      </c>
      <c r="K197" s="325" t="str">
        <f>IF(基本情報入力シート!R234="","",基本情報入力シート!R234)</f>
        <v/>
      </c>
      <c r="L197" s="325" t="str">
        <f>IF(基本情報入力シート!W234="","",基本情報入力シート!W234)</f>
        <v/>
      </c>
      <c r="M197" s="335" t="str">
        <f>IF(基本情報入力シート!X234="","",基本情報入力シート!X234)</f>
        <v/>
      </c>
      <c r="N197" s="339" t="str">
        <f>IF(基本情報入力シート!Y234="","",基本情報入力シート!Y234)</f>
        <v/>
      </c>
      <c r="O197" s="47"/>
      <c r="P197" s="48"/>
      <c r="Q197" s="49"/>
      <c r="R197" s="47"/>
      <c r="S197" s="336"/>
      <c r="T197" s="454" t="str">
        <f>IFERROR(S197*VLOOKUP(AE197,【参考】数式用3!$AN$3:$BU$14,MATCH(N197,【参考】数式用3!$AN$2:$BU$2,0)),"")</f>
        <v/>
      </c>
      <c r="U197" s="337"/>
      <c r="V197" s="55"/>
      <c r="W197" s="55"/>
      <c r="X197" s="960" t="str">
        <f>IFERROR(V197*VLOOKUP(AF197,【参考】数式用3!$AN$15:$BU$23,MATCH(N197,【参考】数式用3!$AN$2:$BU$2,0)),"")</f>
        <v/>
      </c>
      <c r="Y197" s="961"/>
      <c r="Z197" s="450"/>
      <c r="AA197" s="428"/>
      <c r="AB197" s="338" t="str">
        <f>IFERROR(AA197*VLOOKUP(AG197,【参考】数式用3!$AN$24:$BU$27,MATCH(N197,【参考】数式用3!$AN$2:$BU$2,0)),"")</f>
        <v/>
      </c>
      <c r="AC197" s="50"/>
      <c r="AD197" s="427" t="str">
        <f t="shared" si="11"/>
        <v/>
      </c>
      <c r="AE197" s="323" t="str">
        <f t="shared" si="12"/>
        <v/>
      </c>
      <c r="AF197" s="323" t="str">
        <f t="shared" si="13"/>
        <v/>
      </c>
      <c r="AG197" s="323" t="str">
        <f t="shared" si="14"/>
        <v/>
      </c>
    </row>
    <row r="198" spans="1:33" ht="25" customHeight="1">
      <c r="A198" s="430">
        <v>182</v>
      </c>
      <c r="B198" s="908" t="str">
        <f>IF(基本情報入力シート!C235="","",基本情報入力シート!C235)</f>
        <v/>
      </c>
      <c r="C198" s="909"/>
      <c r="D198" s="909"/>
      <c r="E198" s="909"/>
      <c r="F198" s="909"/>
      <c r="G198" s="909"/>
      <c r="H198" s="909"/>
      <c r="I198" s="909"/>
      <c r="J198" s="325" t="str">
        <f>IF(基本情報入力シート!M235="","",基本情報入力シート!M235)</f>
        <v/>
      </c>
      <c r="K198" s="325" t="str">
        <f>IF(基本情報入力シート!R235="","",基本情報入力シート!R235)</f>
        <v/>
      </c>
      <c r="L198" s="325" t="str">
        <f>IF(基本情報入力シート!W235="","",基本情報入力シート!W235)</f>
        <v/>
      </c>
      <c r="M198" s="335" t="str">
        <f>IF(基本情報入力シート!X235="","",基本情報入力シート!X235)</f>
        <v/>
      </c>
      <c r="N198" s="339" t="str">
        <f>IF(基本情報入力シート!Y235="","",基本情報入力シート!Y235)</f>
        <v/>
      </c>
      <c r="O198" s="47"/>
      <c r="P198" s="48"/>
      <c r="Q198" s="49"/>
      <c r="R198" s="47"/>
      <c r="S198" s="336"/>
      <c r="T198" s="454" t="str">
        <f>IFERROR(S198*VLOOKUP(AE198,【参考】数式用3!$AN$3:$BU$14,MATCH(N198,【参考】数式用3!$AN$2:$BU$2,0)),"")</f>
        <v/>
      </c>
      <c r="U198" s="337"/>
      <c r="V198" s="55"/>
      <c r="W198" s="55"/>
      <c r="X198" s="960" t="str">
        <f>IFERROR(V198*VLOOKUP(AF198,【参考】数式用3!$AN$15:$BU$23,MATCH(N198,【参考】数式用3!$AN$2:$BU$2,0)),"")</f>
        <v/>
      </c>
      <c r="Y198" s="961"/>
      <c r="Z198" s="450"/>
      <c r="AA198" s="428"/>
      <c r="AB198" s="338" t="str">
        <f>IFERROR(AA198*VLOOKUP(AG198,【参考】数式用3!$AN$24:$BU$27,MATCH(N198,【参考】数式用3!$AN$2:$BU$2,0)),"")</f>
        <v/>
      </c>
      <c r="AC198" s="50"/>
      <c r="AD198" s="427" t="str">
        <f t="shared" si="11"/>
        <v/>
      </c>
      <c r="AE198" s="323" t="str">
        <f t="shared" si="12"/>
        <v/>
      </c>
      <c r="AF198" s="323" t="str">
        <f t="shared" si="13"/>
        <v/>
      </c>
      <c r="AG198" s="323" t="str">
        <f t="shared" si="14"/>
        <v/>
      </c>
    </row>
    <row r="199" spans="1:33" ht="25" customHeight="1">
      <c r="A199" s="430">
        <v>183</v>
      </c>
      <c r="B199" s="908" t="str">
        <f>IF(基本情報入力シート!C236="","",基本情報入力シート!C236)</f>
        <v/>
      </c>
      <c r="C199" s="909"/>
      <c r="D199" s="909"/>
      <c r="E199" s="909"/>
      <c r="F199" s="909"/>
      <c r="G199" s="909"/>
      <c r="H199" s="909"/>
      <c r="I199" s="909"/>
      <c r="J199" s="325" t="str">
        <f>IF(基本情報入力シート!M236="","",基本情報入力シート!M236)</f>
        <v/>
      </c>
      <c r="K199" s="325" t="str">
        <f>IF(基本情報入力シート!R236="","",基本情報入力シート!R236)</f>
        <v/>
      </c>
      <c r="L199" s="325" t="str">
        <f>IF(基本情報入力シート!W236="","",基本情報入力シート!W236)</f>
        <v/>
      </c>
      <c r="M199" s="335" t="str">
        <f>IF(基本情報入力シート!X236="","",基本情報入力シート!X236)</f>
        <v/>
      </c>
      <c r="N199" s="339" t="str">
        <f>IF(基本情報入力シート!Y236="","",基本情報入力シート!Y236)</f>
        <v/>
      </c>
      <c r="O199" s="47"/>
      <c r="P199" s="48"/>
      <c r="Q199" s="49"/>
      <c r="R199" s="47"/>
      <c r="S199" s="336"/>
      <c r="T199" s="454" t="str">
        <f>IFERROR(S199*VLOOKUP(AE199,【参考】数式用3!$AN$3:$BU$14,MATCH(N199,【参考】数式用3!$AN$2:$BU$2,0)),"")</f>
        <v/>
      </c>
      <c r="U199" s="337"/>
      <c r="V199" s="55"/>
      <c r="W199" s="55"/>
      <c r="X199" s="960" t="str">
        <f>IFERROR(V199*VLOOKUP(AF199,【参考】数式用3!$AN$15:$BU$23,MATCH(N199,【参考】数式用3!$AN$2:$BU$2,0)),"")</f>
        <v/>
      </c>
      <c r="Y199" s="961"/>
      <c r="Z199" s="450"/>
      <c r="AA199" s="428"/>
      <c r="AB199" s="338" t="str">
        <f>IFERROR(AA199*VLOOKUP(AG199,【参考】数式用3!$AN$24:$BU$27,MATCH(N199,【参考】数式用3!$AN$2:$BU$2,0)),"")</f>
        <v/>
      </c>
      <c r="AC199" s="50"/>
      <c r="AD199" s="427" t="str">
        <f t="shared" si="11"/>
        <v/>
      </c>
      <c r="AE199" s="323" t="str">
        <f t="shared" si="12"/>
        <v/>
      </c>
      <c r="AF199" s="323" t="str">
        <f t="shared" si="13"/>
        <v/>
      </c>
      <c r="AG199" s="323" t="str">
        <f t="shared" si="14"/>
        <v/>
      </c>
    </row>
    <row r="200" spans="1:33" ht="25" customHeight="1">
      <c r="A200" s="430">
        <v>184</v>
      </c>
      <c r="B200" s="908" t="str">
        <f>IF(基本情報入力シート!C237="","",基本情報入力シート!C237)</f>
        <v/>
      </c>
      <c r="C200" s="909"/>
      <c r="D200" s="909"/>
      <c r="E200" s="909"/>
      <c r="F200" s="909"/>
      <c r="G200" s="909"/>
      <c r="H200" s="909"/>
      <c r="I200" s="909"/>
      <c r="J200" s="325" t="str">
        <f>IF(基本情報入力シート!M237="","",基本情報入力シート!M237)</f>
        <v/>
      </c>
      <c r="K200" s="325" t="str">
        <f>IF(基本情報入力シート!R237="","",基本情報入力シート!R237)</f>
        <v/>
      </c>
      <c r="L200" s="325" t="str">
        <f>IF(基本情報入力シート!W237="","",基本情報入力シート!W237)</f>
        <v/>
      </c>
      <c r="M200" s="335" t="str">
        <f>IF(基本情報入力シート!X237="","",基本情報入力シート!X237)</f>
        <v/>
      </c>
      <c r="N200" s="339" t="str">
        <f>IF(基本情報入力シート!Y237="","",基本情報入力シート!Y237)</f>
        <v/>
      </c>
      <c r="O200" s="47"/>
      <c r="P200" s="48"/>
      <c r="Q200" s="49"/>
      <c r="R200" s="47"/>
      <c r="S200" s="336"/>
      <c r="T200" s="454" t="str">
        <f>IFERROR(S200*VLOOKUP(AE200,【参考】数式用3!$AN$3:$BU$14,MATCH(N200,【参考】数式用3!$AN$2:$BU$2,0)),"")</f>
        <v/>
      </c>
      <c r="U200" s="337"/>
      <c r="V200" s="55"/>
      <c r="W200" s="55"/>
      <c r="X200" s="960" t="str">
        <f>IFERROR(V200*VLOOKUP(AF200,【参考】数式用3!$AN$15:$BU$23,MATCH(N200,【参考】数式用3!$AN$2:$BU$2,0)),"")</f>
        <v/>
      </c>
      <c r="Y200" s="961"/>
      <c r="Z200" s="450"/>
      <c r="AA200" s="428"/>
      <c r="AB200" s="338" t="str">
        <f>IFERROR(AA200*VLOOKUP(AG200,【参考】数式用3!$AN$24:$BU$27,MATCH(N200,【参考】数式用3!$AN$2:$BU$2,0)),"")</f>
        <v/>
      </c>
      <c r="AC200" s="50"/>
      <c r="AD200" s="427" t="str">
        <f t="shared" si="11"/>
        <v/>
      </c>
      <c r="AE200" s="323" t="str">
        <f t="shared" si="12"/>
        <v/>
      </c>
      <c r="AF200" s="323" t="str">
        <f t="shared" si="13"/>
        <v/>
      </c>
      <c r="AG200" s="323" t="str">
        <f t="shared" si="14"/>
        <v/>
      </c>
    </row>
    <row r="201" spans="1:33" ht="25" customHeight="1">
      <c r="A201" s="430">
        <v>185</v>
      </c>
      <c r="B201" s="908" t="str">
        <f>IF(基本情報入力シート!C238="","",基本情報入力シート!C238)</f>
        <v/>
      </c>
      <c r="C201" s="909"/>
      <c r="D201" s="909"/>
      <c r="E201" s="909"/>
      <c r="F201" s="909"/>
      <c r="G201" s="909"/>
      <c r="H201" s="909"/>
      <c r="I201" s="909"/>
      <c r="J201" s="325" t="str">
        <f>IF(基本情報入力シート!M238="","",基本情報入力シート!M238)</f>
        <v/>
      </c>
      <c r="K201" s="325" t="str">
        <f>IF(基本情報入力シート!R238="","",基本情報入力シート!R238)</f>
        <v/>
      </c>
      <c r="L201" s="325" t="str">
        <f>IF(基本情報入力シート!W238="","",基本情報入力シート!W238)</f>
        <v/>
      </c>
      <c r="M201" s="335" t="str">
        <f>IF(基本情報入力シート!X238="","",基本情報入力シート!X238)</f>
        <v/>
      </c>
      <c r="N201" s="339" t="str">
        <f>IF(基本情報入力シート!Y238="","",基本情報入力シート!Y238)</f>
        <v/>
      </c>
      <c r="O201" s="47"/>
      <c r="P201" s="48"/>
      <c r="Q201" s="49"/>
      <c r="R201" s="47"/>
      <c r="S201" s="336"/>
      <c r="T201" s="454" t="str">
        <f>IFERROR(S201*VLOOKUP(AE201,【参考】数式用3!$AN$3:$BU$14,MATCH(N201,【参考】数式用3!$AN$2:$BU$2,0)),"")</f>
        <v/>
      </c>
      <c r="U201" s="337"/>
      <c r="V201" s="55"/>
      <c r="W201" s="55"/>
      <c r="X201" s="960" t="str">
        <f>IFERROR(V201*VLOOKUP(AF201,【参考】数式用3!$AN$15:$BU$23,MATCH(N201,【参考】数式用3!$AN$2:$BU$2,0)),"")</f>
        <v/>
      </c>
      <c r="Y201" s="961"/>
      <c r="Z201" s="450"/>
      <c r="AA201" s="428"/>
      <c r="AB201" s="338" t="str">
        <f>IFERROR(AA201*VLOOKUP(AG201,【参考】数式用3!$AN$24:$BU$27,MATCH(N201,【参考】数式用3!$AN$2:$BU$2,0)),"")</f>
        <v/>
      </c>
      <c r="AC201" s="50"/>
      <c r="AD201" s="427" t="str">
        <f t="shared" si="11"/>
        <v/>
      </c>
      <c r="AE201" s="323" t="str">
        <f t="shared" si="12"/>
        <v/>
      </c>
      <c r="AF201" s="323" t="str">
        <f t="shared" si="13"/>
        <v/>
      </c>
      <c r="AG201" s="323" t="str">
        <f t="shared" si="14"/>
        <v/>
      </c>
    </row>
    <row r="202" spans="1:33" ht="25" customHeight="1">
      <c r="A202" s="430">
        <v>186</v>
      </c>
      <c r="B202" s="908" t="str">
        <f>IF(基本情報入力シート!C239="","",基本情報入力シート!C239)</f>
        <v/>
      </c>
      <c r="C202" s="909"/>
      <c r="D202" s="909"/>
      <c r="E202" s="909"/>
      <c r="F202" s="909"/>
      <c r="G202" s="909"/>
      <c r="H202" s="909"/>
      <c r="I202" s="909"/>
      <c r="J202" s="325" t="str">
        <f>IF(基本情報入力シート!M239="","",基本情報入力シート!M239)</f>
        <v/>
      </c>
      <c r="K202" s="325" t="str">
        <f>IF(基本情報入力シート!R239="","",基本情報入力シート!R239)</f>
        <v/>
      </c>
      <c r="L202" s="325" t="str">
        <f>IF(基本情報入力シート!W239="","",基本情報入力シート!W239)</f>
        <v/>
      </c>
      <c r="M202" s="335" t="str">
        <f>IF(基本情報入力シート!X239="","",基本情報入力シート!X239)</f>
        <v/>
      </c>
      <c r="N202" s="339" t="str">
        <f>IF(基本情報入力シート!Y239="","",基本情報入力シート!Y239)</f>
        <v/>
      </c>
      <c r="O202" s="47"/>
      <c r="P202" s="48"/>
      <c r="Q202" s="49"/>
      <c r="R202" s="47"/>
      <c r="S202" s="336"/>
      <c r="T202" s="454" t="str">
        <f>IFERROR(S202*VLOOKUP(AE202,【参考】数式用3!$AN$3:$BU$14,MATCH(N202,【参考】数式用3!$AN$2:$BU$2,0)),"")</f>
        <v/>
      </c>
      <c r="U202" s="337"/>
      <c r="V202" s="55"/>
      <c r="W202" s="55"/>
      <c r="X202" s="960" t="str">
        <f>IFERROR(V202*VLOOKUP(AF202,【参考】数式用3!$AN$15:$BU$23,MATCH(N202,【参考】数式用3!$AN$2:$BU$2,0)),"")</f>
        <v/>
      </c>
      <c r="Y202" s="961"/>
      <c r="Z202" s="450"/>
      <c r="AA202" s="428"/>
      <c r="AB202" s="338" t="str">
        <f>IFERROR(AA202*VLOOKUP(AG202,【参考】数式用3!$AN$24:$BU$27,MATCH(N202,【参考】数式用3!$AN$2:$BU$2,0)),"")</f>
        <v/>
      </c>
      <c r="AC202" s="50"/>
      <c r="AD202" s="427" t="str">
        <f t="shared" si="11"/>
        <v/>
      </c>
      <c r="AE202" s="323" t="str">
        <f t="shared" si="12"/>
        <v/>
      </c>
      <c r="AF202" s="323" t="str">
        <f t="shared" si="13"/>
        <v/>
      </c>
      <c r="AG202" s="323" t="str">
        <f t="shared" si="14"/>
        <v/>
      </c>
    </row>
    <row r="203" spans="1:33" ht="25" customHeight="1">
      <c r="A203" s="430">
        <v>187</v>
      </c>
      <c r="B203" s="908" t="str">
        <f>IF(基本情報入力シート!C240="","",基本情報入力シート!C240)</f>
        <v/>
      </c>
      <c r="C203" s="909"/>
      <c r="D203" s="909"/>
      <c r="E203" s="909"/>
      <c r="F203" s="909"/>
      <c r="G203" s="909"/>
      <c r="H203" s="909"/>
      <c r="I203" s="909"/>
      <c r="J203" s="325" t="str">
        <f>IF(基本情報入力シート!M240="","",基本情報入力シート!M240)</f>
        <v/>
      </c>
      <c r="K203" s="325" t="str">
        <f>IF(基本情報入力シート!R240="","",基本情報入力シート!R240)</f>
        <v/>
      </c>
      <c r="L203" s="325" t="str">
        <f>IF(基本情報入力シート!W240="","",基本情報入力シート!W240)</f>
        <v/>
      </c>
      <c r="M203" s="335" t="str">
        <f>IF(基本情報入力シート!X240="","",基本情報入力シート!X240)</f>
        <v/>
      </c>
      <c r="N203" s="339" t="str">
        <f>IF(基本情報入力シート!Y240="","",基本情報入力シート!Y240)</f>
        <v/>
      </c>
      <c r="O203" s="47"/>
      <c r="P203" s="48"/>
      <c r="Q203" s="49"/>
      <c r="R203" s="47"/>
      <c r="S203" s="336"/>
      <c r="T203" s="454" t="str">
        <f>IFERROR(S203*VLOOKUP(AE203,【参考】数式用3!$AN$3:$BU$14,MATCH(N203,【参考】数式用3!$AN$2:$BU$2,0)),"")</f>
        <v/>
      </c>
      <c r="U203" s="337"/>
      <c r="V203" s="55"/>
      <c r="W203" s="55"/>
      <c r="X203" s="960" t="str">
        <f>IFERROR(V203*VLOOKUP(AF203,【参考】数式用3!$AN$15:$BU$23,MATCH(N203,【参考】数式用3!$AN$2:$BU$2,0)),"")</f>
        <v/>
      </c>
      <c r="Y203" s="961"/>
      <c r="Z203" s="450"/>
      <c r="AA203" s="428"/>
      <c r="AB203" s="338" t="str">
        <f>IFERROR(AA203*VLOOKUP(AG203,【参考】数式用3!$AN$24:$BU$27,MATCH(N203,【参考】数式用3!$AN$2:$BU$2,0)),"")</f>
        <v/>
      </c>
      <c r="AC203" s="50"/>
      <c r="AD203" s="427" t="str">
        <f t="shared" si="11"/>
        <v/>
      </c>
      <c r="AE203" s="323" t="str">
        <f t="shared" si="12"/>
        <v/>
      </c>
      <c r="AF203" s="323" t="str">
        <f t="shared" si="13"/>
        <v/>
      </c>
      <c r="AG203" s="323" t="str">
        <f t="shared" si="14"/>
        <v/>
      </c>
    </row>
    <row r="204" spans="1:33" ht="25" customHeight="1">
      <c r="A204" s="430">
        <v>188</v>
      </c>
      <c r="B204" s="908" t="str">
        <f>IF(基本情報入力シート!C241="","",基本情報入力シート!C241)</f>
        <v/>
      </c>
      <c r="C204" s="909"/>
      <c r="D204" s="909"/>
      <c r="E204" s="909"/>
      <c r="F204" s="909"/>
      <c r="G204" s="909"/>
      <c r="H204" s="909"/>
      <c r="I204" s="909"/>
      <c r="J204" s="325" t="str">
        <f>IF(基本情報入力シート!M241="","",基本情報入力シート!M241)</f>
        <v/>
      </c>
      <c r="K204" s="325" t="str">
        <f>IF(基本情報入力シート!R241="","",基本情報入力シート!R241)</f>
        <v/>
      </c>
      <c r="L204" s="325" t="str">
        <f>IF(基本情報入力シート!W241="","",基本情報入力シート!W241)</f>
        <v/>
      </c>
      <c r="M204" s="335" t="str">
        <f>IF(基本情報入力シート!X241="","",基本情報入力シート!X241)</f>
        <v/>
      </c>
      <c r="N204" s="339" t="str">
        <f>IF(基本情報入力シート!Y241="","",基本情報入力シート!Y241)</f>
        <v/>
      </c>
      <c r="O204" s="47"/>
      <c r="P204" s="48"/>
      <c r="Q204" s="49"/>
      <c r="R204" s="47"/>
      <c r="S204" s="336"/>
      <c r="T204" s="454" t="str">
        <f>IFERROR(S204*VLOOKUP(AE204,【参考】数式用3!$AN$3:$BU$14,MATCH(N204,【参考】数式用3!$AN$2:$BU$2,0)),"")</f>
        <v/>
      </c>
      <c r="U204" s="337"/>
      <c r="V204" s="55"/>
      <c r="W204" s="55"/>
      <c r="X204" s="960" t="str">
        <f>IFERROR(V204*VLOOKUP(AF204,【参考】数式用3!$AN$15:$BU$23,MATCH(N204,【参考】数式用3!$AN$2:$BU$2,0)),"")</f>
        <v/>
      </c>
      <c r="Y204" s="961"/>
      <c r="Z204" s="450"/>
      <c r="AA204" s="428"/>
      <c r="AB204" s="338" t="str">
        <f>IFERROR(AA204*VLOOKUP(AG204,【参考】数式用3!$AN$24:$BU$27,MATCH(N204,【参考】数式用3!$AN$2:$BU$2,0)),"")</f>
        <v/>
      </c>
      <c r="AC204" s="50"/>
      <c r="AD204" s="427" t="str">
        <f t="shared" si="11"/>
        <v/>
      </c>
      <c r="AE204" s="323" t="str">
        <f t="shared" si="12"/>
        <v/>
      </c>
      <c r="AF204" s="323" t="str">
        <f t="shared" si="13"/>
        <v/>
      </c>
      <c r="AG204" s="323" t="str">
        <f t="shared" si="14"/>
        <v/>
      </c>
    </row>
    <row r="205" spans="1:33" ht="25" customHeight="1">
      <c r="A205" s="430">
        <v>189</v>
      </c>
      <c r="B205" s="908" t="str">
        <f>IF(基本情報入力シート!C242="","",基本情報入力シート!C242)</f>
        <v/>
      </c>
      <c r="C205" s="909"/>
      <c r="D205" s="909"/>
      <c r="E205" s="909"/>
      <c r="F205" s="909"/>
      <c r="G205" s="909"/>
      <c r="H205" s="909"/>
      <c r="I205" s="909"/>
      <c r="J205" s="325" t="str">
        <f>IF(基本情報入力シート!M242="","",基本情報入力シート!M242)</f>
        <v/>
      </c>
      <c r="K205" s="325" t="str">
        <f>IF(基本情報入力シート!R242="","",基本情報入力シート!R242)</f>
        <v/>
      </c>
      <c r="L205" s="325" t="str">
        <f>IF(基本情報入力シート!W242="","",基本情報入力シート!W242)</f>
        <v/>
      </c>
      <c r="M205" s="335" t="str">
        <f>IF(基本情報入力シート!X242="","",基本情報入力シート!X242)</f>
        <v/>
      </c>
      <c r="N205" s="339" t="str">
        <f>IF(基本情報入力シート!Y242="","",基本情報入力シート!Y242)</f>
        <v/>
      </c>
      <c r="O205" s="47"/>
      <c r="P205" s="48"/>
      <c r="Q205" s="49"/>
      <c r="R205" s="47"/>
      <c r="S205" s="336"/>
      <c r="T205" s="454" t="str">
        <f>IFERROR(S205*VLOOKUP(AE205,【参考】数式用3!$AN$3:$BU$14,MATCH(N205,【参考】数式用3!$AN$2:$BU$2,0)),"")</f>
        <v/>
      </c>
      <c r="U205" s="337"/>
      <c r="V205" s="55"/>
      <c r="W205" s="55"/>
      <c r="X205" s="960" t="str">
        <f>IFERROR(V205*VLOOKUP(AF205,【参考】数式用3!$AN$15:$BU$23,MATCH(N205,【参考】数式用3!$AN$2:$BU$2,0)),"")</f>
        <v/>
      </c>
      <c r="Y205" s="961"/>
      <c r="Z205" s="450"/>
      <c r="AA205" s="428"/>
      <c r="AB205" s="338" t="str">
        <f>IFERROR(AA205*VLOOKUP(AG205,【参考】数式用3!$AN$24:$BU$27,MATCH(N205,【参考】数式用3!$AN$2:$BU$2,0)),"")</f>
        <v/>
      </c>
      <c r="AC205" s="50"/>
      <c r="AD205" s="427" t="str">
        <f t="shared" si="11"/>
        <v/>
      </c>
      <c r="AE205" s="323" t="str">
        <f t="shared" si="12"/>
        <v/>
      </c>
      <c r="AF205" s="323" t="str">
        <f t="shared" si="13"/>
        <v/>
      </c>
      <c r="AG205" s="323" t="str">
        <f t="shared" si="14"/>
        <v/>
      </c>
    </row>
    <row r="206" spans="1:33" ht="25" customHeight="1">
      <c r="A206" s="430">
        <v>190</v>
      </c>
      <c r="B206" s="908" t="str">
        <f>IF(基本情報入力シート!C243="","",基本情報入力シート!C243)</f>
        <v/>
      </c>
      <c r="C206" s="909"/>
      <c r="D206" s="909"/>
      <c r="E206" s="909"/>
      <c r="F206" s="909"/>
      <c r="G206" s="909"/>
      <c r="H206" s="909"/>
      <c r="I206" s="909"/>
      <c r="J206" s="325" t="str">
        <f>IF(基本情報入力シート!M243="","",基本情報入力シート!M243)</f>
        <v/>
      </c>
      <c r="K206" s="325" t="str">
        <f>IF(基本情報入力シート!R243="","",基本情報入力シート!R243)</f>
        <v/>
      </c>
      <c r="L206" s="325" t="str">
        <f>IF(基本情報入力シート!W243="","",基本情報入力シート!W243)</f>
        <v/>
      </c>
      <c r="M206" s="335" t="str">
        <f>IF(基本情報入力シート!X243="","",基本情報入力シート!X243)</f>
        <v/>
      </c>
      <c r="N206" s="339" t="str">
        <f>IF(基本情報入力シート!Y243="","",基本情報入力シート!Y243)</f>
        <v/>
      </c>
      <c r="O206" s="47"/>
      <c r="P206" s="48"/>
      <c r="Q206" s="49"/>
      <c r="R206" s="47"/>
      <c r="S206" s="336"/>
      <c r="T206" s="454" t="str">
        <f>IFERROR(S206*VLOOKUP(AE206,【参考】数式用3!$AN$3:$BU$14,MATCH(N206,【参考】数式用3!$AN$2:$BU$2,0)),"")</f>
        <v/>
      </c>
      <c r="U206" s="337"/>
      <c r="V206" s="55"/>
      <c r="W206" s="55"/>
      <c r="X206" s="960" t="str">
        <f>IFERROR(V206*VLOOKUP(AF206,【参考】数式用3!$AN$15:$BU$23,MATCH(N206,【参考】数式用3!$AN$2:$BU$2,0)),"")</f>
        <v/>
      </c>
      <c r="Y206" s="961"/>
      <c r="Z206" s="450"/>
      <c r="AA206" s="428"/>
      <c r="AB206" s="338" t="str">
        <f>IFERROR(AA206*VLOOKUP(AG206,【参考】数式用3!$AN$24:$BU$27,MATCH(N206,【参考】数式用3!$AN$2:$BU$2,0)),"")</f>
        <v/>
      </c>
      <c r="AC206" s="50"/>
      <c r="AD206" s="427" t="str">
        <f t="shared" si="11"/>
        <v/>
      </c>
      <c r="AE206" s="323" t="str">
        <f t="shared" si="12"/>
        <v/>
      </c>
      <c r="AF206" s="323" t="str">
        <f t="shared" si="13"/>
        <v/>
      </c>
      <c r="AG206" s="323" t="str">
        <f t="shared" si="14"/>
        <v/>
      </c>
    </row>
    <row r="207" spans="1:33" ht="25" customHeight="1">
      <c r="A207" s="430">
        <v>191</v>
      </c>
      <c r="B207" s="908" t="str">
        <f>IF(基本情報入力シート!C244="","",基本情報入力シート!C244)</f>
        <v/>
      </c>
      <c r="C207" s="909"/>
      <c r="D207" s="909"/>
      <c r="E207" s="909"/>
      <c r="F207" s="909"/>
      <c r="G207" s="909"/>
      <c r="H207" s="909"/>
      <c r="I207" s="909"/>
      <c r="J207" s="325" t="str">
        <f>IF(基本情報入力シート!M244="","",基本情報入力シート!M244)</f>
        <v/>
      </c>
      <c r="K207" s="325" t="str">
        <f>IF(基本情報入力シート!R244="","",基本情報入力シート!R244)</f>
        <v/>
      </c>
      <c r="L207" s="325" t="str">
        <f>IF(基本情報入力シート!W244="","",基本情報入力シート!W244)</f>
        <v/>
      </c>
      <c r="M207" s="335" t="str">
        <f>IF(基本情報入力シート!X244="","",基本情報入力シート!X244)</f>
        <v/>
      </c>
      <c r="N207" s="339" t="str">
        <f>IF(基本情報入力シート!Y244="","",基本情報入力シート!Y244)</f>
        <v/>
      </c>
      <c r="O207" s="47"/>
      <c r="P207" s="48"/>
      <c r="Q207" s="49"/>
      <c r="R207" s="47"/>
      <c r="S207" s="336"/>
      <c r="T207" s="454" t="str">
        <f>IFERROR(S207*VLOOKUP(AE207,【参考】数式用3!$AN$3:$BU$14,MATCH(N207,【参考】数式用3!$AN$2:$BU$2,0)),"")</f>
        <v/>
      </c>
      <c r="U207" s="337"/>
      <c r="V207" s="55"/>
      <c r="W207" s="55"/>
      <c r="X207" s="960" t="str">
        <f>IFERROR(V207*VLOOKUP(AF207,【参考】数式用3!$AN$15:$BU$23,MATCH(N207,【参考】数式用3!$AN$2:$BU$2,0)),"")</f>
        <v/>
      </c>
      <c r="Y207" s="961"/>
      <c r="Z207" s="450"/>
      <c r="AA207" s="428"/>
      <c r="AB207" s="338" t="str">
        <f>IFERROR(AA207*VLOOKUP(AG207,【参考】数式用3!$AN$24:$BU$27,MATCH(N207,【参考】数式用3!$AN$2:$BU$2,0)),"")</f>
        <v/>
      </c>
      <c r="AC207" s="50"/>
      <c r="AD207" s="427" t="str">
        <f t="shared" si="11"/>
        <v/>
      </c>
      <c r="AE207" s="323" t="str">
        <f t="shared" si="12"/>
        <v/>
      </c>
      <c r="AF207" s="323" t="str">
        <f t="shared" si="13"/>
        <v/>
      </c>
      <c r="AG207" s="323" t="str">
        <f t="shared" si="14"/>
        <v/>
      </c>
    </row>
    <row r="208" spans="1:33" ht="25" customHeight="1">
      <c r="A208" s="430">
        <v>192</v>
      </c>
      <c r="B208" s="908" t="str">
        <f>IF(基本情報入力シート!C245="","",基本情報入力シート!C245)</f>
        <v/>
      </c>
      <c r="C208" s="909"/>
      <c r="D208" s="909"/>
      <c r="E208" s="909"/>
      <c r="F208" s="909"/>
      <c r="G208" s="909"/>
      <c r="H208" s="909"/>
      <c r="I208" s="909"/>
      <c r="J208" s="325" t="str">
        <f>IF(基本情報入力シート!M245="","",基本情報入力シート!M245)</f>
        <v/>
      </c>
      <c r="K208" s="325" t="str">
        <f>IF(基本情報入力シート!R245="","",基本情報入力シート!R245)</f>
        <v/>
      </c>
      <c r="L208" s="325" t="str">
        <f>IF(基本情報入力シート!W245="","",基本情報入力シート!W245)</f>
        <v/>
      </c>
      <c r="M208" s="335" t="str">
        <f>IF(基本情報入力シート!X245="","",基本情報入力シート!X245)</f>
        <v/>
      </c>
      <c r="N208" s="339" t="str">
        <f>IF(基本情報入力シート!Y245="","",基本情報入力シート!Y245)</f>
        <v/>
      </c>
      <c r="O208" s="47"/>
      <c r="P208" s="48"/>
      <c r="Q208" s="49"/>
      <c r="R208" s="47"/>
      <c r="S208" s="336"/>
      <c r="T208" s="454" t="str">
        <f>IFERROR(S208*VLOOKUP(AE208,【参考】数式用3!$AN$3:$BU$14,MATCH(N208,【参考】数式用3!$AN$2:$BU$2,0)),"")</f>
        <v/>
      </c>
      <c r="U208" s="337"/>
      <c r="V208" s="55"/>
      <c r="W208" s="55"/>
      <c r="X208" s="960" t="str">
        <f>IFERROR(V208*VLOOKUP(AF208,【参考】数式用3!$AN$15:$BU$23,MATCH(N208,【参考】数式用3!$AN$2:$BU$2,0)),"")</f>
        <v/>
      </c>
      <c r="Y208" s="961"/>
      <c r="Z208" s="450"/>
      <c r="AA208" s="428"/>
      <c r="AB208" s="338" t="str">
        <f>IFERROR(AA208*VLOOKUP(AG208,【参考】数式用3!$AN$24:$BU$27,MATCH(N208,【参考】数式用3!$AN$2:$BU$2,0)),"")</f>
        <v/>
      </c>
      <c r="AC208" s="50"/>
      <c r="AD208" s="427" t="str">
        <f t="shared" si="11"/>
        <v/>
      </c>
      <c r="AE208" s="323" t="str">
        <f t="shared" si="12"/>
        <v/>
      </c>
      <c r="AF208" s="323" t="str">
        <f t="shared" si="13"/>
        <v/>
      </c>
      <c r="AG208" s="323" t="str">
        <f t="shared" si="14"/>
        <v/>
      </c>
    </row>
    <row r="209" spans="1:33" ht="25" customHeight="1">
      <c r="A209" s="430">
        <v>193</v>
      </c>
      <c r="B209" s="908" t="str">
        <f>IF(基本情報入力シート!C246="","",基本情報入力シート!C246)</f>
        <v/>
      </c>
      <c r="C209" s="909"/>
      <c r="D209" s="909"/>
      <c r="E209" s="909"/>
      <c r="F209" s="909"/>
      <c r="G209" s="909"/>
      <c r="H209" s="909"/>
      <c r="I209" s="909"/>
      <c r="J209" s="325" t="str">
        <f>IF(基本情報入力シート!M246="","",基本情報入力シート!M246)</f>
        <v/>
      </c>
      <c r="K209" s="325" t="str">
        <f>IF(基本情報入力シート!R246="","",基本情報入力シート!R246)</f>
        <v/>
      </c>
      <c r="L209" s="325" t="str">
        <f>IF(基本情報入力シート!W246="","",基本情報入力シート!W246)</f>
        <v/>
      </c>
      <c r="M209" s="335" t="str">
        <f>IF(基本情報入力シート!X246="","",基本情報入力シート!X246)</f>
        <v/>
      </c>
      <c r="N209" s="339" t="str">
        <f>IF(基本情報入力シート!Y246="","",基本情報入力シート!Y246)</f>
        <v/>
      </c>
      <c r="O209" s="47"/>
      <c r="P209" s="48"/>
      <c r="Q209" s="49"/>
      <c r="R209" s="47"/>
      <c r="S209" s="336"/>
      <c r="T209" s="454" t="str">
        <f>IFERROR(S209*VLOOKUP(AE209,【参考】数式用3!$AN$3:$BU$14,MATCH(N209,【参考】数式用3!$AN$2:$BU$2,0)),"")</f>
        <v/>
      </c>
      <c r="U209" s="337"/>
      <c r="V209" s="55"/>
      <c r="W209" s="55"/>
      <c r="X209" s="960" t="str">
        <f>IFERROR(V209*VLOOKUP(AF209,【参考】数式用3!$AN$15:$BU$23,MATCH(N209,【参考】数式用3!$AN$2:$BU$2,0)),"")</f>
        <v/>
      </c>
      <c r="Y209" s="961"/>
      <c r="Z209" s="450"/>
      <c r="AA209" s="428"/>
      <c r="AB209" s="338" t="str">
        <f>IFERROR(AA209*VLOOKUP(AG209,【参考】数式用3!$AN$24:$BU$27,MATCH(N209,【参考】数式用3!$AN$2:$BU$2,0)),"")</f>
        <v/>
      </c>
      <c r="AC209" s="50"/>
      <c r="AD209" s="427" t="str">
        <f t="shared" ref="AD209:AD272" si="15">IF(OR(U209="特定加算Ⅰ",U209="特定加算Ⅱ"),IF(W209&lt;&gt;"",1,""),"")</f>
        <v/>
      </c>
      <c r="AE209" s="323" t="str">
        <f t="shared" si="12"/>
        <v/>
      </c>
      <c r="AF209" s="323" t="str">
        <f t="shared" si="13"/>
        <v/>
      </c>
      <c r="AG209" s="323" t="str">
        <f t="shared" si="14"/>
        <v/>
      </c>
    </row>
    <row r="210" spans="1:33" ht="25" customHeight="1">
      <c r="A210" s="430">
        <v>194</v>
      </c>
      <c r="B210" s="908" t="str">
        <f>IF(基本情報入力シート!C247="","",基本情報入力シート!C247)</f>
        <v/>
      </c>
      <c r="C210" s="909"/>
      <c r="D210" s="909"/>
      <c r="E210" s="909"/>
      <c r="F210" s="909"/>
      <c r="G210" s="909"/>
      <c r="H210" s="909"/>
      <c r="I210" s="909"/>
      <c r="J210" s="325" t="str">
        <f>IF(基本情報入力シート!M247="","",基本情報入力シート!M247)</f>
        <v/>
      </c>
      <c r="K210" s="325" t="str">
        <f>IF(基本情報入力シート!R247="","",基本情報入力シート!R247)</f>
        <v/>
      </c>
      <c r="L210" s="325" t="str">
        <f>IF(基本情報入力シート!W247="","",基本情報入力シート!W247)</f>
        <v/>
      </c>
      <c r="M210" s="335" t="str">
        <f>IF(基本情報入力シート!X247="","",基本情報入力シート!X247)</f>
        <v/>
      </c>
      <c r="N210" s="339" t="str">
        <f>IF(基本情報入力シート!Y247="","",基本情報入力シート!Y247)</f>
        <v/>
      </c>
      <c r="O210" s="47"/>
      <c r="P210" s="48"/>
      <c r="Q210" s="49"/>
      <c r="R210" s="47"/>
      <c r="S210" s="336"/>
      <c r="T210" s="454" t="str">
        <f>IFERROR(S210*VLOOKUP(AE210,【参考】数式用3!$AN$3:$BU$14,MATCH(N210,【参考】数式用3!$AN$2:$BU$2,0)),"")</f>
        <v/>
      </c>
      <c r="U210" s="337"/>
      <c r="V210" s="55"/>
      <c r="W210" s="55"/>
      <c r="X210" s="960" t="str">
        <f>IFERROR(V210*VLOOKUP(AF210,【参考】数式用3!$AN$15:$BU$23,MATCH(N210,【参考】数式用3!$AN$2:$BU$2,0)),"")</f>
        <v/>
      </c>
      <c r="Y210" s="961"/>
      <c r="Z210" s="450"/>
      <c r="AA210" s="428"/>
      <c r="AB210" s="338" t="str">
        <f>IFERROR(AA210*VLOOKUP(AG210,【参考】数式用3!$AN$24:$BU$27,MATCH(N210,【参考】数式用3!$AN$2:$BU$2,0)),"")</f>
        <v/>
      </c>
      <c r="AC210" s="50"/>
      <c r="AD210" s="427" t="str">
        <f t="shared" si="15"/>
        <v/>
      </c>
      <c r="AE210" s="323" t="str">
        <f t="shared" si="12"/>
        <v/>
      </c>
      <c r="AF210" s="323" t="str">
        <f t="shared" si="13"/>
        <v/>
      </c>
      <c r="AG210" s="323" t="str">
        <f t="shared" si="14"/>
        <v/>
      </c>
    </row>
    <row r="211" spans="1:33" ht="25" customHeight="1">
      <c r="A211" s="430">
        <v>195</v>
      </c>
      <c r="B211" s="908" t="str">
        <f>IF(基本情報入力シート!C248="","",基本情報入力シート!C248)</f>
        <v/>
      </c>
      <c r="C211" s="909"/>
      <c r="D211" s="909"/>
      <c r="E211" s="909"/>
      <c r="F211" s="909"/>
      <c r="G211" s="909"/>
      <c r="H211" s="909"/>
      <c r="I211" s="909"/>
      <c r="J211" s="325" t="str">
        <f>IF(基本情報入力シート!M248="","",基本情報入力シート!M248)</f>
        <v/>
      </c>
      <c r="K211" s="325" t="str">
        <f>IF(基本情報入力シート!R248="","",基本情報入力シート!R248)</f>
        <v/>
      </c>
      <c r="L211" s="325" t="str">
        <f>IF(基本情報入力シート!W248="","",基本情報入力シート!W248)</f>
        <v/>
      </c>
      <c r="M211" s="335" t="str">
        <f>IF(基本情報入力シート!X248="","",基本情報入力シート!X248)</f>
        <v/>
      </c>
      <c r="N211" s="339" t="str">
        <f>IF(基本情報入力シート!Y248="","",基本情報入力シート!Y248)</f>
        <v/>
      </c>
      <c r="O211" s="47"/>
      <c r="P211" s="48"/>
      <c r="Q211" s="49"/>
      <c r="R211" s="47"/>
      <c r="S211" s="336"/>
      <c r="T211" s="454" t="str">
        <f>IFERROR(S211*VLOOKUP(AE211,【参考】数式用3!$AN$3:$BU$14,MATCH(N211,【参考】数式用3!$AN$2:$BU$2,0)),"")</f>
        <v/>
      </c>
      <c r="U211" s="337"/>
      <c r="V211" s="55"/>
      <c r="W211" s="55"/>
      <c r="X211" s="960" t="str">
        <f>IFERROR(V211*VLOOKUP(AF211,【参考】数式用3!$AN$15:$BU$23,MATCH(N211,【参考】数式用3!$AN$2:$BU$2,0)),"")</f>
        <v/>
      </c>
      <c r="Y211" s="961"/>
      <c r="Z211" s="450"/>
      <c r="AA211" s="428"/>
      <c r="AB211" s="338" t="str">
        <f>IFERROR(AA211*VLOOKUP(AG211,【参考】数式用3!$AN$24:$BU$27,MATCH(N211,【参考】数式用3!$AN$2:$BU$2,0)),"")</f>
        <v/>
      </c>
      <c r="AC211" s="50"/>
      <c r="AD211" s="427" t="str">
        <f t="shared" si="15"/>
        <v/>
      </c>
      <c r="AE211" s="323" t="str">
        <f t="shared" si="12"/>
        <v/>
      </c>
      <c r="AF211" s="323" t="str">
        <f t="shared" si="13"/>
        <v/>
      </c>
      <c r="AG211" s="323" t="str">
        <f t="shared" si="14"/>
        <v/>
      </c>
    </row>
    <row r="212" spans="1:33" ht="25" customHeight="1">
      <c r="A212" s="430">
        <v>196</v>
      </c>
      <c r="B212" s="908" t="str">
        <f>IF(基本情報入力シート!C249="","",基本情報入力シート!C249)</f>
        <v/>
      </c>
      <c r="C212" s="909"/>
      <c r="D212" s="909"/>
      <c r="E212" s="909"/>
      <c r="F212" s="909"/>
      <c r="G212" s="909"/>
      <c r="H212" s="909"/>
      <c r="I212" s="909"/>
      <c r="J212" s="325" t="str">
        <f>IF(基本情報入力シート!M249="","",基本情報入力シート!M249)</f>
        <v/>
      </c>
      <c r="K212" s="325" t="str">
        <f>IF(基本情報入力シート!R249="","",基本情報入力シート!R249)</f>
        <v/>
      </c>
      <c r="L212" s="325" t="str">
        <f>IF(基本情報入力シート!W249="","",基本情報入力シート!W249)</f>
        <v/>
      </c>
      <c r="M212" s="335" t="str">
        <f>IF(基本情報入力シート!X249="","",基本情報入力シート!X249)</f>
        <v/>
      </c>
      <c r="N212" s="339" t="str">
        <f>IF(基本情報入力シート!Y249="","",基本情報入力シート!Y249)</f>
        <v/>
      </c>
      <c r="O212" s="47"/>
      <c r="P212" s="48"/>
      <c r="Q212" s="49"/>
      <c r="R212" s="47"/>
      <c r="S212" s="336"/>
      <c r="T212" s="454" t="str">
        <f>IFERROR(S212*VLOOKUP(AE212,【参考】数式用3!$AN$3:$BU$14,MATCH(N212,【参考】数式用3!$AN$2:$BU$2,0)),"")</f>
        <v/>
      </c>
      <c r="U212" s="337"/>
      <c r="V212" s="55"/>
      <c r="W212" s="55"/>
      <c r="X212" s="960" t="str">
        <f>IFERROR(V212*VLOOKUP(AF212,【参考】数式用3!$AN$15:$BU$23,MATCH(N212,【参考】数式用3!$AN$2:$BU$2,0)),"")</f>
        <v/>
      </c>
      <c r="Y212" s="961"/>
      <c r="Z212" s="450"/>
      <c r="AA212" s="428"/>
      <c r="AB212" s="338" t="str">
        <f>IFERROR(AA212*VLOOKUP(AG212,【参考】数式用3!$AN$24:$BU$27,MATCH(N212,【参考】数式用3!$AN$2:$BU$2,0)),"")</f>
        <v/>
      </c>
      <c r="AC212" s="50"/>
      <c r="AD212" s="427" t="str">
        <f t="shared" si="15"/>
        <v/>
      </c>
      <c r="AE212" s="323" t="str">
        <f t="shared" si="12"/>
        <v/>
      </c>
      <c r="AF212" s="323" t="str">
        <f t="shared" si="13"/>
        <v/>
      </c>
      <c r="AG212" s="323" t="str">
        <f t="shared" si="14"/>
        <v/>
      </c>
    </row>
    <row r="213" spans="1:33" ht="25" customHeight="1">
      <c r="A213" s="430">
        <v>197</v>
      </c>
      <c r="B213" s="908" t="str">
        <f>IF(基本情報入力シート!C250="","",基本情報入力シート!C250)</f>
        <v/>
      </c>
      <c r="C213" s="909"/>
      <c r="D213" s="909"/>
      <c r="E213" s="909"/>
      <c r="F213" s="909"/>
      <c r="G213" s="909"/>
      <c r="H213" s="909"/>
      <c r="I213" s="909"/>
      <c r="J213" s="325" t="str">
        <f>IF(基本情報入力シート!M250="","",基本情報入力シート!M250)</f>
        <v/>
      </c>
      <c r="K213" s="325" t="str">
        <f>IF(基本情報入力シート!R250="","",基本情報入力シート!R250)</f>
        <v/>
      </c>
      <c r="L213" s="325" t="str">
        <f>IF(基本情報入力シート!W250="","",基本情報入力シート!W250)</f>
        <v/>
      </c>
      <c r="M213" s="335" t="str">
        <f>IF(基本情報入力シート!X250="","",基本情報入力シート!X250)</f>
        <v/>
      </c>
      <c r="N213" s="339" t="str">
        <f>IF(基本情報入力シート!Y250="","",基本情報入力シート!Y250)</f>
        <v/>
      </c>
      <c r="O213" s="47"/>
      <c r="P213" s="48"/>
      <c r="Q213" s="49"/>
      <c r="R213" s="47"/>
      <c r="S213" s="336"/>
      <c r="T213" s="454" t="str">
        <f>IFERROR(S213*VLOOKUP(AE213,【参考】数式用3!$AN$3:$BU$14,MATCH(N213,【参考】数式用3!$AN$2:$BU$2,0)),"")</f>
        <v/>
      </c>
      <c r="U213" s="337"/>
      <c r="V213" s="55"/>
      <c r="W213" s="55"/>
      <c r="X213" s="960" t="str">
        <f>IFERROR(V213*VLOOKUP(AF213,【参考】数式用3!$AN$15:$BU$23,MATCH(N213,【参考】数式用3!$AN$2:$BU$2,0)),"")</f>
        <v/>
      </c>
      <c r="Y213" s="961"/>
      <c r="Z213" s="450"/>
      <c r="AA213" s="428"/>
      <c r="AB213" s="338" t="str">
        <f>IFERROR(AA213*VLOOKUP(AG213,【参考】数式用3!$AN$24:$BU$27,MATCH(N213,【参考】数式用3!$AN$2:$BU$2,0)),"")</f>
        <v/>
      </c>
      <c r="AC213" s="50"/>
      <c r="AD213" s="427" t="str">
        <f t="shared" si="15"/>
        <v/>
      </c>
      <c r="AE213" s="323" t="str">
        <f t="shared" si="12"/>
        <v/>
      </c>
      <c r="AF213" s="323" t="str">
        <f t="shared" si="13"/>
        <v/>
      </c>
      <c r="AG213" s="323" t="str">
        <f t="shared" si="14"/>
        <v/>
      </c>
    </row>
    <row r="214" spans="1:33" ht="25" customHeight="1">
      <c r="A214" s="430">
        <v>198</v>
      </c>
      <c r="B214" s="908" t="str">
        <f>IF(基本情報入力シート!C251="","",基本情報入力シート!C251)</f>
        <v/>
      </c>
      <c r="C214" s="909"/>
      <c r="D214" s="909"/>
      <c r="E214" s="909"/>
      <c r="F214" s="909"/>
      <c r="G214" s="909"/>
      <c r="H214" s="909"/>
      <c r="I214" s="909"/>
      <c r="J214" s="325" t="str">
        <f>IF(基本情報入力シート!M251="","",基本情報入力シート!M251)</f>
        <v/>
      </c>
      <c r="K214" s="325" t="str">
        <f>IF(基本情報入力シート!R251="","",基本情報入力シート!R251)</f>
        <v/>
      </c>
      <c r="L214" s="325" t="str">
        <f>IF(基本情報入力シート!W251="","",基本情報入力シート!W251)</f>
        <v/>
      </c>
      <c r="M214" s="335" t="str">
        <f>IF(基本情報入力シート!X251="","",基本情報入力シート!X251)</f>
        <v/>
      </c>
      <c r="N214" s="339" t="str">
        <f>IF(基本情報入力シート!Y251="","",基本情報入力シート!Y251)</f>
        <v/>
      </c>
      <c r="O214" s="47"/>
      <c r="P214" s="48"/>
      <c r="Q214" s="49"/>
      <c r="R214" s="47"/>
      <c r="S214" s="336"/>
      <c r="T214" s="454" t="str">
        <f>IFERROR(S214*VLOOKUP(AE214,【参考】数式用3!$AN$3:$BU$14,MATCH(N214,【参考】数式用3!$AN$2:$BU$2,0)),"")</f>
        <v/>
      </c>
      <c r="U214" s="337"/>
      <c r="V214" s="55"/>
      <c r="W214" s="55"/>
      <c r="X214" s="960" t="str">
        <f>IFERROR(V214*VLOOKUP(AF214,【参考】数式用3!$AN$15:$BU$23,MATCH(N214,【参考】数式用3!$AN$2:$BU$2,0)),"")</f>
        <v/>
      </c>
      <c r="Y214" s="961"/>
      <c r="Z214" s="450"/>
      <c r="AA214" s="428"/>
      <c r="AB214" s="338" t="str">
        <f>IFERROR(AA214*VLOOKUP(AG214,【参考】数式用3!$AN$24:$BU$27,MATCH(N214,【参考】数式用3!$AN$2:$BU$2,0)),"")</f>
        <v/>
      </c>
      <c r="AC214" s="50"/>
      <c r="AD214" s="427" t="str">
        <f t="shared" si="15"/>
        <v/>
      </c>
      <c r="AE214" s="323" t="str">
        <f t="shared" si="12"/>
        <v/>
      </c>
      <c r="AF214" s="323" t="str">
        <f t="shared" si="13"/>
        <v/>
      </c>
      <c r="AG214" s="323" t="str">
        <f t="shared" si="14"/>
        <v/>
      </c>
    </row>
    <row r="215" spans="1:33" ht="25" customHeight="1">
      <c r="A215" s="430">
        <v>199</v>
      </c>
      <c r="B215" s="908" t="str">
        <f>IF(基本情報入力シート!C252="","",基本情報入力シート!C252)</f>
        <v/>
      </c>
      <c r="C215" s="909"/>
      <c r="D215" s="909"/>
      <c r="E215" s="909"/>
      <c r="F215" s="909"/>
      <c r="G215" s="909"/>
      <c r="H215" s="909"/>
      <c r="I215" s="909"/>
      <c r="J215" s="325" t="str">
        <f>IF(基本情報入力シート!M252="","",基本情報入力シート!M252)</f>
        <v/>
      </c>
      <c r="K215" s="325" t="str">
        <f>IF(基本情報入力シート!R252="","",基本情報入力シート!R252)</f>
        <v/>
      </c>
      <c r="L215" s="325" t="str">
        <f>IF(基本情報入力シート!W252="","",基本情報入力シート!W252)</f>
        <v/>
      </c>
      <c r="M215" s="335" t="str">
        <f>IF(基本情報入力シート!X252="","",基本情報入力シート!X252)</f>
        <v/>
      </c>
      <c r="N215" s="339" t="str">
        <f>IF(基本情報入力シート!Y252="","",基本情報入力シート!Y252)</f>
        <v/>
      </c>
      <c r="O215" s="47"/>
      <c r="P215" s="48"/>
      <c r="Q215" s="49"/>
      <c r="R215" s="47"/>
      <c r="S215" s="336"/>
      <c r="T215" s="454" t="str">
        <f>IFERROR(S215*VLOOKUP(AE215,【参考】数式用3!$AN$3:$BU$14,MATCH(N215,【参考】数式用3!$AN$2:$BU$2,0)),"")</f>
        <v/>
      </c>
      <c r="U215" s="337"/>
      <c r="V215" s="55"/>
      <c r="W215" s="55"/>
      <c r="X215" s="960" t="str">
        <f>IFERROR(V215*VLOOKUP(AF215,【参考】数式用3!$AN$15:$BU$23,MATCH(N215,【参考】数式用3!$AN$2:$BU$2,0)),"")</f>
        <v/>
      </c>
      <c r="Y215" s="961"/>
      <c r="Z215" s="450"/>
      <c r="AA215" s="428"/>
      <c r="AB215" s="338" t="str">
        <f>IFERROR(AA215*VLOOKUP(AG215,【参考】数式用3!$AN$24:$BU$27,MATCH(N215,【参考】数式用3!$AN$2:$BU$2,0)),"")</f>
        <v/>
      </c>
      <c r="AC215" s="50"/>
      <c r="AD215" s="427" t="str">
        <f t="shared" si="15"/>
        <v/>
      </c>
      <c r="AE215" s="323" t="str">
        <f t="shared" ref="AE215:AE278" si="16">IF(AND(O215="",R215=""),"",O215&amp;"から"&amp;R215)</f>
        <v/>
      </c>
      <c r="AF215" s="323" t="str">
        <f t="shared" ref="AF215:AF278" si="17">IF(AND(P215="",U215=""),"",P215&amp;"から"&amp;U215)</f>
        <v/>
      </c>
      <c r="AG215" s="323" t="str">
        <f t="shared" ref="AG215:AG278" si="18">IF(AND(Q215="",Z215=""),"",Q215&amp;"から"&amp;Z215)</f>
        <v/>
      </c>
    </row>
    <row r="216" spans="1:33" s="324" customFormat="1" ht="25" customHeight="1">
      <c r="A216" s="429" t="s">
        <v>285</v>
      </c>
      <c r="B216" s="908" t="str">
        <f>IF(基本情報入力シート!C253="","",基本情報入力シート!C253)</f>
        <v/>
      </c>
      <c r="C216" s="909"/>
      <c r="D216" s="909"/>
      <c r="E216" s="909"/>
      <c r="F216" s="909"/>
      <c r="G216" s="909"/>
      <c r="H216" s="909"/>
      <c r="I216" s="909"/>
      <c r="J216" s="325" t="str">
        <f>IF(基本情報入力シート!M253="","",基本情報入力シート!M253)</f>
        <v/>
      </c>
      <c r="K216" s="325" t="str">
        <f>IF(基本情報入力シート!R253="","",基本情報入力シート!R253)</f>
        <v/>
      </c>
      <c r="L216" s="325" t="str">
        <f>IF(基本情報入力シート!W253="","",基本情報入力シート!W253)</f>
        <v/>
      </c>
      <c r="M216" s="335" t="str">
        <f>IF(基本情報入力シート!X253="","",基本情報入力シート!X253)</f>
        <v/>
      </c>
      <c r="N216" s="339" t="str">
        <f>IF(基本情報入力シート!Y253="","",基本情報入力シート!Y253)</f>
        <v/>
      </c>
      <c r="O216" s="47"/>
      <c r="P216" s="48"/>
      <c r="Q216" s="49"/>
      <c r="R216" s="47"/>
      <c r="S216" s="336"/>
      <c r="T216" s="454" t="str">
        <f>IFERROR(S216*VLOOKUP(AE216,【参考】数式用3!$AN$3:$BU$14,MATCH(N216,【参考】数式用3!$AN$2:$BU$2,0)),"")</f>
        <v/>
      </c>
      <c r="U216" s="337"/>
      <c r="V216" s="55"/>
      <c r="W216" s="55"/>
      <c r="X216" s="960" t="str">
        <f>IFERROR(V216*VLOOKUP(AF216,【参考】数式用3!$AN$15:$BU$23,MATCH(N216,【参考】数式用3!$AN$2:$BU$2,0)),"")</f>
        <v/>
      </c>
      <c r="Y216" s="961"/>
      <c r="Z216" s="450"/>
      <c r="AA216" s="428"/>
      <c r="AB216" s="338" t="str">
        <f>IFERROR(AA216*VLOOKUP(AG216,【参考】数式用3!$AN$24:$BU$27,MATCH(N216,【参考】数式用3!$AN$2:$BU$2,0)),"")</f>
        <v/>
      </c>
      <c r="AC216" s="50"/>
      <c r="AD216" s="427" t="str">
        <f t="shared" si="15"/>
        <v/>
      </c>
      <c r="AE216" s="323" t="str">
        <f t="shared" si="16"/>
        <v/>
      </c>
      <c r="AF216" s="323" t="str">
        <f t="shared" si="17"/>
        <v/>
      </c>
      <c r="AG216" s="323" t="str">
        <f t="shared" si="18"/>
        <v/>
      </c>
    </row>
    <row r="217" spans="1:33" ht="25" customHeight="1">
      <c r="A217" s="430">
        <v>200</v>
      </c>
      <c r="B217" s="908" t="str">
        <f>IF(基本情報入力シート!C254="","",基本情報入力シート!C254)</f>
        <v/>
      </c>
      <c r="C217" s="909"/>
      <c r="D217" s="909"/>
      <c r="E217" s="909"/>
      <c r="F217" s="909"/>
      <c r="G217" s="909"/>
      <c r="H217" s="909"/>
      <c r="I217" s="909"/>
      <c r="J217" s="325" t="str">
        <f>IF(基本情報入力シート!M254="","",基本情報入力シート!M254)</f>
        <v/>
      </c>
      <c r="K217" s="325" t="str">
        <f>IF(基本情報入力シート!R254="","",基本情報入力シート!R254)</f>
        <v/>
      </c>
      <c r="L217" s="325" t="str">
        <f>IF(基本情報入力シート!W254="","",基本情報入力シート!W254)</f>
        <v/>
      </c>
      <c r="M217" s="335" t="str">
        <f>IF(基本情報入力シート!X254="","",基本情報入力シート!X254)</f>
        <v/>
      </c>
      <c r="N217" s="339" t="str">
        <f>IF(基本情報入力シート!Y254="","",基本情報入力シート!Y254)</f>
        <v/>
      </c>
      <c r="O217" s="47"/>
      <c r="P217" s="48"/>
      <c r="Q217" s="49"/>
      <c r="R217" s="47"/>
      <c r="S217" s="336"/>
      <c r="T217" s="454" t="str">
        <f>IFERROR(S217*VLOOKUP(AE217,【参考】数式用3!$AN$3:$BU$14,MATCH(N217,【参考】数式用3!$AN$2:$BU$2,0)),"")</f>
        <v/>
      </c>
      <c r="U217" s="337"/>
      <c r="V217" s="55"/>
      <c r="W217" s="55"/>
      <c r="X217" s="960" t="str">
        <f>IFERROR(V217*VLOOKUP(AF217,【参考】数式用3!$AN$15:$BU$23,MATCH(N217,【参考】数式用3!$AN$2:$BU$2,0)),"")</f>
        <v/>
      </c>
      <c r="Y217" s="961"/>
      <c r="Z217" s="450"/>
      <c r="AA217" s="428"/>
      <c r="AB217" s="338" t="str">
        <f>IFERROR(AA217*VLOOKUP(AG217,【参考】数式用3!$AN$24:$BU$27,MATCH(N217,【参考】数式用3!$AN$2:$BU$2,0)),"")</f>
        <v/>
      </c>
      <c r="AC217" s="50"/>
      <c r="AD217" s="427" t="str">
        <f t="shared" si="15"/>
        <v/>
      </c>
      <c r="AE217" s="323" t="str">
        <f t="shared" si="16"/>
        <v/>
      </c>
      <c r="AF217" s="323" t="str">
        <f t="shared" si="17"/>
        <v/>
      </c>
      <c r="AG217" s="323" t="str">
        <f t="shared" si="18"/>
        <v/>
      </c>
    </row>
    <row r="218" spans="1:33" ht="25" customHeight="1">
      <c r="A218" s="430">
        <v>201</v>
      </c>
      <c r="B218" s="908" t="str">
        <f>IF(基本情報入力シート!C255="","",基本情報入力シート!C255)</f>
        <v/>
      </c>
      <c r="C218" s="909"/>
      <c r="D218" s="909"/>
      <c r="E218" s="909"/>
      <c r="F218" s="909"/>
      <c r="G218" s="909"/>
      <c r="H218" s="909"/>
      <c r="I218" s="909"/>
      <c r="J218" s="325" t="str">
        <f>IF(基本情報入力シート!M255="","",基本情報入力シート!M255)</f>
        <v/>
      </c>
      <c r="K218" s="325" t="str">
        <f>IF(基本情報入力シート!R255="","",基本情報入力シート!R255)</f>
        <v/>
      </c>
      <c r="L218" s="325" t="str">
        <f>IF(基本情報入力シート!W255="","",基本情報入力シート!W255)</f>
        <v/>
      </c>
      <c r="M218" s="335" t="str">
        <f>IF(基本情報入力シート!X255="","",基本情報入力シート!X255)</f>
        <v/>
      </c>
      <c r="N218" s="339" t="str">
        <f>IF(基本情報入力シート!Y255="","",基本情報入力シート!Y255)</f>
        <v/>
      </c>
      <c r="O218" s="47"/>
      <c r="P218" s="48"/>
      <c r="Q218" s="49"/>
      <c r="R218" s="47"/>
      <c r="S218" s="336"/>
      <c r="T218" s="454" t="str">
        <f>IFERROR(S218*VLOOKUP(AE218,【参考】数式用3!$AN$3:$BU$14,MATCH(N218,【参考】数式用3!$AN$2:$BU$2,0)),"")</f>
        <v/>
      </c>
      <c r="U218" s="337"/>
      <c r="V218" s="55"/>
      <c r="W218" s="55"/>
      <c r="X218" s="960" t="str">
        <f>IFERROR(V218*VLOOKUP(AF218,【参考】数式用3!$AN$15:$BU$23,MATCH(N218,【参考】数式用3!$AN$2:$BU$2,0)),"")</f>
        <v/>
      </c>
      <c r="Y218" s="961"/>
      <c r="Z218" s="450"/>
      <c r="AA218" s="428"/>
      <c r="AB218" s="338" t="str">
        <f>IFERROR(AA218*VLOOKUP(AG218,【参考】数式用3!$AN$24:$BU$27,MATCH(N218,【参考】数式用3!$AN$2:$BU$2,0)),"")</f>
        <v/>
      </c>
      <c r="AC218" s="50"/>
      <c r="AD218" s="427" t="str">
        <f t="shared" si="15"/>
        <v/>
      </c>
      <c r="AE218" s="323" t="str">
        <f t="shared" si="16"/>
        <v/>
      </c>
      <c r="AF218" s="323" t="str">
        <f t="shared" si="17"/>
        <v/>
      </c>
      <c r="AG218" s="323" t="str">
        <f t="shared" si="18"/>
        <v/>
      </c>
    </row>
    <row r="219" spans="1:33" ht="25" customHeight="1">
      <c r="A219" s="430">
        <v>202</v>
      </c>
      <c r="B219" s="908" t="str">
        <f>IF(基本情報入力シート!C256="","",基本情報入力シート!C256)</f>
        <v/>
      </c>
      <c r="C219" s="909"/>
      <c r="D219" s="909"/>
      <c r="E219" s="909"/>
      <c r="F219" s="909"/>
      <c r="G219" s="909"/>
      <c r="H219" s="909"/>
      <c r="I219" s="909"/>
      <c r="J219" s="325" t="str">
        <f>IF(基本情報入力シート!M256="","",基本情報入力シート!M256)</f>
        <v/>
      </c>
      <c r="K219" s="325" t="str">
        <f>IF(基本情報入力シート!R256="","",基本情報入力シート!R256)</f>
        <v/>
      </c>
      <c r="L219" s="325" t="str">
        <f>IF(基本情報入力シート!W256="","",基本情報入力シート!W256)</f>
        <v/>
      </c>
      <c r="M219" s="335" t="str">
        <f>IF(基本情報入力シート!X256="","",基本情報入力シート!X256)</f>
        <v/>
      </c>
      <c r="N219" s="339" t="str">
        <f>IF(基本情報入力シート!Y256="","",基本情報入力シート!Y256)</f>
        <v/>
      </c>
      <c r="O219" s="47"/>
      <c r="P219" s="48"/>
      <c r="Q219" s="49"/>
      <c r="R219" s="47"/>
      <c r="S219" s="336"/>
      <c r="T219" s="454" t="str">
        <f>IFERROR(S219*VLOOKUP(AE219,【参考】数式用3!$AN$3:$BU$14,MATCH(N219,【参考】数式用3!$AN$2:$BU$2,0)),"")</f>
        <v/>
      </c>
      <c r="U219" s="337"/>
      <c r="V219" s="55"/>
      <c r="W219" s="55"/>
      <c r="X219" s="960" t="str">
        <f>IFERROR(V219*VLOOKUP(AF219,【参考】数式用3!$AN$15:$BU$23,MATCH(N219,【参考】数式用3!$AN$2:$BU$2,0)),"")</f>
        <v/>
      </c>
      <c r="Y219" s="961"/>
      <c r="Z219" s="450"/>
      <c r="AA219" s="428"/>
      <c r="AB219" s="338" t="str">
        <f>IFERROR(AA219*VLOOKUP(AG219,【参考】数式用3!$AN$24:$BU$27,MATCH(N219,【参考】数式用3!$AN$2:$BU$2,0)),"")</f>
        <v/>
      </c>
      <c r="AC219" s="50"/>
      <c r="AD219" s="427" t="str">
        <f t="shared" si="15"/>
        <v/>
      </c>
      <c r="AE219" s="323" t="str">
        <f t="shared" si="16"/>
        <v/>
      </c>
      <c r="AF219" s="323" t="str">
        <f t="shared" si="17"/>
        <v/>
      </c>
      <c r="AG219" s="323" t="str">
        <f t="shared" si="18"/>
        <v/>
      </c>
    </row>
    <row r="220" spans="1:33" ht="25" customHeight="1">
      <c r="A220" s="430">
        <v>203</v>
      </c>
      <c r="B220" s="908" t="str">
        <f>IF(基本情報入力シート!C257="","",基本情報入力シート!C257)</f>
        <v/>
      </c>
      <c r="C220" s="909"/>
      <c r="D220" s="909"/>
      <c r="E220" s="909"/>
      <c r="F220" s="909"/>
      <c r="G220" s="909"/>
      <c r="H220" s="909"/>
      <c r="I220" s="909"/>
      <c r="J220" s="325" t="str">
        <f>IF(基本情報入力シート!M257="","",基本情報入力シート!M257)</f>
        <v/>
      </c>
      <c r="K220" s="325" t="str">
        <f>IF(基本情報入力シート!R257="","",基本情報入力シート!R257)</f>
        <v/>
      </c>
      <c r="L220" s="325" t="str">
        <f>IF(基本情報入力シート!W257="","",基本情報入力シート!W257)</f>
        <v/>
      </c>
      <c r="M220" s="335" t="str">
        <f>IF(基本情報入力シート!X257="","",基本情報入力シート!X257)</f>
        <v/>
      </c>
      <c r="N220" s="339" t="str">
        <f>IF(基本情報入力シート!Y257="","",基本情報入力シート!Y257)</f>
        <v/>
      </c>
      <c r="O220" s="47"/>
      <c r="P220" s="48"/>
      <c r="Q220" s="49"/>
      <c r="R220" s="47"/>
      <c r="S220" s="336"/>
      <c r="T220" s="454" t="str">
        <f>IFERROR(S220*VLOOKUP(AE220,【参考】数式用3!$AN$3:$BU$14,MATCH(N220,【参考】数式用3!$AN$2:$BU$2,0)),"")</f>
        <v/>
      </c>
      <c r="U220" s="337"/>
      <c r="V220" s="55"/>
      <c r="W220" s="55"/>
      <c r="X220" s="960" t="str">
        <f>IFERROR(V220*VLOOKUP(AF220,【参考】数式用3!$AN$15:$BU$23,MATCH(N220,【参考】数式用3!$AN$2:$BU$2,0)),"")</f>
        <v/>
      </c>
      <c r="Y220" s="961"/>
      <c r="Z220" s="450"/>
      <c r="AA220" s="428"/>
      <c r="AB220" s="338" t="str">
        <f>IFERROR(AA220*VLOOKUP(AG220,【参考】数式用3!$AN$24:$BU$27,MATCH(N220,【参考】数式用3!$AN$2:$BU$2,0)),"")</f>
        <v/>
      </c>
      <c r="AC220" s="50"/>
      <c r="AD220" s="427" t="str">
        <f t="shared" si="15"/>
        <v/>
      </c>
      <c r="AE220" s="323" t="str">
        <f t="shared" si="16"/>
        <v/>
      </c>
      <c r="AF220" s="323" t="str">
        <f t="shared" si="17"/>
        <v/>
      </c>
      <c r="AG220" s="323" t="str">
        <f t="shared" si="18"/>
        <v/>
      </c>
    </row>
    <row r="221" spans="1:33" ht="25" customHeight="1">
      <c r="A221" s="430">
        <v>204</v>
      </c>
      <c r="B221" s="908" t="str">
        <f>IF(基本情報入力シート!C258="","",基本情報入力シート!C258)</f>
        <v/>
      </c>
      <c r="C221" s="909"/>
      <c r="D221" s="909"/>
      <c r="E221" s="909"/>
      <c r="F221" s="909"/>
      <c r="G221" s="909"/>
      <c r="H221" s="909"/>
      <c r="I221" s="909"/>
      <c r="J221" s="325" t="str">
        <f>IF(基本情報入力シート!M258="","",基本情報入力シート!M258)</f>
        <v/>
      </c>
      <c r="K221" s="325" t="str">
        <f>IF(基本情報入力シート!R258="","",基本情報入力シート!R258)</f>
        <v/>
      </c>
      <c r="L221" s="325" t="str">
        <f>IF(基本情報入力シート!W258="","",基本情報入力シート!W258)</f>
        <v/>
      </c>
      <c r="M221" s="335" t="str">
        <f>IF(基本情報入力シート!X258="","",基本情報入力シート!X258)</f>
        <v/>
      </c>
      <c r="N221" s="339" t="str">
        <f>IF(基本情報入力シート!Y258="","",基本情報入力シート!Y258)</f>
        <v/>
      </c>
      <c r="O221" s="47"/>
      <c r="P221" s="48"/>
      <c r="Q221" s="49"/>
      <c r="R221" s="47"/>
      <c r="S221" s="336"/>
      <c r="T221" s="454" t="str">
        <f>IFERROR(S221*VLOOKUP(AE221,【参考】数式用3!$AN$3:$BU$14,MATCH(N221,【参考】数式用3!$AN$2:$BU$2,0)),"")</f>
        <v/>
      </c>
      <c r="U221" s="337"/>
      <c r="V221" s="55"/>
      <c r="W221" s="55"/>
      <c r="X221" s="960" t="str">
        <f>IFERROR(V221*VLOOKUP(AF221,【参考】数式用3!$AN$15:$BU$23,MATCH(N221,【参考】数式用3!$AN$2:$BU$2,0)),"")</f>
        <v/>
      </c>
      <c r="Y221" s="961"/>
      <c r="Z221" s="450"/>
      <c r="AA221" s="428"/>
      <c r="AB221" s="338" t="str">
        <f>IFERROR(AA221*VLOOKUP(AG221,【参考】数式用3!$AN$24:$BU$27,MATCH(N221,【参考】数式用3!$AN$2:$BU$2,0)),"")</f>
        <v/>
      </c>
      <c r="AC221" s="50"/>
      <c r="AD221" s="427" t="str">
        <f t="shared" si="15"/>
        <v/>
      </c>
      <c r="AE221" s="323" t="str">
        <f t="shared" si="16"/>
        <v/>
      </c>
      <c r="AF221" s="323" t="str">
        <f t="shared" si="17"/>
        <v/>
      </c>
      <c r="AG221" s="323" t="str">
        <f t="shared" si="18"/>
        <v/>
      </c>
    </row>
    <row r="222" spans="1:33" ht="25" customHeight="1">
      <c r="A222" s="430">
        <v>205</v>
      </c>
      <c r="B222" s="908" t="str">
        <f>IF(基本情報入力シート!C259="","",基本情報入力シート!C259)</f>
        <v/>
      </c>
      <c r="C222" s="909"/>
      <c r="D222" s="909"/>
      <c r="E222" s="909"/>
      <c r="F222" s="909"/>
      <c r="G222" s="909"/>
      <c r="H222" s="909"/>
      <c r="I222" s="909"/>
      <c r="J222" s="325" t="str">
        <f>IF(基本情報入力シート!M259="","",基本情報入力シート!M259)</f>
        <v/>
      </c>
      <c r="K222" s="325" t="str">
        <f>IF(基本情報入力シート!R259="","",基本情報入力シート!R259)</f>
        <v/>
      </c>
      <c r="L222" s="325" t="str">
        <f>IF(基本情報入力シート!W259="","",基本情報入力シート!W259)</f>
        <v/>
      </c>
      <c r="M222" s="335" t="str">
        <f>IF(基本情報入力シート!X259="","",基本情報入力シート!X259)</f>
        <v/>
      </c>
      <c r="N222" s="339" t="str">
        <f>IF(基本情報入力シート!Y259="","",基本情報入力シート!Y259)</f>
        <v/>
      </c>
      <c r="O222" s="47"/>
      <c r="P222" s="48"/>
      <c r="Q222" s="49"/>
      <c r="R222" s="47"/>
      <c r="S222" s="336"/>
      <c r="T222" s="454" t="str">
        <f>IFERROR(S222*VLOOKUP(AE222,【参考】数式用3!$AN$3:$BU$14,MATCH(N222,【参考】数式用3!$AN$2:$BU$2,0)),"")</f>
        <v/>
      </c>
      <c r="U222" s="337"/>
      <c r="V222" s="55"/>
      <c r="W222" s="55"/>
      <c r="X222" s="960" t="str">
        <f>IFERROR(V222*VLOOKUP(AF222,【参考】数式用3!$AN$15:$BU$23,MATCH(N222,【参考】数式用3!$AN$2:$BU$2,0)),"")</f>
        <v/>
      </c>
      <c r="Y222" s="961"/>
      <c r="Z222" s="450"/>
      <c r="AA222" s="428"/>
      <c r="AB222" s="338" t="str">
        <f>IFERROR(AA222*VLOOKUP(AG222,【参考】数式用3!$AN$24:$BU$27,MATCH(N222,【参考】数式用3!$AN$2:$BU$2,0)),"")</f>
        <v/>
      </c>
      <c r="AC222" s="50"/>
      <c r="AD222" s="427" t="str">
        <f t="shared" si="15"/>
        <v/>
      </c>
      <c r="AE222" s="323" t="str">
        <f t="shared" si="16"/>
        <v/>
      </c>
      <c r="AF222" s="323" t="str">
        <f t="shared" si="17"/>
        <v/>
      </c>
      <c r="AG222" s="323" t="str">
        <f t="shared" si="18"/>
        <v/>
      </c>
    </row>
    <row r="223" spans="1:33" ht="25" customHeight="1">
      <c r="A223" s="430">
        <v>206</v>
      </c>
      <c r="B223" s="908" t="str">
        <f>IF(基本情報入力シート!C260="","",基本情報入力シート!C260)</f>
        <v/>
      </c>
      <c r="C223" s="909"/>
      <c r="D223" s="909"/>
      <c r="E223" s="909"/>
      <c r="F223" s="909"/>
      <c r="G223" s="909"/>
      <c r="H223" s="909"/>
      <c r="I223" s="909"/>
      <c r="J223" s="325" t="str">
        <f>IF(基本情報入力シート!M260="","",基本情報入力シート!M260)</f>
        <v/>
      </c>
      <c r="K223" s="325" t="str">
        <f>IF(基本情報入力シート!R260="","",基本情報入力シート!R260)</f>
        <v/>
      </c>
      <c r="L223" s="325" t="str">
        <f>IF(基本情報入力シート!W260="","",基本情報入力シート!W260)</f>
        <v/>
      </c>
      <c r="M223" s="335" t="str">
        <f>IF(基本情報入力シート!X260="","",基本情報入力シート!X260)</f>
        <v/>
      </c>
      <c r="N223" s="339" t="str">
        <f>IF(基本情報入力シート!Y260="","",基本情報入力シート!Y260)</f>
        <v/>
      </c>
      <c r="O223" s="47"/>
      <c r="P223" s="48"/>
      <c r="Q223" s="49"/>
      <c r="R223" s="47"/>
      <c r="S223" s="336"/>
      <c r="T223" s="454" t="str">
        <f>IFERROR(S223*VLOOKUP(AE223,【参考】数式用3!$AN$3:$BU$14,MATCH(N223,【参考】数式用3!$AN$2:$BU$2,0)),"")</f>
        <v/>
      </c>
      <c r="U223" s="337"/>
      <c r="V223" s="55"/>
      <c r="W223" s="55"/>
      <c r="X223" s="960" t="str">
        <f>IFERROR(V223*VLOOKUP(AF223,【参考】数式用3!$AN$15:$BU$23,MATCH(N223,【参考】数式用3!$AN$2:$BU$2,0)),"")</f>
        <v/>
      </c>
      <c r="Y223" s="961"/>
      <c r="Z223" s="450"/>
      <c r="AA223" s="428"/>
      <c r="AB223" s="338" t="str">
        <f>IFERROR(AA223*VLOOKUP(AG223,【参考】数式用3!$AN$24:$BU$27,MATCH(N223,【参考】数式用3!$AN$2:$BU$2,0)),"")</f>
        <v/>
      </c>
      <c r="AC223" s="50"/>
      <c r="AD223" s="427" t="str">
        <f t="shared" si="15"/>
        <v/>
      </c>
      <c r="AE223" s="323" t="str">
        <f t="shared" si="16"/>
        <v/>
      </c>
      <c r="AF223" s="323" t="str">
        <f t="shared" si="17"/>
        <v/>
      </c>
      <c r="AG223" s="323" t="str">
        <f t="shared" si="18"/>
        <v/>
      </c>
    </row>
    <row r="224" spans="1:33" ht="25" customHeight="1">
      <c r="A224" s="430">
        <v>207</v>
      </c>
      <c r="B224" s="908" t="str">
        <f>IF(基本情報入力シート!C261="","",基本情報入力シート!C261)</f>
        <v/>
      </c>
      <c r="C224" s="909"/>
      <c r="D224" s="909"/>
      <c r="E224" s="909"/>
      <c r="F224" s="909"/>
      <c r="G224" s="909"/>
      <c r="H224" s="909"/>
      <c r="I224" s="909"/>
      <c r="J224" s="325" t="str">
        <f>IF(基本情報入力シート!M261="","",基本情報入力シート!M261)</f>
        <v/>
      </c>
      <c r="K224" s="325" t="str">
        <f>IF(基本情報入力シート!R261="","",基本情報入力シート!R261)</f>
        <v/>
      </c>
      <c r="L224" s="325" t="str">
        <f>IF(基本情報入力シート!W261="","",基本情報入力シート!W261)</f>
        <v/>
      </c>
      <c r="M224" s="335" t="str">
        <f>IF(基本情報入力シート!X261="","",基本情報入力シート!X261)</f>
        <v/>
      </c>
      <c r="N224" s="339" t="str">
        <f>IF(基本情報入力シート!Y261="","",基本情報入力シート!Y261)</f>
        <v/>
      </c>
      <c r="O224" s="47"/>
      <c r="P224" s="48"/>
      <c r="Q224" s="49"/>
      <c r="R224" s="47"/>
      <c r="S224" s="336"/>
      <c r="T224" s="454" t="str">
        <f>IFERROR(S224*VLOOKUP(AE224,【参考】数式用3!$AN$3:$BU$14,MATCH(N224,【参考】数式用3!$AN$2:$BU$2,0)),"")</f>
        <v/>
      </c>
      <c r="U224" s="337"/>
      <c r="V224" s="55"/>
      <c r="W224" s="55"/>
      <c r="X224" s="960" t="str">
        <f>IFERROR(V224*VLOOKUP(AF224,【参考】数式用3!$AN$15:$BU$23,MATCH(N224,【参考】数式用3!$AN$2:$BU$2,0)),"")</f>
        <v/>
      </c>
      <c r="Y224" s="961"/>
      <c r="Z224" s="450"/>
      <c r="AA224" s="428"/>
      <c r="AB224" s="338" t="str">
        <f>IFERROR(AA224*VLOOKUP(AG224,【参考】数式用3!$AN$24:$BU$27,MATCH(N224,【参考】数式用3!$AN$2:$BU$2,0)),"")</f>
        <v/>
      </c>
      <c r="AC224" s="50"/>
      <c r="AD224" s="427" t="str">
        <f t="shared" si="15"/>
        <v/>
      </c>
      <c r="AE224" s="323" t="str">
        <f t="shared" si="16"/>
        <v/>
      </c>
      <c r="AF224" s="323" t="str">
        <f t="shared" si="17"/>
        <v/>
      </c>
      <c r="AG224" s="323" t="str">
        <f t="shared" si="18"/>
        <v/>
      </c>
    </row>
    <row r="225" spans="1:33" ht="25" customHeight="1">
      <c r="A225" s="430">
        <v>208</v>
      </c>
      <c r="B225" s="908" t="str">
        <f>IF(基本情報入力シート!C262="","",基本情報入力シート!C262)</f>
        <v/>
      </c>
      <c r="C225" s="909"/>
      <c r="D225" s="909"/>
      <c r="E225" s="909"/>
      <c r="F225" s="909"/>
      <c r="G225" s="909"/>
      <c r="H225" s="909"/>
      <c r="I225" s="909"/>
      <c r="J225" s="325" t="str">
        <f>IF(基本情報入力シート!M262="","",基本情報入力シート!M262)</f>
        <v/>
      </c>
      <c r="K225" s="325" t="str">
        <f>IF(基本情報入力シート!R262="","",基本情報入力シート!R262)</f>
        <v/>
      </c>
      <c r="L225" s="325" t="str">
        <f>IF(基本情報入力シート!W262="","",基本情報入力シート!W262)</f>
        <v/>
      </c>
      <c r="M225" s="335" t="str">
        <f>IF(基本情報入力シート!X262="","",基本情報入力シート!X262)</f>
        <v/>
      </c>
      <c r="N225" s="339" t="str">
        <f>IF(基本情報入力シート!Y262="","",基本情報入力シート!Y262)</f>
        <v/>
      </c>
      <c r="O225" s="47"/>
      <c r="P225" s="48"/>
      <c r="Q225" s="49"/>
      <c r="R225" s="47"/>
      <c r="S225" s="336"/>
      <c r="T225" s="454" t="str">
        <f>IFERROR(S225*VLOOKUP(AE225,【参考】数式用3!$AN$3:$BU$14,MATCH(N225,【参考】数式用3!$AN$2:$BU$2,0)),"")</f>
        <v/>
      </c>
      <c r="U225" s="337"/>
      <c r="V225" s="55"/>
      <c r="W225" s="55"/>
      <c r="X225" s="960" t="str">
        <f>IFERROR(V225*VLOOKUP(AF225,【参考】数式用3!$AN$15:$BU$23,MATCH(N225,【参考】数式用3!$AN$2:$BU$2,0)),"")</f>
        <v/>
      </c>
      <c r="Y225" s="961"/>
      <c r="Z225" s="450"/>
      <c r="AA225" s="428"/>
      <c r="AB225" s="338" t="str">
        <f>IFERROR(AA225*VLOOKUP(AG225,【参考】数式用3!$AN$24:$BU$27,MATCH(N225,【参考】数式用3!$AN$2:$BU$2,0)),"")</f>
        <v/>
      </c>
      <c r="AC225" s="50"/>
      <c r="AD225" s="427" t="str">
        <f t="shared" si="15"/>
        <v/>
      </c>
      <c r="AE225" s="323" t="str">
        <f t="shared" si="16"/>
        <v/>
      </c>
      <c r="AF225" s="323" t="str">
        <f t="shared" si="17"/>
        <v/>
      </c>
      <c r="AG225" s="323" t="str">
        <f t="shared" si="18"/>
        <v/>
      </c>
    </row>
    <row r="226" spans="1:33" ht="25" customHeight="1">
      <c r="A226" s="430">
        <v>209</v>
      </c>
      <c r="B226" s="908" t="str">
        <f>IF(基本情報入力シート!C263="","",基本情報入力シート!C263)</f>
        <v/>
      </c>
      <c r="C226" s="909"/>
      <c r="D226" s="909"/>
      <c r="E226" s="909"/>
      <c r="F226" s="909"/>
      <c r="G226" s="909"/>
      <c r="H226" s="909"/>
      <c r="I226" s="909"/>
      <c r="J226" s="325" t="str">
        <f>IF(基本情報入力シート!M263="","",基本情報入力シート!M263)</f>
        <v/>
      </c>
      <c r="K226" s="325" t="str">
        <f>IF(基本情報入力シート!R263="","",基本情報入力シート!R263)</f>
        <v/>
      </c>
      <c r="L226" s="325" t="str">
        <f>IF(基本情報入力シート!W263="","",基本情報入力シート!W263)</f>
        <v/>
      </c>
      <c r="M226" s="335" t="str">
        <f>IF(基本情報入力シート!X263="","",基本情報入力シート!X263)</f>
        <v/>
      </c>
      <c r="N226" s="339" t="str">
        <f>IF(基本情報入力シート!Y263="","",基本情報入力シート!Y263)</f>
        <v/>
      </c>
      <c r="O226" s="47"/>
      <c r="P226" s="48"/>
      <c r="Q226" s="49"/>
      <c r="R226" s="47"/>
      <c r="S226" s="336"/>
      <c r="T226" s="454" t="str">
        <f>IFERROR(S226*VLOOKUP(AE226,【参考】数式用3!$AN$3:$BU$14,MATCH(N226,【参考】数式用3!$AN$2:$BU$2,0)),"")</f>
        <v/>
      </c>
      <c r="U226" s="337"/>
      <c r="V226" s="55"/>
      <c r="W226" s="55"/>
      <c r="X226" s="960" t="str">
        <f>IFERROR(V226*VLOOKUP(AF226,【参考】数式用3!$AN$15:$BU$23,MATCH(N226,【参考】数式用3!$AN$2:$BU$2,0)),"")</f>
        <v/>
      </c>
      <c r="Y226" s="961"/>
      <c r="Z226" s="450"/>
      <c r="AA226" s="428"/>
      <c r="AB226" s="338" t="str">
        <f>IFERROR(AA226*VLOOKUP(AG226,【参考】数式用3!$AN$24:$BU$27,MATCH(N226,【参考】数式用3!$AN$2:$BU$2,0)),"")</f>
        <v/>
      </c>
      <c r="AC226" s="50"/>
      <c r="AD226" s="427" t="str">
        <f t="shared" si="15"/>
        <v/>
      </c>
      <c r="AE226" s="323" t="str">
        <f t="shared" si="16"/>
        <v/>
      </c>
      <c r="AF226" s="323" t="str">
        <f t="shared" si="17"/>
        <v/>
      </c>
      <c r="AG226" s="323" t="str">
        <f t="shared" si="18"/>
        <v/>
      </c>
    </row>
    <row r="227" spans="1:33" ht="25" customHeight="1">
      <c r="A227" s="430">
        <v>210</v>
      </c>
      <c r="B227" s="908" t="str">
        <f>IF(基本情報入力シート!C264="","",基本情報入力シート!C264)</f>
        <v/>
      </c>
      <c r="C227" s="909"/>
      <c r="D227" s="909"/>
      <c r="E227" s="909"/>
      <c r="F227" s="909"/>
      <c r="G227" s="909"/>
      <c r="H227" s="909"/>
      <c r="I227" s="909"/>
      <c r="J227" s="325" t="str">
        <f>IF(基本情報入力シート!M264="","",基本情報入力シート!M264)</f>
        <v/>
      </c>
      <c r="K227" s="325" t="str">
        <f>IF(基本情報入力シート!R264="","",基本情報入力シート!R264)</f>
        <v/>
      </c>
      <c r="L227" s="325" t="str">
        <f>IF(基本情報入力シート!W264="","",基本情報入力シート!W264)</f>
        <v/>
      </c>
      <c r="M227" s="335" t="str">
        <f>IF(基本情報入力シート!X264="","",基本情報入力シート!X264)</f>
        <v/>
      </c>
      <c r="N227" s="339" t="str">
        <f>IF(基本情報入力シート!Y264="","",基本情報入力シート!Y264)</f>
        <v/>
      </c>
      <c r="O227" s="47"/>
      <c r="P227" s="48"/>
      <c r="Q227" s="49"/>
      <c r="R227" s="47"/>
      <c r="S227" s="336"/>
      <c r="T227" s="454" t="str">
        <f>IFERROR(S227*VLOOKUP(AE227,【参考】数式用3!$AN$3:$BU$14,MATCH(N227,【参考】数式用3!$AN$2:$BU$2,0)),"")</f>
        <v/>
      </c>
      <c r="U227" s="337"/>
      <c r="V227" s="55"/>
      <c r="W227" s="55"/>
      <c r="X227" s="960" t="str">
        <f>IFERROR(V227*VLOOKUP(AF227,【参考】数式用3!$AN$15:$BU$23,MATCH(N227,【参考】数式用3!$AN$2:$BU$2,0)),"")</f>
        <v/>
      </c>
      <c r="Y227" s="961"/>
      <c r="Z227" s="450"/>
      <c r="AA227" s="428"/>
      <c r="AB227" s="338" t="str">
        <f>IFERROR(AA227*VLOOKUP(AG227,【参考】数式用3!$AN$24:$BU$27,MATCH(N227,【参考】数式用3!$AN$2:$BU$2,0)),"")</f>
        <v/>
      </c>
      <c r="AC227" s="50"/>
      <c r="AD227" s="427" t="str">
        <f t="shared" si="15"/>
        <v/>
      </c>
      <c r="AE227" s="323" t="str">
        <f t="shared" si="16"/>
        <v/>
      </c>
      <c r="AF227" s="323" t="str">
        <f t="shared" si="17"/>
        <v/>
      </c>
      <c r="AG227" s="323" t="str">
        <f t="shared" si="18"/>
        <v/>
      </c>
    </row>
    <row r="228" spans="1:33" ht="25" customHeight="1">
      <c r="A228" s="430">
        <v>211</v>
      </c>
      <c r="B228" s="908" t="str">
        <f>IF(基本情報入力シート!C265="","",基本情報入力シート!C265)</f>
        <v/>
      </c>
      <c r="C228" s="909"/>
      <c r="D228" s="909"/>
      <c r="E228" s="909"/>
      <c r="F228" s="909"/>
      <c r="G228" s="909"/>
      <c r="H228" s="909"/>
      <c r="I228" s="909"/>
      <c r="J228" s="325" t="str">
        <f>IF(基本情報入力シート!M265="","",基本情報入力シート!M265)</f>
        <v/>
      </c>
      <c r="K228" s="325" t="str">
        <f>IF(基本情報入力シート!R265="","",基本情報入力シート!R265)</f>
        <v/>
      </c>
      <c r="L228" s="325" t="str">
        <f>IF(基本情報入力シート!W265="","",基本情報入力シート!W265)</f>
        <v/>
      </c>
      <c r="M228" s="335" t="str">
        <f>IF(基本情報入力シート!X265="","",基本情報入力シート!X265)</f>
        <v/>
      </c>
      <c r="N228" s="339" t="str">
        <f>IF(基本情報入力シート!Y265="","",基本情報入力シート!Y265)</f>
        <v/>
      </c>
      <c r="O228" s="47"/>
      <c r="P228" s="48"/>
      <c r="Q228" s="49"/>
      <c r="R228" s="47"/>
      <c r="S228" s="336"/>
      <c r="T228" s="454" t="str">
        <f>IFERROR(S228*VLOOKUP(AE228,【参考】数式用3!$AN$3:$BU$14,MATCH(N228,【参考】数式用3!$AN$2:$BU$2,0)),"")</f>
        <v/>
      </c>
      <c r="U228" s="337"/>
      <c r="V228" s="55"/>
      <c r="W228" s="55"/>
      <c r="X228" s="960" t="str">
        <f>IFERROR(V228*VLOOKUP(AF228,【参考】数式用3!$AN$15:$BU$23,MATCH(N228,【参考】数式用3!$AN$2:$BU$2,0)),"")</f>
        <v/>
      </c>
      <c r="Y228" s="961"/>
      <c r="Z228" s="450"/>
      <c r="AA228" s="428"/>
      <c r="AB228" s="338" t="str">
        <f>IFERROR(AA228*VLOOKUP(AG228,【参考】数式用3!$AN$24:$BU$27,MATCH(N228,【参考】数式用3!$AN$2:$BU$2,0)),"")</f>
        <v/>
      </c>
      <c r="AC228" s="50"/>
      <c r="AD228" s="427" t="str">
        <f t="shared" si="15"/>
        <v/>
      </c>
      <c r="AE228" s="323" t="str">
        <f t="shared" si="16"/>
        <v/>
      </c>
      <c r="AF228" s="323" t="str">
        <f t="shared" si="17"/>
        <v/>
      </c>
      <c r="AG228" s="323" t="str">
        <f t="shared" si="18"/>
        <v/>
      </c>
    </row>
    <row r="229" spans="1:33" ht="25" customHeight="1">
      <c r="A229" s="430">
        <v>212</v>
      </c>
      <c r="B229" s="908" t="str">
        <f>IF(基本情報入力シート!C266="","",基本情報入力シート!C266)</f>
        <v/>
      </c>
      <c r="C229" s="909"/>
      <c r="D229" s="909"/>
      <c r="E229" s="909"/>
      <c r="F229" s="909"/>
      <c r="G229" s="909"/>
      <c r="H229" s="909"/>
      <c r="I229" s="909"/>
      <c r="J229" s="325" t="str">
        <f>IF(基本情報入力シート!M266="","",基本情報入力シート!M266)</f>
        <v/>
      </c>
      <c r="K229" s="325" t="str">
        <f>IF(基本情報入力シート!R266="","",基本情報入力シート!R266)</f>
        <v/>
      </c>
      <c r="L229" s="325" t="str">
        <f>IF(基本情報入力シート!W266="","",基本情報入力シート!W266)</f>
        <v/>
      </c>
      <c r="M229" s="335" t="str">
        <f>IF(基本情報入力シート!X266="","",基本情報入力シート!X266)</f>
        <v/>
      </c>
      <c r="N229" s="339" t="str">
        <f>IF(基本情報入力シート!Y266="","",基本情報入力シート!Y266)</f>
        <v/>
      </c>
      <c r="O229" s="47"/>
      <c r="P229" s="48"/>
      <c r="Q229" s="49"/>
      <c r="R229" s="47"/>
      <c r="S229" s="336"/>
      <c r="T229" s="454" t="str">
        <f>IFERROR(S229*VLOOKUP(AE229,【参考】数式用3!$AN$3:$BU$14,MATCH(N229,【参考】数式用3!$AN$2:$BU$2,0)),"")</f>
        <v/>
      </c>
      <c r="U229" s="337"/>
      <c r="V229" s="55"/>
      <c r="W229" s="55"/>
      <c r="X229" s="960" t="str">
        <f>IFERROR(V229*VLOOKUP(AF229,【参考】数式用3!$AN$15:$BU$23,MATCH(N229,【参考】数式用3!$AN$2:$BU$2,0)),"")</f>
        <v/>
      </c>
      <c r="Y229" s="961"/>
      <c r="Z229" s="450"/>
      <c r="AA229" s="428"/>
      <c r="AB229" s="338" t="str">
        <f>IFERROR(AA229*VLOOKUP(AG229,【参考】数式用3!$AN$24:$BU$27,MATCH(N229,【参考】数式用3!$AN$2:$BU$2,0)),"")</f>
        <v/>
      </c>
      <c r="AC229" s="50"/>
      <c r="AD229" s="427" t="str">
        <f t="shared" si="15"/>
        <v/>
      </c>
      <c r="AE229" s="323" t="str">
        <f t="shared" si="16"/>
        <v/>
      </c>
      <c r="AF229" s="323" t="str">
        <f t="shared" si="17"/>
        <v/>
      </c>
      <c r="AG229" s="323" t="str">
        <f t="shared" si="18"/>
        <v/>
      </c>
    </row>
    <row r="230" spans="1:33" ht="25" customHeight="1">
      <c r="A230" s="430">
        <v>213</v>
      </c>
      <c r="B230" s="908" t="str">
        <f>IF(基本情報入力シート!C267="","",基本情報入力シート!C267)</f>
        <v/>
      </c>
      <c r="C230" s="909"/>
      <c r="D230" s="909"/>
      <c r="E230" s="909"/>
      <c r="F230" s="909"/>
      <c r="G230" s="909"/>
      <c r="H230" s="909"/>
      <c r="I230" s="909"/>
      <c r="J230" s="325" t="str">
        <f>IF(基本情報入力シート!M267="","",基本情報入力シート!M267)</f>
        <v/>
      </c>
      <c r="K230" s="325" t="str">
        <f>IF(基本情報入力シート!R267="","",基本情報入力シート!R267)</f>
        <v/>
      </c>
      <c r="L230" s="325" t="str">
        <f>IF(基本情報入力シート!W267="","",基本情報入力シート!W267)</f>
        <v/>
      </c>
      <c r="M230" s="335" t="str">
        <f>IF(基本情報入力シート!X267="","",基本情報入力シート!X267)</f>
        <v/>
      </c>
      <c r="N230" s="339" t="str">
        <f>IF(基本情報入力シート!Y267="","",基本情報入力シート!Y267)</f>
        <v/>
      </c>
      <c r="O230" s="47"/>
      <c r="P230" s="48"/>
      <c r="Q230" s="49"/>
      <c r="R230" s="47"/>
      <c r="S230" s="336"/>
      <c r="T230" s="454" t="str">
        <f>IFERROR(S230*VLOOKUP(AE230,【参考】数式用3!$AN$3:$BU$14,MATCH(N230,【参考】数式用3!$AN$2:$BU$2,0)),"")</f>
        <v/>
      </c>
      <c r="U230" s="337"/>
      <c r="V230" s="55"/>
      <c r="W230" s="55"/>
      <c r="X230" s="960" t="str">
        <f>IFERROR(V230*VLOOKUP(AF230,【参考】数式用3!$AN$15:$BU$23,MATCH(N230,【参考】数式用3!$AN$2:$BU$2,0)),"")</f>
        <v/>
      </c>
      <c r="Y230" s="961"/>
      <c r="Z230" s="450"/>
      <c r="AA230" s="428"/>
      <c r="AB230" s="338" t="str">
        <f>IFERROR(AA230*VLOOKUP(AG230,【参考】数式用3!$AN$24:$BU$27,MATCH(N230,【参考】数式用3!$AN$2:$BU$2,0)),"")</f>
        <v/>
      </c>
      <c r="AC230" s="50"/>
      <c r="AD230" s="427" t="str">
        <f t="shared" si="15"/>
        <v/>
      </c>
      <c r="AE230" s="323" t="str">
        <f t="shared" si="16"/>
        <v/>
      </c>
      <c r="AF230" s="323" t="str">
        <f t="shared" si="17"/>
        <v/>
      </c>
      <c r="AG230" s="323" t="str">
        <f t="shared" si="18"/>
        <v/>
      </c>
    </row>
    <row r="231" spans="1:33" ht="25" customHeight="1">
      <c r="A231" s="430">
        <v>214</v>
      </c>
      <c r="B231" s="908" t="str">
        <f>IF(基本情報入力シート!C268="","",基本情報入力シート!C268)</f>
        <v/>
      </c>
      <c r="C231" s="909"/>
      <c r="D231" s="909"/>
      <c r="E231" s="909"/>
      <c r="F231" s="909"/>
      <c r="G231" s="909"/>
      <c r="H231" s="909"/>
      <c r="I231" s="909"/>
      <c r="J231" s="325" t="str">
        <f>IF(基本情報入力シート!M268="","",基本情報入力シート!M268)</f>
        <v/>
      </c>
      <c r="K231" s="325" t="str">
        <f>IF(基本情報入力シート!R268="","",基本情報入力シート!R268)</f>
        <v/>
      </c>
      <c r="L231" s="325" t="str">
        <f>IF(基本情報入力シート!W268="","",基本情報入力シート!W268)</f>
        <v/>
      </c>
      <c r="M231" s="335" t="str">
        <f>IF(基本情報入力シート!X268="","",基本情報入力シート!X268)</f>
        <v/>
      </c>
      <c r="N231" s="339" t="str">
        <f>IF(基本情報入力シート!Y268="","",基本情報入力シート!Y268)</f>
        <v/>
      </c>
      <c r="O231" s="47"/>
      <c r="P231" s="48"/>
      <c r="Q231" s="49"/>
      <c r="R231" s="47"/>
      <c r="S231" s="336"/>
      <c r="T231" s="454" t="str">
        <f>IFERROR(S231*VLOOKUP(AE231,【参考】数式用3!$AN$3:$BU$14,MATCH(N231,【参考】数式用3!$AN$2:$BU$2,0)),"")</f>
        <v/>
      </c>
      <c r="U231" s="337"/>
      <c r="V231" s="55"/>
      <c r="W231" s="55"/>
      <c r="X231" s="960" t="str">
        <f>IFERROR(V231*VLOOKUP(AF231,【参考】数式用3!$AN$15:$BU$23,MATCH(N231,【参考】数式用3!$AN$2:$BU$2,0)),"")</f>
        <v/>
      </c>
      <c r="Y231" s="961"/>
      <c r="Z231" s="450"/>
      <c r="AA231" s="428"/>
      <c r="AB231" s="338" t="str">
        <f>IFERROR(AA231*VLOOKUP(AG231,【参考】数式用3!$AN$24:$BU$27,MATCH(N231,【参考】数式用3!$AN$2:$BU$2,0)),"")</f>
        <v/>
      </c>
      <c r="AC231" s="50"/>
      <c r="AD231" s="427" t="str">
        <f t="shared" si="15"/>
        <v/>
      </c>
      <c r="AE231" s="323" t="str">
        <f t="shared" si="16"/>
        <v/>
      </c>
      <c r="AF231" s="323" t="str">
        <f t="shared" si="17"/>
        <v/>
      </c>
      <c r="AG231" s="323" t="str">
        <f t="shared" si="18"/>
        <v/>
      </c>
    </row>
    <row r="232" spans="1:33" ht="25" customHeight="1">
      <c r="A232" s="430">
        <v>215</v>
      </c>
      <c r="B232" s="908" t="str">
        <f>IF(基本情報入力シート!C269="","",基本情報入力シート!C269)</f>
        <v/>
      </c>
      <c r="C232" s="909"/>
      <c r="D232" s="909"/>
      <c r="E232" s="909"/>
      <c r="F232" s="909"/>
      <c r="G232" s="909"/>
      <c r="H232" s="909"/>
      <c r="I232" s="909"/>
      <c r="J232" s="325" t="str">
        <f>IF(基本情報入力シート!M269="","",基本情報入力シート!M269)</f>
        <v/>
      </c>
      <c r="K232" s="325" t="str">
        <f>IF(基本情報入力シート!R269="","",基本情報入力シート!R269)</f>
        <v/>
      </c>
      <c r="L232" s="325" t="str">
        <f>IF(基本情報入力シート!W269="","",基本情報入力シート!W269)</f>
        <v/>
      </c>
      <c r="M232" s="335" t="str">
        <f>IF(基本情報入力シート!X269="","",基本情報入力シート!X269)</f>
        <v/>
      </c>
      <c r="N232" s="339" t="str">
        <f>IF(基本情報入力シート!Y269="","",基本情報入力シート!Y269)</f>
        <v/>
      </c>
      <c r="O232" s="47"/>
      <c r="P232" s="48"/>
      <c r="Q232" s="49"/>
      <c r="R232" s="47"/>
      <c r="S232" s="336"/>
      <c r="T232" s="454" t="str">
        <f>IFERROR(S232*VLOOKUP(AE232,【参考】数式用3!$AN$3:$BU$14,MATCH(N232,【参考】数式用3!$AN$2:$BU$2,0)),"")</f>
        <v/>
      </c>
      <c r="U232" s="337"/>
      <c r="V232" s="55"/>
      <c r="W232" s="55"/>
      <c r="X232" s="960" t="str">
        <f>IFERROR(V232*VLOOKUP(AF232,【参考】数式用3!$AN$15:$BU$23,MATCH(N232,【参考】数式用3!$AN$2:$BU$2,0)),"")</f>
        <v/>
      </c>
      <c r="Y232" s="961"/>
      <c r="Z232" s="450"/>
      <c r="AA232" s="428"/>
      <c r="AB232" s="338" t="str">
        <f>IFERROR(AA232*VLOOKUP(AG232,【参考】数式用3!$AN$24:$BU$27,MATCH(N232,【参考】数式用3!$AN$2:$BU$2,0)),"")</f>
        <v/>
      </c>
      <c r="AC232" s="50"/>
      <c r="AD232" s="427" t="str">
        <f t="shared" si="15"/>
        <v/>
      </c>
      <c r="AE232" s="323" t="str">
        <f t="shared" si="16"/>
        <v/>
      </c>
      <c r="AF232" s="323" t="str">
        <f t="shared" si="17"/>
        <v/>
      </c>
      <c r="AG232" s="323" t="str">
        <f t="shared" si="18"/>
        <v/>
      </c>
    </row>
    <row r="233" spans="1:33" ht="25" customHeight="1">
      <c r="A233" s="430">
        <v>216</v>
      </c>
      <c r="B233" s="908" t="str">
        <f>IF(基本情報入力シート!C270="","",基本情報入力シート!C270)</f>
        <v/>
      </c>
      <c r="C233" s="909"/>
      <c r="D233" s="909"/>
      <c r="E233" s="909"/>
      <c r="F233" s="909"/>
      <c r="G233" s="909"/>
      <c r="H233" s="909"/>
      <c r="I233" s="909"/>
      <c r="J233" s="325" t="str">
        <f>IF(基本情報入力シート!M270="","",基本情報入力シート!M270)</f>
        <v/>
      </c>
      <c r="K233" s="325" t="str">
        <f>IF(基本情報入力シート!R270="","",基本情報入力シート!R270)</f>
        <v/>
      </c>
      <c r="L233" s="325" t="str">
        <f>IF(基本情報入力シート!W270="","",基本情報入力シート!W270)</f>
        <v/>
      </c>
      <c r="M233" s="335" t="str">
        <f>IF(基本情報入力シート!X270="","",基本情報入力シート!X270)</f>
        <v/>
      </c>
      <c r="N233" s="339" t="str">
        <f>IF(基本情報入力シート!Y270="","",基本情報入力シート!Y270)</f>
        <v/>
      </c>
      <c r="O233" s="47"/>
      <c r="P233" s="48"/>
      <c r="Q233" s="49"/>
      <c r="R233" s="47"/>
      <c r="S233" s="336"/>
      <c r="T233" s="454" t="str">
        <f>IFERROR(S233*VLOOKUP(AE233,【参考】数式用3!$AN$3:$BU$14,MATCH(N233,【参考】数式用3!$AN$2:$BU$2,0)),"")</f>
        <v/>
      </c>
      <c r="U233" s="337"/>
      <c r="V233" s="55"/>
      <c r="W233" s="55"/>
      <c r="X233" s="960" t="str">
        <f>IFERROR(V233*VLOOKUP(AF233,【参考】数式用3!$AN$15:$BU$23,MATCH(N233,【参考】数式用3!$AN$2:$BU$2,0)),"")</f>
        <v/>
      </c>
      <c r="Y233" s="961"/>
      <c r="Z233" s="450"/>
      <c r="AA233" s="428"/>
      <c r="AB233" s="338" t="str">
        <f>IFERROR(AA233*VLOOKUP(AG233,【参考】数式用3!$AN$24:$BU$27,MATCH(N233,【参考】数式用3!$AN$2:$BU$2,0)),"")</f>
        <v/>
      </c>
      <c r="AC233" s="50"/>
      <c r="AD233" s="427" t="str">
        <f t="shared" si="15"/>
        <v/>
      </c>
      <c r="AE233" s="323" t="str">
        <f t="shared" si="16"/>
        <v/>
      </c>
      <c r="AF233" s="323" t="str">
        <f t="shared" si="17"/>
        <v/>
      </c>
      <c r="AG233" s="323" t="str">
        <f t="shared" si="18"/>
        <v/>
      </c>
    </row>
    <row r="234" spans="1:33" ht="25" customHeight="1">
      <c r="A234" s="430">
        <v>217</v>
      </c>
      <c r="B234" s="908" t="str">
        <f>IF(基本情報入力シート!C271="","",基本情報入力シート!C271)</f>
        <v/>
      </c>
      <c r="C234" s="909"/>
      <c r="D234" s="909"/>
      <c r="E234" s="909"/>
      <c r="F234" s="909"/>
      <c r="G234" s="909"/>
      <c r="H234" s="909"/>
      <c r="I234" s="909"/>
      <c r="J234" s="325" t="str">
        <f>IF(基本情報入力シート!M271="","",基本情報入力シート!M271)</f>
        <v/>
      </c>
      <c r="K234" s="325" t="str">
        <f>IF(基本情報入力シート!R271="","",基本情報入力シート!R271)</f>
        <v/>
      </c>
      <c r="L234" s="325" t="str">
        <f>IF(基本情報入力シート!W271="","",基本情報入力シート!W271)</f>
        <v/>
      </c>
      <c r="M234" s="335" t="str">
        <f>IF(基本情報入力シート!X271="","",基本情報入力シート!X271)</f>
        <v/>
      </c>
      <c r="N234" s="339" t="str">
        <f>IF(基本情報入力シート!Y271="","",基本情報入力シート!Y271)</f>
        <v/>
      </c>
      <c r="O234" s="47"/>
      <c r="P234" s="48"/>
      <c r="Q234" s="49"/>
      <c r="R234" s="47"/>
      <c r="S234" s="336"/>
      <c r="T234" s="454" t="str">
        <f>IFERROR(S234*VLOOKUP(AE234,【参考】数式用3!$AN$3:$BU$14,MATCH(N234,【参考】数式用3!$AN$2:$BU$2,0)),"")</f>
        <v/>
      </c>
      <c r="U234" s="337"/>
      <c r="V234" s="55"/>
      <c r="W234" s="55"/>
      <c r="X234" s="960" t="str">
        <f>IFERROR(V234*VLOOKUP(AF234,【参考】数式用3!$AN$15:$BU$23,MATCH(N234,【参考】数式用3!$AN$2:$BU$2,0)),"")</f>
        <v/>
      </c>
      <c r="Y234" s="961"/>
      <c r="Z234" s="450"/>
      <c r="AA234" s="428"/>
      <c r="AB234" s="338" t="str">
        <f>IFERROR(AA234*VLOOKUP(AG234,【参考】数式用3!$AN$24:$BU$27,MATCH(N234,【参考】数式用3!$AN$2:$BU$2,0)),"")</f>
        <v/>
      </c>
      <c r="AC234" s="50"/>
      <c r="AD234" s="427" t="str">
        <f t="shared" si="15"/>
        <v/>
      </c>
      <c r="AE234" s="323" t="str">
        <f t="shared" si="16"/>
        <v/>
      </c>
      <c r="AF234" s="323" t="str">
        <f t="shared" si="17"/>
        <v/>
      </c>
      <c r="AG234" s="323" t="str">
        <f t="shared" si="18"/>
        <v/>
      </c>
    </row>
    <row r="235" spans="1:33" ht="25" customHeight="1">
      <c r="A235" s="430">
        <v>218</v>
      </c>
      <c r="B235" s="908" t="str">
        <f>IF(基本情報入力シート!C272="","",基本情報入力シート!C272)</f>
        <v/>
      </c>
      <c r="C235" s="909"/>
      <c r="D235" s="909"/>
      <c r="E235" s="909"/>
      <c r="F235" s="909"/>
      <c r="G235" s="909"/>
      <c r="H235" s="909"/>
      <c r="I235" s="909"/>
      <c r="J235" s="325" t="str">
        <f>IF(基本情報入力シート!M272="","",基本情報入力シート!M272)</f>
        <v/>
      </c>
      <c r="K235" s="325" t="str">
        <f>IF(基本情報入力シート!R272="","",基本情報入力シート!R272)</f>
        <v/>
      </c>
      <c r="L235" s="325" t="str">
        <f>IF(基本情報入力シート!W272="","",基本情報入力シート!W272)</f>
        <v/>
      </c>
      <c r="M235" s="335" t="str">
        <f>IF(基本情報入力シート!X272="","",基本情報入力シート!X272)</f>
        <v/>
      </c>
      <c r="N235" s="339" t="str">
        <f>IF(基本情報入力シート!Y272="","",基本情報入力シート!Y272)</f>
        <v/>
      </c>
      <c r="O235" s="47"/>
      <c r="P235" s="48"/>
      <c r="Q235" s="49"/>
      <c r="R235" s="47"/>
      <c r="S235" s="336"/>
      <c r="T235" s="454" t="str">
        <f>IFERROR(S235*VLOOKUP(AE235,【参考】数式用3!$AN$3:$BU$14,MATCH(N235,【参考】数式用3!$AN$2:$BU$2,0)),"")</f>
        <v/>
      </c>
      <c r="U235" s="337"/>
      <c r="V235" s="55"/>
      <c r="W235" s="55"/>
      <c r="X235" s="960" t="str">
        <f>IFERROR(V235*VLOOKUP(AF235,【参考】数式用3!$AN$15:$BU$23,MATCH(N235,【参考】数式用3!$AN$2:$BU$2,0)),"")</f>
        <v/>
      </c>
      <c r="Y235" s="961"/>
      <c r="Z235" s="450"/>
      <c r="AA235" s="428"/>
      <c r="AB235" s="338" t="str">
        <f>IFERROR(AA235*VLOOKUP(AG235,【参考】数式用3!$AN$24:$BU$27,MATCH(N235,【参考】数式用3!$AN$2:$BU$2,0)),"")</f>
        <v/>
      </c>
      <c r="AC235" s="50"/>
      <c r="AD235" s="427" t="str">
        <f t="shared" si="15"/>
        <v/>
      </c>
      <c r="AE235" s="323" t="str">
        <f t="shared" si="16"/>
        <v/>
      </c>
      <c r="AF235" s="323" t="str">
        <f t="shared" si="17"/>
        <v/>
      </c>
      <c r="AG235" s="323" t="str">
        <f t="shared" si="18"/>
        <v/>
      </c>
    </row>
    <row r="236" spans="1:33" ht="25" customHeight="1">
      <c r="A236" s="430">
        <v>219</v>
      </c>
      <c r="B236" s="908" t="str">
        <f>IF(基本情報入力シート!C273="","",基本情報入力シート!C273)</f>
        <v/>
      </c>
      <c r="C236" s="909"/>
      <c r="D236" s="909"/>
      <c r="E236" s="909"/>
      <c r="F236" s="909"/>
      <c r="G236" s="909"/>
      <c r="H236" s="909"/>
      <c r="I236" s="909"/>
      <c r="J236" s="325" t="str">
        <f>IF(基本情報入力シート!M273="","",基本情報入力シート!M273)</f>
        <v/>
      </c>
      <c r="K236" s="325" t="str">
        <f>IF(基本情報入力シート!R273="","",基本情報入力シート!R273)</f>
        <v/>
      </c>
      <c r="L236" s="325" t="str">
        <f>IF(基本情報入力シート!W273="","",基本情報入力シート!W273)</f>
        <v/>
      </c>
      <c r="M236" s="335" t="str">
        <f>IF(基本情報入力シート!X273="","",基本情報入力シート!X273)</f>
        <v/>
      </c>
      <c r="N236" s="339" t="str">
        <f>IF(基本情報入力シート!Y273="","",基本情報入力シート!Y273)</f>
        <v/>
      </c>
      <c r="O236" s="47"/>
      <c r="P236" s="48"/>
      <c r="Q236" s="49"/>
      <c r="R236" s="47"/>
      <c r="S236" s="336"/>
      <c r="T236" s="454" t="str">
        <f>IFERROR(S236*VLOOKUP(AE236,【参考】数式用3!$AN$3:$BU$14,MATCH(N236,【参考】数式用3!$AN$2:$BU$2,0)),"")</f>
        <v/>
      </c>
      <c r="U236" s="337"/>
      <c r="V236" s="55"/>
      <c r="W236" s="55"/>
      <c r="X236" s="960" t="str">
        <f>IFERROR(V236*VLOOKUP(AF236,【参考】数式用3!$AN$15:$BU$23,MATCH(N236,【参考】数式用3!$AN$2:$BU$2,0)),"")</f>
        <v/>
      </c>
      <c r="Y236" s="961"/>
      <c r="Z236" s="450"/>
      <c r="AA236" s="428"/>
      <c r="AB236" s="338" t="str">
        <f>IFERROR(AA236*VLOOKUP(AG236,【参考】数式用3!$AN$24:$BU$27,MATCH(N236,【参考】数式用3!$AN$2:$BU$2,0)),"")</f>
        <v/>
      </c>
      <c r="AC236" s="50"/>
      <c r="AD236" s="427" t="str">
        <f t="shared" si="15"/>
        <v/>
      </c>
      <c r="AE236" s="323" t="str">
        <f t="shared" si="16"/>
        <v/>
      </c>
      <c r="AF236" s="323" t="str">
        <f t="shared" si="17"/>
        <v/>
      </c>
      <c r="AG236" s="323" t="str">
        <f t="shared" si="18"/>
        <v/>
      </c>
    </row>
    <row r="237" spans="1:33" ht="25" customHeight="1">
      <c r="A237" s="430">
        <v>220</v>
      </c>
      <c r="B237" s="908" t="str">
        <f>IF(基本情報入力シート!C274="","",基本情報入力シート!C274)</f>
        <v/>
      </c>
      <c r="C237" s="909"/>
      <c r="D237" s="909"/>
      <c r="E237" s="909"/>
      <c r="F237" s="909"/>
      <c r="G237" s="909"/>
      <c r="H237" s="909"/>
      <c r="I237" s="909"/>
      <c r="J237" s="325" t="str">
        <f>IF(基本情報入力シート!M274="","",基本情報入力シート!M274)</f>
        <v/>
      </c>
      <c r="K237" s="325" t="str">
        <f>IF(基本情報入力シート!R274="","",基本情報入力シート!R274)</f>
        <v/>
      </c>
      <c r="L237" s="325" t="str">
        <f>IF(基本情報入力シート!W274="","",基本情報入力シート!W274)</f>
        <v/>
      </c>
      <c r="M237" s="335" t="str">
        <f>IF(基本情報入力シート!X274="","",基本情報入力シート!X274)</f>
        <v/>
      </c>
      <c r="N237" s="339" t="str">
        <f>IF(基本情報入力シート!Y274="","",基本情報入力シート!Y274)</f>
        <v/>
      </c>
      <c r="O237" s="47"/>
      <c r="P237" s="48"/>
      <c r="Q237" s="49"/>
      <c r="R237" s="47"/>
      <c r="S237" s="336"/>
      <c r="T237" s="454" t="str">
        <f>IFERROR(S237*VLOOKUP(AE237,【参考】数式用3!$AN$3:$BU$14,MATCH(N237,【参考】数式用3!$AN$2:$BU$2,0)),"")</f>
        <v/>
      </c>
      <c r="U237" s="337"/>
      <c r="V237" s="55"/>
      <c r="W237" s="55"/>
      <c r="X237" s="960" t="str">
        <f>IFERROR(V237*VLOOKUP(AF237,【参考】数式用3!$AN$15:$BU$23,MATCH(N237,【参考】数式用3!$AN$2:$BU$2,0)),"")</f>
        <v/>
      </c>
      <c r="Y237" s="961"/>
      <c r="Z237" s="450"/>
      <c r="AA237" s="428"/>
      <c r="AB237" s="338" t="str">
        <f>IFERROR(AA237*VLOOKUP(AG237,【参考】数式用3!$AN$24:$BU$27,MATCH(N237,【参考】数式用3!$AN$2:$BU$2,0)),"")</f>
        <v/>
      </c>
      <c r="AC237" s="50"/>
      <c r="AD237" s="427" t="str">
        <f t="shared" si="15"/>
        <v/>
      </c>
      <c r="AE237" s="323" t="str">
        <f t="shared" si="16"/>
        <v/>
      </c>
      <c r="AF237" s="323" t="str">
        <f t="shared" si="17"/>
        <v/>
      </c>
      <c r="AG237" s="323" t="str">
        <f t="shared" si="18"/>
        <v/>
      </c>
    </row>
    <row r="238" spans="1:33" ht="25" customHeight="1">
      <c r="A238" s="430">
        <v>221</v>
      </c>
      <c r="B238" s="908" t="str">
        <f>IF(基本情報入力シート!C275="","",基本情報入力シート!C275)</f>
        <v/>
      </c>
      <c r="C238" s="909"/>
      <c r="D238" s="909"/>
      <c r="E238" s="909"/>
      <c r="F238" s="909"/>
      <c r="G238" s="909"/>
      <c r="H238" s="909"/>
      <c r="I238" s="909"/>
      <c r="J238" s="325" t="str">
        <f>IF(基本情報入力シート!M275="","",基本情報入力シート!M275)</f>
        <v/>
      </c>
      <c r="K238" s="325" t="str">
        <f>IF(基本情報入力シート!R275="","",基本情報入力シート!R275)</f>
        <v/>
      </c>
      <c r="L238" s="325" t="str">
        <f>IF(基本情報入力シート!W275="","",基本情報入力シート!W275)</f>
        <v/>
      </c>
      <c r="M238" s="335" t="str">
        <f>IF(基本情報入力シート!X275="","",基本情報入力シート!X275)</f>
        <v/>
      </c>
      <c r="N238" s="339" t="str">
        <f>IF(基本情報入力シート!Y275="","",基本情報入力シート!Y275)</f>
        <v/>
      </c>
      <c r="O238" s="47"/>
      <c r="P238" s="48"/>
      <c r="Q238" s="49"/>
      <c r="R238" s="47"/>
      <c r="S238" s="336"/>
      <c r="T238" s="454" t="str">
        <f>IFERROR(S238*VLOOKUP(AE238,【参考】数式用3!$AN$3:$BU$14,MATCH(N238,【参考】数式用3!$AN$2:$BU$2,0)),"")</f>
        <v/>
      </c>
      <c r="U238" s="337"/>
      <c r="V238" s="55"/>
      <c r="W238" s="55"/>
      <c r="X238" s="960" t="str">
        <f>IFERROR(V238*VLOOKUP(AF238,【参考】数式用3!$AN$15:$BU$23,MATCH(N238,【参考】数式用3!$AN$2:$BU$2,0)),"")</f>
        <v/>
      </c>
      <c r="Y238" s="961"/>
      <c r="Z238" s="450"/>
      <c r="AA238" s="428"/>
      <c r="AB238" s="338" t="str">
        <f>IFERROR(AA238*VLOOKUP(AG238,【参考】数式用3!$AN$24:$BU$27,MATCH(N238,【参考】数式用3!$AN$2:$BU$2,0)),"")</f>
        <v/>
      </c>
      <c r="AC238" s="50"/>
      <c r="AD238" s="427" t="str">
        <f t="shared" si="15"/>
        <v/>
      </c>
      <c r="AE238" s="323" t="str">
        <f t="shared" si="16"/>
        <v/>
      </c>
      <c r="AF238" s="323" t="str">
        <f t="shared" si="17"/>
        <v/>
      </c>
      <c r="AG238" s="323" t="str">
        <f t="shared" si="18"/>
        <v/>
      </c>
    </row>
    <row r="239" spans="1:33" ht="25" customHeight="1">
      <c r="A239" s="430">
        <v>222</v>
      </c>
      <c r="B239" s="908" t="str">
        <f>IF(基本情報入力シート!C276="","",基本情報入力シート!C276)</f>
        <v/>
      </c>
      <c r="C239" s="909"/>
      <c r="D239" s="909"/>
      <c r="E239" s="909"/>
      <c r="F239" s="909"/>
      <c r="G239" s="909"/>
      <c r="H239" s="909"/>
      <c r="I239" s="909"/>
      <c r="J239" s="325" t="str">
        <f>IF(基本情報入力シート!M276="","",基本情報入力シート!M276)</f>
        <v/>
      </c>
      <c r="K239" s="325" t="str">
        <f>IF(基本情報入力シート!R276="","",基本情報入力シート!R276)</f>
        <v/>
      </c>
      <c r="L239" s="325" t="str">
        <f>IF(基本情報入力シート!W276="","",基本情報入力シート!W276)</f>
        <v/>
      </c>
      <c r="M239" s="335" t="str">
        <f>IF(基本情報入力シート!X276="","",基本情報入力シート!X276)</f>
        <v/>
      </c>
      <c r="N239" s="339" t="str">
        <f>IF(基本情報入力シート!Y276="","",基本情報入力シート!Y276)</f>
        <v/>
      </c>
      <c r="O239" s="47"/>
      <c r="P239" s="48"/>
      <c r="Q239" s="49"/>
      <c r="R239" s="47"/>
      <c r="S239" s="336"/>
      <c r="T239" s="454" t="str">
        <f>IFERROR(S239*VLOOKUP(AE239,【参考】数式用3!$AN$3:$BU$14,MATCH(N239,【参考】数式用3!$AN$2:$BU$2,0)),"")</f>
        <v/>
      </c>
      <c r="U239" s="337"/>
      <c r="V239" s="55"/>
      <c r="W239" s="55"/>
      <c r="X239" s="960" t="str">
        <f>IFERROR(V239*VLOOKUP(AF239,【参考】数式用3!$AN$15:$BU$23,MATCH(N239,【参考】数式用3!$AN$2:$BU$2,0)),"")</f>
        <v/>
      </c>
      <c r="Y239" s="961"/>
      <c r="Z239" s="450"/>
      <c r="AA239" s="428"/>
      <c r="AB239" s="338" t="str">
        <f>IFERROR(AA239*VLOOKUP(AG239,【参考】数式用3!$AN$24:$BU$27,MATCH(N239,【参考】数式用3!$AN$2:$BU$2,0)),"")</f>
        <v/>
      </c>
      <c r="AC239" s="50"/>
      <c r="AD239" s="427" t="str">
        <f t="shared" si="15"/>
        <v/>
      </c>
      <c r="AE239" s="323" t="str">
        <f t="shared" si="16"/>
        <v/>
      </c>
      <c r="AF239" s="323" t="str">
        <f t="shared" si="17"/>
        <v/>
      </c>
      <c r="AG239" s="323" t="str">
        <f t="shared" si="18"/>
        <v/>
      </c>
    </row>
    <row r="240" spans="1:33" ht="25" customHeight="1">
      <c r="A240" s="430">
        <v>223</v>
      </c>
      <c r="B240" s="908" t="str">
        <f>IF(基本情報入力シート!C277="","",基本情報入力シート!C277)</f>
        <v/>
      </c>
      <c r="C240" s="909"/>
      <c r="D240" s="909"/>
      <c r="E240" s="909"/>
      <c r="F240" s="909"/>
      <c r="G240" s="909"/>
      <c r="H240" s="909"/>
      <c r="I240" s="909"/>
      <c r="J240" s="325" t="str">
        <f>IF(基本情報入力シート!M277="","",基本情報入力シート!M277)</f>
        <v/>
      </c>
      <c r="K240" s="325" t="str">
        <f>IF(基本情報入力シート!R277="","",基本情報入力シート!R277)</f>
        <v/>
      </c>
      <c r="L240" s="325" t="str">
        <f>IF(基本情報入力シート!W277="","",基本情報入力シート!W277)</f>
        <v/>
      </c>
      <c r="M240" s="335" t="str">
        <f>IF(基本情報入力シート!X277="","",基本情報入力シート!X277)</f>
        <v/>
      </c>
      <c r="N240" s="339" t="str">
        <f>IF(基本情報入力シート!Y277="","",基本情報入力シート!Y277)</f>
        <v/>
      </c>
      <c r="O240" s="47"/>
      <c r="P240" s="48"/>
      <c r="Q240" s="49"/>
      <c r="R240" s="47"/>
      <c r="S240" s="336"/>
      <c r="T240" s="454" t="str">
        <f>IFERROR(S240*VLOOKUP(AE240,【参考】数式用3!$AN$3:$BU$14,MATCH(N240,【参考】数式用3!$AN$2:$BU$2,0)),"")</f>
        <v/>
      </c>
      <c r="U240" s="337"/>
      <c r="V240" s="55"/>
      <c r="W240" s="55"/>
      <c r="X240" s="960" t="str">
        <f>IFERROR(V240*VLOOKUP(AF240,【参考】数式用3!$AN$15:$BU$23,MATCH(N240,【参考】数式用3!$AN$2:$BU$2,0)),"")</f>
        <v/>
      </c>
      <c r="Y240" s="961"/>
      <c r="Z240" s="450"/>
      <c r="AA240" s="428"/>
      <c r="AB240" s="338" t="str">
        <f>IFERROR(AA240*VLOOKUP(AG240,【参考】数式用3!$AN$24:$BU$27,MATCH(N240,【参考】数式用3!$AN$2:$BU$2,0)),"")</f>
        <v/>
      </c>
      <c r="AC240" s="50"/>
      <c r="AD240" s="427" t="str">
        <f t="shared" si="15"/>
        <v/>
      </c>
      <c r="AE240" s="323" t="str">
        <f t="shared" si="16"/>
        <v/>
      </c>
      <c r="AF240" s="323" t="str">
        <f t="shared" si="17"/>
        <v/>
      </c>
      <c r="AG240" s="323" t="str">
        <f t="shared" si="18"/>
        <v/>
      </c>
    </row>
    <row r="241" spans="1:33" ht="25" customHeight="1">
      <c r="A241" s="430">
        <v>224</v>
      </c>
      <c r="B241" s="908" t="str">
        <f>IF(基本情報入力シート!C278="","",基本情報入力シート!C278)</f>
        <v/>
      </c>
      <c r="C241" s="909"/>
      <c r="D241" s="909"/>
      <c r="E241" s="909"/>
      <c r="F241" s="909"/>
      <c r="G241" s="909"/>
      <c r="H241" s="909"/>
      <c r="I241" s="909"/>
      <c r="J241" s="325" t="str">
        <f>IF(基本情報入力シート!M278="","",基本情報入力シート!M278)</f>
        <v/>
      </c>
      <c r="K241" s="325" t="str">
        <f>IF(基本情報入力シート!R278="","",基本情報入力シート!R278)</f>
        <v/>
      </c>
      <c r="L241" s="325" t="str">
        <f>IF(基本情報入力シート!W278="","",基本情報入力シート!W278)</f>
        <v/>
      </c>
      <c r="M241" s="335" t="str">
        <f>IF(基本情報入力シート!X278="","",基本情報入力シート!X278)</f>
        <v/>
      </c>
      <c r="N241" s="339" t="str">
        <f>IF(基本情報入力シート!Y278="","",基本情報入力シート!Y278)</f>
        <v/>
      </c>
      <c r="O241" s="47"/>
      <c r="P241" s="48"/>
      <c r="Q241" s="49"/>
      <c r="R241" s="47"/>
      <c r="S241" s="336"/>
      <c r="T241" s="454" t="str">
        <f>IFERROR(S241*VLOOKUP(AE241,【参考】数式用3!$AN$3:$BU$14,MATCH(N241,【参考】数式用3!$AN$2:$BU$2,0)),"")</f>
        <v/>
      </c>
      <c r="U241" s="337"/>
      <c r="V241" s="55"/>
      <c r="W241" s="55"/>
      <c r="X241" s="960" t="str">
        <f>IFERROR(V241*VLOOKUP(AF241,【参考】数式用3!$AN$15:$BU$23,MATCH(N241,【参考】数式用3!$AN$2:$BU$2,0)),"")</f>
        <v/>
      </c>
      <c r="Y241" s="961"/>
      <c r="Z241" s="450"/>
      <c r="AA241" s="428"/>
      <c r="AB241" s="338" t="str">
        <f>IFERROR(AA241*VLOOKUP(AG241,【参考】数式用3!$AN$24:$BU$27,MATCH(N241,【参考】数式用3!$AN$2:$BU$2,0)),"")</f>
        <v/>
      </c>
      <c r="AC241" s="50"/>
      <c r="AD241" s="427" t="str">
        <f t="shared" si="15"/>
        <v/>
      </c>
      <c r="AE241" s="323" t="str">
        <f t="shared" si="16"/>
        <v/>
      </c>
      <c r="AF241" s="323" t="str">
        <f t="shared" si="17"/>
        <v/>
      </c>
      <c r="AG241" s="323" t="str">
        <f t="shared" si="18"/>
        <v/>
      </c>
    </row>
    <row r="242" spans="1:33" ht="25" customHeight="1">
      <c r="A242" s="430">
        <v>225</v>
      </c>
      <c r="B242" s="908" t="str">
        <f>IF(基本情報入力シート!C279="","",基本情報入力シート!C279)</f>
        <v/>
      </c>
      <c r="C242" s="909"/>
      <c r="D242" s="909"/>
      <c r="E242" s="909"/>
      <c r="F242" s="909"/>
      <c r="G242" s="909"/>
      <c r="H242" s="909"/>
      <c r="I242" s="909"/>
      <c r="J242" s="325" t="str">
        <f>IF(基本情報入力シート!M279="","",基本情報入力シート!M279)</f>
        <v/>
      </c>
      <c r="K242" s="325" t="str">
        <f>IF(基本情報入力シート!R279="","",基本情報入力シート!R279)</f>
        <v/>
      </c>
      <c r="L242" s="325" t="str">
        <f>IF(基本情報入力シート!W279="","",基本情報入力シート!W279)</f>
        <v/>
      </c>
      <c r="M242" s="335" t="str">
        <f>IF(基本情報入力シート!X279="","",基本情報入力シート!X279)</f>
        <v/>
      </c>
      <c r="N242" s="339" t="str">
        <f>IF(基本情報入力シート!Y279="","",基本情報入力シート!Y279)</f>
        <v/>
      </c>
      <c r="O242" s="47"/>
      <c r="P242" s="48"/>
      <c r="Q242" s="49"/>
      <c r="R242" s="47"/>
      <c r="S242" s="336"/>
      <c r="T242" s="454" t="str">
        <f>IFERROR(S242*VLOOKUP(AE242,【参考】数式用3!$AN$3:$BU$14,MATCH(N242,【参考】数式用3!$AN$2:$BU$2,0)),"")</f>
        <v/>
      </c>
      <c r="U242" s="337"/>
      <c r="V242" s="55"/>
      <c r="W242" s="55"/>
      <c r="X242" s="960" t="str">
        <f>IFERROR(V242*VLOOKUP(AF242,【参考】数式用3!$AN$15:$BU$23,MATCH(N242,【参考】数式用3!$AN$2:$BU$2,0)),"")</f>
        <v/>
      </c>
      <c r="Y242" s="961"/>
      <c r="Z242" s="450"/>
      <c r="AA242" s="428"/>
      <c r="AB242" s="338" t="str">
        <f>IFERROR(AA242*VLOOKUP(AG242,【参考】数式用3!$AN$24:$BU$27,MATCH(N242,【参考】数式用3!$AN$2:$BU$2,0)),"")</f>
        <v/>
      </c>
      <c r="AC242" s="50"/>
      <c r="AD242" s="427" t="str">
        <f t="shared" si="15"/>
        <v/>
      </c>
      <c r="AE242" s="323" t="str">
        <f t="shared" si="16"/>
        <v/>
      </c>
      <c r="AF242" s="323" t="str">
        <f t="shared" si="17"/>
        <v/>
      </c>
      <c r="AG242" s="323" t="str">
        <f t="shared" si="18"/>
        <v/>
      </c>
    </row>
    <row r="243" spans="1:33" ht="25" customHeight="1">
      <c r="A243" s="430">
        <v>226</v>
      </c>
      <c r="B243" s="908" t="str">
        <f>IF(基本情報入力シート!C280="","",基本情報入力シート!C280)</f>
        <v/>
      </c>
      <c r="C243" s="909"/>
      <c r="D243" s="909"/>
      <c r="E243" s="909"/>
      <c r="F243" s="909"/>
      <c r="G243" s="909"/>
      <c r="H243" s="909"/>
      <c r="I243" s="909"/>
      <c r="J243" s="325" t="str">
        <f>IF(基本情報入力シート!M280="","",基本情報入力シート!M280)</f>
        <v/>
      </c>
      <c r="K243" s="325" t="str">
        <f>IF(基本情報入力シート!R280="","",基本情報入力シート!R280)</f>
        <v/>
      </c>
      <c r="L243" s="325" t="str">
        <f>IF(基本情報入力シート!W280="","",基本情報入力シート!W280)</f>
        <v/>
      </c>
      <c r="M243" s="335" t="str">
        <f>IF(基本情報入力シート!X280="","",基本情報入力シート!X280)</f>
        <v/>
      </c>
      <c r="N243" s="339" t="str">
        <f>IF(基本情報入力シート!Y280="","",基本情報入力シート!Y280)</f>
        <v/>
      </c>
      <c r="O243" s="47"/>
      <c r="P243" s="48"/>
      <c r="Q243" s="49"/>
      <c r="R243" s="47"/>
      <c r="S243" s="336"/>
      <c r="T243" s="454" t="str">
        <f>IFERROR(S243*VLOOKUP(AE243,【参考】数式用3!$AN$3:$BU$14,MATCH(N243,【参考】数式用3!$AN$2:$BU$2,0)),"")</f>
        <v/>
      </c>
      <c r="U243" s="337"/>
      <c r="V243" s="55"/>
      <c r="W243" s="55"/>
      <c r="X243" s="960" t="str">
        <f>IFERROR(V243*VLOOKUP(AF243,【参考】数式用3!$AN$15:$BU$23,MATCH(N243,【参考】数式用3!$AN$2:$BU$2,0)),"")</f>
        <v/>
      </c>
      <c r="Y243" s="961"/>
      <c r="Z243" s="450"/>
      <c r="AA243" s="428"/>
      <c r="AB243" s="338" t="str">
        <f>IFERROR(AA243*VLOOKUP(AG243,【参考】数式用3!$AN$24:$BU$27,MATCH(N243,【参考】数式用3!$AN$2:$BU$2,0)),"")</f>
        <v/>
      </c>
      <c r="AC243" s="50"/>
      <c r="AD243" s="427" t="str">
        <f t="shared" si="15"/>
        <v/>
      </c>
      <c r="AE243" s="323" t="str">
        <f t="shared" si="16"/>
        <v/>
      </c>
      <c r="AF243" s="323" t="str">
        <f t="shared" si="17"/>
        <v/>
      </c>
      <c r="AG243" s="323" t="str">
        <f t="shared" si="18"/>
        <v/>
      </c>
    </row>
    <row r="244" spans="1:33" ht="25" customHeight="1">
      <c r="A244" s="430">
        <v>227</v>
      </c>
      <c r="B244" s="908" t="str">
        <f>IF(基本情報入力シート!C281="","",基本情報入力シート!C281)</f>
        <v/>
      </c>
      <c r="C244" s="909"/>
      <c r="D244" s="909"/>
      <c r="E244" s="909"/>
      <c r="F244" s="909"/>
      <c r="G244" s="909"/>
      <c r="H244" s="909"/>
      <c r="I244" s="909"/>
      <c r="J244" s="325" t="str">
        <f>IF(基本情報入力シート!M281="","",基本情報入力シート!M281)</f>
        <v/>
      </c>
      <c r="K244" s="325" t="str">
        <f>IF(基本情報入力シート!R281="","",基本情報入力シート!R281)</f>
        <v/>
      </c>
      <c r="L244" s="325" t="str">
        <f>IF(基本情報入力シート!W281="","",基本情報入力シート!W281)</f>
        <v/>
      </c>
      <c r="M244" s="335" t="str">
        <f>IF(基本情報入力シート!X281="","",基本情報入力シート!X281)</f>
        <v/>
      </c>
      <c r="N244" s="339" t="str">
        <f>IF(基本情報入力シート!Y281="","",基本情報入力シート!Y281)</f>
        <v/>
      </c>
      <c r="O244" s="47"/>
      <c r="P244" s="48"/>
      <c r="Q244" s="49"/>
      <c r="R244" s="47"/>
      <c r="S244" s="336"/>
      <c r="T244" s="454" t="str">
        <f>IFERROR(S244*VLOOKUP(AE244,【参考】数式用3!$AN$3:$BU$14,MATCH(N244,【参考】数式用3!$AN$2:$BU$2,0)),"")</f>
        <v/>
      </c>
      <c r="U244" s="337"/>
      <c r="V244" s="55"/>
      <c r="W244" s="55"/>
      <c r="X244" s="960" t="str">
        <f>IFERROR(V244*VLOOKUP(AF244,【参考】数式用3!$AN$15:$BU$23,MATCH(N244,【参考】数式用3!$AN$2:$BU$2,0)),"")</f>
        <v/>
      </c>
      <c r="Y244" s="961"/>
      <c r="Z244" s="450"/>
      <c r="AA244" s="428"/>
      <c r="AB244" s="338" t="str">
        <f>IFERROR(AA244*VLOOKUP(AG244,【参考】数式用3!$AN$24:$BU$27,MATCH(N244,【参考】数式用3!$AN$2:$BU$2,0)),"")</f>
        <v/>
      </c>
      <c r="AC244" s="50"/>
      <c r="AD244" s="427" t="str">
        <f t="shared" si="15"/>
        <v/>
      </c>
      <c r="AE244" s="323" t="str">
        <f t="shared" si="16"/>
        <v/>
      </c>
      <c r="AF244" s="323" t="str">
        <f t="shared" si="17"/>
        <v/>
      </c>
      <c r="AG244" s="323" t="str">
        <f t="shared" si="18"/>
        <v/>
      </c>
    </row>
    <row r="245" spans="1:33" ht="25" customHeight="1">
      <c r="A245" s="430">
        <v>228</v>
      </c>
      <c r="B245" s="908" t="str">
        <f>IF(基本情報入力シート!C282="","",基本情報入力シート!C282)</f>
        <v/>
      </c>
      <c r="C245" s="909"/>
      <c r="D245" s="909"/>
      <c r="E245" s="909"/>
      <c r="F245" s="909"/>
      <c r="G245" s="909"/>
      <c r="H245" s="909"/>
      <c r="I245" s="909"/>
      <c r="J245" s="325" t="str">
        <f>IF(基本情報入力シート!M282="","",基本情報入力シート!M282)</f>
        <v/>
      </c>
      <c r="K245" s="325" t="str">
        <f>IF(基本情報入力シート!R282="","",基本情報入力シート!R282)</f>
        <v/>
      </c>
      <c r="L245" s="325" t="str">
        <f>IF(基本情報入力シート!W282="","",基本情報入力シート!W282)</f>
        <v/>
      </c>
      <c r="M245" s="335" t="str">
        <f>IF(基本情報入力シート!X282="","",基本情報入力シート!X282)</f>
        <v/>
      </c>
      <c r="N245" s="339" t="str">
        <f>IF(基本情報入力シート!Y282="","",基本情報入力シート!Y282)</f>
        <v/>
      </c>
      <c r="O245" s="47"/>
      <c r="P245" s="48"/>
      <c r="Q245" s="49"/>
      <c r="R245" s="47"/>
      <c r="S245" s="336"/>
      <c r="T245" s="454" t="str">
        <f>IFERROR(S245*VLOOKUP(AE245,【参考】数式用3!$AN$3:$BU$14,MATCH(N245,【参考】数式用3!$AN$2:$BU$2,0)),"")</f>
        <v/>
      </c>
      <c r="U245" s="337"/>
      <c r="V245" s="55"/>
      <c r="W245" s="55"/>
      <c r="X245" s="960" t="str">
        <f>IFERROR(V245*VLOOKUP(AF245,【参考】数式用3!$AN$15:$BU$23,MATCH(N245,【参考】数式用3!$AN$2:$BU$2,0)),"")</f>
        <v/>
      </c>
      <c r="Y245" s="961"/>
      <c r="Z245" s="450"/>
      <c r="AA245" s="428"/>
      <c r="AB245" s="338" t="str">
        <f>IFERROR(AA245*VLOOKUP(AG245,【参考】数式用3!$AN$24:$BU$27,MATCH(N245,【参考】数式用3!$AN$2:$BU$2,0)),"")</f>
        <v/>
      </c>
      <c r="AC245" s="50"/>
      <c r="AD245" s="427" t="str">
        <f t="shared" si="15"/>
        <v/>
      </c>
      <c r="AE245" s="323" t="str">
        <f t="shared" si="16"/>
        <v/>
      </c>
      <c r="AF245" s="323" t="str">
        <f t="shared" si="17"/>
        <v/>
      </c>
      <c r="AG245" s="323" t="str">
        <f t="shared" si="18"/>
        <v/>
      </c>
    </row>
    <row r="246" spans="1:33" ht="25" customHeight="1">
      <c r="A246" s="430">
        <v>229</v>
      </c>
      <c r="B246" s="908" t="str">
        <f>IF(基本情報入力シート!C283="","",基本情報入力シート!C283)</f>
        <v/>
      </c>
      <c r="C246" s="909"/>
      <c r="D246" s="909"/>
      <c r="E246" s="909"/>
      <c r="F246" s="909"/>
      <c r="G246" s="909"/>
      <c r="H246" s="909"/>
      <c r="I246" s="909"/>
      <c r="J246" s="325" t="str">
        <f>IF(基本情報入力シート!M283="","",基本情報入力シート!M283)</f>
        <v/>
      </c>
      <c r="K246" s="325" t="str">
        <f>IF(基本情報入力シート!R283="","",基本情報入力シート!R283)</f>
        <v/>
      </c>
      <c r="L246" s="325" t="str">
        <f>IF(基本情報入力シート!W283="","",基本情報入力シート!W283)</f>
        <v/>
      </c>
      <c r="M246" s="335" t="str">
        <f>IF(基本情報入力シート!X283="","",基本情報入力シート!X283)</f>
        <v/>
      </c>
      <c r="N246" s="339" t="str">
        <f>IF(基本情報入力シート!Y283="","",基本情報入力シート!Y283)</f>
        <v/>
      </c>
      <c r="O246" s="47"/>
      <c r="P246" s="48"/>
      <c r="Q246" s="49"/>
      <c r="R246" s="47"/>
      <c r="S246" s="336"/>
      <c r="T246" s="454" t="str">
        <f>IFERROR(S246*VLOOKUP(AE246,【参考】数式用3!$AN$3:$BU$14,MATCH(N246,【参考】数式用3!$AN$2:$BU$2,0)),"")</f>
        <v/>
      </c>
      <c r="U246" s="337"/>
      <c r="V246" s="55"/>
      <c r="W246" s="55"/>
      <c r="X246" s="960" t="str">
        <f>IFERROR(V246*VLOOKUP(AF246,【参考】数式用3!$AN$15:$BU$23,MATCH(N246,【参考】数式用3!$AN$2:$BU$2,0)),"")</f>
        <v/>
      </c>
      <c r="Y246" s="961"/>
      <c r="Z246" s="450"/>
      <c r="AA246" s="428"/>
      <c r="AB246" s="338" t="str">
        <f>IFERROR(AA246*VLOOKUP(AG246,【参考】数式用3!$AN$24:$BU$27,MATCH(N246,【参考】数式用3!$AN$2:$BU$2,0)),"")</f>
        <v/>
      </c>
      <c r="AC246" s="50"/>
      <c r="AD246" s="427" t="str">
        <f t="shared" si="15"/>
        <v/>
      </c>
      <c r="AE246" s="323" t="str">
        <f t="shared" si="16"/>
        <v/>
      </c>
      <c r="AF246" s="323" t="str">
        <f t="shared" si="17"/>
        <v/>
      </c>
      <c r="AG246" s="323" t="str">
        <f t="shared" si="18"/>
        <v/>
      </c>
    </row>
    <row r="247" spans="1:33" ht="25" customHeight="1">
      <c r="A247" s="430">
        <v>230</v>
      </c>
      <c r="B247" s="908" t="str">
        <f>IF(基本情報入力シート!C284="","",基本情報入力シート!C284)</f>
        <v/>
      </c>
      <c r="C247" s="909"/>
      <c r="D247" s="909"/>
      <c r="E247" s="909"/>
      <c r="F247" s="909"/>
      <c r="G247" s="909"/>
      <c r="H247" s="909"/>
      <c r="I247" s="909"/>
      <c r="J247" s="325" t="str">
        <f>IF(基本情報入力シート!M284="","",基本情報入力シート!M284)</f>
        <v/>
      </c>
      <c r="K247" s="325" t="str">
        <f>IF(基本情報入力シート!R284="","",基本情報入力シート!R284)</f>
        <v/>
      </c>
      <c r="L247" s="325" t="str">
        <f>IF(基本情報入力シート!W284="","",基本情報入力シート!W284)</f>
        <v/>
      </c>
      <c r="M247" s="335" t="str">
        <f>IF(基本情報入力シート!X284="","",基本情報入力シート!X284)</f>
        <v/>
      </c>
      <c r="N247" s="339" t="str">
        <f>IF(基本情報入力シート!Y284="","",基本情報入力シート!Y284)</f>
        <v/>
      </c>
      <c r="O247" s="47"/>
      <c r="P247" s="48"/>
      <c r="Q247" s="49"/>
      <c r="R247" s="47"/>
      <c r="S247" s="336"/>
      <c r="T247" s="454" t="str">
        <f>IFERROR(S247*VLOOKUP(AE247,【参考】数式用3!$AN$3:$BU$14,MATCH(N247,【参考】数式用3!$AN$2:$BU$2,0)),"")</f>
        <v/>
      </c>
      <c r="U247" s="337"/>
      <c r="V247" s="55"/>
      <c r="W247" s="55"/>
      <c r="X247" s="960" t="str">
        <f>IFERROR(V247*VLOOKUP(AF247,【参考】数式用3!$AN$15:$BU$23,MATCH(N247,【参考】数式用3!$AN$2:$BU$2,0)),"")</f>
        <v/>
      </c>
      <c r="Y247" s="961"/>
      <c r="Z247" s="450"/>
      <c r="AA247" s="428"/>
      <c r="AB247" s="338" t="str">
        <f>IFERROR(AA247*VLOOKUP(AG247,【参考】数式用3!$AN$24:$BU$27,MATCH(N247,【参考】数式用3!$AN$2:$BU$2,0)),"")</f>
        <v/>
      </c>
      <c r="AC247" s="50"/>
      <c r="AD247" s="427" t="str">
        <f t="shared" si="15"/>
        <v/>
      </c>
      <c r="AE247" s="323" t="str">
        <f t="shared" si="16"/>
        <v/>
      </c>
      <c r="AF247" s="323" t="str">
        <f t="shared" si="17"/>
        <v/>
      </c>
      <c r="AG247" s="323" t="str">
        <f t="shared" si="18"/>
        <v/>
      </c>
    </row>
    <row r="248" spans="1:33" ht="25" customHeight="1">
      <c r="A248" s="430">
        <v>231</v>
      </c>
      <c r="B248" s="908" t="str">
        <f>IF(基本情報入力シート!C285="","",基本情報入力シート!C285)</f>
        <v/>
      </c>
      <c r="C248" s="909"/>
      <c r="D248" s="909"/>
      <c r="E248" s="909"/>
      <c r="F248" s="909"/>
      <c r="G248" s="909"/>
      <c r="H248" s="909"/>
      <c r="I248" s="909"/>
      <c r="J248" s="325" t="str">
        <f>IF(基本情報入力シート!M285="","",基本情報入力シート!M285)</f>
        <v/>
      </c>
      <c r="K248" s="325" t="str">
        <f>IF(基本情報入力シート!R285="","",基本情報入力シート!R285)</f>
        <v/>
      </c>
      <c r="L248" s="325" t="str">
        <f>IF(基本情報入力シート!W285="","",基本情報入力シート!W285)</f>
        <v/>
      </c>
      <c r="M248" s="335" t="str">
        <f>IF(基本情報入力シート!X285="","",基本情報入力シート!X285)</f>
        <v/>
      </c>
      <c r="N248" s="339" t="str">
        <f>IF(基本情報入力シート!Y285="","",基本情報入力シート!Y285)</f>
        <v/>
      </c>
      <c r="O248" s="47"/>
      <c r="P248" s="48"/>
      <c r="Q248" s="49"/>
      <c r="R248" s="47"/>
      <c r="S248" s="336"/>
      <c r="T248" s="454" t="str">
        <f>IFERROR(S248*VLOOKUP(AE248,【参考】数式用3!$AN$3:$BU$14,MATCH(N248,【参考】数式用3!$AN$2:$BU$2,0)),"")</f>
        <v/>
      </c>
      <c r="U248" s="337"/>
      <c r="V248" s="55"/>
      <c r="W248" s="55"/>
      <c r="X248" s="960" t="str">
        <f>IFERROR(V248*VLOOKUP(AF248,【参考】数式用3!$AN$15:$BU$23,MATCH(N248,【参考】数式用3!$AN$2:$BU$2,0)),"")</f>
        <v/>
      </c>
      <c r="Y248" s="961"/>
      <c r="Z248" s="450"/>
      <c r="AA248" s="428"/>
      <c r="AB248" s="338" t="str">
        <f>IFERROR(AA248*VLOOKUP(AG248,【参考】数式用3!$AN$24:$BU$27,MATCH(N248,【参考】数式用3!$AN$2:$BU$2,0)),"")</f>
        <v/>
      </c>
      <c r="AC248" s="50"/>
      <c r="AD248" s="427" t="str">
        <f t="shared" si="15"/>
        <v/>
      </c>
      <c r="AE248" s="323" t="str">
        <f t="shared" si="16"/>
        <v/>
      </c>
      <c r="AF248" s="323" t="str">
        <f t="shared" si="17"/>
        <v/>
      </c>
      <c r="AG248" s="323" t="str">
        <f t="shared" si="18"/>
        <v/>
      </c>
    </row>
    <row r="249" spans="1:33" ht="25" customHeight="1">
      <c r="A249" s="430">
        <v>232</v>
      </c>
      <c r="B249" s="908" t="str">
        <f>IF(基本情報入力シート!C286="","",基本情報入力シート!C286)</f>
        <v/>
      </c>
      <c r="C249" s="909"/>
      <c r="D249" s="909"/>
      <c r="E249" s="909"/>
      <c r="F249" s="909"/>
      <c r="G249" s="909"/>
      <c r="H249" s="909"/>
      <c r="I249" s="909"/>
      <c r="J249" s="325" t="str">
        <f>IF(基本情報入力シート!M286="","",基本情報入力シート!M286)</f>
        <v/>
      </c>
      <c r="K249" s="325" t="str">
        <f>IF(基本情報入力シート!R286="","",基本情報入力シート!R286)</f>
        <v/>
      </c>
      <c r="L249" s="325" t="str">
        <f>IF(基本情報入力シート!W286="","",基本情報入力シート!W286)</f>
        <v/>
      </c>
      <c r="M249" s="335" t="str">
        <f>IF(基本情報入力シート!X286="","",基本情報入力シート!X286)</f>
        <v/>
      </c>
      <c r="N249" s="339" t="str">
        <f>IF(基本情報入力シート!Y286="","",基本情報入力シート!Y286)</f>
        <v/>
      </c>
      <c r="O249" s="47"/>
      <c r="P249" s="48"/>
      <c r="Q249" s="49"/>
      <c r="R249" s="47"/>
      <c r="S249" s="336"/>
      <c r="T249" s="454" t="str">
        <f>IFERROR(S249*VLOOKUP(AE249,【参考】数式用3!$AN$3:$BU$14,MATCH(N249,【参考】数式用3!$AN$2:$BU$2,0)),"")</f>
        <v/>
      </c>
      <c r="U249" s="337"/>
      <c r="V249" s="55"/>
      <c r="W249" s="55"/>
      <c r="X249" s="960" t="str">
        <f>IFERROR(V249*VLOOKUP(AF249,【参考】数式用3!$AN$15:$BU$23,MATCH(N249,【参考】数式用3!$AN$2:$BU$2,0)),"")</f>
        <v/>
      </c>
      <c r="Y249" s="961"/>
      <c r="Z249" s="450"/>
      <c r="AA249" s="428"/>
      <c r="AB249" s="338" t="str">
        <f>IFERROR(AA249*VLOOKUP(AG249,【参考】数式用3!$AN$24:$BU$27,MATCH(N249,【参考】数式用3!$AN$2:$BU$2,0)),"")</f>
        <v/>
      </c>
      <c r="AC249" s="50"/>
      <c r="AD249" s="427" t="str">
        <f t="shared" si="15"/>
        <v/>
      </c>
      <c r="AE249" s="323" t="str">
        <f t="shared" si="16"/>
        <v/>
      </c>
      <c r="AF249" s="323" t="str">
        <f t="shared" si="17"/>
        <v/>
      </c>
      <c r="AG249" s="323" t="str">
        <f t="shared" si="18"/>
        <v/>
      </c>
    </row>
    <row r="250" spans="1:33" ht="25" customHeight="1">
      <c r="A250" s="430">
        <v>233</v>
      </c>
      <c r="B250" s="908" t="str">
        <f>IF(基本情報入力シート!C287="","",基本情報入力シート!C287)</f>
        <v/>
      </c>
      <c r="C250" s="909"/>
      <c r="D250" s="909"/>
      <c r="E250" s="909"/>
      <c r="F250" s="909"/>
      <c r="G250" s="909"/>
      <c r="H250" s="909"/>
      <c r="I250" s="909"/>
      <c r="J250" s="325" t="str">
        <f>IF(基本情報入力シート!M287="","",基本情報入力シート!M287)</f>
        <v/>
      </c>
      <c r="K250" s="325" t="str">
        <f>IF(基本情報入力シート!R287="","",基本情報入力シート!R287)</f>
        <v/>
      </c>
      <c r="L250" s="325" t="str">
        <f>IF(基本情報入力シート!W287="","",基本情報入力シート!W287)</f>
        <v/>
      </c>
      <c r="M250" s="335" t="str">
        <f>IF(基本情報入力シート!X287="","",基本情報入力シート!X287)</f>
        <v/>
      </c>
      <c r="N250" s="339" t="str">
        <f>IF(基本情報入力シート!Y287="","",基本情報入力シート!Y287)</f>
        <v/>
      </c>
      <c r="O250" s="47"/>
      <c r="P250" s="48"/>
      <c r="Q250" s="49"/>
      <c r="R250" s="47"/>
      <c r="S250" s="336"/>
      <c r="T250" s="454" t="str">
        <f>IFERROR(S250*VLOOKUP(AE250,【参考】数式用3!$AN$3:$BU$14,MATCH(N250,【参考】数式用3!$AN$2:$BU$2,0)),"")</f>
        <v/>
      </c>
      <c r="U250" s="337"/>
      <c r="V250" s="55"/>
      <c r="W250" s="55"/>
      <c r="X250" s="960" t="str">
        <f>IFERROR(V250*VLOOKUP(AF250,【参考】数式用3!$AN$15:$BU$23,MATCH(N250,【参考】数式用3!$AN$2:$BU$2,0)),"")</f>
        <v/>
      </c>
      <c r="Y250" s="961"/>
      <c r="Z250" s="450"/>
      <c r="AA250" s="428"/>
      <c r="AB250" s="338" t="str">
        <f>IFERROR(AA250*VLOOKUP(AG250,【参考】数式用3!$AN$24:$BU$27,MATCH(N250,【参考】数式用3!$AN$2:$BU$2,0)),"")</f>
        <v/>
      </c>
      <c r="AC250" s="50"/>
      <c r="AD250" s="427" t="str">
        <f t="shared" si="15"/>
        <v/>
      </c>
      <c r="AE250" s="323" t="str">
        <f t="shared" si="16"/>
        <v/>
      </c>
      <c r="AF250" s="323" t="str">
        <f t="shared" si="17"/>
        <v/>
      </c>
      <c r="AG250" s="323" t="str">
        <f t="shared" si="18"/>
        <v/>
      </c>
    </row>
    <row r="251" spans="1:33" ht="25" customHeight="1">
      <c r="A251" s="430">
        <v>234</v>
      </c>
      <c r="B251" s="908" t="str">
        <f>IF(基本情報入力シート!C288="","",基本情報入力シート!C288)</f>
        <v/>
      </c>
      <c r="C251" s="909"/>
      <c r="D251" s="909"/>
      <c r="E251" s="909"/>
      <c r="F251" s="909"/>
      <c r="G251" s="909"/>
      <c r="H251" s="909"/>
      <c r="I251" s="909"/>
      <c r="J251" s="325" t="str">
        <f>IF(基本情報入力シート!M288="","",基本情報入力シート!M288)</f>
        <v/>
      </c>
      <c r="K251" s="325" t="str">
        <f>IF(基本情報入力シート!R288="","",基本情報入力シート!R288)</f>
        <v/>
      </c>
      <c r="L251" s="325" t="str">
        <f>IF(基本情報入力シート!W288="","",基本情報入力シート!W288)</f>
        <v/>
      </c>
      <c r="M251" s="335" t="str">
        <f>IF(基本情報入力シート!X288="","",基本情報入力シート!X288)</f>
        <v/>
      </c>
      <c r="N251" s="339" t="str">
        <f>IF(基本情報入力シート!Y288="","",基本情報入力シート!Y288)</f>
        <v/>
      </c>
      <c r="O251" s="47"/>
      <c r="P251" s="48"/>
      <c r="Q251" s="49"/>
      <c r="R251" s="47"/>
      <c r="S251" s="336"/>
      <c r="T251" s="454" t="str">
        <f>IFERROR(S251*VLOOKUP(AE251,【参考】数式用3!$AN$3:$BU$14,MATCH(N251,【参考】数式用3!$AN$2:$BU$2,0)),"")</f>
        <v/>
      </c>
      <c r="U251" s="337"/>
      <c r="V251" s="55"/>
      <c r="W251" s="55"/>
      <c r="X251" s="960" t="str">
        <f>IFERROR(V251*VLOOKUP(AF251,【参考】数式用3!$AN$15:$BU$23,MATCH(N251,【参考】数式用3!$AN$2:$BU$2,0)),"")</f>
        <v/>
      </c>
      <c r="Y251" s="961"/>
      <c r="Z251" s="450"/>
      <c r="AA251" s="428"/>
      <c r="AB251" s="338" t="str">
        <f>IFERROR(AA251*VLOOKUP(AG251,【参考】数式用3!$AN$24:$BU$27,MATCH(N251,【参考】数式用3!$AN$2:$BU$2,0)),"")</f>
        <v/>
      </c>
      <c r="AC251" s="50"/>
      <c r="AD251" s="427" t="str">
        <f t="shared" si="15"/>
        <v/>
      </c>
      <c r="AE251" s="323" t="str">
        <f t="shared" si="16"/>
        <v/>
      </c>
      <c r="AF251" s="323" t="str">
        <f t="shared" si="17"/>
        <v/>
      </c>
      <c r="AG251" s="323" t="str">
        <f t="shared" si="18"/>
        <v/>
      </c>
    </row>
    <row r="252" spans="1:33" ht="25" customHeight="1">
      <c r="A252" s="430">
        <v>235</v>
      </c>
      <c r="B252" s="908" t="str">
        <f>IF(基本情報入力シート!C289="","",基本情報入力シート!C289)</f>
        <v/>
      </c>
      <c r="C252" s="909"/>
      <c r="D252" s="909"/>
      <c r="E252" s="909"/>
      <c r="F252" s="909"/>
      <c r="G252" s="909"/>
      <c r="H252" s="909"/>
      <c r="I252" s="909"/>
      <c r="J252" s="325" t="str">
        <f>IF(基本情報入力シート!M289="","",基本情報入力シート!M289)</f>
        <v/>
      </c>
      <c r="K252" s="325" t="str">
        <f>IF(基本情報入力シート!R289="","",基本情報入力シート!R289)</f>
        <v/>
      </c>
      <c r="L252" s="325" t="str">
        <f>IF(基本情報入力シート!W289="","",基本情報入力シート!W289)</f>
        <v/>
      </c>
      <c r="M252" s="335" t="str">
        <f>IF(基本情報入力シート!X289="","",基本情報入力シート!X289)</f>
        <v/>
      </c>
      <c r="N252" s="339" t="str">
        <f>IF(基本情報入力シート!Y289="","",基本情報入力シート!Y289)</f>
        <v/>
      </c>
      <c r="O252" s="47"/>
      <c r="P252" s="48"/>
      <c r="Q252" s="49"/>
      <c r="R252" s="47"/>
      <c r="S252" s="336"/>
      <c r="T252" s="454" t="str">
        <f>IFERROR(S252*VLOOKUP(AE252,【参考】数式用3!$AN$3:$BU$14,MATCH(N252,【参考】数式用3!$AN$2:$BU$2,0)),"")</f>
        <v/>
      </c>
      <c r="U252" s="337"/>
      <c r="V252" s="55"/>
      <c r="W252" s="55"/>
      <c r="X252" s="960" t="str">
        <f>IFERROR(V252*VLOOKUP(AF252,【参考】数式用3!$AN$15:$BU$23,MATCH(N252,【参考】数式用3!$AN$2:$BU$2,0)),"")</f>
        <v/>
      </c>
      <c r="Y252" s="961"/>
      <c r="Z252" s="450"/>
      <c r="AA252" s="428"/>
      <c r="AB252" s="338" t="str">
        <f>IFERROR(AA252*VLOOKUP(AG252,【参考】数式用3!$AN$24:$BU$27,MATCH(N252,【参考】数式用3!$AN$2:$BU$2,0)),"")</f>
        <v/>
      </c>
      <c r="AC252" s="50"/>
      <c r="AD252" s="427" t="str">
        <f t="shared" si="15"/>
        <v/>
      </c>
      <c r="AE252" s="323" t="str">
        <f t="shared" si="16"/>
        <v/>
      </c>
      <c r="AF252" s="323" t="str">
        <f t="shared" si="17"/>
        <v/>
      </c>
      <c r="AG252" s="323" t="str">
        <f t="shared" si="18"/>
        <v/>
      </c>
    </row>
    <row r="253" spans="1:33" ht="25" customHeight="1">
      <c r="A253" s="430">
        <v>236</v>
      </c>
      <c r="B253" s="908" t="str">
        <f>IF(基本情報入力シート!C290="","",基本情報入力シート!C290)</f>
        <v/>
      </c>
      <c r="C253" s="909"/>
      <c r="D253" s="909"/>
      <c r="E253" s="909"/>
      <c r="F253" s="909"/>
      <c r="G253" s="909"/>
      <c r="H253" s="909"/>
      <c r="I253" s="909"/>
      <c r="J253" s="325" t="str">
        <f>IF(基本情報入力シート!M290="","",基本情報入力シート!M290)</f>
        <v/>
      </c>
      <c r="K253" s="325" t="str">
        <f>IF(基本情報入力シート!R290="","",基本情報入力シート!R290)</f>
        <v/>
      </c>
      <c r="L253" s="325" t="str">
        <f>IF(基本情報入力シート!W290="","",基本情報入力シート!W290)</f>
        <v/>
      </c>
      <c r="M253" s="335" t="str">
        <f>IF(基本情報入力シート!X290="","",基本情報入力シート!X290)</f>
        <v/>
      </c>
      <c r="N253" s="339" t="str">
        <f>IF(基本情報入力シート!Y290="","",基本情報入力シート!Y290)</f>
        <v/>
      </c>
      <c r="O253" s="47"/>
      <c r="P253" s="48"/>
      <c r="Q253" s="49"/>
      <c r="R253" s="47"/>
      <c r="S253" s="336"/>
      <c r="T253" s="454" t="str">
        <f>IFERROR(S253*VLOOKUP(AE253,【参考】数式用3!$AN$3:$BU$14,MATCH(N253,【参考】数式用3!$AN$2:$BU$2,0)),"")</f>
        <v/>
      </c>
      <c r="U253" s="337"/>
      <c r="V253" s="55"/>
      <c r="W253" s="55"/>
      <c r="X253" s="960" t="str">
        <f>IFERROR(V253*VLOOKUP(AF253,【参考】数式用3!$AN$15:$BU$23,MATCH(N253,【参考】数式用3!$AN$2:$BU$2,0)),"")</f>
        <v/>
      </c>
      <c r="Y253" s="961"/>
      <c r="Z253" s="450"/>
      <c r="AA253" s="428"/>
      <c r="AB253" s="338" t="str">
        <f>IFERROR(AA253*VLOOKUP(AG253,【参考】数式用3!$AN$24:$BU$27,MATCH(N253,【参考】数式用3!$AN$2:$BU$2,0)),"")</f>
        <v/>
      </c>
      <c r="AC253" s="50"/>
      <c r="AD253" s="427" t="str">
        <f t="shared" si="15"/>
        <v/>
      </c>
      <c r="AE253" s="323" t="str">
        <f t="shared" si="16"/>
        <v/>
      </c>
      <c r="AF253" s="323" t="str">
        <f t="shared" si="17"/>
        <v/>
      </c>
      <c r="AG253" s="323" t="str">
        <f t="shared" si="18"/>
        <v/>
      </c>
    </row>
    <row r="254" spans="1:33" ht="25" customHeight="1">
      <c r="A254" s="430">
        <v>237</v>
      </c>
      <c r="B254" s="908" t="str">
        <f>IF(基本情報入力シート!C291="","",基本情報入力シート!C291)</f>
        <v/>
      </c>
      <c r="C254" s="909"/>
      <c r="D254" s="909"/>
      <c r="E254" s="909"/>
      <c r="F254" s="909"/>
      <c r="G254" s="909"/>
      <c r="H254" s="909"/>
      <c r="I254" s="909"/>
      <c r="J254" s="325" t="str">
        <f>IF(基本情報入力シート!M291="","",基本情報入力シート!M291)</f>
        <v/>
      </c>
      <c r="K254" s="325" t="str">
        <f>IF(基本情報入力シート!R291="","",基本情報入力シート!R291)</f>
        <v/>
      </c>
      <c r="L254" s="325" t="str">
        <f>IF(基本情報入力シート!W291="","",基本情報入力シート!W291)</f>
        <v/>
      </c>
      <c r="M254" s="335" t="str">
        <f>IF(基本情報入力シート!X291="","",基本情報入力シート!X291)</f>
        <v/>
      </c>
      <c r="N254" s="339" t="str">
        <f>IF(基本情報入力シート!Y291="","",基本情報入力シート!Y291)</f>
        <v/>
      </c>
      <c r="O254" s="47"/>
      <c r="P254" s="48"/>
      <c r="Q254" s="49"/>
      <c r="R254" s="47"/>
      <c r="S254" s="336"/>
      <c r="T254" s="454" t="str">
        <f>IFERROR(S254*VLOOKUP(AE254,【参考】数式用3!$AN$3:$BU$14,MATCH(N254,【参考】数式用3!$AN$2:$BU$2,0)),"")</f>
        <v/>
      </c>
      <c r="U254" s="337"/>
      <c r="V254" s="55"/>
      <c r="W254" s="55"/>
      <c r="X254" s="960" t="str">
        <f>IFERROR(V254*VLOOKUP(AF254,【参考】数式用3!$AN$15:$BU$23,MATCH(N254,【参考】数式用3!$AN$2:$BU$2,0)),"")</f>
        <v/>
      </c>
      <c r="Y254" s="961"/>
      <c r="Z254" s="450"/>
      <c r="AA254" s="428"/>
      <c r="AB254" s="338" t="str">
        <f>IFERROR(AA254*VLOOKUP(AG254,【参考】数式用3!$AN$24:$BU$27,MATCH(N254,【参考】数式用3!$AN$2:$BU$2,0)),"")</f>
        <v/>
      </c>
      <c r="AC254" s="50"/>
      <c r="AD254" s="427" t="str">
        <f t="shared" si="15"/>
        <v/>
      </c>
      <c r="AE254" s="323" t="str">
        <f t="shared" si="16"/>
        <v/>
      </c>
      <c r="AF254" s="323" t="str">
        <f t="shared" si="17"/>
        <v/>
      </c>
      <c r="AG254" s="323" t="str">
        <f t="shared" si="18"/>
        <v/>
      </c>
    </row>
    <row r="255" spans="1:33" ht="25" customHeight="1">
      <c r="A255" s="430">
        <v>238</v>
      </c>
      <c r="B255" s="908" t="str">
        <f>IF(基本情報入力シート!C292="","",基本情報入力シート!C292)</f>
        <v/>
      </c>
      <c r="C255" s="909"/>
      <c r="D255" s="909"/>
      <c r="E255" s="909"/>
      <c r="F255" s="909"/>
      <c r="G255" s="909"/>
      <c r="H255" s="909"/>
      <c r="I255" s="909"/>
      <c r="J255" s="325" t="str">
        <f>IF(基本情報入力シート!M292="","",基本情報入力シート!M292)</f>
        <v/>
      </c>
      <c r="K255" s="325" t="str">
        <f>IF(基本情報入力シート!R292="","",基本情報入力シート!R292)</f>
        <v/>
      </c>
      <c r="L255" s="325" t="str">
        <f>IF(基本情報入力シート!W292="","",基本情報入力シート!W292)</f>
        <v/>
      </c>
      <c r="M255" s="335" t="str">
        <f>IF(基本情報入力シート!X292="","",基本情報入力シート!X292)</f>
        <v/>
      </c>
      <c r="N255" s="339" t="str">
        <f>IF(基本情報入力シート!Y292="","",基本情報入力シート!Y292)</f>
        <v/>
      </c>
      <c r="O255" s="47"/>
      <c r="P255" s="48"/>
      <c r="Q255" s="49"/>
      <c r="R255" s="47"/>
      <c r="S255" s="336"/>
      <c r="T255" s="454" t="str">
        <f>IFERROR(S255*VLOOKUP(AE255,【参考】数式用3!$AN$3:$BU$14,MATCH(N255,【参考】数式用3!$AN$2:$BU$2,0)),"")</f>
        <v/>
      </c>
      <c r="U255" s="337"/>
      <c r="V255" s="55"/>
      <c r="W255" s="55"/>
      <c r="X255" s="960" t="str">
        <f>IFERROR(V255*VLOOKUP(AF255,【参考】数式用3!$AN$15:$BU$23,MATCH(N255,【参考】数式用3!$AN$2:$BU$2,0)),"")</f>
        <v/>
      </c>
      <c r="Y255" s="961"/>
      <c r="Z255" s="450"/>
      <c r="AA255" s="428"/>
      <c r="AB255" s="338" t="str">
        <f>IFERROR(AA255*VLOOKUP(AG255,【参考】数式用3!$AN$24:$BU$27,MATCH(N255,【参考】数式用3!$AN$2:$BU$2,0)),"")</f>
        <v/>
      </c>
      <c r="AC255" s="50"/>
      <c r="AD255" s="427" t="str">
        <f t="shared" si="15"/>
        <v/>
      </c>
      <c r="AE255" s="323" t="str">
        <f t="shared" si="16"/>
        <v/>
      </c>
      <c r="AF255" s="323" t="str">
        <f t="shared" si="17"/>
        <v/>
      </c>
      <c r="AG255" s="323" t="str">
        <f t="shared" si="18"/>
        <v/>
      </c>
    </row>
    <row r="256" spans="1:33" ht="25" customHeight="1">
      <c r="A256" s="430">
        <v>239</v>
      </c>
      <c r="B256" s="908" t="str">
        <f>IF(基本情報入力シート!C293="","",基本情報入力シート!C293)</f>
        <v/>
      </c>
      <c r="C256" s="909"/>
      <c r="D256" s="909"/>
      <c r="E256" s="909"/>
      <c r="F256" s="909"/>
      <c r="G256" s="909"/>
      <c r="H256" s="909"/>
      <c r="I256" s="909"/>
      <c r="J256" s="325" t="str">
        <f>IF(基本情報入力シート!M293="","",基本情報入力シート!M293)</f>
        <v/>
      </c>
      <c r="K256" s="325" t="str">
        <f>IF(基本情報入力シート!R293="","",基本情報入力シート!R293)</f>
        <v/>
      </c>
      <c r="L256" s="325" t="str">
        <f>IF(基本情報入力シート!W293="","",基本情報入力シート!W293)</f>
        <v/>
      </c>
      <c r="M256" s="335" t="str">
        <f>IF(基本情報入力シート!X293="","",基本情報入力シート!X293)</f>
        <v/>
      </c>
      <c r="N256" s="339" t="str">
        <f>IF(基本情報入力シート!Y293="","",基本情報入力シート!Y293)</f>
        <v/>
      </c>
      <c r="O256" s="47"/>
      <c r="P256" s="48"/>
      <c r="Q256" s="49"/>
      <c r="R256" s="47"/>
      <c r="S256" s="336"/>
      <c r="T256" s="454" t="str">
        <f>IFERROR(S256*VLOOKUP(AE256,【参考】数式用3!$AN$3:$BU$14,MATCH(N256,【参考】数式用3!$AN$2:$BU$2,0)),"")</f>
        <v/>
      </c>
      <c r="U256" s="337"/>
      <c r="V256" s="55"/>
      <c r="W256" s="55"/>
      <c r="X256" s="960" t="str">
        <f>IFERROR(V256*VLOOKUP(AF256,【参考】数式用3!$AN$15:$BU$23,MATCH(N256,【参考】数式用3!$AN$2:$BU$2,0)),"")</f>
        <v/>
      </c>
      <c r="Y256" s="961"/>
      <c r="Z256" s="450"/>
      <c r="AA256" s="428"/>
      <c r="AB256" s="338" t="str">
        <f>IFERROR(AA256*VLOOKUP(AG256,【参考】数式用3!$AN$24:$BU$27,MATCH(N256,【参考】数式用3!$AN$2:$BU$2,0)),"")</f>
        <v/>
      </c>
      <c r="AC256" s="50"/>
      <c r="AD256" s="427" t="str">
        <f t="shared" si="15"/>
        <v/>
      </c>
      <c r="AE256" s="323" t="str">
        <f t="shared" si="16"/>
        <v/>
      </c>
      <c r="AF256" s="323" t="str">
        <f t="shared" si="17"/>
        <v/>
      </c>
      <c r="AG256" s="323" t="str">
        <f t="shared" si="18"/>
        <v/>
      </c>
    </row>
    <row r="257" spans="1:33" ht="25" customHeight="1">
      <c r="A257" s="430">
        <v>240</v>
      </c>
      <c r="B257" s="908" t="str">
        <f>IF(基本情報入力シート!C294="","",基本情報入力シート!C294)</f>
        <v/>
      </c>
      <c r="C257" s="909"/>
      <c r="D257" s="909"/>
      <c r="E257" s="909"/>
      <c r="F257" s="909"/>
      <c r="G257" s="909"/>
      <c r="H257" s="909"/>
      <c r="I257" s="909"/>
      <c r="J257" s="325" t="str">
        <f>IF(基本情報入力シート!M294="","",基本情報入力シート!M294)</f>
        <v/>
      </c>
      <c r="K257" s="325" t="str">
        <f>IF(基本情報入力シート!R294="","",基本情報入力シート!R294)</f>
        <v/>
      </c>
      <c r="L257" s="325" t="str">
        <f>IF(基本情報入力シート!W294="","",基本情報入力シート!W294)</f>
        <v/>
      </c>
      <c r="M257" s="335" t="str">
        <f>IF(基本情報入力シート!X294="","",基本情報入力シート!X294)</f>
        <v/>
      </c>
      <c r="N257" s="339" t="str">
        <f>IF(基本情報入力シート!Y294="","",基本情報入力シート!Y294)</f>
        <v/>
      </c>
      <c r="O257" s="47"/>
      <c r="P257" s="48"/>
      <c r="Q257" s="49"/>
      <c r="R257" s="47"/>
      <c r="S257" s="336"/>
      <c r="T257" s="454" t="str">
        <f>IFERROR(S257*VLOOKUP(AE257,【参考】数式用3!$AN$3:$BU$14,MATCH(N257,【参考】数式用3!$AN$2:$BU$2,0)),"")</f>
        <v/>
      </c>
      <c r="U257" s="337"/>
      <c r="V257" s="55"/>
      <c r="W257" s="55"/>
      <c r="X257" s="960" t="str">
        <f>IFERROR(V257*VLOOKUP(AF257,【参考】数式用3!$AN$15:$BU$23,MATCH(N257,【参考】数式用3!$AN$2:$BU$2,0)),"")</f>
        <v/>
      </c>
      <c r="Y257" s="961"/>
      <c r="Z257" s="450"/>
      <c r="AA257" s="428"/>
      <c r="AB257" s="338" t="str">
        <f>IFERROR(AA257*VLOOKUP(AG257,【参考】数式用3!$AN$24:$BU$27,MATCH(N257,【参考】数式用3!$AN$2:$BU$2,0)),"")</f>
        <v/>
      </c>
      <c r="AC257" s="50"/>
      <c r="AD257" s="427" t="str">
        <f t="shared" si="15"/>
        <v/>
      </c>
      <c r="AE257" s="323" t="str">
        <f t="shared" si="16"/>
        <v/>
      </c>
      <c r="AF257" s="323" t="str">
        <f t="shared" si="17"/>
        <v/>
      </c>
      <c r="AG257" s="323" t="str">
        <f t="shared" si="18"/>
        <v/>
      </c>
    </row>
    <row r="258" spans="1:33" ht="25" customHeight="1">
      <c r="A258" s="430">
        <v>241</v>
      </c>
      <c r="B258" s="908" t="str">
        <f>IF(基本情報入力シート!C295="","",基本情報入力シート!C295)</f>
        <v/>
      </c>
      <c r="C258" s="909"/>
      <c r="D258" s="909"/>
      <c r="E258" s="909"/>
      <c r="F258" s="909"/>
      <c r="G258" s="909"/>
      <c r="H258" s="909"/>
      <c r="I258" s="909"/>
      <c r="J258" s="325" t="str">
        <f>IF(基本情報入力シート!M295="","",基本情報入力シート!M295)</f>
        <v/>
      </c>
      <c r="K258" s="325" t="str">
        <f>IF(基本情報入力シート!R295="","",基本情報入力シート!R295)</f>
        <v/>
      </c>
      <c r="L258" s="325" t="str">
        <f>IF(基本情報入力シート!W295="","",基本情報入力シート!W295)</f>
        <v/>
      </c>
      <c r="M258" s="335" t="str">
        <f>IF(基本情報入力シート!X295="","",基本情報入力シート!X295)</f>
        <v/>
      </c>
      <c r="N258" s="339" t="str">
        <f>IF(基本情報入力シート!Y295="","",基本情報入力シート!Y295)</f>
        <v/>
      </c>
      <c r="O258" s="47"/>
      <c r="P258" s="48"/>
      <c r="Q258" s="49"/>
      <c r="R258" s="47"/>
      <c r="S258" s="336"/>
      <c r="T258" s="454" t="str">
        <f>IFERROR(S258*VLOOKUP(AE258,【参考】数式用3!$AN$3:$BU$14,MATCH(N258,【参考】数式用3!$AN$2:$BU$2,0)),"")</f>
        <v/>
      </c>
      <c r="U258" s="337"/>
      <c r="V258" s="55"/>
      <c r="W258" s="55"/>
      <c r="X258" s="960" t="str">
        <f>IFERROR(V258*VLOOKUP(AF258,【参考】数式用3!$AN$15:$BU$23,MATCH(N258,【参考】数式用3!$AN$2:$BU$2,0)),"")</f>
        <v/>
      </c>
      <c r="Y258" s="961"/>
      <c r="Z258" s="450"/>
      <c r="AA258" s="428"/>
      <c r="AB258" s="338" t="str">
        <f>IFERROR(AA258*VLOOKUP(AG258,【参考】数式用3!$AN$24:$BU$27,MATCH(N258,【参考】数式用3!$AN$2:$BU$2,0)),"")</f>
        <v/>
      </c>
      <c r="AC258" s="50"/>
      <c r="AD258" s="427" t="str">
        <f t="shared" si="15"/>
        <v/>
      </c>
      <c r="AE258" s="323" t="str">
        <f t="shared" si="16"/>
        <v/>
      </c>
      <c r="AF258" s="323" t="str">
        <f t="shared" si="17"/>
        <v/>
      </c>
      <c r="AG258" s="323" t="str">
        <f t="shared" si="18"/>
        <v/>
      </c>
    </row>
    <row r="259" spans="1:33" ht="25" customHeight="1">
      <c r="A259" s="430">
        <v>242</v>
      </c>
      <c r="B259" s="908" t="str">
        <f>IF(基本情報入力シート!C296="","",基本情報入力シート!C296)</f>
        <v/>
      </c>
      <c r="C259" s="909"/>
      <c r="D259" s="909"/>
      <c r="E259" s="909"/>
      <c r="F259" s="909"/>
      <c r="G259" s="909"/>
      <c r="H259" s="909"/>
      <c r="I259" s="909"/>
      <c r="J259" s="325" t="str">
        <f>IF(基本情報入力シート!M296="","",基本情報入力シート!M296)</f>
        <v/>
      </c>
      <c r="K259" s="325" t="str">
        <f>IF(基本情報入力シート!R296="","",基本情報入力シート!R296)</f>
        <v/>
      </c>
      <c r="L259" s="325" t="str">
        <f>IF(基本情報入力シート!W296="","",基本情報入力シート!W296)</f>
        <v/>
      </c>
      <c r="M259" s="335" t="str">
        <f>IF(基本情報入力シート!X296="","",基本情報入力シート!X296)</f>
        <v/>
      </c>
      <c r="N259" s="339" t="str">
        <f>IF(基本情報入力シート!Y296="","",基本情報入力シート!Y296)</f>
        <v/>
      </c>
      <c r="O259" s="47"/>
      <c r="P259" s="48"/>
      <c r="Q259" s="49"/>
      <c r="R259" s="47"/>
      <c r="S259" s="336"/>
      <c r="T259" s="454" t="str">
        <f>IFERROR(S259*VLOOKUP(AE259,【参考】数式用3!$AN$3:$BU$14,MATCH(N259,【参考】数式用3!$AN$2:$BU$2,0)),"")</f>
        <v/>
      </c>
      <c r="U259" s="337"/>
      <c r="V259" s="55"/>
      <c r="W259" s="55"/>
      <c r="X259" s="960" t="str">
        <f>IFERROR(V259*VLOOKUP(AF259,【参考】数式用3!$AN$15:$BU$23,MATCH(N259,【参考】数式用3!$AN$2:$BU$2,0)),"")</f>
        <v/>
      </c>
      <c r="Y259" s="961"/>
      <c r="Z259" s="450"/>
      <c r="AA259" s="428"/>
      <c r="AB259" s="338" t="str">
        <f>IFERROR(AA259*VLOOKUP(AG259,【参考】数式用3!$AN$24:$BU$27,MATCH(N259,【参考】数式用3!$AN$2:$BU$2,0)),"")</f>
        <v/>
      </c>
      <c r="AC259" s="50"/>
      <c r="AD259" s="427" t="str">
        <f t="shared" si="15"/>
        <v/>
      </c>
      <c r="AE259" s="323" t="str">
        <f t="shared" si="16"/>
        <v/>
      </c>
      <c r="AF259" s="323" t="str">
        <f t="shared" si="17"/>
        <v/>
      </c>
      <c r="AG259" s="323" t="str">
        <f t="shared" si="18"/>
        <v/>
      </c>
    </row>
    <row r="260" spans="1:33" ht="25" customHeight="1">
      <c r="A260" s="430">
        <v>243</v>
      </c>
      <c r="B260" s="908" t="str">
        <f>IF(基本情報入力シート!C297="","",基本情報入力シート!C297)</f>
        <v/>
      </c>
      <c r="C260" s="909"/>
      <c r="D260" s="909"/>
      <c r="E260" s="909"/>
      <c r="F260" s="909"/>
      <c r="G260" s="909"/>
      <c r="H260" s="909"/>
      <c r="I260" s="909"/>
      <c r="J260" s="325" t="str">
        <f>IF(基本情報入力シート!M297="","",基本情報入力シート!M297)</f>
        <v/>
      </c>
      <c r="K260" s="325" t="str">
        <f>IF(基本情報入力シート!R297="","",基本情報入力シート!R297)</f>
        <v/>
      </c>
      <c r="L260" s="325" t="str">
        <f>IF(基本情報入力シート!W297="","",基本情報入力シート!W297)</f>
        <v/>
      </c>
      <c r="M260" s="335" t="str">
        <f>IF(基本情報入力シート!X297="","",基本情報入力シート!X297)</f>
        <v/>
      </c>
      <c r="N260" s="339" t="str">
        <f>IF(基本情報入力シート!Y297="","",基本情報入力シート!Y297)</f>
        <v/>
      </c>
      <c r="O260" s="47"/>
      <c r="P260" s="48"/>
      <c r="Q260" s="49"/>
      <c r="R260" s="47"/>
      <c r="S260" s="336"/>
      <c r="T260" s="454" t="str">
        <f>IFERROR(S260*VLOOKUP(AE260,【参考】数式用3!$AN$3:$BU$14,MATCH(N260,【参考】数式用3!$AN$2:$BU$2,0)),"")</f>
        <v/>
      </c>
      <c r="U260" s="337"/>
      <c r="V260" s="55"/>
      <c r="W260" s="55"/>
      <c r="X260" s="960" t="str">
        <f>IFERROR(V260*VLOOKUP(AF260,【参考】数式用3!$AN$15:$BU$23,MATCH(N260,【参考】数式用3!$AN$2:$BU$2,0)),"")</f>
        <v/>
      </c>
      <c r="Y260" s="961"/>
      <c r="Z260" s="450"/>
      <c r="AA260" s="428"/>
      <c r="AB260" s="338" t="str">
        <f>IFERROR(AA260*VLOOKUP(AG260,【参考】数式用3!$AN$24:$BU$27,MATCH(N260,【参考】数式用3!$AN$2:$BU$2,0)),"")</f>
        <v/>
      </c>
      <c r="AC260" s="50"/>
      <c r="AD260" s="427" t="str">
        <f t="shared" si="15"/>
        <v/>
      </c>
      <c r="AE260" s="323" t="str">
        <f t="shared" si="16"/>
        <v/>
      </c>
      <c r="AF260" s="323" t="str">
        <f t="shared" si="17"/>
        <v/>
      </c>
      <c r="AG260" s="323" t="str">
        <f t="shared" si="18"/>
        <v/>
      </c>
    </row>
    <row r="261" spans="1:33" ht="25" customHeight="1">
      <c r="A261" s="430">
        <v>244</v>
      </c>
      <c r="B261" s="908" t="str">
        <f>IF(基本情報入力シート!C298="","",基本情報入力シート!C298)</f>
        <v/>
      </c>
      <c r="C261" s="909"/>
      <c r="D261" s="909"/>
      <c r="E261" s="909"/>
      <c r="F261" s="909"/>
      <c r="G261" s="909"/>
      <c r="H261" s="909"/>
      <c r="I261" s="909"/>
      <c r="J261" s="325" t="str">
        <f>IF(基本情報入力シート!M298="","",基本情報入力シート!M298)</f>
        <v/>
      </c>
      <c r="K261" s="325" t="str">
        <f>IF(基本情報入力シート!R298="","",基本情報入力シート!R298)</f>
        <v/>
      </c>
      <c r="L261" s="325" t="str">
        <f>IF(基本情報入力シート!W298="","",基本情報入力シート!W298)</f>
        <v/>
      </c>
      <c r="M261" s="335" t="str">
        <f>IF(基本情報入力シート!X298="","",基本情報入力シート!X298)</f>
        <v/>
      </c>
      <c r="N261" s="339" t="str">
        <f>IF(基本情報入力シート!Y298="","",基本情報入力シート!Y298)</f>
        <v/>
      </c>
      <c r="O261" s="47"/>
      <c r="P261" s="48"/>
      <c r="Q261" s="49"/>
      <c r="R261" s="47"/>
      <c r="S261" s="336"/>
      <c r="T261" s="454" t="str">
        <f>IFERROR(S261*VLOOKUP(AE261,【参考】数式用3!$AN$3:$BU$14,MATCH(N261,【参考】数式用3!$AN$2:$BU$2,0)),"")</f>
        <v/>
      </c>
      <c r="U261" s="337"/>
      <c r="V261" s="55"/>
      <c r="W261" s="55"/>
      <c r="X261" s="960" t="str">
        <f>IFERROR(V261*VLOOKUP(AF261,【参考】数式用3!$AN$15:$BU$23,MATCH(N261,【参考】数式用3!$AN$2:$BU$2,0)),"")</f>
        <v/>
      </c>
      <c r="Y261" s="961"/>
      <c r="Z261" s="450"/>
      <c r="AA261" s="428"/>
      <c r="AB261" s="338" t="str">
        <f>IFERROR(AA261*VLOOKUP(AG261,【参考】数式用3!$AN$24:$BU$27,MATCH(N261,【参考】数式用3!$AN$2:$BU$2,0)),"")</f>
        <v/>
      </c>
      <c r="AC261" s="50"/>
      <c r="AD261" s="427" t="str">
        <f t="shared" si="15"/>
        <v/>
      </c>
      <c r="AE261" s="323" t="str">
        <f t="shared" si="16"/>
        <v/>
      </c>
      <c r="AF261" s="323" t="str">
        <f t="shared" si="17"/>
        <v/>
      </c>
      <c r="AG261" s="323" t="str">
        <f t="shared" si="18"/>
        <v/>
      </c>
    </row>
    <row r="262" spans="1:33" ht="25" customHeight="1">
      <c r="A262" s="430">
        <v>245</v>
      </c>
      <c r="B262" s="908" t="str">
        <f>IF(基本情報入力シート!C299="","",基本情報入力シート!C299)</f>
        <v/>
      </c>
      <c r="C262" s="909"/>
      <c r="D262" s="909"/>
      <c r="E262" s="909"/>
      <c r="F262" s="909"/>
      <c r="G262" s="909"/>
      <c r="H262" s="909"/>
      <c r="I262" s="909"/>
      <c r="J262" s="325" t="str">
        <f>IF(基本情報入力シート!M299="","",基本情報入力シート!M299)</f>
        <v/>
      </c>
      <c r="K262" s="325" t="str">
        <f>IF(基本情報入力シート!R299="","",基本情報入力シート!R299)</f>
        <v/>
      </c>
      <c r="L262" s="325" t="str">
        <f>IF(基本情報入力シート!W299="","",基本情報入力シート!W299)</f>
        <v/>
      </c>
      <c r="M262" s="335" t="str">
        <f>IF(基本情報入力シート!X299="","",基本情報入力シート!X299)</f>
        <v/>
      </c>
      <c r="N262" s="339" t="str">
        <f>IF(基本情報入力シート!Y299="","",基本情報入力シート!Y299)</f>
        <v/>
      </c>
      <c r="O262" s="47"/>
      <c r="P262" s="48"/>
      <c r="Q262" s="49"/>
      <c r="R262" s="47"/>
      <c r="S262" s="336"/>
      <c r="T262" s="454" t="str">
        <f>IFERROR(S262*VLOOKUP(AE262,【参考】数式用3!$AN$3:$BU$14,MATCH(N262,【参考】数式用3!$AN$2:$BU$2,0)),"")</f>
        <v/>
      </c>
      <c r="U262" s="337"/>
      <c r="V262" s="55"/>
      <c r="W262" s="55"/>
      <c r="X262" s="960" t="str">
        <f>IFERROR(V262*VLOOKUP(AF262,【参考】数式用3!$AN$15:$BU$23,MATCH(N262,【参考】数式用3!$AN$2:$BU$2,0)),"")</f>
        <v/>
      </c>
      <c r="Y262" s="961"/>
      <c r="Z262" s="450"/>
      <c r="AA262" s="428"/>
      <c r="AB262" s="338" t="str">
        <f>IFERROR(AA262*VLOOKUP(AG262,【参考】数式用3!$AN$24:$BU$27,MATCH(N262,【参考】数式用3!$AN$2:$BU$2,0)),"")</f>
        <v/>
      </c>
      <c r="AC262" s="50"/>
      <c r="AD262" s="427" t="str">
        <f t="shared" si="15"/>
        <v/>
      </c>
      <c r="AE262" s="323" t="str">
        <f t="shared" si="16"/>
        <v/>
      </c>
      <c r="AF262" s="323" t="str">
        <f t="shared" si="17"/>
        <v/>
      </c>
      <c r="AG262" s="323" t="str">
        <f t="shared" si="18"/>
        <v/>
      </c>
    </row>
    <row r="263" spans="1:33" ht="25" customHeight="1">
      <c r="A263" s="430">
        <v>246</v>
      </c>
      <c r="B263" s="908" t="str">
        <f>IF(基本情報入力シート!C300="","",基本情報入力シート!C300)</f>
        <v/>
      </c>
      <c r="C263" s="909"/>
      <c r="D263" s="909"/>
      <c r="E263" s="909"/>
      <c r="F263" s="909"/>
      <c r="G263" s="909"/>
      <c r="H263" s="909"/>
      <c r="I263" s="909"/>
      <c r="J263" s="325" t="str">
        <f>IF(基本情報入力シート!M300="","",基本情報入力シート!M300)</f>
        <v/>
      </c>
      <c r="K263" s="325" t="str">
        <f>IF(基本情報入力シート!R300="","",基本情報入力シート!R300)</f>
        <v/>
      </c>
      <c r="L263" s="325" t="str">
        <f>IF(基本情報入力シート!W300="","",基本情報入力シート!W300)</f>
        <v/>
      </c>
      <c r="M263" s="335" t="str">
        <f>IF(基本情報入力シート!X300="","",基本情報入力シート!X300)</f>
        <v/>
      </c>
      <c r="N263" s="339" t="str">
        <f>IF(基本情報入力シート!Y300="","",基本情報入力シート!Y300)</f>
        <v/>
      </c>
      <c r="O263" s="47"/>
      <c r="P263" s="48"/>
      <c r="Q263" s="49"/>
      <c r="R263" s="47"/>
      <c r="S263" s="336"/>
      <c r="T263" s="454" t="str">
        <f>IFERROR(S263*VLOOKUP(AE263,【参考】数式用3!$AN$3:$BU$14,MATCH(N263,【参考】数式用3!$AN$2:$BU$2,0)),"")</f>
        <v/>
      </c>
      <c r="U263" s="337"/>
      <c r="V263" s="55"/>
      <c r="W263" s="55"/>
      <c r="X263" s="960" t="str">
        <f>IFERROR(V263*VLOOKUP(AF263,【参考】数式用3!$AN$15:$BU$23,MATCH(N263,【参考】数式用3!$AN$2:$BU$2,0)),"")</f>
        <v/>
      </c>
      <c r="Y263" s="961"/>
      <c r="Z263" s="450"/>
      <c r="AA263" s="428"/>
      <c r="AB263" s="338" t="str">
        <f>IFERROR(AA263*VLOOKUP(AG263,【参考】数式用3!$AN$24:$BU$27,MATCH(N263,【参考】数式用3!$AN$2:$BU$2,0)),"")</f>
        <v/>
      </c>
      <c r="AC263" s="50"/>
      <c r="AD263" s="427" t="str">
        <f t="shared" si="15"/>
        <v/>
      </c>
      <c r="AE263" s="323" t="str">
        <f t="shared" si="16"/>
        <v/>
      </c>
      <c r="AF263" s="323" t="str">
        <f t="shared" si="17"/>
        <v/>
      </c>
      <c r="AG263" s="323" t="str">
        <f t="shared" si="18"/>
        <v/>
      </c>
    </row>
    <row r="264" spans="1:33" ht="25" customHeight="1">
      <c r="A264" s="430">
        <v>247</v>
      </c>
      <c r="B264" s="908" t="str">
        <f>IF(基本情報入力シート!C301="","",基本情報入力シート!C301)</f>
        <v/>
      </c>
      <c r="C264" s="909"/>
      <c r="D264" s="909"/>
      <c r="E264" s="909"/>
      <c r="F264" s="909"/>
      <c r="G264" s="909"/>
      <c r="H264" s="909"/>
      <c r="I264" s="909"/>
      <c r="J264" s="325" t="str">
        <f>IF(基本情報入力シート!M301="","",基本情報入力シート!M301)</f>
        <v/>
      </c>
      <c r="K264" s="325" t="str">
        <f>IF(基本情報入力シート!R301="","",基本情報入力シート!R301)</f>
        <v/>
      </c>
      <c r="L264" s="325" t="str">
        <f>IF(基本情報入力シート!W301="","",基本情報入力シート!W301)</f>
        <v/>
      </c>
      <c r="M264" s="335" t="str">
        <f>IF(基本情報入力シート!X301="","",基本情報入力シート!X301)</f>
        <v/>
      </c>
      <c r="N264" s="339" t="str">
        <f>IF(基本情報入力シート!Y301="","",基本情報入力シート!Y301)</f>
        <v/>
      </c>
      <c r="O264" s="47"/>
      <c r="P264" s="48"/>
      <c r="Q264" s="49"/>
      <c r="R264" s="47"/>
      <c r="S264" s="336"/>
      <c r="T264" s="454" t="str">
        <f>IFERROR(S264*VLOOKUP(AE264,【参考】数式用3!$AN$3:$BU$14,MATCH(N264,【参考】数式用3!$AN$2:$BU$2,0)),"")</f>
        <v/>
      </c>
      <c r="U264" s="337"/>
      <c r="V264" s="55"/>
      <c r="W264" s="55"/>
      <c r="X264" s="960" t="str">
        <f>IFERROR(V264*VLOOKUP(AF264,【参考】数式用3!$AN$15:$BU$23,MATCH(N264,【参考】数式用3!$AN$2:$BU$2,0)),"")</f>
        <v/>
      </c>
      <c r="Y264" s="961"/>
      <c r="Z264" s="450"/>
      <c r="AA264" s="428"/>
      <c r="AB264" s="338" t="str">
        <f>IFERROR(AA264*VLOOKUP(AG264,【参考】数式用3!$AN$24:$BU$27,MATCH(N264,【参考】数式用3!$AN$2:$BU$2,0)),"")</f>
        <v/>
      </c>
      <c r="AC264" s="50"/>
      <c r="AD264" s="427" t="str">
        <f t="shared" si="15"/>
        <v/>
      </c>
      <c r="AE264" s="323" t="str">
        <f t="shared" si="16"/>
        <v/>
      </c>
      <c r="AF264" s="323" t="str">
        <f t="shared" si="17"/>
        <v/>
      </c>
      <c r="AG264" s="323" t="str">
        <f t="shared" si="18"/>
        <v/>
      </c>
    </row>
    <row r="265" spans="1:33" ht="25" customHeight="1">
      <c r="A265" s="430">
        <v>248</v>
      </c>
      <c r="B265" s="908" t="str">
        <f>IF(基本情報入力シート!C302="","",基本情報入力シート!C302)</f>
        <v/>
      </c>
      <c r="C265" s="909"/>
      <c r="D265" s="909"/>
      <c r="E265" s="909"/>
      <c r="F265" s="909"/>
      <c r="G265" s="909"/>
      <c r="H265" s="909"/>
      <c r="I265" s="909"/>
      <c r="J265" s="325" t="str">
        <f>IF(基本情報入力シート!M302="","",基本情報入力シート!M302)</f>
        <v/>
      </c>
      <c r="K265" s="325" t="str">
        <f>IF(基本情報入力シート!R302="","",基本情報入力シート!R302)</f>
        <v/>
      </c>
      <c r="L265" s="325" t="str">
        <f>IF(基本情報入力シート!W302="","",基本情報入力シート!W302)</f>
        <v/>
      </c>
      <c r="M265" s="335" t="str">
        <f>IF(基本情報入力シート!X302="","",基本情報入力シート!X302)</f>
        <v/>
      </c>
      <c r="N265" s="339" t="str">
        <f>IF(基本情報入力シート!Y302="","",基本情報入力シート!Y302)</f>
        <v/>
      </c>
      <c r="O265" s="47"/>
      <c r="P265" s="48"/>
      <c r="Q265" s="49"/>
      <c r="R265" s="47"/>
      <c r="S265" s="336"/>
      <c r="T265" s="454" t="str">
        <f>IFERROR(S265*VLOOKUP(AE265,【参考】数式用3!$AN$3:$BU$14,MATCH(N265,【参考】数式用3!$AN$2:$BU$2,0)),"")</f>
        <v/>
      </c>
      <c r="U265" s="337"/>
      <c r="V265" s="55"/>
      <c r="W265" s="55"/>
      <c r="X265" s="960" t="str">
        <f>IFERROR(V265*VLOOKUP(AF265,【参考】数式用3!$AN$15:$BU$23,MATCH(N265,【参考】数式用3!$AN$2:$BU$2,0)),"")</f>
        <v/>
      </c>
      <c r="Y265" s="961"/>
      <c r="Z265" s="450"/>
      <c r="AA265" s="428"/>
      <c r="AB265" s="338" t="str">
        <f>IFERROR(AA265*VLOOKUP(AG265,【参考】数式用3!$AN$24:$BU$27,MATCH(N265,【参考】数式用3!$AN$2:$BU$2,0)),"")</f>
        <v/>
      </c>
      <c r="AC265" s="50"/>
      <c r="AD265" s="427" t="str">
        <f t="shared" si="15"/>
        <v/>
      </c>
      <c r="AE265" s="323" t="str">
        <f t="shared" si="16"/>
        <v/>
      </c>
      <c r="AF265" s="323" t="str">
        <f t="shared" si="17"/>
        <v/>
      </c>
      <c r="AG265" s="323" t="str">
        <f t="shared" si="18"/>
        <v/>
      </c>
    </row>
    <row r="266" spans="1:33" ht="25" customHeight="1">
      <c r="A266" s="430">
        <v>249</v>
      </c>
      <c r="B266" s="908" t="str">
        <f>IF(基本情報入力シート!C303="","",基本情報入力シート!C303)</f>
        <v/>
      </c>
      <c r="C266" s="909"/>
      <c r="D266" s="909"/>
      <c r="E266" s="909"/>
      <c r="F266" s="909"/>
      <c r="G266" s="909"/>
      <c r="H266" s="909"/>
      <c r="I266" s="909"/>
      <c r="J266" s="325" t="str">
        <f>IF(基本情報入力シート!M303="","",基本情報入力シート!M303)</f>
        <v/>
      </c>
      <c r="K266" s="325" t="str">
        <f>IF(基本情報入力シート!R303="","",基本情報入力シート!R303)</f>
        <v/>
      </c>
      <c r="L266" s="325" t="str">
        <f>IF(基本情報入力シート!W303="","",基本情報入力シート!W303)</f>
        <v/>
      </c>
      <c r="M266" s="335" t="str">
        <f>IF(基本情報入力シート!X303="","",基本情報入力シート!X303)</f>
        <v/>
      </c>
      <c r="N266" s="339" t="str">
        <f>IF(基本情報入力シート!Y303="","",基本情報入力シート!Y303)</f>
        <v/>
      </c>
      <c r="O266" s="47"/>
      <c r="P266" s="48"/>
      <c r="Q266" s="49"/>
      <c r="R266" s="47"/>
      <c r="S266" s="336"/>
      <c r="T266" s="454" t="str">
        <f>IFERROR(S266*VLOOKUP(AE266,【参考】数式用3!$AN$3:$BU$14,MATCH(N266,【参考】数式用3!$AN$2:$BU$2,0)),"")</f>
        <v/>
      </c>
      <c r="U266" s="337"/>
      <c r="V266" s="55"/>
      <c r="W266" s="55"/>
      <c r="X266" s="960" t="str">
        <f>IFERROR(V266*VLOOKUP(AF266,【参考】数式用3!$AN$15:$BU$23,MATCH(N266,【参考】数式用3!$AN$2:$BU$2,0)),"")</f>
        <v/>
      </c>
      <c r="Y266" s="961"/>
      <c r="Z266" s="450"/>
      <c r="AA266" s="428"/>
      <c r="AB266" s="338" t="str">
        <f>IFERROR(AA266*VLOOKUP(AG266,【参考】数式用3!$AN$24:$BU$27,MATCH(N266,【参考】数式用3!$AN$2:$BU$2,0)),"")</f>
        <v/>
      </c>
      <c r="AC266" s="50"/>
      <c r="AD266" s="427" t="str">
        <f t="shared" si="15"/>
        <v/>
      </c>
      <c r="AE266" s="323" t="str">
        <f t="shared" si="16"/>
        <v/>
      </c>
      <c r="AF266" s="323" t="str">
        <f t="shared" si="17"/>
        <v/>
      </c>
      <c r="AG266" s="323" t="str">
        <f t="shared" si="18"/>
        <v/>
      </c>
    </row>
    <row r="267" spans="1:33" ht="25" customHeight="1">
      <c r="A267" s="430">
        <v>250</v>
      </c>
      <c r="B267" s="908" t="str">
        <f>IF(基本情報入力シート!C304="","",基本情報入力シート!C304)</f>
        <v/>
      </c>
      <c r="C267" s="909"/>
      <c r="D267" s="909"/>
      <c r="E267" s="909"/>
      <c r="F267" s="909"/>
      <c r="G267" s="909"/>
      <c r="H267" s="909"/>
      <c r="I267" s="909"/>
      <c r="J267" s="325" t="str">
        <f>IF(基本情報入力シート!M304="","",基本情報入力シート!M304)</f>
        <v/>
      </c>
      <c r="K267" s="325" t="str">
        <f>IF(基本情報入力シート!R304="","",基本情報入力シート!R304)</f>
        <v/>
      </c>
      <c r="L267" s="325" t="str">
        <f>IF(基本情報入力シート!W304="","",基本情報入力シート!W304)</f>
        <v/>
      </c>
      <c r="M267" s="335" t="str">
        <f>IF(基本情報入力シート!X304="","",基本情報入力シート!X304)</f>
        <v/>
      </c>
      <c r="N267" s="339" t="str">
        <f>IF(基本情報入力シート!Y304="","",基本情報入力シート!Y304)</f>
        <v/>
      </c>
      <c r="O267" s="47"/>
      <c r="P267" s="48"/>
      <c r="Q267" s="49"/>
      <c r="R267" s="47"/>
      <c r="S267" s="336"/>
      <c r="T267" s="454" t="str">
        <f>IFERROR(S267*VLOOKUP(AE267,【参考】数式用3!$AN$3:$BU$14,MATCH(N267,【参考】数式用3!$AN$2:$BU$2,0)),"")</f>
        <v/>
      </c>
      <c r="U267" s="337"/>
      <c r="V267" s="55"/>
      <c r="W267" s="55"/>
      <c r="X267" s="960" t="str">
        <f>IFERROR(V267*VLOOKUP(AF267,【参考】数式用3!$AN$15:$BU$23,MATCH(N267,【参考】数式用3!$AN$2:$BU$2,0)),"")</f>
        <v/>
      </c>
      <c r="Y267" s="961"/>
      <c r="Z267" s="450"/>
      <c r="AA267" s="428"/>
      <c r="AB267" s="338" t="str">
        <f>IFERROR(AA267*VLOOKUP(AG267,【参考】数式用3!$AN$24:$BU$27,MATCH(N267,【参考】数式用3!$AN$2:$BU$2,0)),"")</f>
        <v/>
      </c>
      <c r="AC267" s="50"/>
      <c r="AD267" s="427" t="str">
        <f t="shared" si="15"/>
        <v/>
      </c>
      <c r="AE267" s="323" t="str">
        <f t="shared" si="16"/>
        <v/>
      </c>
      <c r="AF267" s="323" t="str">
        <f t="shared" si="17"/>
        <v/>
      </c>
      <c r="AG267" s="323" t="str">
        <f t="shared" si="18"/>
        <v/>
      </c>
    </row>
    <row r="268" spans="1:33" ht="25" customHeight="1">
      <c r="A268" s="430">
        <v>251</v>
      </c>
      <c r="B268" s="908" t="str">
        <f>IF(基本情報入力シート!C305="","",基本情報入力シート!C305)</f>
        <v/>
      </c>
      <c r="C268" s="909"/>
      <c r="D268" s="909"/>
      <c r="E268" s="909"/>
      <c r="F268" s="909"/>
      <c r="G268" s="909"/>
      <c r="H268" s="909"/>
      <c r="I268" s="909"/>
      <c r="J268" s="325" t="str">
        <f>IF(基本情報入力シート!M305="","",基本情報入力シート!M305)</f>
        <v/>
      </c>
      <c r="K268" s="325" t="str">
        <f>IF(基本情報入力シート!R305="","",基本情報入力シート!R305)</f>
        <v/>
      </c>
      <c r="L268" s="325" t="str">
        <f>IF(基本情報入力シート!W305="","",基本情報入力シート!W305)</f>
        <v/>
      </c>
      <c r="M268" s="335" t="str">
        <f>IF(基本情報入力シート!X305="","",基本情報入力シート!X305)</f>
        <v/>
      </c>
      <c r="N268" s="339" t="str">
        <f>IF(基本情報入力シート!Y305="","",基本情報入力シート!Y305)</f>
        <v/>
      </c>
      <c r="O268" s="47"/>
      <c r="P268" s="48"/>
      <c r="Q268" s="49"/>
      <c r="R268" s="47"/>
      <c r="S268" s="336"/>
      <c r="T268" s="454" t="str">
        <f>IFERROR(S268*VLOOKUP(AE268,【参考】数式用3!$AN$3:$BU$14,MATCH(N268,【参考】数式用3!$AN$2:$BU$2,0)),"")</f>
        <v/>
      </c>
      <c r="U268" s="337"/>
      <c r="V268" s="55"/>
      <c r="W268" s="55"/>
      <c r="X268" s="960" t="str">
        <f>IFERROR(V268*VLOOKUP(AF268,【参考】数式用3!$AN$15:$BU$23,MATCH(N268,【参考】数式用3!$AN$2:$BU$2,0)),"")</f>
        <v/>
      </c>
      <c r="Y268" s="961"/>
      <c r="Z268" s="450"/>
      <c r="AA268" s="428"/>
      <c r="AB268" s="338" t="str">
        <f>IFERROR(AA268*VLOOKUP(AG268,【参考】数式用3!$AN$24:$BU$27,MATCH(N268,【参考】数式用3!$AN$2:$BU$2,0)),"")</f>
        <v/>
      </c>
      <c r="AC268" s="50"/>
      <c r="AD268" s="427" t="str">
        <f t="shared" si="15"/>
        <v/>
      </c>
      <c r="AE268" s="323" t="str">
        <f t="shared" si="16"/>
        <v/>
      </c>
      <c r="AF268" s="323" t="str">
        <f t="shared" si="17"/>
        <v/>
      </c>
      <c r="AG268" s="323" t="str">
        <f t="shared" si="18"/>
        <v/>
      </c>
    </row>
    <row r="269" spans="1:33" ht="25" customHeight="1">
      <c r="A269" s="430">
        <v>252</v>
      </c>
      <c r="B269" s="908" t="str">
        <f>IF(基本情報入力シート!C306="","",基本情報入力シート!C306)</f>
        <v/>
      </c>
      <c r="C269" s="909"/>
      <c r="D269" s="909"/>
      <c r="E269" s="909"/>
      <c r="F269" s="909"/>
      <c r="G269" s="909"/>
      <c r="H269" s="909"/>
      <c r="I269" s="909"/>
      <c r="J269" s="325" t="str">
        <f>IF(基本情報入力シート!M306="","",基本情報入力シート!M306)</f>
        <v/>
      </c>
      <c r="K269" s="325" t="str">
        <f>IF(基本情報入力シート!R306="","",基本情報入力シート!R306)</f>
        <v/>
      </c>
      <c r="L269" s="325" t="str">
        <f>IF(基本情報入力シート!W306="","",基本情報入力シート!W306)</f>
        <v/>
      </c>
      <c r="M269" s="335" t="str">
        <f>IF(基本情報入力シート!X306="","",基本情報入力シート!X306)</f>
        <v/>
      </c>
      <c r="N269" s="339" t="str">
        <f>IF(基本情報入力シート!Y306="","",基本情報入力シート!Y306)</f>
        <v/>
      </c>
      <c r="O269" s="47"/>
      <c r="P269" s="48"/>
      <c r="Q269" s="49"/>
      <c r="R269" s="47"/>
      <c r="S269" s="336"/>
      <c r="T269" s="454" t="str">
        <f>IFERROR(S269*VLOOKUP(AE269,【参考】数式用3!$AN$3:$BU$14,MATCH(N269,【参考】数式用3!$AN$2:$BU$2,0)),"")</f>
        <v/>
      </c>
      <c r="U269" s="337"/>
      <c r="V269" s="55"/>
      <c r="W269" s="55"/>
      <c r="X269" s="960" t="str">
        <f>IFERROR(V269*VLOOKUP(AF269,【参考】数式用3!$AN$15:$BU$23,MATCH(N269,【参考】数式用3!$AN$2:$BU$2,0)),"")</f>
        <v/>
      </c>
      <c r="Y269" s="961"/>
      <c r="Z269" s="450"/>
      <c r="AA269" s="428"/>
      <c r="AB269" s="338" t="str">
        <f>IFERROR(AA269*VLOOKUP(AG269,【参考】数式用3!$AN$24:$BU$27,MATCH(N269,【参考】数式用3!$AN$2:$BU$2,0)),"")</f>
        <v/>
      </c>
      <c r="AC269" s="50"/>
      <c r="AD269" s="427" t="str">
        <f t="shared" si="15"/>
        <v/>
      </c>
      <c r="AE269" s="323" t="str">
        <f t="shared" si="16"/>
        <v/>
      </c>
      <c r="AF269" s="323" t="str">
        <f t="shared" si="17"/>
        <v/>
      </c>
      <c r="AG269" s="323" t="str">
        <f t="shared" si="18"/>
        <v/>
      </c>
    </row>
    <row r="270" spans="1:33" ht="25" customHeight="1">
      <c r="A270" s="430">
        <v>253</v>
      </c>
      <c r="B270" s="908" t="str">
        <f>IF(基本情報入力シート!C307="","",基本情報入力シート!C307)</f>
        <v/>
      </c>
      <c r="C270" s="909"/>
      <c r="D270" s="909"/>
      <c r="E270" s="909"/>
      <c r="F270" s="909"/>
      <c r="G270" s="909"/>
      <c r="H270" s="909"/>
      <c r="I270" s="909"/>
      <c r="J270" s="325" t="str">
        <f>IF(基本情報入力シート!M307="","",基本情報入力シート!M307)</f>
        <v/>
      </c>
      <c r="K270" s="325" t="str">
        <f>IF(基本情報入力シート!R307="","",基本情報入力シート!R307)</f>
        <v/>
      </c>
      <c r="L270" s="325" t="str">
        <f>IF(基本情報入力シート!W307="","",基本情報入力シート!W307)</f>
        <v/>
      </c>
      <c r="M270" s="335" t="str">
        <f>IF(基本情報入力シート!X307="","",基本情報入力シート!X307)</f>
        <v/>
      </c>
      <c r="N270" s="339" t="str">
        <f>IF(基本情報入力シート!Y307="","",基本情報入力シート!Y307)</f>
        <v/>
      </c>
      <c r="O270" s="47"/>
      <c r="P270" s="48"/>
      <c r="Q270" s="49"/>
      <c r="R270" s="47"/>
      <c r="S270" s="336"/>
      <c r="T270" s="454" t="str">
        <f>IFERROR(S270*VLOOKUP(AE270,【参考】数式用3!$AN$3:$BU$14,MATCH(N270,【参考】数式用3!$AN$2:$BU$2,0)),"")</f>
        <v/>
      </c>
      <c r="U270" s="337"/>
      <c r="V270" s="55"/>
      <c r="W270" s="55"/>
      <c r="X270" s="960" t="str">
        <f>IFERROR(V270*VLOOKUP(AF270,【参考】数式用3!$AN$15:$BU$23,MATCH(N270,【参考】数式用3!$AN$2:$BU$2,0)),"")</f>
        <v/>
      </c>
      <c r="Y270" s="961"/>
      <c r="Z270" s="450"/>
      <c r="AA270" s="428"/>
      <c r="AB270" s="338" t="str">
        <f>IFERROR(AA270*VLOOKUP(AG270,【参考】数式用3!$AN$24:$BU$27,MATCH(N270,【参考】数式用3!$AN$2:$BU$2,0)),"")</f>
        <v/>
      </c>
      <c r="AC270" s="50"/>
      <c r="AD270" s="427" t="str">
        <f t="shared" si="15"/>
        <v/>
      </c>
      <c r="AE270" s="323" t="str">
        <f t="shared" si="16"/>
        <v/>
      </c>
      <c r="AF270" s="323" t="str">
        <f t="shared" si="17"/>
        <v/>
      </c>
      <c r="AG270" s="323" t="str">
        <f t="shared" si="18"/>
        <v/>
      </c>
    </row>
    <row r="271" spans="1:33" ht="25" customHeight="1">
      <c r="A271" s="430">
        <v>254</v>
      </c>
      <c r="B271" s="908" t="str">
        <f>IF(基本情報入力シート!C308="","",基本情報入力シート!C308)</f>
        <v/>
      </c>
      <c r="C271" s="909"/>
      <c r="D271" s="909"/>
      <c r="E271" s="909"/>
      <c r="F271" s="909"/>
      <c r="G271" s="909"/>
      <c r="H271" s="909"/>
      <c r="I271" s="909"/>
      <c r="J271" s="325" t="str">
        <f>IF(基本情報入力シート!M308="","",基本情報入力シート!M308)</f>
        <v/>
      </c>
      <c r="K271" s="325" t="str">
        <f>IF(基本情報入力シート!R308="","",基本情報入力シート!R308)</f>
        <v/>
      </c>
      <c r="L271" s="325" t="str">
        <f>IF(基本情報入力シート!W308="","",基本情報入力シート!W308)</f>
        <v/>
      </c>
      <c r="M271" s="335" t="str">
        <f>IF(基本情報入力シート!X308="","",基本情報入力シート!X308)</f>
        <v/>
      </c>
      <c r="N271" s="339" t="str">
        <f>IF(基本情報入力シート!Y308="","",基本情報入力シート!Y308)</f>
        <v/>
      </c>
      <c r="O271" s="47"/>
      <c r="P271" s="48"/>
      <c r="Q271" s="49"/>
      <c r="R271" s="47"/>
      <c r="S271" s="336"/>
      <c r="T271" s="454" t="str">
        <f>IFERROR(S271*VLOOKUP(AE271,【参考】数式用3!$AN$3:$BU$14,MATCH(N271,【参考】数式用3!$AN$2:$BU$2,0)),"")</f>
        <v/>
      </c>
      <c r="U271" s="337"/>
      <c r="V271" s="55"/>
      <c r="W271" s="55"/>
      <c r="X271" s="960" t="str">
        <f>IFERROR(V271*VLOOKUP(AF271,【参考】数式用3!$AN$15:$BU$23,MATCH(N271,【参考】数式用3!$AN$2:$BU$2,0)),"")</f>
        <v/>
      </c>
      <c r="Y271" s="961"/>
      <c r="Z271" s="450"/>
      <c r="AA271" s="428"/>
      <c r="AB271" s="338" t="str">
        <f>IFERROR(AA271*VLOOKUP(AG271,【参考】数式用3!$AN$24:$BU$27,MATCH(N271,【参考】数式用3!$AN$2:$BU$2,0)),"")</f>
        <v/>
      </c>
      <c r="AC271" s="50"/>
      <c r="AD271" s="427" t="str">
        <f t="shared" si="15"/>
        <v/>
      </c>
      <c r="AE271" s="323" t="str">
        <f t="shared" si="16"/>
        <v/>
      </c>
      <c r="AF271" s="323" t="str">
        <f t="shared" si="17"/>
        <v/>
      </c>
      <c r="AG271" s="323" t="str">
        <f t="shared" si="18"/>
        <v/>
      </c>
    </row>
    <row r="272" spans="1:33" ht="25" customHeight="1">
      <c r="A272" s="430">
        <v>255</v>
      </c>
      <c r="B272" s="908" t="str">
        <f>IF(基本情報入力シート!C309="","",基本情報入力シート!C309)</f>
        <v/>
      </c>
      <c r="C272" s="909"/>
      <c r="D272" s="909"/>
      <c r="E272" s="909"/>
      <c r="F272" s="909"/>
      <c r="G272" s="909"/>
      <c r="H272" s="909"/>
      <c r="I272" s="909"/>
      <c r="J272" s="325" t="str">
        <f>IF(基本情報入力シート!M309="","",基本情報入力シート!M309)</f>
        <v/>
      </c>
      <c r="K272" s="325" t="str">
        <f>IF(基本情報入力シート!R309="","",基本情報入力シート!R309)</f>
        <v/>
      </c>
      <c r="L272" s="325" t="str">
        <f>IF(基本情報入力シート!W309="","",基本情報入力シート!W309)</f>
        <v/>
      </c>
      <c r="M272" s="335" t="str">
        <f>IF(基本情報入力シート!X309="","",基本情報入力シート!X309)</f>
        <v/>
      </c>
      <c r="N272" s="339" t="str">
        <f>IF(基本情報入力シート!Y309="","",基本情報入力シート!Y309)</f>
        <v/>
      </c>
      <c r="O272" s="47"/>
      <c r="P272" s="48"/>
      <c r="Q272" s="49"/>
      <c r="R272" s="47"/>
      <c r="S272" s="336"/>
      <c r="T272" s="454" t="str">
        <f>IFERROR(S272*VLOOKUP(AE272,【参考】数式用3!$AN$3:$BU$14,MATCH(N272,【参考】数式用3!$AN$2:$BU$2,0)),"")</f>
        <v/>
      </c>
      <c r="U272" s="337"/>
      <c r="V272" s="55"/>
      <c r="W272" s="55"/>
      <c r="X272" s="960" t="str">
        <f>IFERROR(V272*VLOOKUP(AF272,【参考】数式用3!$AN$15:$BU$23,MATCH(N272,【参考】数式用3!$AN$2:$BU$2,0)),"")</f>
        <v/>
      </c>
      <c r="Y272" s="961"/>
      <c r="Z272" s="450"/>
      <c r="AA272" s="428"/>
      <c r="AB272" s="338" t="str">
        <f>IFERROR(AA272*VLOOKUP(AG272,【参考】数式用3!$AN$24:$BU$27,MATCH(N272,【参考】数式用3!$AN$2:$BU$2,0)),"")</f>
        <v/>
      </c>
      <c r="AC272" s="50"/>
      <c r="AD272" s="427" t="str">
        <f t="shared" si="15"/>
        <v/>
      </c>
      <c r="AE272" s="323" t="str">
        <f t="shared" si="16"/>
        <v/>
      </c>
      <c r="AF272" s="323" t="str">
        <f t="shared" si="17"/>
        <v/>
      </c>
      <c r="AG272" s="323" t="str">
        <f t="shared" si="18"/>
        <v/>
      </c>
    </row>
    <row r="273" spans="1:33" ht="25" customHeight="1">
      <c r="A273" s="430">
        <v>256</v>
      </c>
      <c r="B273" s="908" t="str">
        <f>IF(基本情報入力シート!C310="","",基本情報入力シート!C310)</f>
        <v/>
      </c>
      <c r="C273" s="909"/>
      <c r="D273" s="909"/>
      <c r="E273" s="909"/>
      <c r="F273" s="909"/>
      <c r="G273" s="909"/>
      <c r="H273" s="909"/>
      <c r="I273" s="909"/>
      <c r="J273" s="325" t="str">
        <f>IF(基本情報入力シート!M310="","",基本情報入力シート!M310)</f>
        <v/>
      </c>
      <c r="K273" s="325" t="str">
        <f>IF(基本情報入力シート!R310="","",基本情報入力シート!R310)</f>
        <v/>
      </c>
      <c r="L273" s="325" t="str">
        <f>IF(基本情報入力シート!W310="","",基本情報入力シート!W310)</f>
        <v/>
      </c>
      <c r="M273" s="335" t="str">
        <f>IF(基本情報入力シート!X310="","",基本情報入力シート!X310)</f>
        <v/>
      </c>
      <c r="N273" s="339" t="str">
        <f>IF(基本情報入力シート!Y310="","",基本情報入力シート!Y310)</f>
        <v/>
      </c>
      <c r="O273" s="47"/>
      <c r="P273" s="48"/>
      <c r="Q273" s="49"/>
      <c r="R273" s="47"/>
      <c r="S273" s="336"/>
      <c r="T273" s="454" t="str">
        <f>IFERROR(S273*VLOOKUP(AE273,【参考】数式用3!$AN$3:$BU$14,MATCH(N273,【参考】数式用3!$AN$2:$BU$2,0)),"")</f>
        <v/>
      </c>
      <c r="U273" s="337"/>
      <c r="V273" s="55"/>
      <c r="W273" s="55"/>
      <c r="X273" s="960" t="str">
        <f>IFERROR(V273*VLOOKUP(AF273,【参考】数式用3!$AN$15:$BU$23,MATCH(N273,【参考】数式用3!$AN$2:$BU$2,0)),"")</f>
        <v/>
      </c>
      <c r="Y273" s="961"/>
      <c r="Z273" s="450"/>
      <c r="AA273" s="428"/>
      <c r="AB273" s="338" t="str">
        <f>IFERROR(AA273*VLOOKUP(AG273,【参考】数式用3!$AN$24:$BU$27,MATCH(N273,【参考】数式用3!$AN$2:$BU$2,0)),"")</f>
        <v/>
      </c>
      <c r="AC273" s="50"/>
      <c r="AD273" s="427" t="str">
        <f t="shared" ref="AD273:AD336" si="19">IF(OR(U273="特定加算Ⅰ",U273="特定加算Ⅱ"),IF(W273&lt;&gt;"",1,""),"")</f>
        <v/>
      </c>
      <c r="AE273" s="323" t="str">
        <f t="shared" si="16"/>
        <v/>
      </c>
      <c r="AF273" s="323" t="str">
        <f t="shared" si="17"/>
        <v/>
      </c>
      <c r="AG273" s="323" t="str">
        <f t="shared" si="18"/>
        <v/>
      </c>
    </row>
    <row r="274" spans="1:33" ht="25" customHeight="1">
      <c r="A274" s="430">
        <v>257</v>
      </c>
      <c r="B274" s="908" t="str">
        <f>IF(基本情報入力シート!C311="","",基本情報入力シート!C311)</f>
        <v/>
      </c>
      <c r="C274" s="909"/>
      <c r="D274" s="909"/>
      <c r="E274" s="909"/>
      <c r="F274" s="909"/>
      <c r="G274" s="909"/>
      <c r="H274" s="909"/>
      <c r="I274" s="909"/>
      <c r="J274" s="325" t="str">
        <f>IF(基本情報入力シート!M311="","",基本情報入力シート!M311)</f>
        <v/>
      </c>
      <c r="K274" s="325" t="str">
        <f>IF(基本情報入力シート!R311="","",基本情報入力シート!R311)</f>
        <v/>
      </c>
      <c r="L274" s="325" t="str">
        <f>IF(基本情報入力シート!W311="","",基本情報入力シート!W311)</f>
        <v/>
      </c>
      <c r="M274" s="335" t="str">
        <f>IF(基本情報入力シート!X311="","",基本情報入力シート!X311)</f>
        <v/>
      </c>
      <c r="N274" s="339" t="str">
        <f>IF(基本情報入力シート!Y311="","",基本情報入力シート!Y311)</f>
        <v/>
      </c>
      <c r="O274" s="47"/>
      <c r="P274" s="48"/>
      <c r="Q274" s="49"/>
      <c r="R274" s="47"/>
      <c r="S274" s="336"/>
      <c r="T274" s="454" t="str">
        <f>IFERROR(S274*VLOOKUP(AE274,【参考】数式用3!$AN$3:$BU$14,MATCH(N274,【参考】数式用3!$AN$2:$BU$2,0)),"")</f>
        <v/>
      </c>
      <c r="U274" s="337"/>
      <c r="V274" s="55"/>
      <c r="W274" s="55"/>
      <c r="X274" s="960" t="str">
        <f>IFERROR(V274*VLOOKUP(AF274,【参考】数式用3!$AN$15:$BU$23,MATCH(N274,【参考】数式用3!$AN$2:$BU$2,0)),"")</f>
        <v/>
      </c>
      <c r="Y274" s="961"/>
      <c r="Z274" s="450"/>
      <c r="AA274" s="428"/>
      <c r="AB274" s="338" t="str">
        <f>IFERROR(AA274*VLOOKUP(AG274,【参考】数式用3!$AN$24:$BU$27,MATCH(N274,【参考】数式用3!$AN$2:$BU$2,0)),"")</f>
        <v/>
      </c>
      <c r="AC274" s="50"/>
      <c r="AD274" s="427" t="str">
        <f t="shared" si="19"/>
        <v/>
      </c>
      <c r="AE274" s="323" t="str">
        <f t="shared" si="16"/>
        <v/>
      </c>
      <c r="AF274" s="323" t="str">
        <f t="shared" si="17"/>
        <v/>
      </c>
      <c r="AG274" s="323" t="str">
        <f t="shared" si="18"/>
        <v/>
      </c>
    </row>
    <row r="275" spans="1:33" ht="25" customHeight="1">
      <c r="A275" s="430">
        <v>258</v>
      </c>
      <c r="B275" s="908" t="str">
        <f>IF(基本情報入力シート!C312="","",基本情報入力シート!C312)</f>
        <v/>
      </c>
      <c r="C275" s="909"/>
      <c r="D275" s="909"/>
      <c r="E275" s="909"/>
      <c r="F275" s="909"/>
      <c r="G275" s="909"/>
      <c r="H275" s="909"/>
      <c r="I275" s="909"/>
      <c r="J275" s="325" t="str">
        <f>IF(基本情報入力シート!M312="","",基本情報入力シート!M312)</f>
        <v/>
      </c>
      <c r="K275" s="325" t="str">
        <f>IF(基本情報入力シート!R312="","",基本情報入力シート!R312)</f>
        <v/>
      </c>
      <c r="L275" s="325" t="str">
        <f>IF(基本情報入力シート!W312="","",基本情報入力シート!W312)</f>
        <v/>
      </c>
      <c r="M275" s="335" t="str">
        <f>IF(基本情報入力シート!X312="","",基本情報入力シート!X312)</f>
        <v/>
      </c>
      <c r="N275" s="339" t="str">
        <f>IF(基本情報入力シート!Y312="","",基本情報入力シート!Y312)</f>
        <v/>
      </c>
      <c r="O275" s="47"/>
      <c r="P275" s="48"/>
      <c r="Q275" s="49"/>
      <c r="R275" s="47"/>
      <c r="S275" s="336"/>
      <c r="T275" s="454" t="str">
        <f>IFERROR(S275*VLOOKUP(AE275,【参考】数式用3!$AN$3:$BU$14,MATCH(N275,【参考】数式用3!$AN$2:$BU$2,0)),"")</f>
        <v/>
      </c>
      <c r="U275" s="337"/>
      <c r="V275" s="55"/>
      <c r="W275" s="55"/>
      <c r="X275" s="960" t="str">
        <f>IFERROR(V275*VLOOKUP(AF275,【参考】数式用3!$AN$15:$BU$23,MATCH(N275,【参考】数式用3!$AN$2:$BU$2,0)),"")</f>
        <v/>
      </c>
      <c r="Y275" s="961"/>
      <c r="Z275" s="450"/>
      <c r="AA275" s="428"/>
      <c r="AB275" s="338" t="str">
        <f>IFERROR(AA275*VLOOKUP(AG275,【参考】数式用3!$AN$24:$BU$27,MATCH(N275,【参考】数式用3!$AN$2:$BU$2,0)),"")</f>
        <v/>
      </c>
      <c r="AC275" s="50"/>
      <c r="AD275" s="427" t="str">
        <f t="shared" si="19"/>
        <v/>
      </c>
      <c r="AE275" s="323" t="str">
        <f t="shared" si="16"/>
        <v/>
      </c>
      <c r="AF275" s="323" t="str">
        <f t="shared" si="17"/>
        <v/>
      </c>
      <c r="AG275" s="323" t="str">
        <f t="shared" si="18"/>
        <v/>
      </c>
    </row>
    <row r="276" spans="1:33" ht="25" customHeight="1">
      <c r="A276" s="430">
        <v>259</v>
      </c>
      <c r="B276" s="908" t="str">
        <f>IF(基本情報入力シート!C313="","",基本情報入力シート!C313)</f>
        <v/>
      </c>
      <c r="C276" s="909"/>
      <c r="D276" s="909"/>
      <c r="E276" s="909"/>
      <c r="F276" s="909"/>
      <c r="G276" s="909"/>
      <c r="H276" s="909"/>
      <c r="I276" s="909"/>
      <c r="J276" s="325" t="str">
        <f>IF(基本情報入力シート!M313="","",基本情報入力シート!M313)</f>
        <v/>
      </c>
      <c r="K276" s="325" t="str">
        <f>IF(基本情報入力シート!R313="","",基本情報入力シート!R313)</f>
        <v/>
      </c>
      <c r="L276" s="325" t="str">
        <f>IF(基本情報入力シート!W313="","",基本情報入力シート!W313)</f>
        <v/>
      </c>
      <c r="M276" s="335" t="str">
        <f>IF(基本情報入力シート!X313="","",基本情報入力シート!X313)</f>
        <v/>
      </c>
      <c r="N276" s="339" t="str">
        <f>IF(基本情報入力シート!Y313="","",基本情報入力シート!Y313)</f>
        <v/>
      </c>
      <c r="O276" s="47"/>
      <c r="P276" s="48"/>
      <c r="Q276" s="49"/>
      <c r="R276" s="47"/>
      <c r="S276" s="336"/>
      <c r="T276" s="454" t="str">
        <f>IFERROR(S276*VLOOKUP(AE276,【参考】数式用3!$AN$3:$BU$14,MATCH(N276,【参考】数式用3!$AN$2:$BU$2,0)),"")</f>
        <v/>
      </c>
      <c r="U276" s="337"/>
      <c r="V276" s="55"/>
      <c r="W276" s="55"/>
      <c r="X276" s="960" t="str">
        <f>IFERROR(V276*VLOOKUP(AF276,【参考】数式用3!$AN$15:$BU$23,MATCH(N276,【参考】数式用3!$AN$2:$BU$2,0)),"")</f>
        <v/>
      </c>
      <c r="Y276" s="961"/>
      <c r="Z276" s="450"/>
      <c r="AA276" s="428"/>
      <c r="AB276" s="338" t="str">
        <f>IFERROR(AA276*VLOOKUP(AG276,【参考】数式用3!$AN$24:$BU$27,MATCH(N276,【参考】数式用3!$AN$2:$BU$2,0)),"")</f>
        <v/>
      </c>
      <c r="AC276" s="50"/>
      <c r="AD276" s="427" t="str">
        <f t="shared" si="19"/>
        <v/>
      </c>
      <c r="AE276" s="323" t="str">
        <f t="shared" si="16"/>
        <v/>
      </c>
      <c r="AF276" s="323" t="str">
        <f t="shared" si="17"/>
        <v/>
      </c>
      <c r="AG276" s="323" t="str">
        <f t="shared" si="18"/>
        <v/>
      </c>
    </row>
    <row r="277" spans="1:33" ht="25" customHeight="1">
      <c r="A277" s="430">
        <v>260</v>
      </c>
      <c r="B277" s="908" t="str">
        <f>IF(基本情報入力シート!C314="","",基本情報入力シート!C314)</f>
        <v/>
      </c>
      <c r="C277" s="909"/>
      <c r="D277" s="909"/>
      <c r="E277" s="909"/>
      <c r="F277" s="909"/>
      <c r="G277" s="909"/>
      <c r="H277" s="909"/>
      <c r="I277" s="909"/>
      <c r="J277" s="325" t="str">
        <f>IF(基本情報入力シート!M314="","",基本情報入力シート!M314)</f>
        <v/>
      </c>
      <c r="K277" s="325" t="str">
        <f>IF(基本情報入力シート!R314="","",基本情報入力シート!R314)</f>
        <v/>
      </c>
      <c r="L277" s="325" t="str">
        <f>IF(基本情報入力シート!W314="","",基本情報入力シート!W314)</f>
        <v/>
      </c>
      <c r="M277" s="335" t="str">
        <f>IF(基本情報入力シート!X314="","",基本情報入力シート!X314)</f>
        <v/>
      </c>
      <c r="N277" s="339" t="str">
        <f>IF(基本情報入力シート!Y314="","",基本情報入力シート!Y314)</f>
        <v/>
      </c>
      <c r="O277" s="47"/>
      <c r="P277" s="48"/>
      <c r="Q277" s="49"/>
      <c r="R277" s="47"/>
      <c r="S277" s="336"/>
      <c r="T277" s="454" t="str">
        <f>IFERROR(S277*VLOOKUP(AE277,【参考】数式用3!$AN$3:$BU$14,MATCH(N277,【参考】数式用3!$AN$2:$BU$2,0)),"")</f>
        <v/>
      </c>
      <c r="U277" s="337"/>
      <c r="V277" s="55"/>
      <c r="W277" s="55"/>
      <c r="X277" s="960" t="str">
        <f>IFERROR(V277*VLOOKUP(AF277,【参考】数式用3!$AN$15:$BU$23,MATCH(N277,【参考】数式用3!$AN$2:$BU$2,0)),"")</f>
        <v/>
      </c>
      <c r="Y277" s="961"/>
      <c r="Z277" s="450"/>
      <c r="AA277" s="428"/>
      <c r="AB277" s="338" t="str">
        <f>IFERROR(AA277*VLOOKUP(AG277,【参考】数式用3!$AN$24:$BU$27,MATCH(N277,【参考】数式用3!$AN$2:$BU$2,0)),"")</f>
        <v/>
      </c>
      <c r="AC277" s="50"/>
      <c r="AD277" s="427" t="str">
        <f t="shared" si="19"/>
        <v/>
      </c>
      <c r="AE277" s="323" t="str">
        <f t="shared" si="16"/>
        <v/>
      </c>
      <c r="AF277" s="323" t="str">
        <f t="shared" si="17"/>
        <v/>
      </c>
      <c r="AG277" s="323" t="str">
        <f t="shared" si="18"/>
        <v/>
      </c>
    </row>
    <row r="278" spans="1:33" ht="25" customHeight="1">
      <c r="A278" s="430">
        <v>261</v>
      </c>
      <c r="B278" s="908" t="str">
        <f>IF(基本情報入力シート!C315="","",基本情報入力シート!C315)</f>
        <v/>
      </c>
      <c r="C278" s="909"/>
      <c r="D278" s="909"/>
      <c r="E278" s="909"/>
      <c r="F278" s="909"/>
      <c r="G278" s="909"/>
      <c r="H278" s="909"/>
      <c r="I278" s="909"/>
      <c r="J278" s="325" t="str">
        <f>IF(基本情報入力シート!M315="","",基本情報入力シート!M315)</f>
        <v/>
      </c>
      <c r="K278" s="325" t="str">
        <f>IF(基本情報入力シート!R315="","",基本情報入力シート!R315)</f>
        <v/>
      </c>
      <c r="L278" s="325" t="str">
        <f>IF(基本情報入力シート!W315="","",基本情報入力シート!W315)</f>
        <v/>
      </c>
      <c r="M278" s="335" t="str">
        <f>IF(基本情報入力シート!X315="","",基本情報入力シート!X315)</f>
        <v/>
      </c>
      <c r="N278" s="339" t="str">
        <f>IF(基本情報入力シート!Y315="","",基本情報入力シート!Y315)</f>
        <v/>
      </c>
      <c r="O278" s="47"/>
      <c r="P278" s="48"/>
      <c r="Q278" s="49"/>
      <c r="R278" s="47"/>
      <c r="S278" s="336"/>
      <c r="T278" s="454" t="str">
        <f>IFERROR(S278*VLOOKUP(AE278,【参考】数式用3!$AN$3:$BU$14,MATCH(N278,【参考】数式用3!$AN$2:$BU$2,0)),"")</f>
        <v/>
      </c>
      <c r="U278" s="337"/>
      <c r="V278" s="55"/>
      <c r="W278" s="55"/>
      <c r="X278" s="960" t="str">
        <f>IFERROR(V278*VLOOKUP(AF278,【参考】数式用3!$AN$15:$BU$23,MATCH(N278,【参考】数式用3!$AN$2:$BU$2,0)),"")</f>
        <v/>
      </c>
      <c r="Y278" s="961"/>
      <c r="Z278" s="450"/>
      <c r="AA278" s="428"/>
      <c r="AB278" s="338" t="str">
        <f>IFERROR(AA278*VLOOKUP(AG278,【参考】数式用3!$AN$24:$BU$27,MATCH(N278,【参考】数式用3!$AN$2:$BU$2,0)),"")</f>
        <v/>
      </c>
      <c r="AC278" s="50"/>
      <c r="AD278" s="427" t="str">
        <f t="shared" si="19"/>
        <v/>
      </c>
      <c r="AE278" s="323" t="str">
        <f t="shared" si="16"/>
        <v/>
      </c>
      <c r="AF278" s="323" t="str">
        <f t="shared" si="17"/>
        <v/>
      </c>
      <c r="AG278" s="323" t="str">
        <f t="shared" si="18"/>
        <v/>
      </c>
    </row>
    <row r="279" spans="1:33" ht="25" customHeight="1">
      <c r="A279" s="430">
        <v>262</v>
      </c>
      <c r="B279" s="908" t="str">
        <f>IF(基本情報入力シート!C316="","",基本情報入力シート!C316)</f>
        <v/>
      </c>
      <c r="C279" s="909"/>
      <c r="D279" s="909"/>
      <c r="E279" s="909"/>
      <c r="F279" s="909"/>
      <c r="G279" s="909"/>
      <c r="H279" s="909"/>
      <c r="I279" s="909"/>
      <c r="J279" s="325" t="str">
        <f>IF(基本情報入力シート!M316="","",基本情報入力シート!M316)</f>
        <v/>
      </c>
      <c r="K279" s="325" t="str">
        <f>IF(基本情報入力シート!R316="","",基本情報入力シート!R316)</f>
        <v/>
      </c>
      <c r="L279" s="325" t="str">
        <f>IF(基本情報入力シート!W316="","",基本情報入力シート!W316)</f>
        <v/>
      </c>
      <c r="M279" s="335" t="str">
        <f>IF(基本情報入力シート!X316="","",基本情報入力シート!X316)</f>
        <v/>
      </c>
      <c r="N279" s="339" t="str">
        <f>IF(基本情報入力シート!Y316="","",基本情報入力シート!Y316)</f>
        <v/>
      </c>
      <c r="O279" s="47"/>
      <c r="P279" s="48"/>
      <c r="Q279" s="49"/>
      <c r="R279" s="47"/>
      <c r="S279" s="336"/>
      <c r="T279" s="454" t="str">
        <f>IFERROR(S279*VLOOKUP(AE279,【参考】数式用3!$AN$3:$BU$14,MATCH(N279,【参考】数式用3!$AN$2:$BU$2,0)),"")</f>
        <v/>
      </c>
      <c r="U279" s="337"/>
      <c r="V279" s="55"/>
      <c r="W279" s="55"/>
      <c r="X279" s="960" t="str">
        <f>IFERROR(V279*VLOOKUP(AF279,【参考】数式用3!$AN$15:$BU$23,MATCH(N279,【参考】数式用3!$AN$2:$BU$2,0)),"")</f>
        <v/>
      </c>
      <c r="Y279" s="961"/>
      <c r="Z279" s="450"/>
      <c r="AA279" s="428"/>
      <c r="AB279" s="338" t="str">
        <f>IFERROR(AA279*VLOOKUP(AG279,【参考】数式用3!$AN$24:$BU$27,MATCH(N279,【参考】数式用3!$AN$2:$BU$2,0)),"")</f>
        <v/>
      </c>
      <c r="AC279" s="50"/>
      <c r="AD279" s="427" t="str">
        <f t="shared" si="19"/>
        <v/>
      </c>
      <c r="AE279" s="323" t="str">
        <f t="shared" ref="AE279:AE342" si="20">IF(AND(O279="",R279=""),"",O279&amp;"から"&amp;R279)</f>
        <v/>
      </c>
      <c r="AF279" s="323" t="str">
        <f t="shared" ref="AF279:AF342" si="21">IF(AND(P279="",U279=""),"",P279&amp;"から"&amp;U279)</f>
        <v/>
      </c>
      <c r="AG279" s="323" t="str">
        <f t="shared" ref="AG279:AG342" si="22">IF(AND(Q279="",Z279=""),"",Q279&amp;"から"&amp;Z279)</f>
        <v/>
      </c>
    </row>
    <row r="280" spans="1:33" ht="25" customHeight="1">
      <c r="A280" s="430">
        <v>263</v>
      </c>
      <c r="B280" s="908" t="str">
        <f>IF(基本情報入力シート!C317="","",基本情報入力シート!C317)</f>
        <v/>
      </c>
      <c r="C280" s="909"/>
      <c r="D280" s="909"/>
      <c r="E280" s="909"/>
      <c r="F280" s="909"/>
      <c r="G280" s="909"/>
      <c r="H280" s="909"/>
      <c r="I280" s="909"/>
      <c r="J280" s="325" t="str">
        <f>IF(基本情報入力シート!M317="","",基本情報入力シート!M317)</f>
        <v/>
      </c>
      <c r="K280" s="325" t="str">
        <f>IF(基本情報入力シート!R317="","",基本情報入力シート!R317)</f>
        <v/>
      </c>
      <c r="L280" s="325" t="str">
        <f>IF(基本情報入力シート!W317="","",基本情報入力シート!W317)</f>
        <v/>
      </c>
      <c r="M280" s="335" t="str">
        <f>IF(基本情報入力シート!X317="","",基本情報入力シート!X317)</f>
        <v/>
      </c>
      <c r="N280" s="339" t="str">
        <f>IF(基本情報入力シート!Y317="","",基本情報入力シート!Y317)</f>
        <v/>
      </c>
      <c r="O280" s="47"/>
      <c r="P280" s="48"/>
      <c r="Q280" s="49"/>
      <c r="R280" s="47"/>
      <c r="S280" s="336"/>
      <c r="T280" s="454" t="str">
        <f>IFERROR(S280*VLOOKUP(AE280,【参考】数式用3!$AN$3:$BU$14,MATCH(N280,【参考】数式用3!$AN$2:$BU$2,0)),"")</f>
        <v/>
      </c>
      <c r="U280" s="337"/>
      <c r="V280" s="55"/>
      <c r="W280" s="55"/>
      <c r="X280" s="960" t="str">
        <f>IFERROR(V280*VLOOKUP(AF280,【参考】数式用3!$AN$15:$BU$23,MATCH(N280,【参考】数式用3!$AN$2:$BU$2,0)),"")</f>
        <v/>
      </c>
      <c r="Y280" s="961"/>
      <c r="Z280" s="450"/>
      <c r="AA280" s="428"/>
      <c r="AB280" s="338" t="str">
        <f>IFERROR(AA280*VLOOKUP(AG280,【参考】数式用3!$AN$24:$BU$27,MATCH(N280,【参考】数式用3!$AN$2:$BU$2,0)),"")</f>
        <v/>
      </c>
      <c r="AC280" s="50"/>
      <c r="AD280" s="427" t="str">
        <f t="shared" si="19"/>
        <v/>
      </c>
      <c r="AE280" s="323" t="str">
        <f t="shared" si="20"/>
        <v/>
      </c>
      <c r="AF280" s="323" t="str">
        <f t="shared" si="21"/>
        <v/>
      </c>
      <c r="AG280" s="323" t="str">
        <f t="shared" si="22"/>
        <v/>
      </c>
    </row>
    <row r="281" spans="1:33" ht="25" customHeight="1">
      <c r="A281" s="430">
        <v>264</v>
      </c>
      <c r="B281" s="908" t="str">
        <f>IF(基本情報入力シート!C318="","",基本情報入力シート!C318)</f>
        <v/>
      </c>
      <c r="C281" s="909"/>
      <c r="D281" s="909"/>
      <c r="E281" s="909"/>
      <c r="F281" s="909"/>
      <c r="G281" s="909"/>
      <c r="H281" s="909"/>
      <c r="I281" s="909"/>
      <c r="J281" s="325" t="str">
        <f>IF(基本情報入力シート!M318="","",基本情報入力シート!M318)</f>
        <v/>
      </c>
      <c r="K281" s="325" t="str">
        <f>IF(基本情報入力シート!R318="","",基本情報入力シート!R318)</f>
        <v/>
      </c>
      <c r="L281" s="325" t="str">
        <f>IF(基本情報入力シート!W318="","",基本情報入力シート!W318)</f>
        <v/>
      </c>
      <c r="M281" s="335" t="str">
        <f>IF(基本情報入力シート!X318="","",基本情報入力シート!X318)</f>
        <v/>
      </c>
      <c r="N281" s="339" t="str">
        <f>IF(基本情報入力シート!Y318="","",基本情報入力シート!Y318)</f>
        <v/>
      </c>
      <c r="O281" s="47"/>
      <c r="P281" s="48"/>
      <c r="Q281" s="49"/>
      <c r="R281" s="47"/>
      <c r="S281" s="336"/>
      <c r="T281" s="454" t="str">
        <f>IFERROR(S281*VLOOKUP(AE281,【参考】数式用3!$AN$3:$BU$14,MATCH(N281,【参考】数式用3!$AN$2:$BU$2,0)),"")</f>
        <v/>
      </c>
      <c r="U281" s="337"/>
      <c r="V281" s="55"/>
      <c r="W281" s="55"/>
      <c r="X281" s="960" t="str">
        <f>IFERROR(V281*VLOOKUP(AF281,【参考】数式用3!$AN$15:$BU$23,MATCH(N281,【参考】数式用3!$AN$2:$BU$2,0)),"")</f>
        <v/>
      </c>
      <c r="Y281" s="961"/>
      <c r="Z281" s="450"/>
      <c r="AA281" s="428"/>
      <c r="AB281" s="338" t="str">
        <f>IFERROR(AA281*VLOOKUP(AG281,【参考】数式用3!$AN$24:$BU$27,MATCH(N281,【参考】数式用3!$AN$2:$BU$2,0)),"")</f>
        <v/>
      </c>
      <c r="AC281" s="50"/>
      <c r="AD281" s="427" t="str">
        <f t="shared" si="19"/>
        <v/>
      </c>
      <c r="AE281" s="323" t="str">
        <f t="shared" si="20"/>
        <v/>
      </c>
      <c r="AF281" s="323" t="str">
        <f t="shared" si="21"/>
        <v/>
      </c>
      <c r="AG281" s="323" t="str">
        <f t="shared" si="22"/>
        <v/>
      </c>
    </row>
    <row r="282" spans="1:33" ht="25" customHeight="1">
      <c r="A282" s="430">
        <v>265</v>
      </c>
      <c r="B282" s="908" t="str">
        <f>IF(基本情報入力シート!C319="","",基本情報入力シート!C319)</f>
        <v/>
      </c>
      <c r="C282" s="909"/>
      <c r="D282" s="909"/>
      <c r="E282" s="909"/>
      <c r="F282" s="909"/>
      <c r="G282" s="909"/>
      <c r="H282" s="909"/>
      <c r="I282" s="909"/>
      <c r="J282" s="325" t="str">
        <f>IF(基本情報入力シート!M319="","",基本情報入力シート!M319)</f>
        <v/>
      </c>
      <c r="K282" s="325" t="str">
        <f>IF(基本情報入力シート!R319="","",基本情報入力シート!R319)</f>
        <v/>
      </c>
      <c r="L282" s="325" t="str">
        <f>IF(基本情報入力シート!W319="","",基本情報入力シート!W319)</f>
        <v/>
      </c>
      <c r="M282" s="335" t="str">
        <f>IF(基本情報入力シート!X319="","",基本情報入力シート!X319)</f>
        <v/>
      </c>
      <c r="N282" s="339" t="str">
        <f>IF(基本情報入力シート!Y319="","",基本情報入力シート!Y319)</f>
        <v/>
      </c>
      <c r="O282" s="47"/>
      <c r="P282" s="48"/>
      <c r="Q282" s="49"/>
      <c r="R282" s="47"/>
      <c r="S282" s="336"/>
      <c r="T282" s="454" t="str">
        <f>IFERROR(S282*VLOOKUP(AE282,【参考】数式用3!$AN$3:$BU$14,MATCH(N282,【参考】数式用3!$AN$2:$BU$2,0)),"")</f>
        <v/>
      </c>
      <c r="U282" s="337"/>
      <c r="V282" s="55"/>
      <c r="W282" s="55"/>
      <c r="X282" s="960" t="str">
        <f>IFERROR(V282*VLOOKUP(AF282,【参考】数式用3!$AN$15:$BU$23,MATCH(N282,【参考】数式用3!$AN$2:$BU$2,0)),"")</f>
        <v/>
      </c>
      <c r="Y282" s="961"/>
      <c r="Z282" s="450"/>
      <c r="AA282" s="428"/>
      <c r="AB282" s="338" t="str">
        <f>IFERROR(AA282*VLOOKUP(AG282,【参考】数式用3!$AN$24:$BU$27,MATCH(N282,【参考】数式用3!$AN$2:$BU$2,0)),"")</f>
        <v/>
      </c>
      <c r="AC282" s="50"/>
      <c r="AD282" s="427" t="str">
        <f t="shared" si="19"/>
        <v/>
      </c>
      <c r="AE282" s="323" t="str">
        <f t="shared" si="20"/>
        <v/>
      </c>
      <c r="AF282" s="323" t="str">
        <f t="shared" si="21"/>
        <v/>
      </c>
      <c r="AG282" s="323" t="str">
        <f t="shared" si="22"/>
        <v/>
      </c>
    </row>
    <row r="283" spans="1:33" ht="25" customHeight="1">
      <c r="A283" s="430">
        <v>266</v>
      </c>
      <c r="B283" s="908" t="str">
        <f>IF(基本情報入力シート!C320="","",基本情報入力シート!C320)</f>
        <v/>
      </c>
      <c r="C283" s="909"/>
      <c r="D283" s="909"/>
      <c r="E283" s="909"/>
      <c r="F283" s="909"/>
      <c r="G283" s="909"/>
      <c r="H283" s="909"/>
      <c r="I283" s="909"/>
      <c r="J283" s="325" t="str">
        <f>IF(基本情報入力シート!M320="","",基本情報入力シート!M320)</f>
        <v/>
      </c>
      <c r="K283" s="325" t="str">
        <f>IF(基本情報入力シート!R320="","",基本情報入力シート!R320)</f>
        <v/>
      </c>
      <c r="L283" s="325" t="str">
        <f>IF(基本情報入力シート!W320="","",基本情報入力シート!W320)</f>
        <v/>
      </c>
      <c r="M283" s="335" t="str">
        <f>IF(基本情報入力シート!X320="","",基本情報入力シート!X320)</f>
        <v/>
      </c>
      <c r="N283" s="339" t="str">
        <f>IF(基本情報入力シート!Y320="","",基本情報入力シート!Y320)</f>
        <v/>
      </c>
      <c r="O283" s="47"/>
      <c r="P283" s="48"/>
      <c r="Q283" s="49"/>
      <c r="R283" s="47"/>
      <c r="S283" s="336"/>
      <c r="T283" s="454" t="str">
        <f>IFERROR(S283*VLOOKUP(AE283,【参考】数式用3!$AN$3:$BU$14,MATCH(N283,【参考】数式用3!$AN$2:$BU$2,0)),"")</f>
        <v/>
      </c>
      <c r="U283" s="337"/>
      <c r="V283" s="55"/>
      <c r="W283" s="55"/>
      <c r="X283" s="960" t="str">
        <f>IFERROR(V283*VLOOKUP(AF283,【参考】数式用3!$AN$15:$BU$23,MATCH(N283,【参考】数式用3!$AN$2:$BU$2,0)),"")</f>
        <v/>
      </c>
      <c r="Y283" s="961"/>
      <c r="Z283" s="450"/>
      <c r="AA283" s="428"/>
      <c r="AB283" s="338" t="str">
        <f>IFERROR(AA283*VLOOKUP(AG283,【参考】数式用3!$AN$24:$BU$27,MATCH(N283,【参考】数式用3!$AN$2:$BU$2,0)),"")</f>
        <v/>
      </c>
      <c r="AC283" s="50"/>
      <c r="AD283" s="427" t="str">
        <f t="shared" si="19"/>
        <v/>
      </c>
      <c r="AE283" s="323" t="str">
        <f t="shared" si="20"/>
        <v/>
      </c>
      <c r="AF283" s="323" t="str">
        <f t="shared" si="21"/>
        <v/>
      </c>
      <c r="AG283" s="323" t="str">
        <f t="shared" si="22"/>
        <v/>
      </c>
    </row>
    <row r="284" spans="1:33" ht="25" customHeight="1">
      <c r="A284" s="430">
        <v>267</v>
      </c>
      <c r="B284" s="908" t="str">
        <f>IF(基本情報入力シート!C321="","",基本情報入力シート!C321)</f>
        <v/>
      </c>
      <c r="C284" s="909"/>
      <c r="D284" s="909"/>
      <c r="E284" s="909"/>
      <c r="F284" s="909"/>
      <c r="G284" s="909"/>
      <c r="H284" s="909"/>
      <c r="I284" s="909"/>
      <c r="J284" s="325" t="str">
        <f>IF(基本情報入力シート!M321="","",基本情報入力シート!M321)</f>
        <v/>
      </c>
      <c r="K284" s="325" t="str">
        <f>IF(基本情報入力シート!R321="","",基本情報入力シート!R321)</f>
        <v/>
      </c>
      <c r="L284" s="325" t="str">
        <f>IF(基本情報入力シート!W321="","",基本情報入力シート!W321)</f>
        <v/>
      </c>
      <c r="M284" s="335" t="str">
        <f>IF(基本情報入力シート!X321="","",基本情報入力シート!X321)</f>
        <v/>
      </c>
      <c r="N284" s="339" t="str">
        <f>IF(基本情報入力シート!Y321="","",基本情報入力シート!Y321)</f>
        <v/>
      </c>
      <c r="O284" s="47"/>
      <c r="P284" s="48"/>
      <c r="Q284" s="49"/>
      <c r="R284" s="47"/>
      <c r="S284" s="336"/>
      <c r="T284" s="454" t="str">
        <f>IFERROR(S284*VLOOKUP(AE284,【参考】数式用3!$AN$3:$BU$14,MATCH(N284,【参考】数式用3!$AN$2:$BU$2,0)),"")</f>
        <v/>
      </c>
      <c r="U284" s="337"/>
      <c r="V284" s="55"/>
      <c r="W284" s="55"/>
      <c r="X284" s="960" t="str">
        <f>IFERROR(V284*VLOOKUP(AF284,【参考】数式用3!$AN$15:$BU$23,MATCH(N284,【参考】数式用3!$AN$2:$BU$2,0)),"")</f>
        <v/>
      </c>
      <c r="Y284" s="961"/>
      <c r="Z284" s="450"/>
      <c r="AA284" s="428"/>
      <c r="AB284" s="338" t="str">
        <f>IFERROR(AA284*VLOOKUP(AG284,【参考】数式用3!$AN$24:$BU$27,MATCH(N284,【参考】数式用3!$AN$2:$BU$2,0)),"")</f>
        <v/>
      </c>
      <c r="AC284" s="50"/>
      <c r="AD284" s="427" t="str">
        <f t="shared" si="19"/>
        <v/>
      </c>
      <c r="AE284" s="323" t="str">
        <f t="shared" si="20"/>
        <v/>
      </c>
      <c r="AF284" s="323" t="str">
        <f t="shared" si="21"/>
        <v/>
      </c>
      <c r="AG284" s="323" t="str">
        <f t="shared" si="22"/>
        <v/>
      </c>
    </row>
    <row r="285" spans="1:33" ht="25" customHeight="1">
      <c r="A285" s="430">
        <v>268</v>
      </c>
      <c r="B285" s="908" t="str">
        <f>IF(基本情報入力シート!C322="","",基本情報入力シート!C322)</f>
        <v/>
      </c>
      <c r="C285" s="909"/>
      <c r="D285" s="909"/>
      <c r="E285" s="909"/>
      <c r="F285" s="909"/>
      <c r="G285" s="909"/>
      <c r="H285" s="909"/>
      <c r="I285" s="909"/>
      <c r="J285" s="325" t="str">
        <f>IF(基本情報入力シート!M322="","",基本情報入力シート!M322)</f>
        <v/>
      </c>
      <c r="K285" s="325" t="str">
        <f>IF(基本情報入力シート!R322="","",基本情報入力シート!R322)</f>
        <v/>
      </c>
      <c r="L285" s="325" t="str">
        <f>IF(基本情報入力シート!W322="","",基本情報入力シート!W322)</f>
        <v/>
      </c>
      <c r="M285" s="335" t="str">
        <f>IF(基本情報入力シート!X322="","",基本情報入力シート!X322)</f>
        <v/>
      </c>
      <c r="N285" s="339" t="str">
        <f>IF(基本情報入力シート!Y322="","",基本情報入力シート!Y322)</f>
        <v/>
      </c>
      <c r="O285" s="47"/>
      <c r="P285" s="48"/>
      <c r="Q285" s="49"/>
      <c r="R285" s="47"/>
      <c r="S285" s="336"/>
      <c r="T285" s="454" t="str">
        <f>IFERROR(S285*VLOOKUP(AE285,【参考】数式用3!$AN$3:$BU$14,MATCH(N285,【参考】数式用3!$AN$2:$BU$2,0)),"")</f>
        <v/>
      </c>
      <c r="U285" s="337"/>
      <c r="V285" s="55"/>
      <c r="W285" s="55"/>
      <c r="X285" s="960" t="str">
        <f>IFERROR(V285*VLOOKUP(AF285,【参考】数式用3!$AN$15:$BU$23,MATCH(N285,【参考】数式用3!$AN$2:$BU$2,0)),"")</f>
        <v/>
      </c>
      <c r="Y285" s="961"/>
      <c r="Z285" s="450"/>
      <c r="AA285" s="428"/>
      <c r="AB285" s="338" t="str">
        <f>IFERROR(AA285*VLOOKUP(AG285,【参考】数式用3!$AN$24:$BU$27,MATCH(N285,【参考】数式用3!$AN$2:$BU$2,0)),"")</f>
        <v/>
      </c>
      <c r="AC285" s="50"/>
      <c r="AD285" s="427" t="str">
        <f t="shared" si="19"/>
        <v/>
      </c>
      <c r="AE285" s="323" t="str">
        <f t="shared" si="20"/>
        <v/>
      </c>
      <c r="AF285" s="323" t="str">
        <f t="shared" si="21"/>
        <v/>
      </c>
      <c r="AG285" s="323" t="str">
        <f t="shared" si="22"/>
        <v/>
      </c>
    </row>
    <row r="286" spans="1:33" ht="25" customHeight="1">
      <c r="A286" s="430">
        <v>269</v>
      </c>
      <c r="B286" s="908" t="str">
        <f>IF(基本情報入力シート!C323="","",基本情報入力シート!C323)</f>
        <v/>
      </c>
      <c r="C286" s="909"/>
      <c r="D286" s="909"/>
      <c r="E286" s="909"/>
      <c r="F286" s="909"/>
      <c r="G286" s="909"/>
      <c r="H286" s="909"/>
      <c r="I286" s="909"/>
      <c r="J286" s="325" t="str">
        <f>IF(基本情報入力シート!M323="","",基本情報入力シート!M323)</f>
        <v/>
      </c>
      <c r="K286" s="325" t="str">
        <f>IF(基本情報入力シート!R323="","",基本情報入力シート!R323)</f>
        <v/>
      </c>
      <c r="L286" s="325" t="str">
        <f>IF(基本情報入力シート!W323="","",基本情報入力シート!W323)</f>
        <v/>
      </c>
      <c r="M286" s="335" t="str">
        <f>IF(基本情報入力シート!X323="","",基本情報入力シート!X323)</f>
        <v/>
      </c>
      <c r="N286" s="339" t="str">
        <f>IF(基本情報入力シート!Y323="","",基本情報入力シート!Y323)</f>
        <v/>
      </c>
      <c r="O286" s="47"/>
      <c r="P286" s="48"/>
      <c r="Q286" s="49"/>
      <c r="R286" s="47"/>
      <c r="S286" s="336"/>
      <c r="T286" s="454" t="str">
        <f>IFERROR(S286*VLOOKUP(AE286,【参考】数式用3!$AN$3:$BU$14,MATCH(N286,【参考】数式用3!$AN$2:$BU$2,0)),"")</f>
        <v/>
      </c>
      <c r="U286" s="337"/>
      <c r="V286" s="55"/>
      <c r="W286" s="55"/>
      <c r="X286" s="960" t="str">
        <f>IFERROR(V286*VLOOKUP(AF286,【参考】数式用3!$AN$15:$BU$23,MATCH(N286,【参考】数式用3!$AN$2:$BU$2,0)),"")</f>
        <v/>
      </c>
      <c r="Y286" s="961"/>
      <c r="Z286" s="450"/>
      <c r="AA286" s="428"/>
      <c r="AB286" s="338" t="str">
        <f>IFERROR(AA286*VLOOKUP(AG286,【参考】数式用3!$AN$24:$BU$27,MATCH(N286,【参考】数式用3!$AN$2:$BU$2,0)),"")</f>
        <v/>
      </c>
      <c r="AC286" s="50"/>
      <c r="AD286" s="427" t="str">
        <f t="shared" si="19"/>
        <v/>
      </c>
      <c r="AE286" s="323" t="str">
        <f t="shared" si="20"/>
        <v/>
      </c>
      <c r="AF286" s="323" t="str">
        <f t="shared" si="21"/>
        <v/>
      </c>
      <c r="AG286" s="323" t="str">
        <f t="shared" si="22"/>
        <v/>
      </c>
    </row>
    <row r="287" spans="1:33" ht="25" customHeight="1">
      <c r="A287" s="430">
        <v>270</v>
      </c>
      <c r="B287" s="908" t="str">
        <f>IF(基本情報入力シート!C324="","",基本情報入力シート!C324)</f>
        <v/>
      </c>
      <c r="C287" s="909"/>
      <c r="D287" s="909"/>
      <c r="E287" s="909"/>
      <c r="F287" s="909"/>
      <c r="G287" s="909"/>
      <c r="H287" s="909"/>
      <c r="I287" s="909"/>
      <c r="J287" s="325" t="str">
        <f>IF(基本情報入力シート!M324="","",基本情報入力シート!M324)</f>
        <v/>
      </c>
      <c r="K287" s="325" t="str">
        <f>IF(基本情報入力シート!R324="","",基本情報入力シート!R324)</f>
        <v/>
      </c>
      <c r="L287" s="325" t="str">
        <f>IF(基本情報入力シート!W324="","",基本情報入力シート!W324)</f>
        <v/>
      </c>
      <c r="M287" s="335" t="str">
        <f>IF(基本情報入力シート!X324="","",基本情報入力シート!X324)</f>
        <v/>
      </c>
      <c r="N287" s="339" t="str">
        <f>IF(基本情報入力シート!Y324="","",基本情報入力シート!Y324)</f>
        <v/>
      </c>
      <c r="O287" s="47"/>
      <c r="P287" s="48"/>
      <c r="Q287" s="49"/>
      <c r="R287" s="47"/>
      <c r="S287" s="336"/>
      <c r="T287" s="454" t="str">
        <f>IFERROR(S287*VLOOKUP(AE287,【参考】数式用3!$AN$3:$BU$14,MATCH(N287,【参考】数式用3!$AN$2:$BU$2,0)),"")</f>
        <v/>
      </c>
      <c r="U287" s="337"/>
      <c r="V287" s="55"/>
      <c r="W287" s="55"/>
      <c r="X287" s="960" t="str">
        <f>IFERROR(V287*VLOOKUP(AF287,【参考】数式用3!$AN$15:$BU$23,MATCH(N287,【参考】数式用3!$AN$2:$BU$2,0)),"")</f>
        <v/>
      </c>
      <c r="Y287" s="961"/>
      <c r="Z287" s="450"/>
      <c r="AA287" s="428"/>
      <c r="AB287" s="338" t="str">
        <f>IFERROR(AA287*VLOOKUP(AG287,【参考】数式用3!$AN$24:$BU$27,MATCH(N287,【参考】数式用3!$AN$2:$BU$2,0)),"")</f>
        <v/>
      </c>
      <c r="AC287" s="50"/>
      <c r="AD287" s="427" t="str">
        <f t="shared" si="19"/>
        <v/>
      </c>
      <c r="AE287" s="323" t="str">
        <f t="shared" si="20"/>
        <v/>
      </c>
      <c r="AF287" s="323" t="str">
        <f t="shared" si="21"/>
        <v/>
      </c>
      <c r="AG287" s="323" t="str">
        <f t="shared" si="22"/>
        <v/>
      </c>
    </row>
    <row r="288" spans="1:33" ht="25" customHeight="1">
      <c r="A288" s="430">
        <v>271</v>
      </c>
      <c r="B288" s="908" t="str">
        <f>IF(基本情報入力シート!C325="","",基本情報入力シート!C325)</f>
        <v/>
      </c>
      <c r="C288" s="909"/>
      <c r="D288" s="909"/>
      <c r="E288" s="909"/>
      <c r="F288" s="909"/>
      <c r="G288" s="909"/>
      <c r="H288" s="909"/>
      <c r="I288" s="909"/>
      <c r="J288" s="325" t="str">
        <f>IF(基本情報入力シート!M325="","",基本情報入力シート!M325)</f>
        <v/>
      </c>
      <c r="K288" s="325" t="str">
        <f>IF(基本情報入力シート!R325="","",基本情報入力シート!R325)</f>
        <v/>
      </c>
      <c r="L288" s="325" t="str">
        <f>IF(基本情報入力シート!W325="","",基本情報入力シート!W325)</f>
        <v/>
      </c>
      <c r="M288" s="335" t="str">
        <f>IF(基本情報入力シート!X325="","",基本情報入力シート!X325)</f>
        <v/>
      </c>
      <c r="N288" s="339" t="str">
        <f>IF(基本情報入力シート!Y325="","",基本情報入力シート!Y325)</f>
        <v/>
      </c>
      <c r="O288" s="47"/>
      <c r="P288" s="48"/>
      <c r="Q288" s="49"/>
      <c r="R288" s="47"/>
      <c r="S288" s="336"/>
      <c r="T288" s="454" t="str">
        <f>IFERROR(S288*VLOOKUP(AE288,【参考】数式用3!$AN$3:$BU$14,MATCH(N288,【参考】数式用3!$AN$2:$BU$2,0)),"")</f>
        <v/>
      </c>
      <c r="U288" s="337"/>
      <c r="V288" s="55"/>
      <c r="W288" s="55"/>
      <c r="X288" s="960" t="str">
        <f>IFERROR(V288*VLOOKUP(AF288,【参考】数式用3!$AN$15:$BU$23,MATCH(N288,【参考】数式用3!$AN$2:$BU$2,0)),"")</f>
        <v/>
      </c>
      <c r="Y288" s="961"/>
      <c r="Z288" s="450"/>
      <c r="AA288" s="428"/>
      <c r="AB288" s="338" t="str">
        <f>IFERROR(AA288*VLOOKUP(AG288,【参考】数式用3!$AN$24:$BU$27,MATCH(N288,【参考】数式用3!$AN$2:$BU$2,0)),"")</f>
        <v/>
      </c>
      <c r="AC288" s="50"/>
      <c r="AD288" s="427" t="str">
        <f t="shared" si="19"/>
        <v/>
      </c>
      <c r="AE288" s="323" t="str">
        <f t="shared" si="20"/>
        <v/>
      </c>
      <c r="AF288" s="323" t="str">
        <f t="shared" si="21"/>
        <v/>
      </c>
      <c r="AG288" s="323" t="str">
        <f t="shared" si="22"/>
        <v/>
      </c>
    </row>
    <row r="289" spans="1:33" ht="25" customHeight="1">
      <c r="A289" s="430">
        <v>272</v>
      </c>
      <c r="B289" s="908" t="str">
        <f>IF(基本情報入力シート!C326="","",基本情報入力シート!C326)</f>
        <v/>
      </c>
      <c r="C289" s="909"/>
      <c r="D289" s="909"/>
      <c r="E289" s="909"/>
      <c r="F289" s="909"/>
      <c r="G289" s="909"/>
      <c r="H289" s="909"/>
      <c r="I289" s="909"/>
      <c r="J289" s="325" t="str">
        <f>IF(基本情報入力シート!M326="","",基本情報入力シート!M326)</f>
        <v/>
      </c>
      <c r="K289" s="325" t="str">
        <f>IF(基本情報入力シート!R326="","",基本情報入力シート!R326)</f>
        <v/>
      </c>
      <c r="L289" s="325" t="str">
        <f>IF(基本情報入力シート!W326="","",基本情報入力シート!W326)</f>
        <v/>
      </c>
      <c r="M289" s="335" t="str">
        <f>IF(基本情報入力シート!X326="","",基本情報入力シート!X326)</f>
        <v/>
      </c>
      <c r="N289" s="339" t="str">
        <f>IF(基本情報入力シート!Y326="","",基本情報入力シート!Y326)</f>
        <v/>
      </c>
      <c r="O289" s="47"/>
      <c r="P289" s="48"/>
      <c r="Q289" s="49"/>
      <c r="R289" s="47"/>
      <c r="S289" s="336"/>
      <c r="T289" s="454" t="str">
        <f>IFERROR(S289*VLOOKUP(AE289,【参考】数式用3!$AN$3:$BU$14,MATCH(N289,【参考】数式用3!$AN$2:$BU$2,0)),"")</f>
        <v/>
      </c>
      <c r="U289" s="337"/>
      <c r="V289" s="55"/>
      <c r="W289" s="55"/>
      <c r="X289" s="960" t="str">
        <f>IFERROR(V289*VLOOKUP(AF289,【参考】数式用3!$AN$15:$BU$23,MATCH(N289,【参考】数式用3!$AN$2:$BU$2,0)),"")</f>
        <v/>
      </c>
      <c r="Y289" s="961"/>
      <c r="Z289" s="450"/>
      <c r="AA289" s="428"/>
      <c r="AB289" s="338" t="str">
        <f>IFERROR(AA289*VLOOKUP(AG289,【参考】数式用3!$AN$24:$BU$27,MATCH(N289,【参考】数式用3!$AN$2:$BU$2,0)),"")</f>
        <v/>
      </c>
      <c r="AC289" s="50"/>
      <c r="AD289" s="427" t="str">
        <f t="shared" si="19"/>
        <v/>
      </c>
      <c r="AE289" s="323" t="str">
        <f t="shared" si="20"/>
        <v/>
      </c>
      <c r="AF289" s="323" t="str">
        <f t="shared" si="21"/>
        <v/>
      </c>
      <c r="AG289" s="323" t="str">
        <f t="shared" si="22"/>
        <v/>
      </c>
    </row>
    <row r="290" spans="1:33" ht="25" customHeight="1">
      <c r="A290" s="430">
        <v>273</v>
      </c>
      <c r="B290" s="908" t="str">
        <f>IF(基本情報入力シート!C327="","",基本情報入力シート!C327)</f>
        <v/>
      </c>
      <c r="C290" s="909"/>
      <c r="D290" s="909"/>
      <c r="E290" s="909"/>
      <c r="F290" s="909"/>
      <c r="G290" s="909"/>
      <c r="H290" s="909"/>
      <c r="I290" s="909"/>
      <c r="J290" s="325" t="str">
        <f>IF(基本情報入力シート!M327="","",基本情報入力シート!M327)</f>
        <v/>
      </c>
      <c r="K290" s="325" t="str">
        <f>IF(基本情報入力シート!R327="","",基本情報入力シート!R327)</f>
        <v/>
      </c>
      <c r="L290" s="325" t="str">
        <f>IF(基本情報入力シート!W327="","",基本情報入力シート!W327)</f>
        <v/>
      </c>
      <c r="M290" s="335" t="str">
        <f>IF(基本情報入力シート!X327="","",基本情報入力シート!X327)</f>
        <v/>
      </c>
      <c r="N290" s="339" t="str">
        <f>IF(基本情報入力シート!Y327="","",基本情報入力シート!Y327)</f>
        <v/>
      </c>
      <c r="O290" s="47"/>
      <c r="P290" s="48"/>
      <c r="Q290" s="49"/>
      <c r="R290" s="47"/>
      <c r="S290" s="336"/>
      <c r="T290" s="454" t="str">
        <f>IFERROR(S290*VLOOKUP(AE290,【参考】数式用3!$AN$3:$BU$14,MATCH(N290,【参考】数式用3!$AN$2:$BU$2,0)),"")</f>
        <v/>
      </c>
      <c r="U290" s="337"/>
      <c r="V290" s="55"/>
      <c r="W290" s="55"/>
      <c r="X290" s="960" t="str">
        <f>IFERROR(V290*VLOOKUP(AF290,【参考】数式用3!$AN$15:$BU$23,MATCH(N290,【参考】数式用3!$AN$2:$BU$2,0)),"")</f>
        <v/>
      </c>
      <c r="Y290" s="961"/>
      <c r="Z290" s="450"/>
      <c r="AA290" s="428"/>
      <c r="AB290" s="338" t="str">
        <f>IFERROR(AA290*VLOOKUP(AG290,【参考】数式用3!$AN$24:$BU$27,MATCH(N290,【参考】数式用3!$AN$2:$BU$2,0)),"")</f>
        <v/>
      </c>
      <c r="AC290" s="50"/>
      <c r="AD290" s="427" t="str">
        <f t="shared" si="19"/>
        <v/>
      </c>
      <c r="AE290" s="323" t="str">
        <f t="shared" si="20"/>
        <v/>
      </c>
      <c r="AF290" s="323" t="str">
        <f t="shared" si="21"/>
        <v/>
      </c>
      <c r="AG290" s="323" t="str">
        <f t="shared" si="22"/>
        <v/>
      </c>
    </row>
    <row r="291" spans="1:33" ht="25" customHeight="1">
      <c r="A291" s="430">
        <v>274</v>
      </c>
      <c r="B291" s="908" t="str">
        <f>IF(基本情報入力シート!C328="","",基本情報入力シート!C328)</f>
        <v/>
      </c>
      <c r="C291" s="909"/>
      <c r="D291" s="909"/>
      <c r="E291" s="909"/>
      <c r="F291" s="909"/>
      <c r="G291" s="909"/>
      <c r="H291" s="909"/>
      <c r="I291" s="909"/>
      <c r="J291" s="325" t="str">
        <f>IF(基本情報入力シート!M328="","",基本情報入力シート!M328)</f>
        <v/>
      </c>
      <c r="K291" s="325" t="str">
        <f>IF(基本情報入力シート!R328="","",基本情報入力シート!R328)</f>
        <v/>
      </c>
      <c r="L291" s="325" t="str">
        <f>IF(基本情報入力シート!W328="","",基本情報入力シート!W328)</f>
        <v/>
      </c>
      <c r="M291" s="335" t="str">
        <f>IF(基本情報入力シート!X328="","",基本情報入力シート!X328)</f>
        <v/>
      </c>
      <c r="N291" s="339" t="str">
        <f>IF(基本情報入力シート!Y328="","",基本情報入力シート!Y328)</f>
        <v/>
      </c>
      <c r="O291" s="47"/>
      <c r="P291" s="48"/>
      <c r="Q291" s="49"/>
      <c r="R291" s="47"/>
      <c r="S291" s="336"/>
      <c r="T291" s="454" t="str">
        <f>IFERROR(S291*VLOOKUP(AE291,【参考】数式用3!$AN$3:$BU$14,MATCH(N291,【参考】数式用3!$AN$2:$BU$2,0)),"")</f>
        <v/>
      </c>
      <c r="U291" s="337"/>
      <c r="V291" s="55"/>
      <c r="W291" s="55"/>
      <c r="X291" s="960" t="str">
        <f>IFERROR(V291*VLOOKUP(AF291,【参考】数式用3!$AN$15:$BU$23,MATCH(N291,【参考】数式用3!$AN$2:$BU$2,0)),"")</f>
        <v/>
      </c>
      <c r="Y291" s="961"/>
      <c r="Z291" s="450"/>
      <c r="AA291" s="428"/>
      <c r="AB291" s="338" t="str">
        <f>IFERROR(AA291*VLOOKUP(AG291,【参考】数式用3!$AN$24:$BU$27,MATCH(N291,【参考】数式用3!$AN$2:$BU$2,0)),"")</f>
        <v/>
      </c>
      <c r="AC291" s="50"/>
      <c r="AD291" s="427" t="str">
        <f t="shared" si="19"/>
        <v/>
      </c>
      <c r="AE291" s="323" t="str">
        <f t="shared" si="20"/>
        <v/>
      </c>
      <c r="AF291" s="323" t="str">
        <f t="shared" si="21"/>
        <v/>
      </c>
      <c r="AG291" s="323" t="str">
        <f t="shared" si="22"/>
        <v/>
      </c>
    </row>
    <row r="292" spans="1:33" ht="25" customHeight="1">
      <c r="A292" s="430">
        <v>275</v>
      </c>
      <c r="B292" s="908" t="str">
        <f>IF(基本情報入力シート!C329="","",基本情報入力シート!C329)</f>
        <v/>
      </c>
      <c r="C292" s="909"/>
      <c r="D292" s="909"/>
      <c r="E292" s="909"/>
      <c r="F292" s="909"/>
      <c r="G292" s="909"/>
      <c r="H292" s="909"/>
      <c r="I292" s="909"/>
      <c r="J292" s="325" t="str">
        <f>IF(基本情報入力シート!M329="","",基本情報入力シート!M329)</f>
        <v/>
      </c>
      <c r="K292" s="325" t="str">
        <f>IF(基本情報入力シート!R329="","",基本情報入力シート!R329)</f>
        <v/>
      </c>
      <c r="L292" s="325" t="str">
        <f>IF(基本情報入力シート!W329="","",基本情報入力シート!W329)</f>
        <v/>
      </c>
      <c r="M292" s="335" t="str">
        <f>IF(基本情報入力シート!X329="","",基本情報入力シート!X329)</f>
        <v/>
      </c>
      <c r="N292" s="339" t="str">
        <f>IF(基本情報入力シート!Y329="","",基本情報入力シート!Y329)</f>
        <v/>
      </c>
      <c r="O292" s="47"/>
      <c r="P292" s="48"/>
      <c r="Q292" s="49"/>
      <c r="R292" s="47"/>
      <c r="S292" s="336"/>
      <c r="T292" s="454" t="str">
        <f>IFERROR(S292*VLOOKUP(AE292,【参考】数式用3!$AN$3:$BU$14,MATCH(N292,【参考】数式用3!$AN$2:$BU$2,0)),"")</f>
        <v/>
      </c>
      <c r="U292" s="337"/>
      <c r="V292" s="55"/>
      <c r="W292" s="55"/>
      <c r="X292" s="960" t="str">
        <f>IFERROR(V292*VLOOKUP(AF292,【参考】数式用3!$AN$15:$BU$23,MATCH(N292,【参考】数式用3!$AN$2:$BU$2,0)),"")</f>
        <v/>
      </c>
      <c r="Y292" s="961"/>
      <c r="Z292" s="450"/>
      <c r="AA292" s="428"/>
      <c r="AB292" s="338" t="str">
        <f>IFERROR(AA292*VLOOKUP(AG292,【参考】数式用3!$AN$24:$BU$27,MATCH(N292,【参考】数式用3!$AN$2:$BU$2,0)),"")</f>
        <v/>
      </c>
      <c r="AC292" s="50"/>
      <c r="AD292" s="427" t="str">
        <f t="shared" si="19"/>
        <v/>
      </c>
      <c r="AE292" s="323" t="str">
        <f t="shared" si="20"/>
        <v/>
      </c>
      <c r="AF292" s="323" t="str">
        <f t="shared" si="21"/>
        <v/>
      </c>
      <c r="AG292" s="323" t="str">
        <f t="shared" si="22"/>
        <v/>
      </c>
    </row>
    <row r="293" spans="1:33" ht="25" customHeight="1">
      <c r="A293" s="430">
        <v>276</v>
      </c>
      <c r="B293" s="908" t="str">
        <f>IF(基本情報入力シート!C330="","",基本情報入力シート!C330)</f>
        <v/>
      </c>
      <c r="C293" s="909"/>
      <c r="D293" s="909"/>
      <c r="E293" s="909"/>
      <c r="F293" s="909"/>
      <c r="G293" s="909"/>
      <c r="H293" s="909"/>
      <c r="I293" s="909"/>
      <c r="J293" s="325" t="str">
        <f>IF(基本情報入力シート!M330="","",基本情報入力シート!M330)</f>
        <v/>
      </c>
      <c r="K293" s="325" t="str">
        <f>IF(基本情報入力シート!R330="","",基本情報入力シート!R330)</f>
        <v/>
      </c>
      <c r="L293" s="325" t="str">
        <f>IF(基本情報入力シート!W330="","",基本情報入力シート!W330)</f>
        <v/>
      </c>
      <c r="M293" s="335" t="str">
        <f>IF(基本情報入力シート!X330="","",基本情報入力シート!X330)</f>
        <v/>
      </c>
      <c r="N293" s="339" t="str">
        <f>IF(基本情報入力シート!Y330="","",基本情報入力シート!Y330)</f>
        <v/>
      </c>
      <c r="O293" s="47"/>
      <c r="P293" s="48"/>
      <c r="Q293" s="49"/>
      <c r="R293" s="47"/>
      <c r="S293" s="336"/>
      <c r="T293" s="454" t="str">
        <f>IFERROR(S293*VLOOKUP(AE293,【参考】数式用3!$AN$3:$BU$14,MATCH(N293,【参考】数式用3!$AN$2:$BU$2,0)),"")</f>
        <v/>
      </c>
      <c r="U293" s="337"/>
      <c r="V293" s="55"/>
      <c r="W293" s="55"/>
      <c r="X293" s="960" t="str">
        <f>IFERROR(V293*VLOOKUP(AF293,【参考】数式用3!$AN$15:$BU$23,MATCH(N293,【参考】数式用3!$AN$2:$BU$2,0)),"")</f>
        <v/>
      </c>
      <c r="Y293" s="961"/>
      <c r="Z293" s="450"/>
      <c r="AA293" s="428"/>
      <c r="AB293" s="338" t="str">
        <f>IFERROR(AA293*VLOOKUP(AG293,【参考】数式用3!$AN$24:$BU$27,MATCH(N293,【参考】数式用3!$AN$2:$BU$2,0)),"")</f>
        <v/>
      </c>
      <c r="AC293" s="50"/>
      <c r="AD293" s="427" t="str">
        <f t="shared" si="19"/>
        <v/>
      </c>
      <c r="AE293" s="323" t="str">
        <f t="shared" si="20"/>
        <v/>
      </c>
      <c r="AF293" s="323" t="str">
        <f t="shared" si="21"/>
        <v/>
      </c>
      <c r="AG293" s="323" t="str">
        <f t="shared" si="22"/>
        <v/>
      </c>
    </row>
    <row r="294" spans="1:33" ht="25" customHeight="1">
      <c r="A294" s="430">
        <v>277</v>
      </c>
      <c r="B294" s="908" t="str">
        <f>IF(基本情報入力シート!C331="","",基本情報入力シート!C331)</f>
        <v/>
      </c>
      <c r="C294" s="909"/>
      <c r="D294" s="909"/>
      <c r="E294" s="909"/>
      <c r="F294" s="909"/>
      <c r="G294" s="909"/>
      <c r="H294" s="909"/>
      <c r="I294" s="909"/>
      <c r="J294" s="325" t="str">
        <f>IF(基本情報入力シート!M331="","",基本情報入力シート!M331)</f>
        <v/>
      </c>
      <c r="K294" s="325" t="str">
        <f>IF(基本情報入力シート!R331="","",基本情報入力シート!R331)</f>
        <v/>
      </c>
      <c r="L294" s="325" t="str">
        <f>IF(基本情報入力シート!W331="","",基本情報入力シート!W331)</f>
        <v/>
      </c>
      <c r="M294" s="335" t="str">
        <f>IF(基本情報入力シート!X331="","",基本情報入力シート!X331)</f>
        <v/>
      </c>
      <c r="N294" s="339" t="str">
        <f>IF(基本情報入力シート!Y331="","",基本情報入力シート!Y331)</f>
        <v/>
      </c>
      <c r="O294" s="47"/>
      <c r="P294" s="48"/>
      <c r="Q294" s="49"/>
      <c r="R294" s="47"/>
      <c r="S294" s="336"/>
      <c r="T294" s="454" t="str">
        <f>IFERROR(S294*VLOOKUP(AE294,【参考】数式用3!$AN$3:$BU$14,MATCH(N294,【参考】数式用3!$AN$2:$BU$2,0)),"")</f>
        <v/>
      </c>
      <c r="U294" s="337"/>
      <c r="V294" s="55"/>
      <c r="W294" s="55"/>
      <c r="X294" s="960" t="str">
        <f>IFERROR(V294*VLOOKUP(AF294,【参考】数式用3!$AN$15:$BU$23,MATCH(N294,【参考】数式用3!$AN$2:$BU$2,0)),"")</f>
        <v/>
      </c>
      <c r="Y294" s="961"/>
      <c r="Z294" s="450"/>
      <c r="AA294" s="428"/>
      <c r="AB294" s="338" t="str">
        <f>IFERROR(AA294*VLOOKUP(AG294,【参考】数式用3!$AN$24:$BU$27,MATCH(N294,【参考】数式用3!$AN$2:$BU$2,0)),"")</f>
        <v/>
      </c>
      <c r="AC294" s="50"/>
      <c r="AD294" s="427" t="str">
        <f t="shared" si="19"/>
        <v/>
      </c>
      <c r="AE294" s="323" t="str">
        <f t="shared" si="20"/>
        <v/>
      </c>
      <c r="AF294" s="323" t="str">
        <f t="shared" si="21"/>
        <v/>
      </c>
      <c r="AG294" s="323" t="str">
        <f t="shared" si="22"/>
        <v/>
      </c>
    </row>
    <row r="295" spans="1:33" ht="25" customHeight="1">
      <c r="A295" s="430">
        <v>278</v>
      </c>
      <c r="B295" s="908" t="str">
        <f>IF(基本情報入力シート!C332="","",基本情報入力シート!C332)</f>
        <v/>
      </c>
      <c r="C295" s="909"/>
      <c r="D295" s="909"/>
      <c r="E295" s="909"/>
      <c r="F295" s="909"/>
      <c r="G295" s="909"/>
      <c r="H295" s="909"/>
      <c r="I295" s="909"/>
      <c r="J295" s="325" t="str">
        <f>IF(基本情報入力シート!M332="","",基本情報入力シート!M332)</f>
        <v/>
      </c>
      <c r="K295" s="325" t="str">
        <f>IF(基本情報入力シート!R332="","",基本情報入力シート!R332)</f>
        <v/>
      </c>
      <c r="L295" s="325" t="str">
        <f>IF(基本情報入力シート!W332="","",基本情報入力シート!W332)</f>
        <v/>
      </c>
      <c r="M295" s="335" t="str">
        <f>IF(基本情報入力シート!X332="","",基本情報入力シート!X332)</f>
        <v/>
      </c>
      <c r="N295" s="339" t="str">
        <f>IF(基本情報入力シート!Y332="","",基本情報入力シート!Y332)</f>
        <v/>
      </c>
      <c r="O295" s="47"/>
      <c r="P295" s="48"/>
      <c r="Q295" s="49"/>
      <c r="R295" s="47"/>
      <c r="S295" s="336"/>
      <c r="T295" s="454" t="str">
        <f>IFERROR(S295*VLOOKUP(AE295,【参考】数式用3!$AN$3:$BU$14,MATCH(N295,【参考】数式用3!$AN$2:$BU$2,0)),"")</f>
        <v/>
      </c>
      <c r="U295" s="337"/>
      <c r="V295" s="55"/>
      <c r="W295" s="55"/>
      <c r="X295" s="960" t="str">
        <f>IFERROR(V295*VLOOKUP(AF295,【参考】数式用3!$AN$15:$BU$23,MATCH(N295,【参考】数式用3!$AN$2:$BU$2,0)),"")</f>
        <v/>
      </c>
      <c r="Y295" s="961"/>
      <c r="Z295" s="450"/>
      <c r="AA295" s="428"/>
      <c r="AB295" s="338" t="str">
        <f>IFERROR(AA295*VLOOKUP(AG295,【参考】数式用3!$AN$24:$BU$27,MATCH(N295,【参考】数式用3!$AN$2:$BU$2,0)),"")</f>
        <v/>
      </c>
      <c r="AC295" s="50"/>
      <c r="AD295" s="427" t="str">
        <f t="shared" si="19"/>
        <v/>
      </c>
      <c r="AE295" s="323" t="str">
        <f t="shared" si="20"/>
        <v/>
      </c>
      <c r="AF295" s="323" t="str">
        <f t="shared" si="21"/>
        <v/>
      </c>
      <c r="AG295" s="323" t="str">
        <f t="shared" si="22"/>
        <v/>
      </c>
    </row>
    <row r="296" spans="1:33" ht="25" customHeight="1">
      <c r="A296" s="430">
        <v>279</v>
      </c>
      <c r="B296" s="908" t="str">
        <f>IF(基本情報入力シート!C333="","",基本情報入力シート!C333)</f>
        <v/>
      </c>
      <c r="C296" s="909"/>
      <c r="D296" s="909"/>
      <c r="E296" s="909"/>
      <c r="F296" s="909"/>
      <c r="G296" s="909"/>
      <c r="H296" s="909"/>
      <c r="I296" s="909"/>
      <c r="J296" s="325" t="str">
        <f>IF(基本情報入力シート!M333="","",基本情報入力シート!M333)</f>
        <v/>
      </c>
      <c r="K296" s="325" t="str">
        <f>IF(基本情報入力シート!R333="","",基本情報入力シート!R333)</f>
        <v/>
      </c>
      <c r="L296" s="325" t="str">
        <f>IF(基本情報入力シート!W333="","",基本情報入力シート!W333)</f>
        <v/>
      </c>
      <c r="M296" s="335" t="str">
        <f>IF(基本情報入力シート!X333="","",基本情報入力シート!X333)</f>
        <v/>
      </c>
      <c r="N296" s="339" t="str">
        <f>IF(基本情報入力シート!Y333="","",基本情報入力シート!Y333)</f>
        <v/>
      </c>
      <c r="O296" s="47"/>
      <c r="P296" s="48"/>
      <c r="Q296" s="49"/>
      <c r="R296" s="47"/>
      <c r="S296" s="336"/>
      <c r="T296" s="454" t="str">
        <f>IFERROR(S296*VLOOKUP(AE296,【参考】数式用3!$AN$3:$BU$14,MATCH(N296,【参考】数式用3!$AN$2:$BU$2,0)),"")</f>
        <v/>
      </c>
      <c r="U296" s="337"/>
      <c r="V296" s="55"/>
      <c r="W296" s="55"/>
      <c r="X296" s="960" t="str">
        <f>IFERROR(V296*VLOOKUP(AF296,【参考】数式用3!$AN$15:$BU$23,MATCH(N296,【参考】数式用3!$AN$2:$BU$2,0)),"")</f>
        <v/>
      </c>
      <c r="Y296" s="961"/>
      <c r="Z296" s="450"/>
      <c r="AA296" s="428"/>
      <c r="AB296" s="338" t="str">
        <f>IFERROR(AA296*VLOOKUP(AG296,【参考】数式用3!$AN$24:$BU$27,MATCH(N296,【参考】数式用3!$AN$2:$BU$2,0)),"")</f>
        <v/>
      </c>
      <c r="AC296" s="50"/>
      <c r="AD296" s="427" t="str">
        <f t="shared" si="19"/>
        <v/>
      </c>
      <c r="AE296" s="323" t="str">
        <f t="shared" si="20"/>
        <v/>
      </c>
      <c r="AF296" s="323" t="str">
        <f t="shared" si="21"/>
        <v/>
      </c>
      <c r="AG296" s="323" t="str">
        <f t="shared" si="22"/>
        <v/>
      </c>
    </row>
    <row r="297" spans="1:33" ht="25" customHeight="1">
      <c r="A297" s="430">
        <v>280</v>
      </c>
      <c r="B297" s="908" t="str">
        <f>IF(基本情報入力シート!C334="","",基本情報入力シート!C334)</f>
        <v/>
      </c>
      <c r="C297" s="909"/>
      <c r="D297" s="909"/>
      <c r="E297" s="909"/>
      <c r="F297" s="909"/>
      <c r="G297" s="909"/>
      <c r="H297" s="909"/>
      <c r="I297" s="909"/>
      <c r="J297" s="325" t="str">
        <f>IF(基本情報入力シート!M334="","",基本情報入力シート!M334)</f>
        <v/>
      </c>
      <c r="K297" s="325" t="str">
        <f>IF(基本情報入力シート!R334="","",基本情報入力シート!R334)</f>
        <v/>
      </c>
      <c r="L297" s="325" t="str">
        <f>IF(基本情報入力シート!W334="","",基本情報入力シート!W334)</f>
        <v/>
      </c>
      <c r="M297" s="335" t="str">
        <f>IF(基本情報入力シート!X334="","",基本情報入力シート!X334)</f>
        <v/>
      </c>
      <c r="N297" s="339" t="str">
        <f>IF(基本情報入力シート!Y334="","",基本情報入力シート!Y334)</f>
        <v/>
      </c>
      <c r="O297" s="47"/>
      <c r="P297" s="48"/>
      <c r="Q297" s="49"/>
      <c r="R297" s="47"/>
      <c r="S297" s="336"/>
      <c r="T297" s="454" t="str">
        <f>IFERROR(S297*VLOOKUP(AE297,【参考】数式用3!$AN$3:$BU$14,MATCH(N297,【参考】数式用3!$AN$2:$BU$2,0)),"")</f>
        <v/>
      </c>
      <c r="U297" s="337"/>
      <c r="V297" s="55"/>
      <c r="W297" s="55"/>
      <c r="X297" s="960" t="str">
        <f>IFERROR(V297*VLOOKUP(AF297,【参考】数式用3!$AN$15:$BU$23,MATCH(N297,【参考】数式用3!$AN$2:$BU$2,0)),"")</f>
        <v/>
      </c>
      <c r="Y297" s="961"/>
      <c r="Z297" s="450"/>
      <c r="AA297" s="428"/>
      <c r="AB297" s="338" t="str">
        <f>IFERROR(AA297*VLOOKUP(AG297,【参考】数式用3!$AN$24:$BU$27,MATCH(N297,【参考】数式用3!$AN$2:$BU$2,0)),"")</f>
        <v/>
      </c>
      <c r="AC297" s="50"/>
      <c r="AD297" s="427" t="str">
        <f t="shared" si="19"/>
        <v/>
      </c>
      <c r="AE297" s="323" t="str">
        <f t="shared" si="20"/>
        <v/>
      </c>
      <c r="AF297" s="323" t="str">
        <f t="shared" si="21"/>
        <v/>
      </c>
      <c r="AG297" s="323" t="str">
        <f t="shared" si="22"/>
        <v/>
      </c>
    </row>
    <row r="298" spans="1:33" ht="25" customHeight="1">
      <c r="A298" s="430">
        <v>281</v>
      </c>
      <c r="B298" s="908" t="str">
        <f>IF(基本情報入力シート!C335="","",基本情報入力シート!C335)</f>
        <v/>
      </c>
      <c r="C298" s="909"/>
      <c r="D298" s="909"/>
      <c r="E298" s="909"/>
      <c r="F298" s="909"/>
      <c r="G298" s="909"/>
      <c r="H298" s="909"/>
      <c r="I298" s="909"/>
      <c r="J298" s="325" t="str">
        <f>IF(基本情報入力シート!M335="","",基本情報入力シート!M335)</f>
        <v/>
      </c>
      <c r="K298" s="325" t="str">
        <f>IF(基本情報入力シート!R335="","",基本情報入力シート!R335)</f>
        <v/>
      </c>
      <c r="L298" s="325" t="str">
        <f>IF(基本情報入力シート!W335="","",基本情報入力シート!W335)</f>
        <v/>
      </c>
      <c r="M298" s="335" t="str">
        <f>IF(基本情報入力シート!X335="","",基本情報入力シート!X335)</f>
        <v/>
      </c>
      <c r="N298" s="339" t="str">
        <f>IF(基本情報入力シート!Y335="","",基本情報入力シート!Y335)</f>
        <v/>
      </c>
      <c r="O298" s="47"/>
      <c r="P298" s="48"/>
      <c r="Q298" s="49"/>
      <c r="R298" s="47"/>
      <c r="S298" s="336"/>
      <c r="T298" s="454" t="str">
        <f>IFERROR(S298*VLOOKUP(AE298,【参考】数式用3!$AN$3:$BU$14,MATCH(N298,【参考】数式用3!$AN$2:$BU$2,0)),"")</f>
        <v/>
      </c>
      <c r="U298" s="337"/>
      <c r="V298" s="55"/>
      <c r="W298" s="55"/>
      <c r="X298" s="960" t="str">
        <f>IFERROR(V298*VLOOKUP(AF298,【参考】数式用3!$AN$15:$BU$23,MATCH(N298,【参考】数式用3!$AN$2:$BU$2,0)),"")</f>
        <v/>
      </c>
      <c r="Y298" s="961"/>
      <c r="Z298" s="450"/>
      <c r="AA298" s="428"/>
      <c r="AB298" s="338" t="str">
        <f>IFERROR(AA298*VLOOKUP(AG298,【参考】数式用3!$AN$24:$BU$27,MATCH(N298,【参考】数式用3!$AN$2:$BU$2,0)),"")</f>
        <v/>
      </c>
      <c r="AC298" s="50"/>
      <c r="AD298" s="427" t="str">
        <f t="shared" si="19"/>
        <v/>
      </c>
      <c r="AE298" s="323" t="str">
        <f t="shared" si="20"/>
        <v/>
      </c>
      <c r="AF298" s="323" t="str">
        <f t="shared" si="21"/>
        <v/>
      </c>
      <c r="AG298" s="323" t="str">
        <f t="shared" si="22"/>
        <v/>
      </c>
    </row>
    <row r="299" spans="1:33" ht="25" customHeight="1">
      <c r="A299" s="430">
        <v>282</v>
      </c>
      <c r="B299" s="908" t="str">
        <f>IF(基本情報入力シート!C336="","",基本情報入力シート!C336)</f>
        <v/>
      </c>
      <c r="C299" s="909"/>
      <c r="D299" s="909"/>
      <c r="E299" s="909"/>
      <c r="F299" s="909"/>
      <c r="G299" s="909"/>
      <c r="H299" s="909"/>
      <c r="I299" s="909"/>
      <c r="J299" s="325" t="str">
        <f>IF(基本情報入力シート!M336="","",基本情報入力シート!M336)</f>
        <v/>
      </c>
      <c r="K299" s="325" t="str">
        <f>IF(基本情報入力シート!R336="","",基本情報入力シート!R336)</f>
        <v/>
      </c>
      <c r="L299" s="325" t="str">
        <f>IF(基本情報入力シート!W336="","",基本情報入力シート!W336)</f>
        <v/>
      </c>
      <c r="M299" s="335" t="str">
        <f>IF(基本情報入力シート!X336="","",基本情報入力シート!X336)</f>
        <v/>
      </c>
      <c r="N299" s="339" t="str">
        <f>IF(基本情報入力シート!Y336="","",基本情報入力シート!Y336)</f>
        <v/>
      </c>
      <c r="O299" s="47"/>
      <c r="P299" s="48"/>
      <c r="Q299" s="49"/>
      <c r="R299" s="47"/>
      <c r="S299" s="336"/>
      <c r="T299" s="454" t="str">
        <f>IFERROR(S299*VLOOKUP(AE299,【参考】数式用3!$AN$3:$BU$14,MATCH(N299,【参考】数式用3!$AN$2:$BU$2,0)),"")</f>
        <v/>
      </c>
      <c r="U299" s="337"/>
      <c r="V299" s="55"/>
      <c r="W299" s="55"/>
      <c r="X299" s="960" t="str">
        <f>IFERROR(V299*VLOOKUP(AF299,【参考】数式用3!$AN$15:$BU$23,MATCH(N299,【参考】数式用3!$AN$2:$BU$2,0)),"")</f>
        <v/>
      </c>
      <c r="Y299" s="961"/>
      <c r="Z299" s="450"/>
      <c r="AA299" s="428"/>
      <c r="AB299" s="338" t="str">
        <f>IFERROR(AA299*VLOOKUP(AG299,【参考】数式用3!$AN$24:$BU$27,MATCH(N299,【参考】数式用3!$AN$2:$BU$2,0)),"")</f>
        <v/>
      </c>
      <c r="AC299" s="50"/>
      <c r="AD299" s="427" t="str">
        <f t="shared" si="19"/>
        <v/>
      </c>
      <c r="AE299" s="323" t="str">
        <f t="shared" si="20"/>
        <v/>
      </c>
      <c r="AF299" s="323" t="str">
        <f t="shared" si="21"/>
        <v/>
      </c>
      <c r="AG299" s="323" t="str">
        <f t="shared" si="22"/>
        <v/>
      </c>
    </row>
    <row r="300" spans="1:33" ht="25" customHeight="1">
      <c r="A300" s="430">
        <v>283</v>
      </c>
      <c r="B300" s="908" t="str">
        <f>IF(基本情報入力シート!C337="","",基本情報入力シート!C337)</f>
        <v/>
      </c>
      <c r="C300" s="909"/>
      <c r="D300" s="909"/>
      <c r="E300" s="909"/>
      <c r="F300" s="909"/>
      <c r="G300" s="909"/>
      <c r="H300" s="909"/>
      <c r="I300" s="909"/>
      <c r="J300" s="325" t="str">
        <f>IF(基本情報入力シート!M337="","",基本情報入力シート!M337)</f>
        <v/>
      </c>
      <c r="K300" s="325" t="str">
        <f>IF(基本情報入力シート!R337="","",基本情報入力シート!R337)</f>
        <v/>
      </c>
      <c r="L300" s="325" t="str">
        <f>IF(基本情報入力シート!W337="","",基本情報入力シート!W337)</f>
        <v/>
      </c>
      <c r="M300" s="335" t="str">
        <f>IF(基本情報入力シート!X337="","",基本情報入力シート!X337)</f>
        <v/>
      </c>
      <c r="N300" s="339" t="str">
        <f>IF(基本情報入力シート!Y337="","",基本情報入力シート!Y337)</f>
        <v/>
      </c>
      <c r="O300" s="47"/>
      <c r="P300" s="48"/>
      <c r="Q300" s="49"/>
      <c r="R300" s="47"/>
      <c r="S300" s="336"/>
      <c r="T300" s="454" t="str">
        <f>IFERROR(S300*VLOOKUP(AE300,【参考】数式用3!$AN$3:$BU$14,MATCH(N300,【参考】数式用3!$AN$2:$BU$2,0)),"")</f>
        <v/>
      </c>
      <c r="U300" s="337"/>
      <c r="V300" s="55"/>
      <c r="W300" s="55"/>
      <c r="X300" s="960" t="str">
        <f>IFERROR(V300*VLOOKUP(AF300,【参考】数式用3!$AN$15:$BU$23,MATCH(N300,【参考】数式用3!$AN$2:$BU$2,0)),"")</f>
        <v/>
      </c>
      <c r="Y300" s="961"/>
      <c r="Z300" s="450"/>
      <c r="AA300" s="428"/>
      <c r="AB300" s="338" t="str">
        <f>IFERROR(AA300*VLOOKUP(AG300,【参考】数式用3!$AN$24:$BU$27,MATCH(N300,【参考】数式用3!$AN$2:$BU$2,0)),"")</f>
        <v/>
      </c>
      <c r="AC300" s="50"/>
      <c r="AD300" s="427" t="str">
        <f t="shared" si="19"/>
        <v/>
      </c>
      <c r="AE300" s="323" t="str">
        <f t="shared" si="20"/>
        <v/>
      </c>
      <c r="AF300" s="323" t="str">
        <f t="shared" si="21"/>
        <v/>
      </c>
      <c r="AG300" s="323" t="str">
        <f t="shared" si="22"/>
        <v/>
      </c>
    </row>
    <row r="301" spans="1:33" ht="25" customHeight="1">
      <c r="A301" s="430">
        <v>284</v>
      </c>
      <c r="B301" s="908" t="str">
        <f>IF(基本情報入力シート!C338="","",基本情報入力シート!C338)</f>
        <v/>
      </c>
      <c r="C301" s="909"/>
      <c r="D301" s="909"/>
      <c r="E301" s="909"/>
      <c r="F301" s="909"/>
      <c r="G301" s="909"/>
      <c r="H301" s="909"/>
      <c r="I301" s="909"/>
      <c r="J301" s="325" t="str">
        <f>IF(基本情報入力シート!M338="","",基本情報入力シート!M338)</f>
        <v/>
      </c>
      <c r="K301" s="325" t="str">
        <f>IF(基本情報入力シート!R338="","",基本情報入力シート!R338)</f>
        <v/>
      </c>
      <c r="L301" s="325" t="str">
        <f>IF(基本情報入力シート!W338="","",基本情報入力シート!W338)</f>
        <v/>
      </c>
      <c r="M301" s="335" t="str">
        <f>IF(基本情報入力シート!X338="","",基本情報入力シート!X338)</f>
        <v/>
      </c>
      <c r="N301" s="339" t="str">
        <f>IF(基本情報入力シート!Y338="","",基本情報入力シート!Y338)</f>
        <v/>
      </c>
      <c r="O301" s="47"/>
      <c r="P301" s="48"/>
      <c r="Q301" s="49"/>
      <c r="R301" s="47"/>
      <c r="S301" s="336"/>
      <c r="T301" s="454" t="str">
        <f>IFERROR(S301*VLOOKUP(AE301,【参考】数式用3!$AN$3:$BU$14,MATCH(N301,【参考】数式用3!$AN$2:$BU$2,0)),"")</f>
        <v/>
      </c>
      <c r="U301" s="337"/>
      <c r="V301" s="55"/>
      <c r="W301" s="55"/>
      <c r="X301" s="960" t="str">
        <f>IFERROR(V301*VLOOKUP(AF301,【参考】数式用3!$AN$15:$BU$23,MATCH(N301,【参考】数式用3!$AN$2:$BU$2,0)),"")</f>
        <v/>
      </c>
      <c r="Y301" s="961"/>
      <c r="Z301" s="450"/>
      <c r="AA301" s="428"/>
      <c r="AB301" s="338" t="str">
        <f>IFERROR(AA301*VLOOKUP(AG301,【参考】数式用3!$AN$24:$BU$27,MATCH(N301,【参考】数式用3!$AN$2:$BU$2,0)),"")</f>
        <v/>
      </c>
      <c r="AC301" s="50"/>
      <c r="AD301" s="427" t="str">
        <f t="shared" si="19"/>
        <v/>
      </c>
      <c r="AE301" s="323" t="str">
        <f t="shared" si="20"/>
        <v/>
      </c>
      <c r="AF301" s="323" t="str">
        <f t="shared" si="21"/>
        <v/>
      </c>
      <c r="AG301" s="323" t="str">
        <f t="shared" si="22"/>
        <v/>
      </c>
    </row>
    <row r="302" spans="1:33" ht="25" customHeight="1">
      <c r="A302" s="430">
        <v>285</v>
      </c>
      <c r="B302" s="908" t="str">
        <f>IF(基本情報入力シート!C339="","",基本情報入力シート!C339)</f>
        <v/>
      </c>
      <c r="C302" s="909"/>
      <c r="D302" s="909"/>
      <c r="E302" s="909"/>
      <c r="F302" s="909"/>
      <c r="G302" s="909"/>
      <c r="H302" s="909"/>
      <c r="I302" s="909"/>
      <c r="J302" s="325" t="str">
        <f>IF(基本情報入力シート!M339="","",基本情報入力シート!M339)</f>
        <v/>
      </c>
      <c r="K302" s="325" t="str">
        <f>IF(基本情報入力シート!R339="","",基本情報入力シート!R339)</f>
        <v/>
      </c>
      <c r="L302" s="325" t="str">
        <f>IF(基本情報入力シート!W339="","",基本情報入力シート!W339)</f>
        <v/>
      </c>
      <c r="M302" s="335" t="str">
        <f>IF(基本情報入力シート!X339="","",基本情報入力シート!X339)</f>
        <v/>
      </c>
      <c r="N302" s="339" t="str">
        <f>IF(基本情報入力シート!Y339="","",基本情報入力シート!Y339)</f>
        <v/>
      </c>
      <c r="O302" s="47"/>
      <c r="P302" s="48"/>
      <c r="Q302" s="49"/>
      <c r="R302" s="47"/>
      <c r="S302" s="336"/>
      <c r="T302" s="454" t="str">
        <f>IFERROR(S302*VLOOKUP(AE302,【参考】数式用3!$AN$3:$BU$14,MATCH(N302,【参考】数式用3!$AN$2:$BU$2,0)),"")</f>
        <v/>
      </c>
      <c r="U302" s="337"/>
      <c r="V302" s="55"/>
      <c r="W302" s="55"/>
      <c r="X302" s="960" t="str">
        <f>IFERROR(V302*VLOOKUP(AF302,【参考】数式用3!$AN$15:$BU$23,MATCH(N302,【参考】数式用3!$AN$2:$BU$2,0)),"")</f>
        <v/>
      </c>
      <c r="Y302" s="961"/>
      <c r="Z302" s="450"/>
      <c r="AA302" s="428"/>
      <c r="AB302" s="338" t="str">
        <f>IFERROR(AA302*VLOOKUP(AG302,【参考】数式用3!$AN$24:$BU$27,MATCH(N302,【参考】数式用3!$AN$2:$BU$2,0)),"")</f>
        <v/>
      </c>
      <c r="AC302" s="50"/>
      <c r="AD302" s="427" t="str">
        <f t="shared" si="19"/>
        <v/>
      </c>
      <c r="AE302" s="323" t="str">
        <f t="shared" si="20"/>
        <v/>
      </c>
      <c r="AF302" s="323" t="str">
        <f t="shared" si="21"/>
        <v/>
      </c>
      <c r="AG302" s="323" t="str">
        <f t="shared" si="22"/>
        <v/>
      </c>
    </row>
    <row r="303" spans="1:33" ht="25" customHeight="1">
      <c r="A303" s="430">
        <v>286</v>
      </c>
      <c r="B303" s="908" t="str">
        <f>IF(基本情報入力シート!C340="","",基本情報入力シート!C340)</f>
        <v/>
      </c>
      <c r="C303" s="909"/>
      <c r="D303" s="909"/>
      <c r="E303" s="909"/>
      <c r="F303" s="909"/>
      <c r="G303" s="909"/>
      <c r="H303" s="909"/>
      <c r="I303" s="909"/>
      <c r="J303" s="325" t="str">
        <f>IF(基本情報入力シート!M340="","",基本情報入力シート!M340)</f>
        <v/>
      </c>
      <c r="K303" s="325" t="str">
        <f>IF(基本情報入力シート!R340="","",基本情報入力シート!R340)</f>
        <v/>
      </c>
      <c r="L303" s="325" t="str">
        <f>IF(基本情報入力シート!W340="","",基本情報入力シート!W340)</f>
        <v/>
      </c>
      <c r="M303" s="335" t="str">
        <f>IF(基本情報入力シート!X340="","",基本情報入力シート!X340)</f>
        <v/>
      </c>
      <c r="N303" s="339" t="str">
        <f>IF(基本情報入力シート!Y340="","",基本情報入力シート!Y340)</f>
        <v/>
      </c>
      <c r="O303" s="47"/>
      <c r="P303" s="48"/>
      <c r="Q303" s="49"/>
      <c r="R303" s="47"/>
      <c r="S303" s="336"/>
      <c r="T303" s="454" t="str">
        <f>IFERROR(S303*VLOOKUP(AE303,【参考】数式用3!$AN$3:$BU$14,MATCH(N303,【参考】数式用3!$AN$2:$BU$2,0)),"")</f>
        <v/>
      </c>
      <c r="U303" s="337"/>
      <c r="V303" s="55"/>
      <c r="W303" s="55"/>
      <c r="X303" s="960" t="str">
        <f>IFERROR(V303*VLOOKUP(AF303,【参考】数式用3!$AN$15:$BU$23,MATCH(N303,【参考】数式用3!$AN$2:$BU$2,0)),"")</f>
        <v/>
      </c>
      <c r="Y303" s="961"/>
      <c r="Z303" s="450"/>
      <c r="AA303" s="428"/>
      <c r="AB303" s="338" t="str">
        <f>IFERROR(AA303*VLOOKUP(AG303,【参考】数式用3!$AN$24:$BU$27,MATCH(N303,【参考】数式用3!$AN$2:$BU$2,0)),"")</f>
        <v/>
      </c>
      <c r="AC303" s="50"/>
      <c r="AD303" s="427" t="str">
        <f t="shared" si="19"/>
        <v/>
      </c>
      <c r="AE303" s="323" t="str">
        <f t="shared" si="20"/>
        <v/>
      </c>
      <c r="AF303" s="323" t="str">
        <f t="shared" si="21"/>
        <v/>
      </c>
      <c r="AG303" s="323" t="str">
        <f t="shared" si="22"/>
        <v/>
      </c>
    </row>
    <row r="304" spans="1:33" ht="25" customHeight="1">
      <c r="A304" s="430">
        <v>287</v>
      </c>
      <c r="B304" s="908" t="str">
        <f>IF(基本情報入力シート!C341="","",基本情報入力シート!C341)</f>
        <v/>
      </c>
      <c r="C304" s="909"/>
      <c r="D304" s="909"/>
      <c r="E304" s="909"/>
      <c r="F304" s="909"/>
      <c r="G304" s="909"/>
      <c r="H304" s="909"/>
      <c r="I304" s="909"/>
      <c r="J304" s="325" t="str">
        <f>IF(基本情報入力シート!M341="","",基本情報入力シート!M341)</f>
        <v/>
      </c>
      <c r="K304" s="325" t="str">
        <f>IF(基本情報入力シート!R341="","",基本情報入力シート!R341)</f>
        <v/>
      </c>
      <c r="L304" s="325" t="str">
        <f>IF(基本情報入力シート!W341="","",基本情報入力シート!W341)</f>
        <v/>
      </c>
      <c r="M304" s="335" t="str">
        <f>IF(基本情報入力シート!X341="","",基本情報入力シート!X341)</f>
        <v/>
      </c>
      <c r="N304" s="339" t="str">
        <f>IF(基本情報入力シート!Y341="","",基本情報入力シート!Y341)</f>
        <v/>
      </c>
      <c r="O304" s="47"/>
      <c r="P304" s="48"/>
      <c r="Q304" s="49"/>
      <c r="R304" s="47"/>
      <c r="S304" s="336"/>
      <c r="T304" s="454" t="str">
        <f>IFERROR(S304*VLOOKUP(AE304,【参考】数式用3!$AN$3:$BU$14,MATCH(N304,【参考】数式用3!$AN$2:$BU$2,0)),"")</f>
        <v/>
      </c>
      <c r="U304" s="337"/>
      <c r="V304" s="55"/>
      <c r="W304" s="55"/>
      <c r="X304" s="960" t="str">
        <f>IFERROR(V304*VLOOKUP(AF304,【参考】数式用3!$AN$15:$BU$23,MATCH(N304,【参考】数式用3!$AN$2:$BU$2,0)),"")</f>
        <v/>
      </c>
      <c r="Y304" s="961"/>
      <c r="Z304" s="450"/>
      <c r="AA304" s="428"/>
      <c r="AB304" s="338" t="str">
        <f>IFERROR(AA304*VLOOKUP(AG304,【参考】数式用3!$AN$24:$BU$27,MATCH(N304,【参考】数式用3!$AN$2:$BU$2,0)),"")</f>
        <v/>
      </c>
      <c r="AC304" s="50"/>
      <c r="AD304" s="427" t="str">
        <f t="shared" si="19"/>
        <v/>
      </c>
      <c r="AE304" s="323" t="str">
        <f t="shared" si="20"/>
        <v/>
      </c>
      <c r="AF304" s="323" t="str">
        <f t="shared" si="21"/>
        <v/>
      </c>
      <c r="AG304" s="323" t="str">
        <f t="shared" si="22"/>
        <v/>
      </c>
    </row>
    <row r="305" spans="1:33" ht="25" customHeight="1">
      <c r="A305" s="430">
        <v>288</v>
      </c>
      <c r="B305" s="908" t="str">
        <f>IF(基本情報入力シート!C342="","",基本情報入力シート!C342)</f>
        <v/>
      </c>
      <c r="C305" s="909"/>
      <c r="D305" s="909"/>
      <c r="E305" s="909"/>
      <c r="F305" s="909"/>
      <c r="G305" s="909"/>
      <c r="H305" s="909"/>
      <c r="I305" s="909"/>
      <c r="J305" s="325" t="str">
        <f>IF(基本情報入力シート!M342="","",基本情報入力シート!M342)</f>
        <v/>
      </c>
      <c r="K305" s="325" t="str">
        <f>IF(基本情報入力シート!R342="","",基本情報入力シート!R342)</f>
        <v/>
      </c>
      <c r="L305" s="325" t="str">
        <f>IF(基本情報入力シート!W342="","",基本情報入力シート!W342)</f>
        <v/>
      </c>
      <c r="M305" s="335" t="str">
        <f>IF(基本情報入力シート!X342="","",基本情報入力シート!X342)</f>
        <v/>
      </c>
      <c r="N305" s="339" t="str">
        <f>IF(基本情報入力シート!Y342="","",基本情報入力シート!Y342)</f>
        <v/>
      </c>
      <c r="O305" s="47"/>
      <c r="P305" s="48"/>
      <c r="Q305" s="49"/>
      <c r="R305" s="47"/>
      <c r="S305" s="336"/>
      <c r="T305" s="454" t="str">
        <f>IFERROR(S305*VLOOKUP(AE305,【参考】数式用3!$AN$3:$BU$14,MATCH(N305,【参考】数式用3!$AN$2:$BU$2,0)),"")</f>
        <v/>
      </c>
      <c r="U305" s="337"/>
      <c r="V305" s="55"/>
      <c r="W305" s="55"/>
      <c r="X305" s="960" t="str">
        <f>IFERROR(V305*VLOOKUP(AF305,【参考】数式用3!$AN$15:$BU$23,MATCH(N305,【参考】数式用3!$AN$2:$BU$2,0)),"")</f>
        <v/>
      </c>
      <c r="Y305" s="961"/>
      <c r="Z305" s="450"/>
      <c r="AA305" s="428"/>
      <c r="AB305" s="338" t="str">
        <f>IFERROR(AA305*VLOOKUP(AG305,【参考】数式用3!$AN$24:$BU$27,MATCH(N305,【参考】数式用3!$AN$2:$BU$2,0)),"")</f>
        <v/>
      </c>
      <c r="AC305" s="50"/>
      <c r="AD305" s="427" t="str">
        <f t="shared" si="19"/>
        <v/>
      </c>
      <c r="AE305" s="323" t="str">
        <f t="shared" si="20"/>
        <v/>
      </c>
      <c r="AF305" s="323" t="str">
        <f t="shared" si="21"/>
        <v/>
      </c>
      <c r="AG305" s="323" t="str">
        <f t="shared" si="22"/>
        <v/>
      </c>
    </row>
    <row r="306" spans="1:33" ht="25" customHeight="1">
      <c r="A306" s="430">
        <v>289</v>
      </c>
      <c r="B306" s="908" t="str">
        <f>IF(基本情報入力シート!C343="","",基本情報入力シート!C343)</f>
        <v/>
      </c>
      <c r="C306" s="909"/>
      <c r="D306" s="909"/>
      <c r="E306" s="909"/>
      <c r="F306" s="909"/>
      <c r="G306" s="909"/>
      <c r="H306" s="909"/>
      <c r="I306" s="909"/>
      <c r="J306" s="325" t="str">
        <f>IF(基本情報入力シート!M343="","",基本情報入力シート!M343)</f>
        <v/>
      </c>
      <c r="K306" s="325" t="str">
        <f>IF(基本情報入力シート!R343="","",基本情報入力シート!R343)</f>
        <v/>
      </c>
      <c r="L306" s="325" t="str">
        <f>IF(基本情報入力シート!W343="","",基本情報入力シート!W343)</f>
        <v/>
      </c>
      <c r="M306" s="335" t="str">
        <f>IF(基本情報入力シート!X343="","",基本情報入力シート!X343)</f>
        <v/>
      </c>
      <c r="N306" s="339" t="str">
        <f>IF(基本情報入力シート!Y343="","",基本情報入力シート!Y343)</f>
        <v/>
      </c>
      <c r="O306" s="47"/>
      <c r="P306" s="48"/>
      <c r="Q306" s="49"/>
      <c r="R306" s="47"/>
      <c r="S306" s="336"/>
      <c r="T306" s="454" t="str">
        <f>IFERROR(S306*VLOOKUP(AE306,【参考】数式用3!$AN$3:$BU$14,MATCH(N306,【参考】数式用3!$AN$2:$BU$2,0)),"")</f>
        <v/>
      </c>
      <c r="U306" s="337"/>
      <c r="V306" s="55"/>
      <c r="W306" s="55"/>
      <c r="X306" s="960" t="str">
        <f>IFERROR(V306*VLOOKUP(AF306,【参考】数式用3!$AN$15:$BU$23,MATCH(N306,【参考】数式用3!$AN$2:$BU$2,0)),"")</f>
        <v/>
      </c>
      <c r="Y306" s="961"/>
      <c r="Z306" s="450"/>
      <c r="AA306" s="428"/>
      <c r="AB306" s="338" t="str">
        <f>IFERROR(AA306*VLOOKUP(AG306,【参考】数式用3!$AN$24:$BU$27,MATCH(N306,【参考】数式用3!$AN$2:$BU$2,0)),"")</f>
        <v/>
      </c>
      <c r="AC306" s="50"/>
      <c r="AD306" s="427" t="str">
        <f t="shared" si="19"/>
        <v/>
      </c>
      <c r="AE306" s="323" t="str">
        <f t="shared" si="20"/>
        <v/>
      </c>
      <c r="AF306" s="323" t="str">
        <f t="shared" si="21"/>
        <v/>
      </c>
      <c r="AG306" s="323" t="str">
        <f t="shared" si="22"/>
        <v/>
      </c>
    </row>
    <row r="307" spans="1:33" ht="25" customHeight="1">
      <c r="A307" s="430">
        <v>290</v>
      </c>
      <c r="B307" s="908" t="str">
        <f>IF(基本情報入力シート!C344="","",基本情報入力シート!C344)</f>
        <v/>
      </c>
      <c r="C307" s="909"/>
      <c r="D307" s="909"/>
      <c r="E307" s="909"/>
      <c r="F307" s="909"/>
      <c r="G307" s="909"/>
      <c r="H307" s="909"/>
      <c r="I307" s="909"/>
      <c r="J307" s="325" t="str">
        <f>IF(基本情報入力シート!M344="","",基本情報入力シート!M344)</f>
        <v/>
      </c>
      <c r="K307" s="325" t="str">
        <f>IF(基本情報入力シート!R344="","",基本情報入力シート!R344)</f>
        <v/>
      </c>
      <c r="L307" s="325" t="str">
        <f>IF(基本情報入力シート!W344="","",基本情報入力シート!W344)</f>
        <v/>
      </c>
      <c r="M307" s="335" t="str">
        <f>IF(基本情報入力シート!X344="","",基本情報入力シート!X344)</f>
        <v/>
      </c>
      <c r="N307" s="339" t="str">
        <f>IF(基本情報入力シート!Y344="","",基本情報入力シート!Y344)</f>
        <v/>
      </c>
      <c r="O307" s="47"/>
      <c r="P307" s="48"/>
      <c r="Q307" s="49"/>
      <c r="R307" s="47"/>
      <c r="S307" s="336"/>
      <c r="T307" s="454" t="str">
        <f>IFERROR(S307*VLOOKUP(AE307,【参考】数式用3!$AN$3:$BU$14,MATCH(N307,【参考】数式用3!$AN$2:$BU$2,0)),"")</f>
        <v/>
      </c>
      <c r="U307" s="337"/>
      <c r="V307" s="55"/>
      <c r="W307" s="55"/>
      <c r="X307" s="960" t="str">
        <f>IFERROR(V307*VLOOKUP(AF307,【参考】数式用3!$AN$15:$BU$23,MATCH(N307,【参考】数式用3!$AN$2:$BU$2,0)),"")</f>
        <v/>
      </c>
      <c r="Y307" s="961"/>
      <c r="Z307" s="450"/>
      <c r="AA307" s="428"/>
      <c r="AB307" s="338" t="str">
        <f>IFERROR(AA307*VLOOKUP(AG307,【参考】数式用3!$AN$24:$BU$27,MATCH(N307,【参考】数式用3!$AN$2:$BU$2,0)),"")</f>
        <v/>
      </c>
      <c r="AC307" s="50"/>
      <c r="AD307" s="427" t="str">
        <f t="shared" si="19"/>
        <v/>
      </c>
      <c r="AE307" s="323" t="str">
        <f t="shared" si="20"/>
        <v/>
      </c>
      <c r="AF307" s="323" t="str">
        <f t="shared" si="21"/>
        <v/>
      </c>
      <c r="AG307" s="323" t="str">
        <f t="shared" si="22"/>
        <v/>
      </c>
    </row>
    <row r="308" spans="1:33" ht="25" customHeight="1">
      <c r="A308" s="430">
        <v>291</v>
      </c>
      <c r="B308" s="908" t="str">
        <f>IF(基本情報入力シート!C345="","",基本情報入力シート!C345)</f>
        <v/>
      </c>
      <c r="C308" s="909"/>
      <c r="D308" s="909"/>
      <c r="E308" s="909"/>
      <c r="F308" s="909"/>
      <c r="G308" s="909"/>
      <c r="H308" s="909"/>
      <c r="I308" s="909"/>
      <c r="J308" s="325" t="str">
        <f>IF(基本情報入力シート!M345="","",基本情報入力シート!M345)</f>
        <v/>
      </c>
      <c r="K308" s="325" t="str">
        <f>IF(基本情報入力シート!R345="","",基本情報入力シート!R345)</f>
        <v/>
      </c>
      <c r="L308" s="325" t="str">
        <f>IF(基本情報入力シート!W345="","",基本情報入力シート!W345)</f>
        <v/>
      </c>
      <c r="M308" s="335" t="str">
        <f>IF(基本情報入力シート!X345="","",基本情報入力シート!X345)</f>
        <v/>
      </c>
      <c r="N308" s="339" t="str">
        <f>IF(基本情報入力シート!Y345="","",基本情報入力シート!Y345)</f>
        <v/>
      </c>
      <c r="O308" s="47"/>
      <c r="P308" s="48"/>
      <c r="Q308" s="49"/>
      <c r="R308" s="47"/>
      <c r="S308" s="336"/>
      <c r="T308" s="454" t="str">
        <f>IFERROR(S308*VLOOKUP(AE308,【参考】数式用3!$AN$3:$BU$14,MATCH(N308,【参考】数式用3!$AN$2:$BU$2,0)),"")</f>
        <v/>
      </c>
      <c r="U308" s="337"/>
      <c r="V308" s="55"/>
      <c r="W308" s="55"/>
      <c r="X308" s="960" t="str">
        <f>IFERROR(V308*VLOOKUP(AF308,【参考】数式用3!$AN$15:$BU$23,MATCH(N308,【参考】数式用3!$AN$2:$BU$2,0)),"")</f>
        <v/>
      </c>
      <c r="Y308" s="961"/>
      <c r="Z308" s="450"/>
      <c r="AA308" s="428"/>
      <c r="AB308" s="338" t="str">
        <f>IFERROR(AA308*VLOOKUP(AG308,【参考】数式用3!$AN$24:$BU$27,MATCH(N308,【参考】数式用3!$AN$2:$BU$2,0)),"")</f>
        <v/>
      </c>
      <c r="AC308" s="50"/>
      <c r="AD308" s="427" t="str">
        <f t="shared" si="19"/>
        <v/>
      </c>
      <c r="AE308" s="323" t="str">
        <f t="shared" si="20"/>
        <v/>
      </c>
      <c r="AF308" s="323" t="str">
        <f t="shared" si="21"/>
        <v/>
      </c>
      <c r="AG308" s="323" t="str">
        <f t="shared" si="22"/>
        <v/>
      </c>
    </row>
    <row r="309" spans="1:33" ht="25" customHeight="1">
      <c r="A309" s="430">
        <v>292</v>
      </c>
      <c r="B309" s="908" t="str">
        <f>IF(基本情報入力シート!C346="","",基本情報入力シート!C346)</f>
        <v/>
      </c>
      <c r="C309" s="909"/>
      <c r="D309" s="909"/>
      <c r="E309" s="909"/>
      <c r="F309" s="909"/>
      <c r="G309" s="909"/>
      <c r="H309" s="909"/>
      <c r="I309" s="909"/>
      <c r="J309" s="325" t="str">
        <f>IF(基本情報入力シート!M346="","",基本情報入力シート!M346)</f>
        <v/>
      </c>
      <c r="K309" s="325" t="str">
        <f>IF(基本情報入力シート!R346="","",基本情報入力シート!R346)</f>
        <v/>
      </c>
      <c r="L309" s="325" t="str">
        <f>IF(基本情報入力シート!W346="","",基本情報入力シート!W346)</f>
        <v/>
      </c>
      <c r="M309" s="335" t="str">
        <f>IF(基本情報入力シート!X346="","",基本情報入力シート!X346)</f>
        <v/>
      </c>
      <c r="N309" s="339" t="str">
        <f>IF(基本情報入力シート!Y346="","",基本情報入力シート!Y346)</f>
        <v/>
      </c>
      <c r="O309" s="47"/>
      <c r="P309" s="48"/>
      <c r="Q309" s="49"/>
      <c r="R309" s="47"/>
      <c r="S309" s="336"/>
      <c r="T309" s="454" t="str">
        <f>IFERROR(S309*VLOOKUP(AE309,【参考】数式用3!$AN$3:$BU$14,MATCH(N309,【参考】数式用3!$AN$2:$BU$2,0)),"")</f>
        <v/>
      </c>
      <c r="U309" s="337"/>
      <c r="V309" s="55"/>
      <c r="W309" s="55"/>
      <c r="X309" s="960" t="str">
        <f>IFERROR(V309*VLOOKUP(AF309,【参考】数式用3!$AN$15:$BU$23,MATCH(N309,【参考】数式用3!$AN$2:$BU$2,0)),"")</f>
        <v/>
      </c>
      <c r="Y309" s="961"/>
      <c r="Z309" s="450"/>
      <c r="AA309" s="428"/>
      <c r="AB309" s="338" t="str">
        <f>IFERROR(AA309*VLOOKUP(AG309,【参考】数式用3!$AN$24:$BU$27,MATCH(N309,【参考】数式用3!$AN$2:$BU$2,0)),"")</f>
        <v/>
      </c>
      <c r="AC309" s="50"/>
      <c r="AD309" s="427" t="str">
        <f t="shared" si="19"/>
        <v/>
      </c>
      <c r="AE309" s="323" t="str">
        <f t="shared" si="20"/>
        <v/>
      </c>
      <c r="AF309" s="323" t="str">
        <f t="shared" si="21"/>
        <v/>
      </c>
      <c r="AG309" s="323" t="str">
        <f t="shared" si="22"/>
        <v/>
      </c>
    </row>
    <row r="310" spans="1:33" ht="25" customHeight="1">
      <c r="A310" s="430">
        <v>293</v>
      </c>
      <c r="B310" s="908" t="str">
        <f>IF(基本情報入力シート!C347="","",基本情報入力シート!C347)</f>
        <v/>
      </c>
      <c r="C310" s="909"/>
      <c r="D310" s="909"/>
      <c r="E310" s="909"/>
      <c r="F310" s="909"/>
      <c r="G310" s="909"/>
      <c r="H310" s="909"/>
      <c r="I310" s="909"/>
      <c r="J310" s="325" t="str">
        <f>IF(基本情報入力シート!M347="","",基本情報入力シート!M347)</f>
        <v/>
      </c>
      <c r="K310" s="325" t="str">
        <f>IF(基本情報入力シート!R347="","",基本情報入力シート!R347)</f>
        <v/>
      </c>
      <c r="L310" s="325" t="str">
        <f>IF(基本情報入力シート!W347="","",基本情報入力シート!W347)</f>
        <v/>
      </c>
      <c r="M310" s="335" t="str">
        <f>IF(基本情報入力シート!X347="","",基本情報入力シート!X347)</f>
        <v/>
      </c>
      <c r="N310" s="339" t="str">
        <f>IF(基本情報入力シート!Y347="","",基本情報入力シート!Y347)</f>
        <v/>
      </c>
      <c r="O310" s="47"/>
      <c r="P310" s="48"/>
      <c r="Q310" s="49"/>
      <c r="R310" s="47"/>
      <c r="S310" s="336"/>
      <c r="T310" s="454" t="str">
        <f>IFERROR(S310*VLOOKUP(AE310,【参考】数式用3!$AN$3:$BU$14,MATCH(N310,【参考】数式用3!$AN$2:$BU$2,0)),"")</f>
        <v/>
      </c>
      <c r="U310" s="337"/>
      <c r="V310" s="55"/>
      <c r="W310" s="55"/>
      <c r="X310" s="960" t="str">
        <f>IFERROR(V310*VLOOKUP(AF310,【参考】数式用3!$AN$15:$BU$23,MATCH(N310,【参考】数式用3!$AN$2:$BU$2,0)),"")</f>
        <v/>
      </c>
      <c r="Y310" s="961"/>
      <c r="Z310" s="450"/>
      <c r="AA310" s="428"/>
      <c r="AB310" s="338" t="str">
        <f>IFERROR(AA310*VLOOKUP(AG310,【参考】数式用3!$AN$24:$BU$27,MATCH(N310,【参考】数式用3!$AN$2:$BU$2,0)),"")</f>
        <v/>
      </c>
      <c r="AC310" s="50"/>
      <c r="AD310" s="427" t="str">
        <f t="shared" si="19"/>
        <v/>
      </c>
      <c r="AE310" s="323" t="str">
        <f t="shared" si="20"/>
        <v/>
      </c>
      <c r="AF310" s="323" t="str">
        <f t="shared" si="21"/>
        <v/>
      </c>
      <c r="AG310" s="323" t="str">
        <f t="shared" si="22"/>
        <v/>
      </c>
    </row>
    <row r="311" spans="1:33" ht="25" customHeight="1">
      <c r="A311" s="430">
        <v>294</v>
      </c>
      <c r="B311" s="908" t="str">
        <f>IF(基本情報入力シート!C348="","",基本情報入力シート!C348)</f>
        <v/>
      </c>
      <c r="C311" s="909"/>
      <c r="D311" s="909"/>
      <c r="E311" s="909"/>
      <c r="F311" s="909"/>
      <c r="G311" s="909"/>
      <c r="H311" s="909"/>
      <c r="I311" s="909"/>
      <c r="J311" s="325" t="str">
        <f>IF(基本情報入力シート!M348="","",基本情報入力シート!M348)</f>
        <v/>
      </c>
      <c r="K311" s="325" t="str">
        <f>IF(基本情報入力シート!R348="","",基本情報入力シート!R348)</f>
        <v/>
      </c>
      <c r="L311" s="325" t="str">
        <f>IF(基本情報入力シート!W348="","",基本情報入力シート!W348)</f>
        <v/>
      </c>
      <c r="M311" s="335" t="str">
        <f>IF(基本情報入力シート!X348="","",基本情報入力シート!X348)</f>
        <v/>
      </c>
      <c r="N311" s="339" t="str">
        <f>IF(基本情報入力シート!Y348="","",基本情報入力シート!Y348)</f>
        <v/>
      </c>
      <c r="O311" s="47"/>
      <c r="P311" s="48"/>
      <c r="Q311" s="49"/>
      <c r="R311" s="47"/>
      <c r="S311" s="336"/>
      <c r="T311" s="454" t="str">
        <f>IFERROR(S311*VLOOKUP(AE311,【参考】数式用3!$AN$3:$BU$14,MATCH(N311,【参考】数式用3!$AN$2:$BU$2,0)),"")</f>
        <v/>
      </c>
      <c r="U311" s="337"/>
      <c r="V311" s="55"/>
      <c r="W311" s="55"/>
      <c r="X311" s="960" t="str">
        <f>IFERROR(V311*VLOOKUP(AF311,【参考】数式用3!$AN$15:$BU$23,MATCH(N311,【参考】数式用3!$AN$2:$BU$2,0)),"")</f>
        <v/>
      </c>
      <c r="Y311" s="961"/>
      <c r="Z311" s="450"/>
      <c r="AA311" s="428"/>
      <c r="AB311" s="338" t="str">
        <f>IFERROR(AA311*VLOOKUP(AG311,【参考】数式用3!$AN$24:$BU$27,MATCH(N311,【参考】数式用3!$AN$2:$BU$2,0)),"")</f>
        <v/>
      </c>
      <c r="AC311" s="50"/>
      <c r="AD311" s="427" t="str">
        <f t="shared" si="19"/>
        <v/>
      </c>
      <c r="AE311" s="323" t="str">
        <f t="shared" si="20"/>
        <v/>
      </c>
      <c r="AF311" s="323" t="str">
        <f t="shared" si="21"/>
        <v/>
      </c>
      <c r="AG311" s="323" t="str">
        <f t="shared" si="22"/>
        <v/>
      </c>
    </row>
    <row r="312" spans="1:33" ht="25" customHeight="1">
      <c r="A312" s="430">
        <v>295</v>
      </c>
      <c r="B312" s="908" t="str">
        <f>IF(基本情報入力シート!C349="","",基本情報入力シート!C349)</f>
        <v/>
      </c>
      <c r="C312" s="909"/>
      <c r="D312" s="909"/>
      <c r="E312" s="909"/>
      <c r="F312" s="909"/>
      <c r="G312" s="909"/>
      <c r="H312" s="909"/>
      <c r="I312" s="909"/>
      <c r="J312" s="325" t="str">
        <f>IF(基本情報入力シート!M349="","",基本情報入力シート!M349)</f>
        <v/>
      </c>
      <c r="K312" s="325" t="str">
        <f>IF(基本情報入力シート!R349="","",基本情報入力シート!R349)</f>
        <v/>
      </c>
      <c r="L312" s="325" t="str">
        <f>IF(基本情報入力シート!W349="","",基本情報入力シート!W349)</f>
        <v/>
      </c>
      <c r="M312" s="335" t="str">
        <f>IF(基本情報入力シート!X349="","",基本情報入力シート!X349)</f>
        <v/>
      </c>
      <c r="N312" s="339" t="str">
        <f>IF(基本情報入力シート!Y349="","",基本情報入力シート!Y349)</f>
        <v/>
      </c>
      <c r="O312" s="47"/>
      <c r="P312" s="48"/>
      <c r="Q312" s="49"/>
      <c r="R312" s="47"/>
      <c r="S312" s="336"/>
      <c r="T312" s="454" t="str">
        <f>IFERROR(S312*VLOOKUP(AE312,【参考】数式用3!$AN$3:$BU$14,MATCH(N312,【参考】数式用3!$AN$2:$BU$2,0)),"")</f>
        <v/>
      </c>
      <c r="U312" s="337"/>
      <c r="V312" s="55"/>
      <c r="W312" s="55"/>
      <c r="X312" s="960" t="str">
        <f>IFERROR(V312*VLOOKUP(AF312,【参考】数式用3!$AN$15:$BU$23,MATCH(N312,【参考】数式用3!$AN$2:$BU$2,0)),"")</f>
        <v/>
      </c>
      <c r="Y312" s="961"/>
      <c r="Z312" s="450"/>
      <c r="AA312" s="428"/>
      <c r="AB312" s="338" t="str">
        <f>IFERROR(AA312*VLOOKUP(AG312,【参考】数式用3!$AN$24:$BU$27,MATCH(N312,【参考】数式用3!$AN$2:$BU$2,0)),"")</f>
        <v/>
      </c>
      <c r="AC312" s="50"/>
      <c r="AD312" s="427" t="str">
        <f t="shared" si="19"/>
        <v/>
      </c>
      <c r="AE312" s="323" t="str">
        <f t="shared" si="20"/>
        <v/>
      </c>
      <c r="AF312" s="323" t="str">
        <f t="shared" si="21"/>
        <v/>
      </c>
      <c r="AG312" s="323" t="str">
        <f t="shared" si="22"/>
        <v/>
      </c>
    </row>
    <row r="313" spans="1:33" ht="25" customHeight="1">
      <c r="A313" s="430">
        <v>296</v>
      </c>
      <c r="B313" s="908" t="str">
        <f>IF(基本情報入力シート!C350="","",基本情報入力シート!C350)</f>
        <v/>
      </c>
      <c r="C313" s="909"/>
      <c r="D313" s="909"/>
      <c r="E313" s="909"/>
      <c r="F313" s="909"/>
      <c r="G313" s="909"/>
      <c r="H313" s="909"/>
      <c r="I313" s="909"/>
      <c r="J313" s="325" t="str">
        <f>IF(基本情報入力シート!M350="","",基本情報入力シート!M350)</f>
        <v/>
      </c>
      <c r="K313" s="325" t="str">
        <f>IF(基本情報入力シート!R350="","",基本情報入力シート!R350)</f>
        <v/>
      </c>
      <c r="L313" s="325" t="str">
        <f>IF(基本情報入力シート!W350="","",基本情報入力シート!W350)</f>
        <v/>
      </c>
      <c r="M313" s="335" t="str">
        <f>IF(基本情報入力シート!X350="","",基本情報入力シート!X350)</f>
        <v/>
      </c>
      <c r="N313" s="339" t="str">
        <f>IF(基本情報入力シート!Y350="","",基本情報入力シート!Y350)</f>
        <v/>
      </c>
      <c r="O313" s="47"/>
      <c r="P313" s="48"/>
      <c r="Q313" s="49"/>
      <c r="R313" s="47"/>
      <c r="S313" s="336"/>
      <c r="T313" s="454" t="str">
        <f>IFERROR(S313*VLOOKUP(AE313,【参考】数式用3!$AN$3:$BU$14,MATCH(N313,【参考】数式用3!$AN$2:$BU$2,0)),"")</f>
        <v/>
      </c>
      <c r="U313" s="337"/>
      <c r="V313" s="55"/>
      <c r="W313" s="55"/>
      <c r="X313" s="960" t="str">
        <f>IFERROR(V313*VLOOKUP(AF313,【参考】数式用3!$AN$15:$BU$23,MATCH(N313,【参考】数式用3!$AN$2:$BU$2,0)),"")</f>
        <v/>
      </c>
      <c r="Y313" s="961"/>
      <c r="Z313" s="450"/>
      <c r="AA313" s="428"/>
      <c r="AB313" s="338" t="str">
        <f>IFERROR(AA313*VLOOKUP(AG313,【参考】数式用3!$AN$24:$BU$27,MATCH(N313,【参考】数式用3!$AN$2:$BU$2,0)),"")</f>
        <v/>
      </c>
      <c r="AC313" s="50"/>
      <c r="AD313" s="427" t="str">
        <f t="shared" si="19"/>
        <v/>
      </c>
      <c r="AE313" s="323" t="str">
        <f t="shared" si="20"/>
        <v/>
      </c>
      <c r="AF313" s="323" t="str">
        <f t="shared" si="21"/>
        <v/>
      </c>
      <c r="AG313" s="323" t="str">
        <f t="shared" si="22"/>
        <v/>
      </c>
    </row>
    <row r="314" spans="1:33" ht="25" customHeight="1">
      <c r="A314" s="430">
        <v>297</v>
      </c>
      <c r="B314" s="908" t="str">
        <f>IF(基本情報入力シート!C351="","",基本情報入力シート!C351)</f>
        <v/>
      </c>
      <c r="C314" s="909"/>
      <c r="D314" s="909"/>
      <c r="E314" s="909"/>
      <c r="F314" s="909"/>
      <c r="G314" s="909"/>
      <c r="H314" s="909"/>
      <c r="I314" s="909"/>
      <c r="J314" s="325" t="str">
        <f>IF(基本情報入力シート!M351="","",基本情報入力シート!M351)</f>
        <v/>
      </c>
      <c r="K314" s="325" t="str">
        <f>IF(基本情報入力シート!R351="","",基本情報入力シート!R351)</f>
        <v/>
      </c>
      <c r="L314" s="325" t="str">
        <f>IF(基本情報入力シート!W351="","",基本情報入力シート!W351)</f>
        <v/>
      </c>
      <c r="M314" s="335" t="str">
        <f>IF(基本情報入力シート!X351="","",基本情報入力シート!X351)</f>
        <v/>
      </c>
      <c r="N314" s="339" t="str">
        <f>IF(基本情報入力シート!Y351="","",基本情報入力シート!Y351)</f>
        <v/>
      </c>
      <c r="O314" s="47"/>
      <c r="P314" s="48"/>
      <c r="Q314" s="49"/>
      <c r="R314" s="47"/>
      <c r="S314" s="336"/>
      <c r="T314" s="454" t="str">
        <f>IFERROR(S314*VLOOKUP(AE314,【参考】数式用3!$AN$3:$BU$14,MATCH(N314,【参考】数式用3!$AN$2:$BU$2,0)),"")</f>
        <v/>
      </c>
      <c r="U314" s="337"/>
      <c r="V314" s="55"/>
      <c r="W314" s="55"/>
      <c r="X314" s="960" t="str">
        <f>IFERROR(V314*VLOOKUP(AF314,【参考】数式用3!$AN$15:$BU$23,MATCH(N314,【参考】数式用3!$AN$2:$BU$2,0)),"")</f>
        <v/>
      </c>
      <c r="Y314" s="961"/>
      <c r="Z314" s="450"/>
      <c r="AA314" s="428"/>
      <c r="AB314" s="338" t="str">
        <f>IFERROR(AA314*VLOOKUP(AG314,【参考】数式用3!$AN$24:$BU$27,MATCH(N314,【参考】数式用3!$AN$2:$BU$2,0)),"")</f>
        <v/>
      </c>
      <c r="AC314" s="50"/>
      <c r="AD314" s="427" t="str">
        <f t="shared" si="19"/>
        <v/>
      </c>
      <c r="AE314" s="323" t="str">
        <f t="shared" si="20"/>
        <v/>
      </c>
      <c r="AF314" s="323" t="str">
        <f t="shared" si="21"/>
        <v/>
      </c>
      <c r="AG314" s="323" t="str">
        <f t="shared" si="22"/>
        <v/>
      </c>
    </row>
    <row r="315" spans="1:33" ht="25" customHeight="1">
      <c r="A315" s="430">
        <v>298</v>
      </c>
      <c r="B315" s="908" t="str">
        <f>IF(基本情報入力シート!C352="","",基本情報入力シート!C352)</f>
        <v/>
      </c>
      <c r="C315" s="909"/>
      <c r="D315" s="909"/>
      <c r="E315" s="909"/>
      <c r="F315" s="909"/>
      <c r="G315" s="909"/>
      <c r="H315" s="909"/>
      <c r="I315" s="909"/>
      <c r="J315" s="325" t="str">
        <f>IF(基本情報入力シート!M352="","",基本情報入力シート!M352)</f>
        <v/>
      </c>
      <c r="K315" s="325" t="str">
        <f>IF(基本情報入力シート!R352="","",基本情報入力シート!R352)</f>
        <v/>
      </c>
      <c r="L315" s="325" t="str">
        <f>IF(基本情報入力シート!W352="","",基本情報入力シート!W352)</f>
        <v/>
      </c>
      <c r="M315" s="335" t="str">
        <f>IF(基本情報入力シート!X352="","",基本情報入力シート!X352)</f>
        <v/>
      </c>
      <c r="N315" s="339" t="str">
        <f>IF(基本情報入力シート!Y352="","",基本情報入力シート!Y352)</f>
        <v/>
      </c>
      <c r="O315" s="47"/>
      <c r="P315" s="48"/>
      <c r="Q315" s="49"/>
      <c r="R315" s="47"/>
      <c r="S315" s="336"/>
      <c r="T315" s="454" t="str">
        <f>IFERROR(S315*VLOOKUP(AE315,【参考】数式用3!$AN$3:$BU$14,MATCH(N315,【参考】数式用3!$AN$2:$BU$2,0)),"")</f>
        <v/>
      </c>
      <c r="U315" s="337"/>
      <c r="V315" s="55"/>
      <c r="W315" s="55"/>
      <c r="X315" s="960" t="str">
        <f>IFERROR(V315*VLOOKUP(AF315,【参考】数式用3!$AN$15:$BU$23,MATCH(N315,【参考】数式用3!$AN$2:$BU$2,0)),"")</f>
        <v/>
      </c>
      <c r="Y315" s="961"/>
      <c r="Z315" s="450"/>
      <c r="AA315" s="428"/>
      <c r="AB315" s="338" t="str">
        <f>IFERROR(AA315*VLOOKUP(AG315,【参考】数式用3!$AN$24:$BU$27,MATCH(N315,【参考】数式用3!$AN$2:$BU$2,0)),"")</f>
        <v/>
      </c>
      <c r="AC315" s="50"/>
      <c r="AD315" s="427" t="str">
        <f t="shared" si="19"/>
        <v/>
      </c>
      <c r="AE315" s="323" t="str">
        <f t="shared" si="20"/>
        <v/>
      </c>
      <c r="AF315" s="323" t="str">
        <f t="shared" si="21"/>
        <v/>
      </c>
      <c r="AG315" s="323" t="str">
        <f t="shared" si="22"/>
        <v/>
      </c>
    </row>
    <row r="316" spans="1:33" s="324" customFormat="1" ht="25" customHeight="1">
      <c r="A316" s="429" t="s">
        <v>286</v>
      </c>
      <c r="B316" s="908" t="str">
        <f>IF(基本情報入力シート!C353="","",基本情報入力シート!C353)</f>
        <v/>
      </c>
      <c r="C316" s="909"/>
      <c r="D316" s="909"/>
      <c r="E316" s="909"/>
      <c r="F316" s="909"/>
      <c r="G316" s="909"/>
      <c r="H316" s="909"/>
      <c r="I316" s="909"/>
      <c r="J316" s="325" t="str">
        <f>IF(基本情報入力シート!M353="","",基本情報入力シート!M353)</f>
        <v/>
      </c>
      <c r="K316" s="325" t="str">
        <f>IF(基本情報入力シート!R353="","",基本情報入力シート!R353)</f>
        <v/>
      </c>
      <c r="L316" s="325" t="str">
        <f>IF(基本情報入力シート!W353="","",基本情報入力シート!W353)</f>
        <v/>
      </c>
      <c r="M316" s="335" t="str">
        <f>IF(基本情報入力シート!X353="","",基本情報入力シート!X353)</f>
        <v/>
      </c>
      <c r="N316" s="339" t="str">
        <f>IF(基本情報入力シート!Y353="","",基本情報入力シート!Y353)</f>
        <v/>
      </c>
      <c r="O316" s="47"/>
      <c r="P316" s="48"/>
      <c r="Q316" s="49"/>
      <c r="R316" s="47"/>
      <c r="S316" s="336"/>
      <c r="T316" s="454" t="str">
        <f>IFERROR(S316*VLOOKUP(AE316,【参考】数式用3!$AN$3:$BU$14,MATCH(N316,【参考】数式用3!$AN$2:$BU$2,0)),"")</f>
        <v/>
      </c>
      <c r="U316" s="337"/>
      <c r="V316" s="55"/>
      <c r="W316" s="55"/>
      <c r="X316" s="960" t="str">
        <f>IFERROR(V316*VLOOKUP(AF316,【参考】数式用3!$AN$15:$BU$23,MATCH(N316,【参考】数式用3!$AN$2:$BU$2,0)),"")</f>
        <v/>
      </c>
      <c r="Y316" s="961"/>
      <c r="Z316" s="450"/>
      <c r="AA316" s="428"/>
      <c r="AB316" s="338" t="str">
        <f>IFERROR(AA316*VLOOKUP(AG316,【参考】数式用3!$AN$24:$BU$27,MATCH(N316,【参考】数式用3!$AN$2:$BU$2,0)),"")</f>
        <v/>
      </c>
      <c r="AC316" s="50"/>
      <c r="AD316" s="427" t="str">
        <f t="shared" si="19"/>
        <v/>
      </c>
      <c r="AE316" s="323" t="str">
        <f t="shared" si="20"/>
        <v/>
      </c>
      <c r="AF316" s="323" t="str">
        <f t="shared" si="21"/>
        <v/>
      </c>
      <c r="AG316" s="323" t="str">
        <f t="shared" si="22"/>
        <v/>
      </c>
    </row>
    <row r="317" spans="1:33" ht="25" customHeight="1">
      <c r="A317" s="430">
        <v>299</v>
      </c>
      <c r="B317" s="908" t="str">
        <f>IF(基本情報入力シート!C354="","",基本情報入力シート!C354)</f>
        <v/>
      </c>
      <c r="C317" s="909"/>
      <c r="D317" s="909"/>
      <c r="E317" s="909"/>
      <c r="F317" s="909"/>
      <c r="G317" s="909"/>
      <c r="H317" s="909"/>
      <c r="I317" s="909"/>
      <c r="J317" s="325" t="str">
        <f>IF(基本情報入力シート!M354="","",基本情報入力シート!M354)</f>
        <v/>
      </c>
      <c r="K317" s="325" t="str">
        <f>IF(基本情報入力シート!R354="","",基本情報入力シート!R354)</f>
        <v/>
      </c>
      <c r="L317" s="325" t="str">
        <f>IF(基本情報入力シート!W354="","",基本情報入力シート!W354)</f>
        <v/>
      </c>
      <c r="M317" s="335" t="str">
        <f>IF(基本情報入力シート!X354="","",基本情報入力シート!X354)</f>
        <v/>
      </c>
      <c r="N317" s="339" t="str">
        <f>IF(基本情報入力シート!Y354="","",基本情報入力シート!Y354)</f>
        <v/>
      </c>
      <c r="O317" s="47"/>
      <c r="P317" s="48"/>
      <c r="Q317" s="49"/>
      <c r="R317" s="47"/>
      <c r="S317" s="336"/>
      <c r="T317" s="454" t="str">
        <f>IFERROR(S317*VLOOKUP(AE317,【参考】数式用3!$AN$3:$BU$14,MATCH(N317,【参考】数式用3!$AN$2:$BU$2,0)),"")</f>
        <v/>
      </c>
      <c r="U317" s="337"/>
      <c r="V317" s="55"/>
      <c r="W317" s="55"/>
      <c r="X317" s="960" t="str">
        <f>IFERROR(V317*VLOOKUP(AF317,【参考】数式用3!$AN$15:$BU$23,MATCH(N317,【参考】数式用3!$AN$2:$BU$2,0)),"")</f>
        <v/>
      </c>
      <c r="Y317" s="961"/>
      <c r="Z317" s="450"/>
      <c r="AA317" s="428"/>
      <c r="AB317" s="338" t="str">
        <f>IFERROR(AA317*VLOOKUP(AG317,【参考】数式用3!$AN$24:$BU$27,MATCH(N317,【参考】数式用3!$AN$2:$BU$2,0)),"")</f>
        <v/>
      </c>
      <c r="AC317" s="50"/>
      <c r="AD317" s="427" t="str">
        <f t="shared" si="19"/>
        <v/>
      </c>
      <c r="AE317" s="323" t="str">
        <f t="shared" si="20"/>
        <v/>
      </c>
      <c r="AF317" s="323" t="str">
        <f t="shared" si="21"/>
        <v/>
      </c>
      <c r="AG317" s="323" t="str">
        <f t="shared" si="22"/>
        <v/>
      </c>
    </row>
    <row r="318" spans="1:33" ht="25" customHeight="1">
      <c r="A318" s="430">
        <v>300</v>
      </c>
      <c r="B318" s="908" t="str">
        <f>IF(基本情報入力シート!C355="","",基本情報入力シート!C355)</f>
        <v/>
      </c>
      <c r="C318" s="909"/>
      <c r="D318" s="909"/>
      <c r="E318" s="909"/>
      <c r="F318" s="909"/>
      <c r="G318" s="909"/>
      <c r="H318" s="909"/>
      <c r="I318" s="909"/>
      <c r="J318" s="325" t="str">
        <f>IF(基本情報入力シート!M355="","",基本情報入力シート!M355)</f>
        <v/>
      </c>
      <c r="K318" s="325" t="str">
        <f>IF(基本情報入力シート!R355="","",基本情報入力シート!R355)</f>
        <v/>
      </c>
      <c r="L318" s="325" t="str">
        <f>IF(基本情報入力シート!W355="","",基本情報入力シート!W355)</f>
        <v/>
      </c>
      <c r="M318" s="335" t="str">
        <f>IF(基本情報入力シート!X355="","",基本情報入力シート!X355)</f>
        <v/>
      </c>
      <c r="N318" s="339" t="str">
        <f>IF(基本情報入力シート!Y355="","",基本情報入力シート!Y355)</f>
        <v/>
      </c>
      <c r="O318" s="47"/>
      <c r="P318" s="48"/>
      <c r="Q318" s="49"/>
      <c r="R318" s="47"/>
      <c r="S318" s="336"/>
      <c r="T318" s="454" t="str">
        <f>IFERROR(S318*VLOOKUP(AE318,【参考】数式用3!$AN$3:$BU$14,MATCH(N318,【参考】数式用3!$AN$2:$BU$2,0)),"")</f>
        <v/>
      </c>
      <c r="U318" s="337"/>
      <c r="V318" s="55"/>
      <c r="W318" s="55"/>
      <c r="X318" s="960" t="str">
        <f>IFERROR(V318*VLOOKUP(AF318,【参考】数式用3!$AN$15:$BU$23,MATCH(N318,【参考】数式用3!$AN$2:$BU$2,0)),"")</f>
        <v/>
      </c>
      <c r="Y318" s="961"/>
      <c r="Z318" s="450"/>
      <c r="AA318" s="428"/>
      <c r="AB318" s="338" t="str">
        <f>IFERROR(AA318*VLOOKUP(AG318,【参考】数式用3!$AN$24:$BU$27,MATCH(N318,【参考】数式用3!$AN$2:$BU$2,0)),"")</f>
        <v/>
      </c>
      <c r="AC318" s="50"/>
      <c r="AD318" s="427" t="str">
        <f t="shared" si="19"/>
        <v/>
      </c>
      <c r="AE318" s="323" t="str">
        <f t="shared" si="20"/>
        <v/>
      </c>
      <c r="AF318" s="323" t="str">
        <f t="shared" si="21"/>
        <v/>
      </c>
      <c r="AG318" s="323" t="str">
        <f t="shared" si="22"/>
        <v/>
      </c>
    </row>
    <row r="319" spans="1:33" ht="25" customHeight="1">
      <c r="A319" s="430">
        <v>301</v>
      </c>
      <c r="B319" s="908" t="str">
        <f>IF(基本情報入力シート!C356="","",基本情報入力シート!C356)</f>
        <v/>
      </c>
      <c r="C319" s="909"/>
      <c r="D319" s="909"/>
      <c r="E319" s="909"/>
      <c r="F319" s="909"/>
      <c r="G319" s="909"/>
      <c r="H319" s="909"/>
      <c r="I319" s="909"/>
      <c r="J319" s="325" t="str">
        <f>IF(基本情報入力シート!M356="","",基本情報入力シート!M356)</f>
        <v/>
      </c>
      <c r="K319" s="325" t="str">
        <f>IF(基本情報入力シート!R356="","",基本情報入力シート!R356)</f>
        <v/>
      </c>
      <c r="L319" s="325" t="str">
        <f>IF(基本情報入力シート!W356="","",基本情報入力シート!W356)</f>
        <v/>
      </c>
      <c r="M319" s="335" t="str">
        <f>IF(基本情報入力シート!X356="","",基本情報入力シート!X356)</f>
        <v/>
      </c>
      <c r="N319" s="339" t="str">
        <f>IF(基本情報入力シート!Y356="","",基本情報入力シート!Y356)</f>
        <v/>
      </c>
      <c r="O319" s="47"/>
      <c r="P319" s="48"/>
      <c r="Q319" s="49"/>
      <c r="R319" s="47"/>
      <c r="S319" s="336"/>
      <c r="T319" s="454" t="str">
        <f>IFERROR(S319*VLOOKUP(AE319,【参考】数式用3!$AN$3:$BU$14,MATCH(N319,【参考】数式用3!$AN$2:$BU$2,0)),"")</f>
        <v/>
      </c>
      <c r="U319" s="337"/>
      <c r="V319" s="55"/>
      <c r="W319" s="55"/>
      <c r="X319" s="960" t="str">
        <f>IFERROR(V319*VLOOKUP(AF319,【参考】数式用3!$AN$15:$BU$23,MATCH(N319,【参考】数式用3!$AN$2:$BU$2,0)),"")</f>
        <v/>
      </c>
      <c r="Y319" s="961"/>
      <c r="Z319" s="450"/>
      <c r="AA319" s="428"/>
      <c r="AB319" s="338" t="str">
        <f>IFERROR(AA319*VLOOKUP(AG319,【参考】数式用3!$AN$24:$BU$27,MATCH(N319,【参考】数式用3!$AN$2:$BU$2,0)),"")</f>
        <v/>
      </c>
      <c r="AC319" s="50"/>
      <c r="AD319" s="427" t="str">
        <f t="shared" si="19"/>
        <v/>
      </c>
      <c r="AE319" s="323" t="str">
        <f t="shared" si="20"/>
        <v/>
      </c>
      <c r="AF319" s="323" t="str">
        <f t="shared" si="21"/>
        <v/>
      </c>
      <c r="AG319" s="323" t="str">
        <f t="shared" si="22"/>
        <v/>
      </c>
    </row>
    <row r="320" spans="1:33" ht="25" customHeight="1">
      <c r="A320" s="430">
        <v>302</v>
      </c>
      <c r="B320" s="908" t="str">
        <f>IF(基本情報入力シート!C357="","",基本情報入力シート!C357)</f>
        <v/>
      </c>
      <c r="C320" s="909"/>
      <c r="D320" s="909"/>
      <c r="E320" s="909"/>
      <c r="F320" s="909"/>
      <c r="G320" s="909"/>
      <c r="H320" s="909"/>
      <c r="I320" s="909"/>
      <c r="J320" s="325" t="str">
        <f>IF(基本情報入力シート!M357="","",基本情報入力シート!M357)</f>
        <v/>
      </c>
      <c r="K320" s="325" t="str">
        <f>IF(基本情報入力シート!R357="","",基本情報入力シート!R357)</f>
        <v/>
      </c>
      <c r="L320" s="325" t="str">
        <f>IF(基本情報入力シート!W357="","",基本情報入力シート!W357)</f>
        <v/>
      </c>
      <c r="M320" s="335" t="str">
        <f>IF(基本情報入力シート!X357="","",基本情報入力シート!X357)</f>
        <v/>
      </c>
      <c r="N320" s="339" t="str">
        <f>IF(基本情報入力シート!Y357="","",基本情報入力シート!Y357)</f>
        <v/>
      </c>
      <c r="O320" s="47"/>
      <c r="P320" s="48"/>
      <c r="Q320" s="49"/>
      <c r="R320" s="47"/>
      <c r="S320" s="336"/>
      <c r="T320" s="454" t="str">
        <f>IFERROR(S320*VLOOKUP(AE320,【参考】数式用3!$AN$3:$BU$14,MATCH(N320,【参考】数式用3!$AN$2:$BU$2,0)),"")</f>
        <v/>
      </c>
      <c r="U320" s="337"/>
      <c r="V320" s="55"/>
      <c r="W320" s="55"/>
      <c r="X320" s="960" t="str">
        <f>IFERROR(V320*VLOOKUP(AF320,【参考】数式用3!$AN$15:$BU$23,MATCH(N320,【参考】数式用3!$AN$2:$BU$2,0)),"")</f>
        <v/>
      </c>
      <c r="Y320" s="961"/>
      <c r="Z320" s="450"/>
      <c r="AA320" s="428"/>
      <c r="AB320" s="338" t="str">
        <f>IFERROR(AA320*VLOOKUP(AG320,【参考】数式用3!$AN$24:$BU$27,MATCH(N320,【参考】数式用3!$AN$2:$BU$2,0)),"")</f>
        <v/>
      </c>
      <c r="AC320" s="50"/>
      <c r="AD320" s="427" t="str">
        <f t="shared" si="19"/>
        <v/>
      </c>
      <c r="AE320" s="323" t="str">
        <f t="shared" si="20"/>
        <v/>
      </c>
      <c r="AF320" s="323" t="str">
        <f t="shared" si="21"/>
        <v/>
      </c>
      <c r="AG320" s="323" t="str">
        <f t="shared" si="22"/>
        <v/>
      </c>
    </row>
    <row r="321" spans="1:33" ht="25" customHeight="1">
      <c r="A321" s="430">
        <v>303</v>
      </c>
      <c r="B321" s="908" t="str">
        <f>IF(基本情報入力シート!C358="","",基本情報入力シート!C358)</f>
        <v/>
      </c>
      <c r="C321" s="909"/>
      <c r="D321" s="909"/>
      <c r="E321" s="909"/>
      <c r="F321" s="909"/>
      <c r="G321" s="909"/>
      <c r="H321" s="909"/>
      <c r="I321" s="909"/>
      <c r="J321" s="325" t="str">
        <f>IF(基本情報入力シート!M358="","",基本情報入力シート!M358)</f>
        <v/>
      </c>
      <c r="K321" s="325" t="str">
        <f>IF(基本情報入力シート!R358="","",基本情報入力シート!R358)</f>
        <v/>
      </c>
      <c r="L321" s="325" t="str">
        <f>IF(基本情報入力シート!W358="","",基本情報入力シート!W358)</f>
        <v/>
      </c>
      <c r="M321" s="335" t="str">
        <f>IF(基本情報入力シート!X358="","",基本情報入力シート!X358)</f>
        <v/>
      </c>
      <c r="N321" s="339" t="str">
        <f>IF(基本情報入力シート!Y358="","",基本情報入力シート!Y358)</f>
        <v/>
      </c>
      <c r="O321" s="47"/>
      <c r="P321" s="48"/>
      <c r="Q321" s="49"/>
      <c r="R321" s="47"/>
      <c r="S321" s="336"/>
      <c r="T321" s="454" t="str">
        <f>IFERROR(S321*VLOOKUP(AE321,【参考】数式用3!$AN$3:$BU$14,MATCH(N321,【参考】数式用3!$AN$2:$BU$2,0)),"")</f>
        <v/>
      </c>
      <c r="U321" s="337"/>
      <c r="V321" s="55"/>
      <c r="W321" s="55"/>
      <c r="X321" s="960" t="str">
        <f>IFERROR(V321*VLOOKUP(AF321,【参考】数式用3!$AN$15:$BU$23,MATCH(N321,【参考】数式用3!$AN$2:$BU$2,0)),"")</f>
        <v/>
      </c>
      <c r="Y321" s="961"/>
      <c r="Z321" s="450"/>
      <c r="AA321" s="428"/>
      <c r="AB321" s="338" t="str">
        <f>IFERROR(AA321*VLOOKUP(AG321,【参考】数式用3!$AN$24:$BU$27,MATCH(N321,【参考】数式用3!$AN$2:$BU$2,0)),"")</f>
        <v/>
      </c>
      <c r="AC321" s="50"/>
      <c r="AD321" s="427" t="str">
        <f t="shared" si="19"/>
        <v/>
      </c>
      <c r="AE321" s="323" t="str">
        <f t="shared" si="20"/>
        <v/>
      </c>
      <c r="AF321" s="323" t="str">
        <f t="shared" si="21"/>
        <v/>
      </c>
      <c r="AG321" s="323" t="str">
        <f t="shared" si="22"/>
        <v/>
      </c>
    </row>
    <row r="322" spans="1:33" ht="25" customHeight="1">
      <c r="A322" s="430">
        <v>304</v>
      </c>
      <c r="B322" s="908" t="str">
        <f>IF(基本情報入力シート!C359="","",基本情報入力シート!C359)</f>
        <v/>
      </c>
      <c r="C322" s="909"/>
      <c r="D322" s="909"/>
      <c r="E322" s="909"/>
      <c r="F322" s="909"/>
      <c r="G322" s="909"/>
      <c r="H322" s="909"/>
      <c r="I322" s="909"/>
      <c r="J322" s="325" t="str">
        <f>IF(基本情報入力シート!M359="","",基本情報入力シート!M359)</f>
        <v/>
      </c>
      <c r="K322" s="325" t="str">
        <f>IF(基本情報入力シート!R359="","",基本情報入力シート!R359)</f>
        <v/>
      </c>
      <c r="L322" s="325" t="str">
        <f>IF(基本情報入力シート!W359="","",基本情報入力シート!W359)</f>
        <v/>
      </c>
      <c r="M322" s="335" t="str">
        <f>IF(基本情報入力シート!X359="","",基本情報入力シート!X359)</f>
        <v/>
      </c>
      <c r="N322" s="339" t="str">
        <f>IF(基本情報入力シート!Y359="","",基本情報入力シート!Y359)</f>
        <v/>
      </c>
      <c r="O322" s="47"/>
      <c r="P322" s="48"/>
      <c r="Q322" s="49"/>
      <c r="R322" s="47"/>
      <c r="S322" s="336"/>
      <c r="T322" s="454" t="str">
        <f>IFERROR(S322*VLOOKUP(AE322,【参考】数式用3!$AN$3:$BU$14,MATCH(N322,【参考】数式用3!$AN$2:$BU$2,0)),"")</f>
        <v/>
      </c>
      <c r="U322" s="337"/>
      <c r="V322" s="55"/>
      <c r="W322" s="55"/>
      <c r="X322" s="960" t="str">
        <f>IFERROR(V322*VLOOKUP(AF322,【参考】数式用3!$AN$15:$BU$23,MATCH(N322,【参考】数式用3!$AN$2:$BU$2,0)),"")</f>
        <v/>
      </c>
      <c r="Y322" s="961"/>
      <c r="Z322" s="450"/>
      <c r="AA322" s="428"/>
      <c r="AB322" s="338" t="str">
        <f>IFERROR(AA322*VLOOKUP(AG322,【参考】数式用3!$AN$24:$BU$27,MATCH(N322,【参考】数式用3!$AN$2:$BU$2,0)),"")</f>
        <v/>
      </c>
      <c r="AC322" s="50"/>
      <c r="AD322" s="427" t="str">
        <f t="shared" si="19"/>
        <v/>
      </c>
      <c r="AE322" s="323" t="str">
        <f t="shared" si="20"/>
        <v/>
      </c>
      <c r="AF322" s="323" t="str">
        <f t="shared" si="21"/>
        <v/>
      </c>
      <c r="AG322" s="323" t="str">
        <f t="shared" si="22"/>
        <v/>
      </c>
    </row>
    <row r="323" spans="1:33" ht="25" customHeight="1">
      <c r="A323" s="430">
        <v>305</v>
      </c>
      <c r="B323" s="908" t="str">
        <f>IF(基本情報入力シート!C360="","",基本情報入力シート!C360)</f>
        <v/>
      </c>
      <c r="C323" s="909"/>
      <c r="D323" s="909"/>
      <c r="E323" s="909"/>
      <c r="F323" s="909"/>
      <c r="G323" s="909"/>
      <c r="H323" s="909"/>
      <c r="I323" s="909"/>
      <c r="J323" s="325" t="str">
        <f>IF(基本情報入力シート!M360="","",基本情報入力シート!M360)</f>
        <v/>
      </c>
      <c r="K323" s="325" t="str">
        <f>IF(基本情報入力シート!R360="","",基本情報入力シート!R360)</f>
        <v/>
      </c>
      <c r="L323" s="325" t="str">
        <f>IF(基本情報入力シート!W360="","",基本情報入力シート!W360)</f>
        <v/>
      </c>
      <c r="M323" s="335" t="str">
        <f>IF(基本情報入力シート!X360="","",基本情報入力シート!X360)</f>
        <v/>
      </c>
      <c r="N323" s="339" t="str">
        <f>IF(基本情報入力シート!Y360="","",基本情報入力シート!Y360)</f>
        <v/>
      </c>
      <c r="O323" s="47"/>
      <c r="P323" s="48"/>
      <c r="Q323" s="49"/>
      <c r="R323" s="47"/>
      <c r="S323" s="336"/>
      <c r="T323" s="454" t="str">
        <f>IFERROR(S323*VLOOKUP(AE323,【参考】数式用3!$AN$3:$BU$14,MATCH(N323,【参考】数式用3!$AN$2:$BU$2,0)),"")</f>
        <v/>
      </c>
      <c r="U323" s="337"/>
      <c r="V323" s="55"/>
      <c r="W323" s="55"/>
      <c r="X323" s="960" t="str">
        <f>IFERROR(V323*VLOOKUP(AF323,【参考】数式用3!$AN$15:$BU$23,MATCH(N323,【参考】数式用3!$AN$2:$BU$2,0)),"")</f>
        <v/>
      </c>
      <c r="Y323" s="961"/>
      <c r="Z323" s="450"/>
      <c r="AA323" s="428"/>
      <c r="AB323" s="338" t="str">
        <f>IFERROR(AA323*VLOOKUP(AG323,【参考】数式用3!$AN$24:$BU$27,MATCH(N323,【参考】数式用3!$AN$2:$BU$2,0)),"")</f>
        <v/>
      </c>
      <c r="AC323" s="50"/>
      <c r="AD323" s="427" t="str">
        <f t="shared" si="19"/>
        <v/>
      </c>
      <c r="AE323" s="323" t="str">
        <f t="shared" si="20"/>
        <v/>
      </c>
      <c r="AF323" s="323" t="str">
        <f t="shared" si="21"/>
        <v/>
      </c>
      <c r="AG323" s="323" t="str">
        <f t="shared" si="22"/>
        <v/>
      </c>
    </row>
    <row r="324" spans="1:33" ht="25" customHeight="1">
      <c r="A324" s="430">
        <v>306</v>
      </c>
      <c r="B324" s="908" t="str">
        <f>IF(基本情報入力シート!C361="","",基本情報入力シート!C361)</f>
        <v/>
      </c>
      <c r="C324" s="909"/>
      <c r="D324" s="909"/>
      <c r="E324" s="909"/>
      <c r="F324" s="909"/>
      <c r="G324" s="909"/>
      <c r="H324" s="909"/>
      <c r="I324" s="909"/>
      <c r="J324" s="325" t="str">
        <f>IF(基本情報入力シート!M361="","",基本情報入力シート!M361)</f>
        <v/>
      </c>
      <c r="K324" s="325" t="str">
        <f>IF(基本情報入力シート!R361="","",基本情報入力シート!R361)</f>
        <v/>
      </c>
      <c r="L324" s="325" t="str">
        <f>IF(基本情報入力シート!W361="","",基本情報入力シート!W361)</f>
        <v/>
      </c>
      <c r="M324" s="335" t="str">
        <f>IF(基本情報入力シート!X361="","",基本情報入力シート!X361)</f>
        <v/>
      </c>
      <c r="N324" s="339" t="str">
        <f>IF(基本情報入力シート!Y361="","",基本情報入力シート!Y361)</f>
        <v/>
      </c>
      <c r="O324" s="47"/>
      <c r="P324" s="48"/>
      <c r="Q324" s="49"/>
      <c r="R324" s="47"/>
      <c r="S324" s="336"/>
      <c r="T324" s="454" t="str">
        <f>IFERROR(S324*VLOOKUP(AE324,【参考】数式用3!$AN$3:$BU$14,MATCH(N324,【参考】数式用3!$AN$2:$BU$2,0)),"")</f>
        <v/>
      </c>
      <c r="U324" s="337"/>
      <c r="V324" s="55"/>
      <c r="W324" s="55"/>
      <c r="X324" s="960" t="str">
        <f>IFERROR(V324*VLOOKUP(AF324,【参考】数式用3!$AN$15:$BU$23,MATCH(N324,【参考】数式用3!$AN$2:$BU$2,0)),"")</f>
        <v/>
      </c>
      <c r="Y324" s="961"/>
      <c r="Z324" s="450"/>
      <c r="AA324" s="428"/>
      <c r="AB324" s="338" t="str">
        <f>IFERROR(AA324*VLOOKUP(AG324,【参考】数式用3!$AN$24:$BU$27,MATCH(N324,【参考】数式用3!$AN$2:$BU$2,0)),"")</f>
        <v/>
      </c>
      <c r="AC324" s="50"/>
      <c r="AD324" s="427" t="str">
        <f t="shared" si="19"/>
        <v/>
      </c>
      <c r="AE324" s="323" t="str">
        <f t="shared" si="20"/>
        <v/>
      </c>
      <c r="AF324" s="323" t="str">
        <f t="shared" si="21"/>
        <v/>
      </c>
      <c r="AG324" s="323" t="str">
        <f t="shared" si="22"/>
        <v/>
      </c>
    </row>
    <row r="325" spans="1:33" ht="25" customHeight="1">
      <c r="A325" s="430">
        <v>307</v>
      </c>
      <c r="B325" s="908" t="str">
        <f>IF(基本情報入力シート!C362="","",基本情報入力シート!C362)</f>
        <v/>
      </c>
      <c r="C325" s="909"/>
      <c r="D325" s="909"/>
      <c r="E325" s="909"/>
      <c r="F325" s="909"/>
      <c r="G325" s="909"/>
      <c r="H325" s="909"/>
      <c r="I325" s="909"/>
      <c r="J325" s="325" t="str">
        <f>IF(基本情報入力シート!M362="","",基本情報入力シート!M362)</f>
        <v/>
      </c>
      <c r="K325" s="325" t="str">
        <f>IF(基本情報入力シート!R362="","",基本情報入力シート!R362)</f>
        <v/>
      </c>
      <c r="L325" s="325" t="str">
        <f>IF(基本情報入力シート!W362="","",基本情報入力シート!W362)</f>
        <v/>
      </c>
      <c r="M325" s="335" t="str">
        <f>IF(基本情報入力シート!X362="","",基本情報入力シート!X362)</f>
        <v/>
      </c>
      <c r="N325" s="339" t="str">
        <f>IF(基本情報入力シート!Y362="","",基本情報入力シート!Y362)</f>
        <v/>
      </c>
      <c r="O325" s="47"/>
      <c r="P325" s="48"/>
      <c r="Q325" s="49"/>
      <c r="R325" s="47"/>
      <c r="S325" s="336"/>
      <c r="T325" s="454" t="str">
        <f>IFERROR(S325*VLOOKUP(AE325,【参考】数式用3!$AN$3:$BU$14,MATCH(N325,【参考】数式用3!$AN$2:$BU$2,0)),"")</f>
        <v/>
      </c>
      <c r="U325" s="337"/>
      <c r="V325" s="55"/>
      <c r="W325" s="55"/>
      <c r="X325" s="960" t="str">
        <f>IFERROR(V325*VLOOKUP(AF325,【参考】数式用3!$AN$15:$BU$23,MATCH(N325,【参考】数式用3!$AN$2:$BU$2,0)),"")</f>
        <v/>
      </c>
      <c r="Y325" s="961"/>
      <c r="Z325" s="450"/>
      <c r="AA325" s="428"/>
      <c r="AB325" s="338" t="str">
        <f>IFERROR(AA325*VLOOKUP(AG325,【参考】数式用3!$AN$24:$BU$27,MATCH(N325,【参考】数式用3!$AN$2:$BU$2,0)),"")</f>
        <v/>
      </c>
      <c r="AC325" s="50"/>
      <c r="AD325" s="427" t="str">
        <f t="shared" si="19"/>
        <v/>
      </c>
      <c r="AE325" s="323" t="str">
        <f t="shared" si="20"/>
        <v/>
      </c>
      <c r="AF325" s="323" t="str">
        <f t="shared" si="21"/>
        <v/>
      </c>
      <c r="AG325" s="323" t="str">
        <f t="shared" si="22"/>
        <v/>
      </c>
    </row>
    <row r="326" spans="1:33" ht="25" customHeight="1">
      <c r="A326" s="430">
        <v>308</v>
      </c>
      <c r="B326" s="908" t="str">
        <f>IF(基本情報入力シート!C363="","",基本情報入力シート!C363)</f>
        <v/>
      </c>
      <c r="C326" s="909"/>
      <c r="D326" s="909"/>
      <c r="E326" s="909"/>
      <c r="F326" s="909"/>
      <c r="G326" s="909"/>
      <c r="H326" s="909"/>
      <c r="I326" s="909"/>
      <c r="J326" s="325" t="str">
        <f>IF(基本情報入力シート!M363="","",基本情報入力シート!M363)</f>
        <v/>
      </c>
      <c r="K326" s="325" t="str">
        <f>IF(基本情報入力シート!R363="","",基本情報入力シート!R363)</f>
        <v/>
      </c>
      <c r="L326" s="325" t="str">
        <f>IF(基本情報入力シート!W363="","",基本情報入力シート!W363)</f>
        <v/>
      </c>
      <c r="M326" s="335" t="str">
        <f>IF(基本情報入力シート!X363="","",基本情報入力シート!X363)</f>
        <v/>
      </c>
      <c r="N326" s="339" t="str">
        <f>IF(基本情報入力シート!Y363="","",基本情報入力シート!Y363)</f>
        <v/>
      </c>
      <c r="O326" s="47"/>
      <c r="P326" s="48"/>
      <c r="Q326" s="49"/>
      <c r="R326" s="47"/>
      <c r="S326" s="336"/>
      <c r="T326" s="454" t="str">
        <f>IFERROR(S326*VLOOKUP(AE326,【参考】数式用3!$AN$3:$BU$14,MATCH(N326,【参考】数式用3!$AN$2:$BU$2,0)),"")</f>
        <v/>
      </c>
      <c r="U326" s="337"/>
      <c r="V326" s="55"/>
      <c r="W326" s="55"/>
      <c r="X326" s="960" t="str">
        <f>IFERROR(V326*VLOOKUP(AF326,【参考】数式用3!$AN$15:$BU$23,MATCH(N326,【参考】数式用3!$AN$2:$BU$2,0)),"")</f>
        <v/>
      </c>
      <c r="Y326" s="961"/>
      <c r="Z326" s="450"/>
      <c r="AA326" s="428"/>
      <c r="AB326" s="338" t="str">
        <f>IFERROR(AA326*VLOOKUP(AG326,【参考】数式用3!$AN$24:$BU$27,MATCH(N326,【参考】数式用3!$AN$2:$BU$2,0)),"")</f>
        <v/>
      </c>
      <c r="AC326" s="50"/>
      <c r="AD326" s="427" t="str">
        <f t="shared" si="19"/>
        <v/>
      </c>
      <c r="AE326" s="323" t="str">
        <f t="shared" si="20"/>
        <v/>
      </c>
      <c r="AF326" s="323" t="str">
        <f t="shared" si="21"/>
        <v/>
      </c>
      <c r="AG326" s="323" t="str">
        <f t="shared" si="22"/>
        <v/>
      </c>
    </row>
    <row r="327" spans="1:33" ht="25" customHeight="1">
      <c r="A327" s="430">
        <v>309</v>
      </c>
      <c r="B327" s="908" t="str">
        <f>IF(基本情報入力シート!C364="","",基本情報入力シート!C364)</f>
        <v/>
      </c>
      <c r="C327" s="909"/>
      <c r="D327" s="909"/>
      <c r="E327" s="909"/>
      <c r="F327" s="909"/>
      <c r="G327" s="909"/>
      <c r="H327" s="909"/>
      <c r="I327" s="909"/>
      <c r="J327" s="325" t="str">
        <f>IF(基本情報入力シート!M364="","",基本情報入力シート!M364)</f>
        <v/>
      </c>
      <c r="K327" s="325" t="str">
        <f>IF(基本情報入力シート!R364="","",基本情報入力シート!R364)</f>
        <v/>
      </c>
      <c r="L327" s="325" t="str">
        <f>IF(基本情報入力シート!W364="","",基本情報入力シート!W364)</f>
        <v/>
      </c>
      <c r="M327" s="335" t="str">
        <f>IF(基本情報入力シート!X364="","",基本情報入力シート!X364)</f>
        <v/>
      </c>
      <c r="N327" s="339" t="str">
        <f>IF(基本情報入力シート!Y364="","",基本情報入力シート!Y364)</f>
        <v/>
      </c>
      <c r="O327" s="47"/>
      <c r="P327" s="48"/>
      <c r="Q327" s="49"/>
      <c r="R327" s="47"/>
      <c r="S327" s="336"/>
      <c r="T327" s="454" t="str">
        <f>IFERROR(S327*VLOOKUP(AE327,【参考】数式用3!$AN$3:$BU$14,MATCH(N327,【参考】数式用3!$AN$2:$BU$2,0)),"")</f>
        <v/>
      </c>
      <c r="U327" s="337"/>
      <c r="V327" s="55"/>
      <c r="W327" s="55"/>
      <c r="X327" s="960" t="str">
        <f>IFERROR(V327*VLOOKUP(AF327,【参考】数式用3!$AN$15:$BU$23,MATCH(N327,【参考】数式用3!$AN$2:$BU$2,0)),"")</f>
        <v/>
      </c>
      <c r="Y327" s="961"/>
      <c r="Z327" s="450"/>
      <c r="AA327" s="428"/>
      <c r="AB327" s="338" t="str">
        <f>IFERROR(AA327*VLOOKUP(AG327,【参考】数式用3!$AN$24:$BU$27,MATCH(N327,【参考】数式用3!$AN$2:$BU$2,0)),"")</f>
        <v/>
      </c>
      <c r="AC327" s="50"/>
      <c r="AD327" s="427" t="str">
        <f t="shared" si="19"/>
        <v/>
      </c>
      <c r="AE327" s="323" t="str">
        <f t="shared" si="20"/>
        <v/>
      </c>
      <c r="AF327" s="323" t="str">
        <f t="shared" si="21"/>
        <v/>
      </c>
      <c r="AG327" s="323" t="str">
        <f t="shared" si="22"/>
        <v/>
      </c>
    </row>
    <row r="328" spans="1:33" ht="25" customHeight="1">
      <c r="A328" s="430">
        <v>310</v>
      </c>
      <c r="B328" s="908" t="str">
        <f>IF(基本情報入力シート!C365="","",基本情報入力シート!C365)</f>
        <v/>
      </c>
      <c r="C328" s="909"/>
      <c r="D328" s="909"/>
      <c r="E328" s="909"/>
      <c r="F328" s="909"/>
      <c r="G328" s="909"/>
      <c r="H328" s="909"/>
      <c r="I328" s="909"/>
      <c r="J328" s="325" t="str">
        <f>IF(基本情報入力シート!M365="","",基本情報入力シート!M365)</f>
        <v/>
      </c>
      <c r="K328" s="325" t="str">
        <f>IF(基本情報入力シート!R365="","",基本情報入力シート!R365)</f>
        <v/>
      </c>
      <c r="L328" s="325" t="str">
        <f>IF(基本情報入力シート!W365="","",基本情報入力シート!W365)</f>
        <v/>
      </c>
      <c r="M328" s="335" t="str">
        <f>IF(基本情報入力シート!X365="","",基本情報入力シート!X365)</f>
        <v/>
      </c>
      <c r="N328" s="339" t="str">
        <f>IF(基本情報入力シート!Y365="","",基本情報入力シート!Y365)</f>
        <v/>
      </c>
      <c r="O328" s="47"/>
      <c r="P328" s="48"/>
      <c r="Q328" s="49"/>
      <c r="R328" s="47"/>
      <c r="S328" s="336"/>
      <c r="T328" s="454" t="str">
        <f>IFERROR(S328*VLOOKUP(AE328,【参考】数式用3!$AN$3:$BU$14,MATCH(N328,【参考】数式用3!$AN$2:$BU$2,0)),"")</f>
        <v/>
      </c>
      <c r="U328" s="337"/>
      <c r="V328" s="55"/>
      <c r="W328" s="55"/>
      <c r="X328" s="960" t="str">
        <f>IFERROR(V328*VLOOKUP(AF328,【参考】数式用3!$AN$15:$BU$23,MATCH(N328,【参考】数式用3!$AN$2:$BU$2,0)),"")</f>
        <v/>
      </c>
      <c r="Y328" s="961"/>
      <c r="Z328" s="450"/>
      <c r="AA328" s="428"/>
      <c r="AB328" s="338" t="str">
        <f>IFERROR(AA328*VLOOKUP(AG328,【参考】数式用3!$AN$24:$BU$27,MATCH(N328,【参考】数式用3!$AN$2:$BU$2,0)),"")</f>
        <v/>
      </c>
      <c r="AC328" s="50"/>
      <c r="AD328" s="427" t="str">
        <f t="shared" si="19"/>
        <v/>
      </c>
      <c r="AE328" s="323" t="str">
        <f t="shared" si="20"/>
        <v/>
      </c>
      <c r="AF328" s="323" t="str">
        <f t="shared" si="21"/>
        <v/>
      </c>
      <c r="AG328" s="323" t="str">
        <f t="shared" si="22"/>
        <v/>
      </c>
    </row>
    <row r="329" spans="1:33" ht="25" customHeight="1">
      <c r="A329" s="430">
        <v>311</v>
      </c>
      <c r="B329" s="908" t="str">
        <f>IF(基本情報入力シート!C366="","",基本情報入力シート!C366)</f>
        <v/>
      </c>
      <c r="C329" s="909"/>
      <c r="D329" s="909"/>
      <c r="E329" s="909"/>
      <c r="F329" s="909"/>
      <c r="G329" s="909"/>
      <c r="H329" s="909"/>
      <c r="I329" s="909"/>
      <c r="J329" s="325" t="str">
        <f>IF(基本情報入力シート!M366="","",基本情報入力シート!M366)</f>
        <v/>
      </c>
      <c r="K329" s="325" t="str">
        <f>IF(基本情報入力シート!R366="","",基本情報入力シート!R366)</f>
        <v/>
      </c>
      <c r="L329" s="325" t="str">
        <f>IF(基本情報入力シート!W366="","",基本情報入力シート!W366)</f>
        <v/>
      </c>
      <c r="M329" s="335" t="str">
        <f>IF(基本情報入力シート!X366="","",基本情報入力シート!X366)</f>
        <v/>
      </c>
      <c r="N329" s="339" t="str">
        <f>IF(基本情報入力シート!Y366="","",基本情報入力シート!Y366)</f>
        <v/>
      </c>
      <c r="O329" s="47"/>
      <c r="P329" s="48"/>
      <c r="Q329" s="49"/>
      <c r="R329" s="47"/>
      <c r="S329" s="336"/>
      <c r="T329" s="454" t="str">
        <f>IFERROR(S329*VLOOKUP(AE329,【参考】数式用3!$AN$3:$BU$14,MATCH(N329,【参考】数式用3!$AN$2:$BU$2,0)),"")</f>
        <v/>
      </c>
      <c r="U329" s="337"/>
      <c r="V329" s="55"/>
      <c r="W329" s="55"/>
      <c r="X329" s="960" t="str">
        <f>IFERROR(V329*VLOOKUP(AF329,【参考】数式用3!$AN$15:$BU$23,MATCH(N329,【参考】数式用3!$AN$2:$BU$2,0)),"")</f>
        <v/>
      </c>
      <c r="Y329" s="961"/>
      <c r="Z329" s="450"/>
      <c r="AA329" s="428"/>
      <c r="AB329" s="338" t="str">
        <f>IFERROR(AA329*VLOOKUP(AG329,【参考】数式用3!$AN$24:$BU$27,MATCH(N329,【参考】数式用3!$AN$2:$BU$2,0)),"")</f>
        <v/>
      </c>
      <c r="AC329" s="50"/>
      <c r="AD329" s="427" t="str">
        <f t="shared" si="19"/>
        <v/>
      </c>
      <c r="AE329" s="323" t="str">
        <f t="shared" si="20"/>
        <v/>
      </c>
      <c r="AF329" s="323" t="str">
        <f t="shared" si="21"/>
        <v/>
      </c>
      <c r="AG329" s="323" t="str">
        <f t="shared" si="22"/>
        <v/>
      </c>
    </row>
    <row r="330" spans="1:33" ht="25" customHeight="1">
      <c r="A330" s="430">
        <v>312</v>
      </c>
      <c r="B330" s="908" t="str">
        <f>IF(基本情報入力シート!C367="","",基本情報入力シート!C367)</f>
        <v/>
      </c>
      <c r="C330" s="909"/>
      <c r="D330" s="909"/>
      <c r="E330" s="909"/>
      <c r="F330" s="909"/>
      <c r="G330" s="909"/>
      <c r="H330" s="909"/>
      <c r="I330" s="909"/>
      <c r="J330" s="325" t="str">
        <f>IF(基本情報入力シート!M367="","",基本情報入力シート!M367)</f>
        <v/>
      </c>
      <c r="K330" s="325" t="str">
        <f>IF(基本情報入力シート!R367="","",基本情報入力シート!R367)</f>
        <v/>
      </c>
      <c r="L330" s="325" t="str">
        <f>IF(基本情報入力シート!W367="","",基本情報入力シート!W367)</f>
        <v/>
      </c>
      <c r="M330" s="335" t="str">
        <f>IF(基本情報入力シート!X367="","",基本情報入力シート!X367)</f>
        <v/>
      </c>
      <c r="N330" s="339" t="str">
        <f>IF(基本情報入力シート!Y367="","",基本情報入力シート!Y367)</f>
        <v/>
      </c>
      <c r="O330" s="47"/>
      <c r="P330" s="48"/>
      <c r="Q330" s="49"/>
      <c r="R330" s="47"/>
      <c r="S330" s="336"/>
      <c r="T330" s="454" t="str">
        <f>IFERROR(S330*VLOOKUP(AE330,【参考】数式用3!$AN$3:$BU$14,MATCH(N330,【参考】数式用3!$AN$2:$BU$2,0)),"")</f>
        <v/>
      </c>
      <c r="U330" s="337"/>
      <c r="V330" s="55"/>
      <c r="W330" s="55"/>
      <c r="X330" s="960" t="str">
        <f>IFERROR(V330*VLOOKUP(AF330,【参考】数式用3!$AN$15:$BU$23,MATCH(N330,【参考】数式用3!$AN$2:$BU$2,0)),"")</f>
        <v/>
      </c>
      <c r="Y330" s="961"/>
      <c r="Z330" s="450"/>
      <c r="AA330" s="428"/>
      <c r="AB330" s="338" t="str">
        <f>IFERROR(AA330*VLOOKUP(AG330,【参考】数式用3!$AN$24:$BU$27,MATCH(N330,【参考】数式用3!$AN$2:$BU$2,0)),"")</f>
        <v/>
      </c>
      <c r="AC330" s="50"/>
      <c r="AD330" s="427" t="str">
        <f t="shared" si="19"/>
        <v/>
      </c>
      <c r="AE330" s="323" t="str">
        <f t="shared" si="20"/>
        <v/>
      </c>
      <c r="AF330" s="323" t="str">
        <f t="shared" si="21"/>
        <v/>
      </c>
      <c r="AG330" s="323" t="str">
        <f t="shared" si="22"/>
        <v/>
      </c>
    </row>
    <row r="331" spans="1:33" ht="25" customHeight="1">
      <c r="A331" s="430">
        <v>313</v>
      </c>
      <c r="B331" s="908" t="str">
        <f>IF(基本情報入力シート!C368="","",基本情報入力シート!C368)</f>
        <v/>
      </c>
      <c r="C331" s="909"/>
      <c r="D331" s="909"/>
      <c r="E331" s="909"/>
      <c r="F331" s="909"/>
      <c r="G331" s="909"/>
      <c r="H331" s="909"/>
      <c r="I331" s="909"/>
      <c r="J331" s="325" t="str">
        <f>IF(基本情報入力シート!M368="","",基本情報入力シート!M368)</f>
        <v/>
      </c>
      <c r="K331" s="325" t="str">
        <f>IF(基本情報入力シート!R368="","",基本情報入力シート!R368)</f>
        <v/>
      </c>
      <c r="L331" s="325" t="str">
        <f>IF(基本情報入力シート!W368="","",基本情報入力シート!W368)</f>
        <v/>
      </c>
      <c r="M331" s="335" t="str">
        <f>IF(基本情報入力シート!X368="","",基本情報入力シート!X368)</f>
        <v/>
      </c>
      <c r="N331" s="339" t="str">
        <f>IF(基本情報入力シート!Y368="","",基本情報入力シート!Y368)</f>
        <v/>
      </c>
      <c r="O331" s="47"/>
      <c r="P331" s="48"/>
      <c r="Q331" s="49"/>
      <c r="R331" s="47"/>
      <c r="S331" s="336"/>
      <c r="T331" s="454" t="str">
        <f>IFERROR(S331*VLOOKUP(AE331,【参考】数式用3!$AN$3:$BU$14,MATCH(N331,【参考】数式用3!$AN$2:$BU$2,0)),"")</f>
        <v/>
      </c>
      <c r="U331" s="337"/>
      <c r="V331" s="55"/>
      <c r="W331" s="55"/>
      <c r="X331" s="960" t="str">
        <f>IFERROR(V331*VLOOKUP(AF331,【参考】数式用3!$AN$15:$BU$23,MATCH(N331,【参考】数式用3!$AN$2:$BU$2,0)),"")</f>
        <v/>
      </c>
      <c r="Y331" s="961"/>
      <c r="Z331" s="450"/>
      <c r="AA331" s="428"/>
      <c r="AB331" s="338" t="str">
        <f>IFERROR(AA331*VLOOKUP(AG331,【参考】数式用3!$AN$24:$BU$27,MATCH(N331,【参考】数式用3!$AN$2:$BU$2,0)),"")</f>
        <v/>
      </c>
      <c r="AC331" s="50"/>
      <c r="AD331" s="427" t="str">
        <f t="shared" si="19"/>
        <v/>
      </c>
      <c r="AE331" s="323" t="str">
        <f t="shared" si="20"/>
        <v/>
      </c>
      <c r="AF331" s="323" t="str">
        <f t="shared" si="21"/>
        <v/>
      </c>
      <c r="AG331" s="323" t="str">
        <f t="shared" si="22"/>
        <v/>
      </c>
    </row>
    <row r="332" spans="1:33" ht="25" customHeight="1">
      <c r="A332" s="430">
        <v>314</v>
      </c>
      <c r="B332" s="908" t="str">
        <f>IF(基本情報入力シート!C369="","",基本情報入力シート!C369)</f>
        <v/>
      </c>
      <c r="C332" s="909"/>
      <c r="D332" s="909"/>
      <c r="E332" s="909"/>
      <c r="F332" s="909"/>
      <c r="G332" s="909"/>
      <c r="H332" s="909"/>
      <c r="I332" s="909"/>
      <c r="J332" s="325" t="str">
        <f>IF(基本情報入力シート!M369="","",基本情報入力シート!M369)</f>
        <v/>
      </c>
      <c r="K332" s="325" t="str">
        <f>IF(基本情報入力シート!R369="","",基本情報入力シート!R369)</f>
        <v/>
      </c>
      <c r="L332" s="325" t="str">
        <f>IF(基本情報入力シート!W369="","",基本情報入力シート!W369)</f>
        <v/>
      </c>
      <c r="M332" s="335" t="str">
        <f>IF(基本情報入力シート!X369="","",基本情報入力シート!X369)</f>
        <v/>
      </c>
      <c r="N332" s="339" t="str">
        <f>IF(基本情報入力シート!Y369="","",基本情報入力シート!Y369)</f>
        <v/>
      </c>
      <c r="O332" s="47"/>
      <c r="P332" s="48"/>
      <c r="Q332" s="49"/>
      <c r="R332" s="47"/>
      <c r="S332" s="336"/>
      <c r="T332" s="454" t="str">
        <f>IFERROR(S332*VLOOKUP(AE332,【参考】数式用3!$AN$3:$BU$14,MATCH(N332,【参考】数式用3!$AN$2:$BU$2,0)),"")</f>
        <v/>
      </c>
      <c r="U332" s="337"/>
      <c r="V332" s="55"/>
      <c r="W332" s="55"/>
      <c r="X332" s="960" t="str">
        <f>IFERROR(V332*VLOOKUP(AF332,【参考】数式用3!$AN$15:$BU$23,MATCH(N332,【参考】数式用3!$AN$2:$BU$2,0)),"")</f>
        <v/>
      </c>
      <c r="Y332" s="961"/>
      <c r="Z332" s="450"/>
      <c r="AA332" s="428"/>
      <c r="AB332" s="338" t="str">
        <f>IFERROR(AA332*VLOOKUP(AG332,【参考】数式用3!$AN$24:$BU$27,MATCH(N332,【参考】数式用3!$AN$2:$BU$2,0)),"")</f>
        <v/>
      </c>
      <c r="AC332" s="50"/>
      <c r="AD332" s="427" t="str">
        <f t="shared" si="19"/>
        <v/>
      </c>
      <c r="AE332" s="323" t="str">
        <f t="shared" si="20"/>
        <v/>
      </c>
      <c r="AF332" s="323" t="str">
        <f t="shared" si="21"/>
        <v/>
      </c>
      <c r="AG332" s="323" t="str">
        <f t="shared" si="22"/>
        <v/>
      </c>
    </row>
    <row r="333" spans="1:33" ht="25" customHeight="1">
      <c r="A333" s="430">
        <v>315</v>
      </c>
      <c r="B333" s="908" t="str">
        <f>IF(基本情報入力シート!C370="","",基本情報入力シート!C370)</f>
        <v/>
      </c>
      <c r="C333" s="909"/>
      <c r="D333" s="909"/>
      <c r="E333" s="909"/>
      <c r="F333" s="909"/>
      <c r="G333" s="909"/>
      <c r="H333" s="909"/>
      <c r="I333" s="909"/>
      <c r="J333" s="325" t="str">
        <f>IF(基本情報入力シート!M370="","",基本情報入力シート!M370)</f>
        <v/>
      </c>
      <c r="K333" s="325" t="str">
        <f>IF(基本情報入力シート!R370="","",基本情報入力シート!R370)</f>
        <v/>
      </c>
      <c r="L333" s="325" t="str">
        <f>IF(基本情報入力シート!W370="","",基本情報入力シート!W370)</f>
        <v/>
      </c>
      <c r="M333" s="335" t="str">
        <f>IF(基本情報入力シート!X370="","",基本情報入力シート!X370)</f>
        <v/>
      </c>
      <c r="N333" s="339" t="str">
        <f>IF(基本情報入力シート!Y370="","",基本情報入力シート!Y370)</f>
        <v/>
      </c>
      <c r="O333" s="47"/>
      <c r="P333" s="48"/>
      <c r="Q333" s="49"/>
      <c r="R333" s="47"/>
      <c r="S333" s="336"/>
      <c r="T333" s="454" t="str">
        <f>IFERROR(S333*VLOOKUP(AE333,【参考】数式用3!$AN$3:$BU$14,MATCH(N333,【参考】数式用3!$AN$2:$BU$2,0)),"")</f>
        <v/>
      </c>
      <c r="U333" s="337"/>
      <c r="V333" s="55"/>
      <c r="W333" s="55"/>
      <c r="X333" s="960" t="str">
        <f>IFERROR(V333*VLOOKUP(AF333,【参考】数式用3!$AN$15:$BU$23,MATCH(N333,【参考】数式用3!$AN$2:$BU$2,0)),"")</f>
        <v/>
      </c>
      <c r="Y333" s="961"/>
      <c r="Z333" s="450"/>
      <c r="AA333" s="428"/>
      <c r="AB333" s="338" t="str">
        <f>IFERROR(AA333*VLOOKUP(AG333,【参考】数式用3!$AN$24:$BU$27,MATCH(N333,【参考】数式用3!$AN$2:$BU$2,0)),"")</f>
        <v/>
      </c>
      <c r="AC333" s="50"/>
      <c r="AD333" s="427" t="str">
        <f t="shared" si="19"/>
        <v/>
      </c>
      <c r="AE333" s="323" t="str">
        <f t="shared" si="20"/>
        <v/>
      </c>
      <c r="AF333" s="323" t="str">
        <f t="shared" si="21"/>
        <v/>
      </c>
      <c r="AG333" s="323" t="str">
        <f t="shared" si="22"/>
        <v/>
      </c>
    </row>
    <row r="334" spans="1:33" ht="25" customHeight="1">
      <c r="A334" s="430">
        <v>316</v>
      </c>
      <c r="B334" s="908" t="str">
        <f>IF(基本情報入力シート!C371="","",基本情報入力シート!C371)</f>
        <v/>
      </c>
      <c r="C334" s="909"/>
      <c r="D334" s="909"/>
      <c r="E334" s="909"/>
      <c r="F334" s="909"/>
      <c r="G334" s="909"/>
      <c r="H334" s="909"/>
      <c r="I334" s="909"/>
      <c r="J334" s="325" t="str">
        <f>IF(基本情報入力シート!M371="","",基本情報入力シート!M371)</f>
        <v/>
      </c>
      <c r="K334" s="325" t="str">
        <f>IF(基本情報入力シート!R371="","",基本情報入力シート!R371)</f>
        <v/>
      </c>
      <c r="L334" s="325" t="str">
        <f>IF(基本情報入力シート!W371="","",基本情報入力シート!W371)</f>
        <v/>
      </c>
      <c r="M334" s="335" t="str">
        <f>IF(基本情報入力シート!X371="","",基本情報入力シート!X371)</f>
        <v/>
      </c>
      <c r="N334" s="339" t="str">
        <f>IF(基本情報入力シート!Y371="","",基本情報入力シート!Y371)</f>
        <v/>
      </c>
      <c r="O334" s="47"/>
      <c r="P334" s="48"/>
      <c r="Q334" s="49"/>
      <c r="R334" s="47"/>
      <c r="S334" s="336"/>
      <c r="T334" s="454" t="str">
        <f>IFERROR(S334*VLOOKUP(AE334,【参考】数式用3!$AN$3:$BU$14,MATCH(N334,【参考】数式用3!$AN$2:$BU$2,0)),"")</f>
        <v/>
      </c>
      <c r="U334" s="337"/>
      <c r="V334" s="55"/>
      <c r="W334" s="55"/>
      <c r="X334" s="960" t="str">
        <f>IFERROR(V334*VLOOKUP(AF334,【参考】数式用3!$AN$15:$BU$23,MATCH(N334,【参考】数式用3!$AN$2:$BU$2,0)),"")</f>
        <v/>
      </c>
      <c r="Y334" s="961"/>
      <c r="Z334" s="450"/>
      <c r="AA334" s="428"/>
      <c r="AB334" s="338" t="str">
        <f>IFERROR(AA334*VLOOKUP(AG334,【参考】数式用3!$AN$24:$BU$27,MATCH(N334,【参考】数式用3!$AN$2:$BU$2,0)),"")</f>
        <v/>
      </c>
      <c r="AC334" s="50"/>
      <c r="AD334" s="427" t="str">
        <f t="shared" si="19"/>
        <v/>
      </c>
      <c r="AE334" s="323" t="str">
        <f t="shared" si="20"/>
        <v/>
      </c>
      <c r="AF334" s="323" t="str">
        <f t="shared" si="21"/>
        <v/>
      </c>
      <c r="AG334" s="323" t="str">
        <f t="shared" si="22"/>
        <v/>
      </c>
    </row>
    <row r="335" spans="1:33" ht="25" customHeight="1">
      <c r="A335" s="430">
        <v>317</v>
      </c>
      <c r="B335" s="908" t="str">
        <f>IF(基本情報入力シート!C372="","",基本情報入力シート!C372)</f>
        <v/>
      </c>
      <c r="C335" s="909"/>
      <c r="D335" s="909"/>
      <c r="E335" s="909"/>
      <c r="F335" s="909"/>
      <c r="G335" s="909"/>
      <c r="H335" s="909"/>
      <c r="I335" s="909"/>
      <c r="J335" s="325" t="str">
        <f>IF(基本情報入力シート!M372="","",基本情報入力シート!M372)</f>
        <v/>
      </c>
      <c r="K335" s="325" t="str">
        <f>IF(基本情報入力シート!R372="","",基本情報入力シート!R372)</f>
        <v/>
      </c>
      <c r="L335" s="325" t="str">
        <f>IF(基本情報入力シート!W372="","",基本情報入力シート!W372)</f>
        <v/>
      </c>
      <c r="M335" s="335" t="str">
        <f>IF(基本情報入力シート!X372="","",基本情報入力シート!X372)</f>
        <v/>
      </c>
      <c r="N335" s="339" t="str">
        <f>IF(基本情報入力シート!Y372="","",基本情報入力シート!Y372)</f>
        <v/>
      </c>
      <c r="O335" s="47"/>
      <c r="P335" s="48"/>
      <c r="Q335" s="49"/>
      <c r="R335" s="47"/>
      <c r="S335" s="336"/>
      <c r="T335" s="454" t="str">
        <f>IFERROR(S335*VLOOKUP(AE335,【参考】数式用3!$AN$3:$BU$14,MATCH(N335,【参考】数式用3!$AN$2:$BU$2,0)),"")</f>
        <v/>
      </c>
      <c r="U335" s="337"/>
      <c r="V335" s="55"/>
      <c r="W335" s="55"/>
      <c r="X335" s="960" t="str">
        <f>IFERROR(V335*VLOOKUP(AF335,【参考】数式用3!$AN$15:$BU$23,MATCH(N335,【参考】数式用3!$AN$2:$BU$2,0)),"")</f>
        <v/>
      </c>
      <c r="Y335" s="961"/>
      <c r="Z335" s="450"/>
      <c r="AA335" s="428"/>
      <c r="AB335" s="338" t="str">
        <f>IFERROR(AA335*VLOOKUP(AG335,【参考】数式用3!$AN$24:$BU$27,MATCH(N335,【参考】数式用3!$AN$2:$BU$2,0)),"")</f>
        <v/>
      </c>
      <c r="AC335" s="50"/>
      <c r="AD335" s="427" t="str">
        <f t="shared" si="19"/>
        <v/>
      </c>
      <c r="AE335" s="323" t="str">
        <f t="shared" si="20"/>
        <v/>
      </c>
      <c r="AF335" s="323" t="str">
        <f t="shared" si="21"/>
        <v/>
      </c>
      <c r="AG335" s="323" t="str">
        <f t="shared" si="22"/>
        <v/>
      </c>
    </row>
    <row r="336" spans="1:33" ht="25" customHeight="1">
      <c r="A336" s="430">
        <v>318</v>
      </c>
      <c r="B336" s="908" t="str">
        <f>IF(基本情報入力シート!C373="","",基本情報入力シート!C373)</f>
        <v/>
      </c>
      <c r="C336" s="909"/>
      <c r="D336" s="909"/>
      <c r="E336" s="909"/>
      <c r="F336" s="909"/>
      <c r="G336" s="909"/>
      <c r="H336" s="909"/>
      <c r="I336" s="909"/>
      <c r="J336" s="325" t="str">
        <f>IF(基本情報入力シート!M373="","",基本情報入力シート!M373)</f>
        <v/>
      </c>
      <c r="K336" s="325" t="str">
        <f>IF(基本情報入力シート!R373="","",基本情報入力シート!R373)</f>
        <v/>
      </c>
      <c r="L336" s="325" t="str">
        <f>IF(基本情報入力シート!W373="","",基本情報入力シート!W373)</f>
        <v/>
      </c>
      <c r="M336" s="335" t="str">
        <f>IF(基本情報入力シート!X373="","",基本情報入力シート!X373)</f>
        <v/>
      </c>
      <c r="N336" s="339" t="str">
        <f>IF(基本情報入力シート!Y373="","",基本情報入力シート!Y373)</f>
        <v/>
      </c>
      <c r="O336" s="47"/>
      <c r="P336" s="48"/>
      <c r="Q336" s="49"/>
      <c r="R336" s="47"/>
      <c r="S336" s="336"/>
      <c r="T336" s="454" t="str">
        <f>IFERROR(S336*VLOOKUP(AE336,【参考】数式用3!$AN$3:$BU$14,MATCH(N336,【参考】数式用3!$AN$2:$BU$2,0)),"")</f>
        <v/>
      </c>
      <c r="U336" s="337"/>
      <c r="V336" s="55"/>
      <c r="W336" s="55"/>
      <c r="X336" s="960" t="str">
        <f>IFERROR(V336*VLOOKUP(AF336,【参考】数式用3!$AN$15:$BU$23,MATCH(N336,【参考】数式用3!$AN$2:$BU$2,0)),"")</f>
        <v/>
      </c>
      <c r="Y336" s="961"/>
      <c r="Z336" s="450"/>
      <c r="AA336" s="428"/>
      <c r="AB336" s="338" t="str">
        <f>IFERROR(AA336*VLOOKUP(AG336,【参考】数式用3!$AN$24:$BU$27,MATCH(N336,【参考】数式用3!$AN$2:$BU$2,0)),"")</f>
        <v/>
      </c>
      <c r="AC336" s="50"/>
      <c r="AD336" s="427" t="str">
        <f t="shared" si="19"/>
        <v/>
      </c>
      <c r="AE336" s="323" t="str">
        <f t="shared" si="20"/>
        <v/>
      </c>
      <c r="AF336" s="323" t="str">
        <f t="shared" si="21"/>
        <v/>
      </c>
      <c r="AG336" s="323" t="str">
        <f t="shared" si="22"/>
        <v/>
      </c>
    </row>
    <row r="337" spans="1:33" ht="25" customHeight="1">
      <c r="A337" s="430">
        <v>319</v>
      </c>
      <c r="B337" s="908" t="str">
        <f>IF(基本情報入力シート!C374="","",基本情報入力シート!C374)</f>
        <v/>
      </c>
      <c r="C337" s="909"/>
      <c r="D337" s="909"/>
      <c r="E337" s="909"/>
      <c r="F337" s="909"/>
      <c r="G337" s="909"/>
      <c r="H337" s="909"/>
      <c r="I337" s="909"/>
      <c r="J337" s="325" t="str">
        <f>IF(基本情報入力シート!M374="","",基本情報入力シート!M374)</f>
        <v/>
      </c>
      <c r="K337" s="325" t="str">
        <f>IF(基本情報入力シート!R374="","",基本情報入力シート!R374)</f>
        <v/>
      </c>
      <c r="L337" s="325" t="str">
        <f>IF(基本情報入力シート!W374="","",基本情報入力シート!W374)</f>
        <v/>
      </c>
      <c r="M337" s="335" t="str">
        <f>IF(基本情報入力シート!X374="","",基本情報入力シート!X374)</f>
        <v/>
      </c>
      <c r="N337" s="339" t="str">
        <f>IF(基本情報入力シート!Y374="","",基本情報入力シート!Y374)</f>
        <v/>
      </c>
      <c r="O337" s="47"/>
      <c r="P337" s="48"/>
      <c r="Q337" s="49"/>
      <c r="R337" s="47"/>
      <c r="S337" s="336"/>
      <c r="T337" s="454" t="str">
        <f>IFERROR(S337*VLOOKUP(AE337,【参考】数式用3!$AN$3:$BU$14,MATCH(N337,【参考】数式用3!$AN$2:$BU$2,0)),"")</f>
        <v/>
      </c>
      <c r="U337" s="337"/>
      <c r="V337" s="55"/>
      <c r="W337" s="55"/>
      <c r="X337" s="960" t="str">
        <f>IFERROR(V337*VLOOKUP(AF337,【参考】数式用3!$AN$15:$BU$23,MATCH(N337,【参考】数式用3!$AN$2:$BU$2,0)),"")</f>
        <v/>
      </c>
      <c r="Y337" s="961"/>
      <c r="Z337" s="450"/>
      <c r="AA337" s="428"/>
      <c r="AB337" s="338" t="str">
        <f>IFERROR(AA337*VLOOKUP(AG337,【参考】数式用3!$AN$24:$BU$27,MATCH(N337,【参考】数式用3!$AN$2:$BU$2,0)),"")</f>
        <v/>
      </c>
      <c r="AC337" s="50"/>
      <c r="AD337" s="427" t="str">
        <f t="shared" ref="AD337:AD400" si="23">IF(OR(U337="特定加算Ⅰ",U337="特定加算Ⅱ"),IF(W337&lt;&gt;"",1,""),"")</f>
        <v/>
      </c>
      <c r="AE337" s="323" t="str">
        <f t="shared" si="20"/>
        <v/>
      </c>
      <c r="AF337" s="323" t="str">
        <f t="shared" si="21"/>
        <v/>
      </c>
      <c r="AG337" s="323" t="str">
        <f t="shared" si="22"/>
        <v/>
      </c>
    </row>
    <row r="338" spans="1:33" ht="25" customHeight="1">
      <c r="A338" s="430">
        <v>320</v>
      </c>
      <c r="B338" s="908" t="str">
        <f>IF(基本情報入力シート!C375="","",基本情報入力シート!C375)</f>
        <v/>
      </c>
      <c r="C338" s="909"/>
      <c r="D338" s="909"/>
      <c r="E338" s="909"/>
      <c r="F338" s="909"/>
      <c r="G338" s="909"/>
      <c r="H338" s="909"/>
      <c r="I338" s="909"/>
      <c r="J338" s="325" t="str">
        <f>IF(基本情報入力シート!M375="","",基本情報入力シート!M375)</f>
        <v/>
      </c>
      <c r="K338" s="325" t="str">
        <f>IF(基本情報入力シート!R375="","",基本情報入力シート!R375)</f>
        <v/>
      </c>
      <c r="L338" s="325" t="str">
        <f>IF(基本情報入力シート!W375="","",基本情報入力シート!W375)</f>
        <v/>
      </c>
      <c r="M338" s="335" t="str">
        <f>IF(基本情報入力シート!X375="","",基本情報入力シート!X375)</f>
        <v/>
      </c>
      <c r="N338" s="339" t="str">
        <f>IF(基本情報入力シート!Y375="","",基本情報入力シート!Y375)</f>
        <v/>
      </c>
      <c r="O338" s="47"/>
      <c r="P338" s="48"/>
      <c r="Q338" s="49"/>
      <c r="R338" s="47"/>
      <c r="S338" s="336"/>
      <c r="T338" s="454" t="str">
        <f>IFERROR(S338*VLOOKUP(AE338,【参考】数式用3!$AN$3:$BU$14,MATCH(N338,【参考】数式用3!$AN$2:$BU$2,0)),"")</f>
        <v/>
      </c>
      <c r="U338" s="337"/>
      <c r="V338" s="55"/>
      <c r="W338" s="55"/>
      <c r="X338" s="960" t="str">
        <f>IFERROR(V338*VLOOKUP(AF338,【参考】数式用3!$AN$15:$BU$23,MATCH(N338,【参考】数式用3!$AN$2:$BU$2,0)),"")</f>
        <v/>
      </c>
      <c r="Y338" s="961"/>
      <c r="Z338" s="450"/>
      <c r="AA338" s="428"/>
      <c r="AB338" s="338" t="str">
        <f>IFERROR(AA338*VLOOKUP(AG338,【参考】数式用3!$AN$24:$BU$27,MATCH(N338,【参考】数式用3!$AN$2:$BU$2,0)),"")</f>
        <v/>
      </c>
      <c r="AC338" s="50"/>
      <c r="AD338" s="427" t="str">
        <f t="shared" si="23"/>
        <v/>
      </c>
      <c r="AE338" s="323" t="str">
        <f t="shared" si="20"/>
        <v/>
      </c>
      <c r="AF338" s="323" t="str">
        <f t="shared" si="21"/>
        <v/>
      </c>
      <c r="AG338" s="323" t="str">
        <f t="shared" si="22"/>
        <v/>
      </c>
    </row>
    <row r="339" spans="1:33" ht="25" customHeight="1">
      <c r="A339" s="430">
        <v>321</v>
      </c>
      <c r="B339" s="908" t="str">
        <f>IF(基本情報入力シート!C376="","",基本情報入力シート!C376)</f>
        <v/>
      </c>
      <c r="C339" s="909"/>
      <c r="D339" s="909"/>
      <c r="E339" s="909"/>
      <c r="F339" s="909"/>
      <c r="G339" s="909"/>
      <c r="H339" s="909"/>
      <c r="I339" s="909"/>
      <c r="J339" s="325" t="str">
        <f>IF(基本情報入力シート!M376="","",基本情報入力シート!M376)</f>
        <v/>
      </c>
      <c r="K339" s="325" t="str">
        <f>IF(基本情報入力シート!R376="","",基本情報入力シート!R376)</f>
        <v/>
      </c>
      <c r="L339" s="325" t="str">
        <f>IF(基本情報入力シート!W376="","",基本情報入力シート!W376)</f>
        <v/>
      </c>
      <c r="M339" s="335" t="str">
        <f>IF(基本情報入力シート!X376="","",基本情報入力シート!X376)</f>
        <v/>
      </c>
      <c r="N339" s="339" t="str">
        <f>IF(基本情報入力シート!Y376="","",基本情報入力シート!Y376)</f>
        <v/>
      </c>
      <c r="O339" s="47"/>
      <c r="P339" s="48"/>
      <c r="Q339" s="49"/>
      <c r="R339" s="47"/>
      <c r="S339" s="336"/>
      <c r="T339" s="454" t="str">
        <f>IFERROR(S339*VLOOKUP(AE339,【参考】数式用3!$AN$3:$BU$14,MATCH(N339,【参考】数式用3!$AN$2:$BU$2,0)),"")</f>
        <v/>
      </c>
      <c r="U339" s="337"/>
      <c r="V339" s="55"/>
      <c r="W339" s="55"/>
      <c r="X339" s="960" t="str">
        <f>IFERROR(V339*VLOOKUP(AF339,【参考】数式用3!$AN$15:$BU$23,MATCH(N339,【参考】数式用3!$AN$2:$BU$2,0)),"")</f>
        <v/>
      </c>
      <c r="Y339" s="961"/>
      <c r="Z339" s="450"/>
      <c r="AA339" s="428"/>
      <c r="AB339" s="338" t="str">
        <f>IFERROR(AA339*VLOOKUP(AG339,【参考】数式用3!$AN$24:$BU$27,MATCH(N339,【参考】数式用3!$AN$2:$BU$2,0)),"")</f>
        <v/>
      </c>
      <c r="AC339" s="50"/>
      <c r="AD339" s="427" t="str">
        <f t="shared" si="23"/>
        <v/>
      </c>
      <c r="AE339" s="323" t="str">
        <f t="shared" si="20"/>
        <v/>
      </c>
      <c r="AF339" s="323" t="str">
        <f t="shared" si="21"/>
        <v/>
      </c>
      <c r="AG339" s="323" t="str">
        <f t="shared" si="22"/>
        <v/>
      </c>
    </row>
    <row r="340" spans="1:33" ht="25" customHeight="1">
      <c r="A340" s="430">
        <v>322</v>
      </c>
      <c r="B340" s="908" t="str">
        <f>IF(基本情報入力シート!C377="","",基本情報入力シート!C377)</f>
        <v/>
      </c>
      <c r="C340" s="909"/>
      <c r="D340" s="909"/>
      <c r="E340" s="909"/>
      <c r="F340" s="909"/>
      <c r="G340" s="909"/>
      <c r="H340" s="909"/>
      <c r="I340" s="909"/>
      <c r="J340" s="325" t="str">
        <f>IF(基本情報入力シート!M377="","",基本情報入力シート!M377)</f>
        <v/>
      </c>
      <c r="K340" s="325" t="str">
        <f>IF(基本情報入力シート!R377="","",基本情報入力シート!R377)</f>
        <v/>
      </c>
      <c r="L340" s="325" t="str">
        <f>IF(基本情報入力シート!W377="","",基本情報入力シート!W377)</f>
        <v/>
      </c>
      <c r="M340" s="335" t="str">
        <f>IF(基本情報入力シート!X377="","",基本情報入力シート!X377)</f>
        <v/>
      </c>
      <c r="N340" s="339" t="str">
        <f>IF(基本情報入力シート!Y377="","",基本情報入力シート!Y377)</f>
        <v/>
      </c>
      <c r="O340" s="47"/>
      <c r="P340" s="48"/>
      <c r="Q340" s="49"/>
      <c r="R340" s="47"/>
      <c r="S340" s="336"/>
      <c r="T340" s="454" t="str">
        <f>IFERROR(S340*VLOOKUP(AE340,【参考】数式用3!$AN$3:$BU$14,MATCH(N340,【参考】数式用3!$AN$2:$BU$2,0)),"")</f>
        <v/>
      </c>
      <c r="U340" s="337"/>
      <c r="V340" s="55"/>
      <c r="W340" s="55"/>
      <c r="X340" s="960" t="str">
        <f>IFERROR(V340*VLOOKUP(AF340,【参考】数式用3!$AN$15:$BU$23,MATCH(N340,【参考】数式用3!$AN$2:$BU$2,0)),"")</f>
        <v/>
      </c>
      <c r="Y340" s="961"/>
      <c r="Z340" s="450"/>
      <c r="AA340" s="428"/>
      <c r="AB340" s="338" t="str">
        <f>IFERROR(AA340*VLOOKUP(AG340,【参考】数式用3!$AN$24:$BU$27,MATCH(N340,【参考】数式用3!$AN$2:$BU$2,0)),"")</f>
        <v/>
      </c>
      <c r="AC340" s="50"/>
      <c r="AD340" s="427" t="str">
        <f t="shared" si="23"/>
        <v/>
      </c>
      <c r="AE340" s="323" t="str">
        <f t="shared" si="20"/>
        <v/>
      </c>
      <c r="AF340" s="323" t="str">
        <f t="shared" si="21"/>
        <v/>
      </c>
      <c r="AG340" s="323" t="str">
        <f t="shared" si="22"/>
        <v/>
      </c>
    </row>
    <row r="341" spans="1:33" ht="25" customHeight="1">
      <c r="A341" s="430">
        <v>323</v>
      </c>
      <c r="B341" s="908" t="str">
        <f>IF(基本情報入力シート!C378="","",基本情報入力シート!C378)</f>
        <v/>
      </c>
      <c r="C341" s="909"/>
      <c r="D341" s="909"/>
      <c r="E341" s="909"/>
      <c r="F341" s="909"/>
      <c r="G341" s="909"/>
      <c r="H341" s="909"/>
      <c r="I341" s="909"/>
      <c r="J341" s="325" t="str">
        <f>IF(基本情報入力シート!M378="","",基本情報入力シート!M378)</f>
        <v/>
      </c>
      <c r="K341" s="325" t="str">
        <f>IF(基本情報入力シート!R378="","",基本情報入力シート!R378)</f>
        <v/>
      </c>
      <c r="L341" s="325" t="str">
        <f>IF(基本情報入力シート!W378="","",基本情報入力シート!W378)</f>
        <v/>
      </c>
      <c r="M341" s="335" t="str">
        <f>IF(基本情報入力シート!X378="","",基本情報入力シート!X378)</f>
        <v/>
      </c>
      <c r="N341" s="339" t="str">
        <f>IF(基本情報入力シート!Y378="","",基本情報入力シート!Y378)</f>
        <v/>
      </c>
      <c r="O341" s="47"/>
      <c r="P341" s="48"/>
      <c r="Q341" s="49"/>
      <c r="R341" s="47"/>
      <c r="S341" s="336"/>
      <c r="T341" s="454" t="str">
        <f>IFERROR(S341*VLOOKUP(AE341,【参考】数式用3!$AN$3:$BU$14,MATCH(N341,【参考】数式用3!$AN$2:$BU$2,0)),"")</f>
        <v/>
      </c>
      <c r="U341" s="337"/>
      <c r="V341" s="55"/>
      <c r="W341" s="55"/>
      <c r="X341" s="960" t="str">
        <f>IFERROR(V341*VLOOKUP(AF341,【参考】数式用3!$AN$15:$BU$23,MATCH(N341,【参考】数式用3!$AN$2:$BU$2,0)),"")</f>
        <v/>
      </c>
      <c r="Y341" s="961"/>
      <c r="Z341" s="450"/>
      <c r="AA341" s="428"/>
      <c r="AB341" s="338" t="str">
        <f>IFERROR(AA341*VLOOKUP(AG341,【参考】数式用3!$AN$24:$BU$27,MATCH(N341,【参考】数式用3!$AN$2:$BU$2,0)),"")</f>
        <v/>
      </c>
      <c r="AC341" s="50"/>
      <c r="AD341" s="427" t="str">
        <f t="shared" si="23"/>
        <v/>
      </c>
      <c r="AE341" s="323" t="str">
        <f t="shared" si="20"/>
        <v/>
      </c>
      <c r="AF341" s="323" t="str">
        <f t="shared" si="21"/>
        <v/>
      </c>
      <c r="AG341" s="323" t="str">
        <f t="shared" si="22"/>
        <v/>
      </c>
    </row>
    <row r="342" spans="1:33" ht="25" customHeight="1">
      <c r="A342" s="430">
        <v>324</v>
      </c>
      <c r="B342" s="908" t="str">
        <f>IF(基本情報入力シート!C379="","",基本情報入力シート!C379)</f>
        <v/>
      </c>
      <c r="C342" s="909"/>
      <c r="D342" s="909"/>
      <c r="E342" s="909"/>
      <c r="F342" s="909"/>
      <c r="G342" s="909"/>
      <c r="H342" s="909"/>
      <c r="I342" s="909"/>
      <c r="J342" s="325" t="str">
        <f>IF(基本情報入力シート!M379="","",基本情報入力シート!M379)</f>
        <v/>
      </c>
      <c r="K342" s="325" t="str">
        <f>IF(基本情報入力シート!R379="","",基本情報入力シート!R379)</f>
        <v/>
      </c>
      <c r="L342" s="325" t="str">
        <f>IF(基本情報入力シート!W379="","",基本情報入力シート!W379)</f>
        <v/>
      </c>
      <c r="M342" s="335" t="str">
        <f>IF(基本情報入力シート!X379="","",基本情報入力シート!X379)</f>
        <v/>
      </c>
      <c r="N342" s="339" t="str">
        <f>IF(基本情報入力シート!Y379="","",基本情報入力シート!Y379)</f>
        <v/>
      </c>
      <c r="O342" s="47"/>
      <c r="P342" s="48"/>
      <c r="Q342" s="49"/>
      <c r="R342" s="47"/>
      <c r="S342" s="336"/>
      <c r="T342" s="454" t="str">
        <f>IFERROR(S342*VLOOKUP(AE342,【参考】数式用3!$AN$3:$BU$14,MATCH(N342,【参考】数式用3!$AN$2:$BU$2,0)),"")</f>
        <v/>
      </c>
      <c r="U342" s="337"/>
      <c r="V342" s="55"/>
      <c r="W342" s="55"/>
      <c r="X342" s="960" t="str">
        <f>IFERROR(V342*VLOOKUP(AF342,【参考】数式用3!$AN$15:$BU$23,MATCH(N342,【参考】数式用3!$AN$2:$BU$2,0)),"")</f>
        <v/>
      </c>
      <c r="Y342" s="961"/>
      <c r="Z342" s="450"/>
      <c r="AA342" s="428"/>
      <c r="AB342" s="338" t="str">
        <f>IFERROR(AA342*VLOOKUP(AG342,【参考】数式用3!$AN$24:$BU$27,MATCH(N342,【参考】数式用3!$AN$2:$BU$2,0)),"")</f>
        <v/>
      </c>
      <c r="AC342" s="50"/>
      <c r="AD342" s="427" t="str">
        <f t="shared" si="23"/>
        <v/>
      </c>
      <c r="AE342" s="323" t="str">
        <f t="shared" si="20"/>
        <v/>
      </c>
      <c r="AF342" s="323" t="str">
        <f t="shared" si="21"/>
        <v/>
      </c>
      <c r="AG342" s="323" t="str">
        <f t="shared" si="22"/>
        <v/>
      </c>
    </row>
    <row r="343" spans="1:33" ht="25" customHeight="1">
      <c r="A343" s="430">
        <v>325</v>
      </c>
      <c r="B343" s="908" t="str">
        <f>IF(基本情報入力シート!C380="","",基本情報入力シート!C380)</f>
        <v/>
      </c>
      <c r="C343" s="909"/>
      <c r="D343" s="909"/>
      <c r="E343" s="909"/>
      <c r="F343" s="909"/>
      <c r="G343" s="909"/>
      <c r="H343" s="909"/>
      <c r="I343" s="909"/>
      <c r="J343" s="325" t="str">
        <f>IF(基本情報入力シート!M380="","",基本情報入力シート!M380)</f>
        <v/>
      </c>
      <c r="K343" s="325" t="str">
        <f>IF(基本情報入力シート!R380="","",基本情報入力シート!R380)</f>
        <v/>
      </c>
      <c r="L343" s="325" t="str">
        <f>IF(基本情報入力シート!W380="","",基本情報入力シート!W380)</f>
        <v/>
      </c>
      <c r="M343" s="335" t="str">
        <f>IF(基本情報入力シート!X380="","",基本情報入力シート!X380)</f>
        <v/>
      </c>
      <c r="N343" s="339" t="str">
        <f>IF(基本情報入力シート!Y380="","",基本情報入力シート!Y380)</f>
        <v/>
      </c>
      <c r="O343" s="47"/>
      <c r="P343" s="48"/>
      <c r="Q343" s="49"/>
      <c r="R343" s="47"/>
      <c r="S343" s="336"/>
      <c r="T343" s="454" t="str">
        <f>IFERROR(S343*VLOOKUP(AE343,【参考】数式用3!$AN$3:$BU$14,MATCH(N343,【参考】数式用3!$AN$2:$BU$2,0)),"")</f>
        <v/>
      </c>
      <c r="U343" s="337"/>
      <c r="V343" s="55"/>
      <c r="W343" s="55"/>
      <c r="X343" s="960" t="str">
        <f>IFERROR(V343*VLOOKUP(AF343,【参考】数式用3!$AN$15:$BU$23,MATCH(N343,【参考】数式用3!$AN$2:$BU$2,0)),"")</f>
        <v/>
      </c>
      <c r="Y343" s="961"/>
      <c r="Z343" s="450"/>
      <c r="AA343" s="428"/>
      <c r="AB343" s="338" t="str">
        <f>IFERROR(AA343*VLOOKUP(AG343,【参考】数式用3!$AN$24:$BU$27,MATCH(N343,【参考】数式用3!$AN$2:$BU$2,0)),"")</f>
        <v/>
      </c>
      <c r="AC343" s="50"/>
      <c r="AD343" s="427" t="str">
        <f t="shared" si="23"/>
        <v/>
      </c>
      <c r="AE343" s="323" t="str">
        <f t="shared" ref="AE343:AE406" si="24">IF(AND(O343="",R343=""),"",O343&amp;"から"&amp;R343)</f>
        <v/>
      </c>
      <c r="AF343" s="323" t="str">
        <f t="shared" ref="AF343:AF406" si="25">IF(AND(P343="",U343=""),"",P343&amp;"から"&amp;U343)</f>
        <v/>
      </c>
      <c r="AG343" s="323" t="str">
        <f t="shared" ref="AG343:AG406" si="26">IF(AND(Q343="",Z343=""),"",Q343&amp;"から"&amp;Z343)</f>
        <v/>
      </c>
    </row>
    <row r="344" spans="1:33" ht="25" customHeight="1">
      <c r="A344" s="430">
        <v>326</v>
      </c>
      <c r="B344" s="908" t="str">
        <f>IF(基本情報入力シート!C381="","",基本情報入力シート!C381)</f>
        <v/>
      </c>
      <c r="C344" s="909"/>
      <c r="D344" s="909"/>
      <c r="E344" s="909"/>
      <c r="F344" s="909"/>
      <c r="G344" s="909"/>
      <c r="H344" s="909"/>
      <c r="I344" s="909"/>
      <c r="J344" s="325" t="str">
        <f>IF(基本情報入力シート!M381="","",基本情報入力シート!M381)</f>
        <v/>
      </c>
      <c r="K344" s="325" t="str">
        <f>IF(基本情報入力シート!R381="","",基本情報入力シート!R381)</f>
        <v/>
      </c>
      <c r="L344" s="325" t="str">
        <f>IF(基本情報入力シート!W381="","",基本情報入力シート!W381)</f>
        <v/>
      </c>
      <c r="M344" s="335" t="str">
        <f>IF(基本情報入力シート!X381="","",基本情報入力シート!X381)</f>
        <v/>
      </c>
      <c r="N344" s="339" t="str">
        <f>IF(基本情報入力シート!Y381="","",基本情報入力シート!Y381)</f>
        <v/>
      </c>
      <c r="O344" s="47"/>
      <c r="P344" s="48"/>
      <c r="Q344" s="49"/>
      <c r="R344" s="47"/>
      <c r="S344" s="336"/>
      <c r="T344" s="454" t="str">
        <f>IFERROR(S344*VLOOKUP(AE344,【参考】数式用3!$AN$3:$BU$14,MATCH(N344,【参考】数式用3!$AN$2:$BU$2,0)),"")</f>
        <v/>
      </c>
      <c r="U344" s="337"/>
      <c r="V344" s="55"/>
      <c r="W344" s="55"/>
      <c r="X344" s="960" t="str">
        <f>IFERROR(V344*VLOOKUP(AF344,【参考】数式用3!$AN$15:$BU$23,MATCH(N344,【参考】数式用3!$AN$2:$BU$2,0)),"")</f>
        <v/>
      </c>
      <c r="Y344" s="961"/>
      <c r="Z344" s="450"/>
      <c r="AA344" s="428"/>
      <c r="AB344" s="338" t="str">
        <f>IFERROR(AA344*VLOOKUP(AG344,【参考】数式用3!$AN$24:$BU$27,MATCH(N344,【参考】数式用3!$AN$2:$BU$2,0)),"")</f>
        <v/>
      </c>
      <c r="AC344" s="50"/>
      <c r="AD344" s="427" t="str">
        <f t="shared" si="23"/>
        <v/>
      </c>
      <c r="AE344" s="323" t="str">
        <f t="shared" si="24"/>
        <v/>
      </c>
      <c r="AF344" s="323" t="str">
        <f t="shared" si="25"/>
        <v/>
      </c>
      <c r="AG344" s="323" t="str">
        <f t="shared" si="26"/>
        <v/>
      </c>
    </row>
    <row r="345" spans="1:33" ht="25" customHeight="1">
      <c r="A345" s="430">
        <v>327</v>
      </c>
      <c r="B345" s="908" t="str">
        <f>IF(基本情報入力シート!C382="","",基本情報入力シート!C382)</f>
        <v/>
      </c>
      <c r="C345" s="909"/>
      <c r="D345" s="909"/>
      <c r="E345" s="909"/>
      <c r="F345" s="909"/>
      <c r="G345" s="909"/>
      <c r="H345" s="909"/>
      <c r="I345" s="909"/>
      <c r="J345" s="325" t="str">
        <f>IF(基本情報入力シート!M382="","",基本情報入力シート!M382)</f>
        <v/>
      </c>
      <c r="K345" s="325" t="str">
        <f>IF(基本情報入力シート!R382="","",基本情報入力シート!R382)</f>
        <v/>
      </c>
      <c r="L345" s="325" t="str">
        <f>IF(基本情報入力シート!W382="","",基本情報入力シート!W382)</f>
        <v/>
      </c>
      <c r="M345" s="335" t="str">
        <f>IF(基本情報入力シート!X382="","",基本情報入力シート!X382)</f>
        <v/>
      </c>
      <c r="N345" s="339" t="str">
        <f>IF(基本情報入力シート!Y382="","",基本情報入力シート!Y382)</f>
        <v/>
      </c>
      <c r="O345" s="47"/>
      <c r="P345" s="48"/>
      <c r="Q345" s="49"/>
      <c r="R345" s="47"/>
      <c r="S345" s="336"/>
      <c r="T345" s="454" t="str">
        <f>IFERROR(S345*VLOOKUP(AE345,【参考】数式用3!$AN$3:$BU$14,MATCH(N345,【参考】数式用3!$AN$2:$BU$2,0)),"")</f>
        <v/>
      </c>
      <c r="U345" s="337"/>
      <c r="V345" s="55"/>
      <c r="W345" s="55"/>
      <c r="X345" s="960" t="str">
        <f>IFERROR(V345*VLOOKUP(AF345,【参考】数式用3!$AN$15:$BU$23,MATCH(N345,【参考】数式用3!$AN$2:$BU$2,0)),"")</f>
        <v/>
      </c>
      <c r="Y345" s="961"/>
      <c r="Z345" s="450"/>
      <c r="AA345" s="428"/>
      <c r="AB345" s="338" t="str">
        <f>IFERROR(AA345*VLOOKUP(AG345,【参考】数式用3!$AN$24:$BU$27,MATCH(N345,【参考】数式用3!$AN$2:$BU$2,0)),"")</f>
        <v/>
      </c>
      <c r="AC345" s="50"/>
      <c r="AD345" s="427" t="str">
        <f t="shared" si="23"/>
        <v/>
      </c>
      <c r="AE345" s="323" t="str">
        <f t="shared" si="24"/>
        <v/>
      </c>
      <c r="AF345" s="323" t="str">
        <f t="shared" si="25"/>
        <v/>
      </c>
      <c r="AG345" s="323" t="str">
        <f t="shared" si="26"/>
        <v/>
      </c>
    </row>
    <row r="346" spans="1:33" ht="25" customHeight="1">
      <c r="A346" s="430">
        <v>328</v>
      </c>
      <c r="B346" s="908" t="str">
        <f>IF(基本情報入力シート!C383="","",基本情報入力シート!C383)</f>
        <v/>
      </c>
      <c r="C346" s="909"/>
      <c r="D346" s="909"/>
      <c r="E346" s="909"/>
      <c r="F346" s="909"/>
      <c r="G346" s="909"/>
      <c r="H346" s="909"/>
      <c r="I346" s="909"/>
      <c r="J346" s="325" t="str">
        <f>IF(基本情報入力シート!M383="","",基本情報入力シート!M383)</f>
        <v/>
      </c>
      <c r="K346" s="325" t="str">
        <f>IF(基本情報入力シート!R383="","",基本情報入力シート!R383)</f>
        <v/>
      </c>
      <c r="L346" s="325" t="str">
        <f>IF(基本情報入力シート!W383="","",基本情報入力シート!W383)</f>
        <v/>
      </c>
      <c r="M346" s="335" t="str">
        <f>IF(基本情報入力シート!X383="","",基本情報入力シート!X383)</f>
        <v/>
      </c>
      <c r="N346" s="339" t="str">
        <f>IF(基本情報入力シート!Y383="","",基本情報入力シート!Y383)</f>
        <v/>
      </c>
      <c r="O346" s="47"/>
      <c r="P346" s="48"/>
      <c r="Q346" s="49"/>
      <c r="R346" s="47"/>
      <c r="S346" s="336"/>
      <c r="T346" s="454" t="str">
        <f>IFERROR(S346*VLOOKUP(AE346,【参考】数式用3!$AN$3:$BU$14,MATCH(N346,【参考】数式用3!$AN$2:$BU$2,0)),"")</f>
        <v/>
      </c>
      <c r="U346" s="337"/>
      <c r="V346" s="55"/>
      <c r="W346" s="55"/>
      <c r="X346" s="960" t="str">
        <f>IFERROR(V346*VLOOKUP(AF346,【参考】数式用3!$AN$15:$BU$23,MATCH(N346,【参考】数式用3!$AN$2:$BU$2,0)),"")</f>
        <v/>
      </c>
      <c r="Y346" s="961"/>
      <c r="Z346" s="450"/>
      <c r="AA346" s="428"/>
      <c r="AB346" s="338" t="str">
        <f>IFERROR(AA346*VLOOKUP(AG346,【参考】数式用3!$AN$24:$BU$27,MATCH(N346,【参考】数式用3!$AN$2:$BU$2,0)),"")</f>
        <v/>
      </c>
      <c r="AC346" s="50"/>
      <c r="AD346" s="427" t="str">
        <f t="shared" si="23"/>
        <v/>
      </c>
      <c r="AE346" s="323" t="str">
        <f t="shared" si="24"/>
        <v/>
      </c>
      <c r="AF346" s="323" t="str">
        <f t="shared" si="25"/>
        <v/>
      </c>
      <c r="AG346" s="323" t="str">
        <f t="shared" si="26"/>
        <v/>
      </c>
    </row>
    <row r="347" spans="1:33" ht="25" customHeight="1">
      <c r="A347" s="430">
        <v>329</v>
      </c>
      <c r="B347" s="908" t="str">
        <f>IF(基本情報入力シート!C384="","",基本情報入力シート!C384)</f>
        <v/>
      </c>
      <c r="C347" s="909"/>
      <c r="D347" s="909"/>
      <c r="E347" s="909"/>
      <c r="F347" s="909"/>
      <c r="G347" s="909"/>
      <c r="H347" s="909"/>
      <c r="I347" s="909"/>
      <c r="J347" s="325" t="str">
        <f>IF(基本情報入力シート!M384="","",基本情報入力シート!M384)</f>
        <v/>
      </c>
      <c r="K347" s="325" t="str">
        <f>IF(基本情報入力シート!R384="","",基本情報入力シート!R384)</f>
        <v/>
      </c>
      <c r="L347" s="325" t="str">
        <f>IF(基本情報入力シート!W384="","",基本情報入力シート!W384)</f>
        <v/>
      </c>
      <c r="M347" s="335" t="str">
        <f>IF(基本情報入力シート!X384="","",基本情報入力シート!X384)</f>
        <v/>
      </c>
      <c r="N347" s="339" t="str">
        <f>IF(基本情報入力シート!Y384="","",基本情報入力シート!Y384)</f>
        <v/>
      </c>
      <c r="O347" s="47"/>
      <c r="P347" s="48"/>
      <c r="Q347" s="49"/>
      <c r="R347" s="47"/>
      <c r="S347" s="336"/>
      <c r="T347" s="454" t="str">
        <f>IFERROR(S347*VLOOKUP(AE347,【参考】数式用3!$AN$3:$BU$14,MATCH(N347,【参考】数式用3!$AN$2:$BU$2,0)),"")</f>
        <v/>
      </c>
      <c r="U347" s="337"/>
      <c r="V347" s="55"/>
      <c r="W347" s="55"/>
      <c r="X347" s="960" t="str">
        <f>IFERROR(V347*VLOOKUP(AF347,【参考】数式用3!$AN$15:$BU$23,MATCH(N347,【参考】数式用3!$AN$2:$BU$2,0)),"")</f>
        <v/>
      </c>
      <c r="Y347" s="961"/>
      <c r="Z347" s="450"/>
      <c r="AA347" s="428"/>
      <c r="AB347" s="338" t="str">
        <f>IFERROR(AA347*VLOOKUP(AG347,【参考】数式用3!$AN$24:$BU$27,MATCH(N347,【参考】数式用3!$AN$2:$BU$2,0)),"")</f>
        <v/>
      </c>
      <c r="AC347" s="50"/>
      <c r="AD347" s="427" t="str">
        <f t="shared" si="23"/>
        <v/>
      </c>
      <c r="AE347" s="323" t="str">
        <f t="shared" si="24"/>
        <v/>
      </c>
      <c r="AF347" s="323" t="str">
        <f t="shared" si="25"/>
        <v/>
      </c>
      <c r="AG347" s="323" t="str">
        <f t="shared" si="26"/>
        <v/>
      </c>
    </row>
    <row r="348" spans="1:33" ht="25" customHeight="1">
      <c r="A348" s="430">
        <v>330</v>
      </c>
      <c r="B348" s="908" t="str">
        <f>IF(基本情報入力シート!C385="","",基本情報入力シート!C385)</f>
        <v/>
      </c>
      <c r="C348" s="909"/>
      <c r="D348" s="909"/>
      <c r="E348" s="909"/>
      <c r="F348" s="909"/>
      <c r="G348" s="909"/>
      <c r="H348" s="909"/>
      <c r="I348" s="909"/>
      <c r="J348" s="325" t="str">
        <f>IF(基本情報入力シート!M385="","",基本情報入力シート!M385)</f>
        <v/>
      </c>
      <c r="K348" s="325" t="str">
        <f>IF(基本情報入力シート!R385="","",基本情報入力シート!R385)</f>
        <v/>
      </c>
      <c r="L348" s="325" t="str">
        <f>IF(基本情報入力シート!W385="","",基本情報入力シート!W385)</f>
        <v/>
      </c>
      <c r="M348" s="335" t="str">
        <f>IF(基本情報入力シート!X385="","",基本情報入力シート!X385)</f>
        <v/>
      </c>
      <c r="N348" s="339" t="str">
        <f>IF(基本情報入力シート!Y385="","",基本情報入力シート!Y385)</f>
        <v/>
      </c>
      <c r="O348" s="47"/>
      <c r="P348" s="48"/>
      <c r="Q348" s="49"/>
      <c r="R348" s="47"/>
      <c r="S348" s="336"/>
      <c r="T348" s="454" t="str">
        <f>IFERROR(S348*VLOOKUP(AE348,【参考】数式用3!$AN$3:$BU$14,MATCH(N348,【参考】数式用3!$AN$2:$BU$2,0)),"")</f>
        <v/>
      </c>
      <c r="U348" s="337"/>
      <c r="V348" s="55"/>
      <c r="W348" s="55"/>
      <c r="X348" s="960" t="str">
        <f>IFERROR(V348*VLOOKUP(AF348,【参考】数式用3!$AN$15:$BU$23,MATCH(N348,【参考】数式用3!$AN$2:$BU$2,0)),"")</f>
        <v/>
      </c>
      <c r="Y348" s="961"/>
      <c r="Z348" s="450"/>
      <c r="AA348" s="428"/>
      <c r="AB348" s="338" t="str">
        <f>IFERROR(AA348*VLOOKUP(AG348,【参考】数式用3!$AN$24:$BU$27,MATCH(N348,【参考】数式用3!$AN$2:$BU$2,0)),"")</f>
        <v/>
      </c>
      <c r="AC348" s="50"/>
      <c r="AD348" s="427" t="str">
        <f t="shared" si="23"/>
        <v/>
      </c>
      <c r="AE348" s="323" t="str">
        <f t="shared" si="24"/>
        <v/>
      </c>
      <c r="AF348" s="323" t="str">
        <f t="shared" si="25"/>
        <v/>
      </c>
      <c r="AG348" s="323" t="str">
        <f t="shared" si="26"/>
        <v/>
      </c>
    </row>
    <row r="349" spans="1:33" ht="25" customHeight="1">
      <c r="A349" s="430">
        <v>331</v>
      </c>
      <c r="B349" s="908" t="str">
        <f>IF(基本情報入力シート!C386="","",基本情報入力シート!C386)</f>
        <v/>
      </c>
      <c r="C349" s="909"/>
      <c r="D349" s="909"/>
      <c r="E349" s="909"/>
      <c r="F349" s="909"/>
      <c r="G349" s="909"/>
      <c r="H349" s="909"/>
      <c r="I349" s="909"/>
      <c r="J349" s="325" t="str">
        <f>IF(基本情報入力シート!M386="","",基本情報入力シート!M386)</f>
        <v/>
      </c>
      <c r="K349" s="325" t="str">
        <f>IF(基本情報入力シート!R386="","",基本情報入力シート!R386)</f>
        <v/>
      </c>
      <c r="L349" s="325" t="str">
        <f>IF(基本情報入力シート!W386="","",基本情報入力シート!W386)</f>
        <v/>
      </c>
      <c r="M349" s="335" t="str">
        <f>IF(基本情報入力シート!X386="","",基本情報入力シート!X386)</f>
        <v/>
      </c>
      <c r="N349" s="339" t="str">
        <f>IF(基本情報入力シート!Y386="","",基本情報入力シート!Y386)</f>
        <v/>
      </c>
      <c r="O349" s="47"/>
      <c r="P349" s="48"/>
      <c r="Q349" s="49"/>
      <c r="R349" s="47"/>
      <c r="S349" s="336"/>
      <c r="T349" s="454" t="str">
        <f>IFERROR(S349*VLOOKUP(AE349,【参考】数式用3!$AN$3:$BU$14,MATCH(N349,【参考】数式用3!$AN$2:$BU$2,0)),"")</f>
        <v/>
      </c>
      <c r="U349" s="337"/>
      <c r="V349" s="55"/>
      <c r="W349" s="55"/>
      <c r="X349" s="960" t="str">
        <f>IFERROR(V349*VLOOKUP(AF349,【参考】数式用3!$AN$15:$BU$23,MATCH(N349,【参考】数式用3!$AN$2:$BU$2,0)),"")</f>
        <v/>
      </c>
      <c r="Y349" s="961"/>
      <c r="Z349" s="450"/>
      <c r="AA349" s="428"/>
      <c r="AB349" s="338" t="str">
        <f>IFERROR(AA349*VLOOKUP(AG349,【参考】数式用3!$AN$24:$BU$27,MATCH(N349,【参考】数式用3!$AN$2:$BU$2,0)),"")</f>
        <v/>
      </c>
      <c r="AC349" s="50"/>
      <c r="AD349" s="427" t="str">
        <f t="shared" si="23"/>
        <v/>
      </c>
      <c r="AE349" s="323" t="str">
        <f t="shared" si="24"/>
        <v/>
      </c>
      <c r="AF349" s="323" t="str">
        <f t="shared" si="25"/>
        <v/>
      </c>
      <c r="AG349" s="323" t="str">
        <f t="shared" si="26"/>
        <v/>
      </c>
    </row>
    <row r="350" spans="1:33" ht="25" customHeight="1">
      <c r="A350" s="430">
        <v>332</v>
      </c>
      <c r="B350" s="908" t="str">
        <f>IF(基本情報入力シート!C387="","",基本情報入力シート!C387)</f>
        <v/>
      </c>
      <c r="C350" s="909"/>
      <c r="D350" s="909"/>
      <c r="E350" s="909"/>
      <c r="F350" s="909"/>
      <c r="G350" s="909"/>
      <c r="H350" s="909"/>
      <c r="I350" s="909"/>
      <c r="J350" s="325" t="str">
        <f>IF(基本情報入力シート!M387="","",基本情報入力シート!M387)</f>
        <v/>
      </c>
      <c r="K350" s="325" t="str">
        <f>IF(基本情報入力シート!R387="","",基本情報入力シート!R387)</f>
        <v/>
      </c>
      <c r="L350" s="325" t="str">
        <f>IF(基本情報入力シート!W387="","",基本情報入力シート!W387)</f>
        <v/>
      </c>
      <c r="M350" s="335" t="str">
        <f>IF(基本情報入力シート!X387="","",基本情報入力シート!X387)</f>
        <v/>
      </c>
      <c r="N350" s="339" t="str">
        <f>IF(基本情報入力シート!Y387="","",基本情報入力シート!Y387)</f>
        <v/>
      </c>
      <c r="O350" s="47"/>
      <c r="P350" s="48"/>
      <c r="Q350" s="49"/>
      <c r="R350" s="47"/>
      <c r="S350" s="336"/>
      <c r="T350" s="454" t="str">
        <f>IFERROR(S350*VLOOKUP(AE350,【参考】数式用3!$AN$3:$BU$14,MATCH(N350,【参考】数式用3!$AN$2:$BU$2,0)),"")</f>
        <v/>
      </c>
      <c r="U350" s="337"/>
      <c r="V350" s="55"/>
      <c r="W350" s="55"/>
      <c r="X350" s="960" t="str">
        <f>IFERROR(V350*VLOOKUP(AF350,【参考】数式用3!$AN$15:$BU$23,MATCH(N350,【参考】数式用3!$AN$2:$BU$2,0)),"")</f>
        <v/>
      </c>
      <c r="Y350" s="961"/>
      <c r="Z350" s="450"/>
      <c r="AA350" s="428"/>
      <c r="AB350" s="338" t="str">
        <f>IFERROR(AA350*VLOOKUP(AG350,【参考】数式用3!$AN$24:$BU$27,MATCH(N350,【参考】数式用3!$AN$2:$BU$2,0)),"")</f>
        <v/>
      </c>
      <c r="AC350" s="50"/>
      <c r="AD350" s="427" t="str">
        <f t="shared" si="23"/>
        <v/>
      </c>
      <c r="AE350" s="323" t="str">
        <f t="shared" si="24"/>
        <v/>
      </c>
      <c r="AF350" s="323" t="str">
        <f t="shared" si="25"/>
        <v/>
      </c>
      <c r="AG350" s="323" t="str">
        <f t="shared" si="26"/>
        <v/>
      </c>
    </row>
    <row r="351" spans="1:33" ht="25" customHeight="1">
      <c r="A351" s="430">
        <v>333</v>
      </c>
      <c r="B351" s="908" t="str">
        <f>IF(基本情報入力シート!C388="","",基本情報入力シート!C388)</f>
        <v/>
      </c>
      <c r="C351" s="909"/>
      <c r="D351" s="909"/>
      <c r="E351" s="909"/>
      <c r="F351" s="909"/>
      <c r="G351" s="909"/>
      <c r="H351" s="909"/>
      <c r="I351" s="909"/>
      <c r="J351" s="325" t="str">
        <f>IF(基本情報入力シート!M388="","",基本情報入力シート!M388)</f>
        <v/>
      </c>
      <c r="K351" s="325" t="str">
        <f>IF(基本情報入力シート!R388="","",基本情報入力シート!R388)</f>
        <v/>
      </c>
      <c r="L351" s="325" t="str">
        <f>IF(基本情報入力シート!W388="","",基本情報入力シート!W388)</f>
        <v/>
      </c>
      <c r="M351" s="335" t="str">
        <f>IF(基本情報入力シート!X388="","",基本情報入力シート!X388)</f>
        <v/>
      </c>
      <c r="N351" s="339" t="str">
        <f>IF(基本情報入力シート!Y388="","",基本情報入力シート!Y388)</f>
        <v/>
      </c>
      <c r="O351" s="47"/>
      <c r="P351" s="48"/>
      <c r="Q351" s="49"/>
      <c r="R351" s="47"/>
      <c r="S351" s="336"/>
      <c r="T351" s="454" t="str">
        <f>IFERROR(S351*VLOOKUP(AE351,【参考】数式用3!$AN$3:$BU$14,MATCH(N351,【参考】数式用3!$AN$2:$BU$2,0)),"")</f>
        <v/>
      </c>
      <c r="U351" s="337"/>
      <c r="V351" s="55"/>
      <c r="W351" s="55"/>
      <c r="X351" s="960" t="str">
        <f>IFERROR(V351*VLOOKUP(AF351,【参考】数式用3!$AN$15:$BU$23,MATCH(N351,【参考】数式用3!$AN$2:$BU$2,0)),"")</f>
        <v/>
      </c>
      <c r="Y351" s="961"/>
      <c r="Z351" s="450"/>
      <c r="AA351" s="428"/>
      <c r="AB351" s="338" t="str">
        <f>IFERROR(AA351*VLOOKUP(AG351,【参考】数式用3!$AN$24:$BU$27,MATCH(N351,【参考】数式用3!$AN$2:$BU$2,0)),"")</f>
        <v/>
      </c>
      <c r="AC351" s="50"/>
      <c r="AD351" s="427" t="str">
        <f t="shared" si="23"/>
        <v/>
      </c>
      <c r="AE351" s="323" t="str">
        <f t="shared" si="24"/>
        <v/>
      </c>
      <c r="AF351" s="323" t="str">
        <f t="shared" si="25"/>
        <v/>
      </c>
      <c r="AG351" s="323" t="str">
        <f t="shared" si="26"/>
        <v/>
      </c>
    </row>
    <row r="352" spans="1:33" ht="25" customHeight="1">
      <c r="A352" s="430">
        <v>334</v>
      </c>
      <c r="B352" s="908" t="str">
        <f>IF(基本情報入力シート!C389="","",基本情報入力シート!C389)</f>
        <v/>
      </c>
      <c r="C352" s="909"/>
      <c r="D352" s="909"/>
      <c r="E352" s="909"/>
      <c r="F352" s="909"/>
      <c r="G352" s="909"/>
      <c r="H352" s="909"/>
      <c r="I352" s="909"/>
      <c r="J352" s="325" t="str">
        <f>IF(基本情報入力シート!M389="","",基本情報入力シート!M389)</f>
        <v/>
      </c>
      <c r="K352" s="325" t="str">
        <f>IF(基本情報入力シート!R389="","",基本情報入力シート!R389)</f>
        <v/>
      </c>
      <c r="L352" s="325" t="str">
        <f>IF(基本情報入力シート!W389="","",基本情報入力シート!W389)</f>
        <v/>
      </c>
      <c r="M352" s="335" t="str">
        <f>IF(基本情報入力シート!X389="","",基本情報入力シート!X389)</f>
        <v/>
      </c>
      <c r="N352" s="339" t="str">
        <f>IF(基本情報入力シート!Y389="","",基本情報入力シート!Y389)</f>
        <v/>
      </c>
      <c r="O352" s="47"/>
      <c r="P352" s="48"/>
      <c r="Q352" s="49"/>
      <c r="R352" s="47"/>
      <c r="S352" s="336"/>
      <c r="T352" s="454" t="str">
        <f>IFERROR(S352*VLOOKUP(AE352,【参考】数式用3!$AN$3:$BU$14,MATCH(N352,【参考】数式用3!$AN$2:$BU$2,0)),"")</f>
        <v/>
      </c>
      <c r="U352" s="337"/>
      <c r="V352" s="55"/>
      <c r="W352" s="55"/>
      <c r="X352" s="960" t="str">
        <f>IFERROR(V352*VLOOKUP(AF352,【参考】数式用3!$AN$15:$BU$23,MATCH(N352,【参考】数式用3!$AN$2:$BU$2,0)),"")</f>
        <v/>
      </c>
      <c r="Y352" s="961"/>
      <c r="Z352" s="450"/>
      <c r="AA352" s="428"/>
      <c r="AB352" s="338" t="str">
        <f>IFERROR(AA352*VLOOKUP(AG352,【参考】数式用3!$AN$24:$BU$27,MATCH(N352,【参考】数式用3!$AN$2:$BU$2,0)),"")</f>
        <v/>
      </c>
      <c r="AC352" s="50"/>
      <c r="AD352" s="427" t="str">
        <f t="shared" si="23"/>
        <v/>
      </c>
      <c r="AE352" s="323" t="str">
        <f t="shared" si="24"/>
        <v/>
      </c>
      <c r="AF352" s="323" t="str">
        <f t="shared" si="25"/>
        <v/>
      </c>
      <c r="AG352" s="323" t="str">
        <f t="shared" si="26"/>
        <v/>
      </c>
    </row>
    <row r="353" spans="1:33" ht="25" customHeight="1">
      <c r="A353" s="430">
        <v>335</v>
      </c>
      <c r="B353" s="908" t="str">
        <f>IF(基本情報入力シート!C390="","",基本情報入力シート!C390)</f>
        <v/>
      </c>
      <c r="C353" s="909"/>
      <c r="D353" s="909"/>
      <c r="E353" s="909"/>
      <c r="F353" s="909"/>
      <c r="G353" s="909"/>
      <c r="H353" s="909"/>
      <c r="I353" s="909"/>
      <c r="J353" s="325" t="str">
        <f>IF(基本情報入力シート!M390="","",基本情報入力シート!M390)</f>
        <v/>
      </c>
      <c r="K353" s="325" t="str">
        <f>IF(基本情報入力シート!R390="","",基本情報入力シート!R390)</f>
        <v/>
      </c>
      <c r="L353" s="325" t="str">
        <f>IF(基本情報入力シート!W390="","",基本情報入力シート!W390)</f>
        <v/>
      </c>
      <c r="M353" s="335" t="str">
        <f>IF(基本情報入力シート!X390="","",基本情報入力シート!X390)</f>
        <v/>
      </c>
      <c r="N353" s="339" t="str">
        <f>IF(基本情報入力シート!Y390="","",基本情報入力シート!Y390)</f>
        <v/>
      </c>
      <c r="O353" s="47"/>
      <c r="P353" s="48"/>
      <c r="Q353" s="49"/>
      <c r="R353" s="47"/>
      <c r="S353" s="336"/>
      <c r="T353" s="454" t="str">
        <f>IFERROR(S353*VLOOKUP(AE353,【参考】数式用3!$AN$3:$BU$14,MATCH(N353,【参考】数式用3!$AN$2:$BU$2,0)),"")</f>
        <v/>
      </c>
      <c r="U353" s="337"/>
      <c r="V353" s="55"/>
      <c r="W353" s="55"/>
      <c r="X353" s="960" t="str">
        <f>IFERROR(V353*VLOOKUP(AF353,【参考】数式用3!$AN$15:$BU$23,MATCH(N353,【参考】数式用3!$AN$2:$BU$2,0)),"")</f>
        <v/>
      </c>
      <c r="Y353" s="961"/>
      <c r="Z353" s="450"/>
      <c r="AA353" s="428"/>
      <c r="AB353" s="338" t="str">
        <f>IFERROR(AA353*VLOOKUP(AG353,【参考】数式用3!$AN$24:$BU$27,MATCH(N353,【参考】数式用3!$AN$2:$BU$2,0)),"")</f>
        <v/>
      </c>
      <c r="AC353" s="50"/>
      <c r="AD353" s="427" t="str">
        <f t="shared" si="23"/>
        <v/>
      </c>
      <c r="AE353" s="323" t="str">
        <f t="shared" si="24"/>
        <v/>
      </c>
      <c r="AF353" s="323" t="str">
        <f t="shared" si="25"/>
        <v/>
      </c>
      <c r="AG353" s="323" t="str">
        <f t="shared" si="26"/>
        <v/>
      </c>
    </row>
    <row r="354" spans="1:33" ht="25" customHeight="1">
      <c r="A354" s="430">
        <v>336</v>
      </c>
      <c r="B354" s="908" t="str">
        <f>IF(基本情報入力シート!C391="","",基本情報入力シート!C391)</f>
        <v/>
      </c>
      <c r="C354" s="909"/>
      <c r="D354" s="909"/>
      <c r="E354" s="909"/>
      <c r="F354" s="909"/>
      <c r="G354" s="909"/>
      <c r="H354" s="909"/>
      <c r="I354" s="909"/>
      <c r="J354" s="325" t="str">
        <f>IF(基本情報入力シート!M391="","",基本情報入力シート!M391)</f>
        <v/>
      </c>
      <c r="K354" s="325" t="str">
        <f>IF(基本情報入力シート!R391="","",基本情報入力シート!R391)</f>
        <v/>
      </c>
      <c r="L354" s="325" t="str">
        <f>IF(基本情報入力シート!W391="","",基本情報入力シート!W391)</f>
        <v/>
      </c>
      <c r="M354" s="335" t="str">
        <f>IF(基本情報入力シート!X391="","",基本情報入力シート!X391)</f>
        <v/>
      </c>
      <c r="N354" s="339" t="str">
        <f>IF(基本情報入力シート!Y391="","",基本情報入力シート!Y391)</f>
        <v/>
      </c>
      <c r="O354" s="47"/>
      <c r="P354" s="48"/>
      <c r="Q354" s="49"/>
      <c r="R354" s="47"/>
      <c r="S354" s="336"/>
      <c r="T354" s="454" t="str">
        <f>IFERROR(S354*VLOOKUP(AE354,【参考】数式用3!$AN$3:$BU$14,MATCH(N354,【参考】数式用3!$AN$2:$BU$2,0)),"")</f>
        <v/>
      </c>
      <c r="U354" s="337"/>
      <c r="V354" s="55"/>
      <c r="W354" s="55"/>
      <c r="X354" s="960" t="str">
        <f>IFERROR(V354*VLOOKUP(AF354,【参考】数式用3!$AN$15:$BU$23,MATCH(N354,【参考】数式用3!$AN$2:$BU$2,0)),"")</f>
        <v/>
      </c>
      <c r="Y354" s="961"/>
      <c r="Z354" s="450"/>
      <c r="AA354" s="428"/>
      <c r="AB354" s="338" t="str">
        <f>IFERROR(AA354*VLOOKUP(AG354,【参考】数式用3!$AN$24:$BU$27,MATCH(N354,【参考】数式用3!$AN$2:$BU$2,0)),"")</f>
        <v/>
      </c>
      <c r="AC354" s="50"/>
      <c r="AD354" s="427" t="str">
        <f t="shared" si="23"/>
        <v/>
      </c>
      <c r="AE354" s="323" t="str">
        <f t="shared" si="24"/>
        <v/>
      </c>
      <c r="AF354" s="323" t="str">
        <f t="shared" si="25"/>
        <v/>
      </c>
      <c r="AG354" s="323" t="str">
        <f t="shared" si="26"/>
        <v/>
      </c>
    </row>
    <row r="355" spans="1:33" ht="25" customHeight="1">
      <c r="A355" s="430">
        <v>337</v>
      </c>
      <c r="B355" s="908" t="str">
        <f>IF(基本情報入力シート!C392="","",基本情報入力シート!C392)</f>
        <v/>
      </c>
      <c r="C355" s="909"/>
      <c r="D355" s="909"/>
      <c r="E355" s="909"/>
      <c r="F355" s="909"/>
      <c r="G355" s="909"/>
      <c r="H355" s="909"/>
      <c r="I355" s="909"/>
      <c r="J355" s="325" t="str">
        <f>IF(基本情報入力シート!M392="","",基本情報入力シート!M392)</f>
        <v/>
      </c>
      <c r="K355" s="325" t="str">
        <f>IF(基本情報入力シート!R392="","",基本情報入力シート!R392)</f>
        <v/>
      </c>
      <c r="L355" s="325" t="str">
        <f>IF(基本情報入力シート!W392="","",基本情報入力シート!W392)</f>
        <v/>
      </c>
      <c r="M355" s="335" t="str">
        <f>IF(基本情報入力シート!X392="","",基本情報入力シート!X392)</f>
        <v/>
      </c>
      <c r="N355" s="339" t="str">
        <f>IF(基本情報入力シート!Y392="","",基本情報入力シート!Y392)</f>
        <v/>
      </c>
      <c r="O355" s="47"/>
      <c r="P355" s="48"/>
      <c r="Q355" s="49"/>
      <c r="R355" s="47"/>
      <c r="S355" s="336"/>
      <c r="T355" s="454" t="str">
        <f>IFERROR(S355*VLOOKUP(AE355,【参考】数式用3!$AN$3:$BU$14,MATCH(N355,【参考】数式用3!$AN$2:$BU$2,0)),"")</f>
        <v/>
      </c>
      <c r="U355" s="337"/>
      <c r="V355" s="55"/>
      <c r="W355" s="55"/>
      <c r="X355" s="960" t="str">
        <f>IFERROR(V355*VLOOKUP(AF355,【参考】数式用3!$AN$15:$BU$23,MATCH(N355,【参考】数式用3!$AN$2:$BU$2,0)),"")</f>
        <v/>
      </c>
      <c r="Y355" s="961"/>
      <c r="Z355" s="450"/>
      <c r="AA355" s="428"/>
      <c r="AB355" s="338" t="str">
        <f>IFERROR(AA355*VLOOKUP(AG355,【参考】数式用3!$AN$24:$BU$27,MATCH(N355,【参考】数式用3!$AN$2:$BU$2,0)),"")</f>
        <v/>
      </c>
      <c r="AC355" s="50"/>
      <c r="AD355" s="427" t="str">
        <f t="shared" si="23"/>
        <v/>
      </c>
      <c r="AE355" s="323" t="str">
        <f t="shared" si="24"/>
        <v/>
      </c>
      <c r="AF355" s="323" t="str">
        <f t="shared" si="25"/>
        <v/>
      </c>
      <c r="AG355" s="323" t="str">
        <f t="shared" si="26"/>
        <v/>
      </c>
    </row>
    <row r="356" spans="1:33" ht="25" customHeight="1">
      <c r="A356" s="430">
        <v>338</v>
      </c>
      <c r="B356" s="908" t="str">
        <f>IF(基本情報入力シート!C393="","",基本情報入力シート!C393)</f>
        <v/>
      </c>
      <c r="C356" s="909"/>
      <c r="D356" s="909"/>
      <c r="E356" s="909"/>
      <c r="F356" s="909"/>
      <c r="G356" s="909"/>
      <c r="H356" s="909"/>
      <c r="I356" s="909"/>
      <c r="J356" s="325" t="str">
        <f>IF(基本情報入力シート!M393="","",基本情報入力シート!M393)</f>
        <v/>
      </c>
      <c r="K356" s="325" t="str">
        <f>IF(基本情報入力シート!R393="","",基本情報入力シート!R393)</f>
        <v/>
      </c>
      <c r="L356" s="325" t="str">
        <f>IF(基本情報入力シート!W393="","",基本情報入力シート!W393)</f>
        <v/>
      </c>
      <c r="M356" s="335" t="str">
        <f>IF(基本情報入力シート!X393="","",基本情報入力シート!X393)</f>
        <v/>
      </c>
      <c r="N356" s="339" t="str">
        <f>IF(基本情報入力シート!Y393="","",基本情報入力シート!Y393)</f>
        <v/>
      </c>
      <c r="O356" s="47"/>
      <c r="P356" s="48"/>
      <c r="Q356" s="49"/>
      <c r="R356" s="47"/>
      <c r="S356" s="336"/>
      <c r="T356" s="454" t="str">
        <f>IFERROR(S356*VLOOKUP(AE356,【参考】数式用3!$AN$3:$BU$14,MATCH(N356,【参考】数式用3!$AN$2:$BU$2,0)),"")</f>
        <v/>
      </c>
      <c r="U356" s="337"/>
      <c r="V356" s="55"/>
      <c r="W356" s="55"/>
      <c r="X356" s="960" t="str">
        <f>IFERROR(V356*VLOOKUP(AF356,【参考】数式用3!$AN$15:$BU$23,MATCH(N356,【参考】数式用3!$AN$2:$BU$2,0)),"")</f>
        <v/>
      </c>
      <c r="Y356" s="961"/>
      <c r="Z356" s="450"/>
      <c r="AA356" s="428"/>
      <c r="AB356" s="338" t="str">
        <f>IFERROR(AA356*VLOOKUP(AG356,【参考】数式用3!$AN$24:$BU$27,MATCH(N356,【参考】数式用3!$AN$2:$BU$2,0)),"")</f>
        <v/>
      </c>
      <c r="AC356" s="50"/>
      <c r="AD356" s="427" t="str">
        <f t="shared" si="23"/>
        <v/>
      </c>
      <c r="AE356" s="323" t="str">
        <f t="shared" si="24"/>
        <v/>
      </c>
      <c r="AF356" s="323" t="str">
        <f t="shared" si="25"/>
        <v/>
      </c>
      <c r="AG356" s="323" t="str">
        <f t="shared" si="26"/>
        <v/>
      </c>
    </row>
    <row r="357" spans="1:33" ht="25" customHeight="1">
      <c r="A357" s="430">
        <v>339</v>
      </c>
      <c r="B357" s="908" t="str">
        <f>IF(基本情報入力シート!C394="","",基本情報入力シート!C394)</f>
        <v/>
      </c>
      <c r="C357" s="909"/>
      <c r="D357" s="909"/>
      <c r="E357" s="909"/>
      <c r="F357" s="909"/>
      <c r="G357" s="909"/>
      <c r="H357" s="909"/>
      <c r="I357" s="909"/>
      <c r="J357" s="325" t="str">
        <f>IF(基本情報入力シート!M394="","",基本情報入力シート!M394)</f>
        <v/>
      </c>
      <c r="K357" s="325" t="str">
        <f>IF(基本情報入力シート!R394="","",基本情報入力シート!R394)</f>
        <v/>
      </c>
      <c r="L357" s="325" t="str">
        <f>IF(基本情報入力シート!W394="","",基本情報入力シート!W394)</f>
        <v/>
      </c>
      <c r="M357" s="335" t="str">
        <f>IF(基本情報入力シート!X394="","",基本情報入力シート!X394)</f>
        <v/>
      </c>
      <c r="N357" s="339" t="str">
        <f>IF(基本情報入力シート!Y394="","",基本情報入力シート!Y394)</f>
        <v/>
      </c>
      <c r="O357" s="47"/>
      <c r="P357" s="48"/>
      <c r="Q357" s="49"/>
      <c r="R357" s="47"/>
      <c r="S357" s="336"/>
      <c r="T357" s="454" t="str">
        <f>IFERROR(S357*VLOOKUP(AE357,【参考】数式用3!$AN$3:$BU$14,MATCH(N357,【参考】数式用3!$AN$2:$BU$2,0)),"")</f>
        <v/>
      </c>
      <c r="U357" s="337"/>
      <c r="V357" s="55"/>
      <c r="W357" s="55"/>
      <c r="X357" s="960" t="str">
        <f>IFERROR(V357*VLOOKUP(AF357,【参考】数式用3!$AN$15:$BU$23,MATCH(N357,【参考】数式用3!$AN$2:$BU$2,0)),"")</f>
        <v/>
      </c>
      <c r="Y357" s="961"/>
      <c r="Z357" s="450"/>
      <c r="AA357" s="428"/>
      <c r="AB357" s="338" t="str">
        <f>IFERROR(AA357*VLOOKUP(AG357,【参考】数式用3!$AN$24:$BU$27,MATCH(N357,【参考】数式用3!$AN$2:$BU$2,0)),"")</f>
        <v/>
      </c>
      <c r="AC357" s="50"/>
      <c r="AD357" s="427" t="str">
        <f t="shared" si="23"/>
        <v/>
      </c>
      <c r="AE357" s="323" t="str">
        <f t="shared" si="24"/>
        <v/>
      </c>
      <c r="AF357" s="323" t="str">
        <f t="shared" si="25"/>
        <v/>
      </c>
      <c r="AG357" s="323" t="str">
        <f t="shared" si="26"/>
        <v/>
      </c>
    </row>
    <row r="358" spans="1:33" ht="25" customHeight="1">
      <c r="A358" s="430">
        <v>340</v>
      </c>
      <c r="B358" s="908" t="str">
        <f>IF(基本情報入力シート!C395="","",基本情報入力シート!C395)</f>
        <v/>
      </c>
      <c r="C358" s="909"/>
      <c r="D358" s="909"/>
      <c r="E358" s="909"/>
      <c r="F358" s="909"/>
      <c r="G358" s="909"/>
      <c r="H358" s="909"/>
      <c r="I358" s="909"/>
      <c r="J358" s="325" t="str">
        <f>IF(基本情報入力シート!M395="","",基本情報入力シート!M395)</f>
        <v/>
      </c>
      <c r="K358" s="325" t="str">
        <f>IF(基本情報入力シート!R395="","",基本情報入力シート!R395)</f>
        <v/>
      </c>
      <c r="L358" s="325" t="str">
        <f>IF(基本情報入力シート!W395="","",基本情報入力シート!W395)</f>
        <v/>
      </c>
      <c r="M358" s="335" t="str">
        <f>IF(基本情報入力シート!X395="","",基本情報入力シート!X395)</f>
        <v/>
      </c>
      <c r="N358" s="339" t="str">
        <f>IF(基本情報入力シート!Y395="","",基本情報入力シート!Y395)</f>
        <v/>
      </c>
      <c r="O358" s="47"/>
      <c r="P358" s="48"/>
      <c r="Q358" s="49"/>
      <c r="R358" s="47"/>
      <c r="S358" s="336"/>
      <c r="T358" s="454" t="str">
        <f>IFERROR(S358*VLOOKUP(AE358,【参考】数式用3!$AN$3:$BU$14,MATCH(N358,【参考】数式用3!$AN$2:$BU$2,0)),"")</f>
        <v/>
      </c>
      <c r="U358" s="337"/>
      <c r="V358" s="55"/>
      <c r="W358" s="55"/>
      <c r="X358" s="960" t="str">
        <f>IFERROR(V358*VLOOKUP(AF358,【参考】数式用3!$AN$15:$BU$23,MATCH(N358,【参考】数式用3!$AN$2:$BU$2,0)),"")</f>
        <v/>
      </c>
      <c r="Y358" s="961"/>
      <c r="Z358" s="450"/>
      <c r="AA358" s="428"/>
      <c r="AB358" s="338" t="str">
        <f>IFERROR(AA358*VLOOKUP(AG358,【参考】数式用3!$AN$24:$BU$27,MATCH(N358,【参考】数式用3!$AN$2:$BU$2,0)),"")</f>
        <v/>
      </c>
      <c r="AC358" s="50"/>
      <c r="AD358" s="427" t="str">
        <f t="shared" si="23"/>
        <v/>
      </c>
      <c r="AE358" s="323" t="str">
        <f t="shared" si="24"/>
        <v/>
      </c>
      <c r="AF358" s="323" t="str">
        <f t="shared" si="25"/>
        <v/>
      </c>
      <c r="AG358" s="323" t="str">
        <f t="shared" si="26"/>
        <v/>
      </c>
    </row>
    <row r="359" spans="1:33" ht="25" customHeight="1">
      <c r="A359" s="430">
        <v>341</v>
      </c>
      <c r="B359" s="908" t="str">
        <f>IF(基本情報入力シート!C396="","",基本情報入力シート!C396)</f>
        <v/>
      </c>
      <c r="C359" s="909"/>
      <c r="D359" s="909"/>
      <c r="E359" s="909"/>
      <c r="F359" s="909"/>
      <c r="G359" s="909"/>
      <c r="H359" s="909"/>
      <c r="I359" s="909"/>
      <c r="J359" s="325" t="str">
        <f>IF(基本情報入力シート!M396="","",基本情報入力シート!M396)</f>
        <v/>
      </c>
      <c r="K359" s="325" t="str">
        <f>IF(基本情報入力シート!R396="","",基本情報入力シート!R396)</f>
        <v/>
      </c>
      <c r="L359" s="325" t="str">
        <f>IF(基本情報入力シート!W396="","",基本情報入力シート!W396)</f>
        <v/>
      </c>
      <c r="M359" s="335" t="str">
        <f>IF(基本情報入力シート!X396="","",基本情報入力シート!X396)</f>
        <v/>
      </c>
      <c r="N359" s="339" t="str">
        <f>IF(基本情報入力シート!Y396="","",基本情報入力シート!Y396)</f>
        <v/>
      </c>
      <c r="O359" s="47"/>
      <c r="P359" s="48"/>
      <c r="Q359" s="49"/>
      <c r="R359" s="47"/>
      <c r="S359" s="336"/>
      <c r="T359" s="454" t="str">
        <f>IFERROR(S359*VLOOKUP(AE359,【参考】数式用3!$AN$3:$BU$14,MATCH(N359,【参考】数式用3!$AN$2:$BU$2,0)),"")</f>
        <v/>
      </c>
      <c r="U359" s="337"/>
      <c r="V359" s="55"/>
      <c r="W359" s="55"/>
      <c r="X359" s="960" t="str">
        <f>IFERROR(V359*VLOOKUP(AF359,【参考】数式用3!$AN$15:$BU$23,MATCH(N359,【参考】数式用3!$AN$2:$BU$2,0)),"")</f>
        <v/>
      </c>
      <c r="Y359" s="961"/>
      <c r="Z359" s="450"/>
      <c r="AA359" s="428"/>
      <c r="AB359" s="338" t="str">
        <f>IFERROR(AA359*VLOOKUP(AG359,【参考】数式用3!$AN$24:$BU$27,MATCH(N359,【参考】数式用3!$AN$2:$BU$2,0)),"")</f>
        <v/>
      </c>
      <c r="AC359" s="50"/>
      <c r="AD359" s="427" t="str">
        <f t="shared" si="23"/>
        <v/>
      </c>
      <c r="AE359" s="323" t="str">
        <f t="shared" si="24"/>
        <v/>
      </c>
      <c r="AF359" s="323" t="str">
        <f t="shared" si="25"/>
        <v/>
      </c>
      <c r="AG359" s="323" t="str">
        <f t="shared" si="26"/>
        <v/>
      </c>
    </row>
    <row r="360" spans="1:33" ht="25" customHeight="1">
      <c r="A360" s="430">
        <v>342</v>
      </c>
      <c r="B360" s="908" t="str">
        <f>IF(基本情報入力シート!C397="","",基本情報入力シート!C397)</f>
        <v/>
      </c>
      <c r="C360" s="909"/>
      <c r="D360" s="909"/>
      <c r="E360" s="909"/>
      <c r="F360" s="909"/>
      <c r="G360" s="909"/>
      <c r="H360" s="909"/>
      <c r="I360" s="909"/>
      <c r="J360" s="325" t="str">
        <f>IF(基本情報入力シート!M397="","",基本情報入力シート!M397)</f>
        <v/>
      </c>
      <c r="K360" s="325" t="str">
        <f>IF(基本情報入力シート!R397="","",基本情報入力シート!R397)</f>
        <v/>
      </c>
      <c r="L360" s="325" t="str">
        <f>IF(基本情報入力シート!W397="","",基本情報入力シート!W397)</f>
        <v/>
      </c>
      <c r="M360" s="335" t="str">
        <f>IF(基本情報入力シート!X397="","",基本情報入力シート!X397)</f>
        <v/>
      </c>
      <c r="N360" s="339" t="str">
        <f>IF(基本情報入力シート!Y397="","",基本情報入力シート!Y397)</f>
        <v/>
      </c>
      <c r="O360" s="47"/>
      <c r="P360" s="48"/>
      <c r="Q360" s="49"/>
      <c r="R360" s="47"/>
      <c r="S360" s="336"/>
      <c r="T360" s="454" t="str">
        <f>IFERROR(S360*VLOOKUP(AE360,【参考】数式用3!$AN$3:$BU$14,MATCH(N360,【参考】数式用3!$AN$2:$BU$2,0)),"")</f>
        <v/>
      </c>
      <c r="U360" s="337"/>
      <c r="V360" s="55"/>
      <c r="W360" s="55"/>
      <c r="X360" s="960" t="str">
        <f>IFERROR(V360*VLOOKUP(AF360,【参考】数式用3!$AN$15:$BU$23,MATCH(N360,【参考】数式用3!$AN$2:$BU$2,0)),"")</f>
        <v/>
      </c>
      <c r="Y360" s="961"/>
      <c r="Z360" s="450"/>
      <c r="AA360" s="428"/>
      <c r="AB360" s="338" t="str">
        <f>IFERROR(AA360*VLOOKUP(AG360,【参考】数式用3!$AN$24:$BU$27,MATCH(N360,【参考】数式用3!$AN$2:$BU$2,0)),"")</f>
        <v/>
      </c>
      <c r="AC360" s="50"/>
      <c r="AD360" s="427" t="str">
        <f t="shared" si="23"/>
        <v/>
      </c>
      <c r="AE360" s="323" t="str">
        <f t="shared" si="24"/>
        <v/>
      </c>
      <c r="AF360" s="323" t="str">
        <f t="shared" si="25"/>
        <v/>
      </c>
      <c r="AG360" s="323" t="str">
        <f t="shared" si="26"/>
        <v/>
      </c>
    </row>
    <row r="361" spans="1:33" ht="25" customHeight="1">
      <c r="A361" s="430">
        <v>343</v>
      </c>
      <c r="B361" s="908" t="str">
        <f>IF(基本情報入力シート!C398="","",基本情報入力シート!C398)</f>
        <v/>
      </c>
      <c r="C361" s="909"/>
      <c r="D361" s="909"/>
      <c r="E361" s="909"/>
      <c r="F361" s="909"/>
      <c r="G361" s="909"/>
      <c r="H361" s="909"/>
      <c r="I361" s="909"/>
      <c r="J361" s="325" t="str">
        <f>IF(基本情報入力シート!M398="","",基本情報入力シート!M398)</f>
        <v/>
      </c>
      <c r="K361" s="325" t="str">
        <f>IF(基本情報入力シート!R398="","",基本情報入力シート!R398)</f>
        <v/>
      </c>
      <c r="L361" s="325" t="str">
        <f>IF(基本情報入力シート!W398="","",基本情報入力シート!W398)</f>
        <v/>
      </c>
      <c r="M361" s="335" t="str">
        <f>IF(基本情報入力シート!X398="","",基本情報入力シート!X398)</f>
        <v/>
      </c>
      <c r="N361" s="339" t="str">
        <f>IF(基本情報入力シート!Y398="","",基本情報入力シート!Y398)</f>
        <v/>
      </c>
      <c r="O361" s="47"/>
      <c r="P361" s="48"/>
      <c r="Q361" s="49"/>
      <c r="R361" s="47"/>
      <c r="S361" s="336"/>
      <c r="T361" s="454" t="str">
        <f>IFERROR(S361*VLOOKUP(AE361,【参考】数式用3!$AN$3:$BU$14,MATCH(N361,【参考】数式用3!$AN$2:$BU$2,0)),"")</f>
        <v/>
      </c>
      <c r="U361" s="337"/>
      <c r="V361" s="55"/>
      <c r="W361" s="55"/>
      <c r="X361" s="960" t="str">
        <f>IFERROR(V361*VLOOKUP(AF361,【参考】数式用3!$AN$15:$BU$23,MATCH(N361,【参考】数式用3!$AN$2:$BU$2,0)),"")</f>
        <v/>
      </c>
      <c r="Y361" s="961"/>
      <c r="Z361" s="450"/>
      <c r="AA361" s="428"/>
      <c r="AB361" s="338" t="str">
        <f>IFERROR(AA361*VLOOKUP(AG361,【参考】数式用3!$AN$24:$BU$27,MATCH(N361,【参考】数式用3!$AN$2:$BU$2,0)),"")</f>
        <v/>
      </c>
      <c r="AC361" s="50"/>
      <c r="AD361" s="427" t="str">
        <f t="shared" si="23"/>
        <v/>
      </c>
      <c r="AE361" s="323" t="str">
        <f t="shared" si="24"/>
        <v/>
      </c>
      <c r="AF361" s="323" t="str">
        <f t="shared" si="25"/>
        <v/>
      </c>
      <c r="AG361" s="323" t="str">
        <f t="shared" si="26"/>
        <v/>
      </c>
    </row>
    <row r="362" spans="1:33" ht="25" customHeight="1">
      <c r="A362" s="430">
        <v>344</v>
      </c>
      <c r="B362" s="908" t="str">
        <f>IF(基本情報入力シート!C399="","",基本情報入力シート!C399)</f>
        <v/>
      </c>
      <c r="C362" s="909"/>
      <c r="D362" s="909"/>
      <c r="E362" s="909"/>
      <c r="F362" s="909"/>
      <c r="G362" s="909"/>
      <c r="H362" s="909"/>
      <c r="I362" s="909"/>
      <c r="J362" s="325" t="str">
        <f>IF(基本情報入力シート!M399="","",基本情報入力シート!M399)</f>
        <v/>
      </c>
      <c r="K362" s="325" t="str">
        <f>IF(基本情報入力シート!R399="","",基本情報入力シート!R399)</f>
        <v/>
      </c>
      <c r="L362" s="325" t="str">
        <f>IF(基本情報入力シート!W399="","",基本情報入力シート!W399)</f>
        <v/>
      </c>
      <c r="M362" s="335" t="str">
        <f>IF(基本情報入力シート!X399="","",基本情報入力シート!X399)</f>
        <v/>
      </c>
      <c r="N362" s="339" t="str">
        <f>IF(基本情報入力シート!Y399="","",基本情報入力シート!Y399)</f>
        <v/>
      </c>
      <c r="O362" s="47"/>
      <c r="P362" s="48"/>
      <c r="Q362" s="49"/>
      <c r="R362" s="47"/>
      <c r="S362" s="336"/>
      <c r="T362" s="454" t="str">
        <f>IFERROR(S362*VLOOKUP(AE362,【参考】数式用3!$AN$3:$BU$14,MATCH(N362,【参考】数式用3!$AN$2:$BU$2,0)),"")</f>
        <v/>
      </c>
      <c r="U362" s="337"/>
      <c r="V362" s="55"/>
      <c r="W362" s="55"/>
      <c r="X362" s="960" t="str">
        <f>IFERROR(V362*VLOOKUP(AF362,【参考】数式用3!$AN$15:$BU$23,MATCH(N362,【参考】数式用3!$AN$2:$BU$2,0)),"")</f>
        <v/>
      </c>
      <c r="Y362" s="961"/>
      <c r="Z362" s="450"/>
      <c r="AA362" s="428"/>
      <c r="AB362" s="338" t="str">
        <f>IFERROR(AA362*VLOOKUP(AG362,【参考】数式用3!$AN$24:$BU$27,MATCH(N362,【参考】数式用3!$AN$2:$BU$2,0)),"")</f>
        <v/>
      </c>
      <c r="AC362" s="50"/>
      <c r="AD362" s="427" t="str">
        <f t="shared" si="23"/>
        <v/>
      </c>
      <c r="AE362" s="323" t="str">
        <f t="shared" si="24"/>
        <v/>
      </c>
      <c r="AF362" s="323" t="str">
        <f t="shared" si="25"/>
        <v/>
      </c>
      <c r="AG362" s="323" t="str">
        <f t="shared" si="26"/>
        <v/>
      </c>
    </row>
    <row r="363" spans="1:33" ht="25" customHeight="1">
      <c r="A363" s="430">
        <v>345</v>
      </c>
      <c r="B363" s="908" t="str">
        <f>IF(基本情報入力シート!C400="","",基本情報入力シート!C400)</f>
        <v/>
      </c>
      <c r="C363" s="909"/>
      <c r="D363" s="909"/>
      <c r="E363" s="909"/>
      <c r="F363" s="909"/>
      <c r="G363" s="909"/>
      <c r="H363" s="909"/>
      <c r="I363" s="909"/>
      <c r="J363" s="325" t="str">
        <f>IF(基本情報入力シート!M400="","",基本情報入力シート!M400)</f>
        <v/>
      </c>
      <c r="K363" s="325" t="str">
        <f>IF(基本情報入力シート!R400="","",基本情報入力シート!R400)</f>
        <v/>
      </c>
      <c r="L363" s="325" t="str">
        <f>IF(基本情報入力シート!W400="","",基本情報入力シート!W400)</f>
        <v/>
      </c>
      <c r="M363" s="335" t="str">
        <f>IF(基本情報入力シート!X400="","",基本情報入力シート!X400)</f>
        <v/>
      </c>
      <c r="N363" s="339" t="str">
        <f>IF(基本情報入力シート!Y400="","",基本情報入力シート!Y400)</f>
        <v/>
      </c>
      <c r="O363" s="47"/>
      <c r="P363" s="48"/>
      <c r="Q363" s="49"/>
      <c r="R363" s="47"/>
      <c r="S363" s="336"/>
      <c r="T363" s="454" t="str">
        <f>IFERROR(S363*VLOOKUP(AE363,【参考】数式用3!$AN$3:$BU$14,MATCH(N363,【参考】数式用3!$AN$2:$BU$2,0)),"")</f>
        <v/>
      </c>
      <c r="U363" s="337"/>
      <c r="V363" s="55"/>
      <c r="W363" s="55"/>
      <c r="X363" s="960" t="str">
        <f>IFERROR(V363*VLOOKUP(AF363,【参考】数式用3!$AN$15:$BU$23,MATCH(N363,【参考】数式用3!$AN$2:$BU$2,0)),"")</f>
        <v/>
      </c>
      <c r="Y363" s="961"/>
      <c r="Z363" s="450"/>
      <c r="AA363" s="428"/>
      <c r="AB363" s="338" t="str">
        <f>IFERROR(AA363*VLOOKUP(AG363,【参考】数式用3!$AN$24:$BU$27,MATCH(N363,【参考】数式用3!$AN$2:$BU$2,0)),"")</f>
        <v/>
      </c>
      <c r="AC363" s="50"/>
      <c r="AD363" s="427" t="str">
        <f t="shared" si="23"/>
        <v/>
      </c>
      <c r="AE363" s="323" t="str">
        <f t="shared" si="24"/>
        <v/>
      </c>
      <c r="AF363" s="323" t="str">
        <f t="shared" si="25"/>
        <v/>
      </c>
      <c r="AG363" s="323" t="str">
        <f t="shared" si="26"/>
        <v/>
      </c>
    </row>
    <row r="364" spans="1:33" ht="25" customHeight="1">
      <c r="A364" s="430">
        <v>346</v>
      </c>
      <c r="B364" s="908" t="str">
        <f>IF(基本情報入力シート!C401="","",基本情報入力シート!C401)</f>
        <v/>
      </c>
      <c r="C364" s="909"/>
      <c r="D364" s="909"/>
      <c r="E364" s="909"/>
      <c r="F364" s="909"/>
      <c r="G364" s="909"/>
      <c r="H364" s="909"/>
      <c r="I364" s="909"/>
      <c r="J364" s="325" t="str">
        <f>IF(基本情報入力シート!M401="","",基本情報入力シート!M401)</f>
        <v/>
      </c>
      <c r="K364" s="325" t="str">
        <f>IF(基本情報入力シート!R401="","",基本情報入力シート!R401)</f>
        <v/>
      </c>
      <c r="L364" s="325" t="str">
        <f>IF(基本情報入力シート!W401="","",基本情報入力シート!W401)</f>
        <v/>
      </c>
      <c r="M364" s="335" t="str">
        <f>IF(基本情報入力シート!X401="","",基本情報入力シート!X401)</f>
        <v/>
      </c>
      <c r="N364" s="339" t="str">
        <f>IF(基本情報入力シート!Y401="","",基本情報入力シート!Y401)</f>
        <v/>
      </c>
      <c r="O364" s="47"/>
      <c r="P364" s="48"/>
      <c r="Q364" s="49"/>
      <c r="R364" s="47"/>
      <c r="S364" s="336"/>
      <c r="T364" s="454" t="str">
        <f>IFERROR(S364*VLOOKUP(AE364,【参考】数式用3!$AN$3:$BU$14,MATCH(N364,【参考】数式用3!$AN$2:$BU$2,0)),"")</f>
        <v/>
      </c>
      <c r="U364" s="337"/>
      <c r="V364" s="55"/>
      <c r="W364" s="55"/>
      <c r="X364" s="960" t="str">
        <f>IFERROR(V364*VLOOKUP(AF364,【参考】数式用3!$AN$15:$BU$23,MATCH(N364,【参考】数式用3!$AN$2:$BU$2,0)),"")</f>
        <v/>
      </c>
      <c r="Y364" s="961"/>
      <c r="Z364" s="450"/>
      <c r="AA364" s="428"/>
      <c r="AB364" s="338" t="str">
        <f>IFERROR(AA364*VLOOKUP(AG364,【参考】数式用3!$AN$24:$BU$27,MATCH(N364,【参考】数式用3!$AN$2:$BU$2,0)),"")</f>
        <v/>
      </c>
      <c r="AC364" s="50"/>
      <c r="AD364" s="427" t="str">
        <f t="shared" si="23"/>
        <v/>
      </c>
      <c r="AE364" s="323" t="str">
        <f t="shared" si="24"/>
        <v/>
      </c>
      <c r="AF364" s="323" t="str">
        <f t="shared" si="25"/>
        <v/>
      </c>
      <c r="AG364" s="323" t="str">
        <f t="shared" si="26"/>
        <v/>
      </c>
    </row>
    <row r="365" spans="1:33" ht="25" customHeight="1">
      <c r="A365" s="430">
        <v>347</v>
      </c>
      <c r="B365" s="908" t="str">
        <f>IF(基本情報入力シート!C402="","",基本情報入力シート!C402)</f>
        <v/>
      </c>
      <c r="C365" s="909"/>
      <c r="D365" s="909"/>
      <c r="E365" s="909"/>
      <c r="F365" s="909"/>
      <c r="G365" s="909"/>
      <c r="H365" s="909"/>
      <c r="I365" s="909"/>
      <c r="J365" s="325" t="str">
        <f>IF(基本情報入力シート!M402="","",基本情報入力シート!M402)</f>
        <v/>
      </c>
      <c r="K365" s="325" t="str">
        <f>IF(基本情報入力シート!R402="","",基本情報入力シート!R402)</f>
        <v/>
      </c>
      <c r="L365" s="325" t="str">
        <f>IF(基本情報入力シート!W402="","",基本情報入力シート!W402)</f>
        <v/>
      </c>
      <c r="M365" s="335" t="str">
        <f>IF(基本情報入力シート!X402="","",基本情報入力シート!X402)</f>
        <v/>
      </c>
      <c r="N365" s="339" t="str">
        <f>IF(基本情報入力シート!Y402="","",基本情報入力シート!Y402)</f>
        <v/>
      </c>
      <c r="O365" s="47"/>
      <c r="P365" s="48"/>
      <c r="Q365" s="49"/>
      <c r="R365" s="47"/>
      <c r="S365" s="336"/>
      <c r="T365" s="454" t="str">
        <f>IFERROR(S365*VLOOKUP(AE365,【参考】数式用3!$AN$3:$BU$14,MATCH(N365,【参考】数式用3!$AN$2:$BU$2,0)),"")</f>
        <v/>
      </c>
      <c r="U365" s="337"/>
      <c r="V365" s="55"/>
      <c r="W365" s="55"/>
      <c r="X365" s="960" t="str">
        <f>IFERROR(V365*VLOOKUP(AF365,【参考】数式用3!$AN$15:$BU$23,MATCH(N365,【参考】数式用3!$AN$2:$BU$2,0)),"")</f>
        <v/>
      </c>
      <c r="Y365" s="961"/>
      <c r="Z365" s="450"/>
      <c r="AA365" s="428"/>
      <c r="AB365" s="338" t="str">
        <f>IFERROR(AA365*VLOOKUP(AG365,【参考】数式用3!$AN$24:$BU$27,MATCH(N365,【参考】数式用3!$AN$2:$BU$2,0)),"")</f>
        <v/>
      </c>
      <c r="AC365" s="50"/>
      <c r="AD365" s="427" t="str">
        <f t="shared" si="23"/>
        <v/>
      </c>
      <c r="AE365" s="323" t="str">
        <f t="shared" si="24"/>
        <v/>
      </c>
      <c r="AF365" s="323" t="str">
        <f t="shared" si="25"/>
        <v/>
      </c>
      <c r="AG365" s="323" t="str">
        <f t="shared" si="26"/>
        <v/>
      </c>
    </row>
    <row r="366" spans="1:33" ht="25" customHeight="1">
      <c r="A366" s="430">
        <v>348</v>
      </c>
      <c r="B366" s="908" t="str">
        <f>IF(基本情報入力シート!C403="","",基本情報入力シート!C403)</f>
        <v/>
      </c>
      <c r="C366" s="909"/>
      <c r="D366" s="909"/>
      <c r="E366" s="909"/>
      <c r="F366" s="909"/>
      <c r="G366" s="909"/>
      <c r="H366" s="909"/>
      <c r="I366" s="909"/>
      <c r="J366" s="325" t="str">
        <f>IF(基本情報入力シート!M403="","",基本情報入力シート!M403)</f>
        <v/>
      </c>
      <c r="K366" s="325" t="str">
        <f>IF(基本情報入力シート!R403="","",基本情報入力シート!R403)</f>
        <v/>
      </c>
      <c r="L366" s="325" t="str">
        <f>IF(基本情報入力シート!W403="","",基本情報入力シート!W403)</f>
        <v/>
      </c>
      <c r="M366" s="335" t="str">
        <f>IF(基本情報入力シート!X403="","",基本情報入力シート!X403)</f>
        <v/>
      </c>
      <c r="N366" s="339" t="str">
        <f>IF(基本情報入力シート!Y403="","",基本情報入力シート!Y403)</f>
        <v/>
      </c>
      <c r="O366" s="47"/>
      <c r="P366" s="48"/>
      <c r="Q366" s="49"/>
      <c r="R366" s="47"/>
      <c r="S366" s="336"/>
      <c r="T366" s="454" t="str">
        <f>IFERROR(S366*VLOOKUP(AE366,【参考】数式用3!$AN$3:$BU$14,MATCH(N366,【参考】数式用3!$AN$2:$BU$2,0)),"")</f>
        <v/>
      </c>
      <c r="U366" s="337"/>
      <c r="V366" s="55"/>
      <c r="W366" s="55"/>
      <c r="X366" s="960" t="str">
        <f>IFERROR(V366*VLOOKUP(AF366,【参考】数式用3!$AN$15:$BU$23,MATCH(N366,【参考】数式用3!$AN$2:$BU$2,0)),"")</f>
        <v/>
      </c>
      <c r="Y366" s="961"/>
      <c r="Z366" s="450"/>
      <c r="AA366" s="428"/>
      <c r="AB366" s="338" t="str">
        <f>IFERROR(AA366*VLOOKUP(AG366,【参考】数式用3!$AN$24:$BU$27,MATCH(N366,【参考】数式用3!$AN$2:$BU$2,0)),"")</f>
        <v/>
      </c>
      <c r="AC366" s="50"/>
      <c r="AD366" s="427" t="str">
        <f t="shared" si="23"/>
        <v/>
      </c>
      <c r="AE366" s="323" t="str">
        <f t="shared" si="24"/>
        <v/>
      </c>
      <c r="AF366" s="323" t="str">
        <f t="shared" si="25"/>
        <v/>
      </c>
      <c r="AG366" s="323" t="str">
        <f t="shared" si="26"/>
        <v/>
      </c>
    </row>
    <row r="367" spans="1:33" ht="25" customHeight="1">
      <c r="A367" s="430">
        <v>349</v>
      </c>
      <c r="B367" s="908" t="str">
        <f>IF(基本情報入力シート!C404="","",基本情報入力シート!C404)</f>
        <v/>
      </c>
      <c r="C367" s="909"/>
      <c r="D367" s="909"/>
      <c r="E367" s="909"/>
      <c r="F367" s="909"/>
      <c r="G367" s="909"/>
      <c r="H367" s="909"/>
      <c r="I367" s="909"/>
      <c r="J367" s="325" t="str">
        <f>IF(基本情報入力シート!M404="","",基本情報入力シート!M404)</f>
        <v/>
      </c>
      <c r="K367" s="325" t="str">
        <f>IF(基本情報入力シート!R404="","",基本情報入力シート!R404)</f>
        <v/>
      </c>
      <c r="L367" s="325" t="str">
        <f>IF(基本情報入力シート!W404="","",基本情報入力シート!W404)</f>
        <v/>
      </c>
      <c r="M367" s="335" t="str">
        <f>IF(基本情報入力シート!X404="","",基本情報入力シート!X404)</f>
        <v/>
      </c>
      <c r="N367" s="339" t="str">
        <f>IF(基本情報入力シート!Y404="","",基本情報入力シート!Y404)</f>
        <v/>
      </c>
      <c r="O367" s="47"/>
      <c r="P367" s="48"/>
      <c r="Q367" s="49"/>
      <c r="R367" s="47"/>
      <c r="S367" s="336"/>
      <c r="T367" s="454" t="str">
        <f>IFERROR(S367*VLOOKUP(AE367,【参考】数式用3!$AN$3:$BU$14,MATCH(N367,【参考】数式用3!$AN$2:$BU$2,0)),"")</f>
        <v/>
      </c>
      <c r="U367" s="337"/>
      <c r="V367" s="55"/>
      <c r="W367" s="55"/>
      <c r="X367" s="960" t="str">
        <f>IFERROR(V367*VLOOKUP(AF367,【参考】数式用3!$AN$15:$BU$23,MATCH(N367,【参考】数式用3!$AN$2:$BU$2,0)),"")</f>
        <v/>
      </c>
      <c r="Y367" s="961"/>
      <c r="Z367" s="450"/>
      <c r="AA367" s="428"/>
      <c r="AB367" s="338" t="str">
        <f>IFERROR(AA367*VLOOKUP(AG367,【参考】数式用3!$AN$24:$BU$27,MATCH(N367,【参考】数式用3!$AN$2:$BU$2,0)),"")</f>
        <v/>
      </c>
      <c r="AC367" s="50"/>
      <c r="AD367" s="427" t="str">
        <f t="shared" si="23"/>
        <v/>
      </c>
      <c r="AE367" s="323" t="str">
        <f t="shared" si="24"/>
        <v/>
      </c>
      <c r="AF367" s="323" t="str">
        <f t="shared" si="25"/>
        <v/>
      </c>
      <c r="AG367" s="323" t="str">
        <f t="shared" si="26"/>
        <v/>
      </c>
    </row>
    <row r="368" spans="1:33" ht="25" customHeight="1">
      <c r="A368" s="430">
        <v>350</v>
      </c>
      <c r="B368" s="908" t="str">
        <f>IF(基本情報入力シート!C405="","",基本情報入力シート!C405)</f>
        <v/>
      </c>
      <c r="C368" s="909"/>
      <c r="D368" s="909"/>
      <c r="E368" s="909"/>
      <c r="F368" s="909"/>
      <c r="G368" s="909"/>
      <c r="H368" s="909"/>
      <c r="I368" s="909"/>
      <c r="J368" s="325" t="str">
        <f>IF(基本情報入力シート!M405="","",基本情報入力シート!M405)</f>
        <v/>
      </c>
      <c r="K368" s="325" t="str">
        <f>IF(基本情報入力シート!R405="","",基本情報入力シート!R405)</f>
        <v/>
      </c>
      <c r="L368" s="325" t="str">
        <f>IF(基本情報入力シート!W405="","",基本情報入力シート!W405)</f>
        <v/>
      </c>
      <c r="M368" s="335" t="str">
        <f>IF(基本情報入力シート!X405="","",基本情報入力シート!X405)</f>
        <v/>
      </c>
      <c r="N368" s="339" t="str">
        <f>IF(基本情報入力シート!Y405="","",基本情報入力シート!Y405)</f>
        <v/>
      </c>
      <c r="O368" s="47"/>
      <c r="P368" s="48"/>
      <c r="Q368" s="49"/>
      <c r="R368" s="47"/>
      <c r="S368" s="336"/>
      <c r="T368" s="454" t="str">
        <f>IFERROR(S368*VLOOKUP(AE368,【参考】数式用3!$AN$3:$BU$14,MATCH(N368,【参考】数式用3!$AN$2:$BU$2,0)),"")</f>
        <v/>
      </c>
      <c r="U368" s="337"/>
      <c r="V368" s="55"/>
      <c r="W368" s="55"/>
      <c r="X368" s="960" t="str">
        <f>IFERROR(V368*VLOOKUP(AF368,【参考】数式用3!$AN$15:$BU$23,MATCH(N368,【参考】数式用3!$AN$2:$BU$2,0)),"")</f>
        <v/>
      </c>
      <c r="Y368" s="961"/>
      <c r="Z368" s="450"/>
      <c r="AA368" s="428"/>
      <c r="AB368" s="338" t="str">
        <f>IFERROR(AA368*VLOOKUP(AG368,【参考】数式用3!$AN$24:$BU$27,MATCH(N368,【参考】数式用3!$AN$2:$BU$2,0)),"")</f>
        <v/>
      </c>
      <c r="AC368" s="50"/>
      <c r="AD368" s="427" t="str">
        <f t="shared" si="23"/>
        <v/>
      </c>
      <c r="AE368" s="323" t="str">
        <f t="shared" si="24"/>
        <v/>
      </c>
      <c r="AF368" s="323" t="str">
        <f t="shared" si="25"/>
        <v/>
      </c>
      <c r="AG368" s="323" t="str">
        <f t="shared" si="26"/>
        <v/>
      </c>
    </row>
    <row r="369" spans="1:33" ht="25" customHeight="1">
      <c r="A369" s="430">
        <v>351</v>
      </c>
      <c r="B369" s="908" t="str">
        <f>IF(基本情報入力シート!C406="","",基本情報入力シート!C406)</f>
        <v/>
      </c>
      <c r="C369" s="909"/>
      <c r="D369" s="909"/>
      <c r="E369" s="909"/>
      <c r="F369" s="909"/>
      <c r="G369" s="909"/>
      <c r="H369" s="909"/>
      <c r="I369" s="909"/>
      <c r="J369" s="325" t="str">
        <f>IF(基本情報入力シート!M406="","",基本情報入力シート!M406)</f>
        <v/>
      </c>
      <c r="K369" s="325" t="str">
        <f>IF(基本情報入力シート!R406="","",基本情報入力シート!R406)</f>
        <v/>
      </c>
      <c r="L369" s="325" t="str">
        <f>IF(基本情報入力シート!W406="","",基本情報入力シート!W406)</f>
        <v/>
      </c>
      <c r="M369" s="335" t="str">
        <f>IF(基本情報入力シート!X406="","",基本情報入力シート!X406)</f>
        <v/>
      </c>
      <c r="N369" s="339" t="str">
        <f>IF(基本情報入力シート!Y406="","",基本情報入力シート!Y406)</f>
        <v/>
      </c>
      <c r="O369" s="47"/>
      <c r="P369" s="48"/>
      <c r="Q369" s="49"/>
      <c r="R369" s="47"/>
      <c r="S369" s="336"/>
      <c r="T369" s="454" t="str">
        <f>IFERROR(S369*VLOOKUP(AE369,【参考】数式用3!$AN$3:$BU$14,MATCH(N369,【参考】数式用3!$AN$2:$BU$2,0)),"")</f>
        <v/>
      </c>
      <c r="U369" s="337"/>
      <c r="V369" s="55"/>
      <c r="W369" s="55"/>
      <c r="X369" s="960" t="str">
        <f>IFERROR(V369*VLOOKUP(AF369,【参考】数式用3!$AN$15:$BU$23,MATCH(N369,【参考】数式用3!$AN$2:$BU$2,0)),"")</f>
        <v/>
      </c>
      <c r="Y369" s="961"/>
      <c r="Z369" s="450"/>
      <c r="AA369" s="428"/>
      <c r="AB369" s="338" t="str">
        <f>IFERROR(AA369*VLOOKUP(AG369,【参考】数式用3!$AN$24:$BU$27,MATCH(N369,【参考】数式用3!$AN$2:$BU$2,0)),"")</f>
        <v/>
      </c>
      <c r="AC369" s="50"/>
      <c r="AD369" s="427" t="str">
        <f t="shared" si="23"/>
        <v/>
      </c>
      <c r="AE369" s="323" t="str">
        <f t="shared" si="24"/>
        <v/>
      </c>
      <c r="AF369" s="323" t="str">
        <f t="shared" si="25"/>
        <v/>
      </c>
      <c r="AG369" s="323" t="str">
        <f t="shared" si="26"/>
        <v/>
      </c>
    </row>
    <row r="370" spans="1:33" ht="25" customHeight="1">
      <c r="A370" s="430">
        <v>352</v>
      </c>
      <c r="B370" s="908" t="str">
        <f>IF(基本情報入力シート!C407="","",基本情報入力シート!C407)</f>
        <v/>
      </c>
      <c r="C370" s="909"/>
      <c r="D370" s="909"/>
      <c r="E370" s="909"/>
      <c r="F370" s="909"/>
      <c r="G370" s="909"/>
      <c r="H370" s="909"/>
      <c r="I370" s="909"/>
      <c r="J370" s="325" t="str">
        <f>IF(基本情報入力シート!M407="","",基本情報入力シート!M407)</f>
        <v/>
      </c>
      <c r="K370" s="325" t="str">
        <f>IF(基本情報入力シート!R407="","",基本情報入力シート!R407)</f>
        <v/>
      </c>
      <c r="L370" s="325" t="str">
        <f>IF(基本情報入力シート!W407="","",基本情報入力シート!W407)</f>
        <v/>
      </c>
      <c r="M370" s="335" t="str">
        <f>IF(基本情報入力シート!X407="","",基本情報入力シート!X407)</f>
        <v/>
      </c>
      <c r="N370" s="339" t="str">
        <f>IF(基本情報入力シート!Y407="","",基本情報入力シート!Y407)</f>
        <v/>
      </c>
      <c r="O370" s="47"/>
      <c r="P370" s="48"/>
      <c r="Q370" s="49"/>
      <c r="R370" s="47"/>
      <c r="S370" s="336"/>
      <c r="T370" s="454" t="str">
        <f>IFERROR(S370*VLOOKUP(AE370,【参考】数式用3!$AN$3:$BU$14,MATCH(N370,【参考】数式用3!$AN$2:$BU$2,0)),"")</f>
        <v/>
      </c>
      <c r="U370" s="337"/>
      <c r="V370" s="55"/>
      <c r="W370" s="55"/>
      <c r="X370" s="960" t="str">
        <f>IFERROR(V370*VLOOKUP(AF370,【参考】数式用3!$AN$15:$BU$23,MATCH(N370,【参考】数式用3!$AN$2:$BU$2,0)),"")</f>
        <v/>
      </c>
      <c r="Y370" s="961"/>
      <c r="Z370" s="450"/>
      <c r="AA370" s="428"/>
      <c r="AB370" s="338" t="str">
        <f>IFERROR(AA370*VLOOKUP(AG370,【参考】数式用3!$AN$24:$BU$27,MATCH(N370,【参考】数式用3!$AN$2:$BU$2,0)),"")</f>
        <v/>
      </c>
      <c r="AC370" s="50"/>
      <c r="AD370" s="427" t="str">
        <f t="shared" si="23"/>
        <v/>
      </c>
      <c r="AE370" s="323" t="str">
        <f t="shared" si="24"/>
        <v/>
      </c>
      <c r="AF370" s="323" t="str">
        <f t="shared" si="25"/>
        <v/>
      </c>
      <c r="AG370" s="323" t="str">
        <f t="shared" si="26"/>
        <v/>
      </c>
    </row>
    <row r="371" spans="1:33" ht="25" customHeight="1">
      <c r="A371" s="430">
        <v>353</v>
      </c>
      <c r="B371" s="908" t="str">
        <f>IF(基本情報入力シート!C408="","",基本情報入力シート!C408)</f>
        <v/>
      </c>
      <c r="C371" s="909"/>
      <c r="D371" s="909"/>
      <c r="E371" s="909"/>
      <c r="F371" s="909"/>
      <c r="G371" s="909"/>
      <c r="H371" s="909"/>
      <c r="I371" s="909"/>
      <c r="J371" s="325" t="str">
        <f>IF(基本情報入力シート!M408="","",基本情報入力シート!M408)</f>
        <v/>
      </c>
      <c r="K371" s="325" t="str">
        <f>IF(基本情報入力シート!R408="","",基本情報入力シート!R408)</f>
        <v/>
      </c>
      <c r="L371" s="325" t="str">
        <f>IF(基本情報入力シート!W408="","",基本情報入力シート!W408)</f>
        <v/>
      </c>
      <c r="M371" s="335" t="str">
        <f>IF(基本情報入力シート!X408="","",基本情報入力シート!X408)</f>
        <v/>
      </c>
      <c r="N371" s="339" t="str">
        <f>IF(基本情報入力シート!Y408="","",基本情報入力シート!Y408)</f>
        <v/>
      </c>
      <c r="O371" s="47"/>
      <c r="P371" s="48"/>
      <c r="Q371" s="49"/>
      <c r="R371" s="47"/>
      <c r="S371" s="336"/>
      <c r="T371" s="454" t="str">
        <f>IFERROR(S371*VLOOKUP(AE371,【参考】数式用3!$AN$3:$BU$14,MATCH(N371,【参考】数式用3!$AN$2:$BU$2,0)),"")</f>
        <v/>
      </c>
      <c r="U371" s="337"/>
      <c r="V371" s="55"/>
      <c r="W371" s="55"/>
      <c r="X371" s="960" t="str">
        <f>IFERROR(V371*VLOOKUP(AF371,【参考】数式用3!$AN$15:$BU$23,MATCH(N371,【参考】数式用3!$AN$2:$BU$2,0)),"")</f>
        <v/>
      </c>
      <c r="Y371" s="961"/>
      <c r="Z371" s="450"/>
      <c r="AA371" s="428"/>
      <c r="AB371" s="338" t="str">
        <f>IFERROR(AA371*VLOOKUP(AG371,【参考】数式用3!$AN$24:$BU$27,MATCH(N371,【参考】数式用3!$AN$2:$BU$2,0)),"")</f>
        <v/>
      </c>
      <c r="AC371" s="50"/>
      <c r="AD371" s="427" t="str">
        <f t="shared" si="23"/>
        <v/>
      </c>
      <c r="AE371" s="323" t="str">
        <f t="shared" si="24"/>
        <v/>
      </c>
      <c r="AF371" s="323" t="str">
        <f t="shared" si="25"/>
        <v/>
      </c>
      <c r="AG371" s="323" t="str">
        <f t="shared" si="26"/>
        <v/>
      </c>
    </row>
    <row r="372" spans="1:33" ht="25" customHeight="1">
      <c r="A372" s="430">
        <v>354</v>
      </c>
      <c r="B372" s="908" t="str">
        <f>IF(基本情報入力シート!C409="","",基本情報入力シート!C409)</f>
        <v/>
      </c>
      <c r="C372" s="909"/>
      <c r="D372" s="909"/>
      <c r="E372" s="909"/>
      <c r="F372" s="909"/>
      <c r="G372" s="909"/>
      <c r="H372" s="909"/>
      <c r="I372" s="909"/>
      <c r="J372" s="325" t="str">
        <f>IF(基本情報入力シート!M409="","",基本情報入力シート!M409)</f>
        <v/>
      </c>
      <c r="K372" s="325" t="str">
        <f>IF(基本情報入力シート!R409="","",基本情報入力シート!R409)</f>
        <v/>
      </c>
      <c r="L372" s="325" t="str">
        <f>IF(基本情報入力シート!W409="","",基本情報入力シート!W409)</f>
        <v/>
      </c>
      <c r="M372" s="335" t="str">
        <f>IF(基本情報入力シート!X409="","",基本情報入力シート!X409)</f>
        <v/>
      </c>
      <c r="N372" s="339" t="str">
        <f>IF(基本情報入力シート!Y409="","",基本情報入力シート!Y409)</f>
        <v/>
      </c>
      <c r="O372" s="47"/>
      <c r="P372" s="48"/>
      <c r="Q372" s="49"/>
      <c r="R372" s="47"/>
      <c r="S372" s="336"/>
      <c r="T372" s="454" t="str">
        <f>IFERROR(S372*VLOOKUP(AE372,【参考】数式用3!$AN$3:$BU$14,MATCH(N372,【参考】数式用3!$AN$2:$BU$2,0)),"")</f>
        <v/>
      </c>
      <c r="U372" s="337"/>
      <c r="V372" s="55"/>
      <c r="W372" s="55"/>
      <c r="X372" s="960" t="str">
        <f>IFERROR(V372*VLOOKUP(AF372,【参考】数式用3!$AN$15:$BU$23,MATCH(N372,【参考】数式用3!$AN$2:$BU$2,0)),"")</f>
        <v/>
      </c>
      <c r="Y372" s="961"/>
      <c r="Z372" s="450"/>
      <c r="AA372" s="428"/>
      <c r="AB372" s="338" t="str">
        <f>IFERROR(AA372*VLOOKUP(AG372,【参考】数式用3!$AN$24:$BU$27,MATCH(N372,【参考】数式用3!$AN$2:$BU$2,0)),"")</f>
        <v/>
      </c>
      <c r="AC372" s="50"/>
      <c r="AD372" s="427" t="str">
        <f t="shared" si="23"/>
        <v/>
      </c>
      <c r="AE372" s="323" t="str">
        <f t="shared" si="24"/>
        <v/>
      </c>
      <c r="AF372" s="323" t="str">
        <f t="shared" si="25"/>
        <v/>
      </c>
      <c r="AG372" s="323" t="str">
        <f t="shared" si="26"/>
        <v/>
      </c>
    </row>
    <row r="373" spans="1:33" ht="25" customHeight="1">
      <c r="A373" s="430">
        <v>355</v>
      </c>
      <c r="B373" s="908" t="str">
        <f>IF(基本情報入力シート!C410="","",基本情報入力シート!C410)</f>
        <v/>
      </c>
      <c r="C373" s="909"/>
      <c r="D373" s="909"/>
      <c r="E373" s="909"/>
      <c r="F373" s="909"/>
      <c r="G373" s="909"/>
      <c r="H373" s="909"/>
      <c r="I373" s="909"/>
      <c r="J373" s="325" t="str">
        <f>IF(基本情報入力シート!M410="","",基本情報入力シート!M410)</f>
        <v/>
      </c>
      <c r="K373" s="325" t="str">
        <f>IF(基本情報入力シート!R410="","",基本情報入力シート!R410)</f>
        <v/>
      </c>
      <c r="L373" s="325" t="str">
        <f>IF(基本情報入力シート!W410="","",基本情報入力シート!W410)</f>
        <v/>
      </c>
      <c r="M373" s="335" t="str">
        <f>IF(基本情報入力シート!X410="","",基本情報入力シート!X410)</f>
        <v/>
      </c>
      <c r="N373" s="339" t="str">
        <f>IF(基本情報入力シート!Y410="","",基本情報入力シート!Y410)</f>
        <v/>
      </c>
      <c r="O373" s="47"/>
      <c r="P373" s="48"/>
      <c r="Q373" s="49"/>
      <c r="R373" s="47"/>
      <c r="S373" s="336"/>
      <c r="T373" s="454" t="str">
        <f>IFERROR(S373*VLOOKUP(AE373,【参考】数式用3!$AN$3:$BU$14,MATCH(N373,【参考】数式用3!$AN$2:$BU$2,0)),"")</f>
        <v/>
      </c>
      <c r="U373" s="337"/>
      <c r="V373" s="55"/>
      <c r="W373" s="55"/>
      <c r="X373" s="960" t="str">
        <f>IFERROR(V373*VLOOKUP(AF373,【参考】数式用3!$AN$15:$BU$23,MATCH(N373,【参考】数式用3!$AN$2:$BU$2,0)),"")</f>
        <v/>
      </c>
      <c r="Y373" s="961"/>
      <c r="Z373" s="450"/>
      <c r="AA373" s="428"/>
      <c r="AB373" s="338" t="str">
        <f>IFERROR(AA373*VLOOKUP(AG373,【参考】数式用3!$AN$24:$BU$27,MATCH(N373,【参考】数式用3!$AN$2:$BU$2,0)),"")</f>
        <v/>
      </c>
      <c r="AC373" s="50"/>
      <c r="AD373" s="427" t="str">
        <f t="shared" si="23"/>
        <v/>
      </c>
      <c r="AE373" s="323" t="str">
        <f t="shared" si="24"/>
        <v/>
      </c>
      <c r="AF373" s="323" t="str">
        <f t="shared" si="25"/>
        <v/>
      </c>
      <c r="AG373" s="323" t="str">
        <f t="shared" si="26"/>
        <v/>
      </c>
    </row>
    <row r="374" spans="1:33" ht="25" customHeight="1">
      <c r="A374" s="430">
        <v>356</v>
      </c>
      <c r="B374" s="908" t="str">
        <f>IF(基本情報入力シート!C411="","",基本情報入力シート!C411)</f>
        <v/>
      </c>
      <c r="C374" s="909"/>
      <c r="D374" s="909"/>
      <c r="E374" s="909"/>
      <c r="F374" s="909"/>
      <c r="G374" s="909"/>
      <c r="H374" s="909"/>
      <c r="I374" s="909"/>
      <c r="J374" s="325" t="str">
        <f>IF(基本情報入力シート!M411="","",基本情報入力シート!M411)</f>
        <v/>
      </c>
      <c r="K374" s="325" t="str">
        <f>IF(基本情報入力シート!R411="","",基本情報入力シート!R411)</f>
        <v/>
      </c>
      <c r="L374" s="325" t="str">
        <f>IF(基本情報入力シート!W411="","",基本情報入力シート!W411)</f>
        <v/>
      </c>
      <c r="M374" s="335" t="str">
        <f>IF(基本情報入力シート!X411="","",基本情報入力シート!X411)</f>
        <v/>
      </c>
      <c r="N374" s="339" t="str">
        <f>IF(基本情報入力シート!Y411="","",基本情報入力シート!Y411)</f>
        <v/>
      </c>
      <c r="O374" s="47"/>
      <c r="P374" s="48"/>
      <c r="Q374" s="49"/>
      <c r="R374" s="47"/>
      <c r="S374" s="336"/>
      <c r="T374" s="454" t="str">
        <f>IFERROR(S374*VLOOKUP(AE374,【参考】数式用3!$AN$3:$BU$14,MATCH(N374,【参考】数式用3!$AN$2:$BU$2,0)),"")</f>
        <v/>
      </c>
      <c r="U374" s="337"/>
      <c r="V374" s="55"/>
      <c r="W374" s="55"/>
      <c r="X374" s="960" t="str">
        <f>IFERROR(V374*VLOOKUP(AF374,【参考】数式用3!$AN$15:$BU$23,MATCH(N374,【参考】数式用3!$AN$2:$BU$2,0)),"")</f>
        <v/>
      </c>
      <c r="Y374" s="961"/>
      <c r="Z374" s="450"/>
      <c r="AA374" s="428"/>
      <c r="AB374" s="338" t="str">
        <f>IFERROR(AA374*VLOOKUP(AG374,【参考】数式用3!$AN$24:$BU$27,MATCH(N374,【参考】数式用3!$AN$2:$BU$2,0)),"")</f>
        <v/>
      </c>
      <c r="AC374" s="50"/>
      <c r="AD374" s="427" t="str">
        <f t="shared" si="23"/>
        <v/>
      </c>
      <c r="AE374" s="323" t="str">
        <f t="shared" si="24"/>
        <v/>
      </c>
      <c r="AF374" s="323" t="str">
        <f t="shared" si="25"/>
        <v/>
      </c>
      <c r="AG374" s="323" t="str">
        <f t="shared" si="26"/>
        <v/>
      </c>
    </row>
    <row r="375" spans="1:33" ht="25" customHeight="1">
      <c r="A375" s="430">
        <v>357</v>
      </c>
      <c r="B375" s="908" t="str">
        <f>IF(基本情報入力シート!C412="","",基本情報入力シート!C412)</f>
        <v/>
      </c>
      <c r="C375" s="909"/>
      <c r="D375" s="909"/>
      <c r="E375" s="909"/>
      <c r="F375" s="909"/>
      <c r="G375" s="909"/>
      <c r="H375" s="909"/>
      <c r="I375" s="909"/>
      <c r="J375" s="325" t="str">
        <f>IF(基本情報入力シート!M412="","",基本情報入力シート!M412)</f>
        <v/>
      </c>
      <c r="K375" s="325" t="str">
        <f>IF(基本情報入力シート!R412="","",基本情報入力シート!R412)</f>
        <v/>
      </c>
      <c r="L375" s="325" t="str">
        <f>IF(基本情報入力シート!W412="","",基本情報入力シート!W412)</f>
        <v/>
      </c>
      <c r="M375" s="335" t="str">
        <f>IF(基本情報入力シート!X412="","",基本情報入力シート!X412)</f>
        <v/>
      </c>
      <c r="N375" s="339" t="str">
        <f>IF(基本情報入力シート!Y412="","",基本情報入力シート!Y412)</f>
        <v/>
      </c>
      <c r="O375" s="47"/>
      <c r="P375" s="48"/>
      <c r="Q375" s="49"/>
      <c r="R375" s="47"/>
      <c r="S375" s="336"/>
      <c r="T375" s="454" t="str">
        <f>IFERROR(S375*VLOOKUP(AE375,【参考】数式用3!$AN$3:$BU$14,MATCH(N375,【参考】数式用3!$AN$2:$BU$2,0)),"")</f>
        <v/>
      </c>
      <c r="U375" s="337"/>
      <c r="V375" s="55"/>
      <c r="W375" s="55"/>
      <c r="X375" s="960" t="str">
        <f>IFERROR(V375*VLOOKUP(AF375,【参考】数式用3!$AN$15:$BU$23,MATCH(N375,【参考】数式用3!$AN$2:$BU$2,0)),"")</f>
        <v/>
      </c>
      <c r="Y375" s="961"/>
      <c r="Z375" s="450"/>
      <c r="AA375" s="428"/>
      <c r="AB375" s="338" t="str">
        <f>IFERROR(AA375*VLOOKUP(AG375,【参考】数式用3!$AN$24:$BU$27,MATCH(N375,【参考】数式用3!$AN$2:$BU$2,0)),"")</f>
        <v/>
      </c>
      <c r="AC375" s="50"/>
      <c r="AD375" s="427" t="str">
        <f t="shared" si="23"/>
        <v/>
      </c>
      <c r="AE375" s="323" t="str">
        <f t="shared" si="24"/>
        <v/>
      </c>
      <c r="AF375" s="323" t="str">
        <f t="shared" si="25"/>
        <v/>
      </c>
      <c r="AG375" s="323" t="str">
        <f t="shared" si="26"/>
        <v/>
      </c>
    </row>
    <row r="376" spans="1:33" ht="25" customHeight="1">
      <c r="A376" s="430">
        <v>358</v>
      </c>
      <c r="B376" s="908" t="str">
        <f>IF(基本情報入力シート!C413="","",基本情報入力シート!C413)</f>
        <v/>
      </c>
      <c r="C376" s="909"/>
      <c r="D376" s="909"/>
      <c r="E376" s="909"/>
      <c r="F376" s="909"/>
      <c r="G376" s="909"/>
      <c r="H376" s="909"/>
      <c r="I376" s="909"/>
      <c r="J376" s="325" t="str">
        <f>IF(基本情報入力シート!M413="","",基本情報入力シート!M413)</f>
        <v/>
      </c>
      <c r="K376" s="325" t="str">
        <f>IF(基本情報入力シート!R413="","",基本情報入力シート!R413)</f>
        <v/>
      </c>
      <c r="L376" s="325" t="str">
        <f>IF(基本情報入力シート!W413="","",基本情報入力シート!W413)</f>
        <v/>
      </c>
      <c r="M376" s="335" t="str">
        <f>IF(基本情報入力シート!X413="","",基本情報入力シート!X413)</f>
        <v/>
      </c>
      <c r="N376" s="339" t="str">
        <f>IF(基本情報入力シート!Y413="","",基本情報入力シート!Y413)</f>
        <v/>
      </c>
      <c r="O376" s="47"/>
      <c r="P376" s="48"/>
      <c r="Q376" s="49"/>
      <c r="R376" s="47"/>
      <c r="S376" s="336"/>
      <c r="T376" s="454" t="str">
        <f>IFERROR(S376*VLOOKUP(AE376,【参考】数式用3!$AN$3:$BU$14,MATCH(N376,【参考】数式用3!$AN$2:$BU$2,0)),"")</f>
        <v/>
      </c>
      <c r="U376" s="337"/>
      <c r="V376" s="55"/>
      <c r="W376" s="55"/>
      <c r="X376" s="960" t="str">
        <f>IFERROR(V376*VLOOKUP(AF376,【参考】数式用3!$AN$15:$BU$23,MATCH(N376,【参考】数式用3!$AN$2:$BU$2,0)),"")</f>
        <v/>
      </c>
      <c r="Y376" s="961"/>
      <c r="Z376" s="450"/>
      <c r="AA376" s="428"/>
      <c r="AB376" s="338" t="str">
        <f>IFERROR(AA376*VLOOKUP(AG376,【参考】数式用3!$AN$24:$BU$27,MATCH(N376,【参考】数式用3!$AN$2:$BU$2,0)),"")</f>
        <v/>
      </c>
      <c r="AC376" s="50"/>
      <c r="AD376" s="427" t="str">
        <f t="shared" si="23"/>
        <v/>
      </c>
      <c r="AE376" s="323" t="str">
        <f t="shared" si="24"/>
        <v/>
      </c>
      <c r="AF376" s="323" t="str">
        <f t="shared" si="25"/>
        <v/>
      </c>
      <c r="AG376" s="323" t="str">
        <f t="shared" si="26"/>
        <v/>
      </c>
    </row>
    <row r="377" spans="1:33" ht="25" customHeight="1">
      <c r="A377" s="430">
        <v>359</v>
      </c>
      <c r="B377" s="908" t="str">
        <f>IF(基本情報入力シート!C414="","",基本情報入力シート!C414)</f>
        <v/>
      </c>
      <c r="C377" s="909"/>
      <c r="D377" s="909"/>
      <c r="E377" s="909"/>
      <c r="F377" s="909"/>
      <c r="G377" s="909"/>
      <c r="H377" s="909"/>
      <c r="I377" s="909"/>
      <c r="J377" s="325" t="str">
        <f>IF(基本情報入力シート!M414="","",基本情報入力シート!M414)</f>
        <v/>
      </c>
      <c r="K377" s="325" t="str">
        <f>IF(基本情報入力シート!R414="","",基本情報入力シート!R414)</f>
        <v/>
      </c>
      <c r="L377" s="325" t="str">
        <f>IF(基本情報入力シート!W414="","",基本情報入力シート!W414)</f>
        <v/>
      </c>
      <c r="M377" s="335" t="str">
        <f>IF(基本情報入力シート!X414="","",基本情報入力シート!X414)</f>
        <v/>
      </c>
      <c r="N377" s="339" t="str">
        <f>IF(基本情報入力シート!Y414="","",基本情報入力シート!Y414)</f>
        <v/>
      </c>
      <c r="O377" s="47"/>
      <c r="P377" s="48"/>
      <c r="Q377" s="49"/>
      <c r="R377" s="47"/>
      <c r="S377" s="336"/>
      <c r="T377" s="454" t="str">
        <f>IFERROR(S377*VLOOKUP(AE377,【参考】数式用3!$AN$3:$BU$14,MATCH(N377,【参考】数式用3!$AN$2:$BU$2,0)),"")</f>
        <v/>
      </c>
      <c r="U377" s="337"/>
      <c r="V377" s="55"/>
      <c r="W377" s="55"/>
      <c r="X377" s="960" t="str">
        <f>IFERROR(V377*VLOOKUP(AF377,【参考】数式用3!$AN$15:$BU$23,MATCH(N377,【参考】数式用3!$AN$2:$BU$2,0)),"")</f>
        <v/>
      </c>
      <c r="Y377" s="961"/>
      <c r="Z377" s="450"/>
      <c r="AA377" s="428"/>
      <c r="AB377" s="338" t="str">
        <f>IFERROR(AA377*VLOOKUP(AG377,【参考】数式用3!$AN$24:$BU$27,MATCH(N377,【参考】数式用3!$AN$2:$BU$2,0)),"")</f>
        <v/>
      </c>
      <c r="AC377" s="50"/>
      <c r="AD377" s="427" t="str">
        <f t="shared" si="23"/>
        <v/>
      </c>
      <c r="AE377" s="323" t="str">
        <f t="shared" si="24"/>
        <v/>
      </c>
      <c r="AF377" s="323" t="str">
        <f t="shared" si="25"/>
        <v/>
      </c>
      <c r="AG377" s="323" t="str">
        <f t="shared" si="26"/>
        <v/>
      </c>
    </row>
    <row r="378" spans="1:33" ht="25" customHeight="1">
      <c r="A378" s="430">
        <v>360</v>
      </c>
      <c r="B378" s="908" t="str">
        <f>IF(基本情報入力シート!C415="","",基本情報入力シート!C415)</f>
        <v/>
      </c>
      <c r="C378" s="909"/>
      <c r="D378" s="909"/>
      <c r="E378" s="909"/>
      <c r="F378" s="909"/>
      <c r="G378" s="909"/>
      <c r="H378" s="909"/>
      <c r="I378" s="909"/>
      <c r="J378" s="325" t="str">
        <f>IF(基本情報入力シート!M415="","",基本情報入力シート!M415)</f>
        <v/>
      </c>
      <c r="K378" s="325" t="str">
        <f>IF(基本情報入力シート!R415="","",基本情報入力シート!R415)</f>
        <v/>
      </c>
      <c r="L378" s="325" t="str">
        <f>IF(基本情報入力シート!W415="","",基本情報入力シート!W415)</f>
        <v/>
      </c>
      <c r="M378" s="335" t="str">
        <f>IF(基本情報入力シート!X415="","",基本情報入力シート!X415)</f>
        <v/>
      </c>
      <c r="N378" s="339" t="str">
        <f>IF(基本情報入力シート!Y415="","",基本情報入力シート!Y415)</f>
        <v/>
      </c>
      <c r="O378" s="47"/>
      <c r="P378" s="48"/>
      <c r="Q378" s="49"/>
      <c r="R378" s="47"/>
      <c r="S378" s="336"/>
      <c r="T378" s="454" t="str">
        <f>IFERROR(S378*VLOOKUP(AE378,【参考】数式用3!$AN$3:$BU$14,MATCH(N378,【参考】数式用3!$AN$2:$BU$2,0)),"")</f>
        <v/>
      </c>
      <c r="U378" s="337"/>
      <c r="V378" s="55"/>
      <c r="W378" s="55"/>
      <c r="X378" s="960" t="str">
        <f>IFERROR(V378*VLOOKUP(AF378,【参考】数式用3!$AN$15:$BU$23,MATCH(N378,【参考】数式用3!$AN$2:$BU$2,0)),"")</f>
        <v/>
      </c>
      <c r="Y378" s="961"/>
      <c r="Z378" s="450"/>
      <c r="AA378" s="428"/>
      <c r="AB378" s="338" t="str">
        <f>IFERROR(AA378*VLOOKUP(AG378,【参考】数式用3!$AN$24:$BU$27,MATCH(N378,【参考】数式用3!$AN$2:$BU$2,0)),"")</f>
        <v/>
      </c>
      <c r="AC378" s="50"/>
      <c r="AD378" s="427" t="str">
        <f t="shared" si="23"/>
        <v/>
      </c>
      <c r="AE378" s="323" t="str">
        <f t="shared" si="24"/>
        <v/>
      </c>
      <c r="AF378" s="323" t="str">
        <f t="shared" si="25"/>
        <v/>
      </c>
      <c r="AG378" s="323" t="str">
        <f t="shared" si="26"/>
        <v/>
      </c>
    </row>
    <row r="379" spans="1:33" ht="25" customHeight="1">
      <c r="A379" s="430">
        <v>361</v>
      </c>
      <c r="B379" s="908" t="str">
        <f>IF(基本情報入力シート!C416="","",基本情報入力シート!C416)</f>
        <v/>
      </c>
      <c r="C379" s="909"/>
      <c r="D379" s="909"/>
      <c r="E379" s="909"/>
      <c r="F379" s="909"/>
      <c r="G379" s="909"/>
      <c r="H379" s="909"/>
      <c r="I379" s="909"/>
      <c r="J379" s="325" t="str">
        <f>IF(基本情報入力シート!M416="","",基本情報入力シート!M416)</f>
        <v/>
      </c>
      <c r="K379" s="325" t="str">
        <f>IF(基本情報入力シート!R416="","",基本情報入力シート!R416)</f>
        <v/>
      </c>
      <c r="L379" s="325" t="str">
        <f>IF(基本情報入力シート!W416="","",基本情報入力シート!W416)</f>
        <v/>
      </c>
      <c r="M379" s="335" t="str">
        <f>IF(基本情報入力シート!X416="","",基本情報入力シート!X416)</f>
        <v/>
      </c>
      <c r="N379" s="339" t="str">
        <f>IF(基本情報入力シート!Y416="","",基本情報入力シート!Y416)</f>
        <v/>
      </c>
      <c r="O379" s="47"/>
      <c r="P379" s="48"/>
      <c r="Q379" s="49"/>
      <c r="R379" s="47"/>
      <c r="S379" s="336"/>
      <c r="T379" s="454" t="str">
        <f>IFERROR(S379*VLOOKUP(AE379,【参考】数式用3!$AN$3:$BU$14,MATCH(N379,【参考】数式用3!$AN$2:$BU$2,0)),"")</f>
        <v/>
      </c>
      <c r="U379" s="337"/>
      <c r="V379" s="55"/>
      <c r="W379" s="55"/>
      <c r="X379" s="960" t="str">
        <f>IFERROR(V379*VLOOKUP(AF379,【参考】数式用3!$AN$15:$BU$23,MATCH(N379,【参考】数式用3!$AN$2:$BU$2,0)),"")</f>
        <v/>
      </c>
      <c r="Y379" s="961"/>
      <c r="Z379" s="450"/>
      <c r="AA379" s="428"/>
      <c r="AB379" s="338" t="str">
        <f>IFERROR(AA379*VLOOKUP(AG379,【参考】数式用3!$AN$24:$BU$27,MATCH(N379,【参考】数式用3!$AN$2:$BU$2,0)),"")</f>
        <v/>
      </c>
      <c r="AC379" s="50"/>
      <c r="AD379" s="427" t="str">
        <f t="shared" si="23"/>
        <v/>
      </c>
      <c r="AE379" s="323" t="str">
        <f t="shared" si="24"/>
        <v/>
      </c>
      <c r="AF379" s="323" t="str">
        <f t="shared" si="25"/>
        <v/>
      </c>
      <c r="AG379" s="323" t="str">
        <f t="shared" si="26"/>
        <v/>
      </c>
    </row>
    <row r="380" spans="1:33" ht="25" customHeight="1">
      <c r="A380" s="430">
        <v>362</v>
      </c>
      <c r="B380" s="908" t="str">
        <f>IF(基本情報入力シート!C417="","",基本情報入力シート!C417)</f>
        <v/>
      </c>
      <c r="C380" s="909"/>
      <c r="D380" s="909"/>
      <c r="E380" s="909"/>
      <c r="F380" s="909"/>
      <c r="G380" s="909"/>
      <c r="H380" s="909"/>
      <c r="I380" s="909"/>
      <c r="J380" s="325" t="str">
        <f>IF(基本情報入力シート!M417="","",基本情報入力シート!M417)</f>
        <v/>
      </c>
      <c r="K380" s="325" t="str">
        <f>IF(基本情報入力シート!R417="","",基本情報入力シート!R417)</f>
        <v/>
      </c>
      <c r="L380" s="325" t="str">
        <f>IF(基本情報入力シート!W417="","",基本情報入力シート!W417)</f>
        <v/>
      </c>
      <c r="M380" s="335" t="str">
        <f>IF(基本情報入力シート!X417="","",基本情報入力シート!X417)</f>
        <v/>
      </c>
      <c r="N380" s="339" t="str">
        <f>IF(基本情報入力シート!Y417="","",基本情報入力シート!Y417)</f>
        <v/>
      </c>
      <c r="O380" s="47"/>
      <c r="P380" s="48"/>
      <c r="Q380" s="49"/>
      <c r="R380" s="47"/>
      <c r="S380" s="336"/>
      <c r="T380" s="454" t="str">
        <f>IFERROR(S380*VLOOKUP(AE380,【参考】数式用3!$AN$3:$BU$14,MATCH(N380,【参考】数式用3!$AN$2:$BU$2,0)),"")</f>
        <v/>
      </c>
      <c r="U380" s="337"/>
      <c r="V380" s="55"/>
      <c r="W380" s="55"/>
      <c r="X380" s="960" t="str">
        <f>IFERROR(V380*VLOOKUP(AF380,【参考】数式用3!$AN$15:$BU$23,MATCH(N380,【参考】数式用3!$AN$2:$BU$2,0)),"")</f>
        <v/>
      </c>
      <c r="Y380" s="961"/>
      <c r="Z380" s="450"/>
      <c r="AA380" s="428"/>
      <c r="AB380" s="338" t="str">
        <f>IFERROR(AA380*VLOOKUP(AG380,【参考】数式用3!$AN$24:$BU$27,MATCH(N380,【参考】数式用3!$AN$2:$BU$2,0)),"")</f>
        <v/>
      </c>
      <c r="AC380" s="50"/>
      <c r="AD380" s="427" t="str">
        <f t="shared" si="23"/>
        <v/>
      </c>
      <c r="AE380" s="323" t="str">
        <f t="shared" si="24"/>
        <v/>
      </c>
      <c r="AF380" s="323" t="str">
        <f t="shared" si="25"/>
        <v/>
      </c>
      <c r="AG380" s="323" t="str">
        <f t="shared" si="26"/>
        <v/>
      </c>
    </row>
    <row r="381" spans="1:33" ht="25" customHeight="1">
      <c r="A381" s="430">
        <v>363</v>
      </c>
      <c r="B381" s="908" t="str">
        <f>IF(基本情報入力シート!C418="","",基本情報入力シート!C418)</f>
        <v/>
      </c>
      <c r="C381" s="909"/>
      <c r="D381" s="909"/>
      <c r="E381" s="909"/>
      <c r="F381" s="909"/>
      <c r="G381" s="909"/>
      <c r="H381" s="909"/>
      <c r="I381" s="909"/>
      <c r="J381" s="325" t="str">
        <f>IF(基本情報入力シート!M418="","",基本情報入力シート!M418)</f>
        <v/>
      </c>
      <c r="K381" s="325" t="str">
        <f>IF(基本情報入力シート!R418="","",基本情報入力シート!R418)</f>
        <v/>
      </c>
      <c r="L381" s="325" t="str">
        <f>IF(基本情報入力シート!W418="","",基本情報入力シート!W418)</f>
        <v/>
      </c>
      <c r="M381" s="335" t="str">
        <f>IF(基本情報入力シート!X418="","",基本情報入力シート!X418)</f>
        <v/>
      </c>
      <c r="N381" s="339" t="str">
        <f>IF(基本情報入力シート!Y418="","",基本情報入力シート!Y418)</f>
        <v/>
      </c>
      <c r="O381" s="47"/>
      <c r="P381" s="48"/>
      <c r="Q381" s="49"/>
      <c r="R381" s="47"/>
      <c r="S381" s="336"/>
      <c r="T381" s="454" t="str">
        <f>IFERROR(S381*VLOOKUP(AE381,【参考】数式用3!$AN$3:$BU$14,MATCH(N381,【参考】数式用3!$AN$2:$BU$2,0)),"")</f>
        <v/>
      </c>
      <c r="U381" s="337"/>
      <c r="V381" s="55"/>
      <c r="W381" s="55"/>
      <c r="X381" s="960" t="str">
        <f>IFERROR(V381*VLOOKUP(AF381,【参考】数式用3!$AN$15:$BU$23,MATCH(N381,【参考】数式用3!$AN$2:$BU$2,0)),"")</f>
        <v/>
      </c>
      <c r="Y381" s="961"/>
      <c r="Z381" s="450"/>
      <c r="AA381" s="428"/>
      <c r="AB381" s="338" t="str">
        <f>IFERROR(AA381*VLOOKUP(AG381,【参考】数式用3!$AN$24:$BU$27,MATCH(N381,【参考】数式用3!$AN$2:$BU$2,0)),"")</f>
        <v/>
      </c>
      <c r="AC381" s="50"/>
      <c r="AD381" s="427" t="str">
        <f t="shared" si="23"/>
        <v/>
      </c>
      <c r="AE381" s="323" t="str">
        <f t="shared" si="24"/>
        <v/>
      </c>
      <c r="AF381" s="323" t="str">
        <f t="shared" si="25"/>
        <v/>
      </c>
      <c r="AG381" s="323" t="str">
        <f t="shared" si="26"/>
        <v/>
      </c>
    </row>
    <row r="382" spans="1:33" ht="25" customHeight="1">
      <c r="A382" s="430">
        <v>364</v>
      </c>
      <c r="B382" s="908" t="str">
        <f>IF(基本情報入力シート!C419="","",基本情報入力シート!C419)</f>
        <v/>
      </c>
      <c r="C382" s="909"/>
      <c r="D382" s="909"/>
      <c r="E382" s="909"/>
      <c r="F382" s="909"/>
      <c r="G382" s="909"/>
      <c r="H382" s="909"/>
      <c r="I382" s="909"/>
      <c r="J382" s="325" t="str">
        <f>IF(基本情報入力シート!M419="","",基本情報入力シート!M419)</f>
        <v/>
      </c>
      <c r="K382" s="325" t="str">
        <f>IF(基本情報入力シート!R419="","",基本情報入力シート!R419)</f>
        <v/>
      </c>
      <c r="L382" s="325" t="str">
        <f>IF(基本情報入力シート!W419="","",基本情報入力シート!W419)</f>
        <v/>
      </c>
      <c r="M382" s="335" t="str">
        <f>IF(基本情報入力シート!X419="","",基本情報入力シート!X419)</f>
        <v/>
      </c>
      <c r="N382" s="339" t="str">
        <f>IF(基本情報入力シート!Y419="","",基本情報入力シート!Y419)</f>
        <v/>
      </c>
      <c r="O382" s="47"/>
      <c r="P382" s="48"/>
      <c r="Q382" s="49"/>
      <c r="R382" s="47"/>
      <c r="S382" s="336"/>
      <c r="T382" s="454" t="str">
        <f>IFERROR(S382*VLOOKUP(AE382,【参考】数式用3!$AN$3:$BU$14,MATCH(N382,【参考】数式用3!$AN$2:$BU$2,0)),"")</f>
        <v/>
      </c>
      <c r="U382" s="337"/>
      <c r="V382" s="55"/>
      <c r="W382" s="55"/>
      <c r="X382" s="960" t="str">
        <f>IFERROR(V382*VLOOKUP(AF382,【参考】数式用3!$AN$15:$BU$23,MATCH(N382,【参考】数式用3!$AN$2:$BU$2,0)),"")</f>
        <v/>
      </c>
      <c r="Y382" s="961"/>
      <c r="Z382" s="450"/>
      <c r="AA382" s="428"/>
      <c r="AB382" s="338" t="str">
        <f>IFERROR(AA382*VLOOKUP(AG382,【参考】数式用3!$AN$24:$BU$27,MATCH(N382,【参考】数式用3!$AN$2:$BU$2,0)),"")</f>
        <v/>
      </c>
      <c r="AC382" s="50"/>
      <c r="AD382" s="427" t="str">
        <f t="shared" si="23"/>
        <v/>
      </c>
      <c r="AE382" s="323" t="str">
        <f t="shared" si="24"/>
        <v/>
      </c>
      <c r="AF382" s="323" t="str">
        <f t="shared" si="25"/>
        <v/>
      </c>
      <c r="AG382" s="323" t="str">
        <f t="shared" si="26"/>
        <v/>
      </c>
    </row>
    <row r="383" spans="1:33" ht="25" customHeight="1">
      <c r="A383" s="430">
        <v>365</v>
      </c>
      <c r="B383" s="908" t="str">
        <f>IF(基本情報入力シート!C420="","",基本情報入力シート!C420)</f>
        <v/>
      </c>
      <c r="C383" s="909"/>
      <c r="D383" s="909"/>
      <c r="E383" s="909"/>
      <c r="F383" s="909"/>
      <c r="G383" s="909"/>
      <c r="H383" s="909"/>
      <c r="I383" s="909"/>
      <c r="J383" s="325" t="str">
        <f>IF(基本情報入力シート!M420="","",基本情報入力シート!M420)</f>
        <v/>
      </c>
      <c r="K383" s="325" t="str">
        <f>IF(基本情報入力シート!R420="","",基本情報入力シート!R420)</f>
        <v/>
      </c>
      <c r="L383" s="325" t="str">
        <f>IF(基本情報入力シート!W420="","",基本情報入力シート!W420)</f>
        <v/>
      </c>
      <c r="M383" s="335" t="str">
        <f>IF(基本情報入力シート!X420="","",基本情報入力シート!X420)</f>
        <v/>
      </c>
      <c r="N383" s="339" t="str">
        <f>IF(基本情報入力シート!Y420="","",基本情報入力シート!Y420)</f>
        <v/>
      </c>
      <c r="O383" s="47"/>
      <c r="P383" s="48"/>
      <c r="Q383" s="49"/>
      <c r="R383" s="47"/>
      <c r="S383" s="336"/>
      <c r="T383" s="454" t="str">
        <f>IFERROR(S383*VLOOKUP(AE383,【参考】数式用3!$AN$3:$BU$14,MATCH(N383,【参考】数式用3!$AN$2:$BU$2,0)),"")</f>
        <v/>
      </c>
      <c r="U383" s="337"/>
      <c r="V383" s="55"/>
      <c r="W383" s="55"/>
      <c r="X383" s="960" t="str">
        <f>IFERROR(V383*VLOOKUP(AF383,【参考】数式用3!$AN$15:$BU$23,MATCH(N383,【参考】数式用3!$AN$2:$BU$2,0)),"")</f>
        <v/>
      </c>
      <c r="Y383" s="961"/>
      <c r="Z383" s="450"/>
      <c r="AA383" s="428"/>
      <c r="AB383" s="338" t="str">
        <f>IFERROR(AA383*VLOOKUP(AG383,【参考】数式用3!$AN$24:$BU$27,MATCH(N383,【参考】数式用3!$AN$2:$BU$2,0)),"")</f>
        <v/>
      </c>
      <c r="AC383" s="50"/>
      <c r="AD383" s="427" t="str">
        <f t="shared" si="23"/>
        <v/>
      </c>
      <c r="AE383" s="323" t="str">
        <f t="shared" si="24"/>
        <v/>
      </c>
      <c r="AF383" s="323" t="str">
        <f t="shared" si="25"/>
        <v/>
      </c>
      <c r="AG383" s="323" t="str">
        <f t="shared" si="26"/>
        <v/>
      </c>
    </row>
    <row r="384" spans="1:33" ht="25" customHeight="1">
      <c r="A384" s="430">
        <v>366</v>
      </c>
      <c r="B384" s="908" t="str">
        <f>IF(基本情報入力シート!C421="","",基本情報入力シート!C421)</f>
        <v/>
      </c>
      <c r="C384" s="909"/>
      <c r="D384" s="909"/>
      <c r="E384" s="909"/>
      <c r="F384" s="909"/>
      <c r="G384" s="909"/>
      <c r="H384" s="909"/>
      <c r="I384" s="909"/>
      <c r="J384" s="325" t="str">
        <f>IF(基本情報入力シート!M421="","",基本情報入力シート!M421)</f>
        <v/>
      </c>
      <c r="K384" s="325" t="str">
        <f>IF(基本情報入力シート!R421="","",基本情報入力シート!R421)</f>
        <v/>
      </c>
      <c r="L384" s="325" t="str">
        <f>IF(基本情報入力シート!W421="","",基本情報入力シート!W421)</f>
        <v/>
      </c>
      <c r="M384" s="335" t="str">
        <f>IF(基本情報入力シート!X421="","",基本情報入力シート!X421)</f>
        <v/>
      </c>
      <c r="N384" s="339" t="str">
        <f>IF(基本情報入力シート!Y421="","",基本情報入力シート!Y421)</f>
        <v/>
      </c>
      <c r="O384" s="47"/>
      <c r="P384" s="48"/>
      <c r="Q384" s="49"/>
      <c r="R384" s="47"/>
      <c r="S384" s="336"/>
      <c r="T384" s="454" t="str">
        <f>IFERROR(S384*VLOOKUP(AE384,【参考】数式用3!$AN$3:$BU$14,MATCH(N384,【参考】数式用3!$AN$2:$BU$2,0)),"")</f>
        <v/>
      </c>
      <c r="U384" s="337"/>
      <c r="V384" s="55"/>
      <c r="W384" s="55"/>
      <c r="X384" s="960" t="str">
        <f>IFERROR(V384*VLOOKUP(AF384,【参考】数式用3!$AN$15:$BU$23,MATCH(N384,【参考】数式用3!$AN$2:$BU$2,0)),"")</f>
        <v/>
      </c>
      <c r="Y384" s="961"/>
      <c r="Z384" s="450"/>
      <c r="AA384" s="428"/>
      <c r="AB384" s="338" t="str">
        <f>IFERROR(AA384*VLOOKUP(AG384,【参考】数式用3!$AN$24:$BU$27,MATCH(N384,【参考】数式用3!$AN$2:$BU$2,0)),"")</f>
        <v/>
      </c>
      <c r="AC384" s="50"/>
      <c r="AD384" s="427" t="str">
        <f t="shared" si="23"/>
        <v/>
      </c>
      <c r="AE384" s="323" t="str">
        <f t="shared" si="24"/>
        <v/>
      </c>
      <c r="AF384" s="323" t="str">
        <f t="shared" si="25"/>
        <v/>
      </c>
      <c r="AG384" s="323" t="str">
        <f t="shared" si="26"/>
        <v/>
      </c>
    </row>
    <row r="385" spans="1:33" ht="25" customHeight="1">
      <c r="A385" s="430">
        <v>367</v>
      </c>
      <c r="B385" s="908" t="str">
        <f>IF(基本情報入力シート!C422="","",基本情報入力シート!C422)</f>
        <v/>
      </c>
      <c r="C385" s="909"/>
      <c r="D385" s="909"/>
      <c r="E385" s="909"/>
      <c r="F385" s="909"/>
      <c r="G385" s="909"/>
      <c r="H385" s="909"/>
      <c r="I385" s="909"/>
      <c r="J385" s="325" t="str">
        <f>IF(基本情報入力シート!M422="","",基本情報入力シート!M422)</f>
        <v/>
      </c>
      <c r="K385" s="325" t="str">
        <f>IF(基本情報入力シート!R422="","",基本情報入力シート!R422)</f>
        <v/>
      </c>
      <c r="L385" s="325" t="str">
        <f>IF(基本情報入力シート!W422="","",基本情報入力シート!W422)</f>
        <v/>
      </c>
      <c r="M385" s="335" t="str">
        <f>IF(基本情報入力シート!X422="","",基本情報入力シート!X422)</f>
        <v/>
      </c>
      <c r="N385" s="339" t="str">
        <f>IF(基本情報入力シート!Y422="","",基本情報入力シート!Y422)</f>
        <v/>
      </c>
      <c r="O385" s="47"/>
      <c r="P385" s="48"/>
      <c r="Q385" s="49"/>
      <c r="R385" s="47"/>
      <c r="S385" s="336"/>
      <c r="T385" s="454" t="str">
        <f>IFERROR(S385*VLOOKUP(AE385,【参考】数式用3!$AN$3:$BU$14,MATCH(N385,【参考】数式用3!$AN$2:$BU$2,0)),"")</f>
        <v/>
      </c>
      <c r="U385" s="337"/>
      <c r="V385" s="55"/>
      <c r="W385" s="55"/>
      <c r="X385" s="960" t="str">
        <f>IFERROR(V385*VLOOKUP(AF385,【参考】数式用3!$AN$15:$BU$23,MATCH(N385,【参考】数式用3!$AN$2:$BU$2,0)),"")</f>
        <v/>
      </c>
      <c r="Y385" s="961"/>
      <c r="Z385" s="450"/>
      <c r="AA385" s="428"/>
      <c r="AB385" s="338" t="str">
        <f>IFERROR(AA385*VLOOKUP(AG385,【参考】数式用3!$AN$24:$BU$27,MATCH(N385,【参考】数式用3!$AN$2:$BU$2,0)),"")</f>
        <v/>
      </c>
      <c r="AC385" s="50"/>
      <c r="AD385" s="427" t="str">
        <f t="shared" si="23"/>
        <v/>
      </c>
      <c r="AE385" s="323" t="str">
        <f t="shared" si="24"/>
        <v/>
      </c>
      <c r="AF385" s="323" t="str">
        <f t="shared" si="25"/>
        <v/>
      </c>
      <c r="AG385" s="323" t="str">
        <f t="shared" si="26"/>
        <v/>
      </c>
    </row>
    <row r="386" spans="1:33" ht="25" customHeight="1">
      <c r="A386" s="430">
        <v>368</v>
      </c>
      <c r="B386" s="908" t="str">
        <f>IF(基本情報入力シート!C423="","",基本情報入力シート!C423)</f>
        <v/>
      </c>
      <c r="C386" s="909"/>
      <c r="D386" s="909"/>
      <c r="E386" s="909"/>
      <c r="F386" s="909"/>
      <c r="G386" s="909"/>
      <c r="H386" s="909"/>
      <c r="I386" s="909"/>
      <c r="J386" s="325" t="str">
        <f>IF(基本情報入力シート!M423="","",基本情報入力シート!M423)</f>
        <v/>
      </c>
      <c r="K386" s="325" t="str">
        <f>IF(基本情報入力シート!R423="","",基本情報入力シート!R423)</f>
        <v/>
      </c>
      <c r="L386" s="325" t="str">
        <f>IF(基本情報入力シート!W423="","",基本情報入力シート!W423)</f>
        <v/>
      </c>
      <c r="M386" s="335" t="str">
        <f>IF(基本情報入力シート!X423="","",基本情報入力シート!X423)</f>
        <v/>
      </c>
      <c r="N386" s="339" t="str">
        <f>IF(基本情報入力シート!Y423="","",基本情報入力シート!Y423)</f>
        <v/>
      </c>
      <c r="O386" s="47"/>
      <c r="P386" s="48"/>
      <c r="Q386" s="49"/>
      <c r="R386" s="47"/>
      <c r="S386" s="336"/>
      <c r="T386" s="454" t="str">
        <f>IFERROR(S386*VLOOKUP(AE386,【参考】数式用3!$AN$3:$BU$14,MATCH(N386,【参考】数式用3!$AN$2:$BU$2,0)),"")</f>
        <v/>
      </c>
      <c r="U386" s="337"/>
      <c r="V386" s="55"/>
      <c r="W386" s="55"/>
      <c r="X386" s="960" t="str">
        <f>IFERROR(V386*VLOOKUP(AF386,【参考】数式用3!$AN$15:$BU$23,MATCH(N386,【参考】数式用3!$AN$2:$BU$2,0)),"")</f>
        <v/>
      </c>
      <c r="Y386" s="961"/>
      <c r="Z386" s="450"/>
      <c r="AA386" s="428"/>
      <c r="AB386" s="338" t="str">
        <f>IFERROR(AA386*VLOOKUP(AG386,【参考】数式用3!$AN$24:$BU$27,MATCH(N386,【参考】数式用3!$AN$2:$BU$2,0)),"")</f>
        <v/>
      </c>
      <c r="AC386" s="50"/>
      <c r="AD386" s="427" t="str">
        <f t="shared" si="23"/>
        <v/>
      </c>
      <c r="AE386" s="323" t="str">
        <f t="shared" si="24"/>
        <v/>
      </c>
      <c r="AF386" s="323" t="str">
        <f t="shared" si="25"/>
        <v/>
      </c>
      <c r="AG386" s="323" t="str">
        <f t="shared" si="26"/>
        <v/>
      </c>
    </row>
    <row r="387" spans="1:33" ht="25" customHeight="1">
      <c r="A387" s="430">
        <v>369</v>
      </c>
      <c r="B387" s="908" t="str">
        <f>IF(基本情報入力シート!C424="","",基本情報入力シート!C424)</f>
        <v/>
      </c>
      <c r="C387" s="909"/>
      <c r="D387" s="909"/>
      <c r="E387" s="909"/>
      <c r="F387" s="909"/>
      <c r="G387" s="909"/>
      <c r="H387" s="909"/>
      <c r="I387" s="909"/>
      <c r="J387" s="325" t="str">
        <f>IF(基本情報入力シート!M424="","",基本情報入力シート!M424)</f>
        <v/>
      </c>
      <c r="K387" s="325" t="str">
        <f>IF(基本情報入力シート!R424="","",基本情報入力シート!R424)</f>
        <v/>
      </c>
      <c r="L387" s="325" t="str">
        <f>IF(基本情報入力シート!W424="","",基本情報入力シート!W424)</f>
        <v/>
      </c>
      <c r="M387" s="335" t="str">
        <f>IF(基本情報入力シート!X424="","",基本情報入力シート!X424)</f>
        <v/>
      </c>
      <c r="N387" s="339" t="str">
        <f>IF(基本情報入力シート!Y424="","",基本情報入力シート!Y424)</f>
        <v/>
      </c>
      <c r="O387" s="47"/>
      <c r="P387" s="48"/>
      <c r="Q387" s="49"/>
      <c r="R387" s="47"/>
      <c r="S387" s="336"/>
      <c r="T387" s="454" t="str">
        <f>IFERROR(S387*VLOOKUP(AE387,【参考】数式用3!$AN$3:$BU$14,MATCH(N387,【参考】数式用3!$AN$2:$BU$2,0)),"")</f>
        <v/>
      </c>
      <c r="U387" s="337"/>
      <c r="V387" s="55"/>
      <c r="W387" s="55"/>
      <c r="X387" s="960" t="str">
        <f>IFERROR(V387*VLOOKUP(AF387,【参考】数式用3!$AN$15:$BU$23,MATCH(N387,【参考】数式用3!$AN$2:$BU$2,0)),"")</f>
        <v/>
      </c>
      <c r="Y387" s="961"/>
      <c r="Z387" s="450"/>
      <c r="AA387" s="428"/>
      <c r="AB387" s="338" t="str">
        <f>IFERROR(AA387*VLOOKUP(AG387,【参考】数式用3!$AN$24:$BU$27,MATCH(N387,【参考】数式用3!$AN$2:$BU$2,0)),"")</f>
        <v/>
      </c>
      <c r="AC387" s="50"/>
      <c r="AD387" s="427" t="str">
        <f t="shared" si="23"/>
        <v/>
      </c>
      <c r="AE387" s="323" t="str">
        <f t="shared" si="24"/>
        <v/>
      </c>
      <c r="AF387" s="323" t="str">
        <f t="shared" si="25"/>
        <v/>
      </c>
      <c r="AG387" s="323" t="str">
        <f t="shared" si="26"/>
        <v/>
      </c>
    </row>
    <row r="388" spans="1:33" ht="25" customHeight="1">
      <c r="A388" s="430">
        <v>370</v>
      </c>
      <c r="B388" s="908" t="str">
        <f>IF(基本情報入力シート!C425="","",基本情報入力シート!C425)</f>
        <v/>
      </c>
      <c r="C388" s="909"/>
      <c r="D388" s="909"/>
      <c r="E388" s="909"/>
      <c r="F388" s="909"/>
      <c r="G388" s="909"/>
      <c r="H388" s="909"/>
      <c r="I388" s="909"/>
      <c r="J388" s="325" t="str">
        <f>IF(基本情報入力シート!M425="","",基本情報入力シート!M425)</f>
        <v/>
      </c>
      <c r="K388" s="325" t="str">
        <f>IF(基本情報入力シート!R425="","",基本情報入力シート!R425)</f>
        <v/>
      </c>
      <c r="L388" s="325" t="str">
        <f>IF(基本情報入力シート!W425="","",基本情報入力シート!W425)</f>
        <v/>
      </c>
      <c r="M388" s="335" t="str">
        <f>IF(基本情報入力シート!X425="","",基本情報入力シート!X425)</f>
        <v/>
      </c>
      <c r="N388" s="339" t="str">
        <f>IF(基本情報入力シート!Y425="","",基本情報入力シート!Y425)</f>
        <v/>
      </c>
      <c r="O388" s="47"/>
      <c r="P388" s="48"/>
      <c r="Q388" s="49"/>
      <c r="R388" s="47"/>
      <c r="S388" s="336"/>
      <c r="T388" s="454" t="str">
        <f>IFERROR(S388*VLOOKUP(AE388,【参考】数式用3!$AN$3:$BU$14,MATCH(N388,【参考】数式用3!$AN$2:$BU$2,0)),"")</f>
        <v/>
      </c>
      <c r="U388" s="337"/>
      <c r="V388" s="55"/>
      <c r="W388" s="55"/>
      <c r="X388" s="960" t="str">
        <f>IFERROR(V388*VLOOKUP(AF388,【参考】数式用3!$AN$15:$BU$23,MATCH(N388,【参考】数式用3!$AN$2:$BU$2,0)),"")</f>
        <v/>
      </c>
      <c r="Y388" s="961"/>
      <c r="Z388" s="450"/>
      <c r="AA388" s="428"/>
      <c r="AB388" s="338" t="str">
        <f>IFERROR(AA388*VLOOKUP(AG388,【参考】数式用3!$AN$24:$BU$27,MATCH(N388,【参考】数式用3!$AN$2:$BU$2,0)),"")</f>
        <v/>
      </c>
      <c r="AC388" s="50"/>
      <c r="AD388" s="427" t="str">
        <f t="shared" si="23"/>
        <v/>
      </c>
      <c r="AE388" s="323" t="str">
        <f t="shared" si="24"/>
        <v/>
      </c>
      <c r="AF388" s="323" t="str">
        <f t="shared" si="25"/>
        <v/>
      </c>
      <c r="AG388" s="323" t="str">
        <f t="shared" si="26"/>
        <v/>
      </c>
    </row>
    <row r="389" spans="1:33" ht="25" customHeight="1">
      <c r="A389" s="430">
        <v>371</v>
      </c>
      <c r="B389" s="908" t="str">
        <f>IF(基本情報入力シート!C426="","",基本情報入力シート!C426)</f>
        <v/>
      </c>
      <c r="C389" s="909"/>
      <c r="D389" s="909"/>
      <c r="E389" s="909"/>
      <c r="F389" s="909"/>
      <c r="G389" s="909"/>
      <c r="H389" s="909"/>
      <c r="I389" s="909"/>
      <c r="J389" s="325" t="str">
        <f>IF(基本情報入力シート!M426="","",基本情報入力シート!M426)</f>
        <v/>
      </c>
      <c r="K389" s="325" t="str">
        <f>IF(基本情報入力シート!R426="","",基本情報入力シート!R426)</f>
        <v/>
      </c>
      <c r="L389" s="325" t="str">
        <f>IF(基本情報入力シート!W426="","",基本情報入力シート!W426)</f>
        <v/>
      </c>
      <c r="M389" s="335" t="str">
        <f>IF(基本情報入力シート!X426="","",基本情報入力シート!X426)</f>
        <v/>
      </c>
      <c r="N389" s="339" t="str">
        <f>IF(基本情報入力シート!Y426="","",基本情報入力シート!Y426)</f>
        <v/>
      </c>
      <c r="O389" s="47"/>
      <c r="P389" s="48"/>
      <c r="Q389" s="49"/>
      <c r="R389" s="47"/>
      <c r="S389" s="336"/>
      <c r="T389" s="454" t="str">
        <f>IFERROR(S389*VLOOKUP(AE389,【参考】数式用3!$AN$3:$BU$14,MATCH(N389,【参考】数式用3!$AN$2:$BU$2,0)),"")</f>
        <v/>
      </c>
      <c r="U389" s="337"/>
      <c r="V389" s="55"/>
      <c r="W389" s="55"/>
      <c r="X389" s="960" t="str">
        <f>IFERROR(V389*VLOOKUP(AF389,【参考】数式用3!$AN$15:$BU$23,MATCH(N389,【参考】数式用3!$AN$2:$BU$2,0)),"")</f>
        <v/>
      </c>
      <c r="Y389" s="961"/>
      <c r="Z389" s="450"/>
      <c r="AA389" s="428"/>
      <c r="AB389" s="338" t="str">
        <f>IFERROR(AA389*VLOOKUP(AG389,【参考】数式用3!$AN$24:$BU$27,MATCH(N389,【参考】数式用3!$AN$2:$BU$2,0)),"")</f>
        <v/>
      </c>
      <c r="AC389" s="50"/>
      <c r="AD389" s="427" t="str">
        <f t="shared" si="23"/>
        <v/>
      </c>
      <c r="AE389" s="323" t="str">
        <f t="shared" si="24"/>
        <v/>
      </c>
      <c r="AF389" s="323" t="str">
        <f t="shared" si="25"/>
        <v/>
      </c>
      <c r="AG389" s="323" t="str">
        <f t="shared" si="26"/>
        <v/>
      </c>
    </row>
    <row r="390" spans="1:33" ht="25" customHeight="1">
      <c r="A390" s="430">
        <v>372</v>
      </c>
      <c r="B390" s="908" t="str">
        <f>IF(基本情報入力シート!C427="","",基本情報入力シート!C427)</f>
        <v/>
      </c>
      <c r="C390" s="909"/>
      <c r="D390" s="909"/>
      <c r="E390" s="909"/>
      <c r="F390" s="909"/>
      <c r="G390" s="909"/>
      <c r="H390" s="909"/>
      <c r="I390" s="909"/>
      <c r="J390" s="325" t="str">
        <f>IF(基本情報入力シート!M427="","",基本情報入力シート!M427)</f>
        <v/>
      </c>
      <c r="K390" s="325" t="str">
        <f>IF(基本情報入力シート!R427="","",基本情報入力シート!R427)</f>
        <v/>
      </c>
      <c r="L390" s="325" t="str">
        <f>IF(基本情報入力シート!W427="","",基本情報入力シート!W427)</f>
        <v/>
      </c>
      <c r="M390" s="335" t="str">
        <f>IF(基本情報入力シート!X427="","",基本情報入力シート!X427)</f>
        <v/>
      </c>
      <c r="N390" s="339" t="str">
        <f>IF(基本情報入力シート!Y427="","",基本情報入力シート!Y427)</f>
        <v/>
      </c>
      <c r="O390" s="47"/>
      <c r="P390" s="48"/>
      <c r="Q390" s="49"/>
      <c r="R390" s="47"/>
      <c r="S390" s="336"/>
      <c r="T390" s="454" t="str">
        <f>IFERROR(S390*VLOOKUP(AE390,【参考】数式用3!$AN$3:$BU$14,MATCH(N390,【参考】数式用3!$AN$2:$BU$2,0)),"")</f>
        <v/>
      </c>
      <c r="U390" s="337"/>
      <c r="V390" s="55"/>
      <c r="W390" s="55"/>
      <c r="X390" s="960" t="str">
        <f>IFERROR(V390*VLOOKUP(AF390,【参考】数式用3!$AN$15:$BU$23,MATCH(N390,【参考】数式用3!$AN$2:$BU$2,0)),"")</f>
        <v/>
      </c>
      <c r="Y390" s="961"/>
      <c r="Z390" s="450"/>
      <c r="AA390" s="428"/>
      <c r="AB390" s="338" t="str">
        <f>IFERROR(AA390*VLOOKUP(AG390,【参考】数式用3!$AN$24:$BU$27,MATCH(N390,【参考】数式用3!$AN$2:$BU$2,0)),"")</f>
        <v/>
      </c>
      <c r="AC390" s="50"/>
      <c r="AD390" s="427" t="str">
        <f t="shared" si="23"/>
        <v/>
      </c>
      <c r="AE390" s="323" t="str">
        <f t="shared" si="24"/>
        <v/>
      </c>
      <c r="AF390" s="323" t="str">
        <f t="shared" si="25"/>
        <v/>
      </c>
      <c r="AG390" s="323" t="str">
        <f t="shared" si="26"/>
        <v/>
      </c>
    </row>
    <row r="391" spans="1:33" ht="25" customHeight="1">
      <c r="A391" s="430">
        <v>373</v>
      </c>
      <c r="B391" s="908" t="str">
        <f>IF(基本情報入力シート!C428="","",基本情報入力シート!C428)</f>
        <v/>
      </c>
      <c r="C391" s="909"/>
      <c r="D391" s="909"/>
      <c r="E391" s="909"/>
      <c r="F391" s="909"/>
      <c r="G391" s="909"/>
      <c r="H391" s="909"/>
      <c r="I391" s="909"/>
      <c r="J391" s="325" t="str">
        <f>IF(基本情報入力シート!M428="","",基本情報入力シート!M428)</f>
        <v/>
      </c>
      <c r="K391" s="325" t="str">
        <f>IF(基本情報入力シート!R428="","",基本情報入力シート!R428)</f>
        <v/>
      </c>
      <c r="L391" s="325" t="str">
        <f>IF(基本情報入力シート!W428="","",基本情報入力シート!W428)</f>
        <v/>
      </c>
      <c r="M391" s="335" t="str">
        <f>IF(基本情報入力シート!X428="","",基本情報入力シート!X428)</f>
        <v/>
      </c>
      <c r="N391" s="339" t="str">
        <f>IF(基本情報入力シート!Y428="","",基本情報入力シート!Y428)</f>
        <v/>
      </c>
      <c r="O391" s="47"/>
      <c r="P391" s="48"/>
      <c r="Q391" s="49"/>
      <c r="R391" s="47"/>
      <c r="S391" s="336"/>
      <c r="T391" s="454" t="str">
        <f>IFERROR(S391*VLOOKUP(AE391,【参考】数式用3!$AN$3:$BU$14,MATCH(N391,【参考】数式用3!$AN$2:$BU$2,0)),"")</f>
        <v/>
      </c>
      <c r="U391" s="337"/>
      <c r="V391" s="55"/>
      <c r="W391" s="55"/>
      <c r="X391" s="960" t="str">
        <f>IFERROR(V391*VLOOKUP(AF391,【参考】数式用3!$AN$15:$BU$23,MATCH(N391,【参考】数式用3!$AN$2:$BU$2,0)),"")</f>
        <v/>
      </c>
      <c r="Y391" s="961"/>
      <c r="Z391" s="450"/>
      <c r="AA391" s="428"/>
      <c r="AB391" s="338" t="str">
        <f>IFERROR(AA391*VLOOKUP(AG391,【参考】数式用3!$AN$24:$BU$27,MATCH(N391,【参考】数式用3!$AN$2:$BU$2,0)),"")</f>
        <v/>
      </c>
      <c r="AC391" s="50"/>
      <c r="AD391" s="427" t="str">
        <f t="shared" si="23"/>
        <v/>
      </c>
      <c r="AE391" s="323" t="str">
        <f t="shared" si="24"/>
        <v/>
      </c>
      <c r="AF391" s="323" t="str">
        <f t="shared" si="25"/>
        <v/>
      </c>
      <c r="AG391" s="323" t="str">
        <f t="shared" si="26"/>
        <v/>
      </c>
    </row>
    <row r="392" spans="1:33" ht="25" customHeight="1">
      <c r="A392" s="430">
        <v>374</v>
      </c>
      <c r="B392" s="908" t="str">
        <f>IF(基本情報入力シート!C429="","",基本情報入力シート!C429)</f>
        <v/>
      </c>
      <c r="C392" s="909"/>
      <c r="D392" s="909"/>
      <c r="E392" s="909"/>
      <c r="F392" s="909"/>
      <c r="G392" s="909"/>
      <c r="H392" s="909"/>
      <c r="I392" s="909"/>
      <c r="J392" s="325" t="str">
        <f>IF(基本情報入力シート!M429="","",基本情報入力シート!M429)</f>
        <v/>
      </c>
      <c r="K392" s="325" t="str">
        <f>IF(基本情報入力シート!R429="","",基本情報入力シート!R429)</f>
        <v/>
      </c>
      <c r="L392" s="325" t="str">
        <f>IF(基本情報入力シート!W429="","",基本情報入力シート!W429)</f>
        <v/>
      </c>
      <c r="M392" s="335" t="str">
        <f>IF(基本情報入力シート!X429="","",基本情報入力シート!X429)</f>
        <v/>
      </c>
      <c r="N392" s="339" t="str">
        <f>IF(基本情報入力シート!Y429="","",基本情報入力シート!Y429)</f>
        <v/>
      </c>
      <c r="O392" s="47"/>
      <c r="P392" s="48"/>
      <c r="Q392" s="49"/>
      <c r="R392" s="47"/>
      <c r="S392" s="336"/>
      <c r="T392" s="454" t="str">
        <f>IFERROR(S392*VLOOKUP(AE392,【参考】数式用3!$AN$3:$BU$14,MATCH(N392,【参考】数式用3!$AN$2:$BU$2,0)),"")</f>
        <v/>
      </c>
      <c r="U392" s="337"/>
      <c r="V392" s="55"/>
      <c r="W392" s="55"/>
      <c r="X392" s="960" t="str">
        <f>IFERROR(V392*VLOOKUP(AF392,【参考】数式用3!$AN$15:$BU$23,MATCH(N392,【参考】数式用3!$AN$2:$BU$2,0)),"")</f>
        <v/>
      </c>
      <c r="Y392" s="961"/>
      <c r="Z392" s="450"/>
      <c r="AA392" s="428"/>
      <c r="AB392" s="338" t="str">
        <f>IFERROR(AA392*VLOOKUP(AG392,【参考】数式用3!$AN$24:$BU$27,MATCH(N392,【参考】数式用3!$AN$2:$BU$2,0)),"")</f>
        <v/>
      </c>
      <c r="AC392" s="50"/>
      <c r="AD392" s="427" t="str">
        <f t="shared" si="23"/>
        <v/>
      </c>
      <c r="AE392" s="323" t="str">
        <f t="shared" si="24"/>
        <v/>
      </c>
      <c r="AF392" s="323" t="str">
        <f t="shared" si="25"/>
        <v/>
      </c>
      <c r="AG392" s="323" t="str">
        <f t="shared" si="26"/>
        <v/>
      </c>
    </row>
    <row r="393" spans="1:33" ht="25" customHeight="1">
      <c r="A393" s="430">
        <v>375</v>
      </c>
      <c r="B393" s="908" t="str">
        <f>IF(基本情報入力シート!C430="","",基本情報入力シート!C430)</f>
        <v/>
      </c>
      <c r="C393" s="909"/>
      <c r="D393" s="909"/>
      <c r="E393" s="909"/>
      <c r="F393" s="909"/>
      <c r="G393" s="909"/>
      <c r="H393" s="909"/>
      <c r="I393" s="909"/>
      <c r="J393" s="325" t="str">
        <f>IF(基本情報入力シート!M430="","",基本情報入力シート!M430)</f>
        <v/>
      </c>
      <c r="K393" s="325" t="str">
        <f>IF(基本情報入力シート!R430="","",基本情報入力シート!R430)</f>
        <v/>
      </c>
      <c r="L393" s="325" t="str">
        <f>IF(基本情報入力シート!W430="","",基本情報入力シート!W430)</f>
        <v/>
      </c>
      <c r="M393" s="335" t="str">
        <f>IF(基本情報入力シート!X430="","",基本情報入力シート!X430)</f>
        <v/>
      </c>
      <c r="N393" s="339" t="str">
        <f>IF(基本情報入力シート!Y430="","",基本情報入力シート!Y430)</f>
        <v/>
      </c>
      <c r="O393" s="47"/>
      <c r="P393" s="48"/>
      <c r="Q393" s="49"/>
      <c r="R393" s="47"/>
      <c r="S393" s="336"/>
      <c r="T393" s="454" t="str">
        <f>IFERROR(S393*VLOOKUP(AE393,【参考】数式用3!$AN$3:$BU$14,MATCH(N393,【参考】数式用3!$AN$2:$BU$2,0)),"")</f>
        <v/>
      </c>
      <c r="U393" s="337"/>
      <c r="V393" s="55"/>
      <c r="W393" s="55"/>
      <c r="X393" s="960" t="str">
        <f>IFERROR(V393*VLOOKUP(AF393,【参考】数式用3!$AN$15:$BU$23,MATCH(N393,【参考】数式用3!$AN$2:$BU$2,0)),"")</f>
        <v/>
      </c>
      <c r="Y393" s="961"/>
      <c r="Z393" s="450"/>
      <c r="AA393" s="428"/>
      <c r="AB393" s="338" t="str">
        <f>IFERROR(AA393*VLOOKUP(AG393,【参考】数式用3!$AN$24:$BU$27,MATCH(N393,【参考】数式用3!$AN$2:$BU$2,0)),"")</f>
        <v/>
      </c>
      <c r="AC393" s="50"/>
      <c r="AD393" s="427" t="str">
        <f t="shared" si="23"/>
        <v/>
      </c>
      <c r="AE393" s="323" t="str">
        <f t="shared" si="24"/>
        <v/>
      </c>
      <c r="AF393" s="323" t="str">
        <f t="shared" si="25"/>
        <v/>
      </c>
      <c r="AG393" s="323" t="str">
        <f t="shared" si="26"/>
        <v/>
      </c>
    </row>
    <row r="394" spans="1:33" ht="25" customHeight="1">
      <c r="A394" s="430">
        <v>376</v>
      </c>
      <c r="B394" s="908" t="str">
        <f>IF(基本情報入力シート!C431="","",基本情報入力シート!C431)</f>
        <v/>
      </c>
      <c r="C394" s="909"/>
      <c r="D394" s="909"/>
      <c r="E394" s="909"/>
      <c r="F394" s="909"/>
      <c r="G394" s="909"/>
      <c r="H394" s="909"/>
      <c r="I394" s="909"/>
      <c r="J394" s="325" t="str">
        <f>IF(基本情報入力シート!M431="","",基本情報入力シート!M431)</f>
        <v/>
      </c>
      <c r="K394" s="325" t="str">
        <f>IF(基本情報入力シート!R431="","",基本情報入力シート!R431)</f>
        <v/>
      </c>
      <c r="L394" s="325" t="str">
        <f>IF(基本情報入力シート!W431="","",基本情報入力シート!W431)</f>
        <v/>
      </c>
      <c r="M394" s="335" t="str">
        <f>IF(基本情報入力シート!X431="","",基本情報入力シート!X431)</f>
        <v/>
      </c>
      <c r="N394" s="339" t="str">
        <f>IF(基本情報入力シート!Y431="","",基本情報入力シート!Y431)</f>
        <v/>
      </c>
      <c r="O394" s="47"/>
      <c r="P394" s="48"/>
      <c r="Q394" s="49"/>
      <c r="R394" s="47"/>
      <c r="S394" s="336"/>
      <c r="T394" s="454" t="str">
        <f>IFERROR(S394*VLOOKUP(AE394,【参考】数式用3!$AN$3:$BU$14,MATCH(N394,【参考】数式用3!$AN$2:$BU$2,0)),"")</f>
        <v/>
      </c>
      <c r="U394" s="337"/>
      <c r="V394" s="55"/>
      <c r="W394" s="55"/>
      <c r="X394" s="960" t="str">
        <f>IFERROR(V394*VLOOKUP(AF394,【参考】数式用3!$AN$15:$BU$23,MATCH(N394,【参考】数式用3!$AN$2:$BU$2,0)),"")</f>
        <v/>
      </c>
      <c r="Y394" s="961"/>
      <c r="Z394" s="450"/>
      <c r="AA394" s="428"/>
      <c r="AB394" s="338" t="str">
        <f>IFERROR(AA394*VLOOKUP(AG394,【参考】数式用3!$AN$24:$BU$27,MATCH(N394,【参考】数式用3!$AN$2:$BU$2,0)),"")</f>
        <v/>
      </c>
      <c r="AC394" s="50"/>
      <c r="AD394" s="427" t="str">
        <f t="shared" si="23"/>
        <v/>
      </c>
      <c r="AE394" s="323" t="str">
        <f t="shared" si="24"/>
        <v/>
      </c>
      <c r="AF394" s="323" t="str">
        <f t="shared" si="25"/>
        <v/>
      </c>
      <c r="AG394" s="323" t="str">
        <f t="shared" si="26"/>
        <v/>
      </c>
    </row>
    <row r="395" spans="1:33" ht="25" customHeight="1">
      <c r="A395" s="430">
        <v>377</v>
      </c>
      <c r="B395" s="908" t="str">
        <f>IF(基本情報入力シート!C432="","",基本情報入力シート!C432)</f>
        <v/>
      </c>
      <c r="C395" s="909"/>
      <c r="D395" s="909"/>
      <c r="E395" s="909"/>
      <c r="F395" s="909"/>
      <c r="G395" s="909"/>
      <c r="H395" s="909"/>
      <c r="I395" s="909"/>
      <c r="J395" s="325" t="str">
        <f>IF(基本情報入力シート!M432="","",基本情報入力シート!M432)</f>
        <v/>
      </c>
      <c r="K395" s="325" t="str">
        <f>IF(基本情報入力シート!R432="","",基本情報入力シート!R432)</f>
        <v/>
      </c>
      <c r="L395" s="325" t="str">
        <f>IF(基本情報入力シート!W432="","",基本情報入力シート!W432)</f>
        <v/>
      </c>
      <c r="M395" s="335" t="str">
        <f>IF(基本情報入力シート!X432="","",基本情報入力シート!X432)</f>
        <v/>
      </c>
      <c r="N395" s="339" t="str">
        <f>IF(基本情報入力シート!Y432="","",基本情報入力シート!Y432)</f>
        <v/>
      </c>
      <c r="O395" s="47"/>
      <c r="P395" s="48"/>
      <c r="Q395" s="49"/>
      <c r="R395" s="47"/>
      <c r="S395" s="336"/>
      <c r="T395" s="454" t="str">
        <f>IFERROR(S395*VLOOKUP(AE395,【参考】数式用3!$AN$3:$BU$14,MATCH(N395,【参考】数式用3!$AN$2:$BU$2,0)),"")</f>
        <v/>
      </c>
      <c r="U395" s="337"/>
      <c r="V395" s="55"/>
      <c r="W395" s="55"/>
      <c r="X395" s="960" t="str">
        <f>IFERROR(V395*VLOOKUP(AF395,【参考】数式用3!$AN$15:$BU$23,MATCH(N395,【参考】数式用3!$AN$2:$BU$2,0)),"")</f>
        <v/>
      </c>
      <c r="Y395" s="961"/>
      <c r="Z395" s="450"/>
      <c r="AA395" s="428"/>
      <c r="AB395" s="338" t="str">
        <f>IFERROR(AA395*VLOOKUP(AG395,【参考】数式用3!$AN$24:$BU$27,MATCH(N395,【参考】数式用3!$AN$2:$BU$2,0)),"")</f>
        <v/>
      </c>
      <c r="AC395" s="50"/>
      <c r="AD395" s="427" t="str">
        <f t="shared" si="23"/>
        <v/>
      </c>
      <c r="AE395" s="323" t="str">
        <f t="shared" si="24"/>
        <v/>
      </c>
      <c r="AF395" s="323" t="str">
        <f t="shared" si="25"/>
        <v/>
      </c>
      <c r="AG395" s="323" t="str">
        <f t="shared" si="26"/>
        <v/>
      </c>
    </row>
    <row r="396" spans="1:33" ht="25" customHeight="1">
      <c r="A396" s="430">
        <v>378</v>
      </c>
      <c r="B396" s="908" t="str">
        <f>IF(基本情報入力シート!C433="","",基本情報入力シート!C433)</f>
        <v/>
      </c>
      <c r="C396" s="909"/>
      <c r="D396" s="909"/>
      <c r="E396" s="909"/>
      <c r="F396" s="909"/>
      <c r="G396" s="909"/>
      <c r="H396" s="909"/>
      <c r="I396" s="909"/>
      <c r="J396" s="325" t="str">
        <f>IF(基本情報入力シート!M433="","",基本情報入力シート!M433)</f>
        <v/>
      </c>
      <c r="K396" s="325" t="str">
        <f>IF(基本情報入力シート!R433="","",基本情報入力シート!R433)</f>
        <v/>
      </c>
      <c r="L396" s="325" t="str">
        <f>IF(基本情報入力シート!W433="","",基本情報入力シート!W433)</f>
        <v/>
      </c>
      <c r="M396" s="335" t="str">
        <f>IF(基本情報入力シート!X433="","",基本情報入力シート!X433)</f>
        <v/>
      </c>
      <c r="N396" s="339" t="str">
        <f>IF(基本情報入力シート!Y433="","",基本情報入力シート!Y433)</f>
        <v/>
      </c>
      <c r="O396" s="47"/>
      <c r="P396" s="48"/>
      <c r="Q396" s="49"/>
      <c r="R396" s="47"/>
      <c r="S396" s="336"/>
      <c r="T396" s="454" t="str">
        <f>IFERROR(S396*VLOOKUP(AE396,【参考】数式用3!$AN$3:$BU$14,MATCH(N396,【参考】数式用3!$AN$2:$BU$2,0)),"")</f>
        <v/>
      </c>
      <c r="U396" s="337"/>
      <c r="V396" s="55"/>
      <c r="W396" s="55"/>
      <c r="X396" s="960" t="str">
        <f>IFERROR(V396*VLOOKUP(AF396,【参考】数式用3!$AN$15:$BU$23,MATCH(N396,【参考】数式用3!$AN$2:$BU$2,0)),"")</f>
        <v/>
      </c>
      <c r="Y396" s="961"/>
      <c r="Z396" s="450"/>
      <c r="AA396" s="428"/>
      <c r="AB396" s="338" t="str">
        <f>IFERROR(AA396*VLOOKUP(AG396,【参考】数式用3!$AN$24:$BU$27,MATCH(N396,【参考】数式用3!$AN$2:$BU$2,0)),"")</f>
        <v/>
      </c>
      <c r="AC396" s="50"/>
      <c r="AD396" s="427" t="str">
        <f t="shared" si="23"/>
        <v/>
      </c>
      <c r="AE396" s="323" t="str">
        <f t="shared" si="24"/>
        <v/>
      </c>
      <c r="AF396" s="323" t="str">
        <f t="shared" si="25"/>
        <v/>
      </c>
      <c r="AG396" s="323" t="str">
        <f t="shared" si="26"/>
        <v/>
      </c>
    </row>
    <row r="397" spans="1:33" ht="25" customHeight="1">
      <c r="A397" s="430">
        <v>379</v>
      </c>
      <c r="B397" s="908" t="str">
        <f>IF(基本情報入力シート!C434="","",基本情報入力シート!C434)</f>
        <v/>
      </c>
      <c r="C397" s="909"/>
      <c r="D397" s="909"/>
      <c r="E397" s="909"/>
      <c r="F397" s="909"/>
      <c r="G397" s="909"/>
      <c r="H397" s="909"/>
      <c r="I397" s="909"/>
      <c r="J397" s="325" t="str">
        <f>IF(基本情報入力シート!M434="","",基本情報入力シート!M434)</f>
        <v/>
      </c>
      <c r="K397" s="325" t="str">
        <f>IF(基本情報入力シート!R434="","",基本情報入力シート!R434)</f>
        <v/>
      </c>
      <c r="L397" s="325" t="str">
        <f>IF(基本情報入力シート!W434="","",基本情報入力シート!W434)</f>
        <v/>
      </c>
      <c r="M397" s="335" t="str">
        <f>IF(基本情報入力シート!X434="","",基本情報入力シート!X434)</f>
        <v/>
      </c>
      <c r="N397" s="339" t="str">
        <f>IF(基本情報入力シート!Y434="","",基本情報入力シート!Y434)</f>
        <v/>
      </c>
      <c r="O397" s="47"/>
      <c r="P397" s="48"/>
      <c r="Q397" s="49"/>
      <c r="R397" s="47"/>
      <c r="S397" s="336"/>
      <c r="T397" s="454" t="str">
        <f>IFERROR(S397*VLOOKUP(AE397,【参考】数式用3!$AN$3:$BU$14,MATCH(N397,【参考】数式用3!$AN$2:$BU$2,0)),"")</f>
        <v/>
      </c>
      <c r="U397" s="337"/>
      <c r="V397" s="55"/>
      <c r="W397" s="55"/>
      <c r="X397" s="960" t="str">
        <f>IFERROR(V397*VLOOKUP(AF397,【参考】数式用3!$AN$15:$BU$23,MATCH(N397,【参考】数式用3!$AN$2:$BU$2,0)),"")</f>
        <v/>
      </c>
      <c r="Y397" s="961"/>
      <c r="Z397" s="450"/>
      <c r="AA397" s="428"/>
      <c r="AB397" s="338" t="str">
        <f>IFERROR(AA397*VLOOKUP(AG397,【参考】数式用3!$AN$24:$BU$27,MATCH(N397,【参考】数式用3!$AN$2:$BU$2,0)),"")</f>
        <v/>
      </c>
      <c r="AC397" s="50"/>
      <c r="AD397" s="427" t="str">
        <f t="shared" si="23"/>
        <v/>
      </c>
      <c r="AE397" s="323" t="str">
        <f t="shared" si="24"/>
        <v/>
      </c>
      <c r="AF397" s="323" t="str">
        <f t="shared" si="25"/>
        <v/>
      </c>
      <c r="AG397" s="323" t="str">
        <f t="shared" si="26"/>
        <v/>
      </c>
    </row>
    <row r="398" spans="1:33" ht="25" customHeight="1">
      <c r="A398" s="430">
        <v>380</v>
      </c>
      <c r="B398" s="908" t="str">
        <f>IF(基本情報入力シート!C435="","",基本情報入力シート!C435)</f>
        <v/>
      </c>
      <c r="C398" s="909"/>
      <c r="D398" s="909"/>
      <c r="E398" s="909"/>
      <c r="F398" s="909"/>
      <c r="G398" s="909"/>
      <c r="H398" s="909"/>
      <c r="I398" s="909"/>
      <c r="J398" s="325" t="str">
        <f>IF(基本情報入力シート!M435="","",基本情報入力シート!M435)</f>
        <v/>
      </c>
      <c r="K398" s="325" t="str">
        <f>IF(基本情報入力シート!R435="","",基本情報入力シート!R435)</f>
        <v/>
      </c>
      <c r="L398" s="325" t="str">
        <f>IF(基本情報入力シート!W435="","",基本情報入力シート!W435)</f>
        <v/>
      </c>
      <c r="M398" s="335" t="str">
        <f>IF(基本情報入力シート!X435="","",基本情報入力シート!X435)</f>
        <v/>
      </c>
      <c r="N398" s="339" t="str">
        <f>IF(基本情報入力シート!Y435="","",基本情報入力シート!Y435)</f>
        <v/>
      </c>
      <c r="O398" s="47"/>
      <c r="P398" s="48"/>
      <c r="Q398" s="49"/>
      <c r="R398" s="47"/>
      <c r="S398" s="336"/>
      <c r="T398" s="454" t="str">
        <f>IFERROR(S398*VLOOKUP(AE398,【参考】数式用3!$AN$3:$BU$14,MATCH(N398,【参考】数式用3!$AN$2:$BU$2,0)),"")</f>
        <v/>
      </c>
      <c r="U398" s="337"/>
      <c r="V398" s="55"/>
      <c r="W398" s="55"/>
      <c r="X398" s="960" t="str">
        <f>IFERROR(V398*VLOOKUP(AF398,【参考】数式用3!$AN$15:$BU$23,MATCH(N398,【参考】数式用3!$AN$2:$BU$2,0)),"")</f>
        <v/>
      </c>
      <c r="Y398" s="961"/>
      <c r="Z398" s="450"/>
      <c r="AA398" s="428"/>
      <c r="AB398" s="338" t="str">
        <f>IFERROR(AA398*VLOOKUP(AG398,【参考】数式用3!$AN$24:$BU$27,MATCH(N398,【参考】数式用3!$AN$2:$BU$2,0)),"")</f>
        <v/>
      </c>
      <c r="AC398" s="50"/>
      <c r="AD398" s="427" t="str">
        <f t="shared" si="23"/>
        <v/>
      </c>
      <c r="AE398" s="323" t="str">
        <f t="shared" si="24"/>
        <v/>
      </c>
      <c r="AF398" s="323" t="str">
        <f t="shared" si="25"/>
        <v/>
      </c>
      <c r="AG398" s="323" t="str">
        <f t="shared" si="26"/>
        <v/>
      </c>
    </row>
    <row r="399" spans="1:33" ht="25" customHeight="1">
      <c r="A399" s="430">
        <v>381</v>
      </c>
      <c r="B399" s="908" t="str">
        <f>IF(基本情報入力シート!C436="","",基本情報入力シート!C436)</f>
        <v/>
      </c>
      <c r="C399" s="909"/>
      <c r="D399" s="909"/>
      <c r="E399" s="909"/>
      <c r="F399" s="909"/>
      <c r="G399" s="909"/>
      <c r="H399" s="909"/>
      <c r="I399" s="909"/>
      <c r="J399" s="325" t="str">
        <f>IF(基本情報入力シート!M436="","",基本情報入力シート!M436)</f>
        <v/>
      </c>
      <c r="K399" s="325" t="str">
        <f>IF(基本情報入力シート!R436="","",基本情報入力シート!R436)</f>
        <v/>
      </c>
      <c r="L399" s="325" t="str">
        <f>IF(基本情報入力シート!W436="","",基本情報入力シート!W436)</f>
        <v/>
      </c>
      <c r="M399" s="335" t="str">
        <f>IF(基本情報入力シート!X436="","",基本情報入力シート!X436)</f>
        <v/>
      </c>
      <c r="N399" s="339" t="str">
        <f>IF(基本情報入力シート!Y436="","",基本情報入力シート!Y436)</f>
        <v/>
      </c>
      <c r="O399" s="47"/>
      <c r="P399" s="48"/>
      <c r="Q399" s="49"/>
      <c r="R399" s="47"/>
      <c r="S399" s="336"/>
      <c r="T399" s="454" t="str">
        <f>IFERROR(S399*VLOOKUP(AE399,【参考】数式用3!$AN$3:$BU$14,MATCH(N399,【参考】数式用3!$AN$2:$BU$2,0)),"")</f>
        <v/>
      </c>
      <c r="U399" s="337"/>
      <c r="V399" s="55"/>
      <c r="W399" s="55"/>
      <c r="X399" s="960" t="str">
        <f>IFERROR(V399*VLOOKUP(AF399,【参考】数式用3!$AN$15:$BU$23,MATCH(N399,【参考】数式用3!$AN$2:$BU$2,0)),"")</f>
        <v/>
      </c>
      <c r="Y399" s="961"/>
      <c r="Z399" s="450"/>
      <c r="AA399" s="428"/>
      <c r="AB399" s="338" t="str">
        <f>IFERROR(AA399*VLOOKUP(AG399,【参考】数式用3!$AN$24:$BU$27,MATCH(N399,【参考】数式用3!$AN$2:$BU$2,0)),"")</f>
        <v/>
      </c>
      <c r="AC399" s="50"/>
      <c r="AD399" s="427" t="str">
        <f t="shared" si="23"/>
        <v/>
      </c>
      <c r="AE399" s="323" t="str">
        <f t="shared" si="24"/>
        <v/>
      </c>
      <c r="AF399" s="323" t="str">
        <f t="shared" si="25"/>
        <v/>
      </c>
      <c r="AG399" s="323" t="str">
        <f t="shared" si="26"/>
        <v/>
      </c>
    </row>
    <row r="400" spans="1:33" ht="25" customHeight="1">
      <c r="A400" s="430">
        <v>382</v>
      </c>
      <c r="B400" s="908" t="str">
        <f>IF(基本情報入力シート!C437="","",基本情報入力シート!C437)</f>
        <v/>
      </c>
      <c r="C400" s="909"/>
      <c r="D400" s="909"/>
      <c r="E400" s="909"/>
      <c r="F400" s="909"/>
      <c r="G400" s="909"/>
      <c r="H400" s="909"/>
      <c r="I400" s="909"/>
      <c r="J400" s="325" t="str">
        <f>IF(基本情報入力シート!M437="","",基本情報入力シート!M437)</f>
        <v/>
      </c>
      <c r="K400" s="325" t="str">
        <f>IF(基本情報入力シート!R437="","",基本情報入力シート!R437)</f>
        <v/>
      </c>
      <c r="L400" s="325" t="str">
        <f>IF(基本情報入力シート!W437="","",基本情報入力シート!W437)</f>
        <v/>
      </c>
      <c r="M400" s="335" t="str">
        <f>IF(基本情報入力シート!X437="","",基本情報入力シート!X437)</f>
        <v/>
      </c>
      <c r="N400" s="339" t="str">
        <f>IF(基本情報入力シート!Y437="","",基本情報入力シート!Y437)</f>
        <v/>
      </c>
      <c r="O400" s="47"/>
      <c r="P400" s="48"/>
      <c r="Q400" s="49"/>
      <c r="R400" s="47"/>
      <c r="S400" s="336"/>
      <c r="T400" s="454" t="str">
        <f>IFERROR(S400*VLOOKUP(AE400,【参考】数式用3!$AN$3:$BU$14,MATCH(N400,【参考】数式用3!$AN$2:$BU$2,0)),"")</f>
        <v/>
      </c>
      <c r="U400" s="337"/>
      <c r="V400" s="55"/>
      <c r="W400" s="55"/>
      <c r="X400" s="960" t="str">
        <f>IFERROR(V400*VLOOKUP(AF400,【参考】数式用3!$AN$15:$BU$23,MATCH(N400,【参考】数式用3!$AN$2:$BU$2,0)),"")</f>
        <v/>
      </c>
      <c r="Y400" s="961"/>
      <c r="Z400" s="450"/>
      <c r="AA400" s="428"/>
      <c r="AB400" s="338" t="str">
        <f>IFERROR(AA400*VLOOKUP(AG400,【参考】数式用3!$AN$24:$BU$27,MATCH(N400,【参考】数式用3!$AN$2:$BU$2,0)),"")</f>
        <v/>
      </c>
      <c r="AC400" s="50"/>
      <c r="AD400" s="427" t="str">
        <f t="shared" si="23"/>
        <v/>
      </c>
      <c r="AE400" s="323" t="str">
        <f t="shared" si="24"/>
        <v/>
      </c>
      <c r="AF400" s="323" t="str">
        <f t="shared" si="25"/>
        <v/>
      </c>
      <c r="AG400" s="323" t="str">
        <f t="shared" si="26"/>
        <v/>
      </c>
    </row>
    <row r="401" spans="1:33" ht="25" customHeight="1">
      <c r="A401" s="430">
        <v>383</v>
      </c>
      <c r="B401" s="908" t="str">
        <f>IF(基本情報入力シート!C438="","",基本情報入力シート!C438)</f>
        <v/>
      </c>
      <c r="C401" s="909"/>
      <c r="D401" s="909"/>
      <c r="E401" s="909"/>
      <c r="F401" s="909"/>
      <c r="G401" s="909"/>
      <c r="H401" s="909"/>
      <c r="I401" s="909"/>
      <c r="J401" s="325" t="str">
        <f>IF(基本情報入力シート!M438="","",基本情報入力シート!M438)</f>
        <v/>
      </c>
      <c r="K401" s="325" t="str">
        <f>IF(基本情報入力シート!R438="","",基本情報入力シート!R438)</f>
        <v/>
      </c>
      <c r="L401" s="325" t="str">
        <f>IF(基本情報入力シート!W438="","",基本情報入力シート!W438)</f>
        <v/>
      </c>
      <c r="M401" s="335" t="str">
        <f>IF(基本情報入力シート!X438="","",基本情報入力シート!X438)</f>
        <v/>
      </c>
      <c r="N401" s="339" t="str">
        <f>IF(基本情報入力シート!Y438="","",基本情報入力シート!Y438)</f>
        <v/>
      </c>
      <c r="O401" s="47"/>
      <c r="P401" s="48"/>
      <c r="Q401" s="49"/>
      <c r="R401" s="47"/>
      <c r="S401" s="336"/>
      <c r="T401" s="454" t="str">
        <f>IFERROR(S401*VLOOKUP(AE401,【参考】数式用3!$AN$3:$BU$14,MATCH(N401,【参考】数式用3!$AN$2:$BU$2,0)),"")</f>
        <v/>
      </c>
      <c r="U401" s="337"/>
      <c r="V401" s="55"/>
      <c r="W401" s="55"/>
      <c r="X401" s="960" t="str">
        <f>IFERROR(V401*VLOOKUP(AF401,【参考】数式用3!$AN$15:$BU$23,MATCH(N401,【参考】数式用3!$AN$2:$BU$2,0)),"")</f>
        <v/>
      </c>
      <c r="Y401" s="961"/>
      <c r="Z401" s="450"/>
      <c r="AA401" s="428"/>
      <c r="AB401" s="338" t="str">
        <f>IFERROR(AA401*VLOOKUP(AG401,【参考】数式用3!$AN$24:$BU$27,MATCH(N401,【参考】数式用3!$AN$2:$BU$2,0)),"")</f>
        <v/>
      </c>
      <c r="AC401" s="50"/>
      <c r="AD401" s="427" t="str">
        <f t="shared" ref="AD401:AD464" si="27">IF(OR(U401="特定加算Ⅰ",U401="特定加算Ⅱ"),IF(W401&lt;&gt;"",1,""),"")</f>
        <v/>
      </c>
      <c r="AE401" s="323" t="str">
        <f t="shared" si="24"/>
        <v/>
      </c>
      <c r="AF401" s="323" t="str">
        <f t="shared" si="25"/>
        <v/>
      </c>
      <c r="AG401" s="323" t="str">
        <f t="shared" si="26"/>
        <v/>
      </c>
    </row>
    <row r="402" spans="1:33" ht="25" customHeight="1">
      <c r="A402" s="430">
        <v>384</v>
      </c>
      <c r="B402" s="908" t="str">
        <f>IF(基本情報入力シート!C439="","",基本情報入力シート!C439)</f>
        <v/>
      </c>
      <c r="C402" s="909"/>
      <c r="D402" s="909"/>
      <c r="E402" s="909"/>
      <c r="F402" s="909"/>
      <c r="G402" s="909"/>
      <c r="H402" s="909"/>
      <c r="I402" s="909"/>
      <c r="J402" s="325" t="str">
        <f>IF(基本情報入力シート!M439="","",基本情報入力シート!M439)</f>
        <v/>
      </c>
      <c r="K402" s="325" t="str">
        <f>IF(基本情報入力シート!R439="","",基本情報入力シート!R439)</f>
        <v/>
      </c>
      <c r="L402" s="325" t="str">
        <f>IF(基本情報入力シート!W439="","",基本情報入力シート!W439)</f>
        <v/>
      </c>
      <c r="M402" s="335" t="str">
        <f>IF(基本情報入力シート!X439="","",基本情報入力シート!X439)</f>
        <v/>
      </c>
      <c r="N402" s="339" t="str">
        <f>IF(基本情報入力シート!Y439="","",基本情報入力シート!Y439)</f>
        <v/>
      </c>
      <c r="O402" s="47"/>
      <c r="P402" s="48"/>
      <c r="Q402" s="49"/>
      <c r="R402" s="47"/>
      <c r="S402" s="336"/>
      <c r="T402" s="454" t="str">
        <f>IFERROR(S402*VLOOKUP(AE402,【参考】数式用3!$AN$3:$BU$14,MATCH(N402,【参考】数式用3!$AN$2:$BU$2,0)),"")</f>
        <v/>
      </c>
      <c r="U402" s="337"/>
      <c r="V402" s="55"/>
      <c r="W402" s="55"/>
      <c r="X402" s="960" t="str">
        <f>IFERROR(V402*VLOOKUP(AF402,【参考】数式用3!$AN$15:$BU$23,MATCH(N402,【参考】数式用3!$AN$2:$BU$2,0)),"")</f>
        <v/>
      </c>
      <c r="Y402" s="961"/>
      <c r="Z402" s="450"/>
      <c r="AA402" s="428"/>
      <c r="AB402" s="338" t="str">
        <f>IFERROR(AA402*VLOOKUP(AG402,【参考】数式用3!$AN$24:$BU$27,MATCH(N402,【参考】数式用3!$AN$2:$BU$2,0)),"")</f>
        <v/>
      </c>
      <c r="AC402" s="50"/>
      <c r="AD402" s="427" t="str">
        <f t="shared" si="27"/>
        <v/>
      </c>
      <c r="AE402" s="323" t="str">
        <f t="shared" si="24"/>
        <v/>
      </c>
      <c r="AF402" s="323" t="str">
        <f t="shared" si="25"/>
        <v/>
      </c>
      <c r="AG402" s="323" t="str">
        <f t="shared" si="26"/>
        <v/>
      </c>
    </row>
    <row r="403" spans="1:33" ht="25" customHeight="1">
      <c r="A403" s="430">
        <v>385</v>
      </c>
      <c r="B403" s="908" t="str">
        <f>IF(基本情報入力シート!C440="","",基本情報入力シート!C440)</f>
        <v/>
      </c>
      <c r="C403" s="909"/>
      <c r="D403" s="909"/>
      <c r="E403" s="909"/>
      <c r="F403" s="909"/>
      <c r="G403" s="909"/>
      <c r="H403" s="909"/>
      <c r="I403" s="909"/>
      <c r="J403" s="325" t="str">
        <f>IF(基本情報入力シート!M440="","",基本情報入力シート!M440)</f>
        <v/>
      </c>
      <c r="K403" s="325" t="str">
        <f>IF(基本情報入力シート!R440="","",基本情報入力シート!R440)</f>
        <v/>
      </c>
      <c r="L403" s="325" t="str">
        <f>IF(基本情報入力シート!W440="","",基本情報入力シート!W440)</f>
        <v/>
      </c>
      <c r="M403" s="335" t="str">
        <f>IF(基本情報入力シート!X440="","",基本情報入力シート!X440)</f>
        <v/>
      </c>
      <c r="N403" s="339" t="str">
        <f>IF(基本情報入力シート!Y440="","",基本情報入力シート!Y440)</f>
        <v/>
      </c>
      <c r="O403" s="47"/>
      <c r="P403" s="48"/>
      <c r="Q403" s="49"/>
      <c r="R403" s="47"/>
      <c r="S403" s="336"/>
      <c r="T403" s="454" t="str">
        <f>IFERROR(S403*VLOOKUP(AE403,【参考】数式用3!$AN$3:$BU$14,MATCH(N403,【参考】数式用3!$AN$2:$BU$2,0)),"")</f>
        <v/>
      </c>
      <c r="U403" s="337"/>
      <c r="V403" s="55"/>
      <c r="W403" s="55"/>
      <c r="X403" s="960" t="str">
        <f>IFERROR(V403*VLOOKUP(AF403,【参考】数式用3!$AN$15:$BU$23,MATCH(N403,【参考】数式用3!$AN$2:$BU$2,0)),"")</f>
        <v/>
      </c>
      <c r="Y403" s="961"/>
      <c r="Z403" s="450"/>
      <c r="AA403" s="428"/>
      <c r="AB403" s="338" t="str">
        <f>IFERROR(AA403*VLOOKUP(AG403,【参考】数式用3!$AN$24:$BU$27,MATCH(N403,【参考】数式用3!$AN$2:$BU$2,0)),"")</f>
        <v/>
      </c>
      <c r="AC403" s="50"/>
      <c r="AD403" s="427" t="str">
        <f t="shared" si="27"/>
        <v/>
      </c>
      <c r="AE403" s="323" t="str">
        <f t="shared" si="24"/>
        <v/>
      </c>
      <c r="AF403" s="323" t="str">
        <f t="shared" si="25"/>
        <v/>
      </c>
      <c r="AG403" s="323" t="str">
        <f t="shared" si="26"/>
        <v/>
      </c>
    </row>
    <row r="404" spans="1:33" ht="25" customHeight="1">
      <c r="A404" s="430">
        <v>386</v>
      </c>
      <c r="B404" s="908" t="str">
        <f>IF(基本情報入力シート!C441="","",基本情報入力シート!C441)</f>
        <v/>
      </c>
      <c r="C404" s="909"/>
      <c r="D404" s="909"/>
      <c r="E404" s="909"/>
      <c r="F404" s="909"/>
      <c r="G404" s="909"/>
      <c r="H404" s="909"/>
      <c r="I404" s="909"/>
      <c r="J404" s="325" t="str">
        <f>IF(基本情報入力シート!M441="","",基本情報入力シート!M441)</f>
        <v/>
      </c>
      <c r="K404" s="325" t="str">
        <f>IF(基本情報入力シート!R441="","",基本情報入力シート!R441)</f>
        <v/>
      </c>
      <c r="L404" s="325" t="str">
        <f>IF(基本情報入力シート!W441="","",基本情報入力シート!W441)</f>
        <v/>
      </c>
      <c r="M404" s="335" t="str">
        <f>IF(基本情報入力シート!X441="","",基本情報入力シート!X441)</f>
        <v/>
      </c>
      <c r="N404" s="339" t="str">
        <f>IF(基本情報入力シート!Y441="","",基本情報入力シート!Y441)</f>
        <v/>
      </c>
      <c r="O404" s="47"/>
      <c r="P404" s="48"/>
      <c r="Q404" s="49"/>
      <c r="R404" s="47"/>
      <c r="S404" s="336"/>
      <c r="T404" s="454" t="str">
        <f>IFERROR(S404*VLOOKUP(AE404,【参考】数式用3!$AN$3:$BU$14,MATCH(N404,【参考】数式用3!$AN$2:$BU$2,0)),"")</f>
        <v/>
      </c>
      <c r="U404" s="337"/>
      <c r="V404" s="55"/>
      <c r="W404" s="55"/>
      <c r="X404" s="960" t="str">
        <f>IFERROR(V404*VLOOKUP(AF404,【参考】数式用3!$AN$15:$BU$23,MATCH(N404,【参考】数式用3!$AN$2:$BU$2,0)),"")</f>
        <v/>
      </c>
      <c r="Y404" s="961"/>
      <c r="Z404" s="450"/>
      <c r="AA404" s="428"/>
      <c r="AB404" s="338" t="str">
        <f>IFERROR(AA404*VLOOKUP(AG404,【参考】数式用3!$AN$24:$BU$27,MATCH(N404,【参考】数式用3!$AN$2:$BU$2,0)),"")</f>
        <v/>
      </c>
      <c r="AC404" s="50"/>
      <c r="AD404" s="427" t="str">
        <f t="shared" si="27"/>
        <v/>
      </c>
      <c r="AE404" s="323" t="str">
        <f t="shared" si="24"/>
        <v/>
      </c>
      <c r="AF404" s="323" t="str">
        <f t="shared" si="25"/>
        <v/>
      </c>
      <c r="AG404" s="323" t="str">
        <f t="shared" si="26"/>
        <v/>
      </c>
    </row>
    <row r="405" spans="1:33" ht="25" customHeight="1">
      <c r="A405" s="430">
        <v>387</v>
      </c>
      <c r="B405" s="908" t="str">
        <f>IF(基本情報入力シート!C442="","",基本情報入力シート!C442)</f>
        <v/>
      </c>
      <c r="C405" s="909"/>
      <c r="D405" s="909"/>
      <c r="E405" s="909"/>
      <c r="F405" s="909"/>
      <c r="G405" s="909"/>
      <c r="H405" s="909"/>
      <c r="I405" s="909"/>
      <c r="J405" s="325" t="str">
        <f>IF(基本情報入力シート!M442="","",基本情報入力シート!M442)</f>
        <v/>
      </c>
      <c r="K405" s="325" t="str">
        <f>IF(基本情報入力シート!R442="","",基本情報入力シート!R442)</f>
        <v/>
      </c>
      <c r="L405" s="325" t="str">
        <f>IF(基本情報入力シート!W442="","",基本情報入力シート!W442)</f>
        <v/>
      </c>
      <c r="M405" s="335" t="str">
        <f>IF(基本情報入力シート!X442="","",基本情報入力シート!X442)</f>
        <v/>
      </c>
      <c r="N405" s="339" t="str">
        <f>IF(基本情報入力シート!Y442="","",基本情報入力シート!Y442)</f>
        <v/>
      </c>
      <c r="O405" s="47"/>
      <c r="P405" s="48"/>
      <c r="Q405" s="49"/>
      <c r="R405" s="47"/>
      <c r="S405" s="336"/>
      <c r="T405" s="454" t="str">
        <f>IFERROR(S405*VLOOKUP(AE405,【参考】数式用3!$AN$3:$BU$14,MATCH(N405,【参考】数式用3!$AN$2:$BU$2,0)),"")</f>
        <v/>
      </c>
      <c r="U405" s="337"/>
      <c r="V405" s="55"/>
      <c r="W405" s="55"/>
      <c r="X405" s="960" t="str">
        <f>IFERROR(V405*VLOOKUP(AF405,【参考】数式用3!$AN$15:$BU$23,MATCH(N405,【参考】数式用3!$AN$2:$BU$2,0)),"")</f>
        <v/>
      </c>
      <c r="Y405" s="961"/>
      <c r="Z405" s="450"/>
      <c r="AA405" s="428"/>
      <c r="AB405" s="338" t="str">
        <f>IFERROR(AA405*VLOOKUP(AG405,【参考】数式用3!$AN$24:$BU$27,MATCH(N405,【参考】数式用3!$AN$2:$BU$2,0)),"")</f>
        <v/>
      </c>
      <c r="AC405" s="50"/>
      <c r="AD405" s="427" t="str">
        <f t="shared" si="27"/>
        <v/>
      </c>
      <c r="AE405" s="323" t="str">
        <f t="shared" si="24"/>
        <v/>
      </c>
      <c r="AF405" s="323" t="str">
        <f t="shared" si="25"/>
        <v/>
      </c>
      <c r="AG405" s="323" t="str">
        <f t="shared" si="26"/>
        <v/>
      </c>
    </row>
    <row r="406" spans="1:33" ht="25" customHeight="1">
      <c r="A406" s="430">
        <v>388</v>
      </c>
      <c r="B406" s="908" t="str">
        <f>IF(基本情報入力シート!C443="","",基本情報入力シート!C443)</f>
        <v/>
      </c>
      <c r="C406" s="909"/>
      <c r="D406" s="909"/>
      <c r="E406" s="909"/>
      <c r="F406" s="909"/>
      <c r="G406" s="909"/>
      <c r="H406" s="909"/>
      <c r="I406" s="909"/>
      <c r="J406" s="325" t="str">
        <f>IF(基本情報入力シート!M443="","",基本情報入力シート!M443)</f>
        <v/>
      </c>
      <c r="K406" s="325" t="str">
        <f>IF(基本情報入力シート!R443="","",基本情報入力シート!R443)</f>
        <v/>
      </c>
      <c r="L406" s="325" t="str">
        <f>IF(基本情報入力シート!W443="","",基本情報入力シート!W443)</f>
        <v/>
      </c>
      <c r="M406" s="335" t="str">
        <f>IF(基本情報入力シート!X443="","",基本情報入力シート!X443)</f>
        <v/>
      </c>
      <c r="N406" s="339" t="str">
        <f>IF(基本情報入力シート!Y443="","",基本情報入力シート!Y443)</f>
        <v/>
      </c>
      <c r="O406" s="47"/>
      <c r="P406" s="48"/>
      <c r="Q406" s="49"/>
      <c r="R406" s="47"/>
      <c r="S406" s="336"/>
      <c r="T406" s="454" t="str">
        <f>IFERROR(S406*VLOOKUP(AE406,【参考】数式用3!$AN$3:$BU$14,MATCH(N406,【参考】数式用3!$AN$2:$BU$2,0)),"")</f>
        <v/>
      </c>
      <c r="U406" s="337"/>
      <c r="V406" s="55"/>
      <c r="W406" s="55"/>
      <c r="X406" s="960" t="str">
        <f>IFERROR(V406*VLOOKUP(AF406,【参考】数式用3!$AN$15:$BU$23,MATCH(N406,【参考】数式用3!$AN$2:$BU$2,0)),"")</f>
        <v/>
      </c>
      <c r="Y406" s="961"/>
      <c r="Z406" s="450"/>
      <c r="AA406" s="428"/>
      <c r="AB406" s="338" t="str">
        <f>IFERROR(AA406*VLOOKUP(AG406,【参考】数式用3!$AN$24:$BU$27,MATCH(N406,【参考】数式用3!$AN$2:$BU$2,0)),"")</f>
        <v/>
      </c>
      <c r="AC406" s="50"/>
      <c r="AD406" s="427" t="str">
        <f t="shared" si="27"/>
        <v/>
      </c>
      <c r="AE406" s="323" t="str">
        <f t="shared" si="24"/>
        <v/>
      </c>
      <c r="AF406" s="323" t="str">
        <f t="shared" si="25"/>
        <v/>
      </c>
      <c r="AG406" s="323" t="str">
        <f t="shared" si="26"/>
        <v/>
      </c>
    </row>
    <row r="407" spans="1:33" ht="25" customHeight="1">
      <c r="A407" s="430">
        <v>389</v>
      </c>
      <c r="B407" s="908" t="str">
        <f>IF(基本情報入力シート!C444="","",基本情報入力シート!C444)</f>
        <v/>
      </c>
      <c r="C407" s="909"/>
      <c r="D407" s="909"/>
      <c r="E407" s="909"/>
      <c r="F407" s="909"/>
      <c r="G407" s="909"/>
      <c r="H407" s="909"/>
      <c r="I407" s="909"/>
      <c r="J407" s="325" t="str">
        <f>IF(基本情報入力シート!M444="","",基本情報入力シート!M444)</f>
        <v/>
      </c>
      <c r="K407" s="325" t="str">
        <f>IF(基本情報入力シート!R444="","",基本情報入力シート!R444)</f>
        <v/>
      </c>
      <c r="L407" s="325" t="str">
        <f>IF(基本情報入力シート!W444="","",基本情報入力シート!W444)</f>
        <v/>
      </c>
      <c r="M407" s="335" t="str">
        <f>IF(基本情報入力シート!X444="","",基本情報入力シート!X444)</f>
        <v/>
      </c>
      <c r="N407" s="339" t="str">
        <f>IF(基本情報入力シート!Y444="","",基本情報入力シート!Y444)</f>
        <v/>
      </c>
      <c r="O407" s="47"/>
      <c r="P407" s="48"/>
      <c r="Q407" s="49"/>
      <c r="R407" s="47"/>
      <c r="S407" s="336"/>
      <c r="T407" s="454" t="str">
        <f>IFERROR(S407*VLOOKUP(AE407,【参考】数式用3!$AN$3:$BU$14,MATCH(N407,【参考】数式用3!$AN$2:$BU$2,0)),"")</f>
        <v/>
      </c>
      <c r="U407" s="337"/>
      <c r="V407" s="55"/>
      <c r="W407" s="55"/>
      <c r="X407" s="960" t="str">
        <f>IFERROR(V407*VLOOKUP(AF407,【参考】数式用3!$AN$15:$BU$23,MATCH(N407,【参考】数式用3!$AN$2:$BU$2,0)),"")</f>
        <v/>
      </c>
      <c r="Y407" s="961"/>
      <c r="Z407" s="450"/>
      <c r="AA407" s="428"/>
      <c r="AB407" s="338" t="str">
        <f>IFERROR(AA407*VLOOKUP(AG407,【参考】数式用3!$AN$24:$BU$27,MATCH(N407,【参考】数式用3!$AN$2:$BU$2,0)),"")</f>
        <v/>
      </c>
      <c r="AC407" s="50"/>
      <c r="AD407" s="427" t="str">
        <f t="shared" si="27"/>
        <v/>
      </c>
      <c r="AE407" s="323" t="str">
        <f t="shared" ref="AE407:AE470" si="28">IF(AND(O407="",R407=""),"",O407&amp;"から"&amp;R407)</f>
        <v/>
      </c>
      <c r="AF407" s="323" t="str">
        <f t="shared" ref="AF407:AF470" si="29">IF(AND(P407="",U407=""),"",P407&amp;"から"&amp;U407)</f>
        <v/>
      </c>
      <c r="AG407" s="323" t="str">
        <f t="shared" ref="AG407:AG470" si="30">IF(AND(Q407="",Z407=""),"",Q407&amp;"から"&amp;Z407)</f>
        <v/>
      </c>
    </row>
    <row r="408" spans="1:33" ht="25" customHeight="1">
      <c r="A408" s="430">
        <v>390</v>
      </c>
      <c r="B408" s="908" t="str">
        <f>IF(基本情報入力シート!C445="","",基本情報入力シート!C445)</f>
        <v/>
      </c>
      <c r="C408" s="909"/>
      <c r="D408" s="909"/>
      <c r="E408" s="909"/>
      <c r="F408" s="909"/>
      <c r="G408" s="909"/>
      <c r="H408" s="909"/>
      <c r="I408" s="909"/>
      <c r="J408" s="325" t="str">
        <f>IF(基本情報入力シート!M445="","",基本情報入力シート!M445)</f>
        <v/>
      </c>
      <c r="K408" s="325" t="str">
        <f>IF(基本情報入力シート!R445="","",基本情報入力シート!R445)</f>
        <v/>
      </c>
      <c r="L408" s="325" t="str">
        <f>IF(基本情報入力シート!W445="","",基本情報入力シート!W445)</f>
        <v/>
      </c>
      <c r="M408" s="335" t="str">
        <f>IF(基本情報入力シート!X445="","",基本情報入力シート!X445)</f>
        <v/>
      </c>
      <c r="N408" s="339" t="str">
        <f>IF(基本情報入力シート!Y445="","",基本情報入力シート!Y445)</f>
        <v/>
      </c>
      <c r="O408" s="47"/>
      <c r="P408" s="48"/>
      <c r="Q408" s="49"/>
      <c r="R408" s="47"/>
      <c r="S408" s="336"/>
      <c r="T408" s="454" t="str">
        <f>IFERROR(S408*VLOOKUP(AE408,【参考】数式用3!$AN$3:$BU$14,MATCH(N408,【参考】数式用3!$AN$2:$BU$2,0)),"")</f>
        <v/>
      </c>
      <c r="U408" s="337"/>
      <c r="V408" s="55"/>
      <c r="W408" s="55"/>
      <c r="X408" s="960" t="str">
        <f>IFERROR(V408*VLOOKUP(AF408,【参考】数式用3!$AN$15:$BU$23,MATCH(N408,【参考】数式用3!$AN$2:$BU$2,0)),"")</f>
        <v/>
      </c>
      <c r="Y408" s="961"/>
      <c r="Z408" s="450"/>
      <c r="AA408" s="428"/>
      <c r="AB408" s="338" t="str">
        <f>IFERROR(AA408*VLOOKUP(AG408,【参考】数式用3!$AN$24:$BU$27,MATCH(N408,【参考】数式用3!$AN$2:$BU$2,0)),"")</f>
        <v/>
      </c>
      <c r="AC408" s="50"/>
      <c r="AD408" s="427" t="str">
        <f t="shared" si="27"/>
        <v/>
      </c>
      <c r="AE408" s="323" t="str">
        <f t="shared" si="28"/>
        <v/>
      </c>
      <c r="AF408" s="323" t="str">
        <f t="shared" si="29"/>
        <v/>
      </c>
      <c r="AG408" s="323" t="str">
        <f t="shared" si="30"/>
        <v/>
      </c>
    </row>
    <row r="409" spans="1:33" ht="25" customHeight="1">
      <c r="A409" s="430">
        <v>391</v>
      </c>
      <c r="B409" s="908" t="str">
        <f>IF(基本情報入力シート!C446="","",基本情報入力シート!C446)</f>
        <v/>
      </c>
      <c r="C409" s="909"/>
      <c r="D409" s="909"/>
      <c r="E409" s="909"/>
      <c r="F409" s="909"/>
      <c r="G409" s="909"/>
      <c r="H409" s="909"/>
      <c r="I409" s="909"/>
      <c r="J409" s="325" t="str">
        <f>IF(基本情報入力シート!M446="","",基本情報入力シート!M446)</f>
        <v/>
      </c>
      <c r="K409" s="325" t="str">
        <f>IF(基本情報入力シート!R446="","",基本情報入力シート!R446)</f>
        <v/>
      </c>
      <c r="L409" s="325" t="str">
        <f>IF(基本情報入力シート!W446="","",基本情報入力シート!W446)</f>
        <v/>
      </c>
      <c r="M409" s="335" t="str">
        <f>IF(基本情報入力シート!X446="","",基本情報入力シート!X446)</f>
        <v/>
      </c>
      <c r="N409" s="339" t="str">
        <f>IF(基本情報入力シート!Y446="","",基本情報入力シート!Y446)</f>
        <v/>
      </c>
      <c r="O409" s="47"/>
      <c r="P409" s="48"/>
      <c r="Q409" s="49"/>
      <c r="R409" s="47"/>
      <c r="S409" s="336"/>
      <c r="T409" s="454" t="str">
        <f>IFERROR(S409*VLOOKUP(AE409,【参考】数式用3!$AN$3:$BU$14,MATCH(N409,【参考】数式用3!$AN$2:$BU$2,0)),"")</f>
        <v/>
      </c>
      <c r="U409" s="337"/>
      <c r="V409" s="55"/>
      <c r="W409" s="55"/>
      <c r="X409" s="960" t="str">
        <f>IFERROR(V409*VLOOKUP(AF409,【参考】数式用3!$AN$15:$BU$23,MATCH(N409,【参考】数式用3!$AN$2:$BU$2,0)),"")</f>
        <v/>
      </c>
      <c r="Y409" s="961"/>
      <c r="Z409" s="450"/>
      <c r="AA409" s="428"/>
      <c r="AB409" s="338" t="str">
        <f>IFERROR(AA409*VLOOKUP(AG409,【参考】数式用3!$AN$24:$BU$27,MATCH(N409,【参考】数式用3!$AN$2:$BU$2,0)),"")</f>
        <v/>
      </c>
      <c r="AC409" s="50"/>
      <c r="AD409" s="427" t="str">
        <f t="shared" si="27"/>
        <v/>
      </c>
      <c r="AE409" s="323" t="str">
        <f t="shared" si="28"/>
        <v/>
      </c>
      <c r="AF409" s="323" t="str">
        <f t="shared" si="29"/>
        <v/>
      </c>
      <c r="AG409" s="323" t="str">
        <f t="shared" si="30"/>
        <v/>
      </c>
    </row>
    <row r="410" spans="1:33" ht="25" customHeight="1">
      <c r="A410" s="430">
        <v>392</v>
      </c>
      <c r="B410" s="908" t="str">
        <f>IF(基本情報入力シート!C447="","",基本情報入力シート!C447)</f>
        <v/>
      </c>
      <c r="C410" s="909"/>
      <c r="D410" s="909"/>
      <c r="E410" s="909"/>
      <c r="F410" s="909"/>
      <c r="G410" s="909"/>
      <c r="H410" s="909"/>
      <c r="I410" s="909"/>
      <c r="J410" s="325" t="str">
        <f>IF(基本情報入力シート!M447="","",基本情報入力シート!M447)</f>
        <v/>
      </c>
      <c r="K410" s="325" t="str">
        <f>IF(基本情報入力シート!R447="","",基本情報入力シート!R447)</f>
        <v/>
      </c>
      <c r="L410" s="325" t="str">
        <f>IF(基本情報入力シート!W447="","",基本情報入力シート!W447)</f>
        <v/>
      </c>
      <c r="M410" s="335" t="str">
        <f>IF(基本情報入力シート!X447="","",基本情報入力シート!X447)</f>
        <v/>
      </c>
      <c r="N410" s="339" t="str">
        <f>IF(基本情報入力シート!Y447="","",基本情報入力シート!Y447)</f>
        <v/>
      </c>
      <c r="O410" s="47"/>
      <c r="P410" s="48"/>
      <c r="Q410" s="49"/>
      <c r="R410" s="47"/>
      <c r="S410" s="336"/>
      <c r="T410" s="454" t="str">
        <f>IFERROR(S410*VLOOKUP(AE410,【参考】数式用3!$AN$3:$BU$14,MATCH(N410,【参考】数式用3!$AN$2:$BU$2,0)),"")</f>
        <v/>
      </c>
      <c r="U410" s="337"/>
      <c r="V410" s="55"/>
      <c r="W410" s="55"/>
      <c r="X410" s="960" t="str">
        <f>IFERROR(V410*VLOOKUP(AF410,【参考】数式用3!$AN$15:$BU$23,MATCH(N410,【参考】数式用3!$AN$2:$BU$2,0)),"")</f>
        <v/>
      </c>
      <c r="Y410" s="961"/>
      <c r="Z410" s="450"/>
      <c r="AA410" s="428"/>
      <c r="AB410" s="338" t="str">
        <f>IFERROR(AA410*VLOOKUP(AG410,【参考】数式用3!$AN$24:$BU$27,MATCH(N410,【参考】数式用3!$AN$2:$BU$2,0)),"")</f>
        <v/>
      </c>
      <c r="AC410" s="50"/>
      <c r="AD410" s="427" t="str">
        <f t="shared" si="27"/>
        <v/>
      </c>
      <c r="AE410" s="323" t="str">
        <f t="shared" si="28"/>
        <v/>
      </c>
      <c r="AF410" s="323" t="str">
        <f t="shared" si="29"/>
        <v/>
      </c>
      <c r="AG410" s="323" t="str">
        <f t="shared" si="30"/>
        <v/>
      </c>
    </row>
    <row r="411" spans="1:33" ht="25" customHeight="1">
      <c r="A411" s="430">
        <v>393</v>
      </c>
      <c r="B411" s="908" t="str">
        <f>IF(基本情報入力シート!C448="","",基本情報入力シート!C448)</f>
        <v/>
      </c>
      <c r="C411" s="909"/>
      <c r="D411" s="909"/>
      <c r="E411" s="909"/>
      <c r="F411" s="909"/>
      <c r="G411" s="909"/>
      <c r="H411" s="909"/>
      <c r="I411" s="909"/>
      <c r="J411" s="325" t="str">
        <f>IF(基本情報入力シート!M448="","",基本情報入力シート!M448)</f>
        <v/>
      </c>
      <c r="K411" s="325" t="str">
        <f>IF(基本情報入力シート!R448="","",基本情報入力シート!R448)</f>
        <v/>
      </c>
      <c r="L411" s="325" t="str">
        <f>IF(基本情報入力シート!W448="","",基本情報入力シート!W448)</f>
        <v/>
      </c>
      <c r="M411" s="335" t="str">
        <f>IF(基本情報入力シート!X448="","",基本情報入力シート!X448)</f>
        <v/>
      </c>
      <c r="N411" s="339" t="str">
        <f>IF(基本情報入力シート!Y448="","",基本情報入力シート!Y448)</f>
        <v/>
      </c>
      <c r="O411" s="47"/>
      <c r="P411" s="48"/>
      <c r="Q411" s="49"/>
      <c r="R411" s="47"/>
      <c r="S411" s="336"/>
      <c r="T411" s="454" t="str">
        <f>IFERROR(S411*VLOOKUP(AE411,【参考】数式用3!$AN$3:$BU$14,MATCH(N411,【参考】数式用3!$AN$2:$BU$2,0)),"")</f>
        <v/>
      </c>
      <c r="U411" s="337"/>
      <c r="V411" s="55"/>
      <c r="W411" s="55"/>
      <c r="X411" s="960" t="str">
        <f>IFERROR(V411*VLOOKUP(AF411,【参考】数式用3!$AN$15:$BU$23,MATCH(N411,【参考】数式用3!$AN$2:$BU$2,0)),"")</f>
        <v/>
      </c>
      <c r="Y411" s="961"/>
      <c r="Z411" s="450"/>
      <c r="AA411" s="428"/>
      <c r="AB411" s="338" t="str">
        <f>IFERROR(AA411*VLOOKUP(AG411,【参考】数式用3!$AN$24:$BU$27,MATCH(N411,【参考】数式用3!$AN$2:$BU$2,0)),"")</f>
        <v/>
      </c>
      <c r="AC411" s="50"/>
      <c r="AD411" s="427" t="str">
        <f t="shared" si="27"/>
        <v/>
      </c>
      <c r="AE411" s="323" t="str">
        <f t="shared" si="28"/>
        <v/>
      </c>
      <c r="AF411" s="323" t="str">
        <f t="shared" si="29"/>
        <v/>
      </c>
      <c r="AG411" s="323" t="str">
        <f t="shared" si="30"/>
        <v/>
      </c>
    </row>
    <row r="412" spans="1:33" ht="25" customHeight="1">
      <c r="A412" s="430">
        <v>394</v>
      </c>
      <c r="B412" s="908" t="str">
        <f>IF(基本情報入力シート!C449="","",基本情報入力シート!C449)</f>
        <v/>
      </c>
      <c r="C412" s="909"/>
      <c r="D412" s="909"/>
      <c r="E412" s="909"/>
      <c r="F412" s="909"/>
      <c r="G412" s="909"/>
      <c r="H412" s="909"/>
      <c r="I412" s="909"/>
      <c r="J412" s="325" t="str">
        <f>IF(基本情報入力シート!M449="","",基本情報入力シート!M449)</f>
        <v/>
      </c>
      <c r="K412" s="325" t="str">
        <f>IF(基本情報入力シート!R449="","",基本情報入力シート!R449)</f>
        <v/>
      </c>
      <c r="L412" s="325" t="str">
        <f>IF(基本情報入力シート!W449="","",基本情報入力シート!W449)</f>
        <v/>
      </c>
      <c r="M412" s="335" t="str">
        <f>IF(基本情報入力シート!X449="","",基本情報入力シート!X449)</f>
        <v/>
      </c>
      <c r="N412" s="339" t="str">
        <f>IF(基本情報入力シート!Y449="","",基本情報入力シート!Y449)</f>
        <v/>
      </c>
      <c r="O412" s="47"/>
      <c r="P412" s="48"/>
      <c r="Q412" s="49"/>
      <c r="R412" s="47"/>
      <c r="S412" s="336"/>
      <c r="T412" s="454" t="str">
        <f>IFERROR(S412*VLOOKUP(AE412,【参考】数式用3!$AN$3:$BU$14,MATCH(N412,【参考】数式用3!$AN$2:$BU$2,0)),"")</f>
        <v/>
      </c>
      <c r="U412" s="337"/>
      <c r="V412" s="55"/>
      <c r="W412" s="55"/>
      <c r="X412" s="960" t="str">
        <f>IFERROR(V412*VLOOKUP(AF412,【参考】数式用3!$AN$15:$BU$23,MATCH(N412,【参考】数式用3!$AN$2:$BU$2,0)),"")</f>
        <v/>
      </c>
      <c r="Y412" s="961"/>
      <c r="Z412" s="450"/>
      <c r="AA412" s="428"/>
      <c r="AB412" s="338" t="str">
        <f>IFERROR(AA412*VLOOKUP(AG412,【参考】数式用3!$AN$24:$BU$27,MATCH(N412,【参考】数式用3!$AN$2:$BU$2,0)),"")</f>
        <v/>
      </c>
      <c r="AC412" s="50"/>
      <c r="AD412" s="427" t="str">
        <f t="shared" si="27"/>
        <v/>
      </c>
      <c r="AE412" s="323" t="str">
        <f t="shared" si="28"/>
        <v/>
      </c>
      <c r="AF412" s="323" t="str">
        <f t="shared" si="29"/>
        <v/>
      </c>
      <c r="AG412" s="323" t="str">
        <f t="shared" si="30"/>
        <v/>
      </c>
    </row>
    <row r="413" spans="1:33" ht="25" customHeight="1">
      <c r="A413" s="430">
        <v>395</v>
      </c>
      <c r="B413" s="908" t="str">
        <f>IF(基本情報入力シート!C450="","",基本情報入力シート!C450)</f>
        <v/>
      </c>
      <c r="C413" s="909"/>
      <c r="D413" s="909"/>
      <c r="E413" s="909"/>
      <c r="F413" s="909"/>
      <c r="G413" s="909"/>
      <c r="H413" s="909"/>
      <c r="I413" s="909"/>
      <c r="J413" s="325" t="str">
        <f>IF(基本情報入力シート!M450="","",基本情報入力シート!M450)</f>
        <v/>
      </c>
      <c r="K413" s="325" t="str">
        <f>IF(基本情報入力シート!R450="","",基本情報入力シート!R450)</f>
        <v/>
      </c>
      <c r="L413" s="325" t="str">
        <f>IF(基本情報入力シート!W450="","",基本情報入力シート!W450)</f>
        <v/>
      </c>
      <c r="M413" s="335" t="str">
        <f>IF(基本情報入力シート!X450="","",基本情報入力シート!X450)</f>
        <v/>
      </c>
      <c r="N413" s="339" t="str">
        <f>IF(基本情報入力シート!Y450="","",基本情報入力シート!Y450)</f>
        <v/>
      </c>
      <c r="O413" s="47"/>
      <c r="P413" s="48"/>
      <c r="Q413" s="49"/>
      <c r="R413" s="47"/>
      <c r="S413" s="336"/>
      <c r="T413" s="454" t="str">
        <f>IFERROR(S413*VLOOKUP(AE413,【参考】数式用3!$AN$3:$BU$14,MATCH(N413,【参考】数式用3!$AN$2:$BU$2,0)),"")</f>
        <v/>
      </c>
      <c r="U413" s="337"/>
      <c r="V413" s="55"/>
      <c r="W413" s="55"/>
      <c r="X413" s="960" t="str">
        <f>IFERROR(V413*VLOOKUP(AF413,【参考】数式用3!$AN$15:$BU$23,MATCH(N413,【参考】数式用3!$AN$2:$BU$2,0)),"")</f>
        <v/>
      </c>
      <c r="Y413" s="961"/>
      <c r="Z413" s="450"/>
      <c r="AA413" s="428"/>
      <c r="AB413" s="338" t="str">
        <f>IFERROR(AA413*VLOOKUP(AG413,【参考】数式用3!$AN$24:$BU$27,MATCH(N413,【参考】数式用3!$AN$2:$BU$2,0)),"")</f>
        <v/>
      </c>
      <c r="AC413" s="50"/>
      <c r="AD413" s="427" t="str">
        <f t="shared" si="27"/>
        <v/>
      </c>
      <c r="AE413" s="323" t="str">
        <f t="shared" si="28"/>
        <v/>
      </c>
      <c r="AF413" s="323" t="str">
        <f t="shared" si="29"/>
        <v/>
      </c>
      <c r="AG413" s="323" t="str">
        <f t="shared" si="30"/>
        <v/>
      </c>
    </row>
    <row r="414" spans="1:33" ht="25" customHeight="1">
      <c r="A414" s="430">
        <v>396</v>
      </c>
      <c r="B414" s="908" t="str">
        <f>IF(基本情報入力シート!C451="","",基本情報入力シート!C451)</f>
        <v/>
      </c>
      <c r="C414" s="909"/>
      <c r="D414" s="909"/>
      <c r="E414" s="909"/>
      <c r="F414" s="909"/>
      <c r="G414" s="909"/>
      <c r="H414" s="909"/>
      <c r="I414" s="909"/>
      <c r="J414" s="325" t="str">
        <f>IF(基本情報入力シート!M451="","",基本情報入力シート!M451)</f>
        <v/>
      </c>
      <c r="K414" s="325" t="str">
        <f>IF(基本情報入力シート!R451="","",基本情報入力シート!R451)</f>
        <v/>
      </c>
      <c r="L414" s="325" t="str">
        <f>IF(基本情報入力シート!W451="","",基本情報入力シート!W451)</f>
        <v/>
      </c>
      <c r="M414" s="335" t="str">
        <f>IF(基本情報入力シート!X451="","",基本情報入力シート!X451)</f>
        <v/>
      </c>
      <c r="N414" s="339" t="str">
        <f>IF(基本情報入力シート!Y451="","",基本情報入力シート!Y451)</f>
        <v/>
      </c>
      <c r="O414" s="47"/>
      <c r="P414" s="48"/>
      <c r="Q414" s="49"/>
      <c r="R414" s="47"/>
      <c r="S414" s="336"/>
      <c r="T414" s="454" t="str">
        <f>IFERROR(S414*VLOOKUP(AE414,【参考】数式用3!$AN$3:$BU$14,MATCH(N414,【参考】数式用3!$AN$2:$BU$2,0)),"")</f>
        <v/>
      </c>
      <c r="U414" s="337"/>
      <c r="V414" s="55"/>
      <c r="W414" s="55"/>
      <c r="X414" s="960" t="str">
        <f>IFERROR(V414*VLOOKUP(AF414,【参考】数式用3!$AN$15:$BU$23,MATCH(N414,【参考】数式用3!$AN$2:$BU$2,0)),"")</f>
        <v/>
      </c>
      <c r="Y414" s="961"/>
      <c r="Z414" s="450"/>
      <c r="AA414" s="428"/>
      <c r="AB414" s="338" t="str">
        <f>IFERROR(AA414*VLOOKUP(AG414,【参考】数式用3!$AN$24:$BU$27,MATCH(N414,【参考】数式用3!$AN$2:$BU$2,0)),"")</f>
        <v/>
      </c>
      <c r="AC414" s="50"/>
      <c r="AD414" s="427" t="str">
        <f t="shared" si="27"/>
        <v/>
      </c>
      <c r="AE414" s="323" t="str">
        <f t="shared" si="28"/>
        <v/>
      </c>
      <c r="AF414" s="323" t="str">
        <f t="shared" si="29"/>
        <v/>
      </c>
      <c r="AG414" s="323" t="str">
        <f t="shared" si="30"/>
        <v/>
      </c>
    </row>
    <row r="415" spans="1:33" ht="25" customHeight="1">
      <c r="A415" s="430">
        <v>397</v>
      </c>
      <c r="B415" s="908" t="str">
        <f>IF(基本情報入力シート!C452="","",基本情報入力シート!C452)</f>
        <v/>
      </c>
      <c r="C415" s="909"/>
      <c r="D415" s="909"/>
      <c r="E415" s="909"/>
      <c r="F415" s="909"/>
      <c r="G415" s="909"/>
      <c r="H415" s="909"/>
      <c r="I415" s="909"/>
      <c r="J415" s="325" t="str">
        <f>IF(基本情報入力シート!M452="","",基本情報入力シート!M452)</f>
        <v/>
      </c>
      <c r="K415" s="325" t="str">
        <f>IF(基本情報入力シート!R452="","",基本情報入力シート!R452)</f>
        <v/>
      </c>
      <c r="L415" s="325" t="str">
        <f>IF(基本情報入力シート!W452="","",基本情報入力シート!W452)</f>
        <v/>
      </c>
      <c r="M415" s="335" t="str">
        <f>IF(基本情報入力シート!X452="","",基本情報入力シート!X452)</f>
        <v/>
      </c>
      <c r="N415" s="339" t="str">
        <f>IF(基本情報入力シート!Y452="","",基本情報入力シート!Y452)</f>
        <v/>
      </c>
      <c r="O415" s="47"/>
      <c r="P415" s="48"/>
      <c r="Q415" s="49"/>
      <c r="R415" s="47"/>
      <c r="S415" s="336"/>
      <c r="T415" s="454" t="str">
        <f>IFERROR(S415*VLOOKUP(AE415,【参考】数式用3!$AN$3:$BU$14,MATCH(N415,【参考】数式用3!$AN$2:$BU$2,0)),"")</f>
        <v/>
      </c>
      <c r="U415" s="337"/>
      <c r="V415" s="55"/>
      <c r="W415" s="55"/>
      <c r="X415" s="960" t="str">
        <f>IFERROR(V415*VLOOKUP(AF415,【参考】数式用3!$AN$15:$BU$23,MATCH(N415,【参考】数式用3!$AN$2:$BU$2,0)),"")</f>
        <v/>
      </c>
      <c r="Y415" s="961"/>
      <c r="Z415" s="450"/>
      <c r="AA415" s="428"/>
      <c r="AB415" s="338" t="str">
        <f>IFERROR(AA415*VLOOKUP(AG415,【参考】数式用3!$AN$24:$BU$27,MATCH(N415,【参考】数式用3!$AN$2:$BU$2,0)),"")</f>
        <v/>
      </c>
      <c r="AC415" s="50"/>
      <c r="AD415" s="427" t="str">
        <f t="shared" si="27"/>
        <v/>
      </c>
      <c r="AE415" s="323" t="str">
        <f t="shared" si="28"/>
        <v/>
      </c>
      <c r="AF415" s="323" t="str">
        <f t="shared" si="29"/>
        <v/>
      </c>
      <c r="AG415" s="323" t="str">
        <f t="shared" si="30"/>
        <v/>
      </c>
    </row>
    <row r="416" spans="1:33" s="324" customFormat="1" ht="25" customHeight="1">
      <c r="A416" s="429" t="s">
        <v>287</v>
      </c>
      <c r="B416" s="908" t="str">
        <f>IF(基本情報入力シート!C453="","",基本情報入力シート!C453)</f>
        <v/>
      </c>
      <c r="C416" s="909"/>
      <c r="D416" s="909"/>
      <c r="E416" s="909"/>
      <c r="F416" s="909"/>
      <c r="G416" s="909"/>
      <c r="H416" s="909"/>
      <c r="I416" s="909"/>
      <c r="J416" s="325" t="str">
        <f>IF(基本情報入力シート!M453="","",基本情報入力シート!M453)</f>
        <v/>
      </c>
      <c r="K416" s="325" t="str">
        <f>IF(基本情報入力シート!R453="","",基本情報入力シート!R453)</f>
        <v/>
      </c>
      <c r="L416" s="325" t="str">
        <f>IF(基本情報入力シート!W453="","",基本情報入力シート!W453)</f>
        <v/>
      </c>
      <c r="M416" s="335" t="str">
        <f>IF(基本情報入力シート!X453="","",基本情報入力シート!X453)</f>
        <v/>
      </c>
      <c r="N416" s="339" t="str">
        <f>IF(基本情報入力シート!Y453="","",基本情報入力シート!Y453)</f>
        <v/>
      </c>
      <c r="O416" s="47"/>
      <c r="P416" s="48"/>
      <c r="Q416" s="49"/>
      <c r="R416" s="47"/>
      <c r="S416" s="336"/>
      <c r="T416" s="454" t="str">
        <f>IFERROR(S416*VLOOKUP(AE416,【参考】数式用3!$AN$3:$BU$14,MATCH(N416,【参考】数式用3!$AN$2:$BU$2,0)),"")</f>
        <v/>
      </c>
      <c r="U416" s="337"/>
      <c r="V416" s="55"/>
      <c r="W416" s="55"/>
      <c r="X416" s="960" t="str">
        <f>IFERROR(V416*VLOOKUP(AF416,【参考】数式用3!$AN$15:$BU$23,MATCH(N416,【参考】数式用3!$AN$2:$BU$2,0)),"")</f>
        <v/>
      </c>
      <c r="Y416" s="961"/>
      <c r="Z416" s="450"/>
      <c r="AA416" s="428"/>
      <c r="AB416" s="338" t="str">
        <f>IFERROR(AA416*VLOOKUP(AG416,【参考】数式用3!$AN$24:$BU$27,MATCH(N416,【参考】数式用3!$AN$2:$BU$2,0)),"")</f>
        <v/>
      </c>
      <c r="AC416" s="50"/>
      <c r="AD416" s="427" t="str">
        <f t="shared" si="27"/>
        <v/>
      </c>
      <c r="AE416" s="323" t="str">
        <f t="shared" si="28"/>
        <v/>
      </c>
      <c r="AF416" s="323" t="str">
        <f t="shared" si="29"/>
        <v/>
      </c>
      <c r="AG416" s="323" t="str">
        <f t="shared" si="30"/>
        <v/>
      </c>
    </row>
    <row r="417" spans="1:33" ht="25" customHeight="1">
      <c r="A417" s="430">
        <v>398</v>
      </c>
      <c r="B417" s="908" t="str">
        <f>IF(基本情報入力シート!C454="","",基本情報入力シート!C454)</f>
        <v/>
      </c>
      <c r="C417" s="909"/>
      <c r="D417" s="909"/>
      <c r="E417" s="909"/>
      <c r="F417" s="909"/>
      <c r="G417" s="909"/>
      <c r="H417" s="909"/>
      <c r="I417" s="909"/>
      <c r="J417" s="325" t="str">
        <f>IF(基本情報入力シート!M454="","",基本情報入力シート!M454)</f>
        <v/>
      </c>
      <c r="K417" s="325" t="str">
        <f>IF(基本情報入力シート!R454="","",基本情報入力シート!R454)</f>
        <v/>
      </c>
      <c r="L417" s="325" t="str">
        <f>IF(基本情報入力シート!W454="","",基本情報入力シート!W454)</f>
        <v/>
      </c>
      <c r="M417" s="335" t="str">
        <f>IF(基本情報入力シート!X454="","",基本情報入力シート!X454)</f>
        <v/>
      </c>
      <c r="N417" s="339" t="str">
        <f>IF(基本情報入力シート!Y454="","",基本情報入力シート!Y454)</f>
        <v/>
      </c>
      <c r="O417" s="47"/>
      <c r="P417" s="48"/>
      <c r="Q417" s="49"/>
      <c r="R417" s="47"/>
      <c r="S417" s="336"/>
      <c r="T417" s="454" t="str">
        <f>IFERROR(S417*VLOOKUP(AE417,【参考】数式用3!$AN$3:$BU$14,MATCH(N417,【参考】数式用3!$AN$2:$BU$2,0)),"")</f>
        <v/>
      </c>
      <c r="U417" s="337"/>
      <c r="V417" s="55"/>
      <c r="W417" s="55"/>
      <c r="X417" s="960" t="str">
        <f>IFERROR(V417*VLOOKUP(AF417,【参考】数式用3!$AN$15:$BU$23,MATCH(N417,【参考】数式用3!$AN$2:$BU$2,0)),"")</f>
        <v/>
      </c>
      <c r="Y417" s="961"/>
      <c r="Z417" s="450"/>
      <c r="AA417" s="428"/>
      <c r="AB417" s="338" t="str">
        <f>IFERROR(AA417*VLOOKUP(AG417,【参考】数式用3!$AN$24:$BU$27,MATCH(N417,【参考】数式用3!$AN$2:$BU$2,0)),"")</f>
        <v/>
      </c>
      <c r="AC417" s="50"/>
      <c r="AD417" s="427" t="str">
        <f t="shared" si="27"/>
        <v/>
      </c>
      <c r="AE417" s="323" t="str">
        <f t="shared" si="28"/>
        <v/>
      </c>
      <c r="AF417" s="323" t="str">
        <f t="shared" si="29"/>
        <v/>
      </c>
      <c r="AG417" s="323" t="str">
        <f t="shared" si="30"/>
        <v/>
      </c>
    </row>
    <row r="418" spans="1:33" ht="25" customHeight="1">
      <c r="A418" s="430">
        <v>399</v>
      </c>
      <c r="B418" s="908" t="str">
        <f>IF(基本情報入力シート!C455="","",基本情報入力シート!C455)</f>
        <v/>
      </c>
      <c r="C418" s="909"/>
      <c r="D418" s="909"/>
      <c r="E418" s="909"/>
      <c r="F418" s="909"/>
      <c r="G418" s="909"/>
      <c r="H418" s="909"/>
      <c r="I418" s="909"/>
      <c r="J418" s="325" t="str">
        <f>IF(基本情報入力シート!M455="","",基本情報入力シート!M455)</f>
        <v/>
      </c>
      <c r="K418" s="325" t="str">
        <f>IF(基本情報入力シート!R455="","",基本情報入力シート!R455)</f>
        <v/>
      </c>
      <c r="L418" s="325" t="str">
        <f>IF(基本情報入力シート!W455="","",基本情報入力シート!W455)</f>
        <v/>
      </c>
      <c r="M418" s="335" t="str">
        <f>IF(基本情報入力シート!X455="","",基本情報入力シート!X455)</f>
        <v/>
      </c>
      <c r="N418" s="339" t="str">
        <f>IF(基本情報入力シート!Y455="","",基本情報入力シート!Y455)</f>
        <v/>
      </c>
      <c r="O418" s="47"/>
      <c r="P418" s="48"/>
      <c r="Q418" s="49"/>
      <c r="R418" s="47"/>
      <c r="S418" s="336"/>
      <c r="T418" s="454" t="str">
        <f>IFERROR(S418*VLOOKUP(AE418,【参考】数式用3!$AN$3:$BU$14,MATCH(N418,【参考】数式用3!$AN$2:$BU$2,0)),"")</f>
        <v/>
      </c>
      <c r="U418" s="337"/>
      <c r="V418" s="55"/>
      <c r="W418" s="55"/>
      <c r="X418" s="960" t="str">
        <f>IFERROR(V418*VLOOKUP(AF418,【参考】数式用3!$AN$15:$BU$23,MATCH(N418,【参考】数式用3!$AN$2:$BU$2,0)),"")</f>
        <v/>
      </c>
      <c r="Y418" s="961"/>
      <c r="Z418" s="450"/>
      <c r="AA418" s="428"/>
      <c r="AB418" s="338" t="str">
        <f>IFERROR(AA418*VLOOKUP(AG418,【参考】数式用3!$AN$24:$BU$27,MATCH(N418,【参考】数式用3!$AN$2:$BU$2,0)),"")</f>
        <v/>
      </c>
      <c r="AC418" s="50"/>
      <c r="AD418" s="427" t="str">
        <f t="shared" si="27"/>
        <v/>
      </c>
      <c r="AE418" s="323" t="str">
        <f t="shared" si="28"/>
        <v/>
      </c>
      <c r="AF418" s="323" t="str">
        <f t="shared" si="29"/>
        <v/>
      </c>
      <c r="AG418" s="323" t="str">
        <f t="shared" si="30"/>
        <v/>
      </c>
    </row>
    <row r="419" spans="1:33" ht="25" customHeight="1">
      <c r="A419" s="430">
        <v>400</v>
      </c>
      <c r="B419" s="908" t="str">
        <f>IF(基本情報入力シート!C456="","",基本情報入力シート!C456)</f>
        <v/>
      </c>
      <c r="C419" s="909"/>
      <c r="D419" s="909"/>
      <c r="E419" s="909"/>
      <c r="F419" s="909"/>
      <c r="G419" s="909"/>
      <c r="H419" s="909"/>
      <c r="I419" s="909"/>
      <c r="J419" s="325" t="str">
        <f>IF(基本情報入力シート!M456="","",基本情報入力シート!M456)</f>
        <v/>
      </c>
      <c r="K419" s="325" t="str">
        <f>IF(基本情報入力シート!R456="","",基本情報入力シート!R456)</f>
        <v/>
      </c>
      <c r="L419" s="325" t="str">
        <f>IF(基本情報入力シート!W456="","",基本情報入力シート!W456)</f>
        <v/>
      </c>
      <c r="M419" s="335" t="str">
        <f>IF(基本情報入力シート!X456="","",基本情報入力シート!X456)</f>
        <v/>
      </c>
      <c r="N419" s="339" t="str">
        <f>IF(基本情報入力シート!Y456="","",基本情報入力シート!Y456)</f>
        <v/>
      </c>
      <c r="O419" s="47"/>
      <c r="P419" s="48"/>
      <c r="Q419" s="49"/>
      <c r="R419" s="47"/>
      <c r="S419" s="336"/>
      <c r="T419" s="454" t="str">
        <f>IFERROR(S419*VLOOKUP(AE419,【参考】数式用3!$AN$3:$BU$14,MATCH(N419,【参考】数式用3!$AN$2:$BU$2,0)),"")</f>
        <v/>
      </c>
      <c r="U419" s="337"/>
      <c r="V419" s="55"/>
      <c r="W419" s="55"/>
      <c r="X419" s="960" t="str">
        <f>IFERROR(V419*VLOOKUP(AF419,【参考】数式用3!$AN$15:$BU$23,MATCH(N419,【参考】数式用3!$AN$2:$BU$2,0)),"")</f>
        <v/>
      </c>
      <c r="Y419" s="961"/>
      <c r="Z419" s="450"/>
      <c r="AA419" s="428"/>
      <c r="AB419" s="338" t="str">
        <f>IFERROR(AA419*VLOOKUP(AG419,【参考】数式用3!$AN$24:$BU$27,MATCH(N419,【参考】数式用3!$AN$2:$BU$2,0)),"")</f>
        <v/>
      </c>
      <c r="AC419" s="50"/>
      <c r="AD419" s="427" t="str">
        <f t="shared" si="27"/>
        <v/>
      </c>
      <c r="AE419" s="323" t="str">
        <f t="shared" si="28"/>
        <v/>
      </c>
      <c r="AF419" s="323" t="str">
        <f t="shared" si="29"/>
        <v/>
      </c>
      <c r="AG419" s="323" t="str">
        <f t="shared" si="30"/>
        <v/>
      </c>
    </row>
    <row r="420" spans="1:33" ht="25" customHeight="1">
      <c r="A420" s="430">
        <v>401</v>
      </c>
      <c r="B420" s="908" t="str">
        <f>IF(基本情報入力シート!C457="","",基本情報入力シート!C457)</f>
        <v/>
      </c>
      <c r="C420" s="909"/>
      <c r="D420" s="909"/>
      <c r="E420" s="909"/>
      <c r="F420" s="909"/>
      <c r="G420" s="909"/>
      <c r="H420" s="909"/>
      <c r="I420" s="909"/>
      <c r="J420" s="325" t="str">
        <f>IF(基本情報入力シート!M457="","",基本情報入力シート!M457)</f>
        <v/>
      </c>
      <c r="K420" s="325" t="str">
        <f>IF(基本情報入力シート!R457="","",基本情報入力シート!R457)</f>
        <v/>
      </c>
      <c r="L420" s="325" t="str">
        <f>IF(基本情報入力シート!W457="","",基本情報入力シート!W457)</f>
        <v/>
      </c>
      <c r="M420" s="335" t="str">
        <f>IF(基本情報入力シート!X457="","",基本情報入力シート!X457)</f>
        <v/>
      </c>
      <c r="N420" s="339" t="str">
        <f>IF(基本情報入力シート!Y457="","",基本情報入力シート!Y457)</f>
        <v/>
      </c>
      <c r="O420" s="47"/>
      <c r="P420" s="48"/>
      <c r="Q420" s="49"/>
      <c r="R420" s="47"/>
      <c r="S420" s="336"/>
      <c r="T420" s="454" t="str">
        <f>IFERROR(S420*VLOOKUP(AE420,【参考】数式用3!$AN$3:$BU$14,MATCH(N420,【参考】数式用3!$AN$2:$BU$2,0)),"")</f>
        <v/>
      </c>
      <c r="U420" s="337"/>
      <c r="V420" s="55"/>
      <c r="W420" s="55"/>
      <c r="X420" s="960" t="str">
        <f>IFERROR(V420*VLOOKUP(AF420,【参考】数式用3!$AN$15:$BU$23,MATCH(N420,【参考】数式用3!$AN$2:$BU$2,0)),"")</f>
        <v/>
      </c>
      <c r="Y420" s="961"/>
      <c r="Z420" s="450"/>
      <c r="AA420" s="428"/>
      <c r="AB420" s="338" t="str">
        <f>IFERROR(AA420*VLOOKUP(AG420,【参考】数式用3!$AN$24:$BU$27,MATCH(N420,【参考】数式用3!$AN$2:$BU$2,0)),"")</f>
        <v/>
      </c>
      <c r="AC420" s="50"/>
      <c r="AD420" s="427" t="str">
        <f t="shared" si="27"/>
        <v/>
      </c>
      <c r="AE420" s="323" t="str">
        <f t="shared" si="28"/>
        <v/>
      </c>
      <c r="AF420" s="323" t="str">
        <f t="shared" si="29"/>
        <v/>
      </c>
      <c r="AG420" s="323" t="str">
        <f t="shared" si="30"/>
        <v/>
      </c>
    </row>
    <row r="421" spans="1:33" ht="25" customHeight="1">
      <c r="A421" s="430">
        <v>402</v>
      </c>
      <c r="B421" s="908" t="str">
        <f>IF(基本情報入力シート!C458="","",基本情報入力シート!C458)</f>
        <v/>
      </c>
      <c r="C421" s="909"/>
      <c r="D421" s="909"/>
      <c r="E421" s="909"/>
      <c r="F421" s="909"/>
      <c r="G421" s="909"/>
      <c r="H421" s="909"/>
      <c r="I421" s="909"/>
      <c r="J421" s="325" t="str">
        <f>IF(基本情報入力シート!M458="","",基本情報入力シート!M458)</f>
        <v/>
      </c>
      <c r="K421" s="325" t="str">
        <f>IF(基本情報入力シート!R458="","",基本情報入力シート!R458)</f>
        <v/>
      </c>
      <c r="L421" s="325" t="str">
        <f>IF(基本情報入力シート!W458="","",基本情報入力シート!W458)</f>
        <v/>
      </c>
      <c r="M421" s="335" t="str">
        <f>IF(基本情報入力シート!X458="","",基本情報入力シート!X458)</f>
        <v/>
      </c>
      <c r="N421" s="339" t="str">
        <f>IF(基本情報入力シート!Y458="","",基本情報入力シート!Y458)</f>
        <v/>
      </c>
      <c r="O421" s="47"/>
      <c r="P421" s="48"/>
      <c r="Q421" s="49"/>
      <c r="R421" s="47"/>
      <c r="S421" s="336"/>
      <c r="T421" s="454" t="str">
        <f>IFERROR(S421*VLOOKUP(AE421,【参考】数式用3!$AN$3:$BU$14,MATCH(N421,【参考】数式用3!$AN$2:$BU$2,0)),"")</f>
        <v/>
      </c>
      <c r="U421" s="337"/>
      <c r="V421" s="55"/>
      <c r="W421" s="55"/>
      <c r="X421" s="960" t="str">
        <f>IFERROR(V421*VLOOKUP(AF421,【参考】数式用3!$AN$15:$BU$23,MATCH(N421,【参考】数式用3!$AN$2:$BU$2,0)),"")</f>
        <v/>
      </c>
      <c r="Y421" s="961"/>
      <c r="Z421" s="450"/>
      <c r="AA421" s="428"/>
      <c r="AB421" s="338" t="str">
        <f>IFERROR(AA421*VLOOKUP(AG421,【参考】数式用3!$AN$24:$BU$27,MATCH(N421,【参考】数式用3!$AN$2:$BU$2,0)),"")</f>
        <v/>
      </c>
      <c r="AC421" s="50"/>
      <c r="AD421" s="427" t="str">
        <f t="shared" si="27"/>
        <v/>
      </c>
      <c r="AE421" s="323" t="str">
        <f t="shared" si="28"/>
        <v/>
      </c>
      <c r="AF421" s="323" t="str">
        <f t="shared" si="29"/>
        <v/>
      </c>
      <c r="AG421" s="323" t="str">
        <f t="shared" si="30"/>
        <v/>
      </c>
    </row>
    <row r="422" spans="1:33" ht="25" customHeight="1">
      <c r="A422" s="430">
        <v>403</v>
      </c>
      <c r="B422" s="908" t="str">
        <f>IF(基本情報入力シート!C459="","",基本情報入力シート!C459)</f>
        <v/>
      </c>
      <c r="C422" s="909"/>
      <c r="D422" s="909"/>
      <c r="E422" s="909"/>
      <c r="F422" s="909"/>
      <c r="G422" s="909"/>
      <c r="H422" s="909"/>
      <c r="I422" s="909"/>
      <c r="J422" s="325" t="str">
        <f>IF(基本情報入力シート!M459="","",基本情報入力シート!M459)</f>
        <v/>
      </c>
      <c r="K422" s="325" t="str">
        <f>IF(基本情報入力シート!R459="","",基本情報入力シート!R459)</f>
        <v/>
      </c>
      <c r="L422" s="325" t="str">
        <f>IF(基本情報入力シート!W459="","",基本情報入力シート!W459)</f>
        <v/>
      </c>
      <c r="M422" s="335" t="str">
        <f>IF(基本情報入力シート!X459="","",基本情報入力シート!X459)</f>
        <v/>
      </c>
      <c r="N422" s="339" t="str">
        <f>IF(基本情報入力シート!Y459="","",基本情報入力シート!Y459)</f>
        <v/>
      </c>
      <c r="O422" s="47"/>
      <c r="P422" s="48"/>
      <c r="Q422" s="49"/>
      <c r="R422" s="47"/>
      <c r="S422" s="336"/>
      <c r="T422" s="454" t="str">
        <f>IFERROR(S422*VLOOKUP(AE422,【参考】数式用3!$AN$3:$BU$14,MATCH(N422,【参考】数式用3!$AN$2:$BU$2,0)),"")</f>
        <v/>
      </c>
      <c r="U422" s="337"/>
      <c r="V422" s="55"/>
      <c r="W422" s="55"/>
      <c r="X422" s="960" t="str">
        <f>IFERROR(V422*VLOOKUP(AF422,【参考】数式用3!$AN$15:$BU$23,MATCH(N422,【参考】数式用3!$AN$2:$BU$2,0)),"")</f>
        <v/>
      </c>
      <c r="Y422" s="961"/>
      <c r="Z422" s="450"/>
      <c r="AA422" s="428"/>
      <c r="AB422" s="338" t="str">
        <f>IFERROR(AA422*VLOOKUP(AG422,【参考】数式用3!$AN$24:$BU$27,MATCH(N422,【参考】数式用3!$AN$2:$BU$2,0)),"")</f>
        <v/>
      </c>
      <c r="AC422" s="50"/>
      <c r="AD422" s="427" t="str">
        <f t="shared" si="27"/>
        <v/>
      </c>
      <c r="AE422" s="323" t="str">
        <f t="shared" si="28"/>
        <v/>
      </c>
      <c r="AF422" s="323" t="str">
        <f t="shared" si="29"/>
        <v/>
      </c>
      <c r="AG422" s="323" t="str">
        <f t="shared" si="30"/>
        <v/>
      </c>
    </row>
    <row r="423" spans="1:33" ht="25" customHeight="1">
      <c r="A423" s="430">
        <v>404</v>
      </c>
      <c r="B423" s="908" t="str">
        <f>IF(基本情報入力シート!C460="","",基本情報入力シート!C460)</f>
        <v/>
      </c>
      <c r="C423" s="909"/>
      <c r="D423" s="909"/>
      <c r="E423" s="909"/>
      <c r="F423" s="909"/>
      <c r="G423" s="909"/>
      <c r="H423" s="909"/>
      <c r="I423" s="909"/>
      <c r="J423" s="325" t="str">
        <f>IF(基本情報入力シート!M460="","",基本情報入力シート!M460)</f>
        <v/>
      </c>
      <c r="K423" s="325" t="str">
        <f>IF(基本情報入力シート!R460="","",基本情報入力シート!R460)</f>
        <v/>
      </c>
      <c r="L423" s="325" t="str">
        <f>IF(基本情報入力シート!W460="","",基本情報入力シート!W460)</f>
        <v/>
      </c>
      <c r="M423" s="335" t="str">
        <f>IF(基本情報入力シート!X460="","",基本情報入力シート!X460)</f>
        <v/>
      </c>
      <c r="N423" s="339" t="str">
        <f>IF(基本情報入力シート!Y460="","",基本情報入力シート!Y460)</f>
        <v/>
      </c>
      <c r="O423" s="47"/>
      <c r="P423" s="48"/>
      <c r="Q423" s="49"/>
      <c r="R423" s="47"/>
      <c r="S423" s="336"/>
      <c r="T423" s="454" t="str">
        <f>IFERROR(S423*VLOOKUP(AE423,【参考】数式用3!$AN$3:$BU$14,MATCH(N423,【参考】数式用3!$AN$2:$BU$2,0)),"")</f>
        <v/>
      </c>
      <c r="U423" s="337"/>
      <c r="V423" s="55"/>
      <c r="W423" s="55"/>
      <c r="X423" s="960" t="str">
        <f>IFERROR(V423*VLOOKUP(AF423,【参考】数式用3!$AN$15:$BU$23,MATCH(N423,【参考】数式用3!$AN$2:$BU$2,0)),"")</f>
        <v/>
      </c>
      <c r="Y423" s="961"/>
      <c r="Z423" s="450"/>
      <c r="AA423" s="428"/>
      <c r="AB423" s="338" t="str">
        <f>IFERROR(AA423*VLOOKUP(AG423,【参考】数式用3!$AN$24:$BU$27,MATCH(N423,【参考】数式用3!$AN$2:$BU$2,0)),"")</f>
        <v/>
      </c>
      <c r="AC423" s="50"/>
      <c r="AD423" s="427" t="str">
        <f t="shared" si="27"/>
        <v/>
      </c>
      <c r="AE423" s="323" t="str">
        <f t="shared" si="28"/>
        <v/>
      </c>
      <c r="AF423" s="323" t="str">
        <f t="shared" si="29"/>
        <v/>
      </c>
      <c r="AG423" s="323" t="str">
        <f t="shared" si="30"/>
        <v/>
      </c>
    </row>
    <row r="424" spans="1:33" ht="25" customHeight="1">
      <c r="A424" s="430">
        <v>405</v>
      </c>
      <c r="B424" s="908" t="str">
        <f>IF(基本情報入力シート!C461="","",基本情報入力シート!C461)</f>
        <v/>
      </c>
      <c r="C424" s="909"/>
      <c r="D424" s="909"/>
      <c r="E424" s="909"/>
      <c r="F424" s="909"/>
      <c r="G424" s="909"/>
      <c r="H424" s="909"/>
      <c r="I424" s="909"/>
      <c r="J424" s="325" t="str">
        <f>IF(基本情報入力シート!M461="","",基本情報入力シート!M461)</f>
        <v/>
      </c>
      <c r="K424" s="325" t="str">
        <f>IF(基本情報入力シート!R461="","",基本情報入力シート!R461)</f>
        <v/>
      </c>
      <c r="L424" s="325" t="str">
        <f>IF(基本情報入力シート!W461="","",基本情報入力シート!W461)</f>
        <v/>
      </c>
      <c r="M424" s="335" t="str">
        <f>IF(基本情報入力シート!X461="","",基本情報入力シート!X461)</f>
        <v/>
      </c>
      <c r="N424" s="339" t="str">
        <f>IF(基本情報入力シート!Y461="","",基本情報入力シート!Y461)</f>
        <v/>
      </c>
      <c r="O424" s="47"/>
      <c r="P424" s="48"/>
      <c r="Q424" s="49"/>
      <c r="R424" s="47"/>
      <c r="S424" s="336"/>
      <c r="T424" s="454" t="str">
        <f>IFERROR(S424*VLOOKUP(AE424,【参考】数式用3!$AN$3:$BU$14,MATCH(N424,【参考】数式用3!$AN$2:$BU$2,0)),"")</f>
        <v/>
      </c>
      <c r="U424" s="337"/>
      <c r="V424" s="55"/>
      <c r="W424" s="55"/>
      <c r="X424" s="960" t="str">
        <f>IFERROR(V424*VLOOKUP(AF424,【参考】数式用3!$AN$15:$BU$23,MATCH(N424,【参考】数式用3!$AN$2:$BU$2,0)),"")</f>
        <v/>
      </c>
      <c r="Y424" s="961"/>
      <c r="Z424" s="450"/>
      <c r="AA424" s="428"/>
      <c r="AB424" s="338" t="str">
        <f>IFERROR(AA424*VLOOKUP(AG424,【参考】数式用3!$AN$24:$BU$27,MATCH(N424,【参考】数式用3!$AN$2:$BU$2,0)),"")</f>
        <v/>
      </c>
      <c r="AC424" s="50"/>
      <c r="AD424" s="427" t="str">
        <f t="shared" si="27"/>
        <v/>
      </c>
      <c r="AE424" s="323" t="str">
        <f t="shared" si="28"/>
        <v/>
      </c>
      <c r="AF424" s="323" t="str">
        <f t="shared" si="29"/>
        <v/>
      </c>
      <c r="AG424" s="323" t="str">
        <f t="shared" si="30"/>
        <v/>
      </c>
    </row>
    <row r="425" spans="1:33" ht="25" customHeight="1">
      <c r="A425" s="430">
        <v>406</v>
      </c>
      <c r="B425" s="908" t="str">
        <f>IF(基本情報入力シート!C462="","",基本情報入力シート!C462)</f>
        <v/>
      </c>
      <c r="C425" s="909"/>
      <c r="D425" s="909"/>
      <c r="E425" s="909"/>
      <c r="F425" s="909"/>
      <c r="G425" s="909"/>
      <c r="H425" s="909"/>
      <c r="I425" s="909"/>
      <c r="J425" s="325" t="str">
        <f>IF(基本情報入力シート!M462="","",基本情報入力シート!M462)</f>
        <v/>
      </c>
      <c r="K425" s="325" t="str">
        <f>IF(基本情報入力シート!R462="","",基本情報入力シート!R462)</f>
        <v/>
      </c>
      <c r="L425" s="325" t="str">
        <f>IF(基本情報入力シート!W462="","",基本情報入力シート!W462)</f>
        <v/>
      </c>
      <c r="M425" s="335" t="str">
        <f>IF(基本情報入力シート!X462="","",基本情報入力シート!X462)</f>
        <v/>
      </c>
      <c r="N425" s="339" t="str">
        <f>IF(基本情報入力シート!Y462="","",基本情報入力シート!Y462)</f>
        <v/>
      </c>
      <c r="O425" s="47"/>
      <c r="P425" s="48"/>
      <c r="Q425" s="49"/>
      <c r="R425" s="47"/>
      <c r="S425" s="336"/>
      <c r="T425" s="454" t="str">
        <f>IFERROR(S425*VLOOKUP(AE425,【参考】数式用3!$AN$3:$BU$14,MATCH(N425,【参考】数式用3!$AN$2:$BU$2,0)),"")</f>
        <v/>
      </c>
      <c r="U425" s="337"/>
      <c r="V425" s="55"/>
      <c r="W425" s="55"/>
      <c r="X425" s="960" t="str">
        <f>IFERROR(V425*VLOOKUP(AF425,【参考】数式用3!$AN$15:$BU$23,MATCH(N425,【参考】数式用3!$AN$2:$BU$2,0)),"")</f>
        <v/>
      </c>
      <c r="Y425" s="961"/>
      <c r="Z425" s="450"/>
      <c r="AA425" s="428"/>
      <c r="AB425" s="338" t="str">
        <f>IFERROR(AA425*VLOOKUP(AG425,【参考】数式用3!$AN$24:$BU$27,MATCH(N425,【参考】数式用3!$AN$2:$BU$2,0)),"")</f>
        <v/>
      </c>
      <c r="AC425" s="50"/>
      <c r="AD425" s="427" t="str">
        <f t="shared" si="27"/>
        <v/>
      </c>
      <c r="AE425" s="323" t="str">
        <f t="shared" si="28"/>
        <v/>
      </c>
      <c r="AF425" s="323" t="str">
        <f t="shared" si="29"/>
        <v/>
      </c>
      <c r="AG425" s="323" t="str">
        <f t="shared" si="30"/>
        <v/>
      </c>
    </row>
    <row r="426" spans="1:33" ht="25" customHeight="1">
      <c r="A426" s="430">
        <v>407</v>
      </c>
      <c r="B426" s="908" t="str">
        <f>IF(基本情報入力シート!C463="","",基本情報入力シート!C463)</f>
        <v/>
      </c>
      <c r="C426" s="909"/>
      <c r="D426" s="909"/>
      <c r="E426" s="909"/>
      <c r="F426" s="909"/>
      <c r="G426" s="909"/>
      <c r="H426" s="909"/>
      <c r="I426" s="909"/>
      <c r="J426" s="325" t="str">
        <f>IF(基本情報入力シート!M463="","",基本情報入力シート!M463)</f>
        <v/>
      </c>
      <c r="K426" s="325" t="str">
        <f>IF(基本情報入力シート!R463="","",基本情報入力シート!R463)</f>
        <v/>
      </c>
      <c r="L426" s="325" t="str">
        <f>IF(基本情報入力シート!W463="","",基本情報入力シート!W463)</f>
        <v/>
      </c>
      <c r="M426" s="335" t="str">
        <f>IF(基本情報入力シート!X463="","",基本情報入力シート!X463)</f>
        <v/>
      </c>
      <c r="N426" s="339" t="str">
        <f>IF(基本情報入力シート!Y463="","",基本情報入力シート!Y463)</f>
        <v/>
      </c>
      <c r="O426" s="47"/>
      <c r="P426" s="48"/>
      <c r="Q426" s="49"/>
      <c r="R426" s="47"/>
      <c r="S426" s="336"/>
      <c r="T426" s="454" t="str">
        <f>IFERROR(S426*VLOOKUP(AE426,【参考】数式用3!$AN$3:$BU$14,MATCH(N426,【参考】数式用3!$AN$2:$BU$2,0)),"")</f>
        <v/>
      </c>
      <c r="U426" s="337"/>
      <c r="V426" s="55"/>
      <c r="W426" s="55"/>
      <c r="X426" s="960" t="str">
        <f>IFERROR(V426*VLOOKUP(AF426,【参考】数式用3!$AN$15:$BU$23,MATCH(N426,【参考】数式用3!$AN$2:$BU$2,0)),"")</f>
        <v/>
      </c>
      <c r="Y426" s="961"/>
      <c r="Z426" s="450"/>
      <c r="AA426" s="428"/>
      <c r="AB426" s="338" t="str">
        <f>IFERROR(AA426*VLOOKUP(AG426,【参考】数式用3!$AN$24:$BU$27,MATCH(N426,【参考】数式用3!$AN$2:$BU$2,0)),"")</f>
        <v/>
      </c>
      <c r="AC426" s="50"/>
      <c r="AD426" s="427" t="str">
        <f t="shared" si="27"/>
        <v/>
      </c>
      <c r="AE426" s="323" t="str">
        <f t="shared" si="28"/>
        <v/>
      </c>
      <c r="AF426" s="323" t="str">
        <f t="shared" si="29"/>
        <v/>
      </c>
      <c r="AG426" s="323" t="str">
        <f t="shared" si="30"/>
        <v/>
      </c>
    </row>
    <row r="427" spans="1:33" ht="25" customHeight="1">
      <c r="A427" s="430">
        <v>408</v>
      </c>
      <c r="B427" s="908" t="str">
        <f>IF(基本情報入力シート!C464="","",基本情報入力シート!C464)</f>
        <v/>
      </c>
      <c r="C427" s="909"/>
      <c r="D427" s="909"/>
      <c r="E427" s="909"/>
      <c r="F427" s="909"/>
      <c r="G427" s="909"/>
      <c r="H427" s="909"/>
      <c r="I427" s="909"/>
      <c r="J427" s="325" t="str">
        <f>IF(基本情報入力シート!M464="","",基本情報入力シート!M464)</f>
        <v/>
      </c>
      <c r="K427" s="325" t="str">
        <f>IF(基本情報入力シート!R464="","",基本情報入力シート!R464)</f>
        <v/>
      </c>
      <c r="L427" s="325" t="str">
        <f>IF(基本情報入力シート!W464="","",基本情報入力シート!W464)</f>
        <v/>
      </c>
      <c r="M427" s="335" t="str">
        <f>IF(基本情報入力シート!X464="","",基本情報入力シート!X464)</f>
        <v/>
      </c>
      <c r="N427" s="339" t="str">
        <f>IF(基本情報入力シート!Y464="","",基本情報入力シート!Y464)</f>
        <v/>
      </c>
      <c r="O427" s="47"/>
      <c r="P427" s="48"/>
      <c r="Q427" s="49"/>
      <c r="R427" s="47"/>
      <c r="S427" s="336"/>
      <c r="T427" s="454" t="str">
        <f>IFERROR(S427*VLOOKUP(AE427,【参考】数式用3!$AN$3:$BU$14,MATCH(N427,【参考】数式用3!$AN$2:$BU$2,0)),"")</f>
        <v/>
      </c>
      <c r="U427" s="337"/>
      <c r="V427" s="55"/>
      <c r="W427" s="55"/>
      <c r="X427" s="960" t="str">
        <f>IFERROR(V427*VLOOKUP(AF427,【参考】数式用3!$AN$15:$BU$23,MATCH(N427,【参考】数式用3!$AN$2:$BU$2,0)),"")</f>
        <v/>
      </c>
      <c r="Y427" s="961"/>
      <c r="Z427" s="450"/>
      <c r="AA427" s="428"/>
      <c r="AB427" s="338" t="str">
        <f>IFERROR(AA427*VLOOKUP(AG427,【参考】数式用3!$AN$24:$BU$27,MATCH(N427,【参考】数式用3!$AN$2:$BU$2,0)),"")</f>
        <v/>
      </c>
      <c r="AC427" s="50"/>
      <c r="AD427" s="427" t="str">
        <f t="shared" si="27"/>
        <v/>
      </c>
      <c r="AE427" s="323" t="str">
        <f t="shared" si="28"/>
        <v/>
      </c>
      <c r="AF427" s="323" t="str">
        <f t="shared" si="29"/>
        <v/>
      </c>
      <c r="AG427" s="323" t="str">
        <f t="shared" si="30"/>
        <v/>
      </c>
    </row>
    <row r="428" spans="1:33" ht="25" customHeight="1">
      <c r="A428" s="430">
        <v>409</v>
      </c>
      <c r="B428" s="908" t="str">
        <f>IF(基本情報入力シート!C465="","",基本情報入力シート!C465)</f>
        <v/>
      </c>
      <c r="C428" s="909"/>
      <c r="D428" s="909"/>
      <c r="E428" s="909"/>
      <c r="F428" s="909"/>
      <c r="G428" s="909"/>
      <c r="H428" s="909"/>
      <c r="I428" s="909"/>
      <c r="J428" s="325" t="str">
        <f>IF(基本情報入力シート!M465="","",基本情報入力シート!M465)</f>
        <v/>
      </c>
      <c r="K428" s="325" t="str">
        <f>IF(基本情報入力シート!R465="","",基本情報入力シート!R465)</f>
        <v/>
      </c>
      <c r="L428" s="325" t="str">
        <f>IF(基本情報入力シート!W465="","",基本情報入力シート!W465)</f>
        <v/>
      </c>
      <c r="M428" s="335" t="str">
        <f>IF(基本情報入力シート!X465="","",基本情報入力シート!X465)</f>
        <v/>
      </c>
      <c r="N428" s="339" t="str">
        <f>IF(基本情報入力シート!Y465="","",基本情報入力シート!Y465)</f>
        <v/>
      </c>
      <c r="O428" s="47"/>
      <c r="P428" s="48"/>
      <c r="Q428" s="49"/>
      <c r="R428" s="47"/>
      <c r="S428" s="336"/>
      <c r="T428" s="454" t="str">
        <f>IFERROR(S428*VLOOKUP(AE428,【参考】数式用3!$AN$3:$BU$14,MATCH(N428,【参考】数式用3!$AN$2:$BU$2,0)),"")</f>
        <v/>
      </c>
      <c r="U428" s="337"/>
      <c r="V428" s="55"/>
      <c r="W428" s="55"/>
      <c r="X428" s="960" t="str">
        <f>IFERROR(V428*VLOOKUP(AF428,【参考】数式用3!$AN$15:$BU$23,MATCH(N428,【参考】数式用3!$AN$2:$BU$2,0)),"")</f>
        <v/>
      </c>
      <c r="Y428" s="961"/>
      <c r="Z428" s="450"/>
      <c r="AA428" s="428"/>
      <c r="AB428" s="338" t="str">
        <f>IFERROR(AA428*VLOOKUP(AG428,【参考】数式用3!$AN$24:$BU$27,MATCH(N428,【参考】数式用3!$AN$2:$BU$2,0)),"")</f>
        <v/>
      </c>
      <c r="AC428" s="50"/>
      <c r="AD428" s="427" t="str">
        <f t="shared" si="27"/>
        <v/>
      </c>
      <c r="AE428" s="323" t="str">
        <f t="shared" si="28"/>
        <v/>
      </c>
      <c r="AF428" s="323" t="str">
        <f t="shared" si="29"/>
        <v/>
      </c>
      <c r="AG428" s="323" t="str">
        <f t="shared" si="30"/>
        <v/>
      </c>
    </row>
    <row r="429" spans="1:33" ht="25" customHeight="1">
      <c r="A429" s="430">
        <v>410</v>
      </c>
      <c r="B429" s="908" t="str">
        <f>IF(基本情報入力シート!C466="","",基本情報入力シート!C466)</f>
        <v/>
      </c>
      <c r="C429" s="909"/>
      <c r="D429" s="909"/>
      <c r="E429" s="909"/>
      <c r="F429" s="909"/>
      <c r="G429" s="909"/>
      <c r="H429" s="909"/>
      <c r="I429" s="909"/>
      <c r="J429" s="325" t="str">
        <f>IF(基本情報入力シート!M466="","",基本情報入力シート!M466)</f>
        <v/>
      </c>
      <c r="K429" s="325" t="str">
        <f>IF(基本情報入力シート!R466="","",基本情報入力シート!R466)</f>
        <v/>
      </c>
      <c r="L429" s="325" t="str">
        <f>IF(基本情報入力シート!W466="","",基本情報入力シート!W466)</f>
        <v/>
      </c>
      <c r="M429" s="335" t="str">
        <f>IF(基本情報入力シート!X466="","",基本情報入力シート!X466)</f>
        <v/>
      </c>
      <c r="N429" s="339" t="str">
        <f>IF(基本情報入力シート!Y466="","",基本情報入力シート!Y466)</f>
        <v/>
      </c>
      <c r="O429" s="47"/>
      <c r="P429" s="48"/>
      <c r="Q429" s="49"/>
      <c r="R429" s="47"/>
      <c r="S429" s="336"/>
      <c r="T429" s="454" t="str">
        <f>IFERROR(S429*VLOOKUP(AE429,【参考】数式用3!$AN$3:$BU$14,MATCH(N429,【参考】数式用3!$AN$2:$BU$2,0)),"")</f>
        <v/>
      </c>
      <c r="U429" s="337"/>
      <c r="V429" s="55"/>
      <c r="W429" s="55"/>
      <c r="X429" s="960" t="str">
        <f>IFERROR(V429*VLOOKUP(AF429,【参考】数式用3!$AN$15:$BU$23,MATCH(N429,【参考】数式用3!$AN$2:$BU$2,0)),"")</f>
        <v/>
      </c>
      <c r="Y429" s="961"/>
      <c r="Z429" s="450"/>
      <c r="AA429" s="428"/>
      <c r="AB429" s="338" t="str">
        <f>IFERROR(AA429*VLOOKUP(AG429,【参考】数式用3!$AN$24:$BU$27,MATCH(N429,【参考】数式用3!$AN$2:$BU$2,0)),"")</f>
        <v/>
      </c>
      <c r="AC429" s="50"/>
      <c r="AD429" s="427" t="str">
        <f t="shared" si="27"/>
        <v/>
      </c>
      <c r="AE429" s="323" t="str">
        <f t="shared" si="28"/>
        <v/>
      </c>
      <c r="AF429" s="323" t="str">
        <f t="shared" si="29"/>
        <v/>
      </c>
      <c r="AG429" s="323" t="str">
        <f t="shared" si="30"/>
        <v/>
      </c>
    </row>
    <row r="430" spans="1:33" ht="25" customHeight="1">
      <c r="A430" s="430">
        <v>411</v>
      </c>
      <c r="B430" s="908" t="str">
        <f>IF(基本情報入力シート!C467="","",基本情報入力シート!C467)</f>
        <v/>
      </c>
      <c r="C430" s="909"/>
      <c r="D430" s="909"/>
      <c r="E430" s="909"/>
      <c r="F430" s="909"/>
      <c r="G430" s="909"/>
      <c r="H430" s="909"/>
      <c r="I430" s="909"/>
      <c r="J430" s="325" t="str">
        <f>IF(基本情報入力シート!M467="","",基本情報入力シート!M467)</f>
        <v/>
      </c>
      <c r="K430" s="325" t="str">
        <f>IF(基本情報入力シート!R467="","",基本情報入力シート!R467)</f>
        <v/>
      </c>
      <c r="L430" s="325" t="str">
        <f>IF(基本情報入力シート!W467="","",基本情報入力シート!W467)</f>
        <v/>
      </c>
      <c r="M430" s="335" t="str">
        <f>IF(基本情報入力シート!X467="","",基本情報入力シート!X467)</f>
        <v/>
      </c>
      <c r="N430" s="339" t="str">
        <f>IF(基本情報入力シート!Y467="","",基本情報入力シート!Y467)</f>
        <v/>
      </c>
      <c r="O430" s="47"/>
      <c r="P430" s="48"/>
      <c r="Q430" s="49"/>
      <c r="R430" s="47"/>
      <c r="S430" s="336"/>
      <c r="T430" s="454" t="str">
        <f>IFERROR(S430*VLOOKUP(AE430,【参考】数式用3!$AN$3:$BU$14,MATCH(N430,【参考】数式用3!$AN$2:$BU$2,0)),"")</f>
        <v/>
      </c>
      <c r="U430" s="337"/>
      <c r="V430" s="55"/>
      <c r="W430" s="55"/>
      <c r="X430" s="960" t="str">
        <f>IFERROR(V430*VLOOKUP(AF430,【参考】数式用3!$AN$15:$BU$23,MATCH(N430,【参考】数式用3!$AN$2:$BU$2,0)),"")</f>
        <v/>
      </c>
      <c r="Y430" s="961"/>
      <c r="Z430" s="450"/>
      <c r="AA430" s="428"/>
      <c r="AB430" s="338" t="str">
        <f>IFERROR(AA430*VLOOKUP(AG430,【参考】数式用3!$AN$24:$BU$27,MATCH(N430,【参考】数式用3!$AN$2:$BU$2,0)),"")</f>
        <v/>
      </c>
      <c r="AC430" s="50"/>
      <c r="AD430" s="427" t="str">
        <f t="shared" si="27"/>
        <v/>
      </c>
      <c r="AE430" s="323" t="str">
        <f t="shared" si="28"/>
        <v/>
      </c>
      <c r="AF430" s="323" t="str">
        <f t="shared" si="29"/>
        <v/>
      </c>
      <c r="AG430" s="323" t="str">
        <f t="shared" si="30"/>
        <v/>
      </c>
    </row>
    <row r="431" spans="1:33" ht="25" customHeight="1">
      <c r="A431" s="430">
        <v>412</v>
      </c>
      <c r="B431" s="908" t="str">
        <f>IF(基本情報入力シート!C468="","",基本情報入力シート!C468)</f>
        <v/>
      </c>
      <c r="C431" s="909"/>
      <c r="D431" s="909"/>
      <c r="E431" s="909"/>
      <c r="F431" s="909"/>
      <c r="G431" s="909"/>
      <c r="H431" s="909"/>
      <c r="I431" s="909"/>
      <c r="J431" s="325" t="str">
        <f>IF(基本情報入力シート!M468="","",基本情報入力シート!M468)</f>
        <v/>
      </c>
      <c r="K431" s="325" t="str">
        <f>IF(基本情報入力シート!R468="","",基本情報入力シート!R468)</f>
        <v/>
      </c>
      <c r="L431" s="325" t="str">
        <f>IF(基本情報入力シート!W468="","",基本情報入力シート!W468)</f>
        <v/>
      </c>
      <c r="M431" s="335" t="str">
        <f>IF(基本情報入力シート!X468="","",基本情報入力シート!X468)</f>
        <v/>
      </c>
      <c r="N431" s="339" t="str">
        <f>IF(基本情報入力シート!Y468="","",基本情報入力シート!Y468)</f>
        <v/>
      </c>
      <c r="O431" s="47"/>
      <c r="P431" s="48"/>
      <c r="Q431" s="49"/>
      <c r="R431" s="47"/>
      <c r="S431" s="336"/>
      <c r="T431" s="454" t="str">
        <f>IFERROR(S431*VLOOKUP(AE431,【参考】数式用3!$AN$3:$BU$14,MATCH(N431,【参考】数式用3!$AN$2:$BU$2,0)),"")</f>
        <v/>
      </c>
      <c r="U431" s="337"/>
      <c r="V431" s="55"/>
      <c r="W431" s="55"/>
      <c r="X431" s="960" t="str">
        <f>IFERROR(V431*VLOOKUP(AF431,【参考】数式用3!$AN$15:$BU$23,MATCH(N431,【参考】数式用3!$AN$2:$BU$2,0)),"")</f>
        <v/>
      </c>
      <c r="Y431" s="961"/>
      <c r="Z431" s="450"/>
      <c r="AA431" s="428"/>
      <c r="AB431" s="338" t="str">
        <f>IFERROR(AA431*VLOOKUP(AG431,【参考】数式用3!$AN$24:$BU$27,MATCH(N431,【参考】数式用3!$AN$2:$BU$2,0)),"")</f>
        <v/>
      </c>
      <c r="AC431" s="50"/>
      <c r="AD431" s="427" t="str">
        <f t="shared" si="27"/>
        <v/>
      </c>
      <c r="AE431" s="323" t="str">
        <f t="shared" si="28"/>
        <v/>
      </c>
      <c r="AF431" s="323" t="str">
        <f t="shared" si="29"/>
        <v/>
      </c>
      <c r="AG431" s="323" t="str">
        <f t="shared" si="30"/>
        <v/>
      </c>
    </row>
    <row r="432" spans="1:33" ht="25" customHeight="1">
      <c r="A432" s="430">
        <v>413</v>
      </c>
      <c r="B432" s="908" t="str">
        <f>IF(基本情報入力シート!C469="","",基本情報入力シート!C469)</f>
        <v/>
      </c>
      <c r="C432" s="909"/>
      <c r="D432" s="909"/>
      <c r="E432" s="909"/>
      <c r="F432" s="909"/>
      <c r="G432" s="909"/>
      <c r="H432" s="909"/>
      <c r="I432" s="909"/>
      <c r="J432" s="325" t="str">
        <f>IF(基本情報入力シート!M469="","",基本情報入力シート!M469)</f>
        <v/>
      </c>
      <c r="K432" s="325" t="str">
        <f>IF(基本情報入力シート!R469="","",基本情報入力シート!R469)</f>
        <v/>
      </c>
      <c r="L432" s="325" t="str">
        <f>IF(基本情報入力シート!W469="","",基本情報入力シート!W469)</f>
        <v/>
      </c>
      <c r="M432" s="335" t="str">
        <f>IF(基本情報入力シート!X469="","",基本情報入力シート!X469)</f>
        <v/>
      </c>
      <c r="N432" s="339" t="str">
        <f>IF(基本情報入力シート!Y469="","",基本情報入力シート!Y469)</f>
        <v/>
      </c>
      <c r="O432" s="47"/>
      <c r="P432" s="48"/>
      <c r="Q432" s="49"/>
      <c r="R432" s="47"/>
      <c r="S432" s="336"/>
      <c r="T432" s="454" t="str">
        <f>IFERROR(S432*VLOOKUP(AE432,【参考】数式用3!$AN$3:$BU$14,MATCH(N432,【参考】数式用3!$AN$2:$BU$2,0)),"")</f>
        <v/>
      </c>
      <c r="U432" s="337"/>
      <c r="V432" s="55"/>
      <c r="W432" s="55"/>
      <c r="X432" s="960" t="str">
        <f>IFERROR(V432*VLOOKUP(AF432,【参考】数式用3!$AN$15:$BU$23,MATCH(N432,【参考】数式用3!$AN$2:$BU$2,0)),"")</f>
        <v/>
      </c>
      <c r="Y432" s="961"/>
      <c r="Z432" s="450"/>
      <c r="AA432" s="428"/>
      <c r="AB432" s="338" t="str">
        <f>IFERROR(AA432*VLOOKUP(AG432,【参考】数式用3!$AN$24:$BU$27,MATCH(N432,【参考】数式用3!$AN$2:$BU$2,0)),"")</f>
        <v/>
      </c>
      <c r="AC432" s="50"/>
      <c r="AD432" s="427" t="str">
        <f t="shared" si="27"/>
        <v/>
      </c>
      <c r="AE432" s="323" t="str">
        <f t="shared" si="28"/>
        <v/>
      </c>
      <c r="AF432" s="323" t="str">
        <f t="shared" si="29"/>
        <v/>
      </c>
      <c r="AG432" s="323" t="str">
        <f t="shared" si="30"/>
        <v/>
      </c>
    </row>
    <row r="433" spans="1:33" ht="25" customHeight="1">
      <c r="A433" s="430">
        <v>414</v>
      </c>
      <c r="B433" s="908" t="str">
        <f>IF(基本情報入力シート!C470="","",基本情報入力シート!C470)</f>
        <v/>
      </c>
      <c r="C433" s="909"/>
      <c r="D433" s="909"/>
      <c r="E433" s="909"/>
      <c r="F433" s="909"/>
      <c r="G433" s="909"/>
      <c r="H433" s="909"/>
      <c r="I433" s="909"/>
      <c r="J433" s="325" t="str">
        <f>IF(基本情報入力シート!M470="","",基本情報入力シート!M470)</f>
        <v/>
      </c>
      <c r="K433" s="325" t="str">
        <f>IF(基本情報入力シート!R470="","",基本情報入力シート!R470)</f>
        <v/>
      </c>
      <c r="L433" s="325" t="str">
        <f>IF(基本情報入力シート!W470="","",基本情報入力シート!W470)</f>
        <v/>
      </c>
      <c r="M433" s="335" t="str">
        <f>IF(基本情報入力シート!X470="","",基本情報入力シート!X470)</f>
        <v/>
      </c>
      <c r="N433" s="339" t="str">
        <f>IF(基本情報入力シート!Y470="","",基本情報入力シート!Y470)</f>
        <v/>
      </c>
      <c r="O433" s="47"/>
      <c r="P433" s="48"/>
      <c r="Q433" s="49"/>
      <c r="R433" s="47"/>
      <c r="S433" s="336"/>
      <c r="T433" s="454" t="str">
        <f>IFERROR(S433*VLOOKUP(AE433,【参考】数式用3!$AN$3:$BU$14,MATCH(N433,【参考】数式用3!$AN$2:$BU$2,0)),"")</f>
        <v/>
      </c>
      <c r="U433" s="337"/>
      <c r="V433" s="55"/>
      <c r="W433" s="55"/>
      <c r="X433" s="960" t="str">
        <f>IFERROR(V433*VLOOKUP(AF433,【参考】数式用3!$AN$15:$BU$23,MATCH(N433,【参考】数式用3!$AN$2:$BU$2,0)),"")</f>
        <v/>
      </c>
      <c r="Y433" s="961"/>
      <c r="Z433" s="450"/>
      <c r="AA433" s="428"/>
      <c r="AB433" s="338" t="str">
        <f>IFERROR(AA433*VLOOKUP(AG433,【参考】数式用3!$AN$24:$BU$27,MATCH(N433,【参考】数式用3!$AN$2:$BU$2,0)),"")</f>
        <v/>
      </c>
      <c r="AC433" s="50"/>
      <c r="AD433" s="427" t="str">
        <f t="shared" si="27"/>
        <v/>
      </c>
      <c r="AE433" s="323" t="str">
        <f t="shared" si="28"/>
        <v/>
      </c>
      <c r="AF433" s="323" t="str">
        <f t="shared" si="29"/>
        <v/>
      </c>
      <c r="AG433" s="323" t="str">
        <f t="shared" si="30"/>
        <v/>
      </c>
    </row>
    <row r="434" spans="1:33" ht="25" customHeight="1">
      <c r="A434" s="430">
        <v>415</v>
      </c>
      <c r="B434" s="908" t="str">
        <f>IF(基本情報入力シート!C471="","",基本情報入力シート!C471)</f>
        <v/>
      </c>
      <c r="C434" s="909"/>
      <c r="D434" s="909"/>
      <c r="E434" s="909"/>
      <c r="F434" s="909"/>
      <c r="G434" s="909"/>
      <c r="H434" s="909"/>
      <c r="I434" s="909"/>
      <c r="J434" s="325" t="str">
        <f>IF(基本情報入力シート!M471="","",基本情報入力シート!M471)</f>
        <v/>
      </c>
      <c r="K434" s="325" t="str">
        <f>IF(基本情報入力シート!R471="","",基本情報入力シート!R471)</f>
        <v/>
      </c>
      <c r="L434" s="325" t="str">
        <f>IF(基本情報入力シート!W471="","",基本情報入力シート!W471)</f>
        <v/>
      </c>
      <c r="M434" s="335" t="str">
        <f>IF(基本情報入力シート!X471="","",基本情報入力シート!X471)</f>
        <v/>
      </c>
      <c r="N434" s="339" t="str">
        <f>IF(基本情報入力シート!Y471="","",基本情報入力シート!Y471)</f>
        <v/>
      </c>
      <c r="O434" s="47"/>
      <c r="P434" s="48"/>
      <c r="Q434" s="49"/>
      <c r="R434" s="47"/>
      <c r="S434" s="336"/>
      <c r="T434" s="454" t="str">
        <f>IFERROR(S434*VLOOKUP(AE434,【参考】数式用3!$AN$3:$BU$14,MATCH(N434,【参考】数式用3!$AN$2:$BU$2,0)),"")</f>
        <v/>
      </c>
      <c r="U434" s="337"/>
      <c r="V434" s="55"/>
      <c r="W434" s="55"/>
      <c r="X434" s="960" t="str">
        <f>IFERROR(V434*VLOOKUP(AF434,【参考】数式用3!$AN$15:$BU$23,MATCH(N434,【参考】数式用3!$AN$2:$BU$2,0)),"")</f>
        <v/>
      </c>
      <c r="Y434" s="961"/>
      <c r="Z434" s="450"/>
      <c r="AA434" s="428"/>
      <c r="AB434" s="338" t="str">
        <f>IFERROR(AA434*VLOOKUP(AG434,【参考】数式用3!$AN$24:$BU$27,MATCH(N434,【参考】数式用3!$AN$2:$BU$2,0)),"")</f>
        <v/>
      </c>
      <c r="AC434" s="50"/>
      <c r="AD434" s="427" t="str">
        <f t="shared" si="27"/>
        <v/>
      </c>
      <c r="AE434" s="323" t="str">
        <f t="shared" si="28"/>
        <v/>
      </c>
      <c r="AF434" s="323" t="str">
        <f t="shared" si="29"/>
        <v/>
      </c>
      <c r="AG434" s="323" t="str">
        <f t="shared" si="30"/>
        <v/>
      </c>
    </row>
    <row r="435" spans="1:33" ht="25" customHeight="1">
      <c r="A435" s="430">
        <v>416</v>
      </c>
      <c r="B435" s="908" t="str">
        <f>IF(基本情報入力シート!C472="","",基本情報入力シート!C472)</f>
        <v/>
      </c>
      <c r="C435" s="909"/>
      <c r="D435" s="909"/>
      <c r="E435" s="909"/>
      <c r="F435" s="909"/>
      <c r="G435" s="909"/>
      <c r="H435" s="909"/>
      <c r="I435" s="909"/>
      <c r="J435" s="325" t="str">
        <f>IF(基本情報入力シート!M472="","",基本情報入力シート!M472)</f>
        <v/>
      </c>
      <c r="K435" s="325" t="str">
        <f>IF(基本情報入力シート!R472="","",基本情報入力シート!R472)</f>
        <v/>
      </c>
      <c r="L435" s="325" t="str">
        <f>IF(基本情報入力シート!W472="","",基本情報入力シート!W472)</f>
        <v/>
      </c>
      <c r="M435" s="335" t="str">
        <f>IF(基本情報入力シート!X472="","",基本情報入力シート!X472)</f>
        <v/>
      </c>
      <c r="N435" s="339" t="str">
        <f>IF(基本情報入力シート!Y472="","",基本情報入力シート!Y472)</f>
        <v/>
      </c>
      <c r="O435" s="47"/>
      <c r="P435" s="48"/>
      <c r="Q435" s="49"/>
      <c r="R435" s="47"/>
      <c r="S435" s="336"/>
      <c r="T435" s="454" t="str">
        <f>IFERROR(S435*VLOOKUP(AE435,【参考】数式用3!$AN$3:$BU$14,MATCH(N435,【参考】数式用3!$AN$2:$BU$2,0)),"")</f>
        <v/>
      </c>
      <c r="U435" s="337"/>
      <c r="V435" s="55"/>
      <c r="W435" s="55"/>
      <c r="X435" s="960" t="str">
        <f>IFERROR(V435*VLOOKUP(AF435,【参考】数式用3!$AN$15:$BU$23,MATCH(N435,【参考】数式用3!$AN$2:$BU$2,0)),"")</f>
        <v/>
      </c>
      <c r="Y435" s="961"/>
      <c r="Z435" s="450"/>
      <c r="AA435" s="428"/>
      <c r="AB435" s="338" t="str">
        <f>IFERROR(AA435*VLOOKUP(AG435,【参考】数式用3!$AN$24:$BU$27,MATCH(N435,【参考】数式用3!$AN$2:$BU$2,0)),"")</f>
        <v/>
      </c>
      <c r="AC435" s="50"/>
      <c r="AD435" s="427" t="str">
        <f t="shared" si="27"/>
        <v/>
      </c>
      <c r="AE435" s="323" t="str">
        <f t="shared" si="28"/>
        <v/>
      </c>
      <c r="AF435" s="323" t="str">
        <f t="shared" si="29"/>
        <v/>
      </c>
      <c r="AG435" s="323" t="str">
        <f t="shared" si="30"/>
        <v/>
      </c>
    </row>
    <row r="436" spans="1:33" ht="25" customHeight="1">
      <c r="A436" s="430">
        <v>417</v>
      </c>
      <c r="B436" s="908" t="str">
        <f>IF(基本情報入力シート!C473="","",基本情報入力シート!C473)</f>
        <v/>
      </c>
      <c r="C436" s="909"/>
      <c r="D436" s="909"/>
      <c r="E436" s="909"/>
      <c r="F436" s="909"/>
      <c r="G436" s="909"/>
      <c r="H436" s="909"/>
      <c r="I436" s="909"/>
      <c r="J436" s="325" t="str">
        <f>IF(基本情報入力シート!M473="","",基本情報入力シート!M473)</f>
        <v/>
      </c>
      <c r="K436" s="325" t="str">
        <f>IF(基本情報入力シート!R473="","",基本情報入力シート!R473)</f>
        <v/>
      </c>
      <c r="L436" s="325" t="str">
        <f>IF(基本情報入力シート!W473="","",基本情報入力シート!W473)</f>
        <v/>
      </c>
      <c r="M436" s="335" t="str">
        <f>IF(基本情報入力シート!X473="","",基本情報入力シート!X473)</f>
        <v/>
      </c>
      <c r="N436" s="339" t="str">
        <f>IF(基本情報入力シート!Y473="","",基本情報入力シート!Y473)</f>
        <v/>
      </c>
      <c r="O436" s="47"/>
      <c r="P436" s="48"/>
      <c r="Q436" s="49"/>
      <c r="R436" s="47"/>
      <c r="S436" s="336"/>
      <c r="T436" s="454" t="str">
        <f>IFERROR(S436*VLOOKUP(AE436,【参考】数式用3!$AN$3:$BU$14,MATCH(N436,【参考】数式用3!$AN$2:$BU$2,0)),"")</f>
        <v/>
      </c>
      <c r="U436" s="337"/>
      <c r="V436" s="55"/>
      <c r="W436" s="55"/>
      <c r="X436" s="960" t="str">
        <f>IFERROR(V436*VLOOKUP(AF436,【参考】数式用3!$AN$15:$BU$23,MATCH(N436,【参考】数式用3!$AN$2:$BU$2,0)),"")</f>
        <v/>
      </c>
      <c r="Y436" s="961"/>
      <c r="Z436" s="450"/>
      <c r="AA436" s="428"/>
      <c r="AB436" s="338" t="str">
        <f>IFERROR(AA436*VLOOKUP(AG436,【参考】数式用3!$AN$24:$BU$27,MATCH(N436,【参考】数式用3!$AN$2:$BU$2,0)),"")</f>
        <v/>
      </c>
      <c r="AC436" s="50"/>
      <c r="AD436" s="427" t="str">
        <f t="shared" si="27"/>
        <v/>
      </c>
      <c r="AE436" s="323" t="str">
        <f t="shared" si="28"/>
        <v/>
      </c>
      <c r="AF436" s="323" t="str">
        <f t="shared" si="29"/>
        <v/>
      </c>
      <c r="AG436" s="323" t="str">
        <f t="shared" si="30"/>
        <v/>
      </c>
    </row>
    <row r="437" spans="1:33" ht="25" customHeight="1">
      <c r="A437" s="430">
        <v>418</v>
      </c>
      <c r="B437" s="908" t="str">
        <f>IF(基本情報入力シート!C474="","",基本情報入力シート!C474)</f>
        <v/>
      </c>
      <c r="C437" s="909"/>
      <c r="D437" s="909"/>
      <c r="E437" s="909"/>
      <c r="F437" s="909"/>
      <c r="G437" s="909"/>
      <c r="H437" s="909"/>
      <c r="I437" s="909"/>
      <c r="J437" s="325" t="str">
        <f>IF(基本情報入力シート!M474="","",基本情報入力シート!M474)</f>
        <v/>
      </c>
      <c r="K437" s="325" t="str">
        <f>IF(基本情報入力シート!R474="","",基本情報入力シート!R474)</f>
        <v/>
      </c>
      <c r="L437" s="325" t="str">
        <f>IF(基本情報入力シート!W474="","",基本情報入力シート!W474)</f>
        <v/>
      </c>
      <c r="M437" s="335" t="str">
        <f>IF(基本情報入力シート!X474="","",基本情報入力シート!X474)</f>
        <v/>
      </c>
      <c r="N437" s="339" t="str">
        <f>IF(基本情報入力シート!Y474="","",基本情報入力シート!Y474)</f>
        <v/>
      </c>
      <c r="O437" s="47"/>
      <c r="P437" s="48"/>
      <c r="Q437" s="49"/>
      <c r="R437" s="47"/>
      <c r="S437" s="336"/>
      <c r="T437" s="454" t="str">
        <f>IFERROR(S437*VLOOKUP(AE437,【参考】数式用3!$AN$3:$BU$14,MATCH(N437,【参考】数式用3!$AN$2:$BU$2,0)),"")</f>
        <v/>
      </c>
      <c r="U437" s="337"/>
      <c r="V437" s="55"/>
      <c r="W437" s="55"/>
      <c r="X437" s="960" t="str">
        <f>IFERROR(V437*VLOOKUP(AF437,【参考】数式用3!$AN$15:$BU$23,MATCH(N437,【参考】数式用3!$AN$2:$BU$2,0)),"")</f>
        <v/>
      </c>
      <c r="Y437" s="961"/>
      <c r="Z437" s="450"/>
      <c r="AA437" s="428"/>
      <c r="AB437" s="338" t="str">
        <f>IFERROR(AA437*VLOOKUP(AG437,【参考】数式用3!$AN$24:$BU$27,MATCH(N437,【参考】数式用3!$AN$2:$BU$2,0)),"")</f>
        <v/>
      </c>
      <c r="AC437" s="50"/>
      <c r="AD437" s="427" t="str">
        <f t="shared" si="27"/>
        <v/>
      </c>
      <c r="AE437" s="323" t="str">
        <f t="shared" si="28"/>
        <v/>
      </c>
      <c r="AF437" s="323" t="str">
        <f t="shared" si="29"/>
        <v/>
      </c>
      <c r="AG437" s="323" t="str">
        <f t="shared" si="30"/>
        <v/>
      </c>
    </row>
    <row r="438" spans="1:33" ht="25" customHeight="1">
      <c r="A438" s="430">
        <v>419</v>
      </c>
      <c r="B438" s="908" t="str">
        <f>IF(基本情報入力シート!C475="","",基本情報入力シート!C475)</f>
        <v/>
      </c>
      <c r="C438" s="909"/>
      <c r="D438" s="909"/>
      <c r="E438" s="909"/>
      <c r="F438" s="909"/>
      <c r="G438" s="909"/>
      <c r="H438" s="909"/>
      <c r="I438" s="909"/>
      <c r="J438" s="325" t="str">
        <f>IF(基本情報入力シート!M475="","",基本情報入力シート!M475)</f>
        <v/>
      </c>
      <c r="K438" s="325" t="str">
        <f>IF(基本情報入力シート!R475="","",基本情報入力シート!R475)</f>
        <v/>
      </c>
      <c r="L438" s="325" t="str">
        <f>IF(基本情報入力シート!W475="","",基本情報入力シート!W475)</f>
        <v/>
      </c>
      <c r="M438" s="335" t="str">
        <f>IF(基本情報入力シート!X475="","",基本情報入力シート!X475)</f>
        <v/>
      </c>
      <c r="N438" s="339" t="str">
        <f>IF(基本情報入力シート!Y475="","",基本情報入力シート!Y475)</f>
        <v/>
      </c>
      <c r="O438" s="47"/>
      <c r="P438" s="48"/>
      <c r="Q438" s="49"/>
      <c r="R438" s="47"/>
      <c r="S438" s="336"/>
      <c r="T438" s="454" t="str">
        <f>IFERROR(S438*VLOOKUP(AE438,【参考】数式用3!$AN$3:$BU$14,MATCH(N438,【参考】数式用3!$AN$2:$BU$2,0)),"")</f>
        <v/>
      </c>
      <c r="U438" s="337"/>
      <c r="V438" s="55"/>
      <c r="W438" s="55"/>
      <c r="X438" s="960" t="str">
        <f>IFERROR(V438*VLOOKUP(AF438,【参考】数式用3!$AN$15:$BU$23,MATCH(N438,【参考】数式用3!$AN$2:$BU$2,0)),"")</f>
        <v/>
      </c>
      <c r="Y438" s="961"/>
      <c r="Z438" s="450"/>
      <c r="AA438" s="428"/>
      <c r="AB438" s="338" t="str">
        <f>IFERROR(AA438*VLOOKUP(AG438,【参考】数式用3!$AN$24:$BU$27,MATCH(N438,【参考】数式用3!$AN$2:$BU$2,0)),"")</f>
        <v/>
      </c>
      <c r="AC438" s="50"/>
      <c r="AD438" s="427" t="str">
        <f t="shared" si="27"/>
        <v/>
      </c>
      <c r="AE438" s="323" t="str">
        <f t="shared" si="28"/>
        <v/>
      </c>
      <c r="AF438" s="323" t="str">
        <f t="shared" si="29"/>
        <v/>
      </c>
      <c r="AG438" s="323" t="str">
        <f t="shared" si="30"/>
        <v/>
      </c>
    </row>
    <row r="439" spans="1:33" ht="25" customHeight="1">
      <c r="A439" s="430">
        <v>420</v>
      </c>
      <c r="B439" s="908" t="str">
        <f>IF(基本情報入力シート!C476="","",基本情報入力シート!C476)</f>
        <v/>
      </c>
      <c r="C439" s="909"/>
      <c r="D439" s="909"/>
      <c r="E439" s="909"/>
      <c r="F439" s="909"/>
      <c r="G439" s="909"/>
      <c r="H439" s="909"/>
      <c r="I439" s="909"/>
      <c r="J439" s="325" t="str">
        <f>IF(基本情報入力シート!M476="","",基本情報入力シート!M476)</f>
        <v/>
      </c>
      <c r="K439" s="325" t="str">
        <f>IF(基本情報入力シート!R476="","",基本情報入力シート!R476)</f>
        <v/>
      </c>
      <c r="L439" s="325" t="str">
        <f>IF(基本情報入力シート!W476="","",基本情報入力シート!W476)</f>
        <v/>
      </c>
      <c r="M439" s="335" t="str">
        <f>IF(基本情報入力シート!X476="","",基本情報入力シート!X476)</f>
        <v/>
      </c>
      <c r="N439" s="339" t="str">
        <f>IF(基本情報入力シート!Y476="","",基本情報入力シート!Y476)</f>
        <v/>
      </c>
      <c r="O439" s="47"/>
      <c r="P439" s="48"/>
      <c r="Q439" s="49"/>
      <c r="R439" s="47"/>
      <c r="S439" s="336"/>
      <c r="T439" s="454" t="str">
        <f>IFERROR(S439*VLOOKUP(AE439,【参考】数式用3!$AN$3:$BU$14,MATCH(N439,【参考】数式用3!$AN$2:$BU$2,0)),"")</f>
        <v/>
      </c>
      <c r="U439" s="337"/>
      <c r="V439" s="55"/>
      <c r="W439" s="55"/>
      <c r="X439" s="960" t="str">
        <f>IFERROR(V439*VLOOKUP(AF439,【参考】数式用3!$AN$15:$BU$23,MATCH(N439,【参考】数式用3!$AN$2:$BU$2,0)),"")</f>
        <v/>
      </c>
      <c r="Y439" s="961"/>
      <c r="Z439" s="450"/>
      <c r="AA439" s="428"/>
      <c r="AB439" s="338" t="str">
        <f>IFERROR(AA439*VLOOKUP(AG439,【参考】数式用3!$AN$24:$BU$27,MATCH(N439,【参考】数式用3!$AN$2:$BU$2,0)),"")</f>
        <v/>
      </c>
      <c r="AC439" s="50"/>
      <c r="AD439" s="427" t="str">
        <f t="shared" si="27"/>
        <v/>
      </c>
      <c r="AE439" s="323" t="str">
        <f t="shared" si="28"/>
        <v/>
      </c>
      <c r="AF439" s="323" t="str">
        <f t="shared" si="29"/>
        <v/>
      </c>
      <c r="AG439" s="323" t="str">
        <f t="shared" si="30"/>
        <v/>
      </c>
    </row>
    <row r="440" spans="1:33" ht="25" customHeight="1">
      <c r="A440" s="430">
        <v>421</v>
      </c>
      <c r="B440" s="908" t="str">
        <f>IF(基本情報入力シート!C477="","",基本情報入力シート!C477)</f>
        <v/>
      </c>
      <c r="C440" s="909"/>
      <c r="D440" s="909"/>
      <c r="E440" s="909"/>
      <c r="F440" s="909"/>
      <c r="G440" s="909"/>
      <c r="H440" s="909"/>
      <c r="I440" s="909"/>
      <c r="J440" s="325" t="str">
        <f>IF(基本情報入力シート!M477="","",基本情報入力シート!M477)</f>
        <v/>
      </c>
      <c r="K440" s="325" t="str">
        <f>IF(基本情報入力シート!R477="","",基本情報入力シート!R477)</f>
        <v/>
      </c>
      <c r="L440" s="325" t="str">
        <f>IF(基本情報入力シート!W477="","",基本情報入力シート!W477)</f>
        <v/>
      </c>
      <c r="M440" s="335" t="str">
        <f>IF(基本情報入力シート!X477="","",基本情報入力シート!X477)</f>
        <v/>
      </c>
      <c r="N440" s="339" t="str">
        <f>IF(基本情報入力シート!Y477="","",基本情報入力シート!Y477)</f>
        <v/>
      </c>
      <c r="O440" s="47"/>
      <c r="P440" s="48"/>
      <c r="Q440" s="49"/>
      <c r="R440" s="47"/>
      <c r="S440" s="336"/>
      <c r="T440" s="454" t="str">
        <f>IFERROR(S440*VLOOKUP(AE440,【参考】数式用3!$AN$3:$BU$14,MATCH(N440,【参考】数式用3!$AN$2:$BU$2,0)),"")</f>
        <v/>
      </c>
      <c r="U440" s="337"/>
      <c r="V440" s="55"/>
      <c r="W440" s="55"/>
      <c r="X440" s="960" t="str">
        <f>IFERROR(V440*VLOOKUP(AF440,【参考】数式用3!$AN$15:$BU$23,MATCH(N440,【参考】数式用3!$AN$2:$BU$2,0)),"")</f>
        <v/>
      </c>
      <c r="Y440" s="961"/>
      <c r="Z440" s="450"/>
      <c r="AA440" s="428"/>
      <c r="AB440" s="338" t="str">
        <f>IFERROR(AA440*VLOOKUP(AG440,【参考】数式用3!$AN$24:$BU$27,MATCH(N440,【参考】数式用3!$AN$2:$BU$2,0)),"")</f>
        <v/>
      </c>
      <c r="AC440" s="50"/>
      <c r="AD440" s="427" t="str">
        <f t="shared" si="27"/>
        <v/>
      </c>
      <c r="AE440" s="323" t="str">
        <f t="shared" si="28"/>
        <v/>
      </c>
      <c r="AF440" s="323" t="str">
        <f t="shared" si="29"/>
        <v/>
      </c>
      <c r="AG440" s="323" t="str">
        <f t="shared" si="30"/>
        <v/>
      </c>
    </row>
    <row r="441" spans="1:33" ht="25" customHeight="1">
      <c r="A441" s="430">
        <v>422</v>
      </c>
      <c r="B441" s="908" t="str">
        <f>IF(基本情報入力シート!C478="","",基本情報入力シート!C478)</f>
        <v/>
      </c>
      <c r="C441" s="909"/>
      <c r="D441" s="909"/>
      <c r="E441" s="909"/>
      <c r="F441" s="909"/>
      <c r="G441" s="909"/>
      <c r="H441" s="909"/>
      <c r="I441" s="909"/>
      <c r="J441" s="325" t="str">
        <f>IF(基本情報入力シート!M478="","",基本情報入力シート!M478)</f>
        <v/>
      </c>
      <c r="K441" s="325" t="str">
        <f>IF(基本情報入力シート!R478="","",基本情報入力シート!R478)</f>
        <v/>
      </c>
      <c r="L441" s="325" t="str">
        <f>IF(基本情報入力シート!W478="","",基本情報入力シート!W478)</f>
        <v/>
      </c>
      <c r="M441" s="335" t="str">
        <f>IF(基本情報入力シート!X478="","",基本情報入力シート!X478)</f>
        <v/>
      </c>
      <c r="N441" s="339" t="str">
        <f>IF(基本情報入力シート!Y478="","",基本情報入力シート!Y478)</f>
        <v/>
      </c>
      <c r="O441" s="47"/>
      <c r="P441" s="48"/>
      <c r="Q441" s="49"/>
      <c r="R441" s="47"/>
      <c r="S441" s="336"/>
      <c r="T441" s="454" t="str">
        <f>IFERROR(S441*VLOOKUP(AE441,【参考】数式用3!$AN$3:$BU$14,MATCH(N441,【参考】数式用3!$AN$2:$BU$2,0)),"")</f>
        <v/>
      </c>
      <c r="U441" s="337"/>
      <c r="V441" s="55"/>
      <c r="W441" s="55"/>
      <c r="X441" s="960" t="str">
        <f>IFERROR(V441*VLOOKUP(AF441,【参考】数式用3!$AN$15:$BU$23,MATCH(N441,【参考】数式用3!$AN$2:$BU$2,0)),"")</f>
        <v/>
      </c>
      <c r="Y441" s="961"/>
      <c r="Z441" s="450"/>
      <c r="AA441" s="428"/>
      <c r="AB441" s="338" t="str">
        <f>IFERROR(AA441*VLOOKUP(AG441,【参考】数式用3!$AN$24:$BU$27,MATCH(N441,【参考】数式用3!$AN$2:$BU$2,0)),"")</f>
        <v/>
      </c>
      <c r="AC441" s="50"/>
      <c r="AD441" s="427" t="str">
        <f t="shared" si="27"/>
        <v/>
      </c>
      <c r="AE441" s="323" t="str">
        <f t="shared" si="28"/>
        <v/>
      </c>
      <c r="AF441" s="323" t="str">
        <f t="shared" si="29"/>
        <v/>
      </c>
      <c r="AG441" s="323" t="str">
        <f t="shared" si="30"/>
        <v/>
      </c>
    </row>
    <row r="442" spans="1:33" ht="25" customHeight="1">
      <c r="A442" s="430">
        <v>423</v>
      </c>
      <c r="B442" s="908" t="str">
        <f>IF(基本情報入力シート!C479="","",基本情報入力シート!C479)</f>
        <v/>
      </c>
      <c r="C442" s="909"/>
      <c r="D442" s="909"/>
      <c r="E442" s="909"/>
      <c r="F442" s="909"/>
      <c r="G442" s="909"/>
      <c r="H442" s="909"/>
      <c r="I442" s="909"/>
      <c r="J442" s="325" t="str">
        <f>IF(基本情報入力シート!M479="","",基本情報入力シート!M479)</f>
        <v/>
      </c>
      <c r="K442" s="325" t="str">
        <f>IF(基本情報入力シート!R479="","",基本情報入力シート!R479)</f>
        <v/>
      </c>
      <c r="L442" s="325" t="str">
        <f>IF(基本情報入力シート!W479="","",基本情報入力シート!W479)</f>
        <v/>
      </c>
      <c r="M442" s="335" t="str">
        <f>IF(基本情報入力シート!X479="","",基本情報入力シート!X479)</f>
        <v/>
      </c>
      <c r="N442" s="339" t="str">
        <f>IF(基本情報入力シート!Y479="","",基本情報入力シート!Y479)</f>
        <v/>
      </c>
      <c r="O442" s="47"/>
      <c r="P442" s="48"/>
      <c r="Q442" s="49"/>
      <c r="R442" s="47"/>
      <c r="S442" s="336"/>
      <c r="T442" s="454" t="str">
        <f>IFERROR(S442*VLOOKUP(AE442,【参考】数式用3!$AN$3:$BU$14,MATCH(N442,【参考】数式用3!$AN$2:$BU$2,0)),"")</f>
        <v/>
      </c>
      <c r="U442" s="337"/>
      <c r="V442" s="55"/>
      <c r="W442" s="55"/>
      <c r="X442" s="960" t="str">
        <f>IFERROR(V442*VLOOKUP(AF442,【参考】数式用3!$AN$15:$BU$23,MATCH(N442,【参考】数式用3!$AN$2:$BU$2,0)),"")</f>
        <v/>
      </c>
      <c r="Y442" s="961"/>
      <c r="Z442" s="450"/>
      <c r="AA442" s="428"/>
      <c r="AB442" s="338" t="str">
        <f>IFERROR(AA442*VLOOKUP(AG442,【参考】数式用3!$AN$24:$BU$27,MATCH(N442,【参考】数式用3!$AN$2:$BU$2,0)),"")</f>
        <v/>
      </c>
      <c r="AC442" s="50"/>
      <c r="AD442" s="427" t="str">
        <f t="shared" si="27"/>
        <v/>
      </c>
      <c r="AE442" s="323" t="str">
        <f t="shared" si="28"/>
        <v/>
      </c>
      <c r="AF442" s="323" t="str">
        <f t="shared" si="29"/>
        <v/>
      </c>
      <c r="AG442" s="323" t="str">
        <f t="shared" si="30"/>
        <v/>
      </c>
    </row>
    <row r="443" spans="1:33" ht="25" customHeight="1">
      <c r="A443" s="430">
        <v>424</v>
      </c>
      <c r="B443" s="908" t="str">
        <f>IF(基本情報入力シート!C480="","",基本情報入力シート!C480)</f>
        <v/>
      </c>
      <c r="C443" s="909"/>
      <c r="D443" s="909"/>
      <c r="E443" s="909"/>
      <c r="F443" s="909"/>
      <c r="G443" s="909"/>
      <c r="H443" s="909"/>
      <c r="I443" s="909"/>
      <c r="J443" s="325" t="str">
        <f>IF(基本情報入力シート!M480="","",基本情報入力シート!M480)</f>
        <v/>
      </c>
      <c r="K443" s="325" t="str">
        <f>IF(基本情報入力シート!R480="","",基本情報入力シート!R480)</f>
        <v/>
      </c>
      <c r="L443" s="325" t="str">
        <f>IF(基本情報入力シート!W480="","",基本情報入力シート!W480)</f>
        <v/>
      </c>
      <c r="M443" s="335" t="str">
        <f>IF(基本情報入力シート!X480="","",基本情報入力シート!X480)</f>
        <v/>
      </c>
      <c r="N443" s="339" t="str">
        <f>IF(基本情報入力シート!Y480="","",基本情報入力シート!Y480)</f>
        <v/>
      </c>
      <c r="O443" s="47"/>
      <c r="P443" s="48"/>
      <c r="Q443" s="49"/>
      <c r="R443" s="47"/>
      <c r="S443" s="336"/>
      <c r="T443" s="454" t="str">
        <f>IFERROR(S443*VLOOKUP(AE443,【参考】数式用3!$AN$3:$BU$14,MATCH(N443,【参考】数式用3!$AN$2:$BU$2,0)),"")</f>
        <v/>
      </c>
      <c r="U443" s="337"/>
      <c r="V443" s="55"/>
      <c r="W443" s="55"/>
      <c r="X443" s="960" t="str">
        <f>IFERROR(V443*VLOOKUP(AF443,【参考】数式用3!$AN$15:$BU$23,MATCH(N443,【参考】数式用3!$AN$2:$BU$2,0)),"")</f>
        <v/>
      </c>
      <c r="Y443" s="961"/>
      <c r="Z443" s="450"/>
      <c r="AA443" s="428"/>
      <c r="AB443" s="338" t="str">
        <f>IFERROR(AA443*VLOOKUP(AG443,【参考】数式用3!$AN$24:$BU$27,MATCH(N443,【参考】数式用3!$AN$2:$BU$2,0)),"")</f>
        <v/>
      </c>
      <c r="AC443" s="50"/>
      <c r="AD443" s="427" t="str">
        <f t="shared" si="27"/>
        <v/>
      </c>
      <c r="AE443" s="323" t="str">
        <f t="shared" si="28"/>
        <v/>
      </c>
      <c r="AF443" s="323" t="str">
        <f t="shared" si="29"/>
        <v/>
      </c>
      <c r="AG443" s="323" t="str">
        <f t="shared" si="30"/>
        <v/>
      </c>
    </row>
    <row r="444" spans="1:33" ht="25" customHeight="1">
      <c r="A444" s="430">
        <v>425</v>
      </c>
      <c r="B444" s="908" t="str">
        <f>IF(基本情報入力シート!C481="","",基本情報入力シート!C481)</f>
        <v/>
      </c>
      <c r="C444" s="909"/>
      <c r="D444" s="909"/>
      <c r="E444" s="909"/>
      <c r="F444" s="909"/>
      <c r="G444" s="909"/>
      <c r="H444" s="909"/>
      <c r="I444" s="909"/>
      <c r="J444" s="325" t="str">
        <f>IF(基本情報入力シート!M481="","",基本情報入力シート!M481)</f>
        <v/>
      </c>
      <c r="K444" s="325" t="str">
        <f>IF(基本情報入力シート!R481="","",基本情報入力シート!R481)</f>
        <v/>
      </c>
      <c r="L444" s="325" t="str">
        <f>IF(基本情報入力シート!W481="","",基本情報入力シート!W481)</f>
        <v/>
      </c>
      <c r="M444" s="335" t="str">
        <f>IF(基本情報入力シート!X481="","",基本情報入力シート!X481)</f>
        <v/>
      </c>
      <c r="N444" s="339" t="str">
        <f>IF(基本情報入力シート!Y481="","",基本情報入力シート!Y481)</f>
        <v/>
      </c>
      <c r="O444" s="47"/>
      <c r="P444" s="48"/>
      <c r="Q444" s="49"/>
      <c r="R444" s="47"/>
      <c r="S444" s="336"/>
      <c r="T444" s="454" t="str">
        <f>IFERROR(S444*VLOOKUP(AE444,【参考】数式用3!$AN$3:$BU$14,MATCH(N444,【参考】数式用3!$AN$2:$BU$2,0)),"")</f>
        <v/>
      </c>
      <c r="U444" s="337"/>
      <c r="V444" s="55"/>
      <c r="W444" s="55"/>
      <c r="X444" s="960" t="str">
        <f>IFERROR(V444*VLOOKUP(AF444,【参考】数式用3!$AN$15:$BU$23,MATCH(N444,【参考】数式用3!$AN$2:$BU$2,0)),"")</f>
        <v/>
      </c>
      <c r="Y444" s="961"/>
      <c r="Z444" s="450"/>
      <c r="AA444" s="428"/>
      <c r="AB444" s="338" t="str">
        <f>IFERROR(AA444*VLOOKUP(AG444,【参考】数式用3!$AN$24:$BU$27,MATCH(N444,【参考】数式用3!$AN$2:$BU$2,0)),"")</f>
        <v/>
      </c>
      <c r="AC444" s="50"/>
      <c r="AD444" s="427" t="str">
        <f t="shared" si="27"/>
        <v/>
      </c>
      <c r="AE444" s="323" t="str">
        <f t="shared" si="28"/>
        <v/>
      </c>
      <c r="AF444" s="323" t="str">
        <f t="shared" si="29"/>
        <v/>
      </c>
      <c r="AG444" s="323" t="str">
        <f t="shared" si="30"/>
        <v/>
      </c>
    </row>
    <row r="445" spans="1:33" ht="25" customHeight="1">
      <c r="A445" s="430">
        <v>426</v>
      </c>
      <c r="B445" s="908" t="str">
        <f>IF(基本情報入力シート!C482="","",基本情報入力シート!C482)</f>
        <v/>
      </c>
      <c r="C445" s="909"/>
      <c r="D445" s="909"/>
      <c r="E445" s="909"/>
      <c r="F445" s="909"/>
      <c r="G445" s="909"/>
      <c r="H445" s="909"/>
      <c r="I445" s="909"/>
      <c r="J445" s="325" t="str">
        <f>IF(基本情報入力シート!M482="","",基本情報入力シート!M482)</f>
        <v/>
      </c>
      <c r="K445" s="325" t="str">
        <f>IF(基本情報入力シート!R482="","",基本情報入力シート!R482)</f>
        <v/>
      </c>
      <c r="L445" s="325" t="str">
        <f>IF(基本情報入力シート!W482="","",基本情報入力シート!W482)</f>
        <v/>
      </c>
      <c r="M445" s="335" t="str">
        <f>IF(基本情報入力シート!X482="","",基本情報入力シート!X482)</f>
        <v/>
      </c>
      <c r="N445" s="339" t="str">
        <f>IF(基本情報入力シート!Y482="","",基本情報入力シート!Y482)</f>
        <v/>
      </c>
      <c r="O445" s="47"/>
      <c r="P445" s="48"/>
      <c r="Q445" s="49"/>
      <c r="R445" s="47"/>
      <c r="S445" s="336"/>
      <c r="T445" s="454" t="str">
        <f>IFERROR(S445*VLOOKUP(AE445,【参考】数式用3!$AN$3:$BU$14,MATCH(N445,【参考】数式用3!$AN$2:$BU$2,0)),"")</f>
        <v/>
      </c>
      <c r="U445" s="337"/>
      <c r="V445" s="55"/>
      <c r="W445" s="55"/>
      <c r="X445" s="960" t="str">
        <f>IFERROR(V445*VLOOKUP(AF445,【参考】数式用3!$AN$15:$BU$23,MATCH(N445,【参考】数式用3!$AN$2:$BU$2,0)),"")</f>
        <v/>
      </c>
      <c r="Y445" s="961"/>
      <c r="Z445" s="450"/>
      <c r="AA445" s="428"/>
      <c r="AB445" s="338" t="str">
        <f>IFERROR(AA445*VLOOKUP(AG445,【参考】数式用3!$AN$24:$BU$27,MATCH(N445,【参考】数式用3!$AN$2:$BU$2,0)),"")</f>
        <v/>
      </c>
      <c r="AC445" s="50"/>
      <c r="AD445" s="427" t="str">
        <f t="shared" si="27"/>
        <v/>
      </c>
      <c r="AE445" s="323" t="str">
        <f t="shared" si="28"/>
        <v/>
      </c>
      <c r="AF445" s="323" t="str">
        <f t="shared" si="29"/>
        <v/>
      </c>
      <c r="AG445" s="323" t="str">
        <f t="shared" si="30"/>
        <v/>
      </c>
    </row>
    <row r="446" spans="1:33" ht="25" customHeight="1">
      <c r="A446" s="430">
        <v>427</v>
      </c>
      <c r="B446" s="908" t="str">
        <f>IF(基本情報入力シート!C483="","",基本情報入力シート!C483)</f>
        <v/>
      </c>
      <c r="C446" s="909"/>
      <c r="D446" s="909"/>
      <c r="E446" s="909"/>
      <c r="F446" s="909"/>
      <c r="G446" s="909"/>
      <c r="H446" s="909"/>
      <c r="I446" s="909"/>
      <c r="J446" s="325" t="str">
        <f>IF(基本情報入力シート!M483="","",基本情報入力シート!M483)</f>
        <v/>
      </c>
      <c r="K446" s="325" t="str">
        <f>IF(基本情報入力シート!R483="","",基本情報入力シート!R483)</f>
        <v/>
      </c>
      <c r="L446" s="325" t="str">
        <f>IF(基本情報入力シート!W483="","",基本情報入力シート!W483)</f>
        <v/>
      </c>
      <c r="M446" s="335" t="str">
        <f>IF(基本情報入力シート!X483="","",基本情報入力シート!X483)</f>
        <v/>
      </c>
      <c r="N446" s="339" t="str">
        <f>IF(基本情報入力シート!Y483="","",基本情報入力シート!Y483)</f>
        <v/>
      </c>
      <c r="O446" s="47"/>
      <c r="P446" s="48"/>
      <c r="Q446" s="49"/>
      <c r="R446" s="47"/>
      <c r="S446" s="336"/>
      <c r="T446" s="454" t="str">
        <f>IFERROR(S446*VLOOKUP(AE446,【参考】数式用3!$AN$3:$BU$14,MATCH(N446,【参考】数式用3!$AN$2:$BU$2,0)),"")</f>
        <v/>
      </c>
      <c r="U446" s="337"/>
      <c r="V446" s="55"/>
      <c r="W446" s="55"/>
      <c r="X446" s="960" t="str">
        <f>IFERROR(V446*VLOOKUP(AF446,【参考】数式用3!$AN$15:$BU$23,MATCH(N446,【参考】数式用3!$AN$2:$BU$2,0)),"")</f>
        <v/>
      </c>
      <c r="Y446" s="961"/>
      <c r="Z446" s="450"/>
      <c r="AA446" s="428"/>
      <c r="AB446" s="338" t="str">
        <f>IFERROR(AA446*VLOOKUP(AG446,【参考】数式用3!$AN$24:$BU$27,MATCH(N446,【参考】数式用3!$AN$2:$BU$2,0)),"")</f>
        <v/>
      </c>
      <c r="AC446" s="50"/>
      <c r="AD446" s="427" t="str">
        <f t="shared" si="27"/>
        <v/>
      </c>
      <c r="AE446" s="323" t="str">
        <f t="shared" si="28"/>
        <v/>
      </c>
      <c r="AF446" s="323" t="str">
        <f t="shared" si="29"/>
        <v/>
      </c>
      <c r="AG446" s="323" t="str">
        <f t="shared" si="30"/>
        <v/>
      </c>
    </row>
    <row r="447" spans="1:33" ht="25" customHeight="1">
      <c r="A447" s="430">
        <v>428</v>
      </c>
      <c r="B447" s="908" t="str">
        <f>IF(基本情報入力シート!C484="","",基本情報入力シート!C484)</f>
        <v/>
      </c>
      <c r="C447" s="909"/>
      <c r="D447" s="909"/>
      <c r="E447" s="909"/>
      <c r="F447" s="909"/>
      <c r="G447" s="909"/>
      <c r="H447" s="909"/>
      <c r="I447" s="909"/>
      <c r="J447" s="325" t="str">
        <f>IF(基本情報入力シート!M484="","",基本情報入力シート!M484)</f>
        <v/>
      </c>
      <c r="K447" s="325" t="str">
        <f>IF(基本情報入力シート!R484="","",基本情報入力シート!R484)</f>
        <v/>
      </c>
      <c r="L447" s="325" t="str">
        <f>IF(基本情報入力シート!W484="","",基本情報入力シート!W484)</f>
        <v/>
      </c>
      <c r="M447" s="335" t="str">
        <f>IF(基本情報入力シート!X484="","",基本情報入力シート!X484)</f>
        <v/>
      </c>
      <c r="N447" s="339" t="str">
        <f>IF(基本情報入力シート!Y484="","",基本情報入力シート!Y484)</f>
        <v/>
      </c>
      <c r="O447" s="47"/>
      <c r="P447" s="48"/>
      <c r="Q447" s="49"/>
      <c r="R447" s="47"/>
      <c r="S447" s="336"/>
      <c r="T447" s="454" t="str">
        <f>IFERROR(S447*VLOOKUP(AE447,【参考】数式用3!$AN$3:$BU$14,MATCH(N447,【参考】数式用3!$AN$2:$BU$2,0)),"")</f>
        <v/>
      </c>
      <c r="U447" s="337"/>
      <c r="V447" s="55"/>
      <c r="W447" s="55"/>
      <c r="X447" s="960" t="str">
        <f>IFERROR(V447*VLOOKUP(AF447,【参考】数式用3!$AN$15:$BU$23,MATCH(N447,【参考】数式用3!$AN$2:$BU$2,0)),"")</f>
        <v/>
      </c>
      <c r="Y447" s="961"/>
      <c r="Z447" s="450"/>
      <c r="AA447" s="428"/>
      <c r="AB447" s="338" t="str">
        <f>IFERROR(AA447*VLOOKUP(AG447,【参考】数式用3!$AN$24:$BU$27,MATCH(N447,【参考】数式用3!$AN$2:$BU$2,0)),"")</f>
        <v/>
      </c>
      <c r="AC447" s="50"/>
      <c r="AD447" s="427" t="str">
        <f t="shared" si="27"/>
        <v/>
      </c>
      <c r="AE447" s="323" t="str">
        <f t="shared" si="28"/>
        <v/>
      </c>
      <c r="AF447" s="323" t="str">
        <f t="shared" si="29"/>
        <v/>
      </c>
      <c r="AG447" s="323" t="str">
        <f t="shared" si="30"/>
        <v/>
      </c>
    </row>
    <row r="448" spans="1:33" ht="25" customHeight="1">
      <c r="A448" s="430">
        <v>429</v>
      </c>
      <c r="B448" s="908" t="str">
        <f>IF(基本情報入力シート!C485="","",基本情報入力シート!C485)</f>
        <v/>
      </c>
      <c r="C448" s="909"/>
      <c r="D448" s="909"/>
      <c r="E448" s="909"/>
      <c r="F448" s="909"/>
      <c r="G448" s="909"/>
      <c r="H448" s="909"/>
      <c r="I448" s="909"/>
      <c r="J448" s="325" t="str">
        <f>IF(基本情報入力シート!M485="","",基本情報入力シート!M485)</f>
        <v/>
      </c>
      <c r="K448" s="325" t="str">
        <f>IF(基本情報入力シート!R485="","",基本情報入力シート!R485)</f>
        <v/>
      </c>
      <c r="L448" s="325" t="str">
        <f>IF(基本情報入力シート!W485="","",基本情報入力シート!W485)</f>
        <v/>
      </c>
      <c r="M448" s="335" t="str">
        <f>IF(基本情報入力シート!X485="","",基本情報入力シート!X485)</f>
        <v/>
      </c>
      <c r="N448" s="339" t="str">
        <f>IF(基本情報入力シート!Y485="","",基本情報入力シート!Y485)</f>
        <v/>
      </c>
      <c r="O448" s="47"/>
      <c r="P448" s="48"/>
      <c r="Q448" s="49"/>
      <c r="R448" s="47"/>
      <c r="S448" s="336"/>
      <c r="T448" s="454" t="str">
        <f>IFERROR(S448*VLOOKUP(AE448,【参考】数式用3!$AN$3:$BU$14,MATCH(N448,【参考】数式用3!$AN$2:$BU$2,0)),"")</f>
        <v/>
      </c>
      <c r="U448" s="337"/>
      <c r="V448" s="55"/>
      <c r="W448" s="55"/>
      <c r="X448" s="960" t="str">
        <f>IFERROR(V448*VLOOKUP(AF448,【参考】数式用3!$AN$15:$BU$23,MATCH(N448,【参考】数式用3!$AN$2:$BU$2,0)),"")</f>
        <v/>
      </c>
      <c r="Y448" s="961"/>
      <c r="Z448" s="450"/>
      <c r="AA448" s="428"/>
      <c r="AB448" s="338" t="str">
        <f>IFERROR(AA448*VLOOKUP(AG448,【参考】数式用3!$AN$24:$BU$27,MATCH(N448,【参考】数式用3!$AN$2:$BU$2,0)),"")</f>
        <v/>
      </c>
      <c r="AC448" s="50"/>
      <c r="AD448" s="427" t="str">
        <f t="shared" si="27"/>
        <v/>
      </c>
      <c r="AE448" s="323" t="str">
        <f t="shared" si="28"/>
        <v/>
      </c>
      <c r="AF448" s="323" t="str">
        <f t="shared" si="29"/>
        <v/>
      </c>
      <c r="AG448" s="323" t="str">
        <f t="shared" si="30"/>
        <v/>
      </c>
    </row>
    <row r="449" spans="1:33" ht="25" customHeight="1">
      <c r="A449" s="430">
        <v>430</v>
      </c>
      <c r="B449" s="908" t="str">
        <f>IF(基本情報入力シート!C486="","",基本情報入力シート!C486)</f>
        <v/>
      </c>
      <c r="C449" s="909"/>
      <c r="D449" s="909"/>
      <c r="E449" s="909"/>
      <c r="F449" s="909"/>
      <c r="G449" s="909"/>
      <c r="H449" s="909"/>
      <c r="I449" s="909"/>
      <c r="J449" s="325" t="str">
        <f>IF(基本情報入力シート!M486="","",基本情報入力シート!M486)</f>
        <v/>
      </c>
      <c r="K449" s="325" t="str">
        <f>IF(基本情報入力シート!R486="","",基本情報入力シート!R486)</f>
        <v/>
      </c>
      <c r="L449" s="325" t="str">
        <f>IF(基本情報入力シート!W486="","",基本情報入力シート!W486)</f>
        <v/>
      </c>
      <c r="M449" s="335" t="str">
        <f>IF(基本情報入力シート!X486="","",基本情報入力シート!X486)</f>
        <v/>
      </c>
      <c r="N449" s="339" t="str">
        <f>IF(基本情報入力シート!Y486="","",基本情報入力シート!Y486)</f>
        <v/>
      </c>
      <c r="O449" s="47"/>
      <c r="P449" s="48"/>
      <c r="Q449" s="49"/>
      <c r="R449" s="47"/>
      <c r="S449" s="336"/>
      <c r="T449" s="454" t="str">
        <f>IFERROR(S449*VLOOKUP(AE449,【参考】数式用3!$AN$3:$BU$14,MATCH(N449,【参考】数式用3!$AN$2:$BU$2,0)),"")</f>
        <v/>
      </c>
      <c r="U449" s="337"/>
      <c r="V449" s="55"/>
      <c r="W449" s="55"/>
      <c r="X449" s="960" t="str">
        <f>IFERROR(V449*VLOOKUP(AF449,【参考】数式用3!$AN$15:$BU$23,MATCH(N449,【参考】数式用3!$AN$2:$BU$2,0)),"")</f>
        <v/>
      </c>
      <c r="Y449" s="961"/>
      <c r="Z449" s="450"/>
      <c r="AA449" s="428"/>
      <c r="AB449" s="338" t="str">
        <f>IFERROR(AA449*VLOOKUP(AG449,【参考】数式用3!$AN$24:$BU$27,MATCH(N449,【参考】数式用3!$AN$2:$BU$2,0)),"")</f>
        <v/>
      </c>
      <c r="AC449" s="50"/>
      <c r="AD449" s="427" t="str">
        <f t="shared" si="27"/>
        <v/>
      </c>
      <c r="AE449" s="323" t="str">
        <f t="shared" si="28"/>
        <v/>
      </c>
      <c r="AF449" s="323" t="str">
        <f t="shared" si="29"/>
        <v/>
      </c>
      <c r="AG449" s="323" t="str">
        <f t="shared" si="30"/>
        <v/>
      </c>
    </row>
    <row r="450" spans="1:33" ht="25" customHeight="1">
      <c r="A450" s="430">
        <v>431</v>
      </c>
      <c r="B450" s="908" t="str">
        <f>IF(基本情報入力シート!C487="","",基本情報入力シート!C487)</f>
        <v/>
      </c>
      <c r="C450" s="909"/>
      <c r="D450" s="909"/>
      <c r="E450" s="909"/>
      <c r="F450" s="909"/>
      <c r="G450" s="909"/>
      <c r="H450" s="909"/>
      <c r="I450" s="909"/>
      <c r="J450" s="325" t="str">
        <f>IF(基本情報入力シート!M487="","",基本情報入力シート!M487)</f>
        <v/>
      </c>
      <c r="K450" s="325" t="str">
        <f>IF(基本情報入力シート!R487="","",基本情報入力シート!R487)</f>
        <v/>
      </c>
      <c r="L450" s="325" t="str">
        <f>IF(基本情報入力シート!W487="","",基本情報入力シート!W487)</f>
        <v/>
      </c>
      <c r="M450" s="335" t="str">
        <f>IF(基本情報入力シート!X487="","",基本情報入力シート!X487)</f>
        <v/>
      </c>
      <c r="N450" s="339" t="str">
        <f>IF(基本情報入力シート!Y487="","",基本情報入力シート!Y487)</f>
        <v/>
      </c>
      <c r="O450" s="47"/>
      <c r="P450" s="48"/>
      <c r="Q450" s="49"/>
      <c r="R450" s="47"/>
      <c r="S450" s="336"/>
      <c r="T450" s="454" t="str">
        <f>IFERROR(S450*VLOOKUP(AE450,【参考】数式用3!$AN$3:$BU$14,MATCH(N450,【参考】数式用3!$AN$2:$BU$2,0)),"")</f>
        <v/>
      </c>
      <c r="U450" s="337"/>
      <c r="V450" s="55"/>
      <c r="W450" s="55"/>
      <c r="X450" s="960" t="str">
        <f>IFERROR(V450*VLOOKUP(AF450,【参考】数式用3!$AN$15:$BU$23,MATCH(N450,【参考】数式用3!$AN$2:$BU$2,0)),"")</f>
        <v/>
      </c>
      <c r="Y450" s="961"/>
      <c r="Z450" s="450"/>
      <c r="AA450" s="428"/>
      <c r="AB450" s="338" t="str">
        <f>IFERROR(AA450*VLOOKUP(AG450,【参考】数式用3!$AN$24:$BU$27,MATCH(N450,【参考】数式用3!$AN$2:$BU$2,0)),"")</f>
        <v/>
      </c>
      <c r="AC450" s="50"/>
      <c r="AD450" s="427" t="str">
        <f t="shared" si="27"/>
        <v/>
      </c>
      <c r="AE450" s="323" t="str">
        <f t="shared" si="28"/>
        <v/>
      </c>
      <c r="AF450" s="323" t="str">
        <f t="shared" si="29"/>
        <v/>
      </c>
      <c r="AG450" s="323" t="str">
        <f t="shared" si="30"/>
        <v/>
      </c>
    </row>
    <row r="451" spans="1:33" ht="25" customHeight="1">
      <c r="A451" s="430">
        <v>432</v>
      </c>
      <c r="B451" s="908" t="str">
        <f>IF(基本情報入力シート!C488="","",基本情報入力シート!C488)</f>
        <v/>
      </c>
      <c r="C451" s="909"/>
      <c r="D451" s="909"/>
      <c r="E451" s="909"/>
      <c r="F451" s="909"/>
      <c r="G451" s="909"/>
      <c r="H451" s="909"/>
      <c r="I451" s="909"/>
      <c r="J451" s="325" t="str">
        <f>IF(基本情報入力シート!M488="","",基本情報入力シート!M488)</f>
        <v/>
      </c>
      <c r="K451" s="325" t="str">
        <f>IF(基本情報入力シート!R488="","",基本情報入力シート!R488)</f>
        <v/>
      </c>
      <c r="L451" s="325" t="str">
        <f>IF(基本情報入力シート!W488="","",基本情報入力シート!W488)</f>
        <v/>
      </c>
      <c r="M451" s="335" t="str">
        <f>IF(基本情報入力シート!X488="","",基本情報入力シート!X488)</f>
        <v/>
      </c>
      <c r="N451" s="339" t="str">
        <f>IF(基本情報入力シート!Y488="","",基本情報入力シート!Y488)</f>
        <v/>
      </c>
      <c r="O451" s="47"/>
      <c r="P451" s="48"/>
      <c r="Q451" s="49"/>
      <c r="R451" s="47"/>
      <c r="S451" s="336"/>
      <c r="T451" s="454" t="str">
        <f>IFERROR(S451*VLOOKUP(AE451,【参考】数式用3!$AN$3:$BU$14,MATCH(N451,【参考】数式用3!$AN$2:$BU$2,0)),"")</f>
        <v/>
      </c>
      <c r="U451" s="337"/>
      <c r="V451" s="55"/>
      <c r="W451" s="55"/>
      <c r="X451" s="960" t="str">
        <f>IFERROR(V451*VLOOKUP(AF451,【参考】数式用3!$AN$15:$BU$23,MATCH(N451,【参考】数式用3!$AN$2:$BU$2,0)),"")</f>
        <v/>
      </c>
      <c r="Y451" s="961"/>
      <c r="Z451" s="450"/>
      <c r="AA451" s="428"/>
      <c r="AB451" s="338" t="str">
        <f>IFERROR(AA451*VLOOKUP(AG451,【参考】数式用3!$AN$24:$BU$27,MATCH(N451,【参考】数式用3!$AN$2:$BU$2,0)),"")</f>
        <v/>
      </c>
      <c r="AC451" s="50"/>
      <c r="AD451" s="427" t="str">
        <f t="shared" si="27"/>
        <v/>
      </c>
      <c r="AE451" s="323" t="str">
        <f t="shared" si="28"/>
        <v/>
      </c>
      <c r="AF451" s="323" t="str">
        <f t="shared" si="29"/>
        <v/>
      </c>
      <c r="AG451" s="323" t="str">
        <f t="shared" si="30"/>
        <v/>
      </c>
    </row>
    <row r="452" spans="1:33" ht="25" customHeight="1">
      <c r="A452" s="430">
        <v>433</v>
      </c>
      <c r="B452" s="908" t="str">
        <f>IF(基本情報入力シート!C489="","",基本情報入力シート!C489)</f>
        <v/>
      </c>
      <c r="C452" s="909"/>
      <c r="D452" s="909"/>
      <c r="E452" s="909"/>
      <c r="F452" s="909"/>
      <c r="G452" s="909"/>
      <c r="H452" s="909"/>
      <c r="I452" s="909"/>
      <c r="J452" s="325" t="str">
        <f>IF(基本情報入力シート!M489="","",基本情報入力シート!M489)</f>
        <v/>
      </c>
      <c r="K452" s="325" t="str">
        <f>IF(基本情報入力シート!R489="","",基本情報入力シート!R489)</f>
        <v/>
      </c>
      <c r="L452" s="325" t="str">
        <f>IF(基本情報入力シート!W489="","",基本情報入力シート!W489)</f>
        <v/>
      </c>
      <c r="M452" s="335" t="str">
        <f>IF(基本情報入力シート!X489="","",基本情報入力シート!X489)</f>
        <v/>
      </c>
      <c r="N452" s="339" t="str">
        <f>IF(基本情報入力シート!Y489="","",基本情報入力シート!Y489)</f>
        <v/>
      </c>
      <c r="O452" s="47"/>
      <c r="P452" s="48"/>
      <c r="Q452" s="49"/>
      <c r="R452" s="47"/>
      <c r="S452" s="336"/>
      <c r="T452" s="454" t="str">
        <f>IFERROR(S452*VLOOKUP(AE452,【参考】数式用3!$AN$3:$BU$14,MATCH(N452,【参考】数式用3!$AN$2:$BU$2,0)),"")</f>
        <v/>
      </c>
      <c r="U452" s="337"/>
      <c r="V452" s="55"/>
      <c r="W452" s="55"/>
      <c r="X452" s="960" t="str">
        <f>IFERROR(V452*VLOOKUP(AF452,【参考】数式用3!$AN$15:$BU$23,MATCH(N452,【参考】数式用3!$AN$2:$BU$2,0)),"")</f>
        <v/>
      </c>
      <c r="Y452" s="961"/>
      <c r="Z452" s="450"/>
      <c r="AA452" s="428"/>
      <c r="AB452" s="338" t="str">
        <f>IFERROR(AA452*VLOOKUP(AG452,【参考】数式用3!$AN$24:$BU$27,MATCH(N452,【参考】数式用3!$AN$2:$BU$2,0)),"")</f>
        <v/>
      </c>
      <c r="AC452" s="50"/>
      <c r="AD452" s="427" t="str">
        <f t="shared" si="27"/>
        <v/>
      </c>
      <c r="AE452" s="323" t="str">
        <f t="shared" si="28"/>
        <v/>
      </c>
      <c r="AF452" s="323" t="str">
        <f t="shared" si="29"/>
        <v/>
      </c>
      <c r="AG452" s="323" t="str">
        <f t="shared" si="30"/>
        <v/>
      </c>
    </row>
    <row r="453" spans="1:33" ht="25" customHeight="1">
      <c r="A453" s="430">
        <v>434</v>
      </c>
      <c r="B453" s="908" t="str">
        <f>IF(基本情報入力シート!C490="","",基本情報入力シート!C490)</f>
        <v/>
      </c>
      <c r="C453" s="909"/>
      <c r="D453" s="909"/>
      <c r="E453" s="909"/>
      <c r="F453" s="909"/>
      <c r="G453" s="909"/>
      <c r="H453" s="909"/>
      <c r="I453" s="909"/>
      <c r="J453" s="325" t="str">
        <f>IF(基本情報入力シート!M490="","",基本情報入力シート!M490)</f>
        <v/>
      </c>
      <c r="K453" s="325" t="str">
        <f>IF(基本情報入力シート!R490="","",基本情報入力シート!R490)</f>
        <v/>
      </c>
      <c r="L453" s="325" t="str">
        <f>IF(基本情報入力シート!W490="","",基本情報入力シート!W490)</f>
        <v/>
      </c>
      <c r="M453" s="335" t="str">
        <f>IF(基本情報入力シート!X490="","",基本情報入力シート!X490)</f>
        <v/>
      </c>
      <c r="N453" s="339" t="str">
        <f>IF(基本情報入力シート!Y490="","",基本情報入力シート!Y490)</f>
        <v/>
      </c>
      <c r="O453" s="47"/>
      <c r="P453" s="48"/>
      <c r="Q453" s="49"/>
      <c r="R453" s="47"/>
      <c r="S453" s="336"/>
      <c r="T453" s="454" t="str">
        <f>IFERROR(S453*VLOOKUP(AE453,【参考】数式用3!$AN$3:$BU$14,MATCH(N453,【参考】数式用3!$AN$2:$BU$2,0)),"")</f>
        <v/>
      </c>
      <c r="U453" s="337"/>
      <c r="V453" s="55"/>
      <c r="W453" s="55"/>
      <c r="X453" s="960" t="str">
        <f>IFERROR(V453*VLOOKUP(AF453,【参考】数式用3!$AN$15:$BU$23,MATCH(N453,【参考】数式用3!$AN$2:$BU$2,0)),"")</f>
        <v/>
      </c>
      <c r="Y453" s="961"/>
      <c r="Z453" s="450"/>
      <c r="AA453" s="428"/>
      <c r="AB453" s="338" t="str">
        <f>IFERROR(AA453*VLOOKUP(AG453,【参考】数式用3!$AN$24:$BU$27,MATCH(N453,【参考】数式用3!$AN$2:$BU$2,0)),"")</f>
        <v/>
      </c>
      <c r="AC453" s="50"/>
      <c r="AD453" s="427" t="str">
        <f t="shared" si="27"/>
        <v/>
      </c>
      <c r="AE453" s="323" t="str">
        <f t="shared" si="28"/>
        <v/>
      </c>
      <c r="AF453" s="323" t="str">
        <f t="shared" si="29"/>
        <v/>
      </c>
      <c r="AG453" s="323" t="str">
        <f t="shared" si="30"/>
        <v/>
      </c>
    </row>
    <row r="454" spans="1:33" ht="25" customHeight="1">
      <c r="A454" s="430">
        <v>435</v>
      </c>
      <c r="B454" s="908" t="str">
        <f>IF(基本情報入力シート!C491="","",基本情報入力シート!C491)</f>
        <v/>
      </c>
      <c r="C454" s="909"/>
      <c r="D454" s="909"/>
      <c r="E454" s="909"/>
      <c r="F454" s="909"/>
      <c r="G454" s="909"/>
      <c r="H454" s="909"/>
      <c r="I454" s="909"/>
      <c r="J454" s="325" t="str">
        <f>IF(基本情報入力シート!M491="","",基本情報入力シート!M491)</f>
        <v/>
      </c>
      <c r="K454" s="325" t="str">
        <f>IF(基本情報入力シート!R491="","",基本情報入力シート!R491)</f>
        <v/>
      </c>
      <c r="L454" s="325" t="str">
        <f>IF(基本情報入力シート!W491="","",基本情報入力シート!W491)</f>
        <v/>
      </c>
      <c r="M454" s="335" t="str">
        <f>IF(基本情報入力シート!X491="","",基本情報入力シート!X491)</f>
        <v/>
      </c>
      <c r="N454" s="339" t="str">
        <f>IF(基本情報入力シート!Y491="","",基本情報入力シート!Y491)</f>
        <v/>
      </c>
      <c r="O454" s="47"/>
      <c r="P454" s="48"/>
      <c r="Q454" s="49"/>
      <c r="R454" s="47"/>
      <c r="S454" s="336"/>
      <c r="T454" s="454" t="str">
        <f>IFERROR(S454*VLOOKUP(AE454,【参考】数式用3!$AN$3:$BU$14,MATCH(N454,【参考】数式用3!$AN$2:$BU$2,0)),"")</f>
        <v/>
      </c>
      <c r="U454" s="337"/>
      <c r="V454" s="55"/>
      <c r="W454" s="55"/>
      <c r="X454" s="960" t="str">
        <f>IFERROR(V454*VLOOKUP(AF454,【参考】数式用3!$AN$15:$BU$23,MATCH(N454,【参考】数式用3!$AN$2:$BU$2,0)),"")</f>
        <v/>
      </c>
      <c r="Y454" s="961"/>
      <c r="Z454" s="450"/>
      <c r="AA454" s="428"/>
      <c r="AB454" s="338" t="str">
        <f>IFERROR(AA454*VLOOKUP(AG454,【参考】数式用3!$AN$24:$BU$27,MATCH(N454,【参考】数式用3!$AN$2:$BU$2,0)),"")</f>
        <v/>
      </c>
      <c r="AC454" s="50"/>
      <c r="AD454" s="427" t="str">
        <f t="shared" si="27"/>
        <v/>
      </c>
      <c r="AE454" s="323" t="str">
        <f t="shared" si="28"/>
        <v/>
      </c>
      <c r="AF454" s="323" t="str">
        <f t="shared" si="29"/>
        <v/>
      </c>
      <c r="AG454" s="323" t="str">
        <f t="shared" si="30"/>
        <v/>
      </c>
    </row>
    <row r="455" spans="1:33" ht="25" customHeight="1">
      <c r="A455" s="430">
        <v>436</v>
      </c>
      <c r="B455" s="908" t="str">
        <f>IF(基本情報入力シート!C492="","",基本情報入力シート!C492)</f>
        <v/>
      </c>
      <c r="C455" s="909"/>
      <c r="D455" s="909"/>
      <c r="E455" s="909"/>
      <c r="F455" s="909"/>
      <c r="G455" s="909"/>
      <c r="H455" s="909"/>
      <c r="I455" s="909"/>
      <c r="J455" s="325" t="str">
        <f>IF(基本情報入力シート!M492="","",基本情報入力シート!M492)</f>
        <v/>
      </c>
      <c r="K455" s="325" t="str">
        <f>IF(基本情報入力シート!R492="","",基本情報入力シート!R492)</f>
        <v/>
      </c>
      <c r="L455" s="325" t="str">
        <f>IF(基本情報入力シート!W492="","",基本情報入力シート!W492)</f>
        <v/>
      </c>
      <c r="M455" s="335" t="str">
        <f>IF(基本情報入力シート!X492="","",基本情報入力シート!X492)</f>
        <v/>
      </c>
      <c r="N455" s="339" t="str">
        <f>IF(基本情報入力シート!Y492="","",基本情報入力シート!Y492)</f>
        <v/>
      </c>
      <c r="O455" s="47"/>
      <c r="P455" s="48"/>
      <c r="Q455" s="49"/>
      <c r="R455" s="47"/>
      <c r="S455" s="336"/>
      <c r="T455" s="454" t="str">
        <f>IFERROR(S455*VLOOKUP(AE455,【参考】数式用3!$AN$3:$BU$14,MATCH(N455,【参考】数式用3!$AN$2:$BU$2,0)),"")</f>
        <v/>
      </c>
      <c r="U455" s="337"/>
      <c r="V455" s="55"/>
      <c r="W455" s="55"/>
      <c r="X455" s="960" t="str">
        <f>IFERROR(V455*VLOOKUP(AF455,【参考】数式用3!$AN$15:$BU$23,MATCH(N455,【参考】数式用3!$AN$2:$BU$2,0)),"")</f>
        <v/>
      </c>
      <c r="Y455" s="961"/>
      <c r="Z455" s="450"/>
      <c r="AA455" s="428"/>
      <c r="AB455" s="338" t="str">
        <f>IFERROR(AA455*VLOOKUP(AG455,【参考】数式用3!$AN$24:$BU$27,MATCH(N455,【参考】数式用3!$AN$2:$BU$2,0)),"")</f>
        <v/>
      </c>
      <c r="AC455" s="50"/>
      <c r="AD455" s="427" t="str">
        <f t="shared" si="27"/>
        <v/>
      </c>
      <c r="AE455" s="323" t="str">
        <f t="shared" si="28"/>
        <v/>
      </c>
      <c r="AF455" s="323" t="str">
        <f t="shared" si="29"/>
        <v/>
      </c>
      <c r="AG455" s="323" t="str">
        <f t="shared" si="30"/>
        <v/>
      </c>
    </row>
    <row r="456" spans="1:33" ht="25" customHeight="1">
      <c r="A456" s="430">
        <v>437</v>
      </c>
      <c r="B456" s="908" t="str">
        <f>IF(基本情報入力シート!C493="","",基本情報入力シート!C493)</f>
        <v/>
      </c>
      <c r="C456" s="909"/>
      <c r="D456" s="909"/>
      <c r="E456" s="909"/>
      <c r="F456" s="909"/>
      <c r="G456" s="909"/>
      <c r="H456" s="909"/>
      <c r="I456" s="909"/>
      <c r="J456" s="325" t="str">
        <f>IF(基本情報入力シート!M493="","",基本情報入力シート!M493)</f>
        <v/>
      </c>
      <c r="K456" s="325" t="str">
        <f>IF(基本情報入力シート!R493="","",基本情報入力シート!R493)</f>
        <v/>
      </c>
      <c r="L456" s="325" t="str">
        <f>IF(基本情報入力シート!W493="","",基本情報入力シート!W493)</f>
        <v/>
      </c>
      <c r="M456" s="335" t="str">
        <f>IF(基本情報入力シート!X493="","",基本情報入力シート!X493)</f>
        <v/>
      </c>
      <c r="N456" s="339" t="str">
        <f>IF(基本情報入力シート!Y493="","",基本情報入力シート!Y493)</f>
        <v/>
      </c>
      <c r="O456" s="47"/>
      <c r="P456" s="48"/>
      <c r="Q456" s="49"/>
      <c r="R456" s="47"/>
      <c r="S456" s="336"/>
      <c r="T456" s="454" t="str">
        <f>IFERROR(S456*VLOOKUP(AE456,【参考】数式用3!$AN$3:$BU$14,MATCH(N456,【参考】数式用3!$AN$2:$BU$2,0)),"")</f>
        <v/>
      </c>
      <c r="U456" s="337"/>
      <c r="V456" s="55"/>
      <c r="W456" s="55"/>
      <c r="X456" s="960" t="str">
        <f>IFERROR(V456*VLOOKUP(AF456,【参考】数式用3!$AN$15:$BU$23,MATCH(N456,【参考】数式用3!$AN$2:$BU$2,0)),"")</f>
        <v/>
      </c>
      <c r="Y456" s="961"/>
      <c r="Z456" s="450"/>
      <c r="AA456" s="428"/>
      <c r="AB456" s="338" t="str">
        <f>IFERROR(AA456*VLOOKUP(AG456,【参考】数式用3!$AN$24:$BU$27,MATCH(N456,【参考】数式用3!$AN$2:$BU$2,0)),"")</f>
        <v/>
      </c>
      <c r="AC456" s="50"/>
      <c r="AD456" s="427" t="str">
        <f t="shared" si="27"/>
        <v/>
      </c>
      <c r="AE456" s="323" t="str">
        <f t="shared" si="28"/>
        <v/>
      </c>
      <c r="AF456" s="323" t="str">
        <f t="shared" si="29"/>
        <v/>
      </c>
      <c r="AG456" s="323" t="str">
        <f t="shared" si="30"/>
        <v/>
      </c>
    </row>
    <row r="457" spans="1:33" ht="25" customHeight="1">
      <c r="A457" s="430">
        <v>438</v>
      </c>
      <c r="B457" s="908" t="str">
        <f>IF(基本情報入力シート!C494="","",基本情報入力シート!C494)</f>
        <v/>
      </c>
      <c r="C457" s="909"/>
      <c r="D457" s="909"/>
      <c r="E457" s="909"/>
      <c r="F457" s="909"/>
      <c r="G457" s="909"/>
      <c r="H457" s="909"/>
      <c r="I457" s="909"/>
      <c r="J457" s="325" t="str">
        <f>IF(基本情報入力シート!M494="","",基本情報入力シート!M494)</f>
        <v/>
      </c>
      <c r="K457" s="325" t="str">
        <f>IF(基本情報入力シート!R494="","",基本情報入力シート!R494)</f>
        <v/>
      </c>
      <c r="L457" s="325" t="str">
        <f>IF(基本情報入力シート!W494="","",基本情報入力シート!W494)</f>
        <v/>
      </c>
      <c r="M457" s="335" t="str">
        <f>IF(基本情報入力シート!X494="","",基本情報入力シート!X494)</f>
        <v/>
      </c>
      <c r="N457" s="339" t="str">
        <f>IF(基本情報入力シート!Y494="","",基本情報入力シート!Y494)</f>
        <v/>
      </c>
      <c r="O457" s="47"/>
      <c r="P457" s="48"/>
      <c r="Q457" s="49"/>
      <c r="R457" s="47"/>
      <c r="S457" s="336"/>
      <c r="T457" s="454" t="str">
        <f>IFERROR(S457*VLOOKUP(AE457,【参考】数式用3!$AN$3:$BU$14,MATCH(N457,【参考】数式用3!$AN$2:$BU$2,0)),"")</f>
        <v/>
      </c>
      <c r="U457" s="337"/>
      <c r="V457" s="55"/>
      <c r="W457" s="55"/>
      <c r="X457" s="960" t="str">
        <f>IFERROR(V457*VLOOKUP(AF457,【参考】数式用3!$AN$15:$BU$23,MATCH(N457,【参考】数式用3!$AN$2:$BU$2,0)),"")</f>
        <v/>
      </c>
      <c r="Y457" s="961"/>
      <c r="Z457" s="450"/>
      <c r="AA457" s="428"/>
      <c r="AB457" s="338" t="str">
        <f>IFERROR(AA457*VLOOKUP(AG457,【参考】数式用3!$AN$24:$BU$27,MATCH(N457,【参考】数式用3!$AN$2:$BU$2,0)),"")</f>
        <v/>
      </c>
      <c r="AC457" s="50"/>
      <c r="AD457" s="427" t="str">
        <f t="shared" si="27"/>
        <v/>
      </c>
      <c r="AE457" s="323" t="str">
        <f t="shared" si="28"/>
        <v/>
      </c>
      <c r="AF457" s="323" t="str">
        <f t="shared" si="29"/>
        <v/>
      </c>
      <c r="AG457" s="323" t="str">
        <f t="shared" si="30"/>
        <v/>
      </c>
    </row>
    <row r="458" spans="1:33" ht="25" customHeight="1">
      <c r="A458" s="430">
        <v>439</v>
      </c>
      <c r="B458" s="908" t="str">
        <f>IF(基本情報入力シート!C495="","",基本情報入力シート!C495)</f>
        <v/>
      </c>
      <c r="C458" s="909"/>
      <c r="D458" s="909"/>
      <c r="E458" s="909"/>
      <c r="F458" s="909"/>
      <c r="G458" s="909"/>
      <c r="H458" s="909"/>
      <c r="I458" s="909"/>
      <c r="J458" s="325" t="str">
        <f>IF(基本情報入力シート!M495="","",基本情報入力シート!M495)</f>
        <v/>
      </c>
      <c r="K458" s="325" t="str">
        <f>IF(基本情報入力シート!R495="","",基本情報入力シート!R495)</f>
        <v/>
      </c>
      <c r="L458" s="325" t="str">
        <f>IF(基本情報入力シート!W495="","",基本情報入力シート!W495)</f>
        <v/>
      </c>
      <c r="M458" s="335" t="str">
        <f>IF(基本情報入力シート!X495="","",基本情報入力シート!X495)</f>
        <v/>
      </c>
      <c r="N458" s="339" t="str">
        <f>IF(基本情報入力シート!Y495="","",基本情報入力シート!Y495)</f>
        <v/>
      </c>
      <c r="O458" s="47"/>
      <c r="P458" s="48"/>
      <c r="Q458" s="49"/>
      <c r="R458" s="47"/>
      <c r="S458" s="336"/>
      <c r="T458" s="454" t="str">
        <f>IFERROR(S458*VLOOKUP(AE458,【参考】数式用3!$AN$3:$BU$14,MATCH(N458,【参考】数式用3!$AN$2:$BU$2,0)),"")</f>
        <v/>
      </c>
      <c r="U458" s="337"/>
      <c r="V458" s="55"/>
      <c r="W458" s="55"/>
      <c r="X458" s="960" t="str">
        <f>IFERROR(V458*VLOOKUP(AF458,【参考】数式用3!$AN$15:$BU$23,MATCH(N458,【参考】数式用3!$AN$2:$BU$2,0)),"")</f>
        <v/>
      </c>
      <c r="Y458" s="961"/>
      <c r="Z458" s="450"/>
      <c r="AA458" s="428"/>
      <c r="AB458" s="338" t="str">
        <f>IFERROR(AA458*VLOOKUP(AG458,【参考】数式用3!$AN$24:$BU$27,MATCH(N458,【参考】数式用3!$AN$2:$BU$2,0)),"")</f>
        <v/>
      </c>
      <c r="AC458" s="50"/>
      <c r="AD458" s="427" t="str">
        <f t="shared" si="27"/>
        <v/>
      </c>
      <c r="AE458" s="323" t="str">
        <f t="shared" si="28"/>
        <v/>
      </c>
      <c r="AF458" s="323" t="str">
        <f t="shared" si="29"/>
        <v/>
      </c>
      <c r="AG458" s="323" t="str">
        <f t="shared" si="30"/>
        <v/>
      </c>
    </row>
    <row r="459" spans="1:33" ht="25" customHeight="1">
      <c r="A459" s="430">
        <v>440</v>
      </c>
      <c r="B459" s="908" t="str">
        <f>IF(基本情報入力シート!C496="","",基本情報入力シート!C496)</f>
        <v/>
      </c>
      <c r="C459" s="909"/>
      <c r="D459" s="909"/>
      <c r="E459" s="909"/>
      <c r="F459" s="909"/>
      <c r="G459" s="909"/>
      <c r="H459" s="909"/>
      <c r="I459" s="909"/>
      <c r="J459" s="325" t="str">
        <f>IF(基本情報入力シート!M496="","",基本情報入力シート!M496)</f>
        <v/>
      </c>
      <c r="K459" s="325" t="str">
        <f>IF(基本情報入力シート!R496="","",基本情報入力シート!R496)</f>
        <v/>
      </c>
      <c r="L459" s="325" t="str">
        <f>IF(基本情報入力シート!W496="","",基本情報入力シート!W496)</f>
        <v/>
      </c>
      <c r="M459" s="335" t="str">
        <f>IF(基本情報入力シート!X496="","",基本情報入力シート!X496)</f>
        <v/>
      </c>
      <c r="N459" s="339" t="str">
        <f>IF(基本情報入力シート!Y496="","",基本情報入力シート!Y496)</f>
        <v/>
      </c>
      <c r="O459" s="47"/>
      <c r="P459" s="48"/>
      <c r="Q459" s="49"/>
      <c r="R459" s="47"/>
      <c r="S459" s="336"/>
      <c r="T459" s="454" t="str">
        <f>IFERROR(S459*VLOOKUP(AE459,【参考】数式用3!$AN$3:$BU$14,MATCH(N459,【参考】数式用3!$AN$2:$BU$2,0)),"")</f>
        <v/>
      </c>
      <c r="U459" s="337"/>
      <c r="V459" s="55"/>
      <c r="W459" s="55"/>
      <c r="X459" s="960" t="str">
        <f>IFERROR(V459*VLOOKUP(AF459,【参考】数式用3!$AN$15:$BU$23,MATCH(N459,【参考】数式用3!$AN$2:$BU$2,0)),"")</f>
        <v/>
      </c>
      <c r="Y459" s="961"/>
      <c r="Z459" s="450"/>
      <c r="AA459" s="428"/>
      <c r="AB459" s="338" t="str">
        <f>IFERROR(AA459*VLOOKUP(AG459,【参考】数式用3!$AN$24:$BU$27,MATCH(N459,【参考】数式用3!$AN$2:$BU$2,0)),"")</f>
        <v/>
      </c>
      <c r="AC459" s="50"/>
      <c r="AD459" s="427" t="str">
        <f t="shared" si="27"/>
        <v/>
      </c>
      <c r="AE459" s="323" t="str">
        <f t="shared" si="28"/>
        <v/>
      </c>
      <c r="AF459" s="323" t="str">
        <f t="shared" si="29"/>
        <v/>
      </c>
      <c r="AG459" s="323" t="str">
        <f t="shared" si="30"/>
        <v/>
      </c>
    </row>
    <row r="460" spans="1:33" ht="25" customHeight="1">
      <c r="A460" s="430">
        <v>441</v>
      </c>
      <c r="B460" s="908" t="str">
        <f>IF(基本情報入力シート!C497="","",基本情報入力シート!C497)</f>
        <v/>
      </c>
      <c r="C460" s="909"/>
      <c r="D460" s="909"/>
      <c r="E460" s="909"/>
      <c r="F460" s="909"/>
      <c r="G460" s="909"/>
      <c r="H460" s="909"/>
      <c r="I460" s="909"/>
      <c r="J460" s="325" t="str">
        <f>IF(基本情報入力シート!M497="","",基本情報入力シート!M497)</f>
        <v/>
      </c>
      <c r="K460" s="325" t="str">
        <f>IF(基本情報入力シート!R497="","",基本情報入力シート!R497)</f>
        <v/>
      </c>
      <c r="L460" s="325" t="str">
        <f>IF(基本情報入力シート!W497="","",基本情報入力シート!W497)</f>
        <v/>
      </c>
      <c r="M460" s="335" t="str">
        <f>IF(基本情報入力シート!X497="","",基本情報入力シート!X497)</f>
        <v/>
      </c>
      <c r="N460" s="339" t="str">
        <f>IF(基本情報入力シート!Y497="","",基本情報入力シート!Y497)</f>
        <v/>
      </c>
      <c r="O460" s="47"/>
      <c r="P460" s="48"/>
      <c r="Q460" s="49"/>
      <c r="R460" s="47"/>
      <c r="S460" s="336"/>
      <c r="T460" s="454" t="str">
        <f>IFERROR(S460*VLOOKUP(AE460,【参考】数式用3!$AN$3:$BU$14,MATCH(N460,【参考】数式用3!$AN$2:$BU$2,0)),"")</f>
        <v/>
      </c>
      <c r="U460" s="337"/>
      <c r="V460" s="55"/>
      <c r="W460" s="55"/>
      <c r="X460" s="960" t="str">
        <f>IFERROR(V460*VLOOKUP(AF460,【参考】数式用3!$AN$15:$BU$23,MATCH(N460,【参考】数式用3!$AN$2:$BU$2,0)),"")</f>
        <v/>
      </c>
      <c r="Y460" s="961"/>
      <c r="Z460" s="450"/>
      <c r="AA460" s="428"/>
      <c r="AB460" s="338" t="str">
        <f>IFERROR(AA460*VLOOKUP(AG460,【参考】数式用3!$AN$24:$BU$27,MATCH(N460,【参考】数式用3!$AN$2:$BU$2,0)),"")</f>
        <v/>
      </c>
      <c r="AC460" s="50"/>
      <c r="AD460" s="427" t="str">
        <f t="shared" si="27"/>
        <v/>
      </c>
      <c r="AE460" s="323" t="str">
        <f t="shared" si="28"/>
        <v/>
      </c>
      <c r="AF460" s="323" t="str">
        <f t="shared" si="29"/>
        <v/>
      </c>
      <c r="AG460" s="323" t="str">
        <f t="shared" si="30"/>
        <v/>
      </c>
    </row>
    <row r="461" spans="1:33" ht="25" customHeight="1">
      <c r="A461" s="430">
        <v>442</v>
      </c>
      <c r="B461" s="908" t="str">
        <f>IF(基本情報入力シート!C498="","",基本情報入力シート!C498)</f>
        <v/>
      </c>
      <c r="C461" s="909"/>
      <c r="D461" s="909"/>
      <c r="E461" s="909"/>
      <c r="F461" s="909"/>
      <c r="G461" s="909"/>
      <c r="H461" s="909"/>
      <c r="I461" s="909"/>
      <c r="J461" s="325" t="str">
        <f>IF(基本情報入力シート!M498="","",基本情報入力シート!M498)</f>
        <v/>
      </c>
      <c r="K461" s="325" t="str">
        <f>IF(基本情報入力シート!R498="","",基本情報入力シート!R498)</f>
        <v/>
      </c>
      <c r="L461" s="325" t="str">
        <f>IF(基本情報入力シート!W498="","",基本情報入力シート!W498)</f>
        <v/>
      </c>
      <c r="M461" s="335" t="str">
        <f>IF(基本情報入力シート!X498="","",基本情報入力シート!X498)</f>
        <v/>
      </c>
      <c r="N461" s="339" t="str">
        <f>IF(基本情報入力シート!Y498="","",基本情報入力シート!Y498)</f>
        <v/>
      </c>
      <c r="O461" s="47"/>
      <c r="P461" s="48"/>
      <c r="Q461" s="49"/>
      <c r="R461" s="47"/>
      <c r="S461" s="336"/>
      <c r="T461" s="454" t="str">
        <f>IFERROR(S461*VLOOKUP(AE461,【参考】数式用3!$AN$3:$BU$14,MATCH(N461,【参考】数式用3!$AN$2:$BU$2,0)),"")</f>
        <v/>
      </c>
      <c r="U461" s="337"/>
      <c r="V461" s="55"/>
      <c r="W461" s="55"/>
      <c r="X461" s="960" t="str">
        <f>IFERROR(V461*VLOOKUP(AF461,【参考】数式用3!$AN$15:$BU$23,MATCH(N461,【参考】数式用3!$AN$2:$BU$2,0)),"")</f>
        <v/>
      </c>
      <c r="Y461" s="961"/>
      <c r="Z461" s="450"/>
      <c r="AA461" s="428"/>
      <c r="AB461" s="338" t="str">
        <f>IFERROR(AA461*VLOOKUP(AG461,【参考】数式用3!$AN$24:$BU$27,MATCH(N461,【参考】数式用3!$AN$2:$BU$2,0)),"")</f>
        <v/>
      </c>
      <c r="AC461" s="50"/>
      <c r="AD461" s="427" t="str">
        <f t="shared" si="27"/>
        <v/>
      </c>
      <c r="AE461" s="323" t="str">
        <f t="shared" si="28"/>
        <v/>
      </c>
      <c r="AF461" s="323" t="str">
        <f t="shared" si="29"/>
        <v/>
      </c>
      <c r="AG461" s="323" t="str">
        <f t="shared" si="30"/>
        <v/>
      </c>
    </row>
    <row r="462" spans="1:33" ht="25" customHeight="1">
      <c r="A462" s="430">
        <v>443</v>
      </c>
      <c r="B462" s="908" t="str">
        <f>IF(基本情報入力シート!C499="","",基本情報入力シート!C499)</f>
        <v/>
      </c>
      <c r="C462" s="909"/>
      <c r="D462" s="909"/>
      <c r="E462" s="909"/>
      <c r="F462" s="909"/>
      <c r="G462" s="909"/>
      <c r="H462" s="909"/>
      <c r="I462" s="909"/>
      <c r="J462" s="325" t="str">
        <f>IF(基本情報入力シート!M499="","",基本情報入力シート!M499)</f>
        <v/>
      </c>
      <c r="K462" s="325" t="str">
        <f>IF(基本情報入力シート!R499="","",基本情報入力シート!R499)</f>
        <v/>
      </c>
      <c r="L462" s="325" t="str">
        <f>IF(基本情報入力シート!W499="","",基本情報入力シート!W499)</f>
        <v/>
      </c>
      <c r="M462" s="335" t="str">
        <f>IF(基本情報入力シート!X499="","",基本情報入力シート!X499)</f>
        <v/>
      </c>
      <c r="N462" s="339" t="str">
        <f>IF(基本情報入力シート!Y499="","",基本情報入力シート!Y499)</f>
        <v/>
      </c>
      <c r="O462" s="47"/>
      <c r="P462" s="48"/>
      <c r="Q462" s="49"/>
      <c r="R462" s="47"/>
      <c r="S462" s="336"/>
      <c r="T462" s="454" t="str">
        <f>IFERROR(S462*VLOOKUP(AE462,【参考】数式用3!$AN$3:$BU$14,MATCH(N462,【参考】数式用3!$AN$2:$BU$2,0)),"")</f>
        <v/>
      </c>
      <c r="U462" s="337"/>
      <c r="V462" s="55"/>
      <c r="W462" s="55"/>
      <c r="X462" s="960" t="str">
        <f>IFERROR(V462*VLOOKUP(AF462,【参考】数式用3!$AN$15:$BU$23,MATCH(N462,【参考】数式用3!$AN$2:$BU$2,0)),"")</f>
        <v/>
      </c>
      <c r="Y462" s="961"/>
      <c r="Z462" s="450"/>
      <c r="AA462" s="428"/>
      <c r="AB462" s="338" t="str">
        <f>IFERROR(AA462*VLOOKUP(AG462,【参考】数式用3!$AN$24:$BU$27,MATCH(N462,【参考】数式用3!$AN$2:$BU$2,0)),"")</f>
        <v/>
      </c>
      <c r="AC462" s="50"/>
      <c r="AD462" s="427" t="str">
        <f t="shared" si="27"/>
        <v/>
      </c>
      <c r="AE462" s="323" t="str">
        <f t="shared" si="28"/>
        <v/>
      </c>
      <c r="AF462" s="323" t="str">
        <f t="shared" si="29"/>
        <v/>
      </c>
      <c r="AG462" s="323" t="str">
        <f t="shared" si="30"/>
        <v/>
      </c>
    </row>
    <row r="463" spans="1:33" ht="25" customHeight="1">
      <c r="A463" s="430">
        <v>444</v>
      </c>
      <c r="B463" s="908" t="str">
        <f>IF(基本情報入力シート!C500="","",基本情報入力シート!C500)</f>
        <v/>
      </c>
      <c r="C463" s="909"/>
      <c r="D463" s="909"/>
      <c r="E463" s="909"/>
      <c r="F463" s="909"/>
      <c r="G463" s="909"/>
      <c r="H463" s="909"/>
      <c r="I463" s="909"/>
      <c r="J463" s="325" t="str">
        <f>IF(基本情報入力シート!M500="","",基本情報入力シート!M500)</f>
        <v/>
      </c>
      <c r="K463" s="325" t="str">
        <f>IF(基本情報入力シート!R500="","",基本情報入力シート!R500)</f>
        <v/>
      </c>
      <c r="L463" s="325" t="str">
        <f>IF(基本情報入力シート!W500="","",基本情報入力シート!W500)</f>
        <v/>
      </c>
      <c r="M463" s="335" t="str">
        <f>IF(基本情報入力シート!X500="","",基本情報入力シート!X500)</f>
        <v/>
      </c>
      <c r="N463" s="339" t="str">
        <f>IF(基本情報入力シート!Y500="","",基本情報入力シート!Y500)</f>
        <v/>
      </c>
      <c r="O463" s="47"/>
      <c r="P463" s="48"/>
      <c r="Q463" s="49"/>
      <c r="R463" s="47"/>
      <c r="S463" s="336"/>
      <c r="T463" s="454" t="str">
        <f>IFERROR(S463*VLOOKUP(AE463,【参考】数式用3!$AN$3:$BU$14,MATCH(N463,【参考】数式用3!$AN$2:$BU$2,0)),"")</f>
        <v/>
      </c>
      <c r="U463" s="337"/>
      <c r="V463" s="55"/>
      <c r="W463" s="55"/>
      <c r="X463" s="960" t="str">
        <f>IFERROR(V463*VLOOKUP(AF463,【参考】数式用3!$AN$15:$BU$23,MATCH(N463,【参考】数式用3!$AN$2:$BU$2,0)),"")</f>
        <v/>
      </c>
      <c r="Y463" s="961"/>
      <c r="Z463" s="450"/>
      <c r="AA463" s="428"/>
      <c r="AB463" s="338" t="str">
        <f>IFERROR(AA463*VLOOKUP(AG463,【参考】数式用3!$AN$24:$BU$27,MATCH(N463,【参考】数式用3!$AN$2:$BU$2,0)),"")</f>
        <v/>
      </c>
      <c r="AC463" s="50"/>
      <c r="AD463" s="427" t="str">
        <f t="shared" si="27"/>
        <v/>
      </c>
      <c r="AE463" s="323" t="str">
        <f t="shared" si="28"/>
        <v/>
      </c>
      <c r="AF463" s="323" t="str">
        <f t="shared" si="29"/>
        <v/>
      </c>
      <c r="AG463" s="323" t="str">
        <f t="shared" si="30"/>
        <v/>
      </c>
    </row>
    <row r="464" spans="1:33" ht="25" customHeight="1">
      <c r="A464" s="430">
        <v>445</v>
      </c>
      <c r="B464" s="908" t="str">
        <f>IF(基本情報入力シート!C501="","",基本情報入力シート!C501)</f>
        <v/>
      </c>
      <c r="C464" s="909"/>
      <c r="D464" s="909"/>
      <c r="E464" s="909"/>
      <c r="F464" s="909"/>
      <c r="G464" s="909"/>
      <c r="H464" s="909"/>
      <c r="I464" s="909"/>
      <c r="J464" s="325" t="str">
        <f>IF(基本情報入力シート!M501="","",基本情報入力シート!M501)</f>
        <v/>
      </c>
      <c r="K464" s="325" t="str">
        <f>IF(基本情報入力シート!R501="","",基本情報入力シート!R501)</f>
        <v/>
      </c>
      <c r="L464" s="325" t="str">
        <f>IF(基本情報入力シート!W501="","",基本情報入力シート!W501)</f>
        <v/>
      </c>
      <c r="M464" s="335" t="str">
        <f>IF(基本情報入力シート!X501="","",基本情報入力シート!X501)</f>
        <v/>
      </c>
      <c r="N464" s="339" t="str">
        <f>IF(基本情報入力シート!Y501="","",基本情報入力シート!Y501)</f>
        <v/>
      </c>
      <c r="O464" s="47"/>
      <c r="P464" s="48"/>
      <c r="Q464" s="49"/>
      <c r="R464" s="47"/>
      <c r="S464" s="336"/>
      <c r="T464" s="454" t="str">
        <f>IFERROR(S464*VLOOKUP(AE464,【参考】数式用3!$AN$3:$BU$14,MATCH(N464,【参考】数式用3!$AN$2:$BU$2,0)),"")</f>
        <v/>
      </c>
      <c r="U464" s="337"/>
      <c r="V464" s="55"/>
      <c r="W464" s="55"/>
      <c r="X464" s="960" t="str">
        <f>IFERROR(V464*VLOOKUP(AF464,【参考】数式用3!$AN$15:$BU$23,MATCH(N464,【参考】数式用3!$AN$2:$BU$2,0)),"")</f>
        <v/>
      </c>
      <c r="Y464" s="961"/>
      <c r="Z464" s="450"/>
      <c r="AA464" s="428"/>
      <c r="AB464" s="338" t="str">
        <f>IFERROR(AA464*VLOOKUP(AG464,【参考】数式用3!$AN$24:$BU$27,MATCH(N464,【参考】数式用3!$AN$2:$BU$2,0)),"")</f>
        <v/>
      </c>
      <c r="AC464" s="50"/>
      <c r="AD464" s="427" t="str">
        <f t="shared" si="27"/>
        <v/>
      </c>
      <c r="AE464" s="323" t="str">
        <f t="shared" si="28"/>
        <v/>
      </c>
      <c r="AF464" s="323" t="str">
        <f t="shared" si="29"/>
        <v/>
      </c>
      <c r="AG464" s="323" t="str">
        <f t="shared" si="30"/>
        <v/>
      </c>
    </row>
    <row r="465" spans="1:33" ht="25" customHeight="1">
      <c r="A465" s="430">
        <v>446</v>
      </c>
      <c r="B465" s="908" t="str">
        <f>IF(基本情報入力シート!C502="","",基本情報入力シート!C502)</f>
        <v/>
      </c>
      <c r="C465" s="909"/>
      <c r="D465" s="909"/>
      <c r="E465" s="909"/>
      <c r="F465" s="909"/>
      <c r="G465" s="909"/>
      <c r="H465" s="909"/>
      <c r="I465" s="909"/>
      <c r="J465" s="325" t="str">
        <f>IF(基本情報入力シート!M502="","",基本情報入力シート!M502)</f>
        <v/>
      </c>
      <c r="K465" s="325" t="str">
        <f>IF(基本情報入力シート!R502="","",基本情報入力シート!R502)</f>
        <v/>
      </c>
      <c r="L465" s="325" t="str">
        <f>IF(基本情報入力シート!W502="","",基本情報入力シート!W502)</f>
        <v/>
      </c>
      <c r="M465" s="335" t="str">
        <f>IF(基本情報入力シート!X502="","",基本情報入力シート!X502)</f>
        <v/>
      </c>
      <c r="N465" s="339" t="str">
        <f>IF(基本情報入力シート!Y502="","",基本情報入力シート!Y502)</f>
        <v/>
      </c>
      <c r="O465" s="47"/>
      <c r="P465" s="48"/>
      <c r="Q465" s="49"/>
      <c r="R465" s="47"/>
      <c r="S465" s="336"/>
      <c r="T465" s="454" t="str">
        <f>IFERROR(S465*VLOOKUP(AE465,【参考】数式用3!$AN$3:$BU$14,MATCH(N465,【参考】数式用3!$AN$2:$BU$2,0)),"")</f>
        <v/>
      </c>
      <c r="U465" s="337"/>
      <c r="V465" s="55"/>
      <c r="W465" s="55"/>
      <c r="X465" s="960" t="str">
        <f>IFERROR(V465*VLOOKUP(AF465,【参考】数式用3!$AN$15:$BU$23,MATCH(N465,【参考】数式用3!$AN$2:$BU$2,0)),"")</f>
        <v/>
      </c>
      <c r="Y465" s="961"/>
      <c r="Z465" s="450"/>
      <c r="AA465" s="428"/>
      <c r="AB465" s="338" t="str">
        <f>IFERROR(AA465*VLOOKUP(AG465,【参考】数式用3!$AN$24:$BU$27,MATCH(N465,【参考】数式用3!$AN$2:$BU$2,0)),"")</f>
        <v/>
      </c>
      <c r="AC465" s="50"/>
      <c r="AD465" s="427" t="str">
        <f t="shared" ref="AD465:AD528" si="31">IF(OR(U465="特定加算Ⅰ",U465="特定加算Ⅱ"),IF(W465&lt;&gt;"",1,""),"")</f>
        <v/>
      </c>
      <c r="AE465" s="323" t="str">
        <f t="shared" si="28"/>
        <v/>
      </c>
      <c r="AF465" s="323" t="str">
        <f t="shared" si="29"/>
        <v/>
      </c>
      <c r="AG465" s="323" t="str">
        <f t="shared" si="30"/>
        <v/>
      </c>
    </row>
    <row r="466" spans="1:33" ht="25" customHeight="1">
      <c r="A466" s="430">
        <v>447</v>
      </c>
      <c r="B466" s="908" t="str">
        <f>IF(基本情報入力シート!C503="","",基本情報入力シート!C503)</f>
        <v/>
      </c>
      <c r="C466" s="909"/>
      <c r="D466" s="909"/>
      <c r="E466" s="909"/>
      <c r="F466" s="909"/>
      <c r="G466" s="909"/>
      <c r="H466" s="909"/>
      <c r="I466" s="909"/>
      <c r="J466" s="325" t="str">
        <f>IF(基本情報入力シート!M503="","",基本情報入力シート!M503)</f>
        <v/>
      </c>
      <c r="K466" s="325" t="str">
        <f>IF(基本情報入力シート!R503="","",基本情報入力シート!R503)</f>
        <v/>
      </c>
      <c r="L466" s="325" t="str">
        <f>IF(基本情報入力シート!W503="","",基本情報入力シート!W503)</f>
        <v/>
      </c>
      <c r="M466" s="335" t="str">
        <f>IF(基本情報入力シート!X503="","",基本情報入力シート!X503)</f>
        <v/>
      </c>
      <c r="N466" s="339" t="str">
        <f>IF(基本情報入力シート!Y503="","",基本情報入力シート!Y503)</f>
        <v/>
      </c>
      <c r="O466" s="47"/>
      <c r="P466" s="48"/>
      <c r="Q466" s="49"/>
      <c r="R466" s="47"/>
      <c r="S466" s="336"/>
      <c r="T466" s="454" t="str">
        <f>IFERROR(S466*VLOOKUP(AE466,【参考】数式用3!$AN$3:$BU$14,MATCH(N466,【参考】数式用3!$AN$2:$BU$2,0)),"")</f>
        <v/>
      </c>
      <c r="U466" s="337"/>
      <c r="V466" s="55"/>
      <c r="W466" s="55"/>
      <c r="X466" s="960" t="str">
        <f>IFERROR(V466*VLOOKUP(AF466,【参考】数式用3!$AN$15:$BU$23,MATCH(N466,【参考】数式用3!$AN$2:$BU$2,0)),"")</f>
        <v/>
      </c>
      <c r="Y466" s="961"/>
      <c r="Z466" s="450"/>
      <c r="AA466" s="428"/>
      <c r="AB466" s="338" t="str">
        <f>IFERROR(AA466*VLOOKUP(AG466,【参考】数式用3!$AN$24:$BU$27,MATCH(N466,【参考】数式用3!$AN$2:$BU$2,0)),"")</f>
        <v/>
      </c>
      <c r="AC466" s="50"/>
      <c r="AD466" s="427" t="str">
        <f t="shared" si="31"/>
        <v/>
      </c>
      <c r="AE466" s="323" t="str">
        <f t="shared" si="28"/>
        <v/>
      </c>
      <c r="AF466" s="323" t="str">
        <f t="shared" si="29"/>
        <v/>
      </c>
      <c r="AG466" s="323" t="str">
        <f t="shared" si="30"/>
        <v/>
      </c>
    </row>
    <row r="467" spans="1:33" ht="25" customHeight="1">
      <c r="A467" s="430">
        <v>448</v>
      </c>
      <c r="B467" s="908" t="str">
        <f>IF(基本情報入力シート!C504="","",基本情報入力シート!C504)</f>
        <v/>
      </c>
      <c r="C467" s="909"/>
      <c r="D467" s="909"/>
      <c r="E467" s="909"/>
      <c r="F467" s="909"/>
      <c r="G467" s="909"/>
      <c r="H467" s="909"/>
      <c r="I467" s="909"/>
      <c r="J467" s="325" t="str">
        <f>IF(基本情報入力シート!M504="","",基本情報入力シート!M504)</f>
        <v/>
      </c>
      <c r="K467" s="325" t="str">
        <f>IF(基本情報入力シート!R504="","",基本情報入力シート!R504)</f>
        <v/>
      </c>
      <c r="L467" s="325" t="str">
        <f>IF(基本情報入力シート!W504="","",基本情報入力シート!W504)</f>
        <v/>
      </c>
      <c r="M467" s="335" t="str">
        <f>IF(基本情報入力シート!X504="","",基本情報入力シート!X504)</f>
        <v/>
      </c>
      <c r="N467" s="339" t="str">
        <f>IF(基本情報入力シート!Y504="","",基本情報入力シート!Y504)</f>
        <v/>
      </c>
      <c r="O467" s="47"/>
      <c r="P467" s="48"/>
      <c r="Q467" s="49"/>
      <c r="R467" s="47"/>
      <c r="S467" s="336"/>
      <c r="T467" s="454" t="str">
        <f>IFERROR(S467*VLOOKUP(AE467,【参考】数式用3!$AN$3:$BU$14,MATCH(N467,【参考】数式用3!$AN$2:$BU$2,0)),"")</f>
        <v/>
      </c>
      <c r="U467" s="337"/>
      <c r="V467" s="55"/>
      <c r="W467" s="55"/>
      <c r="X467" s="960" t="str">
        <f>IFERROR(V467*VLOOKUP(AF467,【参考】数式用3!$AN$15:$BU$23,MATCH(N467,【参考】数式用3!$AN$2:$BU$2,0)),"")</f>
        <v/>
      </c>
      <c r="Y467" s="961"/>
      <c r="Z467" s="450"/>
      <c r="AA467" s="428"/>
      <c r="AB467" s="338" t="str">
        <f>IFERROR(AA467*VLOOKUP(AG467,【参考】数式用3!$AN$24:$BU$27,MATCH(N467,【参考】数式用3!$AN$2:$BU$2,0)),"")</f>
        <v/>
      </c>
      <c r="AC467" s="50"/>
      <c r="AD467" s="427" t="str">
        <f t="shared" si="31"/>
        <v/>
      </c>
      <c r="AE467" s="323" t="str">
        <f t="shared" si="28"/>
        <v/>
      </c>
      <c r="AF467" s="323" t="str">
        <f t="shared" si="29"/>
        <v/>
      </c>
      <c r="AG467" s="323" t="str">
        <f t="shared" si="30"/>
        <v/>
      </c>
    </row>
    <row r="468" spans="1:33" ht="25" customHeight="1">
      <c r="A468" s="430">
        <v>449</v>
      </c>
      <c r="B468" s="908" t="str">
        <f>IF(基本情報入力シート!C505="","",基本情報入力シート!C505)</f>
        <v/>
      </c>
      <c r="C468" s="909"/>
      <c r="D468" s="909"/>
      <c r="E468" s="909"/>
      <c r="F468" s="909"/>
      <c r="G468" s="909"/>
      <c r="H468" s="909"/>
      <c r="I468" s="909"/>
      <c r="J468" s="325" t="str">
        <f>IF(基本情報入力シート!M505="","",基本情報入力シート!M505)</f>
        <v/>
      </c>
      <c r="K468" s="325" t="str">
        <f>IF(基本情報入力シート!R505="","",基本情報入力シート!R505)</f>
        <v/>
      </c>
      <c r="L468" s="325" t="str">
        <f>IF(基本情報入力シート!W505="","",基本情報入力シート!W505)</f>
        <v/>
      </c>
      <c r="M468" s="335" t="str">
        <f>IF(基本情報入力シート!X505="","",基本情報入力シート!X505)</f>
        <v/>
      </c>
      <c r="N468" s="339" t="str">
        <f>IF(基本情報入力シート!Y505="","",基本情報入力シート!Y505)</f>
        <v/>
      </c>
      <c r="O468" s="47"/>
      <c r="P468" s="48"/>
      <c r="Q468" s="49"/>
      <c r="R468" s="47"/>
      <c r="S468" s="336"/>
      <c r="T468" s="454" t="str">
        <f>IFERROR(S468*VLOOKUP(AE468,【参考】数式用3!$AN$3:$BU$14,MATCH(N468,【参考】数式用3!$AN$2:$BU$2,0)),"")</f>
        <v/>
      </c>
      <c r="U468" s="337"/>
      <c r="V468" s="55"/>
      <c r="W468" s="55"/>
      <c r="X468" s="960" t="str">
        <f>IFERROR(V468*VLOOKUP(AF468,【参考】数式用3!$AN$15:$BU$23,MATCH(N468,【参考】数式用3!$AN$2:$BU$2,0)),"")</f>
        <v/>
      </c>
      <c r="Y468" s="961"/>
      <c r="Z468" s="450"/>
      <c r="AA468" s="428"/>
      <c r="AB468" s="338" t="str">
        <f>IFERROR(AA468*VLOOKUP(AG468,【参考】数式用3!$AN$24:$BU$27,MATCH(N468,【参考】数式用3!$AN$2:$BU$2,0)),"")</f>
        <v/>
      </c>
      <c r="AC468" s="50"/>
      <c r="AD468" s="427" t="str">
        <f t="shared" si="31"/>
        <v/>
      </c>
      <c r="AE468" s="323" t="str">
        <f t="shared" si="28"/>
        <v/>
      </c>
      <c r="AF468" s="323" t="str">
        <f t="shared" si="29"/>
        <v/>
      </c>
      <c r="AG468" s="323" t="str">
        <f t="shared" si="30"/>
        <v/>
      </c>
    </row>
    <row r="469" spans="1:33" ht="25" customHeight="1">
      <c r="A469" s="430">
        <v>450</v>
      </c>
      <c r="B469" s="908" t="str">
        <f>IF(基本情報入力シート!C506="","",基本情報入力シート!C506)</f>
        <v/>
      </c>
      <c r="C469" s="909"/>
      <c r="D469" s="909"/>
      <c r="E469" s="909"/>
      <c r="F469" s="909"/>
      <c r="G469" s="909"/>
      <c r="H469" s="909"/>
      <c r="I469" s="909"/>
      <c r="J469" s="325" t="str">
        <f>IF(基本情報入力シート!M506="","",基本情報入力シート!M506)</f>
        <v/>
      </c>
      <c r="K469" s="325" t="str">
        <f>IF(基本情報入力シート!R506="","",基本情報入力シート!R506)</f>
        <v/>
      </c>
      <c r="L469" s="325" t="str">
        <f>IF(基本情報入力シート!W506="","",基本情報入力シート!W506)</f>
        <v/>
      </c>
      <c r="M469" s="335" t="str">
        <f>IF(基本情報入力シート!X506="","",基本情報入力シート!X506)</f>
        <v/>
      </c>
      <c r="N469" s="339" t="str">
        <f>IF(基本情報入力シート!Y506="","",基本情報入力シート!Y506)</f>
        <v/>
      </c>
      <c r="O469" s="47"/>
      <c r="P469" s="48"/>
      <c r="Q469" s="49"/>
      <c r="R469" s="47"/>
      <c r="S469" s="336"/>
      <c r="T469" s="454" t="str">
        <f>IFERROR(S469*VLOOKUP(AE469,【参考】数式用3!$AN$3:$BU$14,MATCH(N469,【参考】数式用3!$AN$2:$BU$2,0)),"")</f>
        <v/>
      </c>
      <c r="U469" s="337"/>
      <c r="V469" s="55"/>
      <c r="W469" s="55"/>
      <c r="X469" s="960" t="str">
        <f>IFERROR(V469*VLOOKUP(AF469,【参考】数式用3!$AN$15:$BU$23,MATCH(N469,【参考】数式用3!$AN$2:$BU$2,0)),"")</f>
        <v/>
      </c>
      <c r="Y469" s="961"/>
      <c r="Z469" s="450"/>
      <c r="AA469" s="428"/>
      <c r="AB469" s="338" t="str">
        <f>IFERROR(AA469*VLOOKUP(AG469,【参考】数式用3!$AN$24:$BU$27,MATCH(N469,【参考】数式用3!$AN$2:$BU$2,0)),"")</f>
        <v/>
      </c>
      <c r="AC469" s="50"/>
      <c r="AD469" s="427" t="str">
        <f t="shared" si="31"/>
        <v/>
      </c>
      <c r="AE469" s="323" t="str">
        <f t="shared" si="28"/>
        <v/>
      </c>
      <c r="AF469" s="323" t="str">
        <f t="shared" si="29"/>
        <v/>
      </c>
      <c r="AG469" s="323" t="str">
        <f t="shared" si="30"/>
        <v/>
      </c>
    </row>
    <row r="470" spans="1:33" ht="25" customHeight="1">
      <c r="A470" s="430">
        <v>451</v>
      </c>
      <c r="B470" s="908" t="str">
        <f>IF(基本情報入力シート!C507="","",基本情報入力シート!C507)</f>
        <v/>
      </c>
      <c r="C470" s="909"/>
      <c r="D470" s="909"/>
      <c r="E470" s="909"/>
      <c r="F470" s="909"/>
      <c r="G470" s="909"/>
      <c r="H470" s="909"/>
      <c r="I470" s="909"/>
      <c r="J470" s="325" t="str">
        <f>IF(基本情報入力シート!M507="","",基本情報入力シート!M507)</f>
        <v/>
      </c>
      <c r="K470" s="325" t="str">
        <f>IF(基本情報入力シート!R507="","",基本情報入力シート!R507)</f>
        <v/>
      </c>
      <c r="L470" s="325" t="str">
        <f>IF(基本情報入力シート!W507="","",基本情報入力シート!W507)</f>
        <v/>
      </c>
      <c r="M470" s="335" t="str">
        <f>IF(基本情報入力シート!X507="","",基本情報入力シート!X507)</f>
        <v/>
      </c>
      <c r="N470" s="339" t="str">
        <f>IF(基本情報入力シート!Y507="","",基本情報入力シート!Y507)</f>
        <v/>
      </c>
      <c r="O470" s="47"/>
      <c r="P470" s="48"/>
      <c r="Q470" s="49"/>
      <c r="R470" s="47"/>
      <c r="S470" s="336"/>
      <c r="T470" s="454" t="str">
        <f>IFERROR(S470*VLOOKUP(AE470,【参考】数式用3!$AN$3:$BU$14,MATCH(N470,【参考】数式用3!$AN$2:$BU$2,0)),"")</f>
        <v/>
      </c>
      <c r="U470" s="337"/>
      <c r="V470" s="55"/>
      <c r="W470" s="55"/>
      <c r="X470" s="960" t="str">
        <f>IFERROR(V470*VLOOKUP(AF470,【参考】数式用3!$AN$15:$BU$23,MATCH(N470,【参考】数式用3!$AN$2:$BU$2,0)),"")</f>
        <v/>
      </c>
      <c r="Y470" s="961"/>
      <c r="Z470" s="450"/>
      <c r="AA470" s="428"/>
      <c r="AB470" s="338" t="str">
        <f>IFERROR(AA470*VLOOKUP(AG470,【参考】数式用3!$AN$24:$BU$27,MATCH(N470,【参考】数式用3!$AN$2:$BU$2,0)),"")</f>
        <v/>
      </c>
      <c r="AC470" s="50"/>
      <c r="AD470" s="427" t="str">
        <f t="shared" si="31"/>
        <v/>
      </c>
      <c r="AE470" s="323" t="str">
        <f t="shared" si="28"/>
        <v/>
      </c>
      <c r="AF470" s="323" t="str">
        <f t="shared" si="29"/>
        <v/>
      </c>
      <c r="AG470" s="323" t="str">
        <f t="shared" si="30"/>
        <v/>
      </c>
    </row>
    <row r="471" spans="1:33" ht="25" customHeight="1">
      <c r="A471" s="430">
        <v>452</v>
      </c>
      <c r="B471" s="908" t="str">
        <f>IF(基本情報入力シート!C508="","",基本情報入力シート!C508)</f>
        <v/>
      </c>
      <c r="C471" s="909"/>
      <c r="D471" s="909"/>
      <c r="E471" s="909"/>
      <c r="F471" s="909"/>
      <c r="G471" s="909"/>
      <c r="H471" s="909"/>
      <c r="I471" s="909"/>
      <c r="J471" s="325" t="str">
        <f>IF(基本情報入力シート!M508="","",基本情報入力シート!M508)</f>
        <v/>
      </c>
      <c r="K471" s="325" t="str">
        <f>IF(基本情報入力シート!R508="","",基本情報入力シート!R508)</f>
        <v/>
      </c>
      <c r="L471" s="325" t="str">
        <f>IF(基本情報入力シート!W508="","",基本情報入力シート!W508)</f>
        <v/>
      </c>
      <c r="M471" s="335" t="str">
        <f>IF(基本情報入力シート!X508="","",基本情報入力シート!X508)</f>
        <v/>
      </c>
      <c r="N471" s="339" t="str">
        <f>IF(基本情報入力シート!Y508="","",基本情報入力シート!Y508)</f>
        <v/>
      </c>
      <c r="O471" s="47"/>
      <c r="P471" s="48"/>
      <c r="Q471" s="49"/>
      <c r="R471" s="47"/>
      <c r="S471" s="336"/>
      <c r="T471" s="454" t="str">
        <f>IFERROR(S471*VLOOKUP(AE471,【参考】数式用3!$AN$3:$BU$14,MATCH(N471,【参考】数式用3!$AN$2:$BU$2,0)),"")</f>
        <v/>
      </c>
      <c r="U471" s="337"/>
      <c r="V471" s="55"/>
      <c r="W471" s="55"/>
      <c r="X471" s="960" t="str">
        <f>IFERROR(V471*VLOOKUP(AF471,【参考】数式用3!$AN$15:$BU$23,MATCH(N471,【参考】数式用3!$AN$2:$BU$2,0)),"")</f>
        <v/>
      </c>
      <c r="Y471" s="961"/>
      <c r="Z471" s="450"/>
      <c r="AA471" s="428"/>
      <c r="AB471" s="338" t="str">
        <f>IFERROR(AA471*VLOOKUP(AG471,【参考】数式用3!$AN$24:$BU$27,MATCH(N471,【参考】数式用3!$AN$2:$BU$2,0)),"")</f>
        <v/>
      </c>
      <c r="AC471" s="50"/>
      <c r="AD471" s="427" t="str">
        <f t="shared" si="31"/>
        <v/>
      </c>
      <c r="AE471" s="323" t="str">
        <f t="shared" ref="AE471:AE534" si="32">IF(AND(O471="",R471=""),"",O471&amp;"から"&amp;R471)</f>
        <v/>
      </c>
      <c r="AF471" s="323" t="str">
        <f t="shared" ref="AF471:AF534" si="33">IF(AND(P471="",U471=""),"",P471&amp;"から"&amp;U471)</f>
        <v/>
      </c>
      <c r="AG471" s="323" t="str">
        <f t="shared" ref="AG471:AG534" si="34">IF(AND(Q471="",Z471=""),"",Q471&amp;"から"&amp;Z471)</f>
        <v/>
      </c>
    </row>
    <row r="472" spans="1:33" ht="25" customHeight="1">
      <c r="A472" s="430">
        <v>453</v>
      </c>
      <c r="B472" s="908" t="str">
        <f>IF(基本情報入力シート!C509="","",基本情報入力シート!C509)</f>
        <v/>
      </c>
      <c r="C472" s="909"/>
      <c r="D472" s="909"/>
      <c r="E472" s="909"/>
      <c r="F472" s="909"/>
      <c r="G472" s="909"/>
      <c r="H472" s="909"/>
      <c r="I472" s="909"/>
      <c r="J472" s="325" t="str">
        <f>IF(基本情報入力シート!M509="","",基本情報入力シート!M509)</f>
        <v/>
      </c>
      <c r="K472" s="325" t="str">
        <f>IF(基本情報入力シート!R509="","",基本情報入力シート!R509)</f>
        <v/>
      </c>
      <c r="L472" s="325" t="str">
        <f>IF(基本情報入力シート!W509="","",基本情報入力シート!W509)</f>
        <v/>
      </c>
      <c r="M472" s="335" t="str">
        <f>IF(基本情報入力シート!X509="","",基本情報入力シート!X509)</f>
        <v/>
      </c>
      <c r="N472" s="339" t="str">
        <f>IF(基本情報入力シート!Y509="","",基本情報入力シート!Y509)</f>
        <v/>
      </c>
      <c r="O472" s="47"/>
      <c r="P472" s="48"/>
      <c r="Q472" s="49"/>
      <c r="R472" s="47"/>
      <c r="S472" s="336"/>
      <c r="T472" s="454" t="str">
        <f>IFERROR(S472*VLOOKUP(AE472,【参考】数式用3!$AN$3:$BU$14,MATCH(N472,【参考】数式用3!$AN$2:$BU$2,0)),"")</f>
        <v/>
      </c>
      <c r="U472" s="337"/>
      <c r="V472" s="55"/>
      <c r="W472" s="55"/>
      <c r="X472" s="960" t="str">
        <f>IFERROR(V472*VLOOKUP(AF472,【参考】数式用3!$AN$15:$BU$23,MATCH(N472,【参考】数式用3!$AN$2:$BU$2,0)),"")</f>
        <v/>
      </c>
      <c r="Y472" s="961"/>
      <c r="Z472" s="450"/>
      <c r="AA472" s="428"/>
      <c r="AB472" s="338" t="str">
        <f>IFERROR(AA472*VLOOKUP(AG472,【参考】数式用3!$AN$24:$BU$27,MATCH(N472,【参考】数式用3!$AN$2:$BU$2,0)),"")</f>
        <v/>
      </c>
      <c r="AC472" s="50"/>
      <c r="AD472" s="427" t="str">
        <f t="shared" si="31"/>
        <v/>
      </c>
      <c r="AE472" s="323" t="str">
        <f t="shared" si="32"/>
        <v/>
      </c>
      <c r="AF472" s="323" t="str">
        <f t="shared" si="33"/>
        <v/>
      </c>
      <c r="AG472" s="323" t="str">
        <f t="shared" si="34"/>
        <v/>
      </c>
    </row>
    <row r="473" spans="1:33" ht="25" customHeight="1">
      <c r="A473" s="430">
        <v>454</v>
      </c>
      <c r="B473" s="908" t="str">
        <f>IF(基本情報入力シート!C510="","",基本情報入力シート!C510)</f>
        <v/>
      </c>
      <c r="C473" s="909"/>
      <c r="D473" s="909"/>
      <c r="E473" s="909"/>
      <c r="F473" s="909"/>
      <c r="G473" s="909"/>
      <c r="H473" s="909"/>
      <c r="I473" s="909"/>
      <c r="J473" s="325" t="str">
        <f>IF(基本情報入力シート!M510="","",基本情報入力シート!M510)</f>
        <v/>
      </c>
      <c r="K473" s="325" t="str">
        <f>IF(基本情報入力シート!R510="","",基本情報入力シート!R510)</f>
        <v/>
      </c>
      <c r="L473" s="325" t="str">
        <f>IF(基本情報入力シート!W510="","",基本情報入力シート!W510)</f>
        <v/>
      </c>
      <c r="M473" s="335" t="str">
        <f>IF(基本情報入力シート!X510="","",基本情報入力シート!X510)</f>
        <v/>
      </c>
      <c r="N473" s="339" t="str">
        <f>IF(基本情報入力シート!Y510="","",基本情報入力シート!Y510)</f>
        <v/>
      </c>
      <c r="O473" s="47"/>
      <c r="P473" s="48"/>
      <c r="Q473" s="49"/>
      <c r="R473" s="47"/>
      <c r="S473" s="336"/>
      <c r="T473" s="454" t="str">
        <f>IFERROR(S473*VLOOKUP(AE473,【参考】数式用3!$AN$3:$BU$14,MATCH(N473,【参考】数式用3!$AN$2:$BU$2,0)),"")</f>
        <v/>
      </c>
      <c r="U473" s="337"/>
      <c r="V473" s="55"/>
      <c r="W473" s="55"/>
      <c r="X473" s="960" t="str">
        <f>IFERROR(V473*VLOOKUP(AF473,【参考】数式用3!$AN$15:$BU$23,MATCH(N473,【参考】数式用3!$AN$2:$BU$2,0)),"")</f>
        <v/>
      </c>
      <c r="Y473" s="961"/>
      <c r="Z473" s="450"/>
      <c r="AA473" s="428"/>
      <c r="AB473" s="338" t="str">
        <f>IFERROR(AA473*VLOOKUP(AG473,【参考】数式用3!$AN$24:$BU$27,MATCH(N473,【参考】数式用3!$AN$2:$BU$2,0)),"")</f>
        <v/>
      </c>
      <c r="AC473" s="50"/>
      <c r="AD473" s="427" t="str">
        <f t="shared" si="31"/>
        <v/>
      </c>
      <c r="AE473" s="323" t="str">
        <f t="shared" si="32"/>
        <v/>
      </c>
      <c r="AF473" s="323" t="str">
        <f t="shared" si="33"/>
        <v/>
      </c>
      <c r="AG473" s="323" t="str">
        <f t="shared" si="34"/>
        <v/>
      </c>
    </row>
    <row r="474" spans="1:33" ht="25" customHeight="1">
      <c r="A474" s="430">
        <v>455</v>
      </c>
      <c r="B474" s="908" t="str">
        <f>IF(基本情報入力シート!C511="","",基本情報入力シート!C511)</f>
        <v/>
      </c>
      <c r="C474" s="909"/>
      <c r="D474" s="909"/>
      <c r="E474" s="909"/>
      <c r="F474" s="909"/>
      <c r="G474" s="909"/>
      <c r="H474" s="909"/>
      <c r="I474" s="909"/>
      <c r="J474" s="325" t="str">
        <f>IF(基本情報入力シート!M511="","",基本情報入力シート!M511)</f>
        <v/>
      </c>
      <c r="K474" s="325" t="str">
        <f>IF(基本情報入力シート!R511="","",基本情報入力シート!R511)</f>
        <v/>
      </c>
      <c r="L474" s="325" t="str">
        <f>IF(基本情報入力シート!W511="","",基本情報入力シート!W511)</f>
        <v/>
      </c>
      <c r="M474" s="335" t="str">
        <f>IF(基本情報入力シート!X511="","",基本情報入力シート!X511)</f>
        <v/>
      </c>
      <c r="N474" s="339" t="str">
        <f>IF(基本情報入力シート!Y511="","",基本情報入力シート!Y511)</f>
        <v/>
      </c>
      <c r="O474" s="47"/>
      <c r="P474" s="48"/>
      <c r="Q474" s="49"/>
      <c r="R474" s="47"/>
      <c r="S474" s="336"/>
      <c r="T474" s="454" t="str">
        <f>IFERROR(S474*VLOOKUP(AE474,【参考】数式用3!$AN$3:$BU$14,MATCH(N474,【参考】数式用3!$AN$2:$BU$2,0)),"")</f>
        <v/>
      </c>
      <c r="U474" s="337"/>
      <c r="V474" s="55"/>
      <c r="W474" s="55"/>
      <c r="X474" s="960" t="str">
        <f>IFERROR(V474*VLOOKUP(AF474,【参考】数式用3!$AN$15:$BU$23,MATCH(N474,【参考】数式用3!$AN$2:$BU$2,0)),"")</f>
        <v/>
      </c>
      <c r="Y474" s="961"/>
      <c r="Z474" s="450"/>
      <c r="AA474" s="428"/>
      <c r="AB474" s="338" t="str">
        <f>IFERROR(AA474*VLOOKUP(AG474,【参考】数式用3!$AN$24:$BU$27,MATCH(N474,【参考】数式用3!$AN$2:$BU$2,0)),"")</f>
        <v/>
      </c>
      <c r="AC474" s="50"/>
      <c r="AD474" s="427" t="str">
        <f t="shared" si="31"/>
        <v/>
      </c>
      <c r="AE474" s="323" t="str">
        <f t="shared" si="32"/>
        <v/>
      </c>
      <c r="AF474" s="323" t="str">
        <f t="shared" si="33"/>
        <v/>
      </c>
      <c r="AG474" s="323" t="str">
        <f t="shared" si="34"/>
        <v/>
      </c>
    </row>
    <row r="475" spans="1:33" ht="25" customHeight="1">
      <c r="A475" s="430">
        <v>456</v>
      </c>
      <c r="B475" s="908" t="str">
        <f>IF(基本情報入力シート!C512="","",基本情報入力シート!C512)</f>
        <v/>
      </c>
      <c r="C475" s="909"/>
      <c r="D475" s="909"/>
      <c r="E475" s="909"/>
      <c r="F475" s="909"/>
      <c r="G475" s="909"/>
      <c r="H475" s="909"/>
      <c r="I475" s="909"/>
      <c r="J475" s="325" t="str">
        <f>IF(基本情報入力シート!M512="","",基本情報入力シート!M512)</f>
        <v/>
      </c>
      <c r="K475" s="325" t="str">
        <f>IF(基本情報入力シート!R512="","",基本情報入力シート!R512)</f>
        <v/>
      </c>
      <c r="L475" s="325" t="str">
        <f>IF(基本情報入力シート!W512="","",基本情報入力シート!W512)</f>
        <v/>
      </c>
      <c r="M475" s="335" t="str">
        <f>IF(基本情報入力シート!X512="","",基本情報入力シート!X512)</f>
        <v/>
      </c>
      <c r="N475" s="339" t="str">
        <f>IF(基本情報入力シート!Y512="","",基本情報入力シート!Y512)</f>
        <v/>
      </c>
      <c r="O475" s="47"/>
      <c r="P475" s="48"/>
      <c r="Q475" s="49"/>
      <c r="R475" s="47"/>
      <c r="S475" s="336"/>
      <c r="T475" s="454" t="str">
        <f>IFERROR(S475*VLOOKUP(AE475,【参考】数式用3!$AN$3:$BU$14,MATCH(N475,【参考】数式用3!$AN$2:$BU$2,0)),"")</f>
        <v/>
      </c>
      <c r="U475" s="337"/>
      <c r="V475" s="55"/>
      <c r="W475" s="55"/>
      <c r="X475" s="960" t="str">
        <f>IFERROR(V475*VLOOKUP(AF475,【参考】数式用3!$AN$15:$BU$23,MATCH(N475,【参考】数式用3!$AN$2:$BU$2,0)),"")</f>
        <v/>
      </c>
      <c r="Y475" s="961"/>
      <c r="Z475" s="450"/>
      <c r="AA475" s="428"/>
      <c r="AB475" s="338" t="str">
        <f>IFERROR(AA475*VLOOKUP(AG475,【参考】数式用3!$AN$24:$BU$27,MATCH(N475,【参考】数式用3!$AN$2:$BU$2,0)),"")</f>
        <v/>
      </c>
      <c r="AC475" s="50"/>
      <c r="AD475" s="427" t="str">
        <f t="shared" si="31"/>
        <v/>
      </c>
      <c r="AE475" s="323" t="str">
        <f t="shared" si="32"/>
        <v/>
      </c>
      <c r="AF475" s="323" t="str">
        <f t="shared" si="33"/>
        <v/>
      </c>
      <c r="AG475" s="323" t="str">
        <f t="shared" si="34"/>
        <v/>
      </c>
    </row>
    <row r="476" spans="1:33" ht="25" customHeight="1">
      <c r="A476" s="430">
        <v>457</v>
      </c>
      <c r="B476" s="908" t="str">
        <f>IF(基本情報入力シート!C513="","",基本情報入力シート!C513)</f>
        <v/>
      </c>
      <c r="C476" s="909"/>
      <c r="D476" s="909"/>
      <c r="E476" s="909"/>
      <c r="F476" s="909"/>
      <c r="G476" s="909"/>
      <c r="H476" s="909"/>
      <c r="I476" s="909"/>
      <c r="J476" s="325" t="str">
        <f>IF(基本情報入力シート!M513="","",基本情報入力シート!M513)</f>
        <v/>
      </c>
      <c r="K476" s="325" t="str">
        <f>IF(基本情報入力シート!R513="","",基本情報入力シート!R513)</f>
        <v/>
      </c>
      <c r="L476" s="325" t="str">
        <f>IF(基本情報入力シート!W513="","",基本情報入力シート!W513)</f>
        <v/>
      </c>
      <c r="M476" s="335" t="str">
        <f>IF(基本情報入力シート!X513="","",基本情報入力シート!X513)</f>
        <v/>
      </c>
      <c r="N476" s="339" t="str">
        <f>IF(基本情報入力シート!Y513="","",基本情報入力シート!Y513)</f>
        <v/>
      </c>
      <c r="O476" s="47"/>
      <c r="P476" s="48"/>
      <c r="Q476" s="49"/>
      <c r="R476" s="47"/>
      <c r="S476" s="336"/>
      <c r="T476" s="454" t="str">
        <f>IFERROR(S476*VLOOKUP(AE476,【参考】数式用3!$AN$3:$BU$14,MATCH(N476,【参考】数式用3!$AN$2:$BU$2,0)),"")</f>
        <v/>
      </c>
      <c r="U476" s="337"/>
      <c r="V476" s="55"/>
      <c r="W476" s="55"/>
      <c r="X476" s="960" t="str">
        <f>IFERROR(V476*VLOOKUP(AF476,【参考】数式用3!$AN$15:$BU$23,MATCH(N476,【参考】数式用3!$AN$2:$BU$2,0)),"")</f>
        <v/>
      </c>
      <c r="Y476" s="961"/>
      <c r="Z476" s="450"/>
      <c r="AA476" s="428"/>
      <c r="AB476" s="338" t="str">
        <f>IFERROR(AA476*VLOOKUP(AG476,【参考】数式用3!$AN$24:$BU$27,MATCH(N476,【参考】数式用3!$AN$2:$BU$2,0)),"")</f>
        <v/>
      </c>
      <c r="AC476" s="50"/>
      <c r="AD476" s="427" t="str">
        <f t="shared" si="31"/>
        <v/>
      </c>
      <c r="AE476" s="323" t="str">
        <f t="shared" si="32"/>
        <v/>
      </c>
      <c r="AF476" s="323" t="str">
        <f t="shared" si="33"/>
        <v/>
      </c>
      <c r="AG476" s="323" t="str">
        <f t="shared" si="34"/>
        <v/>
      </c>
    </row>
    <row r="477" spans="1:33" ht="25" customHeight="1">
      <c r="A477" s="430">
        <v>458</v>
      </c>
      <c r="B477" s="908" t="str">
        <f>IF(基本情報入力シート!C514="","",基本情報入力シート!C514)</f>
        <v/>
      </c>
      <c r="C477" s="909"/>
      <c r="D477" s="909"/>
      <c r="E477" s="909"/>
      <c r="F477" s="909"/>
      <c r="G477" s="909"/>
      <c r="H477" s="909"/>
      <c r="I477" s="909"/>
      <c r="J477" s="325" t="str">
        <f>IF(基本情報入力シート!M514="","",基本情報入力シート!M514)</f>
        <v/>
      </c>
      <c r="K477" s="325" t="str">
        <f>IF(基本情報入力シート!R514="","",基本情報入力シート!R514)</f>
        <v/>
      </c>
      <c r="L477" s="325" t="str">
        <f>IF(基本情報入力シート!W514="","",基本情報入力シート!W514)</f>
        <v/>
      </c>
      <c r="M477" s="335" t="str">
        <f>IF(基本情報入力シート!X514="","",基本情報入力シート!X514)</f>
        <v/>
      </c>
      <c r="N477" s="339" t="str">
        <f>IF(基本情報入力シート!Y514="","",基本情報入力シート!Y514)</f>
        <v/>
      </c>
      <c r="O477" s="47"/>
      <c r="P477" s="48"/>
      <c r="Q477" s="49"/>
      <c r="R477" s="47"/>
      <c r="S477" s="336"/>
      <c r="T477" s="454" t="str">
        <f>IFERROR(S477*VLOOKUP(AE477,【参考】数式用3!$AN$3:$BU$14,MATCH(N477,【参考】数式用3!$AN$2:$BU$2,0)),"")</f>
        <v/>
      </c>
      <c r="U477" s="337"/>
      <c r="V477" s="55"/>
      <c r="W477" s="55"/>
      <c r="X477" s="960" t="str">
        <f>IFERROR(V477*VLOOKUP(AF477,【参考】数式用3!$AN$15:$BU$23,MATCH(N477,【参考】数式用3!$AN$2:$BU$2,0)),"")</f>
        <v/>
      </c>
      <c r="Y477" s="961"/>
      <c r="Z477" s="450"/>
      <c r="AA477" s="428"/>
      <c r="AB477" s="338" t="str">
        <f>IFERROR(AA477*VLOOKUP(AG477,【参考】数式用3!$AN$24:$BU$27,MATCH(N477,【参考】数式用3!$AN$2:$BU$2,0)),"")</f>
        <v/>
      </c>
      <c r="AC477" s="50"/>
      <c r="AD477" s="427" t="str">
        <f t="shared" si="31"/>
        <v/>
      </c>
      <c r="AE477" s="323" t="str">
        <f t="shared" si="32"/>
        <v/>
      </c>
      <c r="AF477" s="323" t="str">
        <f t="shared" si="33"/>
        <v/>
      </c>
      <c r="AG477" s="323" t="str">
        <f t="shared" si="34"/>
        <v/>
      </c>
    </row>
    <row r="478" spans="1:33" ht="25" customHeight="1">
      <c r="A478" s="430">
        <v>459</v>
      </c>
      <c r="B478" s="908" t="str">
        <f>IF(基本情報入力シート!C515="","",基本情報入力シート!C515)</f>
        <v/>
      </c>
      <c r="C478" s="909"/>
      <c r="D478" s="909"/>
      <c r="E478" s="909"/>
      <c r="F478" s="909"/>
      <c r="G478" s="909"/>
      <c r="H478" s="909"/>
      <c r="I478" s="909"/>
      <c r="J478" s="325" t="str">
        <f>IF(基本情報入力シート!M515="","",基本情報入力シート!M515)</f>
        <v/>
      </c>
      <c r="K478" s="325" t="str">
        <f>IF(基本情報入力シート!R515="","",基本情報入力シート!R515)</f>
        <v/>
      </c>
      <c r="L478" s="325" t="str">
        <f>IF(基本情報入力シート!W515="","",基本情報入力シート!W515)</f>
        <v/>
      </c>
      <c r="M478" s="335" t="str">
        <f>IF(基本情報入力シート!X515="","",基本情報入力シート!X515)</f>
        <v/>
      </c>
      <c r="N478" s="339" t="str">
        <f>IF(基本情報入力シート!Y515="","",基本情報入力シート!Y515)</f>
        <v/>
      </c>
      <c r="O478" s="47"/>
      <c r="P478" s="48"/>
      <c r="Q478" s="49"/>
      <c r="R478" s="47"/>
      <c r="S478" s="336"/>
      <c r="T478" s="454" t="str">
        <f>IFERROR(S478*VLOOKUP(AE478,【参考】数式用3!$AN$3:$BU$14,MATCH(N478,【参考】数式用3!$AN$2:$BU$2,0)),"")</f>
        <v/>
      </c>
      <c r="U478" s="337"/>
      <c r="V478" s="55"/>
      <c r="W478" s="55"/>
      <c r="X478" s="960" t="str">
        <f>IFERROR(V478*VLOOKUP(AF478,【参考】数式用3!$AN$15:$BU$23,MATCH(N478,【参考】数式用3!$AN$2:$BU$2,0)),"")</f>
        <v/>
      </c>
      <c r="Y478" s="961"/>
      <c r="Z478" s="450"/>
      <c r="AA478" s="428"/>
      <c r="AB478" s="338" t="str">
        <f>IFERROR(AA478*VLOOKUP(AG478,【参考】数式用3!$AN$24:$BU$27,MATCH(N478,【参考】数式用3!$AN$2:$BU$2,0)),"")</f>
        <v/>
      </c>
      <c r="AC478" s="50"/>
      <c r="AD478" s="427" t="str">
        <f t="shared" si="31"/>
        <v/>
      </c>
      <c r="AE478" s="323" t="str">
        <f t="shared" si="32"/>
        <v/>
      </c>
      <c r="AF478" s="323" t="str">
        <f t="shared" si="33"/>
        <v/>
      </c>
      <c r="AG478" s="323" t="str">
        <f t="shared" si="34"/>
        <v/>
      </c>
    </row>
    <row r="479" spans="1:33" ht="25" customHeight="1">
      <c r="A479" s="430">
        <v>460</v>
      </c>
      <c r="B479" s="908" t="str">
        <f>IF(基本情報入力シート!C516="","",基本情報入力シート!C516)</f>
        <v/>
      </c>
      <c r="C479" s="909"/>
      <c r="D479" s="909"/>
      <c r="E479" s="909"/>
      <c r="F479" s="909"/>
      <c r="G479" s="909"/>
      <c r="H479" s="909"/>
      <c r="I479" s="909"/>
      <c r="J479" s="325" t="str">
        <f>IF(基本情報入力シート!M516="","",基本情報入力シート!M516)</f>
        <v/>
      </c>
      <c r="K479" s="325" t="str">
        <f>IF(基本情報入力シート!R516="","",基本情報入力シート!R516)</f>
        <v/>
      </c>
      <c r="L479" s="325" t="str">
        <f>IF(基本情報入力シート!W516="","",基本情報入力シート!W516)</f>
        <v/>
      </c>
      <c r="M479" s="335" t="str">
        <f>IF(基本情報入力シート!X516="","",基本情報入力シート!X516)</f>
        <v/>
      </c>
      <c r="N479" s="339" t="str">
        <f>IF(基本情報入力シート!Y516="","",基本情報入力シート!Y516)</f>
        <v/>
      </c>
      <c r="O479" s="47"/>
      <c r="P479" s="48"/>
      <c r="Q479" s="49"/>
      <c r="R479" s="47"/>
      <c r="S479" s="336"/>
      <c r="T479" s="454" t="str">
        <f>IFERROR(S479*VLOOKUP(AE479,【参考】数式用3!$AN$3:$BU$14,MATCH(N479,【参考】数式用3!$AN$2:$BU$2,0)),"")</f>
        <v/>
      </c>
      <c r="U479" s="337"/>
      <c r="V479" s="55"/>
      <c r="W479" s="55"/>
      <c r="X479" s="960" t="str">
        <f>IFERROR(V479*VLOOKUP(AF479,【参考】数式用3!$AN$15:$BU$23,MATCH(N479,【参考】数式用3!$AN$2:$BU$2,0)),"")</f>
        <v/>
      </c>
      <c r="Y479" s="961"/>
      <c r="Z479" s="450"/>
      <c r="AA479" s="428"/>
      <c r="AB479" s="338" t="str">
        <f>IFERROR(AA479*VLOOKUP(AG479,【参考】数式用3!$AN$24:$BU$27,MATCH(N479,【参考】数式用3!$AN$2:$BU$2,0)),"")</f>
        <v/>
      </c>
      <c r="AC479" s="50"/>
      <c r="AD479" s="427" t="str">
        <f t="shared" si="31"/>
        <v/>
      </c>
      <c r="AE479" s="323" t="str">
        <f t="shared" si="32"/>
        <v/>
      </c>
      <c r="AF479" s="323" t="str">
        <f t="shared" si="33"/>
        <v/>
      </c>
      <c r="AG479" s="323" t="str">
        <f t="shared" si="34"/>
        <v/>
      </c>
    </row>
    <row r="480" spans="1:33" ht="25" customHeight="1">
      <c r="A480" s="430">
        <v>461</v>
      </c>
      <c r="B480" s="908" t="str">
        <f>IF(基本情報入力シート!C517="","",基本情報入力シート!C517)</f>
        <v/>
      </c>
      <c r="C480" s="909"/>
      <c r="D480" s="909"/>
      <c r="E480" s="909"/>
      <c r="F480" s="909"/>
      <c r="G480" s="909"/>
      <c r="H480" s="909"/>
      <c r="I480" s="909"/>
      <c r="J480" s="325" t="str">
        <f>IF(基本情報入力シート!M517="","",基本情報入力シート!M517)</f>
        <v/>
      </c>
      <c r="K480" s="325" t="str">
        <f>IF(基本情報入力シート!R517="","",基本情報入力シート!R517)</f>
        <v/>
      </c>
      <c r="L480" s="325" t="str">
        <f>IF(基本情報入力シート!W517="","",基本情報入力シート!W517)</f>
        <v/>
      </c>
      <c r="M480" s="335" t="str">
        <f>IF(基本情報入力シート!X517="","",基本情報入力シート!X517)</f>
        <v/>
      </c>
      <c r="N480" s="339" t="str">
        <f>IF(基本情報入力シート!Y517="","",基本情報入力シート!Y517)</f>
        <v/>
      </c>
      <c r="O480" s="47"/>
      <c r="P480" s="48"/>
      <c r="Q480" s="49"/>
      <c r="R480" s="47"/>
      <c r="S480" s="336"/>
      <c r="T480" s="454" t="str">
        <f>IFERROR(S480*VLOOKUP(AE480,【参考】数式用3!$AN$3:$BU$14,MATCH(N480,【参考】数式用3!$AN$2:$BU$2,0)),"")</f>
        <v/>
      </c>
      <c r="U480" s="337"/>
      <c r="V480" s="55"/>
      <c r="W480" s="55"/>
      <c r="X480" s="960" t="str">
        <f>IFERROR(V480*VLOOKUP(AF480,【参考】数式用3!$AN$15:$BU$23,MATCH(N480,【参考】数式用3!$AN$2:$BU$2,0)),"")</f>
        <v/>
      </c>
      <c r="Y480" s="961"/>
      <c r="Z480" s="450"/>
      <c r="AA480" s="428"/>
      <c r="AB480" s="338" t="str">
        <f>IFERROR(AA480*VLOOKUP(AG480,【参考】数式用3!$AN$24:$BU$27,MATCH(N480,【参考】数式用3!$AN$2:$BU$2,0)),"")</f>
        <v/>
      </c>
      <c r="AC480" s="50"/>
      <c r="AD480" s="427" t="str">
        <f t="shared" si="31"/>
        <v/>
      </c>
      <c r="AE480" s="323" t="str">
        <f t="shared" si="32"/>
        <v/>
      </c>
      <c r="AF480" s="323" t="str">
        <f t="shared" si="33"/>
        <v/>
      </c>
      <c r="AG480" s="323" t="str">
        <f t="shared" si="34"/>
        <v/>
      </c>
    </row>
    <row r="481" spans="1:33" ht="25" customHeight="1">
      <c r="A481" s="430">
        <v>462</v>
      </c>
      <c r="B481" s="908" t="str">
        <f>IF(基本情報入力シート!C518="","",基本情報入力シート!C518)</f>
        <v/>
      </c>
      <c r="C481" s="909"/>
      <c r="D481" s="909"/>
      <c r="E481" s="909"/>
      <c r="F481" s="909"/>
      <c r="G481" s="909"/>
      <c r="H481" s="909"/>
      <c r="I481" s="909"/>
      <c r="J481" s="325" t="str">
        <f>IF(基本情報入力シート!M518="","",基本情報入力シート!M518)</f>
        <v/>
      </c>
      <c r="K481" s="325" t="str">
        <f>IF(基本情報入力シート!R518="","",基本情報入力シート!R518)</f>
        <v/>
      </c>
      <c r="L481" s="325" t="str">
        <f>IF(基本情報入力シート!W518="","",基本情報入力シート!W518)</f>
        <v/>
      </c>
      <c r="M481" s="335" t="str">
        <f>IF(基本情報入力シート!X518="","",基本情報入力シート!X518)</f>
        <v/>
      </c>
      <c r="N481" s="339" t="str">
        <f>IF(基本情報入力シート!Y518="","",基本情報入力シート!Y518)</f>
        <v/>
      </c>
      <c r="O481" s="47"/>
      <c r="P481" s="48"/>
      <c r="Q481" s="49"/>
      <c r="R481" s="47"/>
      <c r="S481" s="336"/>
      <c r="T481" s="454" t="str">
        <f>IFERROR(S481*VLOOKUP(AE481,【参考】数式用3!$AN$3:$BU$14,MATCH(N481,【参考】数式用3!$AN$2:$BU$2,0)),"")</f>
        <v/>
      </c>
      <c r="U481" s="337"/>
      <c r="V481" s="55"/>
      <c r="W481" s="55"/>
      <c r="X481" s="960" t="str">
        <f>IFERROR(V481*VLOOKUP(AF481,【参考】数式用3!$AN$15:$BU$23,MATCH(N481,【参考】数式用3!$AN$2:$BU$2,0)),"")</f>
        <v/>
      </c>
      <c r="Y481" s="961"/>
      <c r="Z481" s="450"/>
      <c r="AA481" s="428"/>
      <c r="AB481" s="338" t="str">
        <f>IFERROR(AA481*VLOOKUP(AG481,【参考】数式用3!$AN$24:$BU$27,MATCH(N481,【参考】数式用3!$AN$2:$BU$2,0)),"")</f>
        <v/>
      </c>
      <c r="AC481" s="50"/>
      <c r="AD481" s="427" t="str">
        <f t="shared" si="31"/>
        <v/>
      </c>
      <c r="AE481" s="323" t="str">
        <f t="shared" si="32"/>
        <v/>
      </c>
      <c r="AF481" s="323" t="str">
        <f t="shared" si="33"/>
        <v/>
      </c>
      <c r="AG481" s="323" t="str">
        <f t="shared" si="34"/>
        <v/>
      </c>
    </row>
    <row r="482" spans="1:33" ht="25" customHeight="1">
      <c r="A482" s="430">
        <v>463</v>
      </c>
      <c r="B482" s="908" t="str">
        <f>IF(基本情報入力シート!C519="","",基本情報入力シート!C519)</f>
        <v/>
      </c>
      <c r="C482" s="909"/>
      <c r="D482" s="909"/>
      <c r="E482" s="909"/>
      <c r="F482" s="909"/>
      <c r="G482" s="909"/>
      <c r="H482" s="909"/>
      <c r="I482" s="909"/>
      <c r="J482" s="325" t="str">
        <f>IF(基本情報入力シート!M519="","",基本情報入力シート!M519)</f>
        <v/>
      </c>
      <c r="K482" s="325" t="str">
        <f>IF(基本情報入力シート!R519="","",基本情報入力シート!R519)</f>
        <v/>
      </c>
      <c r="L482" s="325" t="str">
        <f>IF(基本情報入力シート!W519="","",基本情報入力シート!W519)</f>
        <v/>
      </c>
      <c r="M482" s="335" t="str">
        <f>IF(基本情報入力シート!X519="","",基本情報入力シート!X519)</f>
        <v/>
      </c>
      <c r="N482" s="339" t="str">
        <f>IF(基本情報入力シート!Y519="","",基本情報入力シート!Y519)</f>
        <v/>
      </c>
      <c r="O482" s="47"/>
      <c r="P482" s="48"/>
      <c r="Q482" s="49"/>
      <c r="R482" s="47"/>
      <c r="S482" s="336"/>
      <c r="T482" s="454" t="str">
        <f>IFERROR(S482*VLOOKUP(AE482,【参考】数式用3!$AN$3:$BU$14,MATCH(N482,【参考】数式用3!$AN$2:$BU$2,0)),"")</f>
        <v/>
      </c>
      <c r="U482" s="337"/>
      <c r="V482" s="55"/>
      <c r="W482" s="55"/>
      <c r="X482" s="960" t="str">
        <f>IFERROR(V482*VLOOKUP(AF482,【参考】数式用3!$AN$15:$BU$23,MATCH(N482,【参考】数式用3!$AN$2:$BU$2,0)),"")</f>
        <v/>
      </c>
      <c r="Y482" s="961"/>
      <c r="Z482" s="450"/>
      <c r="AA482" s="428"/>
      <c r="AB482" s="338" t="str">
        <f>IFERROR(AA482*VLOOKUP(AG482,【参考】数式用3!$AN$24:$BU$27,MATCH(N482,【参考】数式用3!$AN$2:$BU$2,0)),"")</f>
        <v/>
      </c>
      <c r="AC482" s="50"/>
      <c r="AD482" s="427" t="str">
        <f t="shared" si="31"/>
        <v/>
      </c>
      <c r="AE482" s="323" t="str">
        <f t="shared" si="32"/>
        <v/>
      </c>
      <c r="AF482" s="323" t="str">
        <f t="shared" si="33"/>
        <v/>
      </c>
      <c r="AG482" s="323" t="str">
        <f t="shared" si="34"/>
        <v/>
      </c>
    </row>
    <row r="483" spans="1:33" ht="25" customHeight="1">
      <c r="A483" s="430">
        <v>464</v>
      </c>
      <c r="B483" s="908" t="str">
        <f>IF(基本情報入力シート!C520="","",基本情報入力シート!C520)</f>
        <v/>
      </c>
      <c r="C483" s="909"/>
      <c r="D483" s="909"/>
      <c r="E483" s="909"/>
      <c r="F483" s="909"/>
      <c r="G483" s="909"/>
      <c r="H483" s="909"/>
      <c r="I483" s="909"/>
      <c r="J483" s="325" t="str">
        <f>IF(基本情報入力シート!M520="","",基本情報入力シート!M520)</f>
        <v/>
      </c>
      <c r="K483" s="325" t="str">
        <f>IF(基本情報入力シート!R520="","",基本情報入力シート!R520)</f>
        <v/>
      </c>
      <c r="L483" s="325" t="str">
        <f>IF(基本情報入力シート!W520="","",基本情報入力シート!W520)</f>
        <v/>
      </c>
      <c r="M483" s="335" t="str">
        <f>IF(基本情報入力シート!X520="","",基本情報入力シート!X520)</f>
        <v/>
      </c>
      <c r="N483" s="339" t="str">
        <f>IF(基本情報入力シート!Y520="","",基本情報入力シート!Y520)</f>
        <v/>
      </c>
      <c r="O483" s="47"/>
      <c r="P483" s="48"/>
      <c r="Q483" s="49"/>
      <c r="R483" s="47"/>
      <c r="S483" s="336"/>
      <c r="T483" s="454" t="str">
        <f>IFERROR(S483*VLOOKUP(AE483,【参考】数式用3!$AN$3:$BU$14,MATCH(N483,【参考】数式用3!$AN$2:$BU$2,0)),"")</f>
        <v/>
      </c>
      <c r="U483" s="337"/>
      <c r="V483" s="55"/>
      <c r="W483" s="55"/>
      <c r="X483" s="960" t="str">
        <f>IFERROR(V483*VLOOKUP(AF483,【参考】数式用3!$AN$15:$BU$23,MATCH(N483,【参考】数式用3!$AN$2:$BU$2,0)),"")</f>
        <v/>
      </c>
      <c r="Y483" s="961"/>
      <c r="Z483" s="450"/>
      <c r="AA483" s="428"/>
      <c r="AB483" s="338" t="str">
        <f>IFERROR(AA483*VLOOKUP(AG483,【参考】数式用3!$AN$24:$BU$27,MATCH(N483,【参考】数式用3!$AN$2:$BU$2,0)),"")</f>
        <v/>
      </c>
      <c r="AC483" s="50"/>
      <c r="AD483" s="427" t="str">
        <f t="shared" si="31"/>
        <v/>
      </c>
      <c r="AE483" s="323" t="str">
        <f t="shared" si="32"/>
        <v/>
      </c>
      <c r="AF483" s="323" t="str">
        <f t="shared" si="33"/>
        <v/>
      </c>
      <c r="AG483" s="323" t="str">
        <f t="shared" si="34"/>
        <v/>
      </c>
    </row>
    <row r="484" spans="1:33" ht="25" customHeight="1">
      <c r="A484" s="430">
        <v>465</v>
      </c>
      <c r="B484" s="908" t="str">
        <f>IF(基本情報入力シート!C521="","",基本情報入力シート!C521)</f>
        <v/>
      </c>
      <c r="C484" s="909"/>
      <c r="D484" s="909"/>
      <c r="E484" s="909"/>
      <c r="F484" s="909"/>
      <c r="G484" s="909"/>
      <c r="H484" s="909"/>
      <c r="I484" s="909"/>
      <c r="J484" s="325" t="str">
        <f>IF(基本情報入力シート!M521="","",基本情報入力シート!M521)</f>
        <v/>
      </c>
      <c r="K484" s="325" t="str">
        <f>IF(基本情報入力シート!R521="","",基本情報入力シート!R521)</f>
        <v/>
      </c>
      <c r="L484" s="325" t="str">
        <f>IF(基本情報入力シート!W521="","",基本情報入力シート!W521)</f>
        <v/>
      </c>
      <c r="M484" s="335" t="str">
        <f>IF(基本情報入力シート!X521="","",基本情報入力シート!X521)</f>
        <v/>
      </c>
      <c r="N484" s="339" t="str">
        <f>IF(基本情報入力シート!Y521="","",基本情報入力シート!Y521)</f>
        <v/>
      </c>
      <c r="O484" s="47"/>
      <c r="P484" s="48"/>
      <c r="Q484" s="49"/>
      <c r="R484" s="47"/>
      <c r="S484" s="336"/>
      <c r="T484" s="454" t="str">
        <f>IFERROR(S484*VLOOKUP(AE484,【参考】数式用3!$AN$3:$BU$14,MATCH(N484,【参考】数式用3!$AN$2:$BU$2,0)),"")</f>
        <v/>
      </c>
      <c r="U484" s="337"/>
      <c r="V484" s="55"/>
      <c r="W484" s="55"/>
      <c r="X484" s="960" t="str">
        <f>IFERROR(V484*VLOOKUP(AF484,【参考】数式用3!$AN$15:$BU$23,MATCH(N484,【参考】数式用3!$AN$2:$BU$2,0)),"")</f>
        <v/>
      </c>
      <c r="Y484" s="961"/>
      <c r="Z484" s="450"/>
      <c r="AA484" s="428"/>
      <c r="AB484" s="338" t="str">
        <f>IFERROR(AA484*VLOOKUP(AG484,【参考】数式用3!$AN$24:$BU$27,MATCH(N484,【参考】数式用3!$AN$2:$BU$2,0)),"")</f>
        <v/>
      </c>
      <c r="AC484" s="50"/>
      <c r="AD484" s="427" t="str">
        <f t="shared" si="31"/>
        <v/>
      </c>
      <c r="AE484" s="323" t="str">
        <f t="shared" si="32"/>
        <v/>
      </c>
      <c r="AF484" s="323" t="str">
        <f t="shared" si="33"/>
        <v/>
      </c>
      <c r="AG484" s="323" t="str">
        <f t="shared" si="34"/>
        <v/>
      </c>
    </row>
    <row r="485" spans="1:33" ht="25" customHeight="1">
      <c r="A485" s="430">
        <v>466</v>
      </c>
      <c r="B485" s="908" t="str">
        <f>IF(基本情報入力シート!C522="","",基本情報入力シート!C522)</f>
        <v/>
      </c>
      <c r="C485" s="909"/>
      <c r="D485" s="909"/>
      <c r="E485" s="909"/>
      <c r="F485" s="909"/>
      <c r="G485" s="909"/>
      <c r="H485" s="909"/>
      <c r="I485" s="909"/>
      <c r="J485" s="325" t="str">
        <f>IF(基本情報入力シート!M522="","",基本情報入力シート!M522)</f>
        <v/>
      </c>
      <c r="K485" s="325" t="str">
        <f>IF(基本情報入力シート!R522="","",基本情報入力シート!R522)</f>
        <v/>
      </c>
      <c r="L485" s="325" t="str">
        <f>IF(基本情報入力シート!W522="","",基本情報入力シート!W522)</f>
        <v/>
      </c>
      <c r="M485" s="335" t="str">
        <f>IF(基本情報入力シート!X522="","",基本情報入力シート!X522)</f>
        <v/>
      </c>
      <c r="N485" s="339" t="str">
        <f>IF(基本情報入力シート!Y522="","",基本情報入力シート!Y522)</f>
        <v/>
      </c>
      <c r="O485" s="47"/>
      <c r="P485" s="48"/>
      <c r="Q485" s="49"/>
      <c r="R485" s="47"/>
      <c r="S485" s="336"/>
      <c r="T485" s="454" t="str">
        <f>IFERROR(S485*VLOOKUP(AE485,【参考】数式用3!$AN$3:$BU$14,MATCH(N485,【参考】数式用3!$AN$2:$BU$2,0)),"")</f>
        <v/>
      </c>
      <c r="U485" s="337"/>
      <c r="V485" s="55"/>
      <c r="W485" s="55"/>
      <c r="X485" s="960" t="str">
        <f>IFERROR(V485*VLOOKUP(AF485,【参考】数式用3!$AN$15:$BU$23,MATCH(N485,【参考】数式用3!$AN$2:$BU$2,0)),"")</f>
        <v/>
      </c>
      <c r="Y485" s="961"/>
      <c r="Z485" s="450"/>
      <c r="AA485" s="428"/>
      <c r="AB485" s="338" t="str">
        <f>IFERROR(AA485*VLOOKUP(AG485,【参考】数式用3!$AN$24:$BU$27,MATCH(N485,【参考】数式用3!$AN$2:$BU$2,0)),"")</f>
        <v/>
      </c>
      <c r="AC485" s="50"/>
      <c r="AD485" s="427" t="str">
        <f t="shared" si="31"/>
        <v/>
      </c>
      <c r="AE485" s="323" t="str">
        <f t="shared" si="32"/>
        <v/>
      </c>
      <c r="AF485" s="323" t="str">
        <f t="shared" si="33"/>
        <v/>
      </c>
      <c r="AG485" s="323" t="str">
        <f t="shared" si="34"/>
        <v/>
      </c>
    </row>
    <row r="486" spans="1:33" ht="25" customHeight="1">
      <c r="A486" s="430">
        <v>467</v>
      </c>
      <c r="B486" s="908" t="str">
        <f>IF(基本情報入力シート!C523="","",基本情報入力シート!C523)</f>
        <v/>
      </c>
      <c r="C486" s="909"/>
      <c r="D486" s="909"/>
      <c r="E486" s="909"/>
      <c r="F486" s="909"/>
      <c r="G486" s="909"/>
      <c r="H486" s="909"/>
      <c r="I486" s="909"/>
      <c r="J486" s="325" t="str">
        <f>IF(基本情報入力シート!M523="","",基本情報入力シート!M523)</f>
        <v/>
      </c>
      <c r="K486" s="325" t="str">
        <f>IF(基本情報入力シート!R523="","",基本情報入力シート!R523)</f>
        <v/>
      </c>
      <c r="L486" s="325" t="str">
        <f>IF(基本情報入力シート!W523="","",基本情報入力シート!W523)</f>
        <v/>
      </c>
      <c r="M486" s="335" t="str">
        <f>IF(基本情報入力シート!X523="","",基本情報入力シート!X523)</f>
        <v/>
      </c>
      <c r="N486" s="339" t="str">
        <f>IF(基本情報入力シート!Y523="","",基本情報入力シート!Y523)</f>
        <v/>
      </c>
      <c r="O486" s="47"/>
      <c r="P486" s="48"/>
      <c r="Q486" s="49"/>
      <c r="R486" s="47"/>
      <c r="S486" s="336"/>
      <c r="T486" s="454" t="str">
        <f>IFERROR(S486*VLOOKUP(AE486,【参考】数式用3!$AN$3:$BU$14,MATCH(N486,【参考】数式用3!$AN$2:$BU$2,0)),"")</f>
        <v/>
      </c>
      <c r="U486" s="337"/>
      <c r="V486" s="55"/>
      <c r="W486" s="55"/>
      <c r="X486" s="960" t="str">
        <f>IFERROR(V486*VLOOKUP(AF486,【参考】数式用3!$AN$15:$BU$23,MATCH(N486,【参考】数式用3!$AN$2:$BU$2,0)),"")</f>
        <v/>
      </c>
      <c r="Y486" s="961"/>
      <c r="Z486" s="450"/>
      <c r="AA486" s="428"/>
      <c r="AB486" s="338" t="str">
        <f>IFERROR(AA486*VLOOKUP(AG486,【参考】数式用3!$AN$24:$BU$27,MATCH(N486,【参考】数式用3!$AN$2:$BU$2,0)),"")</f>
        <v/>
      </c>
      <c r="AC486" s="50"/>
      <c r="AD486" s="427" t="str">
        <f t="shared" si="31"/>
        <v/>
      </c>
      <c r="AE486" s="323" t="str">
        <f t="shared" si="32"/>
        <v/>
      </c>
      <c r="AF486" s="323" t="str">
        <f t="shared" si="33"/>
        <v/>
      </c>
      <c r="AG486" s="323" t="str">
        <f t="shared" si="34"/>
        <v/>
      </c>
    </row>
    <row r="487" spans="1:33" ht="25" customHeight="1">
      <c r="A487" s="430">
        <v>468</v>
      </c>
      <c r="B487" s="908" t="str">
        <f>IF(基本情報入力シート!C524="","",基本情報入力シート!C524)</f>
        <v/>
      </c>
      <c r="C487" s="909"/>
      <c r="D487" s="909"/>
      <c r="E487" s="909"/>
      <c r="F487" s="909"/>
      <c r="G487" s="909"/>
      <c r="H487" s="909"/>
      <c r="I487" s="909"/>
      <c r="J487" s="325" t="str">
        <f>IF(基本情報入力シート!M524="","",基本情報入力シート!M524)</f>
        <v/>
      </c>
      <c r="K487" s="325" t="str">
        <f>IF(基本情報入力シート!R524="","",基本情報入力シート!R524)</f>
        <v/>
      </c>
      <c r="L487" s="325" t="str">
        <f>IF(基本情報入力シート!W524="","",基本情報入力シート!W524)</f>
        <v/>
      </c>
      <c r="M487" s="335" t="str">
        <f>IF(基本情報入力シート!X524="","",基本情報入力シート!X524)</f>
        <v/>
      </c>
      <c r="N487" s="339" t="str">
        <f>IF(基本情報入力シート!Y524="","",基本情報入力シート!Y524)</f>
        <v/>
      </c>
      <c r="O487" s="47"/>
      <c r="P487" s="48"/>
      <c r="Q487" s="49"/>
      <c r="R487" s="47"/>
      <c r="S487" s="336"/>
      <c r="T487" s="454" t="str">
        <f>IFERROR(S487*VLOOKUP(AE487,【参考】数式用3!$AN$3:$BU$14,MATCH(N487,【参考】数式用3!$AN$2:$BU$2,0)),"")</f>
        <v/>
      </c>
      <c r="U487" s="337"/>
      <c r="V487" s="55"/>
      <c r="W487" s="55"/>
      <c r="X487" s="960" t="str">
        <f>IFERROR(V487*VLOOKUP(AF487,【参考】数式用3!$AN$15:$BU$23,MATCH(N487,【参考】数式用3!$AN$2:$BU$2,0)),"")</f>
        <v/>
      </c>
      <c r="Y487" s="961"/>
      <c r="Z487" s="450"/>
      <c r="AA487" s="428"/>
      <c r="AB487" s="338" t="str">
        <f>IFERROR(AA487*VLOOKUP(AG487,【参考】数式用3!$AN$24:$BU$27,MATCH(N487,【参考】数式用3!$AN$2:$BU$2,0)),"")</f>
        <v/>
      </c>
      <c r="AC487" s="50"/>
      <c r="AD487" s="427" t="str">
        <f t="shared" si="31"/>
        <v/>
      </c>
      <c r="AE487" s="323" t="str">
        <f t="shared" si="32"/>
        <v/>
      </c>
      <c r="AF487" s="323" t="str">
        <f t="shared" si="33"/>
        <v/>
      </c>
      <c r="AG487" s="323" t="str">
        <f t="shared" si="34"/>
        <v/>
      </c>
    </row>
    <row r="488" spans="1:33" ht="25" customHeight="1">
      <c r="A488" s="430">
        <v>469</v>
      </c>
      <c r="B488" s="908" t="str">
        <f>IF(基本情報入力シート!C525="","",基本情報入力シート!C525)</f>
        <v/>
      </c>
      <c r="C488" s="909"/>
      <c r="D488" s="909"/>
      <c r="E488" s="909"/>
      <c r="F488" s="909"/>
      <c r="G488" s="909"/>
      <c r="H488" s="909"/>
      <c r="I488" s="909"/>
      <c r="J488" s="325" t="str">
        <f>IF(基本情報入力シート!M525="","",基本情報入力シート!M525)</f>
        <v/>
      </c>
      <c r="K488" s="325" t="str">
        <f>IF(基本情報入力シート!R525="","",基本情報入力シート!R525)</f>
        <v/>
      </c>
      <c r="L488" s="325" t="str">
        <f>IF(基本情報入力シート!W525="","",基本情報入力シート!W525)</f>
        <v/>
      </c>
      <c r="M488" s="335" t="str">
        <f>IF(基本情報入力シート!X525="","",基本情報入力シート!X525)</f>
        <v/>
      </c>
      <c r="N488" s="339" t="str">
        <f>IF(基本情報入力シート!Y525="","",基本情報入力シート!Y525)</f>
        <v/>
      </c>
      <c r="O488" s="47"/>
      <c r="P488" s="48"/>
      <c r="Q488" s="49"/>
      <c r="R488" s="47"/>
      <c r="S488" s="336"/>
      <c r="T488" s="454" t="str">
        <f>IFERROR(S488*VLOOKUP(AE488,【参考】数式用3!$AN$3:$BU$14,MATCH(N488,【参考】数式用3!$AN$2:$BU$2,0)),"")</f>
        <v/>
      </c>
      <c r="U488" s="337"/>
      <c r="V488" s="55"/>
      <c r="W488" s="55"/>
      <c r="X488" s="960" t="str">
        <f>IFERROR(V488*VLOOKUP(AF488,【参考】数式用3!$AN$15:$BU$23,MATCH(N488,【参考】数式用3!$AN$2:$BU$2,0)),"")</f>
        <v/>
      </c>
      <c r="Y488" s="961"/>
      <c r="Z488" s="450"/>
      <c r="AA488" s="428"/>
      <c r="AB488" s="338" t="str">
        <f>IFERROR(AA488*VLOOKUP(AG488,【参考】数式用3!$AN$24:$BU$27,MATCH(N488,【参考】数式用3!$AN$2:$BU$2,0)),"")</f>
        <v/>
      </c>
      <c r="AC488" s="50"/>
      <c r="AD488" s="427" t="str">
        <f t="shared" si="31"/>
        <v/>
      </c>
      <c r="AE488" s="323" t="str">
        <f t="shared" si="32"/>
        <v/>
      </c>
      <c r="AF488" s="323" t="str">
        <f t="shared" si="33"/>
        <v/>
      </c>
      <c r="AG488" s="323" t="str">
        <f t="shared" si="34"/>
        <v/>
      </c>
    </row>
    <row r="489" spans="1:33" ht="25" customHeight="1">
      <c r="A489" s="430">
        <v>470</v>
      </c>
      <c r="B489" s="908" t="str">
        <f>IF(基本情報入力シート!C526="","",基本情報入力シート!C526)</f>
        <v/>
      </c>
      <c r="C489" s="909"/>
      <c r="D489" s="909"/>
      <c r="E489" s="909"/>
      <c r="F489" s="909"/>
      <c r="G489" s="909"/>
      <c r="H489" s="909"/>
      <c r="I489" s="909"/>
      <c r="J489" s="325" t="str">
        <f>IF(基本情報入力シート!M526="","",基本情報入力シート!M526)</f>
        <v/>
      </c>
      <c r="K489" s="325" t="str">
        <f>IF(基本情報入力シート!R526="","",基本情報入力シート!R526)</f>
        <v/>
      </c>
      <c r="L489" s="325" t="str">
        <f>IF(基本情報入力シート!W526="","",基本情報入力シート!W526)</f>
        <v/>
      </c>
      <c r="M489" s="335" t="str">
        <f>IF(基本情報入力シート!X526="","",基本情報入力シート!X526)</f>
        <v/>
      </c>
      <c r="N489" s="339" t="str">
        <f>IF(基本情報入力シート!Y526="","",基本情報入力シート!Y526)</f>
        <v/>
      </c>
      <c r="O489" s="47"/>
      <c r="P489" s="48"/>
      <c r="Q489" s="49"/>
      <c r="R489" s="47"/>
      <c r="S489" s="336"/>
      <c r="T489" s="454" t="str">
        <f>IFERROR(S489*VLOOKUP(AE489,【参考】数式用3!$AN$3:$BU$14,MATCH(N489,【参考】数式用3!$AN$2:$BU$2,0)),"")</f>
        <v/>
      </c>
      <c r="U489" s="337"/>
      <c r="V489" s="55"/>
      <c r="W489" s="55"/>
      <c r="X489" s="960" t="str">
        <f>IFERROR(V489*VLOOKUP(AF489,【参考】数式用3!$AN$15:$BU$23,MATCH(N489,【参考】数式用3!$AN$2:$BU$2,0)),"")</f>
        <v/>
      </c>
      <c r="Y489" s="961"/>
      <c r="Z489" s="450"/>
      <c r="AA489" s="428"/>
      <c r="AB489" s="338" t="str">
        <f>IFERROR(AA489*VLOOKUP(AG489,【参考】数式用3!$AN$24:$BU$27,MATCH(N489,【参考】数式用3!$AN$2:$BU$2,0)),"")</f>
        <v/>
      </c>
      <c r="AC489" s="50"/>
      <c r="AD489" s="427" t="str">
        <f t="shared" si="31"/>
        <v/>
      </c>
      <c r="AE489" s="323" t="str">
        <f t="shared" si="32"/>
        <v/>
      </c>
      <c r="AF489" s="323" t="str">
        <f t="shared" si="33"/>
        <v/>
      </c>
      <c r="AG489" s="323" t="str">
        <f t="shared" si="34"/>
        <v/>
      </c>
    </row>
    <row r="490" spans="1:33" ht="25" customHeight="1">
      <c r="A490" s="430">
        <v>471</v>
      </c>
      <c r="B490" s="908" t="str">
        <f>IF(基本情報入力シート!C527="","",基本情報入力シート!C527)</f>
        <v/>
      </c>
      <c r="C490" s="909"/>
      <c r="D490" s="909"/>
      <c r="E490" s="909"/>
      <c r="F490" s="909"/>
      <c r="G490" s="909"/>
      <c r="H490" s="909"/>
      <c r="I490" s="909"/>
      <c r="J490" s="325" t="str">
        <f>IF(基本情報入力シート!M527="","",基本情報入力シート!M527)</f>
        <v/>
      </c>
      <c r="K490" s="325" t="str">
        <f>IF(基本情報入力シート!R527="","",基本情報入力シート!R527)</f>
        <v/>
      </c>
      <c r="L490" s="325" t="str">
        <f>IF(基本情報入力シート!W527="","",基本情報入力シート!W527)</f>
        <v/>
      </c>
      <c r="M490" s="335" t="str">
        <f>IF(基本情報入力シート!X527="","",基本情報入力シート!X527)</f>
        <v/>
      </c>
      <c r="N490" s="339" t="str">
        <f>IF(基本情報入力シート!Y527="","",基本情報入力シート!Y527)</f>
        <v/>
      </c>
      <c r="O490" s="47"/>
      <c r="P490" s="48"/>
      <c r="Q490" s="49"/>
      <c r="R490" s="47"/>
      <c r="S490" s="336"/>
      <c r="T490" s="454" t="str">
        <f>IFERROR(S490*VLOOKUP(AE490,【参考】数式用3!$AN$3:$BU$14,MATCH(N490,【参考】数式用3!$AN$2:$BU$2,0)),"")</f>
        <v/>
      </c>
      <c r="U490" s="337"/>
      <c r="V490" s="55"/>
      <c r="W490" s="55"/>
      <c r="X490" s="960" t="str">
        <f>IFERROR(V490*VLOOKUP(AF490,【参考】数式用3!$AN$15:$BU$23,MATCH(N490,【参考】数式用3!$AN$2:$BU$2,0)),"")</f>
        <v/>
      </c>
      <c r="Y490" s="961"/>
      <c r="Z490" s="450"/>
      <c r="AA490" s="428"/>
      <c r="AB490" s="338" t="str">
        <f>IFERROR(AA490*VLOOKUP(AG490,【参考】数式用3!$AN$24:$BU$27,MATCH(N490,【参考】数式用3!$AN$2:$BU$2,0)),"")</f>
        <v/>
      </c>
      <c r="AC490" s="50"/>
      <c r="AD490" s="427" t="str">
        <f t="shared" si="31"/>
        <v/>
      </c>
      <c r="AE490" s="323" t="str">
        <f t="shared" si="32"/>
        <v/>
      </c>
      <c r="AF490" s="323" t="str">
        <f t="shared" si="33"/>
        <v/>
      </c>
      <c r="AG490" s="323" t="str">
        <f t="shared" si="34"/>
        <v/>
      </c>
    </row>
    <row r="491" spans="1:33" ht="25" customHeight="1">
      <c r="A491" s="430">
        <v>472</v>
      </c>
      <c r="B491" s="908" t="str">
        <f>IF(基本情報入力シート!C528="","",基本情報入力シート!C528)</f>
        <v/>
      </c>
      <c r="C491" s="909"/>
      <c r="D491" s="909"/>
      <c r="E491" s="909"/>
      <c r="F491" s="909"/>
      <c r="G491" s="909"/>
      <c r="H491" s="909"/>
      <c r="I491" s="909"/>
      <c r="J491" s="325" t="str">
        <f>IF(基本情報入力シート!M528="","",基本情報入力シート!M528)</f>
        <v/>
      </c>
      <c r="K491" s="325" t="str">
        <f>IF(基本情報入力シート!R528="","",基本情報入力シート!R528)</f>
        <v/>
      </c>
      <c r="L491" s="325" t="str">
        <f>IF(基本情報入力シート!W528="","",基本情報入力シート!W528)</f>
        <v/>
      </c>
      <c r="M491" s="335" t="str">
        <f>IF(基本情報入力シート!X528="","",基本情報入力シート!X528)</f>
        <v/>
      </c>
      <c r="N491" s="339" t="str">
        <f>IF(基本情報入力シート!Y528="","",基本情報入力シート!Y528)</f>
        <v/>
      </c>
      <c r="O491" s="47"/>
      <c r="P491" s="48"/>
      <c r="Q491" s="49"/>
      <c r="R491" s="47"/>
      <c r="S491" s="336"/>
      <c r="T491" s="454" t="str">
        <f>IFERROR(S491*VLOOKUP(AE491,【参考】数式用3!$AN$3:$BU$14,MATCH(N491,【参考】数式用3!$AN$2:$BU$2,0)),"")</f>
        <v/>
      </c>
      <c r="U491" s="337"/>
      <c r="V491" s="55"/>
      <c r="W491" s="55"/>
      <c r="X491" s="960" t="str">
        <f>IFERROR(V491*VLOOKUP(AF491,【参考】数式用3!$AN$15:$BU$23,MATCH(N491,【参考】数式用3!$AN$2:$BU$2,0)),"")</f>
        <v/>
      </c>
      <c r="Y491" s="961"/>
      <c r="Z491" s="450"/>
      <c r="AA491" s="428"/>
      <c r="AB491" s="338" t="str">
        <f>IFERROR(AA491*VLOOKUP(AG491,【参考】数式用3!$AN$24:$BU$27,MATCH(N491,【参考】数式用3!$AN$2:$BU$2,0)),"")</f>
        <v/>
      </c>
      <c r="AC491" s="50"/>
      <c r="AD491" s="427" t="str">
        <f t="shared" si="31"/>
        <v/>
      </c>
      <c r="AE491" s="323" t="str">
        <f t="shared" si="32"/>
        <v/>
      </c>
      <c r="AF491" s="323" t="str">
        <f t="shared" si="33"/>
        <v/>
      </c>
      <c r="AG491" s="323" t="str">
        <f t="shared" si="34"/>
        <v/>
      </c>
    </row>
    <row r="492" spans="1:33" ht="25" customHeight="1">
      <c r="A492" s="430">
        <v>473</v>
      </c>
      <c r="B492" s="908" t="str">
        <f>IF(基本情報入力シート!C529="","",基本情報入力シート!C529)</f>
        <v/>
      </c>
      <c r="C492" s="909"/>
      <c r="D492" s="909"/>
      <c r="E492" s="909"/>
      <c r="F492" s="909"/>
      <c r="G492" s="909"/>
      <c r="H492" s="909"/>
      <c r="I492" s="909"/>
      <c r="J492" s="325" t="str">
        <f>IF(基本情報入力シート!M529="","",基本情報入力シート!M529)</f>
        <v/>
      </c>
      <c r="K492" s="325" t="str">
        <f>IF(基本情報入力シート!R529="","",基本情報入力シート!R529)</f>
        <v/>
      </c>
      <c r="L492" s="325" t="str">
        <f>IF(基本情報入力シート!W529="","",基本情報入力シート!W529)</f>
        <v/>
      </c>
      <c r="M492" s="335" t="str">
        <f>IF(基本情報入力シート!X529="","",基本情報入力シート!X529)</f>
        <v/>
      </c>
      <c r="N492" s="339" t="str">
        <f>IF(基本情報入力シート!Y529="","",基本情報入力シート!Y529)</f>
        <v/>
      </c>
      <c r="O492" s="47"/>
      <c r="P492" s="48"/>
      <c r="Q492" s="49"/>
      <c r="R492" s="47"/>
      <c r="S492" s="336"/>
      <c r="T492" s="454" t="str">
        <f>IFERROR(S492*VLOOKUP(AE492,【参考】数式用3!$AN$3:$BU$14,MATCH(N492,【参考】数式用3!$AN$2:$BU$2,0)),"")</f>
        <v/>
      </c>
      <c r="U492" s="337"/>
      <c r="V492" s="55"/>
      <c r="W492" s="55"/>
      <c r="X492" s="960" t="str">
        <f>IFERROR(V492*VLOOKUP(AF492,【参考】数式用3!$AN$15:$BU$23,MATCH(N492,【参考】数式用3!$AN$2:$BU$2,0)),"")</f>
        <v/>
      </c>
      <c r="Y492" s="961"/>
      <c r="Z492" s="450"/>
      <c r="AA492" s="428"/>
      <c r="AB492" s="338" t="str">
        <f>IFERROR(AA492*VLOOKUP(AG492,【参考】数式用3!$AN$24:$BU$27,MATCH(N492,【参考】数式用3!$AN$2:$BU$2,0)),"")</f>
        <v/>
      </c>
      <c r="AC492" s="50"/>
      <c r="AD492" s="427" t="str">
        <f t="shared" si="31"/>
        <v/>
      </c>
      <c r="AE492" s="323" t="str">
        <f t="shared" si="32"/>
        <v/>
      </c>
      <c r="AF492" s="323" t="str">
        <f t="shared" si="33"/>
        <v/>
      </c>
      <c r="AG492" s="323" t="str">
        <f t="shared" si="34"/>
        <v/>
      </c>
    </row>
    <row r="493" spans="1:33" ht="25" customHeight="1">
      <c r="A493" s="430">
        <v>474</v>
      </c>
      <c r="B493" s="908" t="str">
        <f>IF(基本情報入力シート!C530="","",基本情報入力シート!C530)</f>
        <v/>
      </c>
      <c r="C493" s="909"/>
      <c r="D493" s="909"/>
      <c r="E493" s="909"/>
      <c r="F493" s="909"/>
      <c r="G493" s="909"/>
      <c r="H493" s="909"/>
      <c r="I493" s="909"/>
      <c r="J493" s="325" t="str">
        <f>IF(基本情報入力シート!M530="","",基本情報入力シート!M530)</f>
        <v/>
      </c>
      <c r="K493" s="325" t="str">
        <f>IF(基本情報入力シート!R530="","",基本情報入力シート!R530)</f>
        <v/>
      </c>
      <c r="L493" s="325" t="str">
        <f>IF(基本情報入力シート!W530="","",基本情報入力シート!W530)</f>
        <v/>
      </c>
      <c r="M493" s="335" t="str">
        <f>IF(基本情報入力シート!X530="","",基本情報入力シート!X530)</f>
        <v/>
      </c>
      <c r="N493" s="339" t="str">
        <f>IF(基本情報入力シート!Y530="","",基本情報入力シート!Y530)</f>
        <v/>
      </c>
      <c r="O493" s="47"/>
      <c r="P493" s="48"/>
      <c r="Q493" s="49"/>
      <c r="R493" s="47"/>
      <c r="S493" s="336"/>
      <c r="T493" s="454" t="str">
        <f>IFERROR(S493*VLOOKUP(AE493,【参考】数式用3!$AN$3:$BU$14,MATCH(N493,【参考】数式用3!$AN$2:$BU$2,0)),"")</f>
        <v/>
      </c>
      <c r="U493" s="337"/>
      <c r="V493" s="55"/>
      <c r="W493" s="55"/>
      <c r="X493" s="960" t="str">
        <f>IFERROR(V493*VLOOKUP(AF493,【参考】数式用3!$AN$15:$BU$23,MATCH(N493,【参考】数式用3!$AN$2:$BU$2,0)),"")</f>
        <v/>
      </c>
      <c r="Y493" s="961"/>
      <c r="Z493" s="450"/>
      <c r="AA493" s="428"/>
      <c r="AB493" s="338" t="str">
        <f>IFERROR(AA493*VLOOKUP(AG493,【参考】数式用3!$AN$24:$BU$27,MATCH(N493,【参考】数式用3!$AN$2:$BU$2,0)),"")</f>
        <v/>
      </c>
      <c r="AC493" s="50"/>
      <c r="AD493" s="427" t="str">
        <f t="shared" si="31"/>
        <v/>
      </c>
      <c r="AE493" s="323" t="str">
        <f t="shared" si="32"/>
        <v/>
      </c>
      <c r="AF493" s="323" t="str">
        <f t="shared" si="33"/>
        <v/>
      </c>
      <c r="AG493" s="323" t="str">
        <f t="shared" si="34"/>
        <v/>
      </c>
    </row>
    <row r="494" spans="1:33" ht="25" customHeight="1">
      <c r="A494" s="430">
        <v>475</v>
      </c>
      <c r="B494" s="908" t="str">
        <f>IF(基本情報入力シート!C531="","",基本情報入力シート!C531)</f>
        <v/>
      </c>
      <c r="C494" s="909"/>
      <c r="D494" s="909"/>
      <c r="E494" s="909"/>
      <c r="F494" s="909"/>
      <c r="G494" s="909"/>
      <c r="H494" s="909"/>
      <c r="I494" s="909"/>
      <c r="J494" s="325" t="str">
        <f>IF(基本情報入力シート!M531="","",基本情報入力シート!M531)</f>
        <v/>
      </c>
      <c r="K494" s="325" t="str">
        <f>IF(基本情報入力シート!R531="","",基本情報入力シート!R531)</f>
        <v/>
      </c>
      <c r="L494" s="325" t="str">
        <f>IF(基本情報入力シート!W531="","",基本情報入力シート!W531)</f>
        <v/>
      </c>
      <c r="M494" s="335" t="str">
        <f>IF(基本情報入力シート!X531="","",基本情報入力シート!X531)</f>
        <v/>
      </c>
      <c r="N494" s="339" t="str">
        <f>IF(基本情報入力シート!Y531="","",基本情報入力シート!Y531)</f>
        <v/>
      </c>
      <c r="O494" s="47"/>
      <c r="P494" s="48"/>
      <c r="Q494" s="49"/>
      <c r="R494" s="47"/>
      <c r="S494" s="336"/>
      <c r="T494" s="454" t="str">
        <f>IFERROR(S494*VLOOKUP(AE494,【参考】数式用3!$AN$3:$BU$14,MATCH(N494,【参考】数式用3!$AN$2:$BU$2,0)),"")</f>
        <v/>
      </c>
      <c r="U494" s="337"/>
      <c r="V494" s="55"/>
      <c r="W494" s="55"/>
      <c r="X494" s="960" t="str">
        <f>IFERROR(V494*VLOOKUP(AF494,【参考】数式用3!$AN$15:$BU$23,MATCH(N494,【参考】数式用3!$AN$2:$BU$2,0)),"")</f>
        <v/>
      </c>
      <c r="Y494" s="961"/>
      <c r="Z494" s="450"/>
      <c r="AA494" s="428"/>
      <c r="AB494" s="338" t="str">
        <f>IFERROR(AA494*VLOOKUP(AG494,【参考】数式用3!$AN$24:$BU$27,MATCH(N494,【参考】数式用3!$AN$2:$BU$2,0)),"")</f>
        <v/>
      </c>
      <c r="AC494" s="50"/>
      <c r="AD494" s="427" t="str">
        <f t="shared" si="31"/>
        <v/>
      </c>
      <c r="AE494" s="323" t="str">
        <f t="shared" si="32"/>
        <v/>
      </c>
      <c r="AF494" s="323" t="str">
        <f t="shared" si="33"/>
        <v/>
      </c>
      <c r="AG494" s="323" t="str">
        <f t="shared" si="34"/>
        <v/>
      </c>
    </row>
    <row r="495" spans="1:33" ht="25" customHeight="1">
      <c r="A495" s="430">
        <v>476</v>
      </c>
      <c r="B495" s="908" t="str">
        <f>IF(基本情報入力シート!C532="","",基本情報入力シート!C532)</f>
        <v/>
      </c>
      <c r="C495" s="909"/>
      <c r="D495" s="909"/>
      <c r="E495" s="909"/>
      <c r="F495" s="909"/>
      <c r="G495" s="909"/>
      <c r="H495" s="909"/>
      <c r="I495" s="909"/>
      <c r="J495" s="325" t="str">
        <f>IF(基本情報入力シート!M532="","",基本情報入力シート!M532)</f>
        <v/>
      </c>
      <c r="K495" s="325" t="str">
        <f>IF(基本情報入力シート!R532="","",基本情報入力シート!R532)</f>
        <v/>
      </c>
      <c r="L495" s="325" t="str">
        <f>IF(基本情報入力シート!W532="","",基本情報入力シート!W532)</f>
        <v/>
      </c>
      <c r="M495" s="335" t="str">
        <f>IF(基本情報入力シート!X532="","",基本情報入力シート!X532)</f>
        <v/>
      </c>
      <c r="N495" s="339" t="str">
        <f>IF(基本情報入力シート!Y532="","",基本情報入力シート!Y532)</f>
        <v/>
      </c>
      <c r="O495" s="47"/>
      <c r="P495" s="48"/>
      <c r="Q495" s="49"/>
      <c r="R495" s="47"/>
      <c r="S495" s="336"/>
      <c r="T495" s="454" t="str">
        <f>IFERROR(S495*VLOOKUP(AE495,【参考】数式用3!$AN$3:$BU$14,MATCH(N495,【参考】数式用3!$AN$2:$BU$2,0)),"")</f>
        <v/>
      </c>
      <c r="U495" s="337"/>
      <c r="V495" s="55"/>
      <c r="W495" s="55"/>
      <c r="X495" s="960" t="str">
        <f>IFERROR(V495*VLOOKUP(AF495,【参考】数式用3!$AN$15:$BU$23,MATCH(N495,【参考】数式用3!$AN$2:$BU$2,0)),"")</f>
        <v/>
      </c>
      <c r="Y495" s="961"/>
      <c r="Z495" s="450"/>
      <c r="AA495" s="428"/>
      <c r="AB495" s="338" t="str">
        <f>IFERROR(AA495*VLOOKUP(AG495,【参考】数式用3!$AN$24:$BU$27,MATCH(N495,【参考】数式用3!$AN$2:$BU$2,0)),"")</f>
        <v/>
      </c>
      <c r="AC495" s="50"/>
      <c r="AD495" s="427" t="str">
        <f t="shared" si="31"/>
        <v/>
      </c>
      <c r="AE495" s="323" t="str">
        <f t="shared" si="32"/>
        <v/>
      </c>
      <c r="AF495" s="323" t="str">
        <f t="shared" si="33"/>
        <v/>
      </c>
      <c r="AG495" s="323" t="str">
        <f t="shared" si="34"/>
        <v/>
      </c>
    </row>
    <row r="496" spans="1:33" ht="25" customHeight="1">
      <c r="A496" s="430">
        <v>477</v>
      </c>
      <c r="B496" s="908" t="str">
        <f>IF(基本情報入力シート!C533="","",基本情報入力シート!C533)</f>
        <v/>
      </c>
      <c r="C496" s="909"/>
      <c r="D496" s="909"/>
      <c r="E496" s="909"/>
      <c r="F496" s="909"/>
      <c r="G496" s="909"/>
      <c r="H496" s="909"/>
      <c r="I496" s="909"/>
      <c r="J496" s="325" t="str">
        <f>IF(基本情報入力シート!M533="","",基本情報入力シート!M533)</f>
        <v/>
      </c>
      <c r="K496" s="325" t="str">
        <f>IF(基本情報入力シート!R533="","",基本情報入力シート!R533)</f>
        <v/>
      </c>
      <c r="L496" s="325" t="str">
        <f>IF(基本情報入力シート!W533="","",基本情報入力シート!W533)</f>
        <v/>
      </c>
      <c r="M496" s="335" t="str">
        <f>IF(基本情報入力シート!X533="","",基本情報入力シート!X533)</f>
        <v/>
      </c>
      <c r="N496" s="339" t="str">
        <f>IF(基本情報入力シート!Y533="","",基本情報入力シート!Y533)</f>
        <v/>
      </c>
      <c r="O496" s="47"/>
      <c r="P496" s="48"/>
      <c r="Q496" s="49"/>
      <c r="R496" s="47"/>
      <c r="S496" s="336"/>
      <c r="T496" s="454" t="str">
        <f>IFERROR(S496*VLOOKUP(AE496,【参考】数式用3!$AN$3:$BU$14,MATCH(N496,【参考】数式用3!$AN$2:$BU$2,0)),"")</f>
        <v/>
      </c>
      <c r="U496" s="337"/>
      <c r="V496" s="55"/>
      <c r="W496" s="55"/>
      <c r="X496" s="960" t="str">
        <f>IFERROR(V496*VLOOKUP(AF496,【参考】数式用3!$AN$15:$BU$23,MATCH(N496,【参考】数式用3!$AN$2:$BU$2,0)),"")</f>
        <v/>
      </c>
      <c r="Y496" s="961"/>
      <c r="Z496" s="450"/>
      <c r="AA496" s="428"/>
      <c r="AB496" s="338" t="str">
        <f>IFERROR(AA496*VLOOKUP(AG496,【参考】数式用3!$AN$24:$BU$27,MATCH(N496,【参考】数式用3!$AN$2:$BU$2,0)),"")</f>
        <v/>
      </c>
      <c r="AC496" s="50"/>
      <c r="AD496" s="427" t="str">
        <f t="shared" si="31"/>
        <v/>
      </c>
      <c r="AE496" s="323" t="str">
        <f t="shared" si="32"/>
        <v/>
      </c>
      <c r="AF496" s="323" t="str">
        <f t="shared" si="33"/>
        <v/>
      </c>
      <c r="AG496" s="323" t="str">
        <f t="shared" si="34"/>
        <v/>
      </c>
    </row>
    <row r="497" spans="1:33" ht="25" customHeight="1">
      <c r="A497" s="430">
        <v>478</v>
      </c>
      <c r="B497" s="908" t="str">
        <f>IF(基本情報入力シート!C534="","",基本情報入力シート!C534)</f>
        <v/>
      </c>
      <c r="C497" s="909"/>
      <c r="D497" s="909"/>
      <c r="E497" s="909"/>
      <c r="F497" s="909"/>
      <c r="G497" s="909"/>
      <c r="H497" s="909"/>
      <c r="I497" s="909"/>
      <c r="J497" s="325" t="str">
        <f>IF(基本情報入力シート!M534="","",基本情報入力シート!M534)</f>
        <v/>
      </c>
      <c r="K497" s="325" t="str">
        <f>IF(基本情報入力シート!R534="","",基本情報入力シート!R534)</f>
        <v/>
      </c>
      <c r="L497" s="325" t="str">
        <f>IF(基本情報入力シート!W534="","",基本情報入力シート!W534)</f>
        <v/>
      </c>
      <c r="M497" s="335" t="str">
        <f>IF(基本情報入力シート!X534="","",基本情報入力シート!X534)</f>
        <v/>
      </c>
      <c r="N497" s="339" t="str">
        <f>IF(基本情報入力シート!Y534="","",基本情報入力シート!Y534)</f>
        <v/>
      </c>
      <c r="O497" s="47"/>
      <c r="P497" s="48"/>
      <c r="Q497" s="49"/>
      <c r="R497" s="47"/>
      <c r="S497" s="336"/>
      <c r="T497" s="454" t="str">
        <f>IFERROR(S497*VLOOKUP(AE497,【参考】数式用3!$AN$3:$BU$14,MATCH(N497,【参考】数式用3!$AN$2:$BU$2,0)),"")</f>
        <v/>
      </c>
      <c r="U497" s="337"/>
      <c r="V497" s="55"/>
      <c r="W497" s="55"/>
      <c r="X497" s="960" t="str">
        <f>IFERROR(V497*VLOOKUP(AF497,【参考】数式用3!$AN$15:$BU$23,MATCH(N497,【参考】数式用3!$AN$2:$BU$2,0)),"")</f>
        <v/>
      </c>
      <c r="Y497" s="961"/>
      <c r="Z497" s="450"/>
      <c r="AA497" s="428"/>
      <c r="AB497" s="338" t="str">
        <f>IFERROR(AA497*VLOOKUP(AG497,【参考】数式用3!$AN$24:$BU$27,MATCH(N497,【参考】数式用3!$AN$2:$BU$2,0)),"")</f>
        <v/>
      </c>
      <c r="AC497" s="50"/>
      <c r="AD497" s="427" t="str">
        <f t="shared" si="31"/>
        <v/>
      </c>
      <c r="AE497" s="323" t="str">
        <f t="shared" si="32"/>
        <v/>
      </c>
      <c r="AF497" s="323" t="str">
        <f t="shared" si="33"/>
        <v/>
      </c>
      <c r="AG497" s="323" t="str">
        <f t="shared" si="34"/>
        <v/>
      </c>
    </row>
    <row r="498" spans="1:33" ht="25" customHeight="1">
      <c r="A498" s="430">
        <v>479</v>
      </c>
      <c r="B498" s="908" t="str">
        <f>IF(基本情報入力シート!C535="","",基本情報入力シート!C535)</f>
        <v/>
      </c>
      <c r="C498" s="909"/>
      <c r="D498" s="909"/>
      <c r="E498" s="909"/>
      <c r="F498" s="909"/>
      <c r="G498" s="909"/>
      <c r="H498" s="909"/>
      <c r="I498" s="909"/>
      <c r="J498" s="325" t="str">
        <f>IF(基本情報入力シート!M535="","",基本情報入力シート!M535)</f>
        <v/>
      </c>
      <c r="K498" s="325" t="str">
        <f>IF(基本情報入力シート!R535="","",基本情報入力シート!R535)</f>
        <v/>
      </c>
      <c r="L498" s="325" t="str">
        <f>IF(基本情報入力シート!W535="","",基本情報入力シート!W535)</f>
        <v/>
      </c>
      <c r="M498" s="335" t="str">
        <f>IF(基本情報入力シート!X535="","",基本情報入力シート!X535)</f>
        <v/>
      </c>
      <c r="N498" s="339" t="str">
        <f>IF(基本情報入力シート!Y535="","",基本情報入力シート!Y535)</f>
        <v/>
      </c>
      <c r="O498" s="47"/>
      <c r="P498" s="48"/>
      <c r="Q498" s="49"/>
      <c r="R498" s="47"/>
      <c r="S498" s="336"/>
      <c r="T498" s="454" t="str">
        <f>IFERROR(S498*VLOOKUP(AE498,【参考】数式用3!$AN$3:$BU$14,MATCH(N498,【参考】数式用3!$AN$2:$BU$2,0)),"")</f>
        <v/>
      </c>
      <c r="U498" s="337"/>
      <c r="V498" s="55"/>
      <c r="W498" s="55"/>
      <c r="X498" s="960" t="str">
        <f>IFERROR(V498*VLOOKUP(AF498,【参考】数式用3!$AN$15:$BU$23,MATCH(N498,【参考】数式用3!$AN$2:$BU$2,0)),"")</f>
        <v/>
      </c>
      <c r="Y498" s="961"/>
      <c r="Z498" s="450"/>
      <c r="AA498" s="428"/>
      <c r="AB498" s="338" t="str">
        <f>IFERROR(AA498*VLOOKUP(AG498,【参考】数式用3!$AN$24:$BU$27,MATCH(N498,【参考】数式用3!$AN$2:$BU$2,0)),"")</f>
        <v/>
      </c>
      <c r="AC498" s="50"/>
      <c r="AD498" s="427" t="str">
        <f t="shared" si="31"/>
        <v/>
      </c>
      <c r="AE498" s="323" t="str">
        <f t="shared" si="32"/>
        <v/>
      </c>
      <c r="AF498" s="323" t="str">
        <f t="shared" si="33"/>
        <v/>
      </c>
      <c r="AG498" s="323" t="str">
        <f t="shared" si="34"/>
        <v/>
      </c>
    </row>
    <row r="499" spans="1:33" ht="25" customHeight="1">
      <c r="A499" s="430">
        <v>480</v>
      </c>
      <c r="B499" s="908" t="str">
        <f>IF(基本情報入力シート!C536="","",基本情報入力シート!C536)</f>
        <v/>
      </c>
      <c r="C499" s="909"/>
      <c r="D499" s="909"/>
      <c r="E499" s="909"/>
      <c r="F499" s="909"/>
      <c r="G499" s="909"/>
      <c r="H499" s="909"/>
      <c r="I499" s="909"/>
      <c r="J499" s="325" t="str">
        <f>IF(基本情報入力シート!M536="","",基本情報入力シート!M536)</f>
        <v/>
      </c>
      <c r="K499" s="325" t="str">
        <f>IF(基本情報入力シート!R536="","",基本情報入力シート!R536)</f>
        <v/>
      </c>
      <c r="L499" s="325" t="str">
        <f>IF(基本情報入力シート!W536="","",基本情報入力シート!W536)</f>
        <v/>
      </c>
      <c r="M499" s="335" t="str">
        <f>IF(基本情報入力シート!X536="","",基本情報入力シート!X536)</f>
        <v/>
      </c>
      <c r="N499" s="339" t="str">
        <f>IF(基本情報入力シート!Y536="","",基本情報入力シート!Y536)</f>
        <v/>
      </c>
      <c r="O499" s="47"/>
      <c r="P499" s="48"/>
      <c r="Q499" s="49"/>
      <c r="R499" s="47"/>
      <c r="S499" s="336"/>
      <c r="T499" s="454" t="str">
        <f>IFERROR(S499*VLOOKUP(AE499,【参考】数式用3!$AN$3:$BU$14,MATCH(N499,【参考】数式用3!$AN$2:$BU$2,0)),"")</f>
        <v/>
      </c>
      <c r="U499" s="337"/>
      <c r="V499" s="55"/>
      <c r="W499" s="55"/>
      <c r="X499" s="960" t="str">
        <f>IFERROR(V499*VLOOKUP(AF499,【参考】数式用3!$AN$15:$BU$23,MATCH(N499,【参考】数式用3!$AN$2:$BU$2,0)),"")</f>
        <v/>
      </c>
      <c r="Y499" s="961"/>
      <c r="Z499" s="450"/>
      <c r="AA499" s="428"/>
      <c r="AB499" s="338" t="str">
        <f>IFERROR(AA499*VLOOKUP(AG499,【参考】数式用3!$AN$24:$BU$27,MATCH(N499,【参考】数式用3!$AN$2:$BU$2,0)),"")</f>
        <v/>
      </c>
      <c r="AC499" s="50"/>
      <c r="AD499" s="427" t="str">
        <f t="shared" si="31"/>
        <v/>
      </c>
      <c r="AE499" s="323" t="str">
        <f t="shared" si="32"/>
        <v/>
      </c>
      <c r="AF499" s="323" t="str">
        <f t="shared" si="33"/>
        <v/>
      </c>
      <c r="AG499" s="323" t="str">
        <f t="shared" si="34"/>
        <v/>
      </c>
    </row>
    <row r="500" spans="1:33" ht="25" customHeight="1">
      <c r="A500" s="430">
        <v>481</v>
      </c>
      <c r="B500" s="908" t="str">
        <f>IF(基本情報入力シート!C537="","",基本情報入力シート!C537)</f>
        <v/>
      </c>
      <c r="C500" s="909"/>
      <c r="D500" s="909"/>
      <c r="E500" s="909"/>
      <c r="F500" s="909"/>
      <c r="G500" s="909"/>
      <c r="H500" s="909"/>
      <c r="I500" s="909"/>
      <c r="J500" s="325" t="str">
        <f>IF(基本情報入力シート!M537="","",基本情報入力シート!M537)</f>
        <v/>
      </c>
      <c r="K500" s="325" t="str">
        <f>IF(基本情報入力シート!R537="","",基本情報入力シート!R537)</f>
        <v/>
      </c>
      <c r="L500" s="325" t="str">
        <f>IF(基本情報入力シート!W537="","",基本情報入力シート!W537)</f>
        <v/>
      </c>
      <c r="M500" s="335" t="str">
        <f>IF(基本情報入力シート!X537="","",基本情報入力シート!X537)</f>
        <v/>
      </c>
      <c r="N500" s="339" t="str">
        <f>IF(基本情報入力シート!Y537="","",基本情報入力シート!Y537)</f>
        <v/>
      </c>
      <c r="O500" s="47"/>
      <c r="P500" s="48"/>
      <c r="Q500" s="49"/>
      <c r="R500" s="47"/>
      <c r="S500" s="336"/>
      <c r="T500" s="454" t="str">
        <f>IFERROR(S500*VLOOKUP(AE500,【参考】数式用3!$AN$3:$BU$14,MATCH(N500,【参考】数式用3!$AN$2:$BU$2,0)),"")</f>
        <v/>
      </c>
      <c r="U500" s="337"/>
      <c r="V500" s="55"/>
      <c r="W500" s="55"/>
      <c r="X500" s="960" t="str">
        <f>IFERROR(V500*VLOOKUP(AF500,【参考】数式用3!$AN$15:$BU$23,MATCH(N500,【参考】数式用3!$AN$2:$BU$2,0)),"")</f>
        <v/>
      </c>
      <c r="Y500" s="961"/>
      <c r="Z500" s="450"/>
      <c r="AA500" s="428"/>
      <c r="AB500" s="338" t="str">
        <f>IFERROR(AA500*VLOOKUP(AG500,【参考】数式用3!$AN$24:$BU$27,MATCH(N500,【参考】数式用3!$AN$2:$BU$2,0)),"")</f>
        <v/>
      </c>
      <c r="AC500" s="50"/>
      <c r="AD500" s="427" t="str">
        <f t="shared" si="31"/>
        <v/>
      </c>
      <c r="AE500" s="323" t="str">
        <f t="shared" si="32"/>
        <v/>
      </c>
      <c r="AF500" s="323" t="str">
        <f t="shared" si="33"/>
        <v/>
      </c>
      <c r="AG500" s="323" t="str">
        <f t="shared" si="34"/>
        <v/>
      </c>
    </row>
    <row r="501" spans="1:33" ht="25" customHeight="1">
      <c r="A501" s="430">
        <v>482</v>
      </c>
      <c r="B501" s="908" t="str">
        <f>IF(基本情報入力シート!C538="","",基本情報入力シート!C538)</f>
        <v/>
      </c>
      <c r="C501" s="909"/>
      <c r="D501" s="909"/>
      <c r="E501" s="909"/>
      <c r="F501" s="909"/>
      <c r="G501" s="909"/>
      <c r="H501" s="909"/>
      <c r="I501" s="909"/>
      <c r="J501" s="325" t="str">
        <f>IF(基本情報入力シート!M538="","",基本情報入力シート!M538)</f>
        <v/>
      </c>
      <c r="K501" s="325" t="str">
        <f>IF(基本情報入力シート!R538="","",基本情報入力シート!R538)</f>
        <v/>
      </c>
      <c r="L501" s="325" t="str">
        <f>IF(基本情報入力シート!W538="","",基本情報入力シート!W538)</f>
        <v/>
      </c>
      <c r="M501" s="335" t="str">
        <f>IF(基本情報入力シート!X538="","",基本情報入力シート!X538)</f>
        <v/>
      </c>
      <c r="N501" s="339" t="str">
        <f>IF(基本情報入力シート!Y538="","",基本情報入力シート!Y538)</f>
        <v/>
      </c>
      <c r="O501" s="47"/>
      <c r="P501" s="48"/>
      <c r="Q501" s="49"/>
      <c r="R501" s="47"/>
      <c r="S501" s="336"/>
      <c r="T501" s="454" t="str">
        <f>IFERROR(S501*VLOOKUP(AE501,【参考】数式用3!$AN$3:$BU$14,MATCH(N501,【参考】数式用3!$AN$2:$BU$2,0)),"")</f>
        <v/>
      </c>
      <c r="U501" s="337"/>
      <c r="V501" s="55"/>
      <c r="W501" s="55"/>
      <c r="X501" s="960" t="str">
        <f>IFERROR(V501*VLOOKUP(AF501,【参考】数式用3!$AN$15:$BU$23,MATCH(N501,【参考】数式用3!$AN$2:$BU$2,0)),"")</f>
        <v/>
      </c>
      <c r="Y501" s="961"/>
      <c r="Z501" s="450"/>
      <c r="AA501" s="428"/>
      <c r="AB501" s="338" t="str">
        <f>IFERROR(AA501*VLOOKUP(AG501,【参考】数式用3!$AN$24:$BU$27,MATCH(N501,【参考】数式用3!$AN$2:$BU$2,0)),"")</f>
        <v/>
      </c>
      <c r="AC501" s="50"/>
      <c r="AD501" s="427" t="str">
        <f t="shared" si="31"/>
        <v/>
      </c>
      <c r="AE501" s="323" t="str">
        <f t="shared" si="32"/>
        <v/>
      </c>
      <c r="AF501" s="323" t="str">
        <f t="shared" si="33"/>
        <v/>
      </c>
      <c r="AG501" s="323" t="str">
        <f t="shared" si="34"/>
        <v/>
      </c>
    </row>
    <row r="502" spans="1:33" ht="25" customHeight="1">
      <c r="A502" s="430">
        <v>483</v>
      </c>
      <c r="B502" s="908" t="str">
        <f>IF(基本情報入力シート!C539="","",基本情報入力シート!C539)</f>
        <v/>
      </c>
      <c r="C502" s="909"/>
      <c r="D502" s="909"/>
      <c r="E502" s="909"/>
      <c r="F502" s="909"/>
      <c r="G502" s="909"/>
      <c r="H502" s="909"/>
      <c r="I502" s="909"/>
      <c r="J502" s="325" t="str">
        <f>IF(基本情報入力シート!M539="","",基本情報入力シート!M539)</f>
        <v/>
      </c>
      <c r="K502" s="325" t="str">
        <f>IF(基本情報入力シート!R539="","",基本情報入力シート!R539)</f>
        <v/>
      </c>
      <c r="L502" s="325" t="str">
        <f>IF(基本情報入力シート!W539="","",基本情報入力シート!W539)</f>
        <v/>
      </c>
      <c r="M502" s="335" t="str">
        <f>IF(基本情報入力シート!X539="","",基本情報入力シート!X539)</f>
        <v/>
      </c>
      <c r="N502" s="339" t="str">
        <f>IF(基本情報入力シート!Y539="","",基本情報入力シート!Y539)</f>
        <v/>
      </c>
      <c r="O502" s="47"/>
      <c r="P502" s="48"/>
      <c r="Q502" s="49"/>
      <c r="R502" s="47"/>
      <c r="S502" s="336"/>
      <c r="T502" s="454" t="str">
        <f>IFERROR(S502*VLOOKUP(AE502,【参考】数式用3!$AN$3:$BU$14,MATCH(N502,【参考】数式用3!$AN$2:$BU$2,0)),"")</f>
        <v/>
      </c>
      <c r="U502" s="337"/>
      <c r="V502" s="55"/>
      <c r="W502" s="55"/>
      <c r="X502" s="960" t="str">
        <f>IFERROR(V502*VLOOKUP(AF502,【参考】数式用3!$AN$15:$BU$23,MATCH(N502,【参考】数式用3!$AN$2:$BU$2,0)),"")</f>
        <v/>
      </c>
      <c r="Y502" s="961"/>
      <c r="Z502" s="450"/>
      <c r="AA502" s="428"/>
      <c r="AB502" s="338" t="str">
        <f>IFERROR(AA502*VLOOKUP(AG502,【参考】数式用3!$AN$24:$BU$27,MATCH(N502,【参考】数式用3!$AN$2:$BU$2,0)),"")</f>
        <v/>
      </c>
      <c r="AC502" s="50"/>
      <c r="AD502" s="427" t="str">
        <f t="shared" si="31"/>
        <v/>
      </c>
      <c r="AE502" s="323" t="str">
        <f t="shared" si="32"/>
        <v/>
      </c>
      <c r="AF502" s="323" t="str">
        <f t="shared" si="33"/>
        <v/>
      </c>
      <c r="AG502" s="323" t="str">
        <f t="shared" si="34"/>
        <v/>
      </c>
    </row>
    <row r="503" spans="1:33" ht="25" customHeight="1">
      <c r="A503" s="430">
        <v>484</v>
      </c>
      <c r="B503" s="908" t="str">
        <f>IF(基本情報入力シート!C540="","",基本情報入力シート!C540)</f>
        <v/>
      </c>
      <c r="C503" s="909"/>
      <c r="D503" s="909"/>
      <c r="E503" s="909"/>
      <c r="F503" s="909"/>
      <c r="G503" s="909"/>
      <c r="H503" s="909"/>
      <c r="I503" s="909"/>
      <c r="J503" s="325" t="str">
        <f>IF(基本情報入力シート!M540="","",基本情報入力シート!M540)</f>
        <v/>
      </c>
      <c r="K503" s="325" t="str">
        <f>IF(基本情報入力シート!R540="","",基本情報入力シート!R540)</f>
        <v/>
      </c>
      <c r="L503" s="325" t="str">
        <f>IF(基本情報入力シート!W540="","",基本情報入力シート!W540)</f>
        <v/>
      </c>
      <c r="M503" s="335" t="str">
        <f>IF(基本情報入力シート!X540="","",基本情報入力シート!X540)</f>
        <v/>
      </c>
      <c r="N503" s="339" t="str">
        <f>IF(基本情報入力シート!Y540="","",基本情報入力シート!Y540)</f>
        <v/>
      </c>
      <c r="O503" s="47"/>
      <c r="P503" s="48"/>
      <c r="Q503" s="49"/>
      <c r="R503" s="47"/>
      <c r="S503" s="336"/>
      <c r="T503" s="454" t="str">
        <f>IFERROR(S503*VLOOKUP(AE503,【参考】数式用3!$AN$3:$BU$14,MATCH(N503,【参考】数式用3!$AN$2:$BU$2,0)),"")</f>
        <v/>
      </c>
      <c r="U503" s="337"/>
      <c r="V503" s="55"/>
      <c r="W503" s="55"/>
      <c r="X503" s="960" t="str">
        <f>IFERROR(V503*VLOOKUP(AF503,【参考】数式用3!$AN$15:$BU$23,MATCH(N503,【参考】数式用3!$AN$2:$BU$2,0)),"")</f>
        <v/>
      </c>
      <c r="Y503" s="961"/>
      <c r="Z503" s="450"/>
      <c r="AA503" s="428"/>
      <c r="AB503" s="338" t="str">
        <f>IFERROR(AA503*VLOOKUP(AG503,【参考】数式用3!$AN$24:$BU$27,MATCH(N503,【参考】数式用3!$AN$2:$BU$2,0)),"")</f>
        <v/>
      </c>
      <c r="AC503" s="50"/>
      <c r="AD503" s="427" t="str">
        <f t="shared" si="31"/>
        <v/>
      </c>
      <c r="AE503" s="323" t="str">
        <f t="shared" si="32"/>
        <v/>
      </c>
      <c r="AF503" s="323" t="str">
        <f t="shared" si="33"/>
        <v/>
      </c>
      <c r="AG503" s="323" t="str">
        <f t="shared" si="34"/>
        <v/>
      </c>
    </row>
    <row r="504" spans="1:33" ht="25" customHeight="1">
      <c r="A504" s="430">
        <v>485</v>
      </c>
      <c r="B504" s="908" t="str">
        <f>IF(基本情報入力シート!C541="","",基本情報入力シート!C541)</f>
        <v/>
      </c>
      <c r="C504" s="909"/>
      <c r="D504" s="909"/>
      <c r="E504" s="909"/>
      <c r="F504" s="909"/>
      <c r="G504" s="909"/>
      <c r="H504" s="909"/>
      <c r="I504" s="909"/>
      <c r="J504" s="325" t="str">
        <f>IF(基本情報入力シート!M541="","",基本情報入力シート!M541)</f>
        <v/>
      </c>
      <c r="K504" s="325" t="str">
        <f>IF(基本情報入力シート!R541="","",基本情報入力シート!R541)</f>
        <v/>
      </c>
      <c r="L504" s="325" t="str">
        <f>IF(基本情報入力シート!W541="","",基本情報入力シート!W541)</f>
        <v/>
      </c>
      <c r="M504" s="335" t="str">
        <f>IF(基本情報入力シート!X541="","",基本情報入力シート!X541)</f>
        <v/>
      </c>
      <c r="N504" s="339" t="str">
        <f>IF(基本情報入力シート!Y541="","",基本情報入力シート!Y541)</f>
        <v/>
      </c>
      <c r="O504" s="47"/>
      <c r="P504" s="48"/>
      <c r="Q504" s="49"/>
      <c r="R504" s="47"/>
      <c r="S504" s="336"/>
      <c r="T504" s="454" t="str">
        <f>IFERROR(S504*VLOOKUP(AE504,【参考】数式用3!$AN$3:$BU$14,MATCH(N504,【参考】数式用3!$AN$2:$BU$2,0)),"")</f>
        <v/>
      </c>
      <c r="U504" s="337"/>
      <c r="V504" s="55"/>
      <c r="W504" s="55"/>
      <c r="X504" s="960" t="str">
        <f>IFERROR(V504*VLOOKUP(AF504,【参考】数式用3!$AN$15:$BU$23,MATCH(N504,【参考】数式用3!$AN$2:$BU$2,0)),"")</f>
        <v/>
      </c>
      <c r="Y504" s="961"/>
      <c r="Z504" s="450"/>
      <c r="AA504" s="428"/>
      <c r="AB504" s="338" t="str">
        <f>IFERROR(AA504*VLOOKUP(AG504,【参考】数式用3!$AN$24:$BU$27,MATCH(N504,【参考】数式用3!$AN$2:$BU$2,0)),"")</f>
        <v/>
      </c>
      <c r="AC504" s="50"/>
      <c r="AD504" s="427" t="str">
        <f t="shared" si="31"/>
        <v/>
      </c>
      <c r="AE504" s="323" t="str">
        <f t="shared" si="32"/>
        <v/>
      </c>
      <c r="AF504" s="323" t="str">
        <f t="shared" si="33"/>
        <v/>
      </c>
      <c r="AG504" s="323" t="str">
        <f t="shared" si="34"/>
        <v/>
      </c>
    </row>
    <row r="505" spans="1:33" ht="25" customHeight="1">
      <c r="A505" s="430">
        <v>486</v>
      </c>
      <c r="B505" s="908" t="str">
        <f>IF(基本情報入力シート!C542="","",基本情報入力シート!C542)</f>
        <v/>
      </c>
      <c r="C505" s="909"/>
      <c r="D505" s="909"/>
      <c r="E505" s="909"/>
      <c r="F505" s="909"/>
      <c r="G505" s="909"/>
      <c r="H505" s="909"/>
      <c r="I505" s="909"/>
      <c r="J505" s="325" t="str">
        <f>IF(基本情報入力シート!M542="","",基本情報入力シート!M542)</f>
        <v/>
      </c>
      <c r="K505" s="325" t="str">
        <f>IF(基本情報入力シート!R542="","",基本情報入力シート!R542)</f>
        <v/>
      </c>
      <c r="L505" s="325" t="str">
        <f>IF(基本情報入力シート!W542="","",基本情報入力シート!W542)</f>
        <v/>
      </c>
      <c r="M505" s="335" t="str">
        <f>IF(基本情報入力シート!X542="","",基本情報入力シート!X542)</f>
        <v/>
      </c>
      <c r="N505" s="339" t="str">
        <f>IF(基本情報入力シート!Y542="","",基本情報入力シート!Y542)</f>
        <v/>
      </c>
      <c r="O505" s="47"/>
      <c r="P505" s="48"/>
      <c r="Q505" s="49"/>
      <c r="R505" s="47"/>
      <c r="S505" s="336"/>
      <c r="T505" s="454" t="str">
        <f>IFERROR(S505*VLOOKUP(AE505,【参考】数式用3!$AN$3:$BU$14,MATCH(N505,【参考】数式用3!$AN$2:$BU$2,0)),"")</f>
        <v/>
      </c>
      <c r="U505" s="337"/>
      <c r="V505" s="55"/>
      <c r="W505" s="55"/>
      <c r="X505" s="960" t="str">
        <f>IFERROR(V505*VLOOKUP(AF505,【参考】数式用3!$AN$15:$BU$23,MATCH(N505,【参考】数式用3!$AN$2:$BU$2,0)),"")</f>
        <v/>
      </c>
      <c r="Y505" s="961"/>
      <c r="Z505" s="450"/>
      <c r="AA505" s="428"/>
      <c r="AB505" s="338" t="str">
        <f>IFERROR(AA505*VLOOKUP(AG505,【参考】数式用3!$AN$24:$BU$27,MATCH(N505,【参考】数式用3!$AN$2:$BU$2,0)),"")</f>
        <v/>
      </c>
      <c r="AC505" s="50"/>
      <c r="AD505" s="427" t="str">
        <f t="shared" si="31"/>
        <v/>
      </c>
      <c r="AE505" s="323" t="str">
        <f t="shared" si="32"/>
        <v/>
      </c>
      <c r="AF505" s="323" t="str">
        <f t="shared" si="33"/>
        <v/>
      </c>
      <c r="AG505" s="323" t="str">
        <f t="shared" si="34"/>
        <v/>
      </c>
    </row>
    <row r="506" spans="1:33" ht="25" customHeight="1">
      <c r="A506" s="430">
        <v>487</v>
      </c>
      <c r="B506" s="908" t="str">
        <f>IF(基本情報入力シート!C543="","",基本情報入力シート!C543)</f>
        <v/>
      </c>
      <c r="C506" s="909"/>
      <c r="D506" s="909"/>
      <c r="E506" s="909"/>
      <c r="F506" s="909"/>
      <c r="G506" s="909"/>
      <c r="H506" s="909"/>
      <c r="I506" s="909"/>
      <c r="J506" s="325" t="str">
        <f>IF(基本情報入力シート!M543="","",基本情報入力シート!M543)</f>
        <v/>
      </c>
      <c r="K506" s="325" t="str">
        <f>IF(基本情報入力シート!R543="","",基本情報入力シート!R543)</f>
        <v/>
      </c>
      <c r="L506" s="325" t="str">
        <f>IF(基本情報入力シート!W543="","",基本情報入力シート!W543)</f>
        <v/>
      </c>
      <c r="M506" s="335" t="str">
        <f>IF(基本情報入力シート!X543="","",基本情報入力シート!X543)</f>
        <v/>
      </c>
      <c r="N506" s="339" t="str">
        <f>IF(基本情報入力シート!Y543="","",基本情報入力シート!Y543)</f>
        <v/>
      </c>
      <c r="O506" s="47"/>
      <c r="P506" s="48"/>
      <c r="Q506" s="49"/>
      <c r="R506" s="47"/>
      <c r="S506" s="336"/>
      <c r="T506" s="454" t="str">
        <f>IFERROR(S506*VLOOKUP(AE506,【参考】数式用3!$AN$3:$BU$14,MATCH(N506,【参考】数式用3!$AN$2:$BU$2,0)),"")</f>
        <v/>
      </c>
      <c r="U506" s="337"/>
      <c r="V506" s="55"/>
      <c r="W506" s="55"/>
      <c r="X506" s="960" t="str">
        <f>IFERROR(V506*VLOOKUP(AF506,【参考】数式用3!$AN$15:$BU$23,MATCH(N506,【参考】数式用3!$AN$2:$BU$2,0)),"")</f>
        <v/>
      </c>
      <c r="Y506" s="961"/>
      <c r="Z506" s="450"/>
      <c r="AA506" s="428"/>
      <c r="AB506" s="338" t="str">
        <f>IFERROR(AA506*VLOOKUP(AG506,【参考】数式用3!$AN$24:$BU$27,MATCH(N506,【参考】数式用3!$AN$2:$BU$2,0)),"")</f>
        <v/>
      </c>
      <c r="AC506" s="50"/>
      <c r="AD506" s="427" t="str">
        <f t="shared" si="31"/>
        <v/>
      </c>
      <c r="AE506" s="323" t="str">
        <f t="shared" si="32"/>
        <v/>
      </c>
      <c r="AF506" s="323" t="str">
        <f t="shared" si="33"/>
        <v/>
      </c>
      <c r="AG506" s="323" t="str">
        <f t="shared" si="34"/>
        <v/>
      </c>
    </row>
    <row r="507" spans="1:33" ht="25" customHeight="1">
      <c r="A507" s="430">
        <v>488</v>
      </c>
      <c r="B507" s="908" t="str">
        <f>IF(基本情報入力シート!C544="","",基本情報入力シート!C544)</f>
        <v/>
      </c>
      <c r="C507" s="909"/>
      <c r="D507" s="909"/>
      <c r="E507" s="909"/>
      <c r="F507" s="909"/>
      <c r="G507" s="909"/>
      <c r="H507" s="909"/>
      <c r="I507" s="909"/>
      <c r="J507" s="325" t="str">
        <f>IF(基本情報入力シート!M544="","",基本情報入力シート!M544)</f>
        <v/>
      </c>
      <c r="K507" s="325" t="str">
        <f>IF(基本情報入力シート!R544="","",基本情報入力シート!R544)</f>
        <v/>
      </c>
      <c r="L507" s="325" t="str">
        <f>IF(基本情報入力シート!W544="","",基本情報入力シート!W544)</f>
        <v/>
      </c>
      <c r="M507" s="335" t="str">
        <f>IF(基本情報入力シート!X544="","",基本情報入力シート!X544)</f>
        <v/>
      </c>
      <c r="N507" s="339" t="str">
        <f>IF(基本情報入力シート!Y544="","",基本情報入力シート!Y544)</f>
        <v/>
      </c>
      <c r="O507" s="47"/>
      <c r="P507" s="48"/>
      <c r="Q507" s="49"/>
      <c r="R507" s="47"/>
      <c r="S507" s="336"/>
      <c r="T507" s="454" t="str">
        <f>IFERROR(S507*VLOOKUP(AE507,【参考】数式用3!$AN$3:$BU$14,MATCH(N507,【参考】数式用3!$AN$2:$BU$2,0)),"")</f>
        <v/>
      </c>
      <c r="U507" s="337"/>
      <c r="V507" s="55"/>
      <c r="W507" s="55"/>
      <c r="X507" s="960" t="str">
        <f>IFERROR(V507*VLOOKUP(AF507,【参考】数式用3!$AN$15:$BU$23,MATCH(N507,【参考】数式用3!$AN$2:$BU$2,0)),"")</f>
        <v/>
      </c>
      <c r="Y507" s="961"/>
      <c r="Z507" s="450"/>
      <c r="AA507" s="428"/>
      <c r="AB507" s="338" t="str">
        <f>IFERROR(AA507*VLOOKUP(AG507,【参考】数式用3!$AN$24:$BU$27,MATCH(N507,【参考】数式用3!$AN$2:$BU$2,0)),"")</f>
        <v/>
      </c>
      <c r="AC507" s="50"/>
      <c r="AD507" s="427" t="str">
        <f t="shared" si="31"/>
        <v/>
      </c>
      <c r="AE507" s="323" t="str">
        <f t="shared" si="32"/>
        <v/>
      </c>
      <c r="AF507" s="323" t="str">
        <f t="shared" si="33"/>
        <v/>
      </c>
      <c r="AG507" s="323" t="str">
        <f t="shared" si="34"/>
        <v/>
      </c>
    </row>
    <row r="508" spans="1:33" ht="25" customHeight="1">
      <c r="A508" s="430">
        <v>489</v>
      </c>
      <c r="B508" s="908" t="str">
        <f>IF(基本情報入力シート!C545="","",基本情報入力シート!C545)</f>
        <v/>
      </c>
      <c r="C508" s="909"/>
      <c r="D508" s="909"/>
      <c r="E508" s="909"/>
      <c r="F508" s="909"/>
      <c r="G508" s="909"/>
      <c r="H508" s="909"/>
      <c r="I508" s="909"/>
      <c r="J508" s="325" t="str">
        <f>IF(基本情報入力シート!M545="","",基本情報入力シート!M545)</f>
        <v/>
      </c>
      <c r="K508" s="325" t="str">
        <f>IF(基本情報入力シート!R545="","",基本情報入力シート!R545)</f>
        <v/>
      </c>
      <c r="L508" s="325" t="str">
        <f>IF(基本情報入力シート!W545="","",基本情報入力シート!W545)</f>
        <v/>
      </c>
      <c r="M508" s="335" t="str">
        <f>IF(基本情報入力シート!X545="","",基本情報入力シート!X545)</f>
        <v/>
      </c>
      <c r="N508" s="339" t="str">
        <f>IF(基本情報入力シート!Y545="","",基本情報入力シート!Y545)</f>
        <v/>
      </c>
      <c r="O508" s="47"/>
      <c r="P508" s="48"/>
      <c r="Q508" s="49"/>
      <c r="R508" s="47"/>
      <c r="S508" s="336"/>
      <c r="T508" s="454" t="str">
        <f>IFERROR(S508*VLOOKUP(AE508,【参考】数式用3!$AN$3:$BU$14,MATCH(N508,【参考】数式用3!$AN$2:$BU$2,0)),"")</f>
        <v/>
      </c>
      <c r="U508" s="337"/>
      <c r="V508" s="55"/>
      <c r="W508" s="55"/>
      <c r="X508" s="960" t="str">
        <f>IFERROR(V508*VLOOKUP(AF508,【参考】数式用3!$AN$15:$BU$23,MATCH(N508,【参考】数式用3!$AN$2:$BU$2,0)),"")</f>
        <v/>
      </c>
      <c r="Y508" s="961"/>
      <c r="Z508" s="450"/>
      <c r="AA508" s="428"/>
      <c r="AB508" s="338" t="str">
        <f>IFERROR(AA508*VLOOKUP(AG508,【参考】数式用3!$AN$24:$BU$27,MATCH(N508,【参考】数式用3!$AN$2:$BU$2,0)),"")</f>
        <v/>
      </c>
      <c r="AC508" s="50"/>
      <c r="AD508" s="427" t="str">
        <f t="shared" si="31"/>
        <v/>
      </c>
      <c r="AE508" s="323" t="str">
        <f t="shared" si="32"/>
        <v/>
      </c>
      <c r="AF508" s="323" t="str">
        <f t="shared" si="33"/>
        <v/>
      </c>
      <c r="AG508" s="323" t="str">
        <f t="shared" si="34"/>
        <v/>
      </c>
    </row>
    <row r="509" spans="1:33" ht="25" customHeight="1">
      <c r="A509" s="430">
        <v>490</v>
      </c>
      <c r="B509" s="908" t="str">
        <f>IF(基本情報入力シート!C546="","",基本情報入力シート!C546)</f>
        <v/>
      </c>
      <c r="C509" s="909"/>
      <c r="D509" s="909"/>
      <c r="E509" s="909"/>
      <c r="F509" s="909"/>
      <c r="G509" s="909"/>
      <c r="H509" s="909"/>
      <c r="I509" s="909"/>
      <c r="J509" s="325" t="str">
        <f>IF(基本情報入力シート!M546="","",基本情報入力シート!M546)</f>
        <v/>
      </c>
      <c r="K509" s="325" t="str">
        <f>IF(基本情報入力シート!R546="","",基本情報入力シート!R546)</f>
        <v/>
      </c>
      <c r="L509" s="325" t="str">
        <f>IF(基本情報入力シート!W546="","",基本情報入力シート!W546)</f>
        <v/>
      </c>
      <c r="M509" s="335" t="str">
        <f>IF(基本情報入力シート!X546="","",基本情報入力シート!X546)</f>
        <v/>
      </c>
      <c r="N509" s="339" t="str">
        <f>IF(基本情報入力シート!Y546="","",基本情報入力シート!Y546)</f>
        <v/>
      </c>
      <c r="O509" s="47"/>
      <c r="P509" s="48"/>
      <c r="Q509" s="49"/>
      <c r="R509" s="47"/>
      <c r="S509" s="336"/>
      <c r="T509" s="454" t="str">
        <f>IFERROR(S509*VLOOKUP(AE509,【参考】数式用3!$AN$3:$BU$14,MATCH(N509,【参考】数式用3!$AN$2:$BU$2,0)),"")</f>
        <v/>
      </c>
      <c r="U509" s="337"/>
      <c r="V509" s="55"/>
      <c r="W509" s="55"/>
      <c r="X509" s="960" t="str">
        <f>IFERROR(V509*VLOOKUP(AF509,【参考】数式用3!$AN$15:$BU$23,MATCH(N509,【参考】数式用3!$AN$2:$BU$2,0)),"")</f>
        <v/>
      </c>
      <c r="Y509" s="961"/>
      <c r="Z509" s="450"/>
      <c r="AA509" s="428"/>
      <c r="AB509" s="338" t="str">
        <f>IFERROR(AA509*VLOOKUP(AG509,【参考】数式用3!$AN$24:$BU$27,MATCH(N509,【参考】数式用3!$AN$2:$BU$2,0)),"")</f>
        <v/>
      </c>
      <c r="AC509" s="50"/>
      <c r="AD509" s="427" t="str">
        <f t="shared" si="31"/>
        <v/>
      </c>
      <c r="AE509" s="323" t="str">
        <f t="shared" si="32"/>
        <v/>
      </c>
      <c r="AF509" s="323" t="str">
        <f t="shared" si="33"/>
        <v/>
      </c>
      <c r="AG509" s="323" t="str">
        <f t="shared" si="34"/>
        <v/>
      </c>
    </row>
    <row r="510" spans="1:33" ht="25" customHeight="1">
      <c r="A510" s="430">
        <v>491</v>
      </c>
      <c r="B510" s="908" t="str">
        <f>IF(基本情報入力シート!C547="","",基本情報入力シート!C547)</f>
        <v/>
      </c>
      <c r="C510" s="909"/>
      <c r="D510" s="909"/>
      <c r="E510" s="909"/>
      <c r="F510" s="909"/>
      <c r="G510" s="909"/>
      <c r="H510" s="909"/>
      <c r="I510" s="909"/>
      <c r="J510" s="325" t="str">
        <f>IF(基本情報入力シート!M547="","",基本情報入力シート!M547)</f>
        <v/>
      </c>
      <c r="K510" s="325" t="str">
        <f>IF(基本情報入力シート!R547="","",基本情報入力シート!R547)</f>
        <v/>
      </c>
      <c r="L510" s="325" t="str">
        <f>IF(基本情報入力シート!W547="","",基本情報入力シート!W547)</f>
        <v/>
      </c>
      <c r="M510" s="335" t="str">
        <f>IF(基本情報入力シート!X547="","",基本情報入力シート!X547)</f>
        <v/>
      </c>
      <c r="N510" s="339" t="str">
        <f>IF(基本情報入力シート!Y547="","",基本情報入力シート!Y547)</f>
        <v/>
      </c>
      <c r="O510" s="47"/>
      <c r="P510" s="48"/>
      <c r="Q510" s="49"/>
      <c r="R510" s="47"/>
      <c r="S510" s="336"/>
      <c r="T510" s="454" t="str">
        <f>IFERROR(S510*VLOOKUP(AE510,【参考】数式用3!$AN$3:$BU$14,MATCH(N510,【参考】数式用3!$AN$2:$BU$2,0)),"")</f>
        <v/>
      </c>
      <c r="U510" s="337"/>
      <c r="V510" s="55"/>
      <c r="W510" s="55"/>
      <c r="X510" s="960" t="str">
        <f>IFERROR(V510*VLOOKUP(AF510,【参考】数式用3!$AN$15:$BU$23,MATCH(N510,【参考】数式用3!$AN$2:$BU$2,0)),"")</f>
        <v/>
      </c>
      <c r="Y510" s="961"/>
      <c r="Z510" s="450"/>
      <c r="AA510" s="428"/>
      <c r="AB510" s="338" t="str">
        <f>IFERROR(AA510*VLOOKUP(AG510,【参考】数式用3!$AN$24:$BU$27,MATCH(N510,【参考】数式用3!$AN$2:$BU$2,0)),"")</f>
        <v/>
      </c>
      <c r="AC510" s="50"/>
      <c r="AD510" s="427" t="str">
        <f t="shared" si="31"/>
        <v/>
      </c>
      <c r="AE510" s="323" t="str">
        <f t="shared" si="32"/>
        <v/>
      </c>
      <c r="AF510" s="323" t="str">
        <f t="shared" si="33"/>
        <v/>
      </c>
      <c r="AG510" s="323" t="str">
        <f t="shared" si="34"/>
        <v/>
      </c>
    </row>
    <row r="511" spans="1:33" ht="25" customHeight="1">
      <c r="A511" s="430">
        <v>492</v>
      </c>
      <c r="B511" s="908" t="str">
        <f>IF(基本情報入力シート!C548="","",基本情報入力シート!C548)</f>
        <v/>
      </c>
      <c r="C511" s="909"/>
      <c r="D511" s="909"/>
      <c r="E511" s="909"/>
      <c r="F511" s="909"/>
      <c r="G511" s="909"/>
      <c r="H511" s="909"/>
      <c r="I511" s="909"/>
      <c r="J511" s="325" t="str">
        <f>IF(基本情報入力シート!M548="","",基本情報入力シート!M548)</f>
        <v/>
      </c>
      <c r="K511" s="325" t="str">
        <f>IF(基本情報入力シート!R548="","",基本情報入力シート!R548)</f>
        <v/>
      </c>
      <c r="L511" s="325" t="str">
        <f>IF(基本情報入力シート!W548="","",基本情報入力シート!W548)</f>
        <v/>
      </c>
      <c r="M511" s="335" t="str">
        <f>IF(基本情報入力シート!X548="","",基本情報入力シート!X548)</f>
        <v/>
      </c>
      <c r="N511" s="339" t="str">
        <f>IF(基本情報入力シート!Y548="","",基本情報入力シート!Y548)</f>
        <v/>
      </c>
      <c r="O511" s="47"/>
      <c r="P511" s="48"/>
      <c r="Q511" s="49"/>
      <c r="R511" s="47"/>
      <c r="S511" s="336"/>
      <c r="T511" s="454" t="str">
        <f>IFERROR(S511*VLOOKUP(AE511,【参考】数式用3!$AN$3:$BU$14,MATCH(N511,【参考】数式用3!$AN$2:$BU$2,0)),"")</f>
        <v/>
      </c>
      <c r="U511" s="337"/>
      <c r="V511" s="55"/>
      <c r="W511" s="55"/>
      <c r="X511" s="960" t="str">
        <f>IFERROR(V511*VLOOKUP(AF511,【参考】数式用3!$AN$15:$BU$23,MATCH(N511,【参考】数式用3!$AN$2:$BU$2,0)),"")</f>
        <v/>
      </c>
      <c r="Y511" s="961"/>
      <c r="Z511" s="450"/>
      <c r="AA511" s="428"/>
      <c r="AB511" s="338" t="str">
        <f>IFERROR(AA511*VLOOKUP(AG511,【参考】数式用3!$AN$24:$BU$27,MATCH(N511,【参考】数式用3!$AN$2:$BU$2,0)),"")</f>
        <v/>
      </c>
      <c r="AC511" s="50"/>
      <c r="AD511" s="427" t="str">
        <f t="shared" si="31"/>
        <v/>
      </c>
      <c r="AE511" s="323" t="str">
        <f t="shared" si="32"/>
        <v/>
      </c>
      <c r="AF511" s="323" t="str">
        <f t="shared" si="33"/>
        <v/>
      </c>
      <c r="AG511" s="323" t="str">
        <f t="shared" si="34"/>
        <v/>
      </c>
    </row>
    <row r="512" spans="1:33" ht="25" customHeight="1">
      <c r="A512" s="430">
        <v>493</v>
      </c>
      <c r="B512" s="908" t="str">
        <f>IF(基本情報入力シート!C549="","",基本情報入力シート!C549)</f>
        <v/>
      </c>
      <c r="C512" s="909"/>
      <c r="D512" s="909"/>
      <c r="E512" s="909"/>
      <c r="F512" s="909"/>
      <c r="G512" s="909"/>
      <c r="H512" s="909"/>
      <c r="I512" s="909"/>
      <c r="J512" s="325" t="str">
        <f>IF(基本情報入力シート!M549="","",基本情報入力シート!M549)</f>
        <v/>
      </c>
      <c r="K512" s="325" t="str">
        <f>IF(基本情報入力シート!R549="","",基本情報入力シート!R549)</f>
        <v/>
      </c>
      <c r="L512" s="325" t="str">
        <f>IF(基本情報入力シート!W549="","",基本情報入力シート!W549)</f>
        <v/>
      </c>
      <c r="M512" s="335" t="str">
        <f>IF(基本情報入力シート!X549="","",基本情報入力シート!X549)</f>
        <v/>
      </c>
      <c r="N512" s="339" t="str">
        <f>IF(基本情報入力シート!Y549="","",基本情報入力シート!Y549)</f>
        <v/>
      </c>
      <c r="O512" s="47"/>
      <c r="P512" s="48"/>
      <c r="Q512" s="49"/>
      <c r="R512" s="47"/>
      <c r="S512" s="336"/>
      <c r="T512" s="454" t="str">
        <f>IFERROR(S512*VLOOKUP(AE512,【参考】数式用3!$AN$3:$BU$14,MATCH(N512,【参考】数式用3!$AN$2:$BU$2,0)),"")</f>
        <v/>
      </c>
      <c r="U512" s="337"/>
      <c r="V512" s="55"/>
      <c r="W512" s="55"/>
      <c r="X512" s="960" t="str">
        <f>IFERROR(V512*VLOOKUP(AF512,【参考】数式用3!$AN$15:$BU$23,MATCH(N512,【参考】数式用3!$AN$2:$BU$2,0)),"")</f>
        <v/>
      </c>
      <c r="Y512" s="961"/>
      <c r="Z512" s="450"/>
      <c r="AA512" s="428"/>
      <c r="AB512" s="338" t="str">
        <f>IFERROR(AA512*VLOOKUP(AG512,【参考】数式用3!$AN$24:$BU$27,MATCH(N512,【参考】数式用3!$AN$2:$BU$2,0)),"")</f>
        <v/>
      </c>
      <c r="AC512" s="50"/>
      <c r="AD512" s="427" t="str">
        <f t="shared" si="31"/>
        <v/>
      </c>
      <c r="AE512" s="323" t="str">
        <f t="shared" si="32"/>
        <v/>
      </c>
      <c r="AF512" s="323" t="str">
        <f t="shared" si="33"/>
        <v/>
      </c>
      <c r="AG512" s="323" t="str">
        <f t="shared" si="34"/>
        <v/>
      </c>
    </row>
    <row r="513" spans="1:33" ht="25" customHeight="1">
      <c r="A513" s="430">
        <v>494</v>
      </c>
      <c r="B513" s="908" t="str">
        <f>IF(基本情報入力シート!C550="","",基本情報入力シート!C550)</f>
        <v/>
      </c>
      <c r="C513" s="909"/>
      <c r="D513" s="909"/>
      <c r="E513" s="909"/>
      <c r="F513" s="909"/>
      <c r="G513" s="909"/>
      <c r="H513" s="909"/>
      <c r="I513" s="909"/>
      <c r="J513" s="325" t="str">
        <f>IF(基本情報入力シート!M550="","",基本情報入力シート!M550)</f>
        <v/>
      </c>
      <c r="K513" s="325" t="str">
        <f>IF(基本情報入力シート!R550="","",基本情報入力シート!R550)</f>
        <v/>
      </c>
      <c r="L513" s="325" t="str">
        <f>IF(基本情報入力シート!W550="","",基本情報入力シート!W550)</f>
        <v/>
      </c>
      <c r="M513" s="335" t="str">
        <f>IF(基本情報入力シート!X550="","",基本情報入力シート!X550)</f>
        <v/>
      </c>
      <c r="N513" s="339" t="str">
        <f>IF(基本情報入力シート!Y550="","",基本情報入力シート!Y550)</f>
        <v/>
      </c>
      <c r="O513" s="47"/>
      <c r="P513" s="48"/>
      <c r="Q513" s="49"/>
      <c r="R513" s="47"/>
      <c r="S513" s="336"/>
      <c r="T513" s="454" t="str">
        <f>IFERROR(S513*VLOOKUP(AE513,【参考】数式用3!$AN$3:$BU$14,MATCH(N513,【参考】数式用3!$AN$2:$BU$2,0)),"")</f>
        <v/>
      </c>
      <c r="U513" s="337"/>
      <c r="V513" s="55"/>
      <c r="W513" s="55"/>
      <c r="X513" s="960" t="str">
        <f>IFERROR(V513*VLOOKUP(AF513,【参考】数式用3!$AN$15:$BU$23,MATCH(N513,【参考】数式用3!$AN$2:$BU$2,0)),"")</f>
        <v/>
      </c>
      <c r="Y513" s="961"/>
      <c r="Z513" s="450"/>
      <c r="AA513" s="428"/>
      <c r="AB513" s="338" t="str">
        <f>IFERROR(AA513*VLOOKUP(AG513,【参考】数式用3!$AN$24:$BU$27,MATCH(N513,【参考】数式用3!$AN$2:$BU$2,0)),"")</f>
        <v/>
      </c>
      <c r="AC513" s="50"/>
      <c r="AD513" s="427" t="str">
        <f t="shared" si="31"/>
        <v/>
      </c>
      <c r="AE513" s="323" t="str">
        <f t="shared" si="32"/>
        <v/>
      </c>
      <c r="AF513" s="323" t="str">
        <f t="shared" si="33"/>
        <v/>
      </c>
      <c r="AG513" s="323" t="str">
        <f t="shared" si="34"/>
        <v/>
      </c>
    </row>
    <row r="514" spans="1:33" ht="25" customHeight="1">
      <c r="A514" s="430">
        <v>495</v>
      </c>
      <c r="B514" s="908" t="str">
        <f>IF(基本情報入力シート!C551="","",基本情報入力シート!C551)</f>
        <v/>
      </c>
      <c r="C514" s="909"/>
      <c r="D514" s="909"/>
      <c r="E514" s="909"/>
      <c r="F514" s="909"/>
      <c r="G514" s="909"/>
      <c r="H514" s="909"/>
      <c r="I514" s="909"/>
      <c r="J514" s="325" t="str">
        <f>IF(基本情報入力シート!M551="","",基本情報入力シート!M551)</f>
        <v/>
      </c>
      <c r="K514" s="325" t="str">
        <f>IF(基本情報入力シート!R551="","",基本情報入力シート!R551)</f>
        <v/>
      </c>
      <c r="L514" s="325" t="str">
        <f>IF(基本情報入力シート!W551="","",基本情報入力シート!W551)</f>
        <v/>
      </c>
      <c r="M514" s="335" t="str">
        <f>IF(基本情報入力シート!X551="","",基本情報入力シート!X551)</f>
        <v/>
      </c>
      <c r="N514" s="339" t="str">
        <f>IF(基本情報入力シート!Y551="","",基本情報入力シート!Y551)</f>
        <v/>
      </c>
      <c r="O514" s="47"/>
      <c r="P514" s="48"/>
      <c r="Q514" s="49"/>
      <c r="R514" s="47"/>
      <c r="S514" s="336"/>
      <c r="T514" s="454" t="str">
        <f>IFERROR(S514*VLOOKUP(AE514,【参考】数式用3!$AN$3:$BU$14,MATCH(N514,【参考】数式用3!$AN$2:$BU$2,0)),"")</f>
        <v/>
      </c>
      <c r="U514" s="337"/>
      <c r="V514" s="55"/>
      <c r="W514" s="55"/>
      <c r="X514" s="960" t="str">
        <f>IFERROR(V514*VLOOKUP(AF514,【参考】数式用3!$AN$15:$BU$23,MATCH(N514,【参考】数式用3!$AN$2:$BU$2,0)),"")</f>
        <v/>
      </c>
      <c r="Y514" s="961"/>
      <c r="Z514" s="450"/>
      <c r="AA514" s="428"/>
      <c r="AB514" s="338" t="str">
        <f>IFERROR(AA514*VLOOKUP(AG514,【参考】数式用3!$AN$24:$BU$27,MATCH(N514,【参考】数式用3!$AN$2:$BU$2,0)),"")</f>
        <v/>
      </c>
      <c r="AC514" s="50"/>
      <c r="AD514" s="427" t="str">
        <f t="shared" si="31"/>
        <v/>
      </c>
      <c r="AE514" s="323" t="str">
        <f t="shared" si="32"/>
        <v/>
      </c>
      <c r="AF514" s="323" t="str">
        <f t="shared" si="33"/>
        <v/>
      </c>
      <c r="AG514" s="323" t="str">
        <f t="shared" si="34"/>
        <v/>
      </c>
    </row>
    <row r="515" spans="1:33" ht="25" customHeight="1">
      <c r="A515" s="430">
        <v>496</v>
      </c>
      <c r="B515" s="908" t="str">
        <f>IF(基本情報入力シート!C552="","",基本情報入力シート!C552)</f>
        <v/>
      </c>
      <c r="C515" s="909"/>
      <c r="D515" s="909"/>
      <c r="E515" s="909"/>
      <c r="F515" s="909"/>
      <c r="G515" s="909"/>
      <c r="H515" s="909"/>
      <c r="I515" s="909"/>
      <c r="J515" s="325" t="str">
        <f>IF(基本情報入力シート!M552="","",基本情報入力シート!M552)</f>
        <v/>
      </c>
      <c r="K515" s="325" t="str">
        <f>IF(基本情報入力シート!R552="","",基本情報入力シート!R552)</f>
        <v/>
      </c>
      <c r="L515" s="325" t="str">
        <f>IF(基本情報入力シート!W552="","",基本情報入力シート!W552)</f>
        <v/>
      </c>
      <c r="M515" s="335" t="str">
        <f>IF(基本情報入力シート!X552="","",基本情報入力シート!X552)</f>
        <v/>
      </c>
      <c r="N515" s="339" t="str">
        <f>IF(基本情報入力シート!Y552="","",基本情報入力シート!Y552)</f>
        <v/>
      </c>
      <c r="O515" s="47"/>
      <c r="P515" s="48"/>
      <c r="Q515" s="49"/>
      <c r="R515" s="47"/>
      <c r="S515" s="336"/>
      <c r="T515" s="454" t="str">
        <f>IFERROR(S515*VLOOKUP(AE515,【参考】数式用3!$AN$3:$BU$14,MATCH(N515,【参考】数式用3!$AN$2:$BU$2,0)),"")</f>
        <v/>
      </c>
      <c r="U515" s="337"/>
      <c r="V515" s="55"/>
      <c r="W515" s="55"/>
      <c r="X515" s="960" t="str">
        <f>IFERROR(V515*VLOOKUP(AF515,【参考】数式用3!$AN$15:$BU$23,MATCH(N515,【参考】数式用3!$AN$2:$BU$2,0)),"")</f>
        <v/>
      </c>
      <c r="Y515" s="961"/>
      <c r="Z515" s="450"/>
      <c r="AA515" s="428"/>
      <c r="AB515" s="338" t="str">
        <f>IFERROR(AA515*VLOOKUP(AG515,【参考】数式用3!$AN$24:$BU$27,MATCH(N515,【参考】数式用3!$AN$2:$BU$2,0)),"")</f>
        <v/>
      </c>
      <c r="AC515" s="50"/>
      <c r="AD515" s="427" t="str">
        <f t="shared" si="31"/>
        <v/>
      </c>
      <c r="AE515" s="323" t="str">
        <f t="shared" si="32"/>
        <v/>
      </c>
      <c r="AF515" s="323" t="str">
        <f t="shared" si="33"/>
        <v/>
      </c>
      <c r="AG515" s="323" t="str">
        <f t="shared" si="34"/>
        <v/>
      </c>
    </row>
    <row r="516" spans="1:33" s="324" customFormat="1" ht="25" customHeight="1">
      <c r="A516" s="429" t="s">
        <v>288</v>
      </c>
      <c r="B516" s="908" t="str">
        <f>IF(基本情報入力シート!C553="","",基本情報入力シート!C553)</f>
        <v/>
      </c>
      <c r="C516" s="909"/>
      <c r="D516" s="909"/>
      <c r="E516" s="909"/>
      <c r="F516" s="909"/>
      <c r="G516" s="909"/>
      <c r="H516" s="909"/>
      <c r="I516" s="909"/>
      <c r="J516" s="325" t="str">
        <f>IF(基本情報入力シート!M553="","",基本情報入力シート!M553)</f>
        <v/>
      </c>
      <c r="K516" s="325" t="str">
        <f>IF(基本情報入力シート!R553="","",基本情報入力シート!R553)</f>
        <v/>
      </c>
      <c r="L516" s="325" t="str">
        <f>IF(基本情報入力シート!W553="","",基本情報入力シート!W553)</f>
        <v/>
      </c>
      <c r="M516" s="335" t="str">
        <f>IF(基本情報入力シート!X553="","",基本情報入力シート!X553)</f>
        <v/>
      </c>
      <c r="N516" s="339" t="str">
        <f>IF(基本情報入力シート!Y553="","",基本情報入力シート!Y553)</f>
        <v/>
      </c>
      <c r="O516" s="47"/>
      <c r="P516" s="48"/>
      <c r="Q516" s="49"/>
      <c r="R516" s="47"/>
      <c r="S516" s="336"/>
      <c r="T516" s="454" t="str">
        <f>IFERROR(S516*VLOOKUP(AE516,【参考】数式用3!$AN$3:$BU$14,MATCH(N516,【参考】数式用3!$AN$2:$BU$2,0)),"")</f>
        <v/>
      </c>
      <c r="U516" s="337"/>
      <c r="V516" s="55"/>
      <c r="W516" s="55"/>
      <c r="X516" s="960" t="str">
        <f>IFERROR(V516*VLOOKUP(AF516,【参考】数式用3!$AN$15:$BU$23,MATCH(N516,【参考】数式用3!$AN$2:$BU$2,0)),"")</f>
        <v/>
      </c>
      <c r="Y516" s="961"/>
      <c r="Z516" s="450"/>
      <c r="AA516" s="428"/>
      <c r="AB516" s="338" t="str">
        <f>IFERROR(AA516*VLOOKUP(AG516,【参考】数式用3!$AN$24:$BU$27,MATCH(N516,【参考】数式用3!$AN$2:$BU$2,0)),"")</f>
        <v/>
      </c>
      <c r="AC516" s="50"/>
      <c r="AD516" s="427" t="str">
        <f t="shared" si="31"/>
        <v/>
      </c>
      <c r="AE516" s="323" t="str">
        <f t="shared" si="32"/>
        <v/>
      </c>
      <c r="AF516" s="323" t="str">
        <f t="shared" si="33"/>
        <v/>
      </c>
      <c r="AG516" s="323" t="str">
        <f t="shared" si="34"/>
        <v/>
      </c>
    </row>
    <row r="517" spans="1:33" ht="25" customHeight="1">
      <c r="A517" s="430">
        <v>497</v>
      </c>
      <c r="B517" s="908" t="str">
        <f>IF(基本情報入力シート!C554="","",基本情報入力シート!C554)</f>
        <v/>
      </c>
      <c r="C517" s="909"/>
      <c r="D517" s="909"/>
      <c r="E517" s="909"/>
      <c r="F517" s="909"/>
      <c r="G517" s="909"/>
      <c r="H517" s="909"/>
      <c r="I517" s="909"/>
      <c r="J517" s="325" t="str">
        <f>IF(基本情報入力シート!M554="","",基本情報入力シート!M554)</f>
        <v/>
      </c>
      <c r="K517" s="325" t="str">
        <f>IF(基本情報入力シート!R554="","",基本情報入力シート!R554)</f>
        <v/>
      </c>
      <c r="L517" s="325" t="str">
        <f>IF(基本情報入力シート!W554="","",基本情報入力シート!W554)</f>
        <v/>
      </c>
      <c r="M517" s="335" t="str">
        <f>IF(基本情報入力シート!X554="","",基本情報入力シート!X554)</f>
        <v/>
      </c>
      <c r="N517" s="339" t="str">
        <f>IF(基本情報入力シート!Y554="","",基本情報入力シート!Y554)</f>
        <v/>
      </c>
      <c r="O517" s="47"/>
      <c r="P517" s="48"/>
      <c r="Q517" s="49"/>
      <c r="R517" s="47"/>
      <c r="S517" s="336"/>
      <c r="T517" s="454" t="str">
        <f>IFERROR(S517*VLOOKUP(AE517,【参考】数式用3!$AN$3:$BU$14,MATCH(N517,【参考】数式用3!$AN$2:$BU$2,0)),"")</f>
        <v/>
      </c>
      <c r="U517" s="337"/>
      <c r="V517" s="55"/>
      <c r="W517" s="55"/>
      <c r="X517" s="960" t="str">
        <f>IFERROR(V517*VLOOKUP(AF517,【参考】数式用3!$AN$15:$BU$23,MATCH(N517,【参考】数式用3!$AN$2:$BU$2,0)),"")</f>
        <v/>
      </c>
      <c r="Y517" s="961"/>
      <c r="Z517" s="450"/>
      <c r="AA517" s="428"/>
      <c r="AB517" s="338" t="str">
        <f>IFERROR(AA517*VLOOKUP(AG517,【参考】数式用3!$AN$24:$BU$27,MATCH(N517,【参考】数式用3!$AN$2:$BU$2,0)),"")</f>
        <v/>
      </c>
      <c r="AC517" s="50"/>
      <c r="AD517" s="427" t="str">
        <f t="shared" si="31"/>
        <v/>
      </c>
      <c r="AE517" s="323" t="str">
        <f t="shared" si="32"/>
        <v/>
      </c>
      <c r="AF517" s="323" t="str">
        <f t="shared" si="33"/>
        <v/>
      </c>
      <c r="AG517" s="323" t="str">
        <f t="shared" si="34"/>
        <v/>
      </c>
    </row>
    <row r="518" spans="1:33" ht="25" customHeight="1">
      <c r="A518" s="430">
        <v>498</v>
      </c>
      <c r="B518" s="908" t="str">
        <f>IF(基本情報入力シート!C555="","",基本情報入力シート!C555)</f>
        <v/>
      </c>
      <c r="C518" s="909"/>
      <c r="D518" s="909"/>
      <c r="E518" s="909"/>
      <c r="F518" s="909"/>
      <c r="G518" s="909"/>
      <c r="H518" s="909"/>
      <c r="I518" s="909"/>
      <c r="J518" s="325" t="str">
        <f>IF(基本情報入力シート!M555="","",基本情報入力シート!M555)</f>
        <v/>
      </c>
      <c r="K518" s="325" t="str">
        <f>IF(基本情報入力シート!R555="","",基本情報入力シート!R555)</f>
        <v/>
      </c>
      <c r="L518" s="325" t="str">
        <f>IF(基本情報入力シート!W555="","",基本情報入力シート!W555)</f>
        <v/>
      </c>
      <c r="M518" s="335" t="str">
        <f>IF(基本情報入力シート!X555="","",基本情報入力シート!X555)</f>
        <v/>
      </c>
      <c r="N518" s="339" t="str">
        <f>IF(基本情報入力シート!Y555="","",基本情報入力シート!Y555)</f>
        <v/>
      </c>
      <c r="O518" s="47"/>
      <c r="P518" s="48"/>
      <c r="Q518" s="49"/>
      <c r="R518" s="47"/>
      <c r="S518" s="336"/>
      <c r="T518" s="454" t="str">
        <f>IFERROR(S518*VLOOKUP(AE518,【参考】数式用3!$AN$3:$BU$14,MATCH(N518,【参考】数式用3!$AN$2:$BU$2,0)),"")</f>
        <v/>
      </c>
      <c r="U518" s="337"/>
      <c r="V518" s="55"/>
      <c r="W518" s="55"/>
      <c r="X518" s="960" t="str">
        <f>IFERROR(V518*VLOOKUP(AF518,【参考】数式用3!$AN$15:$BU$23,MATCH(N518,【参考】数式用3!$AN$2:$BU$2,0)),"")</f>
        <v/>
      </c>
      <c r="Y518" s="961"/>
      <c r="Z518" s="450"/>
      <c r="AA518" s="428"/>
      <c r="AB518" s="338" t="str">
        <f>IFERROR(AA518*VLOOKUP(AG518,【参考】数式用3!$AN$24:$BU$27,MATCH(N518,【参考】数式用3!$AN$2:$BU$2,0)),"")</f>
        <v/>
      </c>
      <c r="AC518" s="50"/>
      <c r="AD518" s="427" t="str">
        <f t="shared" si="31"/>
        <v/>
      </c>
      <c r="AE518" s="323" t="str">
        <f t="shared" si="32"/>
        <v/>
      </c>
      <c r="AF518" s="323" t="str">
        <f t="shared" si="33"/>
        <v/>
      </c>
      <c r="AG518" s="323" t="str">
        <f t="shared" si="34"/>
        <v/>
      </c>
    </row>
    <row r="519" spans="1:33" ht="25" customHeight="1">
      <c r="A519" s="430">
        <v>499</v>
      </c>
      <c r="B519" s="908" t="str">
        <f>IF(基本情報入力シート!C556="","",基本情報入力シート!C556)</f>
        <v/>
      </c>
      <c r="C519" s="909"/>
      <c r="D519" s="909"/>
      <c r="E519" s="909"/>
      <c r="F519" s="909"/>
      <c r="G519" s="909"/>
      <c r="H519" s="909"/>
      <c r="I519" s="909"/>
      <c r="J519" s="325" t="str">
        <f>IF(基本情報入力シート!M556="","",基本情報入力シート!M556)</f>
        <v/>
      </c>
      <c r="K519" s="325" t="str">
        <f>IF(基本情報入力シート!R556="","",基本情報入力シート!R556)</f>
        <v/>
      </c>
      <c r="L519" s="325" t="str">
        <f>IF(基本情報入力シート!W556="","",基本情報入力シート!W556)</f>
        <v/>
      </c>
      <c r="M519" s="335" t="str">
        <f>IF(基本情報入力シート!X556="","",基本情報入力シート!X556)</f>
        <v/>
      </c>
      <c r="N519" s="339" t="str">
        <f>IF(基本情報入力シート!Y556="","",基本情報入力シート!Y556)</f>
        <v/>
      </c>
      <c r="O519" s="47"/>
      <c r="P519" s="48"/>
      <c r="Q519" s="49"/>
      <c r="R519" s="47"/>
      <c r="S519" s="336"/>
      <c r="T519" s="454" t="str">
        <f>IFERROR(S519*VLOOKUP(AE519,【参考】数式用3!$AN$3:$BU$14,MATCH(N519,【参考】数式用3!$AN$2:$BU$2,0)),"")</f>
        <v/>
      </c>
      <c r="U519" s="337"/>
      <c r="V519" s="55"/>
      <c r="W519" s="55"/>
      <c r="X519" s="960" t="str">
        <f>IFERROR(V519*VLOOKUP(AF519,【参考】数式用3!$AN$15:$BU$23,MATCH(N519,【参考】数式用3!$AN$2:$BU$2,0)),"")</f>
        <v/>
      </c>
      <c r="Y519" s="961"/>
      <c r="Z519" s="450"/>
      <c r="AA519" s="428"/>
      <c r="AB519" s="338" t="str">
        <f>IFERROR(AA519*VLOOKUP(AG519,【参考】数式用3!$AN$24:$BU$27,MATCH(N519,【参考】数式用3!$AN$2:$BU$2,0)),"")</f>
        <v/>
      </c>
      <c r="AC519" s="50"/>
      <c r="AD519" s="427" t="str">
        <f t="shared" si="31"/>
        <v/>
      </c>
      <c r="AE519" s="323" t="str">
        <f t="shared" si="32"/>
        <v/>
      </c>
      <c r="AF519" s="323" t="str">
        <f t="shared" si="33"/>
        <v/>
      </c>
      <c r="AG519" s="323" t="str">
        <f t="shared" si="34"/>
        <v/>
      </c>
    </row>
    <row r="520" spans="1:33" ht="25" customHeight="1">
      <c r="A520" s="430">
        <v>500</v>
      </c>
      <c r="B520" s="908" t="str">
        <f>IF(基本情報入力シート!C557="","",基本情報入力シート!C557)</f>
        <v/>
      </c>
      <c r="C520" s="909"/>
      <c r="D520" s="909"/>
      <c r="E520" s="909"/>
      <c r="F520" s="909"/>
      <c r="G520" s="909"/>
      <c r="H520" s="909"/>
      <c r="I520" s="909"/>
      <c r="J520" s="325" t="str">
        <f>IF(基本情報入力シート!M557="","",基本情報入力シート!M557)</f>
        <v/>
      </c>
      <c r="K520" s="325" t="str">
        <f>IF(基本情報入力シート!R557="","",基本情報入力シート!R557)</f>
        <v/>
      </c>
      <c r="L520" s="325" t="str">
        <f>IF(基本情報入力シート!W557="","",基本情報入力シート!W557)</f>
        <v/>
      </c>
      <c r="M520" s="335" t="str">
        <f>IF(基本情報入力シート!X557="","",基本情報入力シート!X557)</f>
        <v/>
      </c>
      <c r="N520" s="339" t="str">
        <f>IF(基本情報入力シート!Y557="","",基本情報入力シート!Y557)</f>
        <v/>
      </c>
      <c r="O520" s="47"/>
      <c r="P520" s="48"/>
      <c r="Q520" s="49"/>
      <c r="R520" s="47"/>
      <c r="S520" s="336"/>
      <c r="T520" s="454" t="str">
        <f>IFERROR(S520*VLOOKUP(AE520,【参考】数式用3!$AN$3:$BU$14,MATCH(N520,【参考】数式用3!$AN$2:$BU$2,0)),"")</f>
        <v/>
      </c>
      <c r="U520" s="337"/>
      <c r="V520" s="55"/>
      <c r="W520" s="55"/>
      <c r="X520" s="960" t="str">
        <f>IFERROR(V520*VLOOKUP(AF520,【参考】数式用3!$AN$15:$BU$23,MATCH(N520,【参考】数式用3!$AN$2:$BU$2,0)),"")</f>
        <v/>
      </c>
      <c r="Y520" s="961"/>
      <c r="Z520" s="450"/>
      <c r="AA520" s="428"/>
      <c r="AB520" s="338" t="str">
        <f>IFERROR(AA520*VLOOKUP(AG520,【参考】数式用3!$AN$24:$BU$27,MATCH(N520,【参考】数式用3!$AN$2:$BU$2,0)),"")</f>
        <v/>
      </c>
      <c r="AC520" s="50"/>
      <c r="AD520" s="427" t="str">
        <f t="shared" si="31"/>
        <v/>
      </c>
      <c r="AE520" s="323" t="str">
        <f t="shared" si="32"/>
        <v/>
      </c>
      <c r="AF520" s="323" t="str">
        <f t="shared" si="33"/>
        <v/>
      </c>
      <c r="AG520" s="323" t="str">
        <f t="shared" si="34"/>
        <v/>
      </c>
    </row>
    <row r="521" spans="1:33" ht="25" customHeight="1">
      <c r="A521" s="430">
        <v>501</v>
      </c>
      <c r="B521" s="908" t="str">
        <f>IF(基本情報入力シート!C558="","",基本情報入力シート!C558)</f>
        <v/>
      </c>
      <c r="C521" s="909"/>
      <c r="D521" s="909"/>
      <c r="E521" s="909"/>
      <c r="F521" s="909"/>
      <c r="G521" s="909"/>
      <c r="H521" s="909"/>
      <c r="I521" s="909"/>
      <c r="J521" s="325" t="str">
        <f>IF(基本情報入力シート!M558="","",基本情報入力シート!M558)</f>
        <v/>
      </c>
      <c r="K521" s="325" t="str">
        <f>IF(基本情報入力シート!R558="","",基本情報入力シート!R558)</f>
        <v/>
      </c>
      <c r="L521" s="325" t="str">
        <f>IF(基本情報入力シート!W558="","",基本情報入力シート!W558)</f>
        <v/>
      </c>
      <c r="M521" s="335" t="str">
        <f>IF(基本情報入力シート!X558="","",基本情報入力シート!X558)</f>
        <v/>
      </c>
      <c r="N521" s="339" t="str">
        <f>IF(基本情報入力シート!Y558="","",基本情報入力シート!Y558)</f>
        <v/>
      </c>
      <c r="O521" s="47"/>
      <c r="P521" s="48"/>
      <c r="Q521" s="49"/>
      <c r="R521" s="47"/>
      <c r="S521" s="336"/>
      <c r="T521" s="454" t="str">
        <f>IFERROR(S521*VLOOKUP(AE521,【参考】数式用3!$AN$3:$BU$14,MATCH(N521,【参考】数式用3!$AN$2:$BU$2,0)),"")</f>
        <v/>
      </c>
      <c r="U521" s="337"/>
      <c r="V521" s="55"/>
      <c r="W521" s="55"/>
      <c r="X521" s="960" t="str">
        <f>IFERROR(V521*VLOOKUP(AF521,【参考】数式用3!$AN$15:$BU$23,MATCH(N521,【参考】数式用3!$AN$2:$BU$2,0)),"")</f>
        <v/>
      </c>
      <c r="Y521" s="961"/>
      <c r="Z521" s="450"/>
      <c r="AA521" s="428"/>
      <c r="AB521" s="338" t="str">
        <f>IFERROR(AA521*VLOOKUP(AG521,【参考】数式用3!$AN$24:$BU$27,MATCH(N521,【参考】数式用3!$AN$2:$BU$2,0)),"")</f>
        <v/>
      </c>
      <c r="AC521" s="50"/>
      <c r="AD521" s="427" t="str">
        <f t="shared" si="31"/>
        <v/>
      </c>
      <c r="AE521" s="323" t="str">
        <f t="shared" si="32"/>
        <v/>
      </c>
      <c r="AF521" s="323" t="str">
        <f t="shared" si="33"/>
        <v/>
      </c>
      <c r="AG521" s="323" t="str">
        <f t="shared" si="34"/>
        <v/>
      </c>
    </row>
    <row r="522" spans="1:33" ht="25" customHeight="1">
      <c r="A522" s="430">
        <v>502</v>
      </c>
      <c r="B522" s="908" t="str">
        <f>IF(基本情報入力シート!C559="","",基本情報入力シート!C559)</f>
        <v/>
      </c>
      <c r="C522" s="909"/>
      <c r="D522" s="909"/>
      <c r="E522" s="909"/>
      <c r="F522" s="909"/>
      <c r="G522" s="909"/>
      <c r="H522" s="909"/>
      <c r="I522" s="909"/>
      <c r="J522" s="325" t="str">
        <f>IF(基本情報入力シート!M559="","",基本情報入力シート!M559)</f>
        <v/>
      </c>
      <c r="K522" s="325" t="str">
        <f>IF(基本情報入力シート!R559="","",基本情報入力シート!R559)</f>
        <v/>
      </c>
      <c r="L522" s="325" t="str">
        <f>IF(基本情報入力シート!W559="","",基本情報入力シート!W559)</f>
        <v/>
      </c>
      <c r="M522" s="335" t="str">
        <f>IF(基本情報入力シート!X559="","",基本情報入力シート!X559)</f>
        <v/>
      </c>
      <c r="N522" s="339" t="str">
        <f>IF(基本情報入力シート!Y559="","",基本情報入力シート!Y559)</f>
        <v/>
      </c>
      <c r="O522" s="47"/>
      <c r="P522" s="48"/>
      <c r="Q522" s="49"/>
      <c r="R522" s="47"/>
      <c r="S522" s="336"/>
      <c r="T522" s="454" t="str">
        <f>IFERROR(S522*VLOOKUP(AE522,【参考】数式用3!$AN$3:$BU$14,MATCH(N522,【参考】数式用3!$AN$2:$BU$2,0)),"")</f>
        <v/>
      </c>
      <c r="U522" s="337"/>
      <c r="V522" s="55"/>
      <c r="W522" s="55"/>
      <c r="X522" s="960" t="str">
        <f>IFERROR(V522*VLOOKUP(AF522,【参考】数式用3!$AN$15:$BU$23,MATCH(N522,【参考】数式用3!$AN$2:$BU$2,0)),"")</f>
        <v/>
      </c>
      <c r="Y522" s="961"/>
      <c r="Z522" s="450"/>
      <c r="AA522" s="428"/>
      <c r="AB522" s="338" t="str">
        <f>IFERROR(AA522*VLOOKUP(AG522,【参考】数式用3!$AN$24:$BU$27,MATCH(N522,【参考】数式用3!$AN$2:$BU$2,0)),"")</f>
        <v/>
      </c>
      <c r="AC522" s="50"/>
      <c r="AD522" s="427" t="str">
        <f t="shared" si="31"/>
        <v/>
      </c>
      <c r="AE522" s="323" t="str">
        <f t="shared" si="32"/>
        <v/>
      </c>
      <c r="AF522" s="323" t="str">
        <f t="shared" si="33"/>
        <v/>
      </c>
      <c r="AG522" s="323" t="str">
        <f t="shared" si="34"/>
        <v/>
      </c>
    </row>
    <row r="523" spans="1:33" ht="25" customHeight="1">
      <c r="A523" s="430">
        <v>503</v>
      </c>
      <c r="B523" s="908" t="str">
        <f>IF(基本情報入力シート!C560="","",基本情報入力シート!C560)</f>
        <v/>
      </c>
      <c r="C523" s="909"/>
      <c r="D523" s="909"/>
      <c r="E523" s="909"/>
      <c r="F523" s="909"/>
      <c r="G523" s="909"/>
      <c r="H523" s="909"/>
      <c r="I523" s="909"/>
      <c r="J523" s="325" t="str">
        <f>IF(基本情報入力シート!M560="","",基本情報入力シート!M560)</f>
        <v/>
      </c>
      <c r="K523" s="325" t="str">
        <f>IF(基本情報入力シート!R560="","",基本情報入力シート!R560)</f>
        <v/>
      </c>
      <c r="L523" s="325" t="str">
        <f>IF(基本情報入力シート!W560="","",基本情報入力シート!W560)</f>
        <v/>
      </c>
      <c r="M523" s="335" t="str">
        <f>IF(基本情報入力シート!X560="","",基本情報入力シート!X560)</f>
        <v/>
      </c>
      <c r="N523" s="339" t="str">
        <f>IF(基本情報入力シート!Y560="","",基本情報入力シート!Y560)</f>
        <v/>
      </c>
      <c r="O523" s="47"/>
      <c r="P523" s="48"/>
      <c r="Q523" s="49"/>
      <c r="R523" s="47"/>
      <c r="S523" s="336"/>
      <c r="T523" s="454" t="str">
        <f>IFERROR(S523*VLOOKUP(AE523,【参考】数式用3!$AN$3:$BU$14,MATCH(N523,【参考】数式用3!$AN$2:$BU$2,0)),"")</f>
        <v/>
      </c>
      <c r="U523" s="337"/>
      <c r="V523" s="55"/>
      <c r="W523" s="55"/>
      <c r="X523" s="960" t="str">
        <f>IFERROR(V523*VLOOKUP(AF523,【参考】数式用3!$AN$15:$BU$23,MATCH(N523,【参考】数式用3!$AN$2:$BU$2,0)),"")</f>
        <v/>
      </c>
      <c r="Y523" s="961"/>
      <c r="Z523" s="450"/>
      <c r="AA523" s="428"/>
      <c r="AB523" s="338" t="str">
        <f>IFERROR(AA523*VLOOKUP(AG523,【参考】数式用3!$AN$24:$BU$27,MATCH(N523,【参考】数式用3!$AN$2:$BU$2,0)),"")</f>
        <v/>
      </c>
      <c r="AC523" s="50"/>
      <c r="AD523" s="427" t="str">
        <f t="shared" si="31"/>
        <v/>
      </c>
      <c r="AE523" s="323" t="str">
        <f t="shared" si="32"/>
        <v/>
      </c>
      <c r="AF523" s="323" t="str">
        <f t="shared" si="33"/>
        <v/>
      </c>
      <c r="AG523" s="323" t="str">
        <f t="shared" si="34"/>
        <v/>
      </c>
    </row>
    <row r="524" spans="1:33" ht="25" customHeight="1">
      <c r="A524" s="430">
        <v>504</v>
      </c>
      <c r="B524" s="908" t="str">
        <f>IF(基本情報入力シート!C561="","",基本情報入力シート!C561)</f>
        <v/>
      </c>
      <c r="C524" s="909"/>
      <c r="D524" s="909"/>
      <c r="E524" s="909"/>
      <c r="F524" s="909"/>
      <c r="G524" s="909"/>
      <c r="H524" s="909"/>
      <c r="I524" s="909"/>
      <c r="J524" s="325" t="str">
        <f>IF(基本情報入力シート!M561="","",基本情報入力シート!M561)</f>
        <v/>
      </c>
      <c r="K524" s="325" t="str">
        <f>IF(基本情報入力シート!R561="","",基本情報入力シート!R561)</f>
        <v/>
      </c>
      <c r="L524" s="325" t="str">
        <f>IF(基本情報入力シート!W561="","",基本情報入力シート!W561)</f>
        <v/>
      </c>
      <c r="M524" s="335" t="str">
        <f>IF(基本情報入力シート!X561="","",基本情報入力シート!X561)</f>
        <v/>
      </c>
      <c r="N524" s="339" t="str">
        <f>IF(基本情報入力シート!Y561="","",基本情報入力シート!Y561)</f>
        <v/>
      </c>
      <c r="O524" s="47"/>
      <c r="P524" s="48"/>
      <c r="Q524" s="49"/>
      <c r="R524" s="47"/>
      <c r="S524" s="336"/>
      <c r="T524" s="454" t="str">
        <f>IFERROR(S524*VLOOKUP(AE524,【参考】数式用3!$AN$3:$BU$14,MATCH(N524,【参考】数式用3!$AN$2:$BU$2,0)),"")</f>
        <v/>
      </c>
      <c r="U524" s="337"/>
      <c r="V524" s="55"/>
      <c r="W524" s="55"/>
      <c r="X524" s="960" t="str">
        <f>IFERROR(V524*VLOOKUP(AF524,【参考】数式用3!$AN$15:$BU$23,MATCH(N524,【参考】数式用3!$AN$2:$BU$2,0)),"")</f>
        <v/>
      </c>
      <c r="Y524" s="961"/>
      <c r="Z524" s="450"/>
      <c r="AA524" s="428"/>
      <c r="AB524" s="338" t="str">
        <f>IFERROR(AA524*VLOOKUP(AG524,【参考】数式用3!$AN$24:$BU$27,MATCH(N524,【参考】数式用3!$AN$2:$BU$2,0)),"")</f>
        <v/>
      </c>
      <c r="AC524" s="50"/>
      <c r="AD524" s="427" t="str">
        <f t="shared" si="31"/>
        <v/>
      </c>
      <c r="AE524" s="323" t="str">
        <f t="shared" si="32"/>
        <v/>
      </c>
      <c r="AF524" s="323" t="str">
        <f t="shared" si="33"/>
        <v/>
      </c>
      <c r="AG524" s="323" t="str">
        <f t="shared" si="34"/>
        <v/>
      </c>
    </row>
    <row r="525" spans="1:33" ht="25" customHeight="1">
      <c r="A525" s="430">
        <v>505</v>
      </c>
      <c r="B525" s="908" t="str">
        <f>IF(基本情報入力シート!C562="","",基本情報入力シート!C562)</f>
        <v/>
      </c>
      <c r="C525" s="909"/>
      <c r="D525" s="909"/>
      <c r="E525" s="909"/>
      <c r="F525" s="909"/>
      <c r="G525" s="909"/>
      <c r="H525" s="909"/>
      <c r="I525" s="909"/>
      <c r="J525" s="325" t="str">
        <f>IF(基本情報入力シート!M562="","",基本情報入力シート!M562)</f>
        <v/>
      </c>
      <c r="K525" s="325" t="str">
        <f>IF(基本情報入力シート!R562="","",基本情報入力シート!R562)</f>
        <v/>
      </c>
      <c r="L525" s="325" t="str">
        <f>IF(基本情報入力シート!W562="","",基本情報入力シート!W562)</f>
        <v/>
      </c>
      <c r="M525" s="335" t="str">
        <f>IF(基本情報入力シート!X562="","",基本情報入力シート!X562)</f>
        <v/>
      </c>
      <c r="N525" s="339" t="str">
        <f>IF(基本情報入力シート!Y562="","",基本情報入力シート!Y562)</f>
        <v/>
      </c>
      <c r="O525" s="47"/>
      <c r="P525" s="48"/>
      <c r="Q525" s="49"/>
      <c r="R525" s="47"/>
      <c r="S525" s="336"/>
      <c r="T525" s="454" t="str">
        <f>IFERROR(S525*VLOOKUP(AE525,【参考】数式用3!$AN$3:$BU$14,MATCH(N525,【参考】数式用3!$AN$2:$BU$2,0)),"")</f>
        <v/>
      </c>
      <c r="U525" s="337"/>
      <c r="V525" s="55"/>
      <c r="W525" s="55"/>
      <c r="X525" s="960" t="str">
        <f>IFERROR(V525*VLOOKUP(AF525,【参考】数式用3!$AN$15:$BU$23,MATCH(N525,【参考】数式用3!$AN$2:$BU$2,0)),"")</f>
        <v/>
      </c>
      <c r="Y525" s="961"/>
      <c r="Z525" s="450"/>
      <c r="AA525" s="428"/>
      <c r="AB525" s="338" t="str">
        <f>IFERROR(AA525*VLOOKUP(AG525,【参考】数式用3!$AN$24:$BU$27,MATCH(N525,【参考】数式用3!$AN$2:$BU$2,0)),"")</f>
        <v/>
      </c>
      <c r="AC525" s="50"/>
      <c r="AD525" s="427" t="str">
        <f t="shared" si="31"/>
        <v/>
      </c>
      <c r="AE525" s="323" t="str">
        <f t="shared" si="32"/>
        <v/>
      </c>
      <c r="AF525" s="323" t="str">
        <f t="shared" si="33"/>
        <v/>
      </c>
      <c r="AG525" s="323" t="str">
        <f t="shared" si="34"/>
        <v/>
      </c>
    </row>
    <row r="526" spans="1:33" ht="25" customHeight="1">
      <c r="A526" s="430">
        <v>506</v>
      </c>
      <c r="B526" s="908" t="str">
        <f>IF(基本情報入力シート!C563="","",基本情報入力シート!C563)</f>
        <v/>
      </c>
      <c r="C526" s="909"/>
      <c r="D526" s="909"/>
      <c r="E526" s="909"/>
      <c r="F526" s="909"/>
      <c r="G526" s="909"/>
      <c r="H526" s="909"/>
      <c r="I526" s="909"/>
      <c r="J526" s="325" t="str">
        <f>IF(基本情報入力シート!M563="","",基本情報入力シート!M563)</f>
        <v/>
      </c>
      <c r="K526" s="325" t="str">
        <f>IF(基本情報入力シート!R563="","",基本情報入力シート!R563)</f>
        <v/>
      </c>
      <c r="L526" s="325" t="str">
        <f>IF(基本情報入力シート!W563="","",基本情報入力シート!W563)</f>
        <v/>
      </c>
      <c r="M526" s="335" t="str">
        <f>IF(基本情報入力シート!X563="","",基本情報入力シート!X563)</f>
        <v/>
      </c>
      <c r="N526" s="339" t="str">
        <f>IF(基本情報入力シート!Y563="","",基本情報入力シート!Y563)</f>
        <v/>
      </c>
      <c r="O526" s="47"/>
      <c r="P526" s="48"/>
      <c r="Q526" s="49"/>
      <c r="R526" s="47"/>
      <c r="S526" s="336"/>
      <c r="T526" s="454" t="str">
        <f>IFERROR(S526*VLOOKUP(AE526,【参考】数式用3!$AN$3:$BU$14,MATCH(N526,【参考】数式用3!$AN$2:$BU$2,0)),"")</f>
        <v/>
      </c>
      <c r="U526" s="337"/>
      <c r="V526" s="55"/>
      <c r="W526" s="55"/>
      <c r="X526" s="960" t="str">
        <f>IFERROR(V526*VLOOKUP(AF526,【参考】数式用3!$AN$15:$BU$23,MATCH(N526,【参考】数式用3!$AN$2:$BU$2,0)),"")</f>
        <v/>
      </c>
      <c r="Y526" s="961"/>
      <c r="Z526" s="450"/>
      <c r="AA526" s="428"/>
      <c r="AB526" s="338" t="str">
        <f>IFERROR(AA526*VLOOKUP(AG526,【参考】数式用3!$AN$24:$BU$27,MATCH(N526,【参考】数式用3!$AN$2:$BU$2,0)),"")</f>
        <v/>
      </c>
      <c r="AC526" s="50"/>
      <c r="AD526" s="427" t="str">
        <f t="shared" si="31"/>
        <v/>
      </c>
      <c r="AE526" s="323" t="str">
        <f t="shared" si="32"/>
        <v/>
      </c>
      <c r="AF526" s="323" t="str">
        <f t="shared" si="33"/>
        <v/>
      </c>
      <c r="AG526" s="323" t="str">
        <f t="shared" si="34"/>
        <v/>
      </c>
    </row>
    <row r="527" spans="1:33" ht="25" customHeight="1">
      <c r="A527" s="430">
        <v>507</v>
      </c>
      <c r="B527" s="908" t="str">
        <f>IF(基本情報入力シート!C564="","",基本情報入力シート!C564)</f>
        <v/>
      </c>
      <c r="C527" s="909"/>
      <c r="D527" s="909"/>
      <c r="E527" s="909"/>
      <c r="F527" s="909"/>
      <c r="G527" s="909"/>
      <c r="H527" s="909"/>
      <c r="I527" s="909"/>
      <c r="J527" s="325" t="str">
        <f>IF(基本情報入力シート!M564="","",基本情報入力シート!M564)</f>
        <v/>
      </c>
      <c r="K527" s="325" t="str">
        <f>IF(基本情報入力シート!R564="","",基本情報入力シート!R564)</f>
        <v/>
      </c>
      <c r="L527" s="325" t="str">
        <f>IF(基本情報入力シート!W564="","",基本情報入力シート!W564)</f>
        <v/>
      </c>
      <c r="M527" s="335" t="str">
        <f>IF(基本情報入力シート!X564="","",基本情報入力シート!X564)</f>
        <v/>
      </c>
      <c r="N527" s="339" t="str">
        <f>IF(基本情報入力シート!Y564="","",基本情報入力シート!Y564)</f>
        <v/>
      </c>
      <c r="O527" s="47"/>
      <c r="P527" s="48"/>
      <c r="Q527" s="49"/>
      <c r="R527" s="47"/>
      <c r="S527" s="336"/>
      <c r="T527" s="454" t="str">
        <f>IFERROR(S527*VLOOKUP(AE527,【参考】数式用3!$AN$3:$BU$14,MATCH(N527,【参考】数式用3!$AN$2:$BU$2,0)),"")</f>
        <v/>
      </c>
      <c r="U527" s="337"/>
      <c r="V527" s="55"/>
      <c r="W527" s="55"/>
      <c r="X527" s="960" t="str">
        <f>IFERROR(V527*VLOOKUP(AF527,【参考】数式用3!$AN$15:$BU$23,MATCH(N527,【参考】数式用3!$AN$2:$BU$2,0)),"")</f>
        <v/>
      </c>
      <c r="Y527" s="961"/>
      <c r="Z527" s="450"/>
      <c r="AA527" s="428"/>
      <c r="AB527" s="338" t="str">
        <f>IFERROR(AA527*VLOOKUP(AG527,【参考】数式用3!$AN$24:$BU$27,MATCH(N527,【参考】数式用3!$AN$2:$BU$2,0)),"")</f>
        <v/>
      </c>
      <c r="AC527" s="50"/>
      <c r="AD527" s="427" t="str">
        <f t="shared" si="31"/>
        <v/>
      </c>
      <c r="AE527" s="323" t="str">
        <f t="shared" si="32"/>
        <v/>
      </c>
      <c r="AF527" s="323" t="str">
        <f t="shared" si="33"/>
        <v/>
      </c>
      <c r="AG527" s="323" t="str">
        <f t="shared" si="34"/>
        <v/>
      </c>
    </row>
    <row r="528" spans="1:33" ht="25" customHeight="1">
      <c r="A528" s="430">
        <v>508</v>
      </c>
      <c r="B528" s="908" t="str">
        <f>IF(基本情報入力シート!C565="","",基本情報入力シート!C565)</f>
        <v/>
      </c>
      <c r="C528" s="909"/>
      <c r="D528" s="909"/>
      <c r="E528" s="909"/>
      <c r="F528" s="909"/>
      <c r="G528" s="909"/>
      <c r="H528" s="909"/>
      <c r="I528" s="909"/>
      <c r="J528" s="325" t="str">
        <f>IF(基本情報入力シート!M565="","",基本情報入力シート!M565)</f>
        <v/>
      </c>
      <c r="K528" s="325" t="str">
        <f>IF(基本情報入力シート!R565="","",基本情報入力シート!R565)</f>
        <v/>
      </c>
      <c r="L528" s="325" t="str">
        <f>IF(基本情報入力シート!W565="","",基本情報入力シート!W565)</f>
        <v/>
      </c>
      <c r="M528" s="335" t="str">
        <f>IF(基本情報入力シート!X565="","",基本情報入力シート!X565)</f>
        <v/>
      </c>
      <c r="N528" s="339" t="str">
        <f>IF(基本情報入力シート!Y565="","",基本情報入力シート!Y565)</f>
        <v/>
      </c>
      <c r="O528" s="47"/>
      <c r="P528" s="48"/>
      <c r="Q528" s="49"/>
      <c r="R528" s="47"/>
      <c r="S528" s="336"/>
      <c r="T528" s="454" t="str">
        <f>IFERROR(S528*VLOOKUP(AE528,【参考】数式用3!$AN$3:$BU$14,MATCH(N528,【参考】数式用3!$AN$2:$BU$2,0)),"")</f>
        <v/>
      </c>
      <c r="U528" s="337"/>
      <c r="V528" s="55"/>
      <c r="W528" s="55"/>
      <c r="X528" s="960" t="str">
        <f>IFERROR(V528*VLOOKUP(AF528,【参考】数式用3!$AN$15:$BU$23,MATCH(N528,【参考】数式用3!$AN$2:$BU$2,0)),"")</f>
        <v/>
      </c>
      <c r="Y528" s="961"/>
      <c r="Z528" s="450"/>
      <c r="AA528" s="428"/>
      <c r="AB528" s="338" t="str">
        <f>IFERROR(AA528*VLOOKUP(AG528,【参考】数式用3!$AN$24:$BU$27,MATCH(N528,【参考】数式用3!$AN$2:$BU$2,0)),"")</f>
        <v/>
      </c>
      <c r="AC528" s="50"/>
      <c r="AD528" s="427" t="str">
        <f t="shared" si="31"/>
        <v/>
      </c>
      <c r="AE528" s="323" t="str">
        <f t="shared" si="32"/>
        <v/>
      </c>
      <c r="AF528" s="323" t="str">
        <f t="shared" si="33"/>
        <v/>
      </c>
      <c r="AG528" s="323" t="str">
        <f t="shared" si="34"/>
        <v/>
      </c>
    </row>
    <row r="529" spans="1:33" ht="25" customHeight="1">
      <c r="A529" s="430">
        <v>509</v>
      </c>
      <c r="B529" s="908" t="str">
        <f>IF(基本情報入力シート!C566="","",基本情報入力シート!C566)</f>
        <v/>
      </c>
      <c r="C529" s="909"/>
      <c r="D529" s="909"/>
      <c r="E529" s="909"/>
      <c r="F529" s="909"/>
      <c r="G529" s="909"/>
      <c r="H529" s="909"/>
      <c r="I529" s="909"/>
      <c r="J529" s="325" t="str">
        <f>IF(基本情報入力シート!M566="","",基本情報入力シート!M566)</f>
        <v/>
      </c>
      <c r="K529" s="325" t="str">
        <f>IF(基本情報入力シート!R566="","",基本情報入力シート!R566)</f>
        <v/>
      </c>
      <c r="L529" s="325" t="str">
        <f>IF(基本情報入力シート!W566="","",基本情報入力シート!W566)</f>
        <v/>
      </c>
      <c r="M529" s="335" t="str">
        <f>IF(基本情報入力シート!X566="","",基本情報入力シート!X566)</f>
        <v/>
      </c>
      <c r="N529" s="339" t="str">
        <f>IF(基本情報入力シート!Y566="","",基本情報入力シート!Y566)</f>
        <v/>
      </c>
      <c r="O529" s="47"/>
      <c r="P529" s="48"/>
      <c r="Q529" s="49"/>
      <c r="R529" s="47"/>
      <c r="S529" s="336"/>
      <c r="T529" s="454" t="str">
        <f>IFERROR(S529*VLOOKUP(AE529,【参考】数式用3!$AN$3:$BU$14,MATCH(N529,【参考】数式用3!$AN$2:$BU$2,0)),"")</f>
        <v/>
      </c>
      <c r="U529" s="337"/>
      <c r="V529" s="55"/>
      <c r="W529" s="55"/>
      <c r="X529" s="960" t="str">
        <f>IFERROR(V529*VLOOKUP(AF529,【参考】数式用3!$AN$15:$BU$23,MATCH(N529,【参考】数式用3!$AN$2:$BU$2,0)),"")</f>
        <v/>
      </c>
      <c r="Y529" s="961"/>
      <c r="Z529" s="450"/>
      <c r="AA529" s="428"/>
      <c r="AB529" s="338" t="str">
        <f>IFERROR(AA529*VLOOKUP(AG529,【参考】数式用3!$AN$24:$BU$27,MATCH(N529,【参考】数式用3!$AN$2:$BU$2,0)),"")</f>
        <v/>
      </c>
      <c r="AC529" s="50"/>
      <c r="AD529" s="427" t="str">
        <f t="shared" ref="AD529:AD592" si="35">IF(OR(U529="特定加算Ⅰ",U529="特定加算Ⅱ"),IF(W529&lt;&gt;"",1,""),"")</f>
        <v/>
      </c>
      <c r="AE529" s="323" t="str">
        <f t="shared" si="32"/>
        <v/>
      </c>
      <c r="AF529" s="323" t="str">
        <f t="shared" si="33"/>
        <v/>
      </c>
      <c r="AG529" s="323" t="str">
        <f t="shared" si="34"/>
        <v/>
      </c>
    </row>
    <row r="530" spans="1:33" ht="25" customHeight="1">
      <c r="A530" s="430">
        <v>510</v>
      </c>
      <c r="B530" s="908" t="str">
        <f>IF(基本情報入力シート!C567="","",基本情報入力シート!C567)</f>
        <v/>
      </c>
      <c r="C530" s="909"/>
      <c r="D530" s="909"/>
      <c r="E530" s="909"/>
      <c r="F530" s="909"/>
      <c r="G530" s="909"/>
      <c r="H530" s="909"/>
      <c r="I530" s="909"/>
      <c r="J530" s="325" t="str">
        <f>IF(基本情報入力シート!M567="","",基本情報入力シート!M567)</f>
        <v/>
      </c>
      <c r="K530" s="325" t="str">
        <f>IF(基本情報入力シート!R567="","",基本情報入力シート!R567)</f>
        <v/>
      </c>
      <c r="L530" s="325" t="str">
        <f>IF(基本情報入力シート!W567="","",基本情報入力シート!W567)</f>
        <v/>
      </c>
      <c r="M530" s="335" t="str">
        <f>IF(基本情報入力シート!X567="","",基本情報入力シート!X567)</f>
        <v/>
      </c>
      <c r="N530" s="339" t="str">
        <f>IF(基本情報入力シート!Y567="","",基本情報入力シート!Y567)</f>
        <v/>
      </c>
      <c r="O530" s="47"/>
      <c r="P530" s="48"/>
      <c r="Q530" s="49"/>
      <c r="R530" s="47"/>
      <c r="S530" s="336"/>
      <c r="T530" s="454" t="str">
        <f>IFERROR(S530*VLOOKUP(AE530,【参考】数式用3!$AN$3:$BU$14,MATCH(N530,【参考】数式用3!$AN$2:$BU$2,0)),"")</f>
        <v/>
      </c>
      <c r="U530" s="337"/>
      <c r="V530" s="55"/>
      <c r="W530" s="55"/>
      <c r="X530" s="960" t="str">
        <f>IFERROR(V530*VLOOKUP(AF530,【参考】数式用3!$AN$15:$BU$23,MATCH(N530,【参考】数式用3!$AN$2:$BU$2,0)),"")</f>
        <v/>
      </c>
      <c r="Y530" s="961"/>
      <c r="Z530" s="450"/>
      <c r="AA530" s="428"/>
      <c r="AB530" s="338" t="str">
        <f>IFERROR(AA530*VLOOKUP(AG530,【参考】数式用3!$AN$24:$BU$27,MATCH(N530,【参考】数式用3!$AN$2:$BU$2,0)),"")</f>
        <v/>
      </c>
      <c r="AC530" s="50"/>
      <c r="AD530" s="427" t="str">
        <f t="shared" si="35"/>
        <v/>
      </c>
      <c r="AE530" s="323" t="str">
        <f t="shared" si="32"/>
        <v/>
      </c>
      <c r="AF530" s="323" t="str">
        <f t="shared" si="33"/>
        <v/>
      </c>
      <c r="AG530" s="323" t="str">
        <f t="shared" si="34"/>
        <v/>
      </c>
    </row>
    <row r="531" spans="1:33" ht="25" customHeight="1">
      <c r="A531" s="430">
        <v>511</v>
      </c>
      <c r="B531" s="908" t="str">
        <f>IF(基本情報入力シート!C568="","",基本情報入力シート!C568)</f>
        <v/>
      </c>
      <c r="C531" s="909"/>
      <c r="D531" s="909"/>
      <c r="E531" s="909"/>
      <c r="F531" s="909"/>
      <c r="G531" s="909"/>
      <c r="H531" s="909"/>
      <c r="I531" s="909"/>
      <c r="J531" s="325" t="str">
        <f>IF(基本情報入力シート!M568="","",基本情報入力シート!M568)</f>
        <v/>
      </c>
      <c r="K531" s="325" t="str">
        <f>IF(基本情報入力シート!R568="","",基本情報入力シート!R568)</f>
        <v/>
      </c>
      <c r="L531" s="325" t="str">
        <f>IF(基本情報入力シート!W568="","",基本情報入力シート!W568)</f>
        <v/>
      </c>
      <c r="M531" s="335" t="str">
        <f>IF(基本情報入力シート!X568="","",基本情報入力シート!X568)</f>
        <v/>
      </c>
      <c r="N531" s="339" t="str">
        <f>IF(基本情報入力シート!Y568="","",基本情報入力シート!Y568)</f>
        <v/>
      </c>
      <c r="O531" s="47"/>
      <c r="P531" s="48"/>
      <c r="Q531" s="49"/>
      <c r="R531" s="47"/>
      <c r="S531" s="336"/>
      <c r="T531" s="454" t="str">
        <f>IFERROR(S531*VLOOKUP(AE531,【参考】数式用3!$AN$3:$BU$14,MATCH(N531,【参考】数式用3!$AN$2:$BU$2,0)),"")</f>
        <v/>
      </c>
      <c r="U531" s="337"/>
      <c r="V531" s="55"/>
      <c r="W531" s="55"/>
      <c r="X531" s="960" t="str">
        <f>IFERROR(V531*VLOOKUP(AF531,【参考】数式用3!$AN$15:$BU$23,MATCH(N531,【参考】数式用3!$AN$2:$BU$2,0)),"")</f>
        <v/>
      </c>
      <c r="Y531" s="961"/>
      <c r="Z531" s="450"/>
      <c r="AA531" s="428"/>
      <c r="AB531" s="338" t="str">
        <f>IFERROR(AA531*VLOOKUP(AG531,【参考】数式用3!$AN$24:$BU$27,MATCH(N531,【参考】数式用3!$AN$2:$BU$2,0)),"")</f>
        <v/>
      </c>
      <c r="AC531" s="50"/>
      <c r="AD531" s="427" t="str">
        <f t="shared" si="35"/>
        <v/>
      </c>
      <c r="AE531" s="323" t="str">
        <f t="shared" si="32"/>
        <v/>
      </c>
      <c r="AF531" s="323" t="str">
        <f t="shared" si="33"/>
        <v/>
      </c>
      <c r="AG531" s="323" t="str">
        <f t="shared" si="34"/>
        <v/>
      </c>
    </row>
    <row r="532" spans="1:33" ht="25" customHeight="1">
      <c r="A532" s="430">
        <v>512</v>
      </c>
      <c r="B532" s="908" t="str">
        <f>IF(基本情報入力シート!C569="","",基本情報入力シート!C569)</f>
        <v/>
      </c>
      <c r="C532" s="909"/>
      <c r="D532" s="909"/>
      <c r="E532" s="909"/>
      <c r="F532" s="909"/>
      <c r="G532" s="909"/>
      <c r="H532" s="909"/>
      <c r="I532" s="909"/>
      <c r="J532" s="325" t="str">
        <f>IF(基本情報入力シート!M569="","",基本情報入力シート!M569)</f>
        <v/>
      </c>
      <c r="K532" s="325" t="str">
        <f>IF(基本情報入力シート!R569="","",基本情報入力シート!R569)</f>
        <v/>
      </c>
      <c r="L532" s="325" t="str">
        <f>IF(基本情報入力シート!W569="","",基本情報入力シート!W569)</f>
        <v/>
      </c>
      <c r="M532" s="335" t="str">
        <f>IF(基本情報入力シート!X569="","",基本情報入力シート!X569)</f>
        <v/>
      </c>
      <c r="N532" s="339" t="str">
        <f>IF(基本情報入力シート!Y569="","",基本情報入力シート!Y569)</f>
        <v/>
      </c>
      <c r="O532" s="47"/>
      <c r="P532" s="48"/>
      <c r="Q532" s="49"/>
      <c r="R532" s="47"/>
      <c r="S532" s="336"/>
      <c r="T532" s="454" t="str">
        <f>IFERROR(S532*VLOOKUP(AE532,【参考】数式用3!$AN$3:$BU$14,MATCH(N532,【参考】数式用3!$AN$2:$BU$2,0)),"")</f>
        <v/>
      </c>
      <c r="U532" s="337"/>
      <c r="V532" s="55"/>
      <c r="W532" s="55"/>
      <c r="X532" s="960" t="str">
        <f>IFERROR(V532*VLOOKUP(AF532,【参考】数式用3!$AN$15:$BU$23,MATCH(N532,【参考】数式用3!$AN$2:$BU$2,0)),"")</f>
        <v/>
      </c>
      <c r="Y532" s="961"/>
      <c r="Z532" s="450"/>
      <c r="AA532" s="428"/>
      <c r="AB532" s="338" t="str">
        <f>IFERROR(AA532*VLOOKUP(AG532,【参考】数式用3!$AN$24:$BU$27,MATCH(N532,【参考】数式用3!$AN$2:$BU$2,0)),"")</f>
        <v/>
      </c>
      <c r="AC532" s="50"/>
      <c r="AD532" s="427" t="str">
        <f t="shared" si="35"/>
        <v/>
      </c>
      <c r="AE532" s="323" t="str">
        <f t="shared" si="32"/>
        <v/>
      </c>
      <c r="AF532" s="323" t="str">
        <f t="shared" si="33"/>
        <v/>
      </c>
      <c r="AG532" s="323" t="str">
        <f t="shared" si="34"/>
        <v/>
      </c>
    </row>
    <row r="533" spans="1:33" ht="25" customHeight="1">
      <c r="A533" s="430">
        <v>513</v>
      </c>
      <c r="B533" s="908" t="str">
        <f>IF(基本情報入力シート!C570="","",基本情報入力シート!C570)</f>
        <v/>
      </c>
      <c r="C533" s="909"/>
      <c r="D533" s="909"/>
      <c r="E533" s="909"/>
      <c r="F533" s="909"/>
      <c r="G533" s="909"/>
      <c r="H533" s="909"/>
      <c r="I533" s="909"/>
      <c r="J533" s="325" t="str">
        <f>IF(基本情報入力シート!M570="","",基本情報入力シート!M570)</f>
        <v/>
      </c>
      <c r="K533" s="325" t="str">
        <f>IF(基本情報入力シート!R570="","",基本情報入力シート!R570)</f>
        <v/>
      </c>
      <c r="L533" s="325" t="str">
        <f>IF(基本情報入力シート!W570="","",基本情報入力シート!W570)</f>
        <v/>
      </c>
      <c r="M533" s="335" t="str">
        <f>IF(基本情報入力シート!X570="","",基本情報入力シート!X570)</f>
        <v/>
      </c>
      <c r="N533" s="339" t="str">
        <f>IF(基本情報入力シート!Y570="","",基本情報入力シート!Y570)</f>
        <v/>
      </c>
      <c r="O533" s="47"/>
      <c r="P533" s="48"/>
      <c r="Q533" s="49"/>
      <c r="R533" s="47"/>
      <c r="S533" s="336"/>
      <c r="T533" s="454" t="str">
        <f>IFERROR(S533*VLOOKUP(AE533,【参考】数式用3!$AN$3:$BU$14,MATCH(N533,【参考】数式用3!$AN$2:$BU$2,0)),"")</f>
        <v/>
      </c>
      <c r="U533" s="337"/>
      <c r="V533" s="55"/>
      <c r="W533" s="55"/>
      <c r="X533" s="960" t="str">
        <f>IFERROR(V533*VLOOKUP(AF533,【参考】数式用3!$AN$15:$BU$23,MATCH(N533,【参考】数式用3!$AN$2:$BU$2,0)),"")</f>
        <v/>
      </c>
      <c r="Y533" s="961"/>
      <c r="Z533" s="450"/>
      <c r="AA533" s="428"/>
      <c r="AB533" s="338" t="str">
        <f>IFERROR(AA533*VLOOKUP(AG533,【参考】数式用3!$AN$24:$BU$27,MATCH(N533,【参考】数式用3!$AN$2:$BU$2,0)),"")</f>
        <v/>
      </c>
      <c r="AC533" s="50"/>
      <c r="AD533" s="427" t="str">
        <f t="shared" si="35"/>
        <v/>
      </c>
      <c r="AE533" s="323" t="str">
        <f t="shared" si="32"/>
        <v/>
      </c>
      <c r="AF533" s="323" t="str">
        <f t="shared" si="33"/>
        <v/>
      </c>
      <c r="AG533" s="323" t="str">
        <f t="shared" si="34"/>
        <v/>
      </c>
    </row>
    <row r="534" spans="1:33" ht="25" customHeight="1">
      <c r="A534" s="430">
        <v>514</v>
      </c>
      <c r="B534" s="908" t="str">
        <f>IF(基本情報入力シート!C571="","",基本情報入力シート!C571)</f>
        <v/>
      </c>
      <c r="C534" s="909"/>
      <c r="D534" s="909"/>
      <c r="E534" s="909"/>
      <c r="F534" s="909"/>
      <c r="G534" s="909"/>
      <c r="H534" s="909"/>
      <c r="I534" s="909"/>
      <c r="J534" s="325" t="str">
        <f>IF(基本情報入力シート!M571="","",基本情報入力シート!M571)</f>
        <v/>
      </c>
      <c r="K534" s="325" t="str">
        <f>IF(基本情報入力シート!R571="","",基本情報入力シート!R571)</f>
        <v/>
      </c>
      <c r="L534" s="325" t="str">
        <f>IF(基本情報入力シート!W571="","",基本情報入力シート!W571)</f>
        <v/>
      </c>
      <c r="M534" s="335" t="str">
        <f>IF(基本情報入力シート!X571="","",基本情報入力シート!X571)</f>
        <v/>
      </c>
      <c r="N534" s="339" t="str">
        <f>IF(基本情報入力シート!Y571="","",基本情報入力シート!Y571)</f>
        <v/>
      </c>
      <c r="O534" s="47"/>
      <c r="P534" s="48"/>
      <c r="Q534" s="49"/>
      <c r="R534" s="47"/>
      <c r="S534" s="336"/>
      <c r="T534" s="454" t="str">
        <f>IFERROR(S534*VLOOKUP(AE534,【参考】数式用3!$AN$3:$BU$14,MATCH(N534,【参考】数式用3!$AN$2:$BU$2,0)),"")</f>
        <v/>
      </c>
      <c r="U534" s="337"/>
      <c r="V534" s="55"/>
      <c r="W534" s="55"/>
      <c r="X534" s="960" t="str">
        <f>IFERROR(V534*VLOOKUP(AF534,【参考】数式用3!$AN$15:$BU$23,MATCH(N534,【参考】数式用3!$AN$2:$BU$2,0)),"")</f>
        <v/>
      </c>
      <c r="Y534" s="961"/>
      <c r="Z534" s="450"/>
      <c r="AA534" s="428"/>
      <c r="AB534" s="338" t="str">
        <f>IFERROR(AA534*VLOOKUP(AG534,【参考】数式用3!$AN$24:$BU$27,MATCH(N534,【参考】数式用3!$AN$2:$BU$2,0)),"")</f>
        <v/>
      </c>
      <c r="AC534" s="50"/>
      <c r="AD534" s="427" t="str">
        <f t="shared" si="35"/>
        <v/>
      </c>
      <c r="AE534" s="323" t="str">
        <f t="shared" si="32"/>
        <v/>
      </c>
      <c r="AF534" s="323" t="str">
        <f t="shared" si="33"/>
        <v/>
      </c>
      <c r="AG534" s="323" t="str">
        <f t="shared" si="34"/>
        <v/>
      </c>
    </row>
    <row r="535" spans="1:33" ht="25" customHeight="1">
      <c r="A535" s="430">
        <v>515</v>
      </c>
      <c r="B535" s="908" t="str">
        <f>IF(基本情報入力シート!C572="","",基本情報入力シート!C572)</f>
        <v/>
      </c>
      <c r="C535" s="909"/>
      <c r="D535" s="909"/>
      <c r="E535" s="909"/>
      <c r="F535" s="909"/>
      <c r="G535" s="909"/>
      <c r="H535" s="909"/>
      <c r="I535" s="909"/>
      <c r="J535" s="325" t="str">
        <f>IF(基本情報入力シート!M572="","",基本情報入力シート!M572)</f>
        <v/>
      </c>
      <c r="K535" s="325" t="str">
        <f>IF(基本情報入力シート!R572="","",基本情報入力シート!R572)</f>
        <v/>
      </c>
      <c r="L535" s="325" t="str">
        <f>IF(基本情報入力シート!W572="","",基本情報入力シート!W572)</f>
        <v/>
      </c>
      <c r="M535" s="335" t="str">
        <f>IF(基本情報入力シート!X572="","",基本情報入力シート!X572)</f>
        <v/>
      </c>
      <c r="N535" s="339" t="str">
        <f>IF(基本情報入力シート!Y572="","",基本情報入力シート!Y572)</f>
        <v/>
      </c>
      <c r="O535" s="47"/>
      <c r="P535" s="48"/>
      <c r="Q535" s="49"/>
      <c r="R535" s="47"/>
      <c r="S535" s="336"/>
      <c r="T535" s="454" t="str">
        <f>IFERROR(S535*VLOOKUP(AE535,【参考】数式用3!$AN$3:$BU$14,MATCH(N535,【参考】数式用3!$AN$2:$BU$2,0)),"")</f>
        <v/>
      </c>
      <c r="U535" s="337"/>
      <c r="V535" s="55"/>
      <c r="W535" s="55"/>
      <c r="X535" s="960" t="str">
        <f>IFERROR(V535*VLOOKUP(AF535,【参考】数式用3!$AN$15:$BU$23,MATCH(N535,【参考】数式用3!$AN$2:$BU$2,0)),"")</f>
        <v/>
      </c>
      <c r="Y535" s="961"/>
      <c r="Z535" s="450"/>
      <c r="AA535" s="428"/>
      <c r="AB535" s="338" t="str">
        <f>IFERROR(AA535*VLOOKUP(AG535,【参考】数式用3!$AN$24:$BU$27,MATCH(N535,【参考】数式用3!$AN$2:$BU$2,0)),"")</f>
        <v/>
      </c>
      <c r="AC535" s="50"/>
      <c r="AD535" s="427" t="str">
        <f t="shared" si="35"/>
        <v/>
      </c>
      <c r="AE535" s="323" t="str">
        <f t="shared" ref="AE535:AE598" si="36">IF(AND(O535="",R535=""),"",O535&amp;"から"&amp;R535)</f>
        <v/>
      </c>
      <c r="AF535" s="323" t="str">
        <f t="shared" ref="AF535:AF598" si="37">IF(AND(P535="",U535=""),"",P535&amp;"から"&amp;U535)</f>
        <v/>
      </c>
      <c r="AG535" s="323" t="str">
        <f t="shared" ref="AG535:AG598" si="38">IF(AND(Q535="",Z535=""),"",Q535&amp;"から"&amp;Z535)</f>
        <v/>
      </c>
    </row>
    <row r="536" spans="1:33" ht="25" customHeight="1">
      <c r="A536" s="430">
        <v>516</v>
      </c>
      <c r="B536" s="908" t="str">
        <f>IF(基本情報入力シート!C573="","",基本情報入力シート!C573)</f>
        <v/>
      </c>
      <c r="C536" s="909"/>
      <c r="D536" s="909"/>
      <c r="E536" s="909"/>
      <c r="F536" s="909"/>
      <c r="G536" s="909"/>
      <c r="H536" s="909"/>
      <c r="I536" s="909"/>
      <c r="J536" s="325" t="str">
        <f>IF(基本情報入力シート!M573="","",基本情報入力シート!M573)</f>
        <v/>
      </c>
      <c r="K536" s="325" t="str">
        <f>IF(基本情報入力シート!R573="","",基本情報入力シート!R573)</f>
        <v/>
      </c>
      <c r="L536" s="325" t="str">
        <f>IF(基本情報入力シート!W573="","",基本情報入力シート!W573)</f>
        <v/>
      </c>
      <c r="M536" s="335" t="str">
        <f>IF(基本情報入力シート!X573="","",基本情報入力シート!X573)</f>
        <v/>
      </c>
      <c r="N536" s="339" t="str">
        <f>IF(基本情報入力シート!Y573="","",基本情報入力シート!Y573)</f>
        <v/>
      </c>
      <c r="O536" s="47"/>
      <c r="P536" s="48"/>
      <c r="Q536" s="49"/>
      <c r="R536" s="47"/>
      <c r="S536" s="336"/>
      <c r="T536" s="454" t="str">
        <f>IFERROR(S536*VLOOKUP(AE536,【参考】数式用3!$AN$3:$BU$14,MATCH(N536,【参考】数式用3!$AN$2:$BU$2,0)),"")</f>
        <v/>
      </c>
      <c r="U536" s="337"/>
      <c r="V536" s="55"/>
      <c r="W536" s="55"/>
      <c r="X536" s="960" t="str">
        <f>IFERROR(V536*VLOOKUP(AF536,【参考】数式用3!$AN$15:$BU$23,MATCH(N536,【参考】数式用3!$AN$2:$BU$2,0)),"")</f>
        <v/>
      </c>
      <c r="Y536" s="961"/>
      <c r="Z536" s="450"/>
      <c r="AA536" s="428"/>
      <c r="AB536" s="338" t="str">
        <f>IFERROR(AA536*VLOOKUP(AG536,【参考】数式用3!$AN$24:$BU$27,MATCH(N536,【参考】数式用3!$AN$2:$BU$2,0)),"")</f>
        <v/>
      </c>
      <c r="AC536" s="50"/>
      <c r="AD536" s="427" t="str">
        <f t="shared" si="35"/>
        <v/>
      </c>
      <c r="AE536" s="323" t="str">
        <f t="shared" si="36"/>
        <v/>
      </c>
      <c r="AF536" s="323" t="str">
        <f t="shared" si="37"/>
        <v/>
      </c>
      <c r="AG536" s="323" t="str">
        <f t="shared" si="38"/>
        <v/>
      </c>
    </row>
    <row r="537" spans="1:33" ht="25" customHeight="1">
      <c r="A537" s="430">
        <v>517</v>
      </c>
      <c r="B537" s="908" t="str">
        <f>IF(基本情報入力シート!C574="","",基本情報入力シート!C574)</f>
        <v/>
      </c>
      <c r="C537" s="909"/>
      <c r="D537" s="909"/>
      <c r="E537" s="909"/>
      <c r="F537" s="909"/>
      <c r="G537" s="909"/>
      <c r="H537" s="909"/>
      <c r="I537" s="909"/>
      <c r="J537" s="325" t="str">
        <f>IF(基本情報入力シート!M574="","",基本情報入力シート!M574)</f>
        <v/>
      </c>
      <c r="K537" s="325" t="str">
        <f>IF(基本情報入力シート!R574="","",基本情報入力シート!R574)</f>
        <v/>
      </c>
      <c r="L537" s="325" t="str">
        <f>IF(基本情報入力シート!W574="","",基本情報入力シート!W574)</f>
        <v/>
      </c>
      <c r="M537" s="335" t="str">
        <f>IF(基本情報入力シート!X574="","",基本情報入力シート!X574)</f>
        <v/>
      </c>
      <c r="N537" s="339" t="str">
        <f>IF(基本情報入力シート!Y574="","",基本情報入力シート!Y574)</f>
        <v/>
      </c>
      <c r="O537" s="47"/>
      <c r="P537" s="48"/>
      <c r="Q537" s="49"/>
      <c r="R537" s="47"/>
      <c r="S537" s="336"/>
      <c r="T537" s="454" t="str">
        <f>IFERROR(S537*VLOOKUP(AE537,【参考】数式用3!$AN$3:$BU$14,MATCH(N537,【参考】数式用3!$AN$2:$BU$2,0)),"")</f>
        <v/>
      </c>
      <c r="U537" s="337"/>
      <c r="V537" s="55"/>
      <c r="W537" s="55"/>
      <c r="X537" s="960" t="str">
        <f>IFERROR(V537*VLOOKUP(AF537,【参考】数式用3!$AN$15:$BU$23,MATCH(N537,【参考】数式用3!$AN$2:$BU$2,0)),"")</f>
        <v/>
      </c>
      <c r="Y537" s="961"/>
      <c r="Z537" s="450"/>
      <c r="AA537" s="428"/>
      <c r="AB537" s="338" t="str">
        <f>IFERROR(AA537*VLOOKUP(AG537,【参考】数式用3!$AN$24:$BU$27,MATCH(N537,【参考】数式用3!$AN$2:$BU$2,0)),"")</f>
        <v/>
      </c>
      <c r="AC537" s="50"/>
      <c r="AD537" s="427" t="str">
        <f t="shared" si="35"/>
        <v/>
      </c>
      <c r="AE537" s="323" t="str">
        <f t="shared" si="36"/>
        <v/>
      </c>
      <c r="AF537" s="323" t="str">
        <f t="shared" si="37"/>
        <v/>
      </c>
      <c r="AG537" s="323" t="str">
        <f t="shared" si="38"/>
        <v/>
      </c>
    </row>
    <row r="538" spans="1:33" ht="25" customHeight="1">
      <c r="A538" s="430">
        <v>518</v>
      </c>
      <c r="B538" s="908" t="str">
        <f>IF(基本情報入力シート!C575="","",基本情報入力シート!C575)</f>
        <v/>
      </c>
      <c r="C538" s="909"/>
      <c r="D538" s="909"/>
      <c r="E538" s="909"/>
      <c r="F538" s="909"/>
      <c r="G538" s="909"/>
      <c r="H538" s="909"/>
      <c r="I538" s="909"/>
      <c r="J538" s="325" t="str">
        <f>IF(基本情報入力シート!M575="","",基本情報入力シート!M575)</f>
        <v/>
      </c>
      <c r="K538" s="325" t="str">
        <f>IF(基本情報入力シート!R575="","",基本情報入力シート!R575)</f>
        <v/>
      </c>
      <c r="L538" s="325" t="str">
        <f>IF(基本情報入力シート!W575="","",基本情報入力シート!W575)</f>
        <v/>
      </c>
      <c r="M538" s="335" t="str">
        <f>IF(基本情報入力シート!X575="","",基本情報入力シート!X575)</f>
        <v/>
      </c>
      <c r="N538" s="339" t="str">
        <f>IF(基本情報入力シート!Y575="","",基本情報入力シート!Y575)</f>
        <v/>
      </c>
      <c r="O538" s="47"/>
      <c r="P538" s="48"/>
      <c r="Q538" s="49"/>
      <c r="R538" s="47"/>
      <c r="S538" s="336"/>
      <c r="T538" s="454" t="str">
        <f>IFERROR(S538*VLOOKUP(AE538,【参考】数式用3!$AN$3:$BU$14,MATCH(N538,【参考】数式用3!$AN$2:$BU$2,0)),"")</f>
        <v/>
      </c>
      <c r="U538" s="337"/>
      <c r="V538" s="55"/>
      <c r="W538" s="55"/>
      <c r="X538" s="960" t="str">
        <f>IFERROR(V538*VLOOKUP(AF538,【参考】数式用3!$AN$15:$BU$23,MATCH(N538,【参考】数式用3!$AN$2:$BU$2,0)),"")</f>
        <v/>
      </c>
      <c r="Y538" s="961"/>
      <c r="Z538" s="450"/>
      <c r="AA538" s="428"/>
      <c r="AB538" s="338" t="str">
        <f>IFERROR(AA538*VLOOKUP(AG538,【参考】数式用3!$AN$24:$BU$27,MATCH(N538,【参考】数式用3!$AN$2:$BU$2,0)),"")</f>
        <v/>
      </c>
      <c r="AC538" s="50"/>
      <c r="AD538" s="427" t="str">
        <f t="shared" si="35"/>
        <v/>
      </c>
      <c r="AE538" s="323" t="str">
        <f t="shared" si="36"/>
        <v/>
      </c>
      <c r="AF538" s="323" t="str">
        <f t="shared" si="37"/>
        <v/>
      </c>
      <c r="AG538" s="323" t="str">
        <f t="shared" si="38"/>
        <v/>
      </c>
    </row>
    <row r="539" spans="1:33" ht="25" customHeight="1">
      <c r="A539" s="430">
        <v>519</v>
      </c>
      <c r="B539" s="908" t="str">
        <f>IF(基本情報入力シート!C576="","",基本情報入力シート!C576)</f>
        <v/>
      </c>
      <c r="C539" s="909"/>
      <c r="D539" s="909"/>
      <c r="E539" s="909"/>
      <c r="F539" s="909"/>
      <c r="G539" s="909"/>
      <c r="H539" s="909"/>
      <c r="I539" s="909"/>
      <c r="J539" s="325" t="str">
        <f>IF(基本情報入力シート!M576="","",基本情報入力シート!M576)</f>
        <v/>
      </c>
      <c r="K539" s="325" t="str">
        <f>IF(基本情報入力シート!R576="","",基本情報入力シート!R576)</f>
        <v/>
      </c>
      <c r="L539" s="325" t="str">
        <f>IF(基本情報入力シート!W576="","",基本情報入力シート!W576)</f>
        <v/>
      </c>
      <c r="M539" s="335" t="str">
        <f>IF(基本情報入力シート!X576="","",基本情報入力シート!X576)</f>
        <v/>
      </c>
      <c r="N539" s="339" t="str">
        <f>IF(基本情報入力シート!Y576="","",基本情報入力シート!Y576)</f>
        <v/>
      </c>
      <c r="O539" s="47"/>
      <c r="P539" s="48"/>
      <c r="Q539" s="49"/>
      <c r="R539" s="47"/>
      <c r="S539" s="336"/>
      <c r="T539" s="454" t="str">
        <f>IFERROR(S539*VLOOKUP(AE539,【参考】数式用3!$AN$3:$BU$14,MATCH(N539,【参考】数式用3!$AN$2:$BU$2,0)),"")</f>
        <v/>
      </c>
      <c r="U539" s="337"/>
      <c r="V539" s="55"/>
      <c r="W539" s="55"/>
      <c r="X539" s="960" t="str">
        <f>IFERROR(V539*VLOOKUP(AF539,【参考】数式用3!$AN$15:$BU$23,MATCH(N539,【参考】数式用3!$AN$2:$BU$2,0)),"")</f>
        <v/>
      </c>
      <c r="Y539" s="961"/>
      <c r="Z539" s="450"/>
      <c r="AA539" s="428"/>
      <c r="AB539" s="338" t="str">
        <f>IFERROR(AA539*VLOOKUP(AG539,【参考】数式用3!$AN$24:$BU$27,MATCH(N539,【参考】数式用3!$AN$2:$BU$2,0)),"")</f>
        <v/>
      </c>
      <c r="AC539" s="50"/>
      <c r="AD539" s="427" t="str">
        <f t="shared" si="35"/>
        <v/>
      </c>
      <c r="AE539" s="323" t="str">
        <f t="shared" si="36"/>
        <v/>
      </c>
      <c r="AF539" s="323" t="str">
        <f t="shared" si="37"/>
        <v/>
      </c>
      <c r="AG539" s="323" t="str">
        <f t="shared" si="38"/>
        <v/>
      </c>
    </row>
    <row r="540" spans="1:33" ht="25" customHeight="1">
      <c r="A540" s="430">
        <v>520</v>
      </c>
      <c r="B540" s="908" t="str">
        <f>IF(基本情報入力シート!C577="","",基本情報入力シート!C577)</f>
        <v/>
      </c>
      <c r="C540" s="909"/>
      <c r="D540" s="909"/>
      <c r="E540" s="909"/>
      <c r="F540" s="909"/>
      <c r="G540" s="909"/>
      <c r="H540" s="909"/>
      <c r="I540" s="909"/>
      <c r="J540" s="325" t="str">
        <f>IF(基本情報入力シート!M577="","",基本情報入力シート!M577)</f>
        <v/>
      </c>
      <c r="K540" s="325" t="str">
        <f>IF(基本情報入力シート!R577="","",基本情報入力シート!R577)</f>
        <v/>
      </c>
      <c r="L540" s="325" t="str">
        <f>IF(基本情報入力シート!W577="","",基本情報入力シート!W577)</f>
        <v/>
      </c>
      <c r="M540" s="335" t="str">
        <f>IF(基本情報入力シート!X577="","",基本情報入力シート!X577)</f>
        <v/>
      </c>
      <c r="N540" s="339" t="str">
        <f>IF(基本情報入力シート!Y577="","",基本情報入力シート!Y577)</f>
        <v/>
      </c>
      <c r="O540" s="47"/>
      <c r="P540" s="48"/>
      <c r="Q540" s="49"/>
      <c r="R540" s="47"/>
      <c r="S540" s="336"/>
      <c r="T540" s="454" t="str">
        <f>IFERROR(S540*VLOOKUP(AE540,【参考】数式用3!$AN$3:$BU$14,MATCH(N540,【参考】数式用3!$AN$2:$BU$2,0)),"")</f>
        <v/>
      </c>
      <c r="U540" s="337"/>
      <c r="V540" s="55"/>
      <c r="W540" s="55"/>
      <c r="X540" s="960" t="str">
        <f>IFERROR(V540*VLOOKUP(AF540,【参考】数式用3!$AN$15:$BU$23,MATCH(N540,【参考】数式用3!$AN$2:$BU$2,0)),"")</f>
        <v/>
      </c>
      <c r="Y540" s="961"/>
      <c r="Z540" s="450"/>
      <c r="AA540" s="428"/>
      <c r="AB540" s="338" t="str">
        <f>IFERROR(AA540*VLOOKUP(AG540,【参考】数式用3!$AN$24:$BU$27,MATCH(N540,【参考】数式用3!$AN$2:$BU$2,0)),"")</f>
        <v/>
      </c>
      <c r="AC540" s="50"/>
      <c r="AD540" s="427" t="str">
        <f t="shared" si="35"/>
        <v/>
      </c>
      <c r="AE540" s="323" t="str">
        <f t="shared" si="36"/>
        <v/>
      </c>
      <c r="AF540" s="323" t="str">
        <f t="shared" si="37"/>
        <v/>
      </c>
      <c r="AG540" s="323" t="str">
        <f t="shared" si="38"/>
        <v/>
      </c>
    </row>
    <row r="541" spans="1:33" ht="25" customHeight="1">
      <c r="A541" s="430">
        <v>521</v>
      </c>
      <c r="B541" s="908" t="str">
        <f>IF(基本情報入力シート!C578="","",基本情報入力シート!C578)</f>
        <v/>
      </c>
      <c r="C541" s="909"/>
      <c r="D541" s="909"/>
      <c r="E541" s="909"/>
      <c r="F541" s="909"/>
      <c r="G541" s="909"/>
      <c r="H541" s="909"/>
      <c r="I541" s="909"/>
      <c r="J541" s="325" t="str">
        <f>IF(基本情報入力シート!M578="","",基本情報入力シート!M578)</f>
        <v/>
      </c>
      <c r="K541" s="325" t="str">
        <f>IF(基本情報入力シート!R578="","",基本情報入力シート!R578)</f>
        <v/>
      </c>
      <c r="L541" s="325" t="str">
        <f>IF(基本情報入力シート!W578="","",基本情報入力シート!W578)</f>
        <v/>
      </c>
      <c r="M541" s="335" t="str">
        <f>IF(基本情報入力シート!X578="","",基本情報入力シート!X578)</f>
        <v/>
      </c>
      <c r="N541" s="339" t="str">
        <f>IF(基本情報入力シート!Y578="","",基本情報入力シート!Y578)</f>
        <v/>
      </c>
      <c r="O541" s="47"/>
      <c r="P541" s="48"/>
      <c r="Q541" s="49"/>
      <c r="R541" s="47"/>
      <c r="S541" s="336"/>
      <c r="T541" s="454" t="str">
        <f>IFERROR(S541*VLOOKUP(AE541,【参考】数式用3!$AN$3:$BU$14,MATCH(N541,【参考】数式用3!$AN$2:$BU$2,0)),"")</f>
        <v/>
      </c>
      <c r="U541" s="337"/>
      <c r="V541" s="55"/>
      <c r="W541" s="55"/>
      <c r="X541" s="960" t="str">
        <f>IFERROR(V541*VLOOKUP(AF541,【参考】数式用3!$AN$15:$BU$23,MATCH(N541,【参考】数式用3!$AN$2:$BU$2,0)),"")</f>
        <v/>
      </c>
      <c r="Y541" s="961"/>
      <c r="Z541" s="450"/>
      <c r="AA541" s="428"/>
      <c r="AB541" s="338" t="str">
        <f>IFERROR(AA541*VLOOKUP(AG541,【参考】数式用3!$AN$24:$BU$27,MATCH(N541,【参考】数式用3!$AN$2:$BU$2,0)),"")</f>
        <v/>
      </c>
      <c r="AC541" s="50"/>
      <c r="AD541" s="427" t="str">
        <f t="shared" si="35"/>
        <v/>
      </c>
      <c r="AE541" s="323" t="str">
        <f t="shared" si="36"/>
        <v/>
      </c>
      <c r="AF541" s="323" t="str">
        <f t="shared" si="37"/>
        <v/>
      </c>
      <c r="AG541" s="323" t="str">
        <f t="shared" si="38"/>
        <v/>
      </c>
    </row>
    <row r="542" spans="1:33" ht="25" customHeight="1">
      <c r="A542" s="430">
        <v>522</v>
      </c>
      <c r="B542" s="908" t="str">
        <f>IF(基本情報入力シート!C579="","",基本情報入力シート!C579)</f>
        <v/>
      </c>
      <c r="C542" s="909"/>
      <c r="D542" s="909"/>
      <c r="E542" s="909"/>
      <c r="F542" s="909"/>
      <c r="G542" s="909"/>
      <c r="H542" s="909"/>
      <c r="I542" s="909"/>
      <c r="J542" s="325" t="str">
        <f>IF(基本情報入力シート!M579="","",基本情報入力シート!M579)</f>
        <v/>
      </c>
      <c r="K542" s="325" t="str">
        <f>IF(基本情報入力シート!R579="","",基本情報入力シート!R579)</f>
        <v/>
      </c>
      <c r="L542" s="325" t="str">
        <f>IF(基本情報入力シート!W579="","",基本情報入力シート!W579)</f>
        <v/>
      </c>
      <c r="M542" s="335" t="str">
        <f>IF(基本情報入力シート!X579="","",基本情報入力シート!X579)</f>
        <v/>
      </c>
      <c r="N542" s="339" t="str">
        <f>IF(基本情報入力シート!Y579="","",基本情報入力シート!Y579)</f>
        <v/>
      </c>
      <c r="O542" s="47"/>
      <c r="P542" s="48"/>
      <c r="Q542" s="49"/>
      <c r="R542" s="47"/>
      <c r="S542" s="336"/>
      <c r="T542" s="454" t="str">
        <f>IFERROR(S542*VLOOKUP(AE542,【参考】数式用3!$AN$3:$BU$14,MATCH(N542,【参考】数式用3!$AN$2:$BU$2,0)),"")</f>
        <v/>
      </c>
      <c r="U542" s="337"/>
      <c r="V542" s="55"/>
      <c r="W542" s="55"/>
      <c r="X542" s="960" t="str">
        <f>IFERROR(V542*VLOOKUP(AF542,【参考】数式用3!$AN$15:$BU$23,MATCH(N542,【参考】数式用3!$AN$2:$BU$2,0)),"")</f>
        <v/>
      </c>
      <c r="Y542" s="961"/>
      <c r="Z542" s="450"/>
      <c r="AA542" s="428"/>
      <c r="AB542" s="338" t="str">
        <f>IFERROR(AA542*VLOOKUP(AG542,【参考】数式用3!$AN$24:$BU$27,MATCH(N542,【参考】数式用3!$AN$2:$BU$2,0)),"")</f>
        <v/>
      </c>
      <c r="AC542" s="50"/>
      <c r="AD542" s="427" t="str">
        <f t="shared" si="35"/>
        <v/>
      </c>
      <c r="AE542" s="323" t="str">
        <f t="shared" si="36"/>
        <v/>
      </c>
      <c r="AF542" s="323" t="str">
        <f t="shared" si="37"/>
        <v/>
      </c>
      <c r="AG542" s="323" t="str">
        <f t="shared" si="38"/>
        <v/>
      </c>
    </row>
    <row r="543" spans="1:33" ht="25" customHeight="1">
      <c r="A543" s="430">
        <v>523</v>
      </c>
      <c r="B543" s="908" t="str">
        <f>IF(基本情報入力シート!C580="","",基本情報入力シート!C580)</f>
        <v/>
      </c>
      <c r="C543" s="909"/>
      <c r="D543" s="909"/>
      <c r="E543" s="909"/>
      <c r="F543" s="909"/>
      <c r="G543" s="909"/>
      <c r="H543" s="909"/>
      <c r="I543" s="909"/>
      <c r="J543" s="325" t="str">
        <f>IF(基本情報入力シート!M580="","",基本情報入力シート!M580)</f>
        <v/>
      </c>
      <c r="K543" s="325" t="str">
        <f>IF(基本情報入力シート!R580="","",基本情報入力シート!R580)</f>
        <v/>
      </c>
      <c r="L543" s="325" t="str">
        <f>IF(基本情報入力シート!W580="","",基本情報入力シート!W580)</f>
        <v/>
      </c>
      <c r="M543" s="335" t="str">
        <f>IF(基本情報入力シート!X580="","",基本情報入力シート!X580)</f>
        <v/>
      </c>
      <c r="N543" s="339" t="str">
        <f>IF(基本情報入力シート!Y580="","",基本情報入力シート!Y580)</f>
        <v/>
      </c>
      <c r="O543" s="47"/>
      <c r="P543" s="48"/>
      <c r="Q543" s="49"/>
      <c r="R543" s="47"/>
      <c r="S543" s="336"/>
      <c r="T543" s="454" t="str">
        <f>IFERROR(S543*VLOOKUP(AE543,【参考】数式用3!$AN$3:$BU$14,MATCH(N543,【参考】数式用3!$AN$2:$BU$2,0)),"")</f>
        <v/>
      </c>
      <c r="U543" s="337"/>
      <c r="V543" s="55"/>
      <c r="W543" s="55"/>
      <c r="X543" s="960" t="str">
        <f>IFERROR(V543*VLOOKUP(AF543,【参考】数式用3!$AN$15:$BU$23,MATCH(N543,【参考】数式用3!$AN$2:$BU$2,0)),"")</f>
        <v/>
      </c>
      <c r="Y543" s="961"/>
      <c r="Z543" s="450"/>
      <c r="AA543" s="428"/>
      <c r="AB543" s="338" t="str">
        <f>IFERROR(AA543*VLOOKUP(AG543,【参考】数式用3!$AN$24:$BU$27,MATCH(N543,【参考】数式用3!$AN$2:$BU$2,0)),"")</f>
        <v/>
      </c>
      <c r="AC543" s="50"/>
      <c r="AD543" s="427" t="str">
        <f t="shared" si="35"/>
        <v/>
      </c>
      <c r="AE543" s="323" t="str">
        <f t="shared" si="36"/>
        <v/>
      </c>
      <c r="AF543" s="323" t="str">
        <f t="shared" si="37"/>
        <v/>
      </c>
      <c r="AG543" s="323" t="str">
        <f t="shared" si="38"/>
        <v/>
      </c>
    </row>
    <row r="544" spans="1:33" ht="25" customHeight="1">
      <c r="A544" s="430">
        <v>524</v>
      </c>
      <c r="B544" s="908" t="str">
        <f>IF(基本情報入力シート!C581="","",基本情報入力シート!C581)</f>
        <v/>
      </c>
      <c r="C544" s="909"/>
      <c r="D544" s="909"/>
      <c r="E544" s="909"/>
      <c r="F544" s="909"/>
      <c r="G544" s="909"/>
      <c r="H544" s="909"/>
      <c r="I544" s="909"/>
      <c r="J544" s="325" t="str">
        <f>IF(基本情報入力シート!M581="","",基本情報入力シート!M581)</f>
        <v/>
      </c>
      <c r="K544" s="325" t="str">
        <f>IF(基本情報入力シート!R581="","",基本情報入力シート!R581)</f>
        <v/>
      </c>
      <c r="L544" s="325" t="str">
        <f>IF(基本情報入力シート!W581="","",基本情報入力シート!W581)</f>
        <v/>
      </c>
      <c r="M544" s="335" t="str">
        <f>IF(基本情報入力シート!X581="","",基本情報入力シート!X581)</f>
        <v/>
      </c>
      <c r="N544" s="339" t="str">
        <f>IF(基本情報入力シート!Y581="","",基本情報入力シート!Y581)</f>
        <v/>
      </c>
      <c r="O544" s="47"/>
      <c r="P544" s="48"/>
      <c r="Q544" s="49"/>
      <c r="R544" s="47"/>
      <c r="S544" s="336"/>
      <c r="T544" s="454" t="str">
        <f>IFERROR(S544*VLOOKUP(AE544,【参考】数式用3!$AN$3:$BU$14,MATCH(N544,【参考】数式用3!$AN$2:$BU$2,0)),"")</f>
        <v/>
      </c>
      <c r="U544" s="337"/>
      <c r="V544" s="55"/>
      <c r="W544" s="55"/>
      <c r="X544" s="960" t="str">
        <f>IFERROR(V544*VLOOKUP(AF544,【参考】数式用3!$AN$15:$BU$23,MATCH(N544,【参考】数式用3!$AN$2:$BU$2,0)),"")</f>
        <v/>
      </c>
      <c r="Y544" s="961"/>
      <c r="Z544" s="450"/>
      <c r="AA544" s="428"/>
      <c r="AB544" s="338" t="str">
        <f>IFERROR(AA544*VLOOKUP(AG544,【参考】数式用3!$AN$24:$BU$27,MATCH(N544,【参考】数式用3!$AN$2:$BU$2,0)),"")</f>
        <v/>
      </c>
      <c r="AC544" s="50"/>
      <c r="AD544" s="427" t="str">
        <f t="shared" si="35"/>
        <v/>
      </c>
      <c r="AE544" s="323" t="str">
        <f t="shared" si="36"/>
        <v/>
      </c>
      <c r="AF544" s="323" t="str">
        <f t="shared" si="37"/>
        <v/>
      </c>
      <c r="AG544" s="323" t="str">
        <f t="shared" si="38"/>
        <v/>
      </c>
    </row>
    <row r="545" spans="1:33" ht="25" customHeight="1">
      <c r="A545" s="430">
        <v>525</v>
      </c>
      <c r="B545" s="908" t="str">
        <f>IF(基本情報入力シート!C582="","",基本情報入力シート!C582)</f>
        <v/>
      </c>
      <c r="C545" s="909"/>
      <c r="D545" s="909"/>
      <c r="E545" s="909"/>
      <c r="F545" s="909"/>
      <c r="G545" s="909"/>
      <c r="H545" s="909"/>
      <c r="I545" s="909"/>
      <c r="J545" s="325" t="str">
        <f>IF(基本情報入力シート!M582="","",基本情報入力シート!M582)</f>
        <v/>
      </c>
      <c r="K545" s="325" t="str">
        <f>IF(基本情報入力シート!R582="","",基本情報入力シート!R582)</f>
        <v/>
      </c>
      <c r="L545" s="325" t="str">
        <f>IF(基本情報入力シート!W582="","",基本情報入力シート!W582)</f>
        <v/>
      </c>
      <c r="M545" s="335" t="str">
        <f>IF(基本情報入力シート!X582="","",基本情報入力シート!X582)</f>
        <v/>
      </c>
      <c r="N545" s="339" t="str">
        <f>IF(基本情報入力シート!Y582="","",基本情報入力シート!Y582)</f>
        <v/>
      </c>
      <c r="O545" s="47"/>
      <c r="P545" s="48"/>
      <c r="Q545" s="49"/>
      <c r="R545" s="47"/>
      <c r="S545" s="336"/>
      <c r="T545" s="454" t="str">
        <f>IFERROR(S545*VLOOKUP(AE545,【参考】数式用3!$AN$3:$BU$14,MATCH(N545,【参考】数式用3!$AN$2:$BU$2,0)),"")</f>
        <v/>
      </c>
      <c r="U545" s="337"/>
      <c r="V545" s="55"/>
      <c r="W545" s="55"/>
      <c r="X545" s="960" t="str">
        <f>IFERROR(V545*VLOOKUP(AF545,【参考】数式用3!$AN$15:$BU$23,MATCH(N545,【参考】数式用3!$AN$2:$BU$2,0)),"")</f>
        <v/>
      </c>
      <c r="Y545" s="961"/>
      <c r="Z545" s="450"/>
      <c r="AA545" s="428"/>
      <c r="AB545" s="338" t="str">
        <f>IFERROR(AA545*VLOOKUP(AG545,【参考】数式用3!$AN$24:$BU$27,MATCH(N545,【参考】数式用3!$AN$2:$BU$2,0)),"")</f>
        <v/>
      </c>
      <c r="AC545" s="50"/>
      <c r="AD545" s="427" t="str">
        <f t="shared" si="35"/>
        <v/>
      </c>
      <c r="AE545" s="323" t="str">
        <f t="shared" si="36"/>
        <v/>
      </c>
      <c r="AF545" s="323" t="str">
        <f t="shared" si="37"/>
        <v/>
      </c>
      <c r="AG545" s="323" t="str">
        <f t="shared" si="38"/>
        <v/>
      </c>
    </row>
    <row r="546" spans="1:33" ht="25" customHeight="1">
      <c r="A546" s="430">
        <v>526</v>
      </c>
      <c r="B546" s="908" t="str">
        <f>IF(基本情報入力シート!C583="","",基本情報入力シート!C583)</f>
        <v/>
      </c>
      <c r="C546" s="909"/>
      <c r="D546" s="909"/>
      <c r="E546" s="909"/>
      <c r="F546" s="909"/>
      <c r="G546" s="909"/>
      <c r="H546" s="909"/>
      <c r="I546" s="909"/>
      <c r="J546" s="325" t="str">
        <f>IF(基本情報入力シート!M583="","",基本情報入力シート!M583)</f>
        <v/>
      </c>
      <c r="K546" s="325" t="str">
        <f>IF(基本情報入力シート!R583="","",基本情報入力シート!R583)</f>
        <v/>
      </c>
      <c r="L546" s="325" t="str">
        <f>IF(基本情報入力シート!W583="","",基本情報入力シート!W583)</f>
        <v/>
      </c>
      <c r="M546" s="335" t="str">
        <f>IF(基本情報入力シート!X583="","",基本情報入力シート!X583)</f>
        <v/>
      </c>
      <c r="N546" s="339" t="str">
        <f>IF(基本情報入力シート!Y583="","",基本情報入力シート!Y583)</f>
        <v/>
      </c>
      <c r="O546" s="47"/>
      <c r="P546" s="48"/>
      <c r="Q546" s="49"/>
      <c r="R546" s="47"/>
      <c r="S546" s="336"/>
      <c r="T546" s="454" t="str">
        <f>IFERROR(S546*VLOOKUP(AE546,【参考】数式用3!$AN$3:$BU$14,MATCH(N546,【参考】数式用3!$AN$2:$BU$2,0)),"")</f>
        <v/>
      </c>
      <c r="U546" s="337"/>
      <c r="V546" s="55"/>
      <c r="W546" s="55"/>
      <c r="X546" s="960" t="str">
        <f>IFERROR(V546*VLOOKUP(AF546,【参考】数式用3!$AN$15:$BU$23,MATCH(N546,【参考】数式用3!$AN$2:$BU$2,0)),"")</f>
        <v/>
      </c>
      <c r="Y546" s="961"/>
      <c r="Z546" s="450"/>
      <c r="AA546" s="428"/>
      <c r="AB546" s="338" t="str">
        <f>IFERROR(AA546*VLOOKUP(AG546,【参考】数式用3!$AN$24:$BU$27,MATCH(N546,【参考】数式用3!$AN$2:$BU$2,0)),"")</f>
        <v/>
      </c>
      <c r="AC546" s="50"/>
      <c r="AD546" s="427" t="str">
        <f t="shared" si="35"/>
        <v/>
      </c>
      <c r="AE546" s="323" t="str">
        <f t="shared" si="36"/>
        <v/>
      </c>
      <c r="AF546" s="323" t="str">
        <f t="shared" si="37"/>
        <v/>
      </c>
      <c r="AG546" s="323" t="str">
        <f t="shared" si="38"/>
        <v/>
      </c>
    </row>
    <row r="547" spans="1:33" ht="25" customHeight="1">
      <c r="A547" s="430">
        <v>527</v>
      </c>
      <c r="B547" s="908" t="str">
        <f>IF(基本情報入力シート!C584="","",基本情報入力シート!C584)</f>
        <v/>
      </c>
      <c r="C547" s="909"/>
      <c r="D547" s="909"/>
      <c r="E547" s="909"/>
      <c r="F547" s="909"/>
      <c r="G547" s="909"/>
      <c r="H547" s="909"/>
      <c r="I547" s="909"/>
      <c r="J547" s="325" t="str">
        <f>IF(基本情報入力シート!M584="","",基本情報入力シート!M584)</f>
        <v/>
      </c>
      <c r="K547" s="325" t="str">
        <f>IF(基本情報入力シート!R584="","",基本情報入力シート!R584)</f>
        <v/>
      </c>
      <c r="L547" s="325" t="str">
        <f>IF(基本情報入力シート!W584="","",基本情報入力シート!W584)</f>
        <v/>
      </c>
      <c r="M547" s="335" t="str">
        <f>IF(基本情報入力シート!X584="","",基本情報入力シート!X584)</f>
        <v/>
      </c>
      <c r="N547" s="339" t="str">
        <f>IF(基本情報入力シート!Y584="","",基本情報入力シート!Y584)</f>
        <v/>
      </c>
      <c r="O547" s="47"/>
      <c r="P547" s="48"/>
      <c r="Q547" s="49"/>
      <c r="R547" s="47"/>
      <c r="S547" s="336"/>
      <c r="T547" s="454" t="str">
        <f>IFERROR(S547*VLOOKUP(AE547,【参考】数式用3!$AN$3:$BU$14,MATCH(N547,【参考】数式用3!$AN$2:$BU$2,0)),"")</f>
        <v/>
      </c>
      <c r="U547" s="337"/>
      <c r="V547" s="55"/>
      <c r="W547" s="55"/>
      <c r="X547" s="960" t="str">
        <f>IFERROR(V547*VLOOKUP(AF547,【参考】数式用3!$AN$15:$BU$23,MATCH(N547,【参考】数式用3!$AN$2:$BU$2,0)),"")</f>
        <v/>
      </c>
      <c r="Y547" s="961"/>
      <c r="Z547" s="450"/>
      <c r="AA547" s="428"/>
      <c r="AB547" s="338" t="str">
        <f>IFERROR(AA547*VLOOKUP(AG547,【参考】数式用3!$AN$24:$BU$27,MATCH(N547,【参考】数式用3!$AN$2:$BU$2,0)),"")</f>
        <v/>
      </c>
      <c r="AC547" s="50"/>
      <c r="AD547" s="427" t="str">
        <f t="shared" si="35"/>
        <v/>
      </c>
      <c r="AE547" s="323" t="str">
        <f t="shared" si="36"/>
        <v/>
      </c>
      <c r="AF547" s="323" t="str">
        <f t="shared" si="37"/>
        <v/>
      </c>
      <c r="AG547" s="323" t="str">
        <f t="shared" si="38"/>
        <v/>
      </c>
    </row>
    <row r="548" spans="1:33" ht="25" customHeight="1">
      <c r="A548" s="430">
        <v>528</v>
      </c>
      <c r="B548" s="908" t="str">
        <f>IF(基本情報入力シート!C585="","",基本情報入力シート!C585)</f>
        <v/>
      </c>
      <c r="C548" s="909"/>
      <c r="D548" s="909"/>
      <c r="E548" s="909"/>
      <c r="F548" s="909"/>
      <c r="G548" s="909"/>
      <c r="H548" s="909"/>
      <c r="I548" s="909"/>
      <c r="J548" s="325" t="str">
        <f>IF(基本情報入力シート!M585="","",基本情報入力シート!M585)</f>
        <v/>
      </c>
      <c r="K548" s="325" t="str">
        <f>IF(基本情報入力シート!R585="","",基本情報入力シート!R585)</f>
        <v/>
      </c>
      <c r="L548" s="325" t="str">
        <f>IF(基本情報入力シート!W585="","",基本情報入力シート!W585)</f>
        <v/>
      </c>
      <c r="M548" s="335" t="str">
        <f>IF(基本情報入力シート!X585="","",基本情報入力シート!X585)</f>
        <v/>
      </c>
      <c r="N548" s="339" t="str">
        <f>IF(基本情報入力シート!Y585="","",基本情報入力シート!Y585)</f>
        <v/>
      </c>
      <c r="O548" s="47"/>
      <c r="P548" s="48"/>
      <c r="Q548" s="49"/>
      <c r="R548" s="47"/>
      <c r="S548" s="336"/>
      <c r="T548" s="454" t="str">
        <f>IFERROR(S548*VLOOKUP(AE548,【参考】数式用3!$AN$3:$BU$14,MATCH(N548,【参考】数式用3!$AN$2:$BU$2,0)),"")</f>
        <v/>
      </c>
      <c r="U548" s="337"/>
      <c r="V548" s="55"/>
      <c r="W548" s="55"/>
      <c r="X548" s="960" t="str">
        <f>IFERROR(V548*VLOOKUP(AF548,【参考】数式用3!$AN$15:$BU$23,MATCH(N548,【参考】数式用3!$AN$2:$BU$2,0)),"")</f>
        <v/>
      </c>
      <c r="Y548" s="961"/>
      <c r="Z548" s="450"/>
      <c r="AA548" s="428"/>
      <c r="AB548" s="338" t="str">
        <f>IFERROR(AA548*VLOOKUP(AG548,【参考】数式用3!$AN$24:$BU$27,MATCH(N548,【参考】数式用3!$AN$2:$BU$2,0)),"")</f>
        <v/>
      </c>
      <c r="AC548" s="50"/>
      <c r="AD548" s="427" t="str">
        <f t="shared" si="35"/>
        <v/>
      </c>
      <c r="AE548" s="323" t="str">
        <f t="shared" si="36"/>
        <v/>
      </c>
      <c r="AF548" s="323" t="str">
        <f t="shared" si="37"/>
        <v/>
      </c>
      <c r="AG548" s="323" t="str">
        <f t="shared" si="38"/>
        <v/>
      </c>
    </row>
    <row r="549" spans="1:33" ht="25" customHeight="1">
      <c r="A549" s="430">
        <v>529</v>
      </c>
      <c r="B549" s="908" t="str">
        <f>IF(基本情報入力シート!C586="","",基本情報入力シート!C586)</f>
        <v/>
      </c>
      <c r="C549" s="909"/>
      <c r="D549" s="909"/>
      <c r="E549" s="909"/>
      <c r="F549" s="909"/>
      <c r="G549" s="909"/>
      <c r="H549" s="909"/>
      <c r="I549" s="909"/>
      <c r="J549" s="325" t="str">
        <f>IF(基本情報入力シート!M586="","",基本情報入力シート!M586)</f>
        <v/>
      </c>
      <c r="K549" s="325" t="str">
        <f>IF(基本情報入力シート!R586="","",基本情報入力シート!R586)</f>
        <v/>
      </c>
      <c r="L549" s="325" t="str">
        <f>IF(基本情報入力シート!W586="","",基本情報入力シート!W586)</f>
        <v/>
      </c>
      <c r="M549" s="335" t="str">
        <f>IF(基本情報入力シート!X586="","",基本情報入力シート!X586)</f>
        <v/>
      </c>
      <c r="N549" s="339" t="str">
        <f>IF(基本情報入力シート!Y586="","",基本情報入力シート!Y586)</f>
        <v/>
      </c>
      <c r="O549" s="47"/>
      <c r="P549" s="48"/>
      <c r="Q549" s="49"/>
      <c r="R549" s="47"/>
      <c r="S549" s="336"/>
      <c r="T549" s="454" t="str">
        <f>IFERROR(S549*VLOOKUP(AE549,【参考】数式用3!$AN$3:$BU$14,MATCH(N549,【参考】数式用3!$AN$2:$BU$2,0)),"")</f>
        <v/>
      </c>
      <c r="U549" s="337"/>
      <c r="V549" s="55"/>
      <c r="W549" s="55"/>
      <c r="X549" s="960" t="str">
        <f>IFERROR(V549*VLOOKUP(AF549,【参考】数式用3!$AN$15:$BU$23,MATCH(N549,【参考】数式用3!$AN$2:$BU$2,0)),"")</f>
        <v/>
      </c>
      <c r="Y549" s="961"/>
      <c r="Z549" s="450"/>
      <c r="AA549" s="428"/>
      <c r="AB549" s="338" t="str">
        <f>IFERROR(AA549*VLOOKUP(AG549,【参考】数式用3!$AN$24:$BU$27,MATCH(N549,【参考】数式用3!$AN$2:$BU$2,0)),"")</f>
        <v/>
      </c>
      <c r="AC549" s="50"/>
      <c r="AD549" s="427" t="str">
        <f t="shared" si="35"/>
        <v/>
      </c>
      <c r="AE549" s="323" t="str">
        <f t="shared" si="36"/>
        <v/>
      </c>
      <c r="AF549" s="323" t="str">
        <f t="shared" si="37"/>
        <v/>
      </c>
      <c r="AG549" s="323" t="str">
        <f t="shared" si="38"/>
        <v/>
      </c>
    </row>
    <row r="550" spans="1:33" ht="25" customHeight="1">
      <c r="A550" s="430">
        <v>530</v>
      </c>
      <c r="B550" s="908" t="str">
        <f>IF(基本情報入力シート!C587="","",基本情報入力シート!C587)</f>
        <v/>
      </c>
      <c r="C550" s="909"/>
      <c r="D550" s="909"/>
      <c r="E550" s="909"/>
      <c r="F550" s="909"/>
      <c r="G550" s="909"/>
      <c r="H550" s="909"/>
      <c r="I550" s="909"/>
      <c r="J550" s="325" t="str">
        <f>IF(基本情報入力シート!M587="","",基本情報入力シート!M587)</f>
        <v/>
      </c>
      <c r="K550" s="325" t="str">
        <f>IF(基本情報入力シート!R587="","",基本情報入力シート!R587)</f>
        <v/>
      </c>
      <c r="L550" s="325" t="str">
        <f>IF(基本情報入力シート!W587="","",基本情報入力シート!W587)</f>
        <v/>
      </c>
      <c r="M550" s="335" t="str">
        <f>IF(基本情報入力シート!X587="","",基本情報入力シート!X587)</f>
        <v/>
      </c>
      <c r="N550" s="339" t="str">
        <f>IF(基本情報入力シート!Y587="","",基本情報入力シート!Y587)</f>
        <v/>
      </c>
      <c r="O550" s="47"/>
      <c r="P550" s="48"/>
      <c r="Q550" s="49"/>
      <c r="R550" s="47"/>
      <c r="S550" s="336"/>
      <c r="T550" s="454" t="str">
        <f>IFERROR(S550*VLOOKUP(AE550,【参考】数式用3!$AN$3:$BU$14,MATCH(N550,【参考】数式用3!$AN$2:$BU$2,0)),"")</f>
        <v/>
      </c>
      <c r="U550" s="337"/>
      <c r="V550" s="55"/>
      <c r="W550" s="55"/>
      <c r="X550" s="960" t="str">
        <f>IFERROR(V550*VLOOKUP(AF550,【参考】数式用3!$AN$15:$BU$23,MATCH(N550,【参考】数式用3!$AN$2:$BU$2,0)),"")</f>
        <v/>
      </c>
      <c r="Y550" s="961"/>
      <c r="Z550" s="450"/>
      <c r="AA550" s="428"/>
      <c r="AB550" s="338" t="str">
        <f>IFERROR(AA550*VLOOKUP(AG550,【参考】数式用3!$AN$24:$BU$27,MATCH(N550,【参考】数式用3!$AN$2:$BU$2,0)),"")</f>
        <v/>
      </c>
      <c r="AC550" s="50"/>
      <c r="AD550" s="427" t="str">
        <f t="shared" si="35"/>
        <v/>
      </c>
      <c r="AE550" s="323" t="str">
        <f t="shared" si="36"/>
        <v/>
      </c>
      <c r="AF550" s="323" t="str">
        <f t="shared" si="37"/>
        <v/>
      </c>
      <c r="AG550" s="323" t="str">
        <f t="shared" si="38"/>
        <v/>
      </c>
    </row>
    <row r="551" spans="1:33" ht="25" customHeight="1">
      <c r="A551" s="430">
        <v>531</v>
      </c>
      <c r="B551" s="908" t="str">
        <f>IF(基本情報入力シート!C588="","",基本情報入力シート!C588)</f>
        <v/>
      </c>
      <c r="C551" s="909"/>
      <c r="D551" s="909"/>
      <c r="E551" s="909"/>
      <c r="F551" s="909"/>
      <c r="G551" s="909"/>
      <c r="H551" s="909"/>
      <c r="I551" s="909"/>
      <c r="J551" s="325" t="str">
        <f>IF(基本情報入力シート!M588="","",基本情報入力シート!M588)</f>
        <v/>
      </c>
      <c r="K551" s="325" t="str">
        <f>IF(基本情報入力シート!R588="","",基本情報入力シート!R588)</f>
        <v/>
      </c>
      <c r="L551" s="325" t="str">
        <f>IF(基本情報入力シート!W588="","",基本情報入力シート!W588)</f>
        <v/>
      </c>
      <c r="M551" s="335" t="str">
        <f>IF(基本情報入力シート!X588="","",基本情報入力シート!X588)</f>
        <v/>
      </c>
      <c r="N551" s="339" t="str">
        <f>IF(基本情報入力シート!Y588="","",基本情報入力シート!Y588)</f>
        <v/>
      </c>
      <c r="O551" s="47"/>
      <c r="P551" s="48"/>
      <c r="Q551" s="49"/>
      <c r="R551" s="47"/>
      <c r="S551" s="336"/>
      <c r="T551" s="454" t="str">
        <f>IFERROR(S551*VLOOKUP(AE551,【参考】数式用3!$AN$3:$BU$14,MATCH(N551,【参考】数式用3!$AN$2:$BU$2,0)),"")</f>
        <v/>
      </c>
      <c r="U551" s="337"/>
      <c r="V551" s="55"/>
      <c r="W551" s="55"/>
      <c r="X551" s="960" t="str">
        <f>IFERROR(V551*VLOOKUP(AF551,【参考】数式用3!$AN$15:$BU$23,MATCH(N551,【参考】数式用3!$AN$2:$BU$2,0)),"")</f>
        <v/>
      </c>
      <c r="Y551" s="961"/>
      <c r="Z551" s="450"/>
      <c r="AA551" s="428"/>
      <c r="AB551" s="338" t="str">
        <f>IFERROR(AA551*VLOOKUP(AG551,【参考】数式用3!$AN$24:$BU$27,MATCH(N551,【参考】数式用3!$AN$2:$BU$2,0)),"")</f>
        <v/>
      </c>
      <c r="AC551" s="50"/>
      <c r="AD551" s="427" t="str">
        <f t="shared" si="35"/>
        <v/>
      </c>
      <c r="AE551" s="323" t="str">
        <f t="shared" si="36"/>
        <v/>
      </c>
      <c r="AF551" s="323" t="str">
        <f t="shared" si="37"/>
        <v/>
      </c>
      <c r="AG551" s="323" t="str">
        <f t="shared" si="38"/>
        <v/>
      </c>
    </row>
    <row r="552" spans="1:33" ht="25" customHeight="1">
      <c r="A552" s="430">
        <v>532</v>
      </c>
      <c r="B552" s="908" t="str">
        <f>IF(基本情報入力シート!C589="","",基本情報入力シート!C589)</f>
        <v/>
      </c>
      <c r="C552" s="909"/>
      <c r="D552" s="909"/>
      <c r="E552" s="909"/>
      <c r="F552" s="909"/>
      <c r="G552" s="909"/>
      <c r="H552" s="909"/>
      <c r="I552" s="909"/>
      <c r="J552" s="325" t="str">
        <f>IF(基本情報入力シート!M589="","",基本情報入力シート!M589)</f>
        <v/>
      </c>
      <c r="K552" s="325" t="str">
        <f>IF(基本情報入力シート!R589="","",基本情報入力シート!R589)</f>
        <v/>
      </c>
      <c r="L552" s="325" t="str">
        <f>IF(基本情報入力シート!W589="","",基本情報入力シート!W589)</f>
        <v/>
      </c>
      <c r="M552" s="335" t="str">
        <f>IF(基本情報入力シート!X589="","",基本情報入力シート!X589)</f>
        <v/>
      </c>
      <c r="N552" s="339" t="str">
        <f>IF(基本情報入力シート!Y589="","",基本情報入力シート!Y589)</f>
        <v/>
      </c>
      <c r="O552" s="47"/>
      <c r="P552" s="48"/>
      <c r="Q552" s="49"/>
      <c r="R552" s="47"/>
      <c r="S552" s="336"/>
      <c r="T552" s="454" t="str">
        <f>IFERROR(S552*VLOOKUP(AE552,【参考】数式用3!$AN$3:$BU$14,MATCH(N552,【参考】数式用3!$AN$2:$BU$2,0)),"")</f>
        <v/>
      </c>
      <c r="U552" s="337"/>
      <c r="V552" s="55"/>
      <c r="W552" s="55"/>
      <c r="X552" s="960" t="str">
        <f>IFERROR(V552*VLOOKUP(AF552,【参考】数式用3!$AN$15:$BU$23,MATCH(N552,【参考】数式用3!$AN$2:$BU$2,0)),"")</f>
        <v/>
      </c>
      <c r="Y552" s="961"/>
      <c r="Z552" s="450"/>
      <c r="AA552" s="428"/>
      <c r="AB552" s="338" t="str">
        <f>IFERROR(AA552*VLOOKUP(AG552,【参考】数式用3!$AN$24:$BU$27,MATCH(N552,【参考】数式用3!$AN$2:$BU$2,0)),"")</f>
        <v/>
      </c>
      <c r="AC552" s="50"/>
      <c r="AD552" s="427" t="str">
        <f t="shared" si="35"/>
        <v/>
      </c>
      <c r="AE552" s="323" t="str">
        <f t="shared" si="36"/>
        <v/>
      </c>
      <c r="AF552" s="323" t="str">
        <f t="shared" si="37"/>
        <v/>
      </c>
      <c r="AG552" s="323" t="str">
        <f t="shared" si="38"/>
        <v/>
      </c>
    </row>
    <row r="553" spans="1:33" ht="25" customHeight="1">
      <c r="A553" s="430">
        <v>533</v>
      </c>
      <c r="B553" s="908" t="str">
        <f>IF(基本情報入力シート!C590="","",基本情報入力シート!C590)</f>
        <v/>
      </c>
      <c r="C553" s="909"/>
      <c r="D553" s="909"/>
      <c r="E553" s="909"/>
      <c r="F553" s="909"/>
      <c r="G553" s="909"/>
      <c r="H553" s="909"/>
      <c r="I553" s="909"/>
      <c r="J553" s="325" t="str">
        <f>IF(基本情報入力シート!M590="","",基本情報入力シート!M590)</f>
        <v/>
      </c>
      <c r="K553" s="325" t="str">
        <f>IF(基本情報入力シート!R590="","",基本情報入力シート!R590)</f>
        <v/>
      </c>
      <c r="L553" s="325" t="str">
        <f>IF(基本情報入力シート!W590="","",基本情報入力シート!W590)</f>
        <v/>
      </c>
      <c r="M553" s="335" t="str">
        <f>IF(基本情報入力シート!X590="","",基本情報入力シート!X590)</f>
        <v/>
      </c>
      <c r="N553" s="339" t="str">
        <f>IF(基本情報入力シート!Y590="","",基本情報入力シート!Y590)</f>
        <v/>
      </c>
      <c r="O553" s="47"/>
      <c r="P553" s="48"/>
      <c r="Q553" s="49"/>
      <c r="R553" s="47"/>
      <c r="S553" s="336"/>
      <c r="T553" s="454" t="str">
        <f>IFERROR(S553*VLOOKUP(AE553,【参考】数式用3!$AN$3:$BU$14,MATCH(N553,【参考】数式用3!$AN$2:$BU$2,0)),"")</f>
        <v/>
      </c>
      <c r="U553" s="337"/>
      <c r="V553" s="55"/>
      <c r="W553" s="55"/>
      <c r="X553" s="960" t="str">
        <f>IFERROR(V553*VLOOKUP(AF553,【参考】数式用3!$AN$15:$BU$23,MATCH(N553,【参考】数式用3!$AN$2:$BU$2,0)),"")</f>
        <v/>
      </c>
      <c r="Y553" s="961"/>
      <c r="Z553" s="450"/>
      <c r="AA553" s="428"/>
      <c r="AB553" s="338" t="str">
        <f>IFERROR(AA553*VLOOKUP(AG553,【参考】数式用3!$AN$24:$BU$27,MATCH(N553,【参考】数式用3!$AN$2:$BU$2,0)),"")</f>
        <v/>
      </c>
      <c r="AC553" s="50"/>
      <c r="AD553" s="427" t="str">
        <f t="shared" si="35"/>
        <v/>
      </c>
      <c r="AE553" s="323" t="str">
        <f t="shared" si="36"/>
        <v/>
      </c>
      <c r="AF553" s="323" t="str">
        <f t="shared" si="37"/>
        <v/>
      </c>
      <c r="AG553" s="323" t="str">
        <f t="shared" si="38"/>
        <v/>
      </c>
    </row>
    <row r="554" spans="1:33" ht="25" customHeight="1">
      <c r="A554" s="430">
        <v>534</v>
      </c>
      <c r="B554" s="908" t="str">
        <f>IF(基本情報入力シート!C591="","",基本情報入力シート!C591)</f>
        <v/>
      </c>
      <c r="C554" s="909"/>
      <c r="D554" s="909"/>
      <c r="E554" s="909"/>
      <c r="F554" s="909"/>
      <c r="G554" s="909"/>
      <c r="H554" s="909"/>
      <c r="I554" s="909"/>
      <c r="J554" s="325" t="str">
        <f>IF(基本情報入力シート!M591="","",基本情報入力シート!M591)</f>
        <v/>
      </c>
      <c r="K554" s="325" t="str">
        <f>IF(基本情報入力シート!R591="","",基本情報入力シート!R591)</f>
        <v/>
      </c>
      <c r="L554" s="325" t="str">
        <f>IF(基本情報入力シート!W591="","",基本情報入力シート!W591)</f>
        <v/>
      </c>
      <c r="M554" s="335" t="str">
        <f>IF(基本情報入力シート!X591="","",基本情報入力シート!X591)</f>
        <v/>
      </c>
      <c r="N554" s="339" t="str">
        <f>IF(基本情報入力シート!Y591="","",基本情報入力シート!Y591)</f>
        <v/>
      </c>
      <c r="O554" s="47"/>
      <c r="P554" s="48"/>
      <c r="Q554" s="49"/>
      <c r="R554" s="47"/>
      <c r="S554" s="336"/>
      <c r="T554" s="454" t="str">
        <f>IFERROR(S554*VLOOKUP(AE554,【参考】数式用3!$AN$3:$BU$14,MATCH(N554,【参考】数式用3!$AN$2:$BU$2,0)),"")</f>
        <v/>
      </c>
      <c r="U554" s="337"/>
      <c r="V554" s="55"/>
      <c r="W554" s="55"/>
      <c r="X554" s="960" t="str">
        <f>IFERROR(V554*VLOOKUP(AF554,【参考】数式用3!$AN$15:$BU$23,MATCH(N554,【参考】数式用3!$AN$2:$BU$2,0)),"")</f>
        <v/>
      </c>
      <c r="Y554" s="961"/>
      <c r="Z554" s="450"/>
      <c r="AA554" s="428"/>
      <c r="AB554" s="338" t="str">
        <f>IFERROR(AA554*VLOOKUP(AG554,【参考】数式用3!$AN$24:$BU$27,MATCH(N554,【参考】数式用3!$AN$2:$BU$2,0)),"")</f>
        <v/>
      </c>
      <c r="AC554" s="50"/>
      <c r="AD554" s="427" t="str">
        <f t="shared" si="35"/>
        <v/>
      </c>
      <c r="AE554" s="323" t="str">
        <f t="shared" si="36"/>
        <v/>
      </c>
      <c r="AF554" s="323" t="str">
        <f t="shared" si="37"/>
        <v/>
      </c>
      <c r="AG554" s="323" t="str">
        <f t="shared" si="38"/>
        <v/>
      </c>
    </row>
    <row r="555" spans="1:33" ht="25" customHeight="1">
      <c r="A555" s="430">
        <v>535</v>
      </c>
      <c r="B555" s="908" t="str">
        <f>IF(基本情報入力シート!C592="","",基本情報入力シート!C592)</f>
        <v/>
      </c>
      <c r="C555" s="909"/>
      <c r="D555" s="909"/>
      <c r="E555" s="909"/>
      <c r="F555" s="909"/>
      <c r="G555" s="909"/>
      <c r="H555" s="909"/>
      <c r="I555" s="909"/>
      <c r="J555" s="325" t="str">
        <f>IF(基本情報入力シート!M592="","",基本情報入力シート!M592)</f>
        <v/>
      </c>
      <c r="K555" s="325" t="str">
        <f>IF(基本情報入力シート!R592="","",基本情報入力シート!R592)</f>
        <v/>
      </c>
      <c r="L555" s="325" t="str">
        <f>IF(基本情報入力シート!W592="","",基本情報入力シート!W592)</f>
        <v/>
      </c>
      <c r="M555" s="335" t="str">
        <f>IF(基本情報入力シート!X592="","",基本情報入力シート!X592)</f>
        <v/>
      </c>
      <c r="N555" s="339" t="str">
        <f>IF(基本情報入力シート!Y592="","",基本情報入力シート!Y592)</f>
        <v/>
      </c>
      <c r="O555" s="47"/>
      <c r="P555" s="48"/>
      <c r="Q555" s="49"/>
      <c r="R555" s="47"/>
      <c r="S555" s="336"/>
      <c r="T555" s="454" t="str">
        <f>IFERROR(S555*VLOOKUP(AE555,【参考】数式用3!$AN$3:$BU$14,MATCH(N555,【参考】数式用3!$AN$2:$BU$2,0)),"")</f>
        <v/>
      </c>
      <c r="U555" s="337"/>
      <c r="V555" s="55"/>
      <c r="W555" s="55"/>
      <c r="X555" s="960" t="str">
        <f>IFERROR(V555*VLOOKUP(AF555,【参考】数式用3!$AN$15:$BU$23,MATCH(N555,【参考】数式用3!$AN$2:$BU$2,0)),"")</f>
        <v/>
      </c>
      <c r="Y555" s="961"/>
      <c r="Z555" s="450"/>
      <c r="AA555" s="428"/>
      <c r="AB555" s="338" t="str">
        <f>IFERROR(AA555*VLOOKUP(AG555,【参考】数式用3!$AN$24:$BU$27,MATCH(N555,【参考】数式用3!$AN$2:$BU$2,0)),"")</f>
        <v/>
      </c>
      <c r="AC555" s="50"/>
      <c r="AD555" s="427" t="str">
        <f t="shared" si="35"/>
        <v/>
      </c>
      <c r="AE555" s="323" t="str">
        <f t="shared" si="36"/>
        <v/>
      </c>
      <c r="AF555" s="323" t="str">
        <f t="shared" si="37"/>
        <v/>
      </c>
      <c r="AG555" s="323" t="str">
        <f t="shared" si="38"/>
        <v/>
      </c>
    </row>
    <row r="556" spans="1:33" ht="25" customHeight="1">
      <c r="A556" s="430">
        <v>536</v>
      </c>
      <c r="B556" s="908" t="str">
        <f>IF(基本情報入力シート!C593="","",基本情報入力シート!C593)</f>
        <v/>
      </c>
      <c r="C556" s="909"/>
      <c r="D556" s="909"/>
      <c r="E556" s="909"/>
      <c r="F556" s="909"/>
      <c r="G556" s="909"/>
      <c r="H556" s="909"/>
      <c r="I556" s="909"/>
      <c r="J556" s="325" t="str">
        <f>IF(基本情報入力シート!M593="","",基本情報入力シート!M593)</f>
        <v/>
      </c>
      <c r="K556" s="325" t="str">
        <f>IF(基本情報入力シート!R593="","",基本情報入力シート!R593)</f>
        <v/>
      </c>
      <c r="L556" s="325" t="str">
        <f>IF(基本情報入力シート!W593="","",基本情報入力シート!W593)</f>
        <v/>
      </c>
      <c r="M556" s="335" t="str">
        <f>IF(基本情報入力シート!X593="","",基本情報入力シート!X593)</f>
        <v/>
      </c>
      <c r="N556" s="339" t="str">
        <f>IF(基本情報入力シート!Y593="","",基本情報入力シート!Y593)</f>
        <v/>
      </c>
      <c r="O556" s="47"/>
      <c r="P556" s="48"/>
      <c r="Q556" s="49"/>
      <c r="R556" s="47"/>
      <c r="S556" s="336"/>
      <c r="T556" s="454" t="str">
        <f>IFERROR(S556*VLOOKUP(AE556,【参考】数式用3!$AN$3:$BU$14,MATCH(N556,【参考】数式用3!$AN$2:$BU$2,0)),"")</f>
        <v/>
      </c>
      <c r="U556" s="337"/>
      <c r="V556" s="55"/>
      <c r="W556" s="55"/>
      <c r="X556" s="960" t="str">
        <f>IFERROR(V556*VLOOKUP(AF556,【参考】数式用3!$AN$15:$BU$23,MATCH(N556,【参考】数式用3!$AN$2:$BU$2,0)),"")</f>
        <v/>
      </c>
      <c r="Y556" s="961"/>
      <c r="Z556" s="450"/>
      <c r="AA556" s="428"/>
      <c r="AB556" s="338" t="str">
        <f>IFERROR(AA556*VLOOKUP(AG556,【参考】数式用3!$AN$24:$BU$27,MATCH(N556,【参考】数式用3!$AN$2:$BU$2,0)),"")</f>
        <v/>
      </c>
      <c r="AC556" s="50"/>
      <c r="AD556" s="427" t="str">
        <f t="shared" si="35"/>
        <v/>
      </c>
      <c r="AE556" s="323" t="str">
        <f t="shared" si="36"/>
        <v/>
      </c>
      <c r="AF556" s="323" t="str">
        <f t="shared" si="37"/>
        <v/>
      </c>
      <c r="AG556" s="323" t="str">
        <f t="shared" si="38"/>
        <v/>
      </c>
    </row>
    <row r="557" spans="1:33" ht="25" customHeight="1">
      <c r="A557" s="430">
        <v>537</v>
      </c>
      <c r="B557" s="908" t="str">
        <f>IF(基本情報入力シート!C594="","",基本情報入力シート!C594)</f>
        <v/>
      </c>
      <c r="C557" s="909"/>
      <c r="D557" s="909"/>
      <c r="E557" s="909"/>
      <c r="F557" s="909"/>
      <c r="G557" s="909"/>
      <c r="H557" s="909"/>
      <c r="I557" s="909"/>
      <c r="J557" s="325" t="str">
        <f>IF(基本情報入力シート!M594="","",基本情報入力シート!M594)</f>
        <v/>
      </c>
      <c r="K557" s="325" t="str">
        <f>IF(基本情報入力シート!R594="","",基本情報入力シート!R594)</f>
        <v/>
      </c>
      <c r="L557" s="325" t="str">
        <f>IF(基本情報入力シート!W594="","",基本情報入力シート!W594)</f>
        <v/>
      </c>
      <c r="M557" s="335" t="str">
        <f>IF(基本情報入力シート!X594="","",基本情報入力シート!X594)</f>
        <v/>
      </c>
      <c r="N557" s="339" t="str">
        <f>IF(基本情報入力シート!Y594="","",基本情報入力シート!Y594)</f>
        <v/>
      </c>
      <c r="O557" s="47"/>
      <c r="P557" s="48"/>
      <c r="Q557" s="49"/>
      <c r="R557" s="47"/>
      <c r="S557" s="336"/>
      <c r="T557" s="454" t="str">
        <f>IFERROR(S557*VLOOKUP(AE557,【参考】数式用3!$AN$3:$BU$14,MATCH(N557,【参考】数式用3!$AN$2:$BU$2,0)),"")</f>
        <v/>
      </c>
      <c r="U557" s="337"/>
      <c r="V557" s="55"/>
      <c r="W557" s="55"/>
      <c r="X557" s="960" t="str">
        <f>IFERROR(V557*VLOOKUP(AF557,【参考】数式用3!$AN$15:$BU$23,MATCH(N557,【参考】数式用3!$AN$2:$BU$2,0)),"")</f>
        <v/>
      </c>
      <c r="Y557" s="961"/>
      <c r="Z557" s="450"/>
      <c r="AA557" s="428"/>
      <c r="AB557" s="338" t="str">
        <f>IFERROR(AA557*VLOOKUP(AG557,【参考】数式用3!$AN$24:$BU$27,MATCH(N557,【参考】数式用3!$AN$2:$BU$2,0)),"")</f>
        <v/>
      </c>
      <c r="AC557" s="50"/>
      <c r="AD557" s="427" t="str">
        <f t="shared" si="35"/>
        <v/>
      </c>
      <c r="AE557" s="323" t="str">
        <f t="shared" si="36"/>
        <v/>
      </c>
      <c r="AF557" s="323" t="str">
        <f t="shared" si="37"/>
        <v/>
      </c>
      <c r="AG557" s="323" t="str">
        <f t="shared" si="38"/>
        <v/>
      </c>
    </row>
    <row r="558" spans="1:33" ht="25" customHeight="1">
      <c r="A558" s="430">
        <v>538</v>
      </c>
      <c r="B558" s="908" t="str">
        <f>IF(基本情報入力シート!C595="","",基本情報入力シート!C595)</f>
        <v/>
      </c>
      <c r="C558" s="909"/>
      <c r="D558" s="909"/>
      <c r="E558" s="909"/>
      <c r="F558" s="909"/>
      <c r="G558" s="909"/>
      <c r="H558" s="909"/>
      <c r="I558" s="909"/>
      <c r="J558" s="325" t="str">
        <f>IF(基本情報入力シート!M595="","",基本情報入力シート!M595)</f>
        <v/>
      </c>
      <c r="K558" s="325" t="str">
        <f>IF(基本情報入力シート!R595="","",基本情報入力シート!R595)</f>
        <v/>
      </c>
      <c r="L558" s="325" t="str">
        <f>IF(基本情報入力シート!W595="","",基本情報入力シート!W595)</f>
        <v/>
      </c>
      <c r="M558" s="335" t="str">
        <f>IF(基本情報入力シート!X595="","",基本情報入力シート!X595)</f>
        <v/>
      </c>
      <c r="N558" s="339" t="str">
        <f>IF(基本情報入力シート!Y595="","",基本情報入力シート!Y595)</f>
        <v/>
      </c>
      <c r="O558" s="47"/>
      <c r="P558" s="48"/>
      <c r="Q558" s="49"/>
      <c r="R558" s="47"/>
      <c r="S558" s="336"/>
      <c r="T558" s="454" t="str">
        <f>IFERROR(S558*VLOOKUP(AE558,【参考】数式用3!$AN$3:$BU$14,MATCH(N558,【参考】数式用3!$AN$2:$BU$2,0)),"")</f>
        <v/>
      </c>
      <c r="U558" s="337"/>
      <c r="V558" s="55"/>
      <c r="W558" s="55"/>
      <c r="X558" s="960" t="str">
        <f>IFERROR(V558*VLOOKUP(AF558,【参考】数式用3!$AN$15:$BU$23,MATCH(N558,【参考】数式用3!$AN$2:$BU$2,0)),"")</f>
        <v/>
      </c>
      <c r="Y558" s="961"/>
      <c r="Z558" s="450"/>
      <c r="AA558" s="428"/>
      <c r="AB558" s="338" t="str">
        <f>IFERROR(AA558*VLOOKUP(AG558,【参考】数式用3!$AN$24:$BU$27,MATCH(N558,【参考】数式用3!$AN$2:$BU$2,0)),"")</f>
        <v/>
      </c>
      <c r="AC558" s="50"/>
      <c r="AD558" s="427" t="str">
        <f t="shared" si="35"/>
        <v/>
      </c>
      <c r="AE558" s="323" t="str">
        <f t="shared" si="36"/>
        <v/>
      </c>
      <c r="AF558" s="323" t="str">
        <f t="shared" si="37"/>
        <v/>
      </c>
      <c r="AG558" s="323" t="str">
        <f t="shared" si="38"/>
        <v/>
      </c>
    </row>
    <row r="559" spans="1:33" ht="25" customHeight="1">
      <c r="A559" s="430">
        <v>539</v>
      </c>
      <c r="B559" s="908" t="str">
        <f>IF(基本情報入力シート!C596="","",基本情報入力シート!C596)</f>
        <v/>
      </c>
      <c r="C559" s="909"/>
      <c r="D559" s="909"/>
      <c r="E559" s="909"/>
      <c r="F559" s="909"/>
      <c r="G559" s="909"/>
      <c r="H559" s="909"/>
      <c r="I559" s="909"/>
      <c r="J559" s="325" t="str">
        <f>IF(基本情報入力シート!M596="","",基本情報入力シート!M596)</f>
        <v/>
      </c>
      <c r="K559" s="325" t="str">
        <f>IF(基本情報入力シート!R596="","",基本情報入力シート!R596)</f>
        <v/>
      </c>
      <c r="L559" s="325" t="str">
        <f>IF(基本情報入力シート!W596="","",基本情報入力シート!W596)</f>
        <v/>
      </c>
      <c r="M559" s="335" t="str">
        <f>IF(基本情報入力シート!X596="","",基本情報入力シート!X596)</f>
        <v/>
      </c>
      <c r="N559" s="339" t="str">
        <f>IF(基本情報入力シート!Y596="","",基本情報入力シート!Y596)</f>
        <v/>
      </c>
      <c r="O559" s="47"/>
      <c r="P559" s="48"/>
      <c r="Q559" s="49"/>
      <c r="R559" s="47"/>
      <c r="S559" s="336"/>
      <c r="T559" s="454" t="str">
        <f>IFERROR(S559*VLOOKUP(AE559,【参考】数式用3!$AN$3:$BU$14,MATCH(N559,【参考】数式用3!$AN$2:$BU$2,0)),"")</f>
        <v/>
      </c>
      <c r="U559" s="337"/>
      <c r="V559" s="55"/>
      <c r="W559" s="55"/>
      <c r="X559" s="960" t="str">
        <f>IFERROR(V559*VLOOKUP(AF559,【参考】数式用3!$AN$15:$BU$23,MATCH(N559,【参考】数式用3!$AN$2:$BU$2,0)),"")</f>
        <v/>
      </c>
      <c r="Y559" s="961"/>
      <c r="Z559" s="450"/>
      <c r="AA559" s="428"/>
      <c r="AB559" s="338" t="str">
        <f>IFERROR(AA559*VLOOKUP(AG559,【参考】数式用3!$AN$24:$BU$27,MATCH(N559,【参考】数式用3!$AN$2:$BU$2,0)),"")</f>
        <v/>
      </c>
      <c r="AC559" s="50"/>
      <c r="AD559" s="427" t="str">
        <f t="shared" si="35"/>
        <v/>
      </c>
      <c r="AE559" s="323" t="str">
        <f t="shared" si="36"/>
        <v/>
      </c>
      <c r="AF559" s="323" t="str">
        <f t="shared" si="37"/>
        <v/>
      </c>
      <c r="AG559" s="323" t="str">
        <f t="shared" si="38"/>
        <v/>
      </c>
    </row>
    <row r="560" spans="1:33" ht="25" customHeight="1">
      <c r="A560" s="430">
        <v>540</v>
      </c>
      <c r="B560" s="908" t="str">
        <f>IF(基本情報入力シート!C597="","",基本情報入力シート!C597)</f>
        <v/>
      </c>
      <c r="C560" s="909"/>
      <c r="D560" s="909"/>
      <c r="E560" s="909"/>
      <c r="F560" s="909"/>
      <c r="G560" s="909"/>
      <c r="H560" s="909"/>
      <c r="I560" s="909"/>
      <c r="J560" s="325" t="str">
        <f>IF(基本情報入力シート!M597="","",基本情報入力シート!M597)</f>
        <v/>
      </c>
      <c r="K560" s="325" t="str">
        <f>IF(基本情報入力シート!R597="","",基本情報入力シート!R597)</f>
        <v/>
      </c>
      <c r="L560" s="325" t="str">
        <f>IF(基本情報入力シート!W597="","",基本情報入力シート!W597)</f>
        <v/>
      </c>
      <c r="M560" s="335" t="str">
        <f>IF(基本情報入力シート!X597="","",基本情報入力シート!X597)</f>
        <v/>
      </c>
      <c r="N560" s="339" t="str">
        <f>IF(基本情報入力シート!Y597="","",基本情報入力シート!Y597)</f>
        <v/>
      </c>
      <c r="O560" s="47"/>
      <c r="P560" s="48"/>
      <c r="Q560" s="49"/>
      <c r="R560" s="47"/>
      <c r="S560" s="336"/>
      <c r="T560" s="454" t="str">
        <f>IFERROR(S560*VLOOKUP(AE560,【参考】数式用3!$AN$3:$BU$14,MATCH(N560,【参考】数式用3!$AN$2:$BU$2,0)),"")</f>
        <v/>
      </c>
      <c r="U560" s="337"/>
      <c r="V560" s="55"/>
      <c r="W560" s="55"/>
      <c r="X560" s="960" t="str">
        <f>IFERROR(V560*VLOOKUP(AF560,【参考】数式用3!$AN$15:$BU$23,MATCH(N560,【参考】数式用3!$AN$2:$BU$2,0)),"")</f>
        <v/>
      </c>
      <c r="Y560" s="961"/>
      <c r="Z560" s="450"/>
      <c r="AA560" s="428"/>
      <c r="AB560" s="338" t="str">
        <f>IFERROR(AA560*VLOOKUP(AG560,【参考】数式用3!$AN$24:$BU$27,MATCH(N560,【参考】数式用3!$AN$2:$BU$2,0)),"")</f>
        <v/>
      </c>
      <c r="AC560" s="50"/>
      <c r="AD560" s="427" t="str">
        <f t="shared" si="35"/>
        <v/>
      </c>
      <c r="AE560" s="323" t="str">
        <f t="shared" si="36"/>
        <v/>
      </c>
      <c r="AF560" s="323" t="str">
        <f t="shared" si="37"/>
        <v/>
      </c>
      <c r="AG560" s="323" t="str">
        <f t="shared" si="38"/>
        <v/>
      </c>
    </row>
    <row r="561" spans="1:33" ht="25" customHeight="1">
      <c r="A561" s="430">
        <v>541</v>
      </c>
      <c r="B561" s="908" t="str">
        <f>IF(基本情報入力シート!C598="","",基本情報入力シート!C598)</f>
        <v/>
      </c>
      <c r="C561" s="909"/>
      <c r="D561" s="909"/>
      <c r="E561" s="909"/>
      <c r="F561" s="909"/>
      <c r="G561" s="909"/>
      <c r="H561" s="909"/>
      <c r="I561" s="909"/>
      <c r="J561" s="325" t="str">
        <f>IF(基本情報入力シート!M598="","",基本情報入力シート!M598)</f>
        <v/>
      </c>
      <c r="K561" s="325" t="str">
        <f>IF(基本情報入力シート!R598="","",基本情報入力シート!R598)</f>
        <v/>
      </c>
      <c r="L561" s="325" t="str">
        <f>IF(基本情報入力シート!W598="","",基本情報入力シート!W598)</f>
        <v/>
      </c>
      <c r="M561" s="335" t="str">
        <f>IF(基本情報入力シート!X598="","",基本情報入力シート!X598)</f>
        <v/>
      </c>
      <c r="N561" s="339" t="str">
        <f>IF(基本情報入力シート!Y598="","",基本情報入力シート!Y598)</f>
        <v/>
      </c>
      <c r="O561" s="47"/>
      <c r="P561" s="48"/>
      <c r="Q561" s="49"/>
      <c r="R561" s="47"/>
      <c r="S561" s="336"/>
      <c r="T561" s="454" t="str">
        <f>IFERROR(S561*VLOOKUP(AE561,【参考】数式用3!$AN$3:$BU$14,MATCH(N561,【参考】数式用3!$AN$2:$BU$2,0)),"")</f>
        <v/>
      </c>
      <c r="U561" s="337"/>
      <c r="V561" s="55"/>
      <c r="W561" s="55"/>
      <c r="X561" s="960" t="str">
        <f>IFERROR(V561*VLOOKUP(AF561,【参考】数式用3!$AN$15:$BU$23,MATCH(N561,【参考】数式用3!$AN$2:$BU$2,0)),"")</f>
        <v/>
      </c>
      <c r="Y561" s="961"/>
      <c r="Z561" s="450"/>
      <c r="AA561" s="428"/>
      <c r="AB561" s="338" t="str">
        <f>IFERROR(AA561*VLOOKUP(AG561,【参考】数式用3!$AN$24:$BU$27,MATCH(N561,【参考】数式用3!$AN$2:$BU$2,0)),"")</f>
        <v/>
      </c>
      <c r="AC561" s="50"/>
      <c r="AD561" s="427" t="str">
        <f t="shared" si="35"/>
        <v/>
      </c>
      <c r="AE561" s="323" t="str">
        <f t="shared" si="36"/>
        <v/>
      </c>
      <c r="AF561" s="323" t="str">
        <f t="shared" si="37"/>
        <v/>
      </c>
      <c r="AG561" s="323" t="str">
        <f t="shared" si="38"/>
        <v/>
      </c>
    </row>
    <row r="562" spans="1:33" ht="25" customHeight="1">
      <c r="A562" s="430">
        <v>542</v>
      </c>
      <c r="B562" s="908" t="str">
        <f>IF(基本情報入力シート!C599="","",基本情報入力シート!C599)</f>
        <v/>
      </c>
      <c r="C562" s="909"/>
      <c r="D562" s="909"/>
      <c r="E562" s="909"/>
      <c r="F562" s="909"/>
      <c r="G562" s="909"/>
      <c r="H562" s="909"/>
      <c r="I562" s="909"/>
      <c r="J562" s="325" t="str">
        <f>IF(基本情報入力シート!M599="","",基本情報入力シート!M599)</f>
        <v/>
      </c>
      <c r="K562" s="325" t="str">
        <f>IF(基本情報入力シート!R599="","",基本情報入力シート!R599)</f>
        <v/>
      </c>
      <c r="L562" s="325" t="str">
        <f>IF(基本情報入力シート!W599="","",基本情報入力シート!W599)</f>
        <v/>
      </c>
      <c r="M562" s="335" t="str">
        <f>IF(基本情報入力シート!X599="","",基本情報入力シート!X599)</f>
        <v/>
      </c>
      <c r="N562" s="339" t="str">
        <f>IF(基本情報入力シート!Y599="","",基本情報入力シート!Y599)</f>
        <v/>
      </c>
      <c r="O562" s="47"/>
      <c r="P562" s="48"/>
      <c r="Q562" s="49"/>
      <c r="R562" s="47"/>
      <c r="S562" s="336"/>
      <c r="T562" s="454" t="str">
        <f>IFERROR(S562*VLOOKUP(AE562,【参考】数式用3!$AN$3:$BU$14,MATCH(N562,【参考】数式用3!$AN$2:$BU$2,0)),"")</f>
        <v/>
      </c>
      <c r="U562" s="337"/>
      <c r="V562" s="55"/>
      <c r="W562" s="55"/>
      <c r="X562" s="960" t="str">
        <f>IFERROR(V562*VLOOKUP(AF562,【参考】数式用3!$AN$15:$BU$23,MATCH(N562,【参考】数式用3!$AN$2:$BU$2,0)),"")</f>
        <v/>
      </c>
      <c r="Y562" s="961"/>
      <c r="Z562" s="450"/>
      <c r="AA562" s="428"/>
      <c r="AB562" s="338" t="str">
        <f>IFERROR(AA562*VLOOKUP(AG562,【参考】数式用3!$AN$24:$BU$27,MATCH(N562,【参考】数式用3!$AN$2:$BU$2,0)),"")</f>
        <v/>
      </c>
      <c r="AC562" s="50"/>
      <c r="AD562" s="427" t="str">
        <f t="shared" si="35"/>
        <v/>
      </c>
      <c r="AE562" s="323" t="str">
        <f t="shared" si="36"/>
        <v/>
      </c>
      <c r="AF562" s="323" t="str">
        <f t="shared" si="37"/>
        <v/>
      </c>
      <c r="AG562" s="323" t="str">
        <f t="shared" si="38"/>
        <v/>
      </c>
    </row>
    <row r="563" spans="1:33" ht="25" customHeight="1">
      <c r="A563" s="430">
        <v>543</v>
      </c>
      <c r="B563" s="908" t="str">
        <f>IF(基本情報入力シート!C600="","",基本情報入力シート!C600)</f>
        <v/>
      </c>
      <c r="C563" s="909"/>
      <c r="D563" s="909"/>
      <c r="E563" s="909"/>
      <c r="F563" s="909"/>
      <c r="G563" s="909"/>
      <c r="H563" s="909"/>
      <c r="I563" s="909"/>
      <c r="J563" s="325" t="str">
        <f>IF(基本情報入力シート!M600="","",基本情報入力シート!M600)</f>
        <v/>
      </c>
      <c r="K563" s="325" t="str">
        <f>IF(基本情報入力シート!R600="","",基本情報入力シート!R600)</f>
        <v/>
      </c>
      <c r="L563" s="325" t="str">
        <f>IF(基本情報入力シート!W600="","",基本情報入力シート!W600)</f>
        <v/>
      </c>
      <c r="M563" s="335" t="str">
        <f>IF(基本情報入力シート!X600="","",基本情報入力シート!X600)</f>
        <v/>
      </c>
      <c r="N563" s="339" t="str">
        <f>IF(基本情報入力シート!Y600="","",基本情報入力シート!Y600)</f>
        <v/>
      </c>
      <c r="O563" s="47"/>
      <c r="P563" s="48"/>
      <c r="Q563" s="49"/>
      <c r="R563" s="47"/>
      <c r="S563" s="336"/>
      <c r="T563" s="454" t="str">
        <f>IFERROR(S563*VLOOKUP(AE563,【参考】数式用3!$AN$3:$BU$14,MATCH(N563,【参考】数式用3!$AN$2:$BU$2,0)),"")</f>
        <v/>
      </c>
      <c r="U563" s="337"/>
      <c r="V563" s="55"/>
      <c r="W563" s="55"/>
      <c r="X563" s="960" t="str">
        <f>IFERROR(V563*VLOOKUP(AF563,【参考】数式用3!$AN$15:$BU$23,MATCH(N563,【参考】数式用3!$AN$2:$BU$2,0)),"")</f>
        <v/>
      </c>
      <c r="Y563" s="961"/>
      <c r="Z563" s="450"/>
      <c r="AA563" s="428"/>
      <c r="AB563" s="338" t="str">
        <f>IFERROR(AA563*VLOOKUP(AG563,【参考】数式用3!$AN$24:$BU$27,MATCH(N563,【参考】数式用3!$AN$2:$BU$2,0)),"")</f>
        <v/>
      </c>
      <c r="AC563" s="50"/>
      <c r="AD563" s="427" t="str">
        <f t="shared" si="35"/>
        <v/>
      </c>
      <c r="AE563" s="323" t="str">
        <f t="shared" si="36"/>
        <v/>
      </c>
      <c r="AF563" s="323" t="str">
        <f t="shared" si="37"/>
        <v/>
      </c>
      <c r="AG563" s="323" t="str">
        <f t="shared" si="38"/>
        <v/>
      </c>
    </row>
    <row r="564" spans="1:33" ht="25" customHeight="1">
      <c r="A564" s="430">
        <v>544</v>
      </c>
      <c r="B564" s="908" t="str">
        <f>IF(基本情報入力シート!C601="","",基本情報入力シート!C601)</f>
        <v/>
      </c>
      <c r="C564" s="909"/>
      <c r="D564" s="909"/>
      <c r="E564" s="909"/>
      <c r="F564" s="909"/>
      <c r="G564" s="909"/>
      <c r="H564" s="909"/>
      <c r="I564" s="909"/>
      <c r="J564" s="325" t="str">
        <f>IF(基本情報入力シート!M601="","",基本情報入力シート!M601)</f>
        <v/>
      </c>
      <c r="K564" s="325" t="str">
        <f>IF(基本情報入力シート!R601="","",基本情報入力シート!R601)</f>
        <v/>
      </c>
      <c r="L564" s="325" t="str">
        <f>IF(基本情報入力シート!W601="","",基本情報入力シート!W601)</f>
        <v/>
      </c>
      <c r="M564" s="335" t="str">
        <f>IF(基本情報入力シート!X601="","",基本情報入力シート!X601)</f>
        <v/>
      </c>
      <c r="N564" s="339" t="str">
        <f>IF(基本情報入力シート!Y601="","",基本情報入力シート!Y601)</f>
        <v/>
      </c>
      <c r="O564" s="47"/>
      <c r="P564" s="48"/>
      <c r="Q564" s="49"/>
      <c r="R564" s="47"/>
      <c r="S564" s="336"/>
      <c r="T564" s="454" t="str">
        <f>IFERROR(S564*VLOOKUP(AE564,【参考】数式用3!$AN$3:$BU$14,MATCH(N564,【参考】数式用3!$AN$2:$BU$2,0)),"")</f>
        <v/>
      </c>
      <c r="U564" s="337"/>
      <c r="V564" s="55"/>
      <c r="W564" s="55"/>
      <c r="X564" s="960" t="str">
        <f>IFERROR(V564*VLOOKUP(AF564,【参考】数式用3!$AN$15:$BU$23,MATCH(N564,【参考】数式用3!$AN$2:$BU$2,0)),"")</f>
        <v/>
      </c>
      <c r="Y564" s="961"/>
      <c r="Z564" s="450"/>
      <c r="AA564" s="428"/>
      <c r="AB564" s="338" t="str">
        <f>IFERROR(AA564*VLOOKUP(AG564,【参考】数式用3!$AN$24:$BU$27,MATCH(N564,【参考】数式用3!$AN$2:$BU$2,0)),"")</f>
        <v/>
      </c>
      <c r="AC564" s="50"/>
      <c r="AD564" s="427" t="str">
        <f t="shared" si="35"/>
        <v/>
      </c>
      <c r="AE564" s="323" t="str">
        <f t="shared" si="36"/>
        <v/>
      </c>
      <c r="AF564" s="323" t="str">
        <f t="shared" si="37"/>
        <v/>
      </c>
      <c r="AG564" s="323" t="str">
        <f t="shared" si="38"/>
        <v/>
      </c>
    </row>
    <row r="565" spans="1:33" ht="25" customHeight="1">
      <c r="A565" s="430">
        <v>545</v>
      </c>
      <c r="B565" s="908" t="str">
        <f>IF(基本情報入力シート!C602="","",基本情報入力シート!C602)</f>
        <v/>
      </c>
      <c r="C565" s="909"/>
      <c r="D565" s="909"/>
      <c r="E565" s="909"/>
      <c r="F565" s="909"/>
      <c r="G565" s="909"/>
      <c r="H565" s="909"/>
      <c r="I565" s="909"/>
      <c r="J565" s="325" t="str">
        <f>IF(基本情報入力シート!M602="","",基本情報入力シート!M602)</f>
        <v/>
      </c>
      <c r="K565" s="325" t="str">
        <f>IF(基本情報入力シート!R602="","",基本情報入力シート!R602)</f>
        <v/>
      </c>
      <c r="L565" s="325" t="str">
        <f>IF(基本情報入力シート!W602="","",基本情報入力シート!W602)</f>
        <v/>
      </c>
      <c r="M565" s="335" t="str">
        <f>IF(基本情報入力シート!X602="","",基本情報入力シート!X602)</f>
        <v/>
      </c>
      <c r="N565" s="339" t="str">
        <f>IF(基本情報入力シート!Y602="","",基本情報入力シート!Y602)</f>
        <v/>
      </c>
      <c r="O565" s="47"/>
      <c r="P565" s="48"/>
      <c r="Q565" s="49"/>
      <c r="R565" s="47"/>
      <c r="S565" s="336"/>
      <c r="T565" s="454" t="str">
        <f>IFERROR(S565*VLOOKUP(AE565,【参考】数式用3!$AN$3:$BU$14,MATCH(N565,【参考】数式用3!$AN$2:$BU$2,0)),"")</f>
        <v/>
      </c>
      <c r="U565" s="337"/>
      <c r="V565" s="55"/>
      <c r="W565" s="55"/>
      <c r="X565" s="960" t="str">
        <f>IFERROR(V565*VLOOKUP(AF565,【参考】数式用3!$AN$15:$BU$23,MATCH(N565,【参考】数式用3!$AN$2:$BU$2,0)),"")</f>
        <v/>
      </c>
      <c r="Y565" s="961"/>
      <c r="Z565" s="450"/>
      <c r="AA565" s="428"/>
      <c r="AB565" s="338" t="str">
        <f>IFERROR(AA565*VLOOKUP(AG565,【参考】数式用3!$AN$24:$BU$27,MATCH(N565,【参考】数式用3!$AN$2:$BU$2,0)),"")</f>
        <v/>
      </c>
      <c r="AC565" s="50"/>
      <c r="AD565" s="427" t="str">
        <f t="shared" si="35"/>
        <v/>
      </c>
      <c r="AE565" s="323" t="str">
        <f t="shared" si="36"/>
        <v/>
      </c>
      <c r="AF565" s="323" t="str">
        <f t="shared" si="37"/>
        <v/>
      </c>
      <c r="AG565" s="323" t="str">
        <f t="shared" si="38"/>
        <v/>
      </c>
    </row>
    <row r="566" spans="1:33" ht="25" customHeight="1">
      <c r="A566" s="430">
        <v>546</v>
      </c>
      <c r="B566" s="908" t="str">
        <f>IF(基本情報入力シート!C603="","",基本情報入力シート!C603)</f>
        <v/>
      </c>
      <c r="C566" s="909"/>
      <c r="D566" s="909"/>
      <c r="E566" s="909"/>
      <c r="F566" s="909"/>
      <c r="G566" s="909"/>
      <c r="H566" s="909"/>
      <c r="I566" s="909"/>
      <c r="J566" s="325" t="str">
        <f>IF(基本情報入力シート!M603="","",基本情報入力シート!M603)</f>
        <v/>
      </c>
      <c r="K566" s="325" t="str">
        <f>IF(基本情報入力シート!R603="","",基本情報入力シート!R603)</f>
        <v/>
      </c>
      <c r="L566" s="325" t="str">
        <f>IF(基本情報入力シート!W603="","",基本情報入力シート!W603)</f>
        <v/>
      </c>
      <c r="M566" s="335" t="str">
        <f>IF(基本情報入力シート!X603="","",基本情報入力シート!X603)</f>
        <v/>
      </c>
      <c r="N566" s="339" t="str">
        <f>IF(基本情報入力シート!Y603="","",基本情報入力シート!Y603)</f>
        <v/>
      </c>
      <c r="O566" s="47"/>
      <c r="P566" s="48"/>
      <c r="Q566" s="49"/>
      <c r="R566" s="47"/>
      <c r="S566" s="336"/>
      <c r="T566" s="454" t="str">
        <f>IFERROR(S566*VLOOKUP(AE566,【参考】数式用3!$AN$3:$BU$14,MATCH(N566,【参考】数式用3!$AN$2:$BU$2,0)),"")</f>
        <v/>
      </c>
      <c r="U566" s="337"/>
      <c r="V566" s="55"/>
      <c r="W566" s="55"/>
      <c r="X566" s="960" t="str">
        <f>IFERROR(V566*VLOOKUP(AF566,【参考】数式用3!$AN$15:$BU$23,MATCH(N566,【参考】数式用3!$AN$2:$BU$2,0)),"")</f>
        <v/>
      </c>
      <c r="Y566" s="961"/>
      <c r="Z566" s="450"/>
      <c r="AA566" s="428"/>
      <c r="AB566" s="338" t="str">
        <f>IFERROR(AA566*VLOOKUP(AG566,【参考】数式用3!$AN$24:$BU$27,MATCH(N566,【参考】数式用3!$AN$2:$BU$2,0)),"")</f>
        <v/>
      </c>
      <c r="AC566" s="50"/>
      <c r="AD566" s="427" t="str">
        <f t="shared" si="35"/>
        <v/>
      </c>
      <c r="AE566" s="323" t="str">
        <f t="shared" si="36"/>
        <v/>
      </c>
      <c r="AF566" s="323" t="str">
        <f t="shared" si="37"/>
        <v/>
      </c>
      <c r="AG566" s="323" t="str">
        <f t="shared" si="38"/>
        <v/>
      </c>
    </row>
    <row r="567" spans="1:33" ht="25" customHeight="1">
      <c r="A567" s="430">
        <v>547</v>
      </c>
      <c r="B567" s="908" t="str">
        <f>IF(基本情報入力シート!C604="","",基本情報入力シート!C604)</f>
        <v/>
      </c>
      <c r="C567" s="909"/>
      <c r="D567" s="909"/>
      <c r="E567" s="909"/>
      <c r="F567" s="909"/>
      <c r="G567" s="909"/>
      <c r="H567" s="909"/>
      <c r="I567" s="909"/>
      <c r="J567" s="325" t="str">
        <f>IF(基本情報入力シート!M604="","",基本情報入力シート!M604)</f>
        <v/>
      </c>
      <c r="K567" s="325" t="str">
        <f>IF(基本情報入力シート!R604="","",基本情報入力シート!R604)</f>
        <v/>
      </c>
      <c r="L567" s="325" t="str">
        <f>IF(基本情報入力シート!W604="","",基本情報入力シート!W604)</f>
        <v/>
      </c>
      <c r="M567" s="335" t="str">
        <f>IF(基本情報入力シート!X604="","",基本情報入力シート!X604)</f>
        <v/>
      </c>
      <c r="N567" s="339" t="str">
        <f>IF(基本情報入力シート!Y604="","",基本情報入力シート!Y604)</f>
        <v/>
      </c>
      <c r="O567" s="47"/>
      <c r="P567" s="48"/>
      <c r="Q567" s="49"/>
      <c r="R567" s="47"/>
      <c r="S567" s="336"/>
      <c r="T567" s="454" t="str">
        <f>IFERROR(S567*VLOOKUP(AE567,【参考】数式用3!$AN$3:$BU$14,MATCH(N567,【参考】数式用3!$AN$2:$BU$2,0)),"")</f>
        <v/>
      </c>
      <c r="U567" s="337"/>
      <c r="V567" s="55"/>
      <c r="W567" s="55"/>
      <c r="X567" s="960" t="str">
        <f>IFERROR(V567*VLOOKUP(AF567,【参考】数式用3!$AN$15:$BU$23,MATCH(N567,【参考】数式用3!$AN$2:$BU$2,0)),"")</f>
        <v/>
      </c>
      <c r="Y567" s="961"/>
      <c r="Z567" s="450"/>
      <c r="AA567" s="428"/>
      <c r="AB567" s="338" t="str">
        <f>IFERROR(AA567*VLOOKUP(AG567,【参考】数式用3!$AN$24:$BU$27,MATCH(N567,【参考】数式用3!$AN$2:$BU$2,0)),"")</f>
        <v/>
      </c>
      <c r="AC567" s="50"/>
      <c r="AD567" s="427" t="str">
        <f t="shared" si="35"/>
        <v/>
      </c>
      <c r="AE567" s="323" t="str">
        <f t="shared" si="36"/>
        <v/>
      </c>
      <c r="AF567" s="323" t="str">
        <f t="shared" si="37"/>
        <v/>
      </c>
      <c r="AG567" s="323" t="str">
        <f t="shared" si="38"/>
        <v/>
      </c>
    </row>
    <row r="568" spans="1:33" ht="25" customHeight="1">
      <c r="A568" s="430">
        <v>548</v>
      </c>
      <c r="B568" s="908" t="str">
        <f>IF(基本情報入力シート!C605="","",基本情報入力シート!C605)</f>
        <v/>
      </c>
      <c r="C568" s="909"/>
      <c r="D568" s="909"/>
      <c r="E568" s="909"/>
      <c r="F568" s="909"/>
      <c r="G568" s="909"/>
      <c r="H568" s="909"/>
      <c r="I568" s="909"/>
      <c r="J568" s="325" t="str">
        <f>IF(基本情報入力シート!M605="","",基本情報入力シート!M605)</f>
        <v/>
      </c>
      <c r="K568" s="325" t="str">
        <f>IF(基本情報入力シート!R605="","",基本情報入力シート!R605)</f>
        <v/>
      </c>
      <c r="L568" s="325" t="str">
        <f>IF(基本情報入力シート!W605="","",基本情報入力シート!W605)</f>
        <v/>
      </c>
      <c r="M568" s="335" t="str">
        <f>IF(基本情報入力シート!X605="","",基本情報入力シート!X605)</f>
        <v/>
      </c>
      <c r="N568" s="339" t="str">
        <f>IF(基本情報入力シート!Y605="","",基本情報入力シート!Y605)</f>
        <v/>
      </c>
      <c r="O568" s="47"/>
      <c r="P568" s="48"/>
      <c r="Q568" s="49"/>
      <c r="R568" s="47"/>
      <c r="S568" s="336"/>
      <c r="T568" s="454" t="str">
        <f>IFERROR(S568*VLOOKUP(AE568,【参考】数式用3!$AN$3:$BU$14,MATCH(N568,【参考】数式用3!$AN$2:$BU$2,0)),"")</f>
        <v/>
      </c>
      <c r="U568" s="337"/>
      <c r="V568" s="55"/>
      <c r="W568" s="55"/>
      <c r="X568" s="960" t="str">
        <f>IFERROR(V568*VLOOKUP(AF568,【参考】数式用3!$AN$15:$BU$23,MATCH(N568,【参考】数式用3!$AN$2:$BU$2,0)),"")</f>
        <v/>
      </c>
      <c r="Y568" s="961"/>
      <c r="Z568" s="450"/>
      <c r="AA568" s="428"/>
      <c r="AB568" s="338" t="str">
        <f>IFERROR(AA568*VLOOKUP(AG568,【参考】数式用3!$AN$24:$BU$27,MATCH(N568,【参考】数式用3!$AN$2:$BU$2,0)),"")</f>
        <v/>
      </c>
      <c r="AC568" s="50"/>
      <c r="AD568" s="427" t="str">
        <f t="shared" si="35"/>
        <v/>
      </c>
      <c r="AE568" s="323" t="str">
        <f t="shared" si="36"/>
        <v/>
      </c>
      <c r="AF568" s="323" t="str">
        <f t="shared" si="37"/>
        <v/>
      </c>
      <c r="AG568" s="323" t="str">
        <f t="shared" si="38"/>
        <v/>
      </c>
    </row>
    <row r="569" spans="1:33" ht="25" customHeight="1">
      <c r="A569" s="430">
        <v>549</v>
      </c>
      <c r="B569" s="908" t="str">
        <f>IF(基本情報入力シート!C606="","",基本情報入力シート!C606)</f>
        <v/>
      </c>
      <c r="C569" s="909"/>
      <c r="D569" s="909"/>
      <c r="E569" s="909"/>
      <c r="F569" s="909"/>
      <c r="G569" s="909"/>
      <c r="H569" s="909"/>
      <c r="I569" s="909"/>
      <c r="J569" s="325" t="str">
        <f>IF(基本情報入力シート!M606="","",基本情報入力シート!M606)</f>
        <v/>
      </c>
      <c r="K569" s="325" t="str">
        <f>IF(基本情報入力シート!R606="","",基本情報入力シート!R606)</f>
        <v/>
      </c>
      <c r="L569" s="325" t="str">
        <f>IF(基本情報入力シート!W606="","",基本情報入力シート!W606)</f>
        <v/>
      </c>
      <c r="M569" s="335" t="str">
        <f>IF(基本情報入力シート!X606="","",基本情報入力シート!X606)</f>
        <v/>
      </c>
      <c r="N569" s="339" t="str">
        <f>IF(基本情報入力シート!Y606="","",基本情報入力シート!Y606)</f>
        <v/>
      </c>
      <c r="O569" s="47"/>
      <c r="P569" s="48"/>
      <c r="Q569" s="49"/>
      <c r="R569" s="47"/>
      <c r="S569" s="336"/>
      <c r="T569" s="454" t="str">
        <f>IFERROR(S569*VLOOKUP(AE569,【参考】数式用3!$AN$3:$BU$14,MATCH(N569,【参考】数式用3!$AN$2:$BU$2,0)),"")</f>
        <v/>
      </c>
      <c r="U569" s="337"/>
      <c r="V569" s="55"/>
      <c r="W569" s="55"/>
      <c r="X569" s="960" t="str">
        <f>IFERROR(V569*VLOOKUP(AF569,【参考】数式用3!$AN$15:$BU$23,MATCH(N569,【参考】数式用3!$AN$2:$BU$2,0)),"")</f>
        <v/>
      </c>
      <c r="Y569" s="961"/>
      <c r="Z569" s="450"/>
      <c r="AA569" s="428"/>
      <c r="AB569" s="338" t="str">
        <f>IFERROR(AA569*VLOOKUP(AG569,【参考】数式用3!$AN$24:$BU$27,MATCH(N569,【参考】数式用3!$AN$2:$BU$2,0)),"")</f>
        <v/>
      </c>
      <c r="AC569" s="50"/>
      <c r="AD569" s="427" t="str">
        <f t="shared" si="35"/>
        <v/>
      </c>
      <c r="AE569" s="323" t="str">
        <f t="shared" si="36"/>
        <v/>
      </c>
      <c r="AF569" s="323" t="str">
        <f t="shared" si="37"/>
        <v/>
      </c>
      <c r="AG569" s="323" t="str">
        <f t="shared" si="38"/>
        <v/>
      </c>
    </row>
    <row r="570" spans="1:33" ht="25" customHeight="1">
      <c r="A570" s="430">
        <v>550</v>
      </c>
      <c r="B570" s="908" t="str">
        <f>IF(基本情報入力シート!C607="","",基本情報入力シート!C607)</f>
        <v/>
      </c>
      <c r="C570" s="909"/>
      <c r="D570" s="909"/>
      <c r="E570" s="909"/>
      <c r="F570" s="909"/>
      <c r="G570" s="909"/>
      <c r="H570" s="909"/>
      <c r="I570" s="909"/>
      <c r="J570" s="325" t="str">
        <f>IF(基本情報入力シート!M607="","",基本情報入力シート!M607)</f>
        <v/>
      </c>
      <c r="K570" s="325" t="str">
        <f>IF(基本情報入力シート!R607="","",基本情報入力シート!R607)</f>
        <v/>
      </c>
      <c r="L570" s="325" t="str">
        <f>IF(基本情報入力シート!W607="","",基本情報入力シート!W607)</f>
        <v/>
      </c>
      <c r="M570" s="335" t="str">
        <f>IF(基本情報入力シート!X607="","",基本情報入力シート!X607)</f>
        <v/>
      </c>
      <c r="N570" s="339" t="str">
        <f>IF(基本情報入力シート!Y607="","",基本情報入力シート!Y607)</f>
        <v/>
      </c>
      <c r="O570" s="47"/>
      <c r="P570" s="48"/>
      <c r="Q570" s="49"/>
      <c r="R570" s="47"/>
      <c r="S570" s="336"/>
      <c r="T570" s="454" t="str">
        <f>IFERROR(S570*VLOOKUP(AE570,【参考】数式用3!$AN$3:$BU$14,MATCH(N570,【参考】数式用3!$AN$2:$BU$2,0)),"")</f>
        <v/>
      </c>
      <c r="U570" s="337"/>
      <c r="V570" s="55"/>
      <c r="W570" s="55"/>
      <c r="X570" s="960" t="str">
        <f>IFERROR(V570*VLOOKUP(AF570,【参考】数式用3!$AN$15:$BU$23,MATCH(N570,【参考】数式用3!$AN$2:$BU$2,0)),"")</f>
        <v/>
      </c>
      <c r="Y570" s="961"/>
      <c r="Z570" s="450"/>
      <c r="AA570" s="428"/>
      <c r="AB570" s="338" t="str">
        <f>IFERROR(AA570*VLOOKUP(AG570,【参考】数式用3!$AN$24:$BU$27,MATCH(N570,【参考】数式用3!$AN$2:$BU$2,0)),"")</f>
        <v/>
      </c>
      <c r="AC570" s="50"/>
      <c r="AD570" s="427" t="str">
        <f t="shared" si="35"/>
        <v/>
      </c>
      <c r="AE570" s="323" t="str">
        <f t="shared" si="36"/>
        <v/>
      </c>
      <c r="AF570" s="323" t="str">
        <f t="shared" si="37"/>
        <v/>
      </c>
      <c r="AG570" s="323" t="str">
        <f t="shared" si="38"/>
        <v/>
      </c>
    </row>
    <row r="571" spans="1:33" ht="25" customHeight="1">
      <c r="A571" s="430">
        <v>551</v>
      </c>
      <c r="B571" s="908" t="str">
        <f>IF(基本情報入力シート!C608="","",基本情報入力シート!C608)</f>
        <v/>
      </c>
      <c r="C571" s="909"/>
      <c r="D571" s="909"/>
      <c r="E571" s="909"/>
      <c r="F571" s="909"/>
      <c r="G571" s="909"/>
      <c r="H571" s="909"/>
      <c r="I571" s="909"/>
      <c r="J571" s="325" t="str">
        <f>IF(基本情報入力シート!M608="","",基本情報入力シート!M608)</f>
        <v/>
      </c>
      <c r="K571" s="325" t="str">
        <f>IF(基本情報入力シート!R608="","",基本情報入力シート!R608)</f>
        <v/>
      </c>
      <c r="L571" s="325" t="str">
        <f>IF(基本情報入力シート!W608="","",基本情報入力シート!W608)</f>
        <v/>
      </c>
      <c r="M571" s="335" t="str">
        <f>IF(基本情報入力シート!X608="","",基本情報入力シート!X608)</f>
        <v/>
      </c>
      <c r="N571" s="339" t="str">
        <f>IF(基本情報入力シート!Y608="","",基本情報入力シート!Y608)</f>
        <v/>
      </c>
      <c r="O571" s="47"/>
      <c r="P571" s="48"/>
      <c r="Q571" s="49"/>
      <c r="R571" s="47"/>
      <c r="S571" s="336"/>
      <c r="T571" s="454" t="str">
        <f>IFERROR(S571*VLOOKUP(AE571,【参考】数式用3!$AN$3:$BU$14,MATCH(N571,【参考】数式用3!$AN$2:$BU$2,0)),"")</f>
        <v/>
      </c>
      <c r="U571" s="337"/>
      <c r="V571" s="55"/>
      <c r="W571" s="55"/>
      <c r="X571" s="960" t="str">
        <f>IFERROR(V571*VLOOKUP(AF571,【参考】数式用3!$AN$15:$BU$23,MATCH(N571,【参考】数式用3!$AN$2:$BU$2,0)),"")</f>
        <v/>
      </c>
      <c r="Y571" s="961"/>
      <c r="Z571" s="450"/>
      <c r="AA571" s="428"/>
      <c r="AB571" s="338" t="str">
        <f>IFERROR(AA571*VLOOKUP(AG571,【参考】数式用3!$AN$24:$BU$27,MATCH(N571,【参考】数式用3!$AN$2:$BU$2,0)),"")</f>
        <v/>
      </c>
      <c r="AC571" s="50"/>
      <c r="AD571" s="427" t="str">
        <f t="shared" si="35"/>
        <v/>
      </c>
      <c r="AE571" s="323" t="str">
        <f t="shared" si="36"/>
        <v/>
      </c>
      <c r="AF571" s="323" t="str">
        <f t="shared" si="37"/>
        <v/>
      </c>
      <c r="AG571" s="323" t="str">
        <f t="shared" si="38"/>
        <v/>
      </c>
    </row>
    <row r="572" spans="1:33" ht="25" customHeight="1">
      <c r="A572" s="430">
        <v>552</v>
      </c>
      <c r="B572" s="908" t="str">
        <f>IF(基本情報入力シート!C609="","",基本情報入力シート!C609)</f>
        <v/>
      </c>
      <c r="C572" s="909"/>
      <c r="D572" s="909"/>
      <c r="E572" s="909"/>
      <c r="F572" s="909"/>
      <c r="G572" s="909"/>
      <c r="H572" s="909"/>
      <c r="I572" s="909"/>
      <c r="J572" s="325" t="str">
        <f>IF(基本情報入力シート!M609="","",基本情報入力シート!M609)</f>
        <v/>
      </c>
      <c r="K572" s="325" t="str">
        <f>IF(基本情報入力シート!R609="","",基本情報入力シート!R609)</f>
        <v/>
      </c>
      <c r="L572" s="325" t="str">
        <f>IF(基本情報入力シート!W609="","",基本情報入力シート!W609)</f>
        <v/>
      </c>
      <c r="M572" s="335" t="str">
        <f>IF(基本情報入力シート!X609="","",基本情報入力シート!X609)</f>
        <v/>
      </c>
      <c r="N572" s="339" t="str">
        <f>IF(基本情報入力シート!Y609="","",基本情報入力シート!Y609)</f>
        <v/>
      </c>
      <c r="O572" s="47"/>
      <c r="P572" s="48"/>
      <c r="Q572" s="49"/>
      <c r="R572" s="47"/>
      <c r="S572" s="336"/>
      <c r="T572" s="454" t="str">
        <f>IFERROR(S572*VLOOKUP(AE572,【参考】数式用3!$AN$3:$BU$14,MATCH(N572,【参考】数式用3!$AN$2:$BU$2,0)),"")</f>
        <v/>
      </c>
      <c r="U572" s="337"/>
      <c r="V572" s="55"/>
      <c r="W572" s="55"/>
      <c r="X572" s="960" t="str">
        <f>IFERROR(V572*VLOOKUP(AF572,【参考】数式用3!$AN$15:$BU$23,MATCH(N572,【参考】数式用3!$AN$2:$BU$2,0)),"")</f>
        <v/>
      </c>
      <c r="Y572" s="961"/>
      <c r="Z572" s="450"/>
      <c r="AA572" s="428"/>
      <c r="AB572" s="338" t="str">
        <f>IFERROR(AA572*VLOOKUP(AG572,【参考】数式用3!$AN$24:$BU$27,MATCH(N572,【参考】数式用3!$AN$2:$BU$2,0)),"")</f>
        <v/>
      </c>
      <c r="AC572" s="50"/>
      <c r="AD572" s="427" t="str">
        <f t="shared" si="35"/>
        <v/>
      </c>
      <c r="AE572" s="323" t="str">
        <f t="shared" si="36"/>
        <v/>
      </c>
      <c r="AF572" s="323" t="str">
        <f t="shared" si="37"/>
        <v/>
      </c>
      <c r="AG572" s="323" t="str">
        <f t="shared" si="38"/>
        <v/>
      </c>
    </row>
    <row r="573" spans="1:33" ht="25" customHeight="1">
      <c r="A573" s="430">
        <v>553</v>
      </c>
      <c r="B573" s="908" t="str">
        <f>IF(基本情報入力シート!C610="","",基本情報入力シート!C610)</f>
        <v/>
      </c>
      <c r="C573" s="909"/>
      <c r="D573" s="909"/>
      <c r="E573" s="909"/>
      <c r="F573" s="909"/>
      <c r="G573" s="909"/>
      <c r="H573" s="909"/>
      <c r="I573" s="909"/>
      <c r="J573" s="325" t="str">
        <f>IF(基本情報入力シート!M610="","",基本情報入力シート!M610)</f>
        <v/>
      </c>
      <c r="K573" s="325" t="str">
        <f>IF(基本情報入力シート!R610="","",基本情報入力シート!R610)</f>
        <v/>
      </c>
      <c r="L573" s="325" t="str">
        <f>IF(基本情報入力シート!W610="","",基本情報入力シート!W610)</f>
        <v/>
      </c>
      <c r="M573" s="335" t="str">
        <f>IF(基本情報入力シート!X610="","",基本情報入力シート!X610)</f>
        <v/>
      </c>
      <c r="N573" s="339" t="str">
        <f>IF(基本情報入力シート!Y610="","",基本情報入力シート!Y610)</f>
        <v/>
      </c>
      <c r="O573" s="47"/>
      <c r="P573" s="48"/>
      <c r="Q573" s="49"/>
      <c r="R573" s="47"/>
      <c r="S573" s="336"/>
      <c r="T573" s="454" t="str">
        <f>IFERROR(S573*VLOOKUP(AE573,【参考】数式用3!$AN$3:$BU$14,MATCH(N573,【参考】数式用3!$AN$2:$BU$2,0)),"")</f>
        <v/>
      </c>
      <c r="U573" s="337"/>
      <c r="V573" s="55"/>
      <c r="W573" s="55"/>
      <c r="X573" s="960" t="str">
        <f>IFERROR(V573*VLOOKUP(AF573,【参考】数式用3!$AN$15:$BU$23,MATCH(N573,【参考】数式用3!$AN$2:$BU$2,0)),"")</f>
        <v/>
      </c>
      <c r="Y573" s="961"/>
      <c r="Z573" s="450"/>
      <c r="AA573" s="428"/>
      <c r="AB573" s="338" t="str">
        <f>IFERROR(AA573*VLOOKUP(AG573,【参考】数式用3!$AN$24:$BU$27,MATCH(N573,【参考】数式用3!$AN$2:$BU$2,0)),"")</f>
        <v/>
      </c>
      <c r="AC573" s="50"/>
      <c r="AD573" s="427" t="str">
        <f t="shared" si="35"/>
        <v/>
      </c>
      <c r="AE573" s="323" t="str">
        <f t="shared" si="36"/>
        <v/>
      </c>
      <c r="AF573" s="323" t="str">
        <f t="shared" si="37"/>
        <v/>
      </c>
      <c r="AG573" s="323" t="str">
        <f t="shared" si="38"/>
        <v/>
      </c>
    </row>
    <row r="574" spans="1:33" ht="25" customHeight="1">
      <c r="A574" s="430">
        <v>554</v>
      </c>
      <c r="B574" s="908" t="str">
        <f>IF(基本情報入力シート!C611="","",基本情報入力シート!C611)</f>
        <v/>
      </c>
      <c r="C574" s="909"/>
      <c r="D574" s="909"/>
      <c r="E574" s="909"/>
      <c r="F574" s="909"/>
      <c r="G574" s="909"/>
      <c r="H574" s="909"/>
      <c r="I574" s="909"/>
      <c r="J574" s="325" t="str">
        <f>IF(基本情報入力シート!M611="","",基本情報入力シート!M611)</f>
        <v/>
      </c>
      <c r="K574" s="325" t="str">
        <f>IF(基本情報入力シート!R611="","",基本情報入力シート!R611)</f>
        <v/>
      </c>
      <c r="L574" s="325" t="str">
        <f>IF(基本情報入力シート!W611="","",基本情報入力シート!W611)</f>
        <v/>
      </c>
      <c r="M574" s="335" t="str">
        <f>IF(基本情報入力シート!X611="","",基本情報入力シート!X611)</f>
        <v/>
      </c>
      <c r="N574" s="339" t="str">
        <f>IF(基本情報入力シート!Y611="","",基本情報入力シート!Y611)</f>
        <v/>
      </c>
      <c r="O574" s="47"/>
      <c r="P574" s="48"/>
      <c r="Q574" s="49"/>
      <c r="R574" s="47"/>
      <c r="S574" s="336"/>
      <c r="T574" s="454" t="str">
        <f>IFERROR(S574*VLOOKUP(AE574,【参考】数式用3!$AN$3:$BU$14,MATCH(N574,【参考】数式用3!$AN$2:$BU$2,0)),"")</f>
        <v/>
      </c>
      <c r="U574" s="337"/>
      <c r="V574" s="55"/>
      <c r="W574" s="55"/>
      <c r="X574" s="960" t="str">
        <f>IFERROR(V574*VLOOKUP(AF574,【参考】数式用3!$AN$15:$BU$23,MATCH(N574,【参考】数式用3!$AN$2:$BU$2,0)),"")</f>
        <v/>
      </c>
      <c r="Y574" s="961"/>
      <c r="Z574" s="450"/>
      <c r="AA574" s="428"/>
      <c r="AB574" s="338" t="str">
        <f>IFERROR(AA574*VLOOKUP(AG574,【参考】数式用3!$AN$24:$BU$27,MATCH(N574,【参考】数式用3!$AN$2:$BU$2,0)),"")</f>
        <v/>
      </c>
      <c r="AC574" s="50"/>
      <c r="AD574" s="427" t="str">
        <f t="shared" si="35"/>
        <v/>
      </c>
      <c r="AE574" s="323" t="str">
        <f t="shared" si="36"/>
        <v/>
      </c>
      <c r="AF574" s="323" t="str">
        <f t="shared" si="37"/>
        <v/>
      </c>
      <c r="AG574" s="323" t="str">
        <f t="shared" si="38"/>
        <v/>
      </c>
    </row>
    <row r="575" spans="1:33" ht="25" customHeight="1">
      <c r="A575" s="430">
        <v>555</v>
      </c>
      <c r="B575" s="908" t="str">
        <f>IF(基本情報入力シート!C612="","",基本情報入力シート!C612)</f>
        <v/>
      </c>
      <c r="C575" s="909"/>
      <c r="D575" s="909"/>
      <c r="E575" s="909"/>
      <c r="F575" s="909"/>
      <c r="G575" s="909"/>
      <c r="H575" s="909"/>
      <c r="I575" s="909"/>
      <c r="J575" s="325" t="str">
        <f>IF(基本情報入力シート!M612="","",基本情報入力シート!M612)</f>
        <v/>
      </c>
      <c r="K575" s="325" t="str">
        <f>IF(基本情報入力シート!R612="","",基本情報入力シート!R612)</f>
        <v/>
      </c>
      <c r="L575" s="325" t="str">
        <f>IF(基本情報入力シート!W612="","",基本情報入力シート!W612)</f>
        <v/>
      </c>
      <c r="M575" s="335" t="str">
        <f>IF(基本情報入力シート!X612="","",基本情報入力シート!X612)</f>
        <v/>
      </c>
      <c r="N575" s="339" t="str">
        <f>IF(基本情報入力シート!Y612="","",基本情報入力シート!Y612)</f>
        <v/>
      </c>
      <c r="O575" s="47"/>
      <c r="P575" s="48"/>
      <c r="Q575" s="49"/>
      <c r="R575" s="47"/>
      <c r="S575" s="336"/>
      <c r="T575" s="454" t="str">
        <f>IFERROR(S575*VLOOKUP(AE575,【参考】数式用3!$AN$3:$BU$14,MATCH(N575,【参考】数式用3!$AN$2:$BU$2,0)),"")</f>
        <v/>
      </c>
      <c r="U575" s="337"/>
      <c r="V575" s="55"/>
      <c r="W575" s="55"/>
      <c r="X575" s="960" t="str">
        <f>IFERROR(V575*VLOOKUP(AF575,【参考】数式用3!$AN$15:$BU$23,MATCH(N575,【参考】数式用3!$AN$2:$BU$2,0)),"")</f>
        <v/>
      </c>
      <c r="Y575" s="961"/>
      <c r="Z575" s="450"/>
      <c r="AA575" s="428"/>
      <c r="AB575" s="338" t="str">
        <f>IFERROR(AA575*VLOOKUP(AG575,【参考】数式用3!$AN$24:$BU$27,MATCH(N575,【参考】数式用3!$AN$2:$BU$2,0)),"")</f>
        <v/>
      </c>
      <c r="AC575" s="50"/>
      <c r="AD575" s="427" t="str">
        <f t="shared" si="35"/>
        <v/>
      </c>
      <c r="AE575" s="323" t="str">
        <f t="shared" si="36"/>
        <v/>
      </c>
      <c r="AF575" s="323" t="str">
        <f t="shared" si="37"/>
        <v/>
      </c>
      <c r="AG575" s="323" t="str">
        <f t="shared" si="38"/>
        <v/>
      </c>
    </row>
    <row r="576" spans="1:33" ht="25" customHeight="1">
      <c r="A576" s="430">
        <v>556</v>
      </c>
      <c r="B576" s="908" t="str">
        <f>IF(基本情報入力シート!C613="","",基本情報入力シート!C613)</f>
        <v/>
      </c>
      <c r="C576" s="909"/>
      <c r="D576" s="909"/>
      <c r="E576" s="909"/>
      <c r="F576" s="909"/>
      <c r="G576" s="909"/>
      <c r="H576" s="909"/>
      <c r="I576" s="909"/>
      <c r="J576" s="325" t="str">
        <f>IF(基本情報入力シート!M613="","",基本情報入力シート!M613)</f>
        <v/>
      </c>
      <c r="K576" s="325" t="str">
        <f>IF(基本情報入力シート!R613="","",基本情報入力シート!R613)</f>
        <v/>
      </c>
      <c r="L576" s="325" t="str">
        <f>IF(基本情報入力シート!W613="","",基本情報入力シート!W613)</f>
        <v/>
      </c>
      <c r="M576" s="335" t="str">
        <f>IF(基本情報入力シート!X613="","",基本情報入力シート!X613)</f>
        <v/>
      </c>
      <c r="N576" s="339" t="str">
        <f>IF(基本情報入力シート!Y613="","",基本情報入力シート!Y613)</f>
        <v/>
      </c>
      <c r="O576" s="47"/>
      <c r="P576" s="48"/>
      <c r="Q576" s="49"/>
      <c r="R576" s="47"/>
      <c r="S576" s="336"/>
      <c r="T576" s="454" t="str">
        <f>IFERROR(S576*VLOOKUP(AE576,【参考】数式用3!$AN$3:$BU$14,MATCH(N576,【参考】数式用3!$AN$2:$BU$2,0)),"")</f>
        <v/>
      </c>
      <c r="U576" s="337"/>
      <c r="V576" s="55"/>
      <c r="W576" s="55"/>
      <c r="X576" s="960" t="str">
        <f>IFERROR(V576*VLOOKUP(AF576,【参考】数式用3!$AN$15:$BU$23,MATCH(N576,【参考】数式用3!$AN$2:$BU$2,0)),"")</f>
        <v/>
      </c>
      <c r="Y576" s="961"/>
      <c r="Z576" s="450"/>
      <c r="AA576" s="428"/>
      <c r="AB576" s="338" t="str">
        <f>IFERROR(AA576*VLOOKUP(AG576,【参考】数式用3!$AN$24:$BU$27,MATCH(N576,【参考】数式用3!$AN$2:$BU$2,0)),"")</f>
        <v/>
      </c>
      <c r="AC576" s="50"/>
      <c r="AD576" s="427" t="str">
        <f t="shared" si="35"/>
        <v/>
      </c>
      <c r="AE576" s="323" t="str">
        <f t="shared" si="36"/>
        <v/>
      </c>
      <c r="AF576" s="323" t="str">
        <f t="shared" si="37"/>
        <v/>
      </c>
      <c r="AG576" s="323" t="str">
        <f t="shared" si="38"/>
        <v/>
      </c>
    </row>
    <row r="577" spans="1:33" ht="25" customHeight="1">
      <c r="A577" s="430">
        <v>557</v>
      </c>
      <c r="B577" s="908" t="str">
        <f>IF(基本情報入力シート!C614="","",基本情報入力シート!C614)</f>
        <v/>
      </c>
      <c r="C577" s="909"/>
      <c r="D577" s="909"/>
      <c r="E577" s="909"/>
      <c r="F577" s="909"/>
      <c r="G577" s="909"/>
      <c r="H577" s="909"/>
      <c r="I577" s="909"/>
      <c r="J577" s="325" t="str">
        <f>IF(基本情報入力シート!M614="","",基本情報入力シート!M614)</f>
        <v/>
      </c>
      <c r="K577" s="325" t="str">
        <f>IF(基本情報入力シート!R614="","",基本情報入力シート!R614)</f>
        <v/>
      </c>
      <c r="L577" s="325" t="str">
        <f>IF(基本情報入力シート!W614="","",基本情報入力シート!W614)</f>
        <v/>
      </c>
      <c r="M577" s="335" t="str">
        <f>IF(基本情報入力シート!X614="","",基本情報入力シート!X614)</f>
        <v/>
      </c>
      <c r="N577" s="339" t="str">
        <f>IF(基本情報入力シート!Y614="","",基本情報入力シート!Y614)</f>
        <v/>
      </c>
      <c r="O577" s="47"/>
      <c r="P577" s="48"/>
      <c r="Q577" s="49"/>
      <c r="R577" s="47"/>
      <c r="S577" s="336"/>
      <c r="T577" s="454" t="str">
        <f>IFERROR(S577*VLOOKUP(AE577,【参考】数式用3!$AN$3:$BU$14,MATCH(N577,【参考】数式用3!$AN$2:$BU$2,0)),"")</f>
        <v/>
      </c>
      <c r="U577" s="337"/>
      <c r="V577" s="55"/>
      <c r="W577" s="55"/>
      <c r="X577" s="960" t="str">
        <f>IFERROR(V577*VLOOKUP(AF577,【参考】数式用3!$AN$15:$BU$23,MATCH(N577,【参考】数式用3!$AN$2:$BU$2,0)),"")</f>
        <v/>
      </c>
      <c r="Y577" s="961"/>
      <c r="Z577" s="450"/>
      <c r="AA577" s="428"/>
      <c r="AB577" s="338" t="str">
        <f>IFERROR(AA577*VLOOKUP(AG577,【参考】数式用3!$AN$24:$BU$27,MATCH(N577,【参考】数式用3!$AN$2:$BU$2,0)),"")</f>
        <v/>
      </c>
      <c r="AC577" s="50"/>
      <c r="AD577" s="427" t="str">
        <f t="shared" si="35"/>
        <v/>
      </c>
      <c r="AE577" s="323" t="str">
        <f t="shared" si="36"/>
        <v/>
      </c>
      <c r="AF577" s="323" t="str">
        <f t="shared" si="37"/>
        <v/>
      </c>
      <c r="AG577" s="323" t="str">
        <f t="shared" si="38"/>
        <v/>
      </c>
    </row>
    <row r="578" spans="1:33" ht="25" customHeight="1">
      <c r="A578" s="430">
        <v>558</v>
      </c>
      <c r="B578" s="908" t="str">
        <f>IF(基本情報入力シート!C615="","",基本情報入力シート!C615)</f>
        <v/>
      </c>
      <c r="C578" s="909"/>
      <c r="D578" s="909"/>
      <c r="E578" s="909"/>
      <c r="F578" s="909"/>
      <c r="G578" s="909"/>
      <c r="H578" s="909"/>
      <c r="I578" s="909"/>
      <c r="J578" s="325" t="str">
        <f>IF(基本情報入力シート!M615="","",基本情報入力シート!M615)</f>
        <v/>
      </c>
      <c r="K578" s="325" t="str">
        <f>IF(基本情報入力シート!R615="","",基本情報入力シート!R615)</f>
        <v/>
      </c>
      <c r="L578" s="325" t="str">
        <f>IF(基本情報入力シート!W615="","",基本情報入力シート!W615)</f>
        <v/>
      </c>
      <c r="M578" s="335" t="str">
        <f>IF(基本情報入力シート!X615="","",基本情報入力シート!X615)</f>
        <v/>
      </c>
      <c r="N578" s="339" t="str">
        <f>IF(基本情報入力シート!Y615="","",基本情報入力シート!Y615)</f>
        <v/>
      </c>
      <c r="O578" s="47"/>
      <c r="P578" s="48"/>
      <c r="Q578" s="49"/>
      <c r="R578" s="47"/>
      <c r="S578" s="336"/>
      <c r="T578" s="454" t="str">
        <f>IFERROR(S578*VLOOKUP(AE578,【参考】数式用3!$AN$3:$BU$14,MATCH(N578,【参考】数式用3!$AN$2:$BU$2,0)),"")</f>
        <v/>
      </c>
      <c r="U578" s="337"/>
      <c r="V578" s="55"/>
      <c r="W578" s="55"/>
      <c r="X578" s="960" t="str">
        <f>IFERROR(V578*VLOOKUP(AF578,【参考】数式用3!$AN$15:$BU$23,MATCH(N578,【参考】数式用3!$AN$2:$BU$2,0)),"")</f>
        <v/>
      </c>
      <c r="Y578" s="961"/>
      <c r="Z578" s="450"/>
      <c r="AA578" s="428"/>
      <c r="AB578" s="338" t="str">
        <f>IFERROR(AA578*VLOOKUP(AG578,【参考】数式用3!$AN$24:$BU$27,MATCH(N578,【参考】数式用3!$AN$2:$BU$2,0)),"")</f>
        <v/>
      </c>
      <c r="AC578" s="50"/>
      <c r="AD578" s="427" t="str">
        <f t="shared" si="35"/>
        <v/>
      </c>
      <c r="AE578" s="323" t="str">
        <f t="shared" si="36"/>
        <v/>
      </c>
      <c r="AF578" s="323" t="str">
        <f t="shared" si="37"/>
        <v/>
      </c>
      <c r="AG578" s="323" t="str">
        <f t="shared" si="38"/>
        <v/>
      </c>
    </row>
    <row r="579" spans="1:33" ht="25" customHeight="1">
      <c r="A579" s="430">
        <v>559</v>
      </c>
      <c r="B579" s="908" t="str">
        <f>IF(基本情報入力シート!C616="","",基本情報入力シート!C616)</f>
        <v/>
      </c>
      <c r="C579" s="909"/>
      <c r="D579" s="909"/>
      <c r="E579" s="909"/>
      <c r="F579" s="909"/>
      <c r="G579" s="909"/>
      <c r="H579" s="909"/>
      <c r="I579" s="909"/>
      <c r="J579" s="325" t="str">
        <f>IF(基本情報入力シート!M616="","",基本情報入力シート!M616)</f>
        <v/>
      </c>
      <c r="K579" s="325" t="str">
        <f>IF(基本情報入力シート!R616="","",基本情報入力シート!R616)</f>
        <v/>
      </c>
      <c r="L579" s="325" t="str">
        <f>IF(基本情報入力シート!W616="","",基本情報入力シート!W616)</f>
        <v/>
      </c>
      <c r="M579" s="335" t="str">
        <f>IF(基本情報入力シート!X616="","",基本情報入力シート!X616)</f>
        <v/>
      </c>
      <c r="N579" s="339" t="str">
        <f>IF(基本情報入力シート!Y616="","",基本情報入力シート!Y616)</f>
        <v/>
      </c>
      <c r="O579" s="47"/>
      <c r="P579" s="48"/>
      <c r="Q579" s="49"/>
      <c r="R579" s="47"/>
      <c r="S579" s="336"/>
      <c r="T579" s="454" t="str">
        <f>IFERROR(S579*VLOOKUP(AE579,【参考】数式用3!$AN$3:$BU$14,MATCH(N579,【参考】数式用3!$AN$2:$BU$2,0)),"")</f>
        <v/>
      </c>
      <c r="U579" s="337"/>
      <c r="V579" s="55"/>
      <c r="W579" s="55"/>
      <c r="X579" s="960" t="str">
        <f>IFERROR(V579*VLOOKUP(AF579,【参考】数式用3!$AN$15:$BU$23,MATCH(N579,【参考】数式用3!$AN$2:$BU$2,0)),"")</f>
        <v/>
      </c>
      <c r="Y579" s="961"/>
      <c r="Z579" s="450"/>
      <c r="AA579" s="428"/>
      <c r="AB579" s="338" t="str">
        <f>IFERROR(AA579*VLOOKUP(AG579,【参考】数式用3!$AN$24:$BU$27,MATCH(N579,【参考】数式用3!$AN$2:$BU$2,0)),"")</f>
        <v/>
      </c>
      <c r="AC579" s="50"/>
      <c r="AD579" s="427" t="str">
        <f t="shared" si="35"/>
        <v/>
      </c>
      <c r="AE579" s="323" t="str">
        <f t="shared" si="36"/>
        <v/>
      </c>
      <c r="AF579" s="323" t="str">
        <f t="shared" si="37"/>
        <v/>
      </c>
      <c r="AG579" s="323" t="str">
        <f t="shared" si="38"/>
        <v/>
      </c>
    </row>
    <row r="580" spans="1:33" ht="25" customHeight="1">
      <c r="A580" s="430">
        <v>560</v>
      </c>
      <c r="B580" s="908" t="str">
        <f>IF(基本情報入力シート!C617="","",基本情報入力シート!C617)</f>
        <v/>
      </c>
      <c r="C580" s="909"/>
      <c r="D580" s="909"/>
      <c r="E580" s="909"/>
      <c r="F580" s="909"/>
      <c r="G580" s="909"/>
      <c r="H580" s="909"/>
      <c r="I580" s="909"/>
      <c r="J580" s="325" t="str">
        <f>IF(基本情報入力シート!M617="","",基本情報入力シート!M617)</f>
        <v/>
      </c>
      <c r="K580" s="325" t="str">
        <f>IF(基本情報入力シート!R617="","",基本情報入力シート!R617)</f>
        <v/>
      </c>
      <c r="L580" s="325" t="str">
        <f>IF(基本情報入力シート!W617="","",基本情報入力シート!W617)</f>
        <v/>
      </c>
      <c r="M580" s="335" t="str">
        <f>IF(基本情報入力シート!X617="","",基本情報入力シート!X617)</f>
        <v/>
      </c>
      <c r="N580" s="339" t="str">
        <f>IF(基本情報入力シート!Y617="","",基本情報入力シート!Y617)</f>
        <v/>
      </c>
      <c r="O580" s="47"/>
      <c r="P580" s="48"/>
      <c r="Q580" s="49"/>
      <c r="R580" s="47"/>
      <c r="S580" s="336"/>
      <c r="T580" s="454" t="str">
        <f>IFERROR(S580*VLOOKUP(AE580,【参考】数式用3!$AN$3:$BU$14,MATCH(N580,【参考】数式用3!$AN$2:$BU$2,0)),"")</f>
        <v/>
      </c>
      <c r="U580" s="337"/>
      <c r="V580" s="55"/>
      <c r="W580" s="55"/>
      <c r="X580" s="960" t="str">
        <f>IFERROR(V580*VLOOKUP(AF580,【参考】数式用3!$AN$15:$BU$23,MATCH(N580,【参考】数式用3!$AN$2:$BU$2,0)),"")</f>
        <v/>
      </c>
      <c r="Y580" s="961"/>
      <c r="Z580" s="450"/>
      <c r="AA580" s="428"/>
      <c r="AB580" s="338" t="str">
        <f>IFERROR(AA580*VLOOKUP(AG580,【参考】数式用3!$AN$24:$BU$27,MATCH(N580,【参考】数式用3!$AN$2:$BU$2,0)),"")</f>
        <v/>
      </c>
      <c r="AC580" s="50"/>
      <c r="AD580" s="427" t="str">
        <f t="shared" si="35"/>
        <v/>
      </c>
      <c r="AE580" s="323" t="str">
        <f t="shared" si="36"/>
        <v/>
      </c>
      <c r="AF580" s="323" t="str">
        <f t="shared" si="37"/>
        <v/>
      </c>
      <c r="AG580" s="323" t="str">
        <f t="shared" si="38"/>
        <v/>
      </c>
    </row>
    <row r="581" spans="1:33" ht="25" customHeight="1">
      <c r="A581" s="430">
        <v>561</v>
      </c>
      <c r="B581" s="908" t="str">
        <f>IF(基本情報入力シート!C618="","",基本情報入力シート!C618)</f>
        <v/>
      </c>
      <c r="C581" s="909"/>
      <c r="D581" s="909"/>
      <c r="E581" s="909"/>
      <c r="F581" s="909"/>
      <c r="G581" s="909"/>
      <c r="H581" s="909"/>
      <c r="I581" s="909"/>
      <c r="J581" s="325" t="str">
        <f>IF(基本情報入力シート!M618="","",基本情報入力シート!M618)</f>
        <v/>
      </c>
      <c r="K581" s="325" t="str">
        <f>IF(基本情報入力シート!R618="","",基本情報入力シート!R618)</f>
        <v/>
      </c>
      <c r="L581" s="325" t="str">
        <f>IF(基本情報入力シート!W618="","",基本情報入力シート!W618)</f>
        <v/>
      </c>
      <c r="M581" s="335" t="str">
        <f>IF(基本情報入力シート!X618="","",基本情報入力シート!X618)</f>
        <v/>
      </c>
      <c r="N581" s="339" t="str">
        <f>IF(基本情報入力シート!Y618="","",基本情報入力シート!Y618)</f>
        <v/>
      </c>
      <c r="O581" s="47"/>
      <c r="P581" s="48"/>
      <c r="Q581" s="49"/>
      <c r="R581" s="47"/>
      <c r="S581" s="336"/>
      <c r="T581" s="454" t="str">
        <f>IFERROR(S581*VLOOKUP(AE581,【参考】数式用3!$AN$3:$BU$14,MATCH(N581,【参考】数式用3!$AN$2:$BU$2,0)),"")</f>
        <v/>
      </c>
      <c r="U581" s="337"/>
      <c r="V581" s="55"/>
      <c r="W581" s="55"/>
      <c r="X581" s="960" t="str">
        <f>IFERROR(V581*VLOOKUP(AF581,【参考】数式用3!$AN$15:$BU$23,MATCH(N581,【参考】数式用3!$AN$2:$BU$2,0)),"")</f>
        <v/>
      </c>
      <c r="Y581" s="961"/>
      <c r="Z581" s="450"/>
      <c r="AA581" s="428"/>
      <c r="AB581" s="338" t="str">
        <f>IFERROR(AA581*VLOOKUP(AG581,【参考】数式用3!$AN$24:$BU$27,MATCH(N581,【参考】数式用3!$AN$2:$BU$2,0)),"")</f>
        <v/>
      </c>
      <c r="AC581" s="50"/>
      <c r="AD581" s="427" t="str">
        <f t="shared" si="35"/>
        <v/>
      </c>
      <c r="AE581" s="323" t="str">
        <f t="shared" si="36"/>
        <v/>
      </c>
      <c r="AF581" s="323" t="str">
        <f t="shared" si="37"/>
        <v/>
      </c>
      <c r="AG581" s="323" t="str">
        <f t="shared" si="38"/>
        <v/>
      </c>
    </row>
    <row r="582" spans="1:33" ht="25" customHeight="1">
      <c r="A582" s="430">
        <v>562</v>
      </c>
      <c r="B582" s="908" t="str">
        <f>IF(基本情報入力シート!C619="","",基本情報入力シート!C619)</f>
        <v/>
      </c>
      <c r="C582" s="909"/>
      <c r="D582" s="909"/>
      <c r="E582" s="909"/>
      <c r="F582" s="909"/>
      <c r="G582" s="909"/>
      <c r="H582" s="909"/>
      <c r="I582" s="909"/>
      <c r="J582" s="325" t="str">
        <f>IF(基本情報入力シート!M619="","",基本情報入力シート!M619)</f>
        <v/>
      </c>
      <c r="K582" s="325" t="str">
        <f>IF(基本情報入力シート!R619="","",基本情報入力シート!R619)</f>
        <v/>
      </c>
      <c r="L582" s="325" t="str">
        <f>IF(基本情報入力シート!W619="","",基本情報入力シート!W619)</f>
        <v/>
      </c>
      <c r="M582" s="335" t="str">
        <f>IF(基本情報入力シート!X619="","",基本情報入力シート!X619)</f>
        <v/>
      </c>
      <c r="N582" s="339" t="str">
        <f>IF(基本情報入力シート!Y619="","",基本情報入力シート!Y619)</f>
        <v/>
      </c>
      <c r="O582" s="47"/>
      <c r="P582" s="48"/>
      <c r="Q582" s="49"/>
      <c r="R582" s="47"/>
      <c r="S582" s="336"/>
      <c r="T582" s="454" t="str">
        <f>IFERROR(S582*VLOOKUP(AE582,【参考】数式用3!$AN$3:$BU$14,MATCH(N582,【参考】数式用3!$AN$2:$BU$2,0)),"")</f>
        <v/>
      </c>
      <c r="U582" s="337"/>
      <c r="V582" s="55"/>
      <c r="W582" s="55"/>
      <c r="X582" s="960" t="str">
        <f>IFERROR(V582*VLOOKUP(AF582,【参考】数式用3!$AN$15:$BU$23,MATCH(N582,【参考】数式用3!$AN$2:$BU$2,0)),"")</f>
        <v/>
      </c>
      <c r="Y582" s="961"/>
      <c r="Z582" s="450"/>
      <c r="AA582" s="428"/>
      <c r="AB582" s="338" t="str">
        <f>IFERROR(AA582*VLOOKUP(AG582,【参考】数式用3!$AN$24:$BU$27,MATCH(N582,【参考】数式用3!$AN$2:$BU$2,0)),"")</f>
        <v/>
      </c>
      <c r="AC582" s="50"/>
      <c r="AD582" s="427" t="str">
        <f t="shared" si="35"/>
        <v/>
      </c>
      <c r="AE582" s="323" t="str">
        <f t="shared" si="36"/>
        <v/>
      </c>
      <c r="AF582" s="323" t="str">
        <f t="shared" si="37"/>
        <v/>
      </c>
      <c r="AG582" s="323" t="str">
        <f t="shared" si="38"/>
        <v/>
      </c>
    </row>
    <row r="583" spans="1:33" ht="25" customHeight="1">
      <c r="A583" s="430">
        <v>563</v>
      </c>
      <c r="B583" s="908" t="str">
        <f>IF(基本情報入力シート!C620="","",基本情報入力シート!C620)</f>
        <v/>
      </c>
      <c r="C583" s="909"/>
      <c r="D583" s="909"/>
      <c r="E583" s="909"/>
      <c r="F583" s="909"/>
      <c r="G583" s="909"/>
      <c r="H583" s="909"/>
      <c r="I583" s="909"/>
      <c r="J583" s="325" t="str">
        <f>IF(基本情報入力シート!M620="","",基本情報入力シート!M620)</f>
        <v/>
      </c>
      <c r="K583" s="325" t="str">
        <f>IF(基本情報入力シート!R620="","",基本情報入力シート!R620)</f>
        <v/>
      </c>
      <c r="L583" s="325" t="str">
        <f>IF(基本情報入力シート!W620="","",基本情報入力シート!W620)</f>
        <v/>
      </c>
      <c r="M583" s="335" t="str">
        <f>IF(基本情報入力シート!X620="","",基本情報入力シート!X620)</f>
        <v/>
      </c>
      <c r="N583" s="339" t="str">
        <f>IF(基本情報入力シート!Y620="","",基本情報入力シート!Y620)</f>
        <v/>
      </c>
      <c r="O583" s="47"/>
      <c r="P583" s="48"/>
      <c r="Q583" s="49"/>
      <c r="R583" s="47"/>
      <c r="S583" s="336"/>
      <c r="T583" s="454" t="str">
        <f>IFERROR(S583*VLOOKUP(AE583,【参考】数式用3!$AN$3:$BU$14,MATCH(N583,【参考】数式用3!$AN$2:$BU$2,0)),"")</f>
        <v/>
      </c>
      <c r="U583" s="337"/>
      <c r="V583" s="55"/>
      <c r="W583" s="55"/>
      <c r="X583" s="960" t="str">
        <f>IFERROR(V583*VLOOKUP(AF583,【参考】数式用3!$AN$15:$BU$23,MATCH(N583,【参考】数式用3!$AN$2:$BU$2,0)),"")</f>
        <v/>
      </c>
      <c r="Y583" s="961"/>
      <c r="Z583" s="450"/>
      <c r="AA583" s="428"/>
      <c r="AB583" s="338" t="str">
        <f>IFERROR(AA583*VLOOKUP(AG583,【参考】数式用3!$AN$24:$BU$27,MATCH(N583,【参考】数式用3!$AN$2:$BU$2,0)),"")</f>
        <v/>
      </c>
      <c r="AC583" s="50"/>
      <c r="AD583" s="427" t="str">
        <f t="shared" si="35"/>
        <v/>
      </c>
      <c r="AE583" s="323" t="str">
        <f t="shared" si="36"/>
        <v/>
      </c>
      <c r="AF583" s="323" t="str">
        <f t="shared" si="37"/>
        <v/>
      </c>
      <c r="AG583" s="323" t="str">
        <f t="shared" si="38"/>
        <v/>
      </c>
    </row>
    <row r="584" spans="1:33" ht="25" customHeight="1">
      <c r="A584" s="430">
        <v>564</v>
      </c>
      <c r="B584" s="908" t="str">
        <f>IF(基本情報入力シート!C621="","",基本情報入力シート!C621)</f>
        <v/>
      </c>
      <c r="C584" s="909"/>
      <c r="D584" s="909"/>
      <c r="E584" s="909"/>
      <c r="F584" s="909"/>
      <c r="G584" s="909"/>
      <c r="H584" s="909"/>
      <c r="I584" s="909"/>
      <c r="J584" s="325" t="str">
        <f>IF(基本情報入力シート!M621="","",基本情報入力シート!M621)</f>
        <v/>
      </c>
      <c r="K584" s="325" t="str">
        <f>IF(基本情報入力シート!R621="","",基本情報入力シート!R621)</f>
        <v/>
      </c>
      <c r="L584" s="325" t="str">
        <f>IF(基本情報入力シート!W621="","",基本情報入力シート!W621)</f>
        <v/>
      </c>
      <c r="M584" s="335" t="str">
        <f>IF(基本情報入力シート!X621="","",基本情報入力シート!X621)</f>
        <v/>
      </c>
      <c r="N584" s="339" t="str">
        <f>IF(基本情報入力シート!Y621="","",基本情報入力シート!Y621)</f>
        <v/>
      </c>
      <c r="O584" s="47"/>
      <c r="P584" s="48"/>
      <c r="Q584" s="49"/>
      <c r="R584" s="47"/>
      <c r="S584" s="336"/>
      <c r="T584" s="454" t="str">
        <f>IFERROR(S584*VLOOKUP(AE584,【参考】数式用3!$AN$3:$BU$14,MATCH(N584,【参考】数式用3!$AN$2:$BU$2,0)),"")</f>
        <v/>
      </c>
      <c r="U584" s="337"/>
      <c r="V584" s="55"/>
      <c r="W584" s="55"/>
      <c r="X584" s="960" t="str">
        <f>IFERROR(V584*VLOOKUP(AF584,【参考】数式用3!$AN$15:$BU$23,MATCH(N584,【参考】数式用3!$AN$2:$BU$2,0)),"")</f>
        <v/>
      </c>
      <c r="Y584" s="961"/>
      <c r="Z584" s="450"/>
      <c r="AA584" s="428"/>
      <c r="AB584" s="338" t="str">
        <f>IFERROR(AA584*VLOOKUP(AG584,【参考】数式用3!$AN$24:$BU$27,MATCH(N584,【参考】数式用3!$AN$2:$BU$2,0)),"")</f>
        <v/>
      </c>
      <c r="AC584" s="50"/>
      <c r="AD584" s="427" t="str">
        <f t="shared" si="35"/>
        <v/>
      </c>
      <c r="AE584" s="323" t="str">
        <f t="shared" si="36"/>
        <v/>
      </c>
      <c r="AF584" s="323" t="str">
        <f t="shared" si="37"/>
        <v/>
      </c>
      <c r="AG584" s="323" t="str">
        <f t="shared" si="38"/>
        <v/>
      </c>
    </row>
    <row r="585" spans="1:33" ht="25" customHeight="1">
      <c r="A585" s="430">
        <v>565</v>
      </c>
      <c r="B585" s="908" t="str">
        <f>IF(基本情報入力シート!C622="","",基本情報入力シート!C622)</f>
        <v/>
      </c>
      <c r="C585" s="909"/>
      <c r="D585" s="909"/>
      <c r="E585" s="909"/>
      <c r="F585" s="909"/>
      <c r="G585" s="909"/>
      <c r="H585" s="909"/>
      <c r="I585" s="909"/>
      <c r="J585" s="325" t="str">
        <f>IF(基本情報入力シート!M622="","",基本情報入力シート!M622)</f>
        <v/>
      </c>
      <c r="K585" s="325" t="str">
        <f>IF(基本情報入力シート!R622="","",基本情報入力シート!R622)</f>
        <v/>
      </c>
      <c r="L585" s="325" t="str">
        <f>IF(基本情報入力シート!W622="","",基本情報入力シート!W622)</f>
        <v/>
      </c>
      <c r="M585" s="335" t="str">
        <f>IF(基本情報入力シート!X622="","",基本情報入力シート!X622)</f>
        <v/>
      </c>
      <c r="N585" s="339" t="str">
        <f>IF(基本情報入力シート!Y622="","",基本情報入力シート!Y622)</f>
        <v/>
      </c>
      <c r="O585" s="47"/>
      <c r="P585" s="48"/>
      <c r="Q585" s="49"/>
      <c r="R585" s="47"/>
      <c r="S585" s="336"/>
      <c r="T585" s="454" t="str">
        <f>IFERROR(S585*VLOOKUP(AE585,【参考】数式用3!$AN$3:$BU$14,MATCH(N585,【参考】数式用3!$AN$2:$BU$2,0)),"")</f>
        <v/>
      </c>
      <c r="U585" s="337"/>
      <c r="V585" s="55"/>
      <c r="W585" s="55"/>
      <c r="X585" s="960" t="str">
        <f>IFERROR(V585*VLOOKUP(AF585,【参考】数式用3!$AN$15:$BU$23,MATCH(N585,【参考】数式用3!$AN$2:$BU$2,0)),"")</f>
        <v/>
      </c>
      <c r="Y585" s="961"/>
      <c r="Z585" s="450"/>
      <c r="AA585" s="428"/>
      <c r="AB585" s="338" t="str">
        <f>IFERROR(AA585*VLOOKUP(AG585,【参考】数式用3!$AN$24:$BU$27,MATCH(N585,【参考】数式用3!$AN$2:$BU$2,0)),"")</f>
        <v/>
      </c>
      <c r="AC585" s="50"/>
      <c r="AD585" s="427" t="str">
        <f t="shared" si="35"/>
        <v/>
      </c>
      <c r="AE585" s="323" t="str">
        <f t="shared" si="36"/>
        <v/>
      </c>
      <c r="AF585" s="323" t="str">
        <f t="shared" si="37"/>
        <v/>
      </c>
      <c r="AG585" s="323" t="str">
        <f t="shared" si="38"/>
        <v/>
      </c>
    </row>
    <row r="586" spans="1:33" ht="25" customHeight="1">
      <c r="A586" s="430">
        <v>566</v>
      </c>
      <c r="B586" s="908" t="str">
        <f>IF(基本情報入力シート!C623="","",基本情報入力シート!C623)</f>
        <v/>
      </c>
      <c r="C586" s="909"/>
      <c r="D586" s="909"/>
      <c r="E586" s="909"/>
      <c r="F586" s="909"/>
      <c r="G586" s="909"/>
      <c r="H586" s="909"/>
      <c r="I586" s="909"/>
      <c r="J586" s="325" t="str">
        <f>IF(基本情報入力シート!M623="","",基本情報入力シート!M623)</f>
        <v/>
      </c>
      <c r="K586" s="325" t="str">
        <f>IF(基本情報入力シート!R623="","",基本情報入力シート!R623)</f>
        <v/>
      </c>
      <c r="L586" s="325" t="str">
        <f>IF(基本情報入力シート!W623="","",基本情報入力シート!W623)</f>
        <v/>
      </c>
      <c r="M586" s="335" t="str">
        <f>IF(基本情報入力シート!X623="","",基本情報入力シート!X623)</f>
        <v/>
      </c>
      <c r="N586" s="339" t="str">
        <f>IF(基本情報入力シート!Y623="","",基本情報入力シート!Y623)</f>
        <v/>
      </c>
      <c r="O586" s="47"/>
      <c r="P586" s="48"/>
      <c r="Q586" s="49"/>
      <c r="R586" s="47"/>
      <c r="S586" s="336"/>
      <c r="T586" s="454" t="str">
        <f>IFERROR(S586*VLOOKUP(AE586,【参考】数式用3!$AN$3:$BU$14,MATCH(N586,【参考】数式用3!$AN$2:$BU$2,0)),"")</f>
        <v/>
      </c>
      <c r="U586" s="337"/>
      <c r="V586" s="55"/>
      <c r="W586" s="55"/>
      <c r="X586" s="960" t="str">
        <f>IFERROR(V586*VLOOKUP(AF586,【参考】数式用3!$AN$15:$BU$23,MATCH(N586,【参考】数式用3!$AN$2:$BU$2,0)),"")</f>
        <v/>
      </c>
      <c r="Y586" s="961"/>
      <c r="Z586" s="450"/>
      <c r="AA586" s="428"/>
      <c r="AB586" s="338" t="str">
        <f>IFERROR(AA586*VLOOKUP(AG586,【参考】数式用3!$AN$24:$BU$27,MATCH(N586,【参考】数式用3!$AN$2:$BU$2,0)),"")</f>
        <v/>
      </c>
      <c r="AC586" s="50"/>
      <c r="AD586" s="427" t="str">
        <f t="shared" si="35"/>
        <v/>
      </c>
      <c r="AE586" s="323" t="str">
        <f t="shared" si="36"/>
        <v/>
      </c>
      <c r="AF586" s="323" t="str">
        <f t="shared" si="37"/>
        <v/>
      </c>
      <c r="AG586" s="323" t="str">
        <f t="shared" si="38"/>
        <v/>
      </c>
    </row>
    <row r="587" spans="1:33" ht="25" customHeight="1">
      <c r="A587" s="430">
        <v>567</v>
      </c>
      <c r="B587" s="908" t="str">
        <f>IF(基本情報入力シート!C624="","",基本情報入力シート!C624)</f>
        <v/>
      </c>
      <c r="C587" s="909"/>
      <c r="D587" s="909"/>
      <c r="E587" s="909"/>
      <c r="F587" s="909"/>
      <c r="G587" s="909"/>
      <c r="H587" s="909"/>
      <c r="I587" s="909"/>
      <c r="J587" s="325" t="str">
        <f>IF(基本情報入力シート!M624="","",基本情報入力シート!M624)</f>
        <v/>
      </c>
      <c r="K587" s="325" t="str">
        <f>IF(基本情報入力シート!R624="","",基本情報入力シート!R624)</f>
        <v/>
      </c>
      <c r="L587" s="325" t="str">
        <f>IF(基本情報入力シート!W624="","",基本情報入力シート!W624)</f>
        <v/>
      </c>
      <c r="M587" s="335" t="str">
        <f>IF(基本情報入力シート!X624="","",基本情報入力シート!X624)</f>
        <v/>
      </c>
      <c r="N587" s="339" t="str">
        <f>IF(基本情報入力シート!Y624="","",基本情報入力シート!Y624)</f>
        <v/>
      </c>
      <c r="O587" s="47"/>
      <c r="P587" s="48"/>
      <c r="Q587" s="49"/>
      <c r="R587" s="47"/>
      <c r="S587" s="336"/>
      <c r="T587" s="454" t="str">
        <f>IFERROR(S587*VLOOKUP(AE587,【参考】数式用3!$AN$3:$BU$14,MATCH(N587,【参考】数式用3!$AN$2:$BU$2,0)),"")</f>
        <v/>
      </c>
      <c r="U587" s="337"/>
      <c r="V587" s="55"/>
      <c r="W587" s="55"/>
      <c r="X587" s="960" t="str">
        <f>IFERROR(V587*VLOOKUP(AF587,【参考】数式用3!$AN$15:$BU$23,MATCH(N587,【参考】数式用3!$AN$2:$BU$2,0)),"")</f>
        <v/>
      </c>
      <c r="Y587" s="961"/>
      <c r="Z587" s="450"/>
      <c r="AA587" s="428"/>
      <c r="AB587" s="338" t="str">
        <f>IFERROR(AA587*VLOOKUP(AG587,【参考】数式用3!$AN$24:$BU$27,MATCH(N587,【参考】数式用3!$AN$2:$BU$2,0)),"")</f>
        <v/>
      </c>
      <c r="AC587" s="50"/>
      <c r="AD587" s="427" t="str">
        <f t="shared" si="35"/>
        <v/>
      </c>
      <c r="AE587" s="323" t="str">
        <f t="shared" si="36"/>
        <v/>
      </c>
      <c r="AF587" s="323" t="str">
        <f t="shared" si="37"/>
        <v/>
      </c>
      <c r="AG587" s="323" t="str">
        <f t="shared" si="38"/>
        <v/>
      </c>
    </row>
    <row r="588" spans="1:33" ht="25" customHeight="1">
      <c r="A588" s="430">
        <v>568</v>
      </c>
      <c r="B588" s="908" t="str">
        <f>IF(基本情報入力シート!C625="","",基本情報入力シート!C625)</f>
        <v/>
      </c>
      <c r="C588" s="909"/>
      <c r="D588" s="909"/>
      <c r="E588" s="909"/>
      <c r="F588" s="909"/>
      <c r="G588" s="909"/>
      <c r="H588" s="909"/>
      <c r="I588" s="909"/>
      <c r="J588" s="325" t="str">
        <f>IF(基本情報入力シート!M625="","",基本情報入力シート!M625)</f>
        <v/>
      </c>
      <c r="K588" s="325" t="str">
        <f>IF(基本情報入力シート!R625="","",基本情報入力シート!R625)</f>
        <v/>
      </c>
      <c r="L588" s="325" t="str">
        <f>IF(基本情報入力シート!W625="","",基本情報入力シート!W625)</f>
        <v/>
      </c>
      <c r="M588" s="335" t="str">
        <f>IF(基本情報入力シート!X625="","",基本情報入力シート!X625)</f>
        <v/>
      </c>
      <c r="N588" s="339" t="str">
        <f>IF(基本情報入力シート!Y625="","",基本情報入力シート!Y625)</f>
        <v/>
      </c>
      <c r="O588" s="47"/>
      <c r="P588" s="48"/>
      <c r="Q588" s="49"/>
      <c r="R588" s="47"/>
      <c r="S588" s="336"/>
      <c r="T588" s="454" t="str">
        <f>IFERROR(S588*VLOOKUP(AE588,【参考】数式用3!$AN$3:$BU$14,MATCH(N588,【参考】数式用3!$AN$2:$BU$2,0)),"")</f>
        <v/>
      </c>
      <c r="U588" s="337"/>
      <c r="V588" s="55"/>
      <c r="W588" s="55"/>
      <c r="X588" s="960" t="str">
        <f>IFERROR(V588*VLOOKUP(AF588,【参考】数式用3!$AN$15:$BU$23,MATCH(N588,【参考】数式用3!$AN$2:$BU$2,0)),"")</f>
        <v/>
      </c>
      <c r="Y588" s="961"/>
      <c r="Z588" s="450"/>
      <c r="AA588" s="428"/>
      <c r="AB588" s="338" t="str">
        <f>IFERROR(AA588*VLOOKUP(AG588,【参考】数式用3!$AN$24:$BU$27,MATCH(N588,【参考】数式用3!$AN$2:$BU$2,0)),"")</f>
        <v/>
      </c>
      <c r="AC588" s="50"/>
      <c r="AD588" s="427" t="str">
        <f t="shared" si="35"/>
        <v/>
      </c>
      <c r="AE588" s="323" t="str">
        <f t="shared" si="36"/>
        <v/>
      </c>
      <c r="AF588" s="323" t="str">
        <f t="shared" si="37"/>
        <v/>
      </c>
      <c r="AG588" s="323" t="str">
        <f t="shared" si="38"/>
        <v/>
      </c>
    </row>
    <row r="589" spans="1:33" ht="25" customHeight="1">
      <c r="A589" s="430">
        <v>569</v>
      </c>
      <c r="B589" s="908" t="str">
        <f>IF(基本情報入力シート!C626="","",基本情報入力シート!C626)</f>
        <v/>
      </c>
      <c r="C589" s="909"/>
      <c r="D589" s="909"/>
      <c r="E589" s="909"/>
      <c r="F589" s="909"/>
      <c r="G589" s="909"/>
      <c r="H589" s="909"/>
      <c r="I589" s="909"/>
      <c r="J589" s="325" t="str">
        <f>IF(基本情報入力シート!M626="","",基本情報入力シート!M626)</f>
        <v/>
      </c>
      <c r="K589" s="325" t="str">
        <f>IF(基本情報入力シート!R626="","",基本情報入力シート!R626)</f>
        <v/>
      </c>
      <c r="L589" s="325" t="str">
        <f>IF(基本情報入力シート!W626="","",基本情報入力シート!W626)</f>
        <v/>
      </c>
      <c r="M589" s="335" t="str">
        <f>IF(基本情報入力シート!X626="","",基本情報入力シート!X626)</f>
        <v/>
      </c>
      <c r="N589" s="339" t="str">
        <f>IF(基本情報入力シート!Y626="","",基本情報入力シート!Y626)</f>
        <v/>
      </c>
      <c r="O589" s="47"/>
      <c r="P589" s="48"/>
      <c r="Q589" s="49"/>
      <c r="R589" s="47"/>
      <c r="S589" s="336"/>
      <c r="T589" s="454" t="str">
        <f>IFERROR(S589*VLOOKUP(AE589,【参考】数式用3!$AN$3:$BU$14,MATCH(N589,【参考】数式用3!$AN$2:$BU$2,0)),"")</f>
        <v/>
      </c>
      <c r="U589" s="337"/>
      <c r="V589" s="55"/>
      <c r="W589" s="55"/>
      <c r="X589" s="960" t="str">
        <f>IFERROR(V589*VLOOKUP(AF589,【参考】数式用3!$AN$15:$BU$23,MATCH(N589,【参考】数式用3!$AN$2:$BU$2,0)),"")</f>
        <v/>
      </c>
      <c r="Y589" s="961"/>
      <c r="Z589" s="450"/>
      <c r="AA589" s="428"/>
      <c r="AB589" s="338" t="str">
        <f>IFERROR(AA589*VLOOKUP(AG589,【参考】数式用3!$AN$24:$BU$27,MATCH(N589,【参考】数式用3!$AN$2:$BU$2,0)),"")</f>
        <v/>
      </c>
      <c r="AC589" s="50"/>
      <c r="AD589" s="427" t="str">
        <f t="shared" si="35"/>
        <v/>
      </c>
      <c r="AE589" s="323" t="str">
        <f t="shared" si="36"/>
        <v/>
      </c>
      <c r="AF589" s="323" t="str">
        <f t="shared" si="37"/>
        <v/>
      </c>
      <c r="AG589" s="323" t="str">
        <f t="shared" si="38"/>
        <v/>
      </c>
    </row>
    <row r="590" spans="1:33" ht="25" customHeight="1">
      <c r="A590" s="430">
        <v>570</v>
      </c>
      <c r="B590" s="908" t="str">
        <f>IF(基本情報入力シート!C627="","",基本情報入力シート!C627)</f>
        <v/>
      </c>
      <c r="C590" s="909"/>
      <c r="D590" s="909"/>
      <c r="E590" s="909"/>
      <c r="F590" s="909"/>
      <c r="G590" s="909"/>
      <c r="H590" s="909"/>
      <c r="I590" s="909"/>
      <c r="J590" s="325" t="str">
        <f>IF(基本情報入力シート!M627="","",基本情報入力シート!M627)</f>
        <v/>
      </c>
      <c r="K590" s="325" t="str">
        <f>IF(基本情報入力シート!R627="","",基本情報入力シート!R627)</f>
        <v/>
      </c>
      <c r="L590" s="325" t="str">
        <f>IF(基本情報入力シート!W627="","",基本情報入力シート!W627)</f>
        <v/>
      </c>
      <c r="M590" s="335" t="str">
        <f>IF(基本情報入力シート!X627="","",基本情報入力シート!X627)</f>
        <v/>
      </c>
      <c r="N590" s="339" t="str">
        <f>IF(基本情報入力シート!Y627="","",基本情報入力シート!Y627)</f>
        <v/>
      </c>
      <c r="O590" s="47"/>
      <c r="P590" s="48"/>
      <c r="Q590" s="49"/>
      <c r="R590" s="47"/>
      <c r="S590" s="336"/>
      <c r="T590" s="454" t="str">
        <f>IFERROR(S590*VLOOKUP(AE590,【参考】数式用3!$AN$3:$BU$14,MATCH(N590,【参考】数式用3!$AN$2:$BU$2,0)),"")</f>
        <v/>
      </c>
      <c r="U590" s="337"/>
      <c r="V590" s="55"/>
      <c r="W590" s="55"/>
      <c r="X590" s="960" t="str">
        <f>IFERROR(V590*VLOOKUP(AF590,【参考】数式用3!$AN$15:$BU$23,MATCH(N590,【参考】数式用3!$AN$2:$BU$2,0)),"")</f>
        <v/>
      </c>
      <c r="Y590" s="961"/>
      <c r="Z590" s="450"/>
      <c r="AA590" s="428"/>
      <c r="AB590" s="338" t="str">
        <f>IFERROR(AA590*VLOOKUP(AG590,【参考】数式用3!$AN$24:$BU$27,MATCH(N590,【参考】数式用3!$AN$2:$BU$2,0)),"")</f>
        <v/>
      </c>
      <c r="AC590" s="50"/>
      <c r="AD590" s="427" t="str">
        <f t="shared" si="35"/>
        <v/>
      </c>
      <c r="AE590" s="323" t="str">
        <f t="shared" si="36"/>
        <v/>
      </c>
      <c r="AF590" s="323" t="str">
        <f t="shared" si="37"/>
        <v/>
      </c>
      <c r="AG590" s="323" t="str">
        <f t="shared" si="38"/>
        <v/>
      </c>
    </row>
    <row r="591" spans="1:33" ht="25" customHeight="1">
      <c r="A591" s="430">
        <v>571</v>
      </c>
      <c r="B591" s="908" t="str">
        <f>IF(基本情報入力シート!C628="","",基本情報入力シート!C628)</f>
        <v/>
      </c>
      <c r="C591" s="909"/>
      <c r="D591" s="909"/>
      <c r="E591" s="909"/>
      <c r="F591" s="909"/>
      <c r="G591" s="909"/>
      <c r="H591" s="909"/>
      <c r="I591" s="909"/>
      <c r="J591" s="325" t="str">
        <f>IF(基本情報入力シート!M628="","",基本情報入力シート!M628)</f>
        <v/>
      </c>
      <c r="K591" s="325" t="str">
        <f>IF(基本情報入力シート!R628="","",基本情報入力シート!R628)</f>
        <v/>
      </c>
      <c r="L591" s="325" t="str">
        <f>IF(基本情報入力シート!W628="","",基本情報入力シート!W628)</f>
        <v/>
      </c>
      <c r="M591" s="335" t="str">
        <f>IF(基本情報入力シート!X628="","",基本情報入力シート!X628)</f>
        <v/>
      </c>
      <c r="N591" s="339" t="str">
        <f>IF(基本情報入力シート!Y628="","",基本情報入力シート!Y628)</f>
        <v/>
      </c>
      <c r="O591" s="47"/>
      <c r="P591" s="48"/>
      <c r="Q591" s="49"/>
      <c r="R591" s="47"/>
      <c r="S591" s="336"/>
      <c r="T591" s="454" t="str">
        <f>IFERROR(S591*VLOOKUP(AE591,【参考】数式用3!$AN$3:$BU$14,MATCH(N591,【参考】数式用3!$AN$2:$BU$2,0)),"")</f>
        <v/>
      </c>
      <c r="U591" s="337"/>
      <c r="V591" s="55"/>
      <c r="W591" s="55"/>
      <c r="X591" s="960" t="str">
        <f>IFERROR(V591*VLOOKUP(AF591,【参考】数式用3!$AN$15:$BU$23,MATCH(N591,【参考】数式用3!$AN$2:$BU$2,0)),"")</f>
        <v/>
      </c>
      <c r="Y591" s="961"/>
      <c r="Z591" s="450"/>
      <c r="AA591" s="428"/>
      <c r="AB591" s="338" t="str">
        <f>IFERROR(AA591*VLOOKUP(AG591,【参考】数式用3!$AN$24:$BU$27,MATCH(N591,【参考】数式用3!$AN$2:$BU$2,0)),"")</f>
        <v/>
      </c>
      <c r="AC591" s="50"/>
      <c r="AD591" s="427" t="str">
        <f t="shared" si="35"/>
        <v/>
      </c>
      <c r="AE591" s="323" t="str">
        <f t="shared" si="36"/>
        <v/>
      </c>
      <c r="AF591" s="323" t="str">
        <f t="shared" si="37"/>
        <v/>
      </c>
      <c r="AG591" s="323" t="str">
        <f t="shared" si="38"/>
        <v/>
      </c>
    </row>
    <row r="592" spans="1:33" ht="25" customHeight="1">
      <c r="A592" s="430">
        <v>572</v>
      </c>
      <c r="B592" s="908" t="str">
        <f>IF(基本情報入力シート!C629="","",基本情報入力シート!C629)</f>
        <v/>
      </c>
      <c r="C592" s="909"/>
      <c r="D592" s="909"/>
      <c r="E592" s="909"/>
      <c r="F592" s="909"/>
      <c r="G592" s="909"/>
      <c r="H592" s="909"/>
      <c r="I592" s="909"/>
      <c r="J592" s="325" t="str">
        <f>IF(基本情報入力シート!M629="","",基本情報入力シート!M629)</f>
        <v/>
      </c>
      <c r="K592" s="325" t="str">
        <f>IF(基本情報入力シート!R629="","",基本情報入力シート!R629)</f>
        <v/>
      </c>
      <c r="L592" s="325" t="str">
        <f>IF(基本情報入力シート!W629="","",基本情報入力シート!W629)</f>
        <v/>
      </c>
      <c r="M592" s="335" t="str">
        <f>IF(基本情報入力シート!X629="","",基本情報入力シート!X629)</f>
        <v/>
      </c>
      <c r="N592" s="339" t="str">
        <f>IF(基本情報入力シート!Y629="","",基本情報入力シート!Y629)</f>
        <v/>
      </c>
      <c r="O592" s="47"/>
      <c r="P592" s="48"/>
      <c r="Q592" s="49"/>
      <c r="R592" s="47"/>
      <c r="S592" s="336"/>
      <c r="T592" s="454" t="str">
        <f>IFERROR(S592*VLOOKUP(AE592,【参考】数式用3!$AN$3:$BU$14,MATCH(N592,【参考】数式用3!$AN$2:$BU$2,0)),"")</f>
        <v/>
      </c>
      <c r="U592" s="337"/>
      <c r="V592" s="55"/>
      <c r="W592" s="55"/>
      <c r="X592" s="960" t="str">
        <f>IFERROR(V592*VLOOKUP(AF592,【参考】数式用3!$AN$15:$BU$23,MATCH(N592,【参考】数式用3!$AN$2:$BU$2,0)),"")</f>
        <v/>
      </c>
      <c r="Y592" s="961"/>
      <c r="Z592" s="450"/>
      <c r="AA592" s="428"/>
      <c r="AB592" s="338" t="str">
        <f>IFERROR(AA592*VLOOKUP(AG592,【参考】数式用3!$AN$24:$BU$27,MATCH(N592,【参考】数式用3!$AN$2:$BU$2,0)),"")</f>
        <v/>
      </c>
      <c r="AC592" s="50"/>
      <c r="AD592" s="427" t="str">
        <f t="shared" si="35"/>
        <v/>
      </c>
      <c r="AE592" s="323" t="str">
        <f t="shared" si="36"/>
        <v/>
      </c>
      <c r="AF592" s="323" t="str">
        <f t="shared" si="37"/>
        <v/>
      </c>
      <c r="AG592" s="323" t="str">
        <f t="shared" si="38"/>
        <v/>
      </c>
    </row>
    <row r="593" spans="1:33" ht="25" customHeight="1">
      <c r="A593" s="430">
        <v>573</v>
      </c>
      <c r="B593" s="908" t="str">
        <f>IF(基本情報入力シート!C630="","",基本情報入力シート!C630)</f>
        <v/>
      </c>
      <c r="C593" s="909"/>
      <c r="D593" s="909"/>
      <c r="E593" s="909"/>
      <c r="F593" s="909"/>
      <c r="G593" s="909"/>
      <c r="H593" s="909"/>
      <c r="I593" s="909"/>
      <c r="J593" s="325" t="str">
        <f>IF(基本情報入力シート!M630="","",基本情報入力シート!M630)</f>
        <v/>
      </c>
      <c r="K593" s="325" t="str">
        <f>IF(基本情報入力シート!R630="","",基本情報入力シート!R630)</f>
        <v/>
      </c>
      <c r="L593" s="325" t="str">
        <f>IF(基本情報入力シート!W630="","",基本情報入力シート!W630)</f>
        <v/>
      </c>
      <c r="M593" s="335" t="str">
        <f>IF(基本情報入力シート!X630="","",基本情報入力シート!X630)</f>
        <v/>
      </c>
      <c r="N593" s="339" t="str">
        <f>IF(基本情報入力シート!Y630="","",基本情報入力シート!Y630)</f>
        <v/>
      </c>
      <c r="O593" s="47"/>
      <c r="P593" s="48"/>
      <c r="Q593" s="49"/>
      <c r="R593" s="47"/>
      <c r="S593" s="336"/>
      <c r="T593" s="454" t="str">
        <f>IFERROR(S593*VLOOKUP(AE593,【参考】数式用3!$AN$3:$BU$14,MATCH(N593,【参考】数式用3!$AN$2:$BU$2,0)),"")</f>
        <v/>
      </c>
      <c r="U593" s="337"/>
      <c r="V593" s="55"/>
      <c r="W593" s="55"/>
      <c r="X593" s="960" t="str">
        <f>IFERROR(V593*VLOOKUP(AF593,【参考】数式用3!$AN$15:$BU$23,MATCH(N593,【参考】数式用3!$AN$2:$BU$2,0)),"")</f>
        <v/>
      </c>
      <c r="Y593" s="961"/>
      <c r="Z593" s="450"/>
      <c r="AA593" s="428"/>
      <c r="AB593" s="338" t="str">
        <f>IFERROR(AA593*VLOOKUP(AG593,【参考】数式用3!$AN$24:$BU$27,MATCH(N593,【参考】数式用3!$AN$2:$BU$2,0)),"")</f>
        <v/>
      </c>
      <c r="AC593" s="50"/>
      <c r="AD593" s="427" t="str">
        <f t="shared" ref="AD593:AD656" si="39">IF(OR(U593="特定加算Ⅰ",U593="特定加算Ⅱ"),IF(W593&lt;&gt;"",1,""),"")</f>
        <v/>
      </c>
      <c r="AE593" s="323" t="str">
        <f t="shared" si="36"/>
        <v/>
      </c>
      <c r="AF593" s="323" t="str">
        <f t="shared" si="37"/>
        <v/>
      </c>
      <c r="AG593" s="323" t="str">
        <f t="shared" si="38"/>
        <v/>
      </c>
    </row>
    <row r="594" spans="1:33" ht="25" customHeight="1">
      <c r="A594" s="430">
        <v>574</v>
      </c>
      <c r="B594" s="908" t="str">
        <f>IF(基本情報入力シート!C631="","",基本情報入力シート!C631)</f>
        <v/>
      </c>
      <c r="C594" s="909"/>
      <c r="D594" s="909"/>
      <c r="E594" s="909"/>
      <c r="F594" s="909"/>
      <c r="G594" s="909"/>
      <c r="H594" s="909"/>
      <c r="I594" s="909"/>
      <c r="J594" s="325" t="str">
        <f>IF(基本情報入力シート!M631="","",基本情報入力シート!M631)</f>
        <v/>
      </c>
      <c r="K594" s="325" t="str">
        <f>IF(基本情報入力シート!R631="","",基本情報入力シート!R631)</f>
        <v/>
      </c>
      <c r="L594" s="325" t="str">
        <f>IF(基本情報入力シート!W631="","",基本情報入力シート!W631)</f>
        <v/>
      </c>
      <c r="M594" s="335" t="str">
        <f>IF(基本情報入力シート!X631="","",基本情報入力シート!X631)</f>
        <v/>
      </c>
      <c r="N594" s="339" t="str">
        <f>IF(基本情報入力シート!Y631="","",基本情報入力シート!Y631)</f>
        <v/>
      </c>
      <c r="O594" s="47"/>
      <c r="P594" s="48"/>
      <c r="Q594" s="49"/>
      <c r="R594" s="47"/>
      <c r="S594" s="336"/>
      <c r="T594" s="454" t="str">
        <f>IFERROR(S594*VLOOKUP(AE594,【参考】数式用3!$AN$3:$BU$14,MATCH(N594,【参考】数式用3!$AN$2:$BU$2,0)),"")</f>
        <v/>
      </c>
      <c r="U594" s="337"/>
      <c r="V594" s="55"/>
      <c r="W594" s="55"/>
      <c r="X594" s="960" t="str">
        <f>IFERROR(V594*VLOOKUP(AF594,【参考】数式用3!$AN$15:$BU$23,MATCH(N594,【参考】数式用3!$AN$2:$BU$2,0)),"")</f>
        <v/>
      </c>
      <c r="Y594" s="961"/>
      <c r="Z594" s="450"/>
      <c r="AA594" s="428"/>
      <c r="AB594" s="338" t="str">
        <f>IFERROR(AA594*VLOOKUP(AG594,【参考】数式用3!$AN$24:$BU$27,MATCH(N594,【参考】数式用3!$AN$2:$BU$2,0)),"")</f>
        <v/>
      </c>
      <c r="AC594" s="50"/>
      <c r="AD594" s="427" t="str">
        <f t="shared" si="39"/>
        <v/>
      </c>
      <c r="AE594" s="323" t="str">
        <f t="shared" si="36"/>
        <v/>
      </c>
      <c r="AF594" s="323" t="str">
        <f t="shared" si="37"/>
        <v/>
      </c>
      <c r="AG594" s="323" t="str">
        <f t="shared" si="38"/>
        <v/>
      </c>
    </row>
    <row r="595" spans="1:33" ht="25" customHeight="1">
      <c r="A595" s="430">
        <v>575</v>
      </c>
      <c r="B595" s="908" t="str">
        <f>IF(基本情報入力シート!C632="","",基本情報入力シート!C632)</f>
        <v/>
      </c>
      <c r="C595" s="909"/>
      <c r="D595" s="909"/>
      <c r="E595" s="909"/>
      <c r="F595" s="909"/>
      <c r="G595" s="909"/>
      <c r="H595" s="909"/>
      <c r="I595" s="909"/>
      <c r="J595" s="325" t="str">
        <f>IF(基本情報入力シート!M632="","",基本情報入力シート!M632)</f>
        <v/>
      </c>
      <c r="K595" s="325" t="str">
        <f>IF(基本情報入力シート!R632="","",基本情報入力シート!R632)</f>
        <v/>
      </c>
      <c r="L595" s="325" t="str">
        <f>IF(基本情報入力シート!W632="","",基本情報入力シート!W632)</f>
        <v/>
      </c>
      <c r="M595" s="335" t="str">
        <f>IF(基本情報入力シート!X632="","",基本情報入力シート!X632)</f>
        <v/>
      </c>
      <c r="N595" s="339" t="str">
        <f>IF(基本情報入力シート!Y632="","",基本情報入力シート!Y632)</f>
        <v/>
      </c>
      <c r="O595" s="47"/>
      <c r="P595" s="48"/>
      <c r="Q595" s="49"/>
      <c r="R595" s="47"/>
      <c r="S595" s="336"/>
      <c r="T595" s="454" t="str">
        <f>IFERROR(S595*VLOOKUP(AE595,【参考】数式用3!$AN$3:$BU$14,MATCH(N595,【参考】数式用3!$AN$2:$BU$2,0)),"")</f>
        <v/>
      </c>
      <c r="U595" s="337"/>
      <c r="V595" s="55"/>
      <c r="W595" s="55"/>
      <c r="X595" s="960" t="str">
        <f>IFERROR(V595*VLOOKUP(AF595,【参考】数式用3!$AN$15:$BU$23,MATCH(N595,【参考】数式用3!$AN$2:$BU$2,0)),"")</f>
        <v/>
      </c>
      <c r="Y595" s="961"/>
      <c r="Z595" s="450"/>
      <c r="AA595" s="428"/>
      <c r="AB595" s="338" t="str">
        <f>IFERROR(AA595*VLOOKUP(AG595,【参考】数式用3!$AN$24:$BU$27,MATCH(N595,【参考】数式用3!$AN$2:$BU$2,0)),"")</f>
        <v/>
      </c>
      <c r="AC595" s="50"/>
      <c r="AD595" s="427" t="str">
        <f t="shared" si="39"/>
        <v/>
      </c>
      <c r="AE595" s="323" t="str">
        <f t="shared" si="36"/>
        <v/>
      </c>
      <c r="AF595" s="323" t="str">
        <f t="shared" si="37"/>
        <v/>
      </c>
      <c r="AG595" s="323" t="str">
        <f t="shared" si="38"/>
        <v/>
      </c>
    </row>
    <row r="596" spans="1:33" ht="25" customHeight="1">
      <c r="A596" s="430">
        <v>576</v>
      </c>
      <c r="B596" s="908" t="str">
        <f>IF(基本情報入力シート!C633="","",基本情報入力シート!C633)</f>
        <v/>
      </c>
      <c r="C596" s="909"/>
      <c r="D596" s="909"/>
      <c r="E596" s="909"/>
      <c r="F596" s="909"/>
      <c r="G596" s="909"/>
      <c r="H596" s="909"/>
      <c r="I596" s="909"/>
      <c r="J596" s="325" t="str">
        <f>IF(基本情報入力シート!M633="","",基本情報入力シート!M633)</f>
        <v/>
      </c>
      <c r="K596" s="325" t="str">
        <f>IF(基本情報入力シート!R633="","",基本情報入力シート!R633)</f>
        <v/>
      </c>
      <c r="L596" s="325" t="str">
        <f>IF(基本情報入力シート!W633="","",基本情報入力シート!W633)</f>
        <v/>
      </c>
      <c r="M596" s="335" t="str">
        <f>IF(基本情報入力シート!X633="","",基本情報入力シート!X633)</f>
        <v/>
      </c>
      <c r="N596" s="339" t="str">
        <f>IF(基本情報入力シート!Y633="","",基本情報入力シート!Y633)</f>
        <v/>
      </c>
      <c r="O596" s="47"/>
      <c r="P596" s="48"/>
      <c r="Q596" s="49"/>
      <c r="R596" s="47"/>
      <c r="S596" s="336"/>
      <c r="T596" s="454" t="str">
        <f>IFERROR(S596*VLOOKUP(AE596,【参考】数式用3!$AN$3:$BU$14,MATCH(N596,【参考】数式用3!$AN$2:$BU$2,0)),"")</f>
        <v/>
      </c>
      <c r="U596" s="337"/>
      <c r="V596" s="55"/>
      <c r="W596" s="55"/>
      <c r="X596" s="960" t="str">
        <f>IFERROR(V596*VLOOKUP(AF596,【参考】数式用3!$AN$15:$BU$23,MATCH(N596,【参考】数式用3!$AN$2:$BU$2,0)),"")</f>
        <v/>
      </c>
      <c r="Y596" s="961"/>
      <c r="Z596" s="450"/>
      <c r="AA596" s="428"/>
      <c r="AB596" s="338" t="str">
        <f>IFERROR(AA596*VLOOKUP(AG596,【参考】数式用3!$AN$24:$BU$27,MATCH(N596,【参考】数式用3!$AN$2:$BU$2,0)),"")</f>
        <v/>
      </c>
      <c r="AC596" s="50"/>
      <c r="AD596" s="427" t="str">
        <f t="shared" si="39"/>
        <v/>
      </c>
      <c r="AE596" s="323" t="str">
        <f t="shared" si="36"/>
        <v/>
      </c>
      <c r="AF596" s="323" t="str">
        <f t="shared" si="37"/>
        <v/>
      </c>
      <c r="AG596" s="323" t="str">
        <f t="shared" si="38"/>
        <v/>
      </c>
    </row>
    <row r="597" spans="1:33" ht="25" customHeight="1">
      <c r="A597" s="430">
        <v>577</v>
      </c>
      <c r="B597" s="908" t="str">
        <f>IF(基本情報入力シート!C634="","",基本情報入力シート!C634)</f>
        <v/>
      </c>
      <c r="C597" s="909"/>
      <c r="D597" s="909"/>
      <c r="E597" s="909"/>
      <c r="F597" s="909"/>
      <c r="G597" s="909"/>
      <c r="H597" s="909"/>
      <c r="I597" s="909"/>
      <c r="J597" s="325" t="str">
        <f>IF(基本情報入力シート!M634="","",基本情報入力シート!M634)</f>
        <v/>
      </c>
      <c r="K597" s="325" t="str">
        <f>IF(基本情報入力シート!R634="","",基本情報入力シート!R634)</f>
        <v/>
      </c>
      <c r="L597" s="325" t="str">
        <f>IF(基本情報入力シート!W634="","",基本情報入力シート!W634)</f>
        <v/>
      </c>
      <c r="M597" s="335" t="str">
        <f>IF(基本情報入力シート!X634="","",基本情報入力シート!X634)</f>
        <v/>
      </c>
      <c r="N597" s="339" t="str">
        <f>IF(基本情報入力シート!Y634="","",基本情報入力シート!Y634)</f>
        <v/>
      </c>
      <c r="O597" s="47"/>
      <c r="P597" s="48"/>
      <c r="Q597" s="49"/>
      <c r="R597" s="47"/>
      <c r="S597" s="336"/>
      <c r="T597" s="454" t="str">
        <f>IFERROR(S597*VLOOKUP(AE597,【参考】数式用3!$AN$3:$BU$14,MATCH(N597,【参考】数式用3!$AN$2:$BU$2,0)),"")</f>
        <v/>
      </c>
      <c r="U597" s="337"/>
      <c r="V597" s="55"/>
      <c r="W597" s="55"/>
      <c r="X597" s="960" t="str">
        <f>IFERROR(V597*VLOOKUP(AF597,【参考】数式用3!$AN$15:$BU$23,MATCH(N597,【参考】数式用3!$AN$2:$BU$2,0)),"")</f>
        <v/>
      </c>
      <c r="Y597" s="961"/>
      <c r="Z597" s="450"/>
      <c r="AA597" s="428"/>
      <c r="AB597" s="338" t="str">
        <f>IFERROR(AA597*VLOOKUP(AG597,【参考】数式用3!$AN$24:$BU$27,MATCH(N597,【参考】数式用3!$AN$2:$BU$2,0)),"")</f>
        <v/>
      </c>
      <c r="AC597" s="50"/>
      <c r="AD597" s="427" t="str">
        <f t="shared" si="39"/>
        <v/>
      </c>
      <c r="AE597" s="323" t="str">
        <f t="shared" si="36"/>
        <v/>
      </c>
      <c r="AF597" s="323" t="str">
        <f t="shared" si="37"/>
        <v/>
      </c>
      <c r="AG597" s="323" t="str">
        <f t="shared" si="38"/>
        <v/>
      </c>
    </row>
    <row r="598" spans="1:33" ht="25" customHeight="1">
      <c r="A598" s="430">
        <v>578</v>
      </c>
      <c r="B598" s="908" t="str">
        <f>IF(基本情報入力シート!C635="","",基本情報入力シート!C635)</f>
        <v/>
      </c>
      <c r="C598" s="909"/>
      <c r="D598" s="909"/>
      <c r="E598" s="909"/>
      <c r="F598" s="909"/>
      <c r="G598" s="909"/>
      <c r="H598" s="909"/>
      <c r="I598" s="909"/>
      <c r="J598" s="325" t="str">
        <f>IF(基本情報入力シート!M635="","",基本情報入力シート!M635)</f>
        <v/>
      </c>
      <c r="K598" s="325" t="str">
        <f>IF(基本情報入力シート!R635="","",基本情報入力シート!R635)</f>
        <v/>
      </c>
      <c r="L598" s="325" t="str">
        <f>IF(基本情報入力シート!W635="","",基本情報入力シート!W635)</f>
        <v/>
      </c>
      <c r="M598" s="335" t="str">
        <f>IF(基本情報入力シート!X635="","",基本情報入力シート!X635)</f>
        <v/>
      </c>
      <c r="N598" s="339" t="str">
        <f>IF(基本情報入力シート!Y635="","",基本情報入力シート!Y635)</f>
        <v/>
      </c>
      <c r="O598" s="47"/>
      <c r="P598" s="48"/>
      <c r="Q598" s="49"/>
      <c r="R598" s="47"/>
      <c r="S598" s="336"/>
      <c r="T598" s="454" t="str">
        <f>IFERROR(S598*VLOOKUP(AE598,【参考】数式用3!$AN$3:$BU$14,MATCH(N598,【参考】数式用3!$AN$2:$BU$2,0)),"")</f>
        <v/>
      </c>
      <c r="U598" s="337"/>
      <c r="V598" s="55"/>
      <c r="W598" s="55"/>
      <c r="X598" s="960" t="str">
        <f>IFERROR(V598*VLOOKUP(AF598,【参考】数式用3!$AN$15:$BU$23,MATCH(N598,【参考】数式用3!$AN$2:$BU$2,0)),"")</f>
        <v/>
      </c>
      <c r="Y598" s="961"/>
      <c r="Z598" s="450"/>
      <c r="AA598" s="428"/>
      <c r="AB598" s="338" t="str">
        <f>IFERROR(AA598*VLOOKUP(AG598,【参考】数式用3!$AN$24:$BU$27,MATCH(N598,【参考】数式用3!$AN$2:$BU$2,0)),"")</f>
        <v/>
      </c>
      <c r="AC598" s="50"/>
      <c r="AD598" s="427" t="str">
        <f t="shared" si="39"/>
        <v/>
      </c>
      <c r="AE598" s="323" t="str">
        <f t="shared" si="36"/>
        <v/>
      </c>
      <c r="AF598" s="323" t="str">
        <f t="shared" si="37"/>
        <v/>
      </c>
      <c r="AG598" s="323" t="str">
        <f t="shared" si="38"/>
        <v/>
      </c>
    </row>
    <row r="599" spans="1:33" ht="25" customHeight="1">
      <c r="A599" s="430">
        <v>579</v>
      </c>
      <c r="B599" s="908" t="str">
        <f>IF(基本情報入力シート!C636="","",基本情報入力シート!C636)</f>
        <v/>
      </c>
      <c r="C599" s="909"/>
      <c r="D599" s="909"/>
      <c r="E599" s="909"/>
      <c r="F599" s="909"/>
      <c r="G599" s="909"/>
      <c r="H599" s="909"/>
      <c r="I599" s="909"/>
      <c r="J599" s="325" t="str">
        <f>IF(基本情報入力シート!M636="","",基本情報入力シート!M636)</f>
        <v/>
      </c>
      <c r="K599" s="325" t="str">
        <f>IF(基本情報入力シート!R636="","",基本情報入力シート!R636)</f>
        <v/>
      </c>
      <c r="L599" s="325" t="str">
        <f>IF(基本情報入力シート!W636="","",基本情報入力シート!W636)</f>
        <v/>
      </c>
      <c r="M599" s="335" t="str">
        <f>IF(基本情報入力シート!X636="","",基本情報入力シート!X636)</f>
        <v/>
      </c>
      <c r="N599" s="339" t="str">
        <f>IF(基本情報入力シート!Y636="","",基本情報入力シート!Y636)</f>
        <v/>
      </c>
      <c r="O599" s="47"/>
      <c r="P599" s="48"/>
      <c r="Q599" s="49"/>
      <c r="R599" s="47"/>
      <c r="S599" s="336"/>
      <c r="T599" s="454" t="str">
        <f>IFERROR(S599*VLOOKUP(AE599,【参考】数式用3!$AN$3:$BU$14,MATCH(N599,【参考】数式用3!$AN$2:$BU$2,0)),"")</f>
        <v/>
      </c>
      <c r="U599" s="337"/>
      <c r="V599" s="55"/>
      <c r="W599" s="55"/>
      <c r="X599" s="960" t="str">
        <f>IFERROR(V599*VLOOKUP(AF599,【参考】数式用3!$AN$15:$BU$23,MATCH(N599,【参考】数式用3!$AN$2:$BU$2,0)),"")</f>
        <v/>
      </c>
      <c r="Y599" s="961"/>
      <c r="Z599" s="450"/>
      <c r="AA599" s="428"/>
      <c r="AB599" s="338" t="str">
        <f>IFERROR(AA599*VLOOKUP(AG599,【参考】数式用3!$AN$24:$BU$27,MATCH(N599,【参考】数式用3!$AN$2:$BU$2,0)),"")</f>
        <v/>
      </c>
      <c r="AC599" s="50"/>
      <c r="AD599" s="427" t="str">
        <f t="shared" si="39"/>
        <v/>
      </c>
      <c r="AE599" s="323" t="str">
        <f t="shared" ref="AE599:AE662" si="40">IF(AND(O599="",R599=""),"",O599&amp;"から"&amp;R599)</f>
        <v/>
      </c>
      <c r="AF599" s="323" t="str">
        <f t="shared" ref="AF599:AF662" si="41">IF(AND(P599="",U599=""),"",P599&amp;"から"&amp;U599)</f>
        <v/>
      </c>
      <c r="AG599" s="323" t="str">
        <f t="shared" ref="AG599:AG662" si="42">IF(AND(Q599="",Z599=""),"",Q599&amp;"から"&amp;Z599)</f>
        <v/>
      </c>
    </row>
    <row r="600" spans="1:33" ht="25" customHeight="1">
      <c r="A600" s="430">
        <v>580</v>
      </c>
      <c r="B600" s="908" t="str">
        <f>IF(基本情報入力シート!C637="","",基本情報入力シート!C637)</f>
        <v/>
      </c>
      <c r="C600" s="909"/>
      <c r="D600" s="909"/>
      <c r="E600" s="909"/>
      <c r="F600" s="909"/>
      <c r="G600" s="909"/>
      <c r="H600" s="909"/>
      <c r="I600" s="909"/>
      <c r="J600" s="325" t="str">
        <f>IF(基本情報入力シート!M637="","",基本情報入力シート!M637)</f>
        <v/>
      </c>
      <c r="K600" s="325" t="str">
        <f>IF(基本情報入力シート!R637="","",基本情報入力シート!R637)</f>
        <v/>
      </c>
      <c r="L600" s="325" t="str">
        <f>IF(基本情報入力シート!W637="","",基本情報入力シート!W637)</f>
        <v/>
      </c>
      <c r="M600" s="335" t="str">
        <f>IF(基本情報入力シート!X637="","",基本情報入力シート!X637)</f>
        <v/>
      </c>
      <c r="N600" s="339" t="str">
        <f>IF(基本情報入力シート!Y637="","",基本情報入力シート!Y637)</f>
        <v/>
      </c>
      <c r="O600" s="47"/>
      <c r="P600" s="48"/>
      <c r="Q600" s="49"/>
      <c r="R600" s="47"/>
      <c r="S600" s="336"/>
      <c r="T600" s="454" t="str">
        <f>IFERROR(S600*VLOOKUP(AE600,【参考】数式用3!$AN$3:$BU$14,MATCH(N600,【参考】数式用3!$AN$2:$BU$2,0)),"")</f>
        <v/>
      </c>
      <c r="U600" s="337"/>
      <c r="V600" s="55"/>
      <c r="W600" s="55"/>
      <c r="X600" s="960" t="str">
        <f>IFERROR(V600*VLOOKUP(AF600,【参考】数式用3!$AN$15:$BU$23,MATCH(N600,【参考】数式用3!$AN$2:$BU$2,0)),"")</f>
        <v/>
      </c>
      <c r="Y600" s="961"/>
      <c r="Z600" s="450"/>
      <c r="AA600" s="428"/>
      <c r="AB600" s="338" t="str">
        <f>IFERROR(AA600*VLOOKUP(AG600,【参考】数式用3!$AN$24:$BU$27,MATCH(N600,【参考】数式用3!$AN$2:$BU$2,0)),"")</f>
        <v/>
      </c>
      <c r="AC600" s="50"/>
      <c r="AD600" s="427" t="str">
        <f t="shared" si="39"/>
        <v/>
      </c>
      <c r="AE600" s="323" t="str">
        <f t="shared" si="40"/>
        <v/>
      </c>
      <c r="AF600" s="323" t="str">
        <f t="shared" si="41"/>
        <v/>
      </c>
      <c r="AG600" s="323" t="str">
        <f t="shared" si="42"/>
        <v/>
      </c>
    </row>
    <row r="601" spans="1:33" ht="25" customHeight="1">
      <c r="A601" s="430">
        <v>581</v>
      </c>
      <c r="B601" s="908" t="str">
        <f>IF(基本情報入力シート!C638="","",基本情報入力シート!C638)</f>
        <v/>
      </c>
      <c r="C601" s="909"/>
      <c r="D601" s="909"/>
      <c r="E601" s="909"/>
      <c r="F601" s="909"/>
      <c r="G601" s="909"/>
      <c r="H601" s="909"/>
      <c r="I601" s="909"/>
      <c r="J601" s="325" t="str">
        <f>IF(基本情報入力シート!M638="","",基本情報入力シート!M638)</f>
        <v/>
      </c>
      <c r="K601" s="325" t="str">
        <f>IF(基本情報入力シート!R638="","",基本情報入力シート!R638)</f>
        <v/>
      </c>
      <c r="L601" s="325" t="str">
        <f>IF(基本情報入力シート!W638="","",基本情報入力シート!W638)</f>
        <v/>
      </c>
      <c r="M601" s="335" t="str">
        <f>IF(基本情報入力シート!X638="","",基本情報入力シート!X638)</f>
        <v/>
      </c>
      <c r="N601" s="339" t="str">
        <f>IF(基本情報入力シート!Y638="","",基本情報入力シート!Y638)</f>
        <v/>
      </c>
      <c r="O601" s="47"/>
      <c r="P601" s="48"/>
      <c r="Q601" s="49"/>
      <c r="R601" s="47"/>
      <c r="S601" s="336"/>
      <c r="T601" s="454" t="str">
        <f>IFERROR(S601*VLOOKUP(AE601,【参考】数式用3!$AN$3:$BU$14,MATCH(N601,【参考】数式用3!$AN$2:$BU$2,0)),"")</f>
        <v/>
      </c>
      <c r="U601" s="337"/>
      <c r="V601" s="55"/>
      <c r="W601" s="55"/>
      <c r="X601" s="960" t="str">
        <f>IFERROR(V601*VLOOKUP(AF601,【参考】数式用3!$AN$15:$BU$23,MATCH(N601,【参考】数式用3!$AN$2:$BU$2,0)),"")</f>
        <v/>
      </c>
      <c r="Y601" s="961"/>
      <c r="Z601" s="450"/>
      <c r="AA601" s="428"/>
      <c r="AB601" s="338" t="str">
        <f>IFERROR(AA601*VLOOKUP(AG601,【参考】数式用3!$AN$24:$BU$27,MATCH(N601,【参考】数式用3!$AN$2:$BU$2,0)),"")</f>
        <v/>
      </c>
      <c r="AC601" s="50"/>
      <c r="AD601" s="427" t="str">
        <f t="shared" si="39"/>
        <v/>
      </c>
      <c r="AE601" s="323" t="str">
        <f t="shared" si="40"/>
        <v/>
      </c>
      <c r="AF601" s="323" t="str">
        <f t="shared" si="41"/>
        <v/>
      </c>
      <c r="AG601" s="323" t="str">
        <f t="shared" si="42"/>
        <v/>
      </c>
    </row>
    <row r="602" spans="1:33" ht="25" customHeight="1">
      <c r="A602" s="430">
        <v>582</v>
      </c>
      <c r="B602" s="908" t="str">
        <f>IF(基本情報入力シート!C639="","",基本情報入力シート!C639)</f>
        <v/>
      </c>
      <c r="C602" s="909"/>
      <c r="D602" s="909"/>
      <c r="E602" s="909"/>
      <c r="F602" s="909"/>
      <c r="G602" s="909"/>
      <c r="H602" s="909"/>
      <c r="I602" s="909"/>
      <c r="J602" s="325" t="str">
        <f>IF(基本情報入力シート!M639="","",基本情報入力シート!M639)</f>
        <v/>
      </c>
      <c r="K602" s="325" t="str">
        <f>IF(基本情報入力シート!R639="","",基本情報入力シート!R639)</f>
        <v/>
      </c>
      <c r="L602" s="325" t="str">
        <f>IF(基本情報入力シート!W639="","",基本情報入力シート!W639)</f>
        <v/>
      </c>
      <c r="M602" s="335" t="str">
        <f>IF(基本情報入力シート!X639="","",基本情報入力シート!X639)</f>
        <v/>
      </c>
      <c r="N602" s="339" t="str">
        <f>IF(基本情報入力シート!Y639="","",基本情報入力シート!Y639)</f>
        <v/>
      </c>
      <c r="O602" s="47"/>
      <c r="P602" s="48"/>
      <c r="Q602" s="49"/>
      <c r="R602" s="47"/>
      <c r="S602" s="336"/>
      <c r="T602" s="454" t="str">
        <f>IFERROR(S602*VLOOKUP(AE602,【参考】数式用3!$AN$3:$BU$14,MATCH(N602,【参考】数式用3!$AN$2:$BU$2,0)),"")</f>
        <v/>
      </c>
      <c r="U602" s="337"/>
      <c r="V602" s="55"/>
      <c r="W602" s="55"/>
      <c r="X602" s="960" t="str">
        <f>IFERROR(V602*VLOOKUP(AF602,【参考】数式用3!$AN$15:$BU$23,MATCH(N602,【参考】数式用3!$AN$2:$BU$2,0)),"")</f>
        <v/>
      </c>
      <c r="Y602" s="961"/>
      <c r="Z602" s="450"/>
      <c r="AA602" s="428"/>
      <c r="AB602" s="338" t="str">
        <f>IFERROR(AA602*VLOOKUP(AG602,【参考】数式用3!$AN$24:$BU$27,MATCH(N602,【参考】数式用3!$AN$2:$BU$2,0)),"")</f>
        <v/>
      </c>
      <c r="AC602" s="50"/>
      <c r="AD602" s="427" t="str">
        <f t="shared" si="39"/>
        <v/>
      </c>
      <c r="AE602" s="323" t="str">
        <f t="shared" si="40"/>
        <v/>
      </c>
      <c r="AF602" s="323" t="str">
        <f t="shared" si="41"/>
        <v/>
      </c>
      <c r="AG602" s="323" t="str">
        <f t="shared" si="42"/>
        <v/>
      </c>
    </row>
    <row r="603" spans="1:33" ht="25" customHeight="1">
      <c r="A603" s="430">
        <v>583</v>
      </c>
      <c r="B603" s="908" t="str">
        <f>IF(基本情報入力シート!C640="","",基本情報入力シート!C640)</f>
        <v/>
      </c>
      <c r="C603" s="909"/>
      <c r="D603" s="909"/>
      <c r="E603" s="909"/>
      <c r="F603" s="909"/>
      <c r="G603" s="909"/>
      <c r="H603" s="909"/>
      <c r="I603" s="909"/>
      <c r="J603" s="325" t="str">
        <f>IF(基本情報入力シート!M640="","",基本情報入力シート!M640)</f>
        <v/>
      </c>
      <c r="K603" s="325" t="str">
        <f>IF(基本情報入力シート!R640="","",基本情報入力シート!R640)</f>
        <v/>
      </c>
      <c r="L603" s="325" t="str">
        <f>IF(基本情報入力シート!W640="","",基本情報入力シート!W640)</f>
        <v/>
      </c>
      <c r="M603" s="335" t="str">
        <f>IF(基本情報入力シート!X640="","",基本情報入力シート!X640)</f>
        <v/>
      </c>
      <c r="N603" s="339" t="str">
        <f>IF(基本情報入力シート!Y640="","",基本情報入力シート!Y640)</f>
        <v/>
      </c>
      <c r="O603" s="47"/>
      <c r="P603" s="48"/>
      <c r="Q603" s="49"/>
      <c r="R603" s="47"/>
      <c r="S603" s="336"/>
      <c r="T603" s="454" t="str">
        <f>IFERROR(S603*VLOOKUP(AE603,【参考】数式用3!$AN$3:$BU$14,MATCH(N603,【参考】数式用3!$AN$2:$BU$2,0)),"")</f>
        <v/>
      </c>
      <c r="U603" s="337"/>
      <c r="V603" s="55"/>
      <c r="W603" s="55"/>
      <c r="X603" s="960" t="str">
        <f>IFERROR(V603*VLOOKUP(AF603,【参考】数式用3!$AN$15:$BU$23,MATCH(N603,【参考】数式用3!$AN$2:$BU$2,0)),"")</f>
        <v/>
      </c>
      <c r="Y603" s="961"/>
      <c r="Z603" s="450"/>
      <c r="AA603" s="428"/>
      <c r="AB603" s="338" t="str">
        <f>IFERROR(AA603*VLOOKUP(AG603,【参考】数式用3!$AN$24:$BU$27,MATCH(N603,【参考】数式用3!$AN$2:$BU$2,0)),"")</f>
        <v/>
      </c>
      <c r="AC603" s="50"/>
      <c r="AD603" s="427" t="str">
        <f t="shared" si="39"/>
        <v/>
      </c>
      <c r="AE603" s="323" t="str">
        <f t="shared" si="40"/>
        <v/>
      </c>
      <c r="AF603" s="323" t="str">
        <f t="shared" si="41"/>
        <v/>
      </c>
      <c r="AG603" s="323" t="str">
        <f t="shared" si="42"/>
        <v/>
      </c>
    </row>
    <row r="604" spans="1:33" ht="25" customHeight="1">
      <c r="A604" s="430">
        <v>584</v>
      </c>
      <c r="B604" s="908" t="str">
        <f>IF(基本情報入力シート!C641="","",基本情報入力シート!C641)</f>
        <v/>
      </c>
      <c r="C604" s="909"/>
      <c r="D604" s="909"/>
      <c r="E604" s="909"/>
      <c r="F604" s="909"/>
      <c r="G604" s="909"/>
      <c r="H604" s="909"/>
      <c r="I604" s="909"/>
      <c r="J604" s="325" t="str">
        <f>IF(基本情報入力シート!M641="","",基本情報入力シート!M641)</f>
        <v/>
      </c>
      <c r="K604" s="325" t="str">
        <f>IF(基本情報入力シート!R641="","",基本情報入力シート!R641)</f>
        <v/>
      </c>
      <c r="L604" s="325" t="str">
        <f>IF(基本情報入力シート!W641="","",基本情報入力シート!W641)</f>
        <v/>
      </c>
      <c r="M604" s="335" t="str">
        <f>IF(基本情報入力シート!X641="","",基本情報入力シート!X641)</f>
        <v/>
      </c>
      <c r="N604" s="339" t="str">
        <f>IF(基本情報入力シート!Y641="","",基本情報入力シート!Y641)</f>
        <v/>
      </c>
      <c r="O604" s="47"/>
      <c r="P604" s="48"/>
      <c r="Q604" s="49"/>
      <c r="R604" s="47"/>
      <c r="S604" s="336"/>
      <c r="T604" s="454" t="str">
        <f>IFERROR(S604*VLOOKUP(AE604,【参考】数式用3!$AN$3:$BU$14,MATCH(N604,【参考】数式用3!$AN$2:$BU$2,0)),"")</f>
        <v/>
      </c>
      <c r="U604" s="337"/>
      <c r="V604" s="55"/>
      <c r="W604" s="55"/>
      <c r="X604" s="960" t="str">
        <f>IFERROR(V604*VLOOKUP(AF604,【参考】数式用3!$AN$15:$BU$23,MATCH(N604,【参考】数式用3!$AN$2:$BU$2,0)),"")</f>
        <v/>
      </c>
      <c r="Y604" s="961"/>
      <c r="Z604" s="450"/>
      <c r="AA604" s="428"/>
      <c r="AB604" s="338" t="str">
        <f>IFERROR(AA604*VLOOKUP(AG604,【参考】数式用3!$AN$24:$BU$27,MATCH(N604,【参考】数式用3!$AN$2:$BU$2,0)),"")</f>
        <v/>
      </c>
      <c r="AC604" s="50"/>
      <c r="AD604" s="427" t="str">
        <f t="shared" si="39"/>
        <v/>
      </c>
      <c r="AE604" s="323" t="str">
        <f t="shared" si="40"/>
        <v/>
      </c>
      <c r="AF604" s="323" t="str">
        <f t="shared" si="41"/>
        <v/>
      </c>
      <c r="AG604" s="323" t="str">
        <f t="shared" si="42"/>
        <v/>
      </c>
    </row>
    <row r="605" spans="1:33" ht="25" customHeight="1">
      <c r="A605" s="430">
        <v>585</v>
      </c>
      <c r="B605" s="908" t="str">
        <f>IF(基本情報入力シート!C642="","",基本情報入力シート!C642)</f>
        <v/>
      </c>
      <c r="C605" s="909"/>
      <c r="D605" s="909"/>
      <c r="E605" s="909"/>
      <c r="F605" s="909"/>
      <c r="G605" s="909"/>
      <c r="H605" s="909"/>
      <c r="I605" s="909"/>
      <c r="J605" s="325" t="str">
        <f>IF(基本情報入力シート!M642="","",基本情報入力シート!M642)</f>
        <v/>
      </c>
      <c r="K605" s="325" t="str">
        <f>IF(基本情報入力シート!R642="","",基本情報入力シート!R642)</f>
        <v/>
      </c>
      <c r="L605" s="325" t="str">
        <f>IF(基本情報入力シート!W642="","",基本情報入力シート!W642)</f>
        <v/>
      </c>
      <c r="M605" s="335" t="str">
        <f>IF(基本情報入力シート!X642="","",基本情報入力シート!X642)</f>
        <v/>
      </c>
      <c r="N605" s="339" t="str">
        <f>IF(基本情報入力シート!Y642="","",基本情報入力シート!Y642)</f>
        <v/>
      </c>
      <c r="O605" s="47"/>
      <c r="P605" s="48"/>
      <c r="Q605" s="49"/>
      <c r="R605" s="47"/>
      <c r="S605" s="336"/>
      <c r="T605" s="454" t="str">
        <f>IFERROR(S605*VLOOKUP(AE605,【参考】数式用3!$AN$3:$BU$14,MATCH(N605,【参考】数式用3!$AN$2:$BU$2,0)),"")</f>
        <v/>
      </c>
      <c r="U605" s="337"/>
      <c r="V605" s="55"/>
      <c r="W605" s="55"/>
      <c r="X605" s="960" t="str">
        <f>IFERROR(V605*VLOOKUP(AF605,【参考】数式用3!$AN$15:$BU$23,MATCH(N605,【参考】数式用3!$AN$2:$BU$2,0)),"")</f>
        <v/>
      </c>
      <c r="Y605" s="961"/>
      <c r="Z605" s="450"/>
      <c r="AA605" s="428"/>
      <c r="AB605" s="338" t="str">
        <f>IFERROR(AA605*VLOOKUP(AG605,【参考】数式用3!$AN$24:$BU$27,MATCH(N605,【参考】数式用3!$AN$2:$BU$2,0)),"")</f>
        <v/>
      </c>
      <c r="AC605" s="50"/>
      <c r="AD605" s="427" t="str">
        <f t="shared" si="39"/>
        <v/>
      </c>
      <c r="AE605" s="323" t="str">
        <f t="shared" si="40"/>
        <v/>
      </c>
      <c r="AF605" s="323" t="str">
        <f t="shared" si="41"/>
        <v/>
      </c>
      <c r="AG605" s="323" t="str">
        <f t="shared" si="42"/>
        <v/>
      </c>
    </row>
    <row r="606" spans="1:33" ht="25" customHeight="1">
      <c r="A606" s="430">
        <v>586</v>
      </c>
      <c r="B606" s="908" t="str">
        <f>IF(基本情報入力シート!C643="","",基本情報入力シート!C643)</f>
        <v/>
      </c>
      <c r="C606" s="909"/>
      <c r="D606" s="909"/>
      <c r="E606" s="909"/>
      <c r="F606" s="909"/>
      <c r="G606" s="909"/>
      <c r="H606" s="909"/>
      <c r="I606" s="909"/>
      <c r="J606" s="325" t="str">
        <f>IF(基本情報入力シート!M643="","",基本情報入力シート!M643)</f>
        <v/>
      </c>
      <c r="K606" s="325" t="str">
        <f>IF(基本情報入力シート!R643="","",基本情報入力シート!R643)</f>
        <v/>
      </c>
      <c r="L606" s="325" t="str">
        <f>IF(基本情報入力シート!W643="","",基本情報入力シート!W643)</f>
        <v/>
      </c>
      <c r="M606" s="335" t="str">
        <f>IF(基本情報入力シート!X643="","",基本情報入力シート!X643)</f>
        <v/>
      </c>
      <c r="N606" s="339" t="str">
        <f>IF(基本情報入力シート!Y643="","",基本情報入力シート!Y643)</f>
        <v/>
      </c>
      <c r="O606" s="47"/>
      <c r="P606" s="48"/>
      <c r="Q606" s="49"/>
      <c r="R606" s="47"/>
      <c r="S606" s="336"/>
      <c r="T606" s="454" t="str">
        <f>IFERROR(S606*VLOOKUP(AE606,【参考】数式用3!$AN$3:$BU$14,MATCH(N606,【参考】数式用3!$AN$2:$BU$2,0)),"")</f>
        <v/>
      </c>
      <c r="U606" s="337"/>
      <c r="V606" s="55"/>
      <c r="W606" s="55"/>
      <c r="X606" s="960" t="str">
        <f>IFERROR(V606*VLOOKUP(AF606,【参考】数式用3!$AN$15:$BU$23,MATCH(N606,【参考】数式用3!$AN$2:$BU$2,0)),"")</f>
        <v/>
      </c>
      <c r="Y606" s="961"/>
      <c r="Z606" s="450"/>
      <c r="AA606" s="428"/>
      <c r="AB606" s="338" t="str">
        <f>IFERROR(AA606*VLOOKUP(AG606,【参考】数式用3!$AN$24:$BU$27,MATCH(N606,【参考】数式用3!$AN$2:$BU$2,0)),"")</f>
        <v/>
      </c>
      <c r="AC606" s="50"/>
      <c r="AD606" s="427" t="str">
        <f t="shared" si="39"/>
        <v/>
      </c>
      <c r="AE606" s="323" t="str">
        <f t="shared" si="40"/>
        <v/>
      </c>
      <c r="AF606" s="323" t="str">
        <f t="shared" si="41"/>
        <v/>
      </c>
      <c r="AG606" s="323" t="str">
        <f t="shared" si="42"/>
        <v/>
      </c>
    </row>
    <row r="607" spans="1:33" ht="25" customHeight="1">
      <c r="A607" s="430">
        <v>587</v>
      </c>
      <c r="B607" s="908" t="str">
        <f>IF(基本情報入力シート!C644="","",基本情報入力シート!C644)</f>
        <v/>
      </c>
      <c r="C607" s="909"/>
      <c r="D607" s="909"/>
      <c r="E607" s="909"/>
      <c r="F607" s="909"/>
      <c r="G607" s="909"/>
      <c r="H607" s="909"/>
      <c r="I607" s="909"/>
      <c r="J607" s="325" t="str">
        <f>IF(基本情報入力シート!M644="","",基本情報入力シート!M644)</f>
        <v/>
      </c>
      <c r="K607" s="325" t="str">
        <f>IF(基本情報入力シート!R644="","",基本情報入力シート!R644)</f>
        <v/>
      </c>
      <c r="L607" s="325" t="str">
        <f>IF(基本情報入力シート!W644="","",基本情報入力シート!W644)</f>
        <v/>
      </c>
      <c r="M607" s="335" t="str">
        <f>IF(基本情報入力シート!X644="","",基本情報入力シート!X644)</f>
        <v/>
      </c>
      <c r="N607" s="339" t="str">
        <f>IF(基本情報入力シート!Y644="","",基本情報入力シート!Y644)</f>
        <v/>
      </c>
      <c r="O607" s="47"/>
      <c r="P607" s="48"/>
      <c r="Q607" s="49"/>
      <c r="R607" s="47"/>
      <c r="S607" s="336"/>
      <c r="T607" s="454" t="str">
        <f>IFERROR(S607*VLOOKUP(AE607,【参考】数式用3!$AN$3:$BU$14,MATCH(N607,【参考】数式用3!$AN$2:$BU$2,0)),"")</f>
        <v/>
      </c>
      <c r="U607" s="337"/>
      <c r="V607" s="55"/>
      <c r="W607" s="55"/>
      <c r="X607" s="960" t="str">
        <f>IFERROR(V607*VLOOKUP(AF607,【参考】数式用3!$AN$15:$BU$23,MATCH(N607,【参考】数式用3!$AN$2:$BU$2,0)),"")</f>
        <v/>
      </c>
      <c r="Y607" s="961"/>
      <c r="Z607" s="450"/>
      <c r="AA607" s="428"/>
      <c r="AB607" s="338" t="str">
        <f>IFERROR(AA607*VLOOKUP(AG607,【参考】数式用3!$AN$24:$BU$27,MATCH(N607,【参考】数式用3!$AN$2:$BU$2,0)),"")</f>
        <v/>
      </c>
      <c r="AC607" s="50"/>
      <c r="AD607" s="427" t="str">
        <f t="shared" si="39"/>
        <v/>
      </c>
      <c r="AE607" s="323" t="str">
        <f t="shared" si="40"/>
        <v/>
      </c>
      <c r="AF607" s="323" t="str">
        <f t="shared" si="41"/>
        <v/>
      </c>
      <c r="AG607" s="323" t="str">
        <f t="shared" si="42"/>
        <v/>
      </c>
    </row>
    <row r="608" spans="1:33" ht="25" customHeight="1">
      <c r="A608" s="430">
        <v>588</v>
      </c>
      <c r="B608" s="908" t="str">
        <f>IF(基本情報入力シート!C645="","",基本情報入力シート!C645)</f>
        <v/>
      </c>
      <c r="C608" s="909"/>
      <c r="D608" s="909"/>
      <c r="E608" s="909"/>
      <c r="F608" s="909"/>
      <c r="G608" s="909"/>
      <c r="H608" s="909"/>
      <c r="I608" s="909"/>
      <c r="J608" s="325" t="str">
        <f>IF(基本情報入力シート!M645="","",基本情報入力シート!M645)</f>
        <v/>
      </c>
      <c r="K608" s="325" t="str">
        <f>IF(基本情報入力シート!R645="","",基本情報入力シート!R645)</f>
        <v/>
      </c>
      <c r="L608" s="325" t="str">
        <f>IF(基本情報入力シート!W645="","",基本情報入力シート!W645)</f>
        <v/>
      </c>
      <c r="M608" s="335" t="str">
        <f>IF(基本情報入力シート!X645="","",基本情報入力シート!X645)</f>
        <v/>
      </c>
      <c r="N608" s="339" t="str">
        <f>IF(基本情報入力シート!Y645="","",基本情報入力シート!Y645)</f>
        <v/>
      </c>
      <c r="O608" s="47"/>
      <c r="P608" s="48"/>
      <c r="Q608" s="49"/>
      <c r="R608" s="47"/>
      <c r="S608" s="336"/>
      <c r="T608" s="454" t="str">
        <f>IFERROR(S608*VLOOKUP(AE608,【参考】数式用3!$AN$3:$BU$14,MATCH(N608,【参考】数式用3!$AN$2:$BU$2,0)),"")</f>
        <v/>
      </c>
      <c r="U608" s="337"/>
      <c r="V608" s="55"/>
      <c r="W608" s="55"/>
      <c r="X608" s="960" t="str">
        <f>IFERROR(V608*VLOOKUP(AF608,【参考】数式用3!$AN$15:$BU$23,MATCH(N608,【参考】数式用3!$AN$2:$BU$2,0)),"")</f>
        <v/>
      </c>
      <c r="Y608" s="961"/>
      <c r="Z608" s="450"/>
      <c r="AA608" s="428"/>
      <c r="AB608" s="338" t="str">
        <f>IFERROR(AA608*VLOOKUP(AG608,【参考】数式用3!$AN$24:$BU$27,MATCH(N608,【参考】数式用3!$AN$2:$BU$2,0)),"")</f>
        <v/>
      </c>
      <c r="AC608" s="50"/>
      <c r="AD608" s="427" t="str">
        <f t="shared" si="39"/>
        <v/>
      </c>
      <c r="AE608" s="323" t="str">
        <f t="shared" si="40"/>
        <v/>
      </c>
      <c r="AF608" s="323" t="str">
        <f t="shared" si="41"/>
        <v/>
      </c>
      <c r="AG608" s="323" t="str">
        <f t="shared" si="42"/>
        <v/>
      </c>
    </row>
    <row r="609" spans="1:33" ht="25" customHeight="1">
      <c r="A609" s="430">
        <v>589</v>
      </c>
      <c r="B609" s="908" t="str">
        <f>IF(基本情報入力シート!C646="","",基本情報入力シート!C646)</f>
        <v/>
      </c>
      <c r="C609" s="909"/>
      <c r="D609" s="909"/>
      <c r="E609" s="909"/>
      <c r="F609" s="909"/>
      <c r="G609" s="909"/>
      <c r="H609" s="909"/>
      <c r="I609" s="909"/>
      <c r="J609" s="325" t="str">
        <f>IF(基本情報入力シート!M646="","",基本情報入力シート!M646)</f>
        <v/>
      </c>
      <c r="K609" s="325" t="str">
        <f>IF(基本情報入力シート!R646="","",基本情報入力シート!R646)</f>
        <v/>
      </c>
      <c r="L609" s="325" t="str">
        <f>IF(基本情報入力シート!W646="","",基本情報入力シート!W646)</f>
        <v/>
      </c>
      <c r="M609" s="335" t="str">
        <f>IF(基本情報入力シート!X646="","",基本情報入力シート!X646)</f>
        <v/>
      </c>
      <c r="N609" s="339" t="str">
        <f>IF(基本情報入力シート!Y646="","",基本情報入力シート!Y646)</f>
        <v/>
      </c>
      <c r="O609" s="47"/>
      <c r="P609" s="48"/>
      <c r="Q609" s="49"/>
      <c r="R609" s="47"/>
      <c r="S609" s="336"/>
      <c r="T609" s="454" t="str">
        <f>IFERROR(S609*VLOOKUP(AE609,【参考】数式用3!$AN$3:$BU$14,MATCH(N609,【参考】数式用3!$AN$2:$BU$2,0)),"")</f>
        <v/>
      </c>
      <c r="U609" s="337"/>
      <c r="V609" s="55"/>
      <c r="W609" s="55"/>
      <c r="X609" s="960" t="str">
        <f>IFERROR(V609*VLOOKUP(AF609,【参考】数式用3!$AN$15:$BU$23,MATCH(N609,【参考】数式用3!$AN$2:$BU$2,0)),"")</f>
        <v/>
      </c>
      <c r="Y609" s="961"/>
      <c r="Z609" s="450"/>
      <c r="AA609" s="428"/>
      <c r="AB609" s="338" t="str">
        <f>IFERROR(AA609*VLOOKUP(AG609,【参考】数式用3!$AN$24:$BU$27,MATCH(N609,【参考】数式用3!$AN$2:$BU$2,0)),"")</f>
        <v/>
      </c>
      <c r="AC609" s="50"/>
      <c r="AD609" s="427" t="str">
        <f t="shared" si="39"/>
        <v/>
      </c>
      <c r="AE609" s="323" t="str">
        <f t="shared" si="40"/>
        <v/>
      </c>
      <c r="AF609" s="323" t="str">
        <f t="shared" si="41"/>
        <v/>
      </c>
      <c r="AG609" s="323" t="str">
        <f t="shared" si="42"/>
        <v/>
      </c>
    </row>
    <row r="610" spans="1:33" ht="25" customHeight="1">
      <c r="A610" s="430">
        <v>590</v>
      </c>
      <c r="B610" s="908" t="str">
        <f>IF(基本情報入力シート!C647="","",基本情報入力シート!C647)</f>
        <v/>
      </c>
      <c r="C610" s="909"/>
      <c r="D610" s="909"/>
      <c r="E610" s="909"/>
      <c r="F610" s="909"/>
      <c r="G610" s="909"/>
      <c r="H610" s="909"/>
      <c r="I610" s="909"/>
      <c r="J610" s="325" t="str">
        <f>IF(基本情報入力シート!M647="","",基本情報入力シート!M647)</f>
        <v/>
      </c>
      <c r="K610" s="325" t="str">
        <f>IF(基本情報入力シート!R647="","",基本情報入力シート!R647)</f>
        <v/>
      </c>
      <c r="L610" s="325" t="str">
        <f>IF(基本情報入力シート!W647="","",基本情報入力シート!W647)</f>
        <v/>
      </c>
      <c r="M610" s="335" t="str">
        <f>IF(基本情報入力シート!X647="","",基本情報入力シート!X647)</f>
        <v/>
      </c>
      <c r="N610" s="339" t="str">
        <f>IF(基本情報入力シート!Y647="","",基本情報入力シート!Y647)</f>
        <v/>
      </c>
      <c r="O610" s="47"/>
      <c r="P610" s="48"/>
      <c r="Q610" s="49"/>
      <c r="R610" s="47"/>
      <c r="S610" s="336"/>
      <c r="T610" s="454" t="str">
        <f>IFERROR(S610*VLOOKUP(AE610,【参考】数式用3!$AN$3:$BU$14,MATCH(N610,【参考】数式用3!$AN$2:$BU$2,0)),"")</f>
        <v/>
      </c>
      <c r="U610" s="337"/>
      <c r="V610" s="55"/>
      <c r="W610" s="55"/>
      <c r="X610" s="960" t="str">
        <f>IFERROR(V610*VLOOKUP(AF610,【参考】数式用3!$AN$15:$BU$23,MATCH(N610,【参考】数式用3!$AN$2:$BU$2,0)),"")</f>
        <v/>
      </c>
      <c r="Y610" s="961"/>
      <c r="Z610" s="450"/>
      <c r="AA610" s="428"/>
      <c r="AB610" s="338" t="str">
        <f>IFERROR(AA610*VLOOKUP(AG610,【参考】数式用3!$AN$24:$BU$27,MATCH(N610,【参考】数式用3!$AN$2:$BU$2,0)),"")</f>
        <v/>
      </c>
      <c r="AC610" s="50"/>
      <c r="AD610" s="427" t="str">
        <f t="shared" si="39"/>
        <v/>
      </c>
      <c r="AE610" s="323" t="str">
        <f t="shared" si="40"/>
        <v/>
      </c>
      <c r="AF610" s="323" t="str">
        <f t="shared" si="41"/>
        <v/>
      </c>
      <c r="AG610" s="323" t="str">
        <f t="shared" si="42"/>
        <v/>
      </c>
    </row>
    <row r="611" spans="1:33" ht="25" customHeight="1">
      <c r="A611" s="430">
        <v>591</v>
      </c>
      <c r="B611" s="908" t="str">
        <f>IF(基本情報入力シート!C648="","",基本情報入力シート!C648)</f>
        <v/>
      </c>
      <c r="C611" s="909"/>
      <c r="D611" s="909"/>
      <c r="E611" s="909"/>
      <c r="F611" s="909"/>
      <c r="G611" s="909"/>
      <c r="H611" s="909"/>
      <c r="I611" s="909"/>
      <c r="J611" s="325" t="str">
        <f>IF(基本情報入力シート!M648="","",基本情報入力シート!M648)</f>
        <v/>
      </c>
      <c r="K611" s="325" t="str">
        <f>IF(基本情報入力シート!R648="","",基本情報入力シート!R648)</f>
        <v/>
      </c>
      <c r="L611" s="325" t="str">
        <f>IF(基本情報入力シート!W648="","",基本情報入力シート!W648)</f>
        <v/>
      </c>
      <c r="M611" s="335" t="str">
        <f>IF(基本情報入力シート!X648="","",基本情報入力シート!X648)</f>
        <v/>
      </c>
      <c r="N611" s="339" t="str">
        <f>IF(基本情報入力シート!Y648="","",基本情報入力シート!Y648)</f>
        <v/>
      </c>
      <c r="O611" s="47"/>
      <c r="P611" s="48"/>
      <c r="Q611" s="49"/>
      <c r="R611" s="47"/>
      <c r="S611" s="336"/>
      <c r="T611" s="454" t="str">
        <f>IFERROR(S611*VLOOKUP(AE611,【参考】数式用3!$AN$3:$BU$14,MATCH(N611,【参考】数式用3!$AN$2:$BU$2,0)),"")</f>
        <v/>
      </c>
      <c r="U611" s="337"/>
      <c r="V611" s="55"/>
      <c r="W611" s="55"/>
      <c r="X611" s="960" t="str">
        <f>IFERROR(V611*VLOOKUP(AF611,【参考】数式用3!$AN$15:$BU$23,MATCH(N611,【参考】数式用3!$AN$2:$BU$2,0)),"")</f>
        <v/>
      </c>
      <c r="Y611" s="961"/>
      <c r="Z611" s="450"/>
      <c r="AA611" s="428"/>
      <c r="AB611" s="338" t="str">
        <f>IFERROR(AA611*VLOOKUP(AG611,【参考】数式用3!$AN$24:$BU$27,MATCH(N611,【参考】数式用3!$AN$2:$BU$2,0)),"")</f>
        <v/>
      </c>
      <c r="AC611" s="50"/>
      <c r="AD611" s="427" t="str">
        <f t="shared" si="39"/>
        <v/>
      </c>
      <c r="AE611" s="323" t="str">
        <f t="shared" si="40"/>
        <v/>
      </c>
      <c r="AF611" s="323" t="str">
        <f t="shared" si="41"/>
        <v/>
      </c>
      <c r="AG611" s="323" t="str">
        <f t="shared" si="42"/>
        <v/>
      </c>
    </row>
    <row r="612" spans="1:33" ht="25" customHeight="1">
      <c r="A612" s="430">
        <v>592</v>
      </c>
      <c r="B612" s="908" t="str">
        <f>IF(基本情報入力シート!C649="","",基本情報入力シート!C649)</f>
        <v/>
      </c>
      <c r="C612" s="909"/>
      <c r="D612" s="909"/>
      <c r="E612" s="909"/>
      <c r="F612" s="909"/>
      <c r="G612" s="909"/>
      <c r="H612" s="909"/>
      <c r="I612" s="909"/>
      <c r="J612" s="325" t="str">
        <f>IF(基本情報入力シート!M649="","",基本情報入力シート!M649)</f>
        <v/>
      </c>
      <c r="K612" s="325" t="str">
        <f>IF(基本情報入力シート!R649="","",基本情報入力シート!R649)</f>
        <v/>
      </c>
      <c r="L612" s="325" t="str">
        <f>IF(基本情報入力シート!W649="","",基本情報入力シート!W649)</f>
        <v/>
      </c>
      <c r="M612" s="335" t="str">
        <f>IF(基本情報入力シート!X649="","",基本情報入力シート!X649)</f>
        <v/>
      </c>
      <c r="N612" s="339" t="str">
        <f>IF(基本情報入力シート!Y649="","",基本情報入力シート!Y649)</f>
        <v/>
      </c>
      <c r="O612" s="47"/>
      <c r="P612" s="48"/>
      <c r="Q612" s="49"/>
      <c r="R612" s="47"/>
      <c r="S612" s="336"/>
      <c r="T612" s="454" t="str">
        <f>IFERROR(S612*VLOOKUP(AE612,【参考】数式用3!$AN$3:$BU$14,MATCH(N612,【参考】数式用3!$AN$2:$BU$2,0)),"")</f>
        <v/>
      </c>
      <c r="U612" s="337"/>
      <c r="V612" s="55"/>
      <c r="W612" s="55"/>
      <c r="X612" s="960" t="str">
        <f>IFERROR(V612*VLOOKUP(AF612,【参考】数式用3!$AN$15:$BU$23,MATCH(N612,【参考】数式用3!$AN$2:$BU$2,0)),"")</f>
        <v/>
      </c>
      <c r="Y612" s="961"/>
      <c r="Z612" s="450"/>
      <c r="AA612" s="428"/>
      <c r="AB612" s="338" t="str">
        <f>IFERROR(AA612*VLOOKUP(AG612,【参考】数式用3!$AN$24:$BU$27,MATCH(N612,【参考】数式用3!$AN$2:$BU$2,0)),"")</f>
        <v/>
      </c>
      <c r="AC612" s="50"/>
      <c r="AD612" s="427" t="str">
        <f t="shared" si="39"/>
        <v/>
      </c>
      <c r="AE612" s="323" t="str">
        <f t="shared" si="40"/>
        <v/>
      </c>
      <c r="AF612" s="323" t="str">
        <f t="shared" si="41"/>
        <v/>
      </c>
      <c r="AG612" s="323" t="str">
        <f t="shared" si="42"/>
        <v/>
      </c>
    </row>
    <row r="613" spans="1:33" ht="25" customHeight="1">
      <c r="A613" s="430">
        <v>593</v>
      </c>
      <c r="B613" s="908" t="str">
        <f>IF(基本情報入力シート!C650="","",基本情報入力シート!C650)</f>
        <v/>
      </c>
      <c r="C613" s="909"/>
      <c r="D613" s="909"/>
      <c r="E613" s="909"/>
      <c r="F613" s="909"/>
      <c r="G613" s="909"/>
      <c r="H613" s="909"/>
      <c r="I613" s="909"/>
      <c r="J613" s="325" t="str">
        <f>IF(基本情報入力シート!M650="","",基本情報入力シート!M650)</f>
        <v/>
      </c>
      <c r="K613" s="325" t="str">
        <f>IF(基本情報入力シート!R650="","",基本情報入力シート!R650)</f>
        <v/>
      </c>
      <c r="L613" s="325" t="str">
        <f>IF(基本情報入力シート!W650="","",基本情報入力シート!W650)</f>
        <v/>
      </c>
      <c r="M613" s="335" t="str">
        <f>IF(基本情報入力シート!X650="","",基本情報入力シート!X650)</f>
        <v/>
      </c>
      <c r="N613" s="339" t="str">
        <f>IF(基本情報入力シート!Y650="","",基本情報入力シート!Y650)</f>
        <v/>
      </c>
      <c r="O613" s="47"/>
      <c r="P613" s="48"/>
      <c r="Q613" s="49"/>
      <c r="R613" s="47"/>
      <c r="S613" s="336"/>
      <c r="T613" s="454" t="str">
        <f>IFERROR(S613*VLOOKUP(AE613,【参考】数式用3!$AN$3:$BU$14,MATCH(N613,【参考】数式用3!$AN$2:$BU$2,0)),"")</f>
        <v/>
      </c>
      <c r="U613" s="337"/>
      <c r="V613" s="55"/>
      <c r="W613" s="55"/>
      <c r="X613" s="960" t="str">
        <f>IFERROR(V613*VLOOKUP(AF613,【参考】数式用3!$AN$15:$BU$23,MATCH(N613,【参考】数式用3!$AN$2:$BU$2,0)),"")</f>
        <v/>
      </c>
      <c r="Y613" s="961"/>
      <c r="Z613" s="450"/>
      <c r="AA613" s="428"/>
      <c r="AB613" s="338" t="str">
        <f>IFERROR(AA613*VLOOKUP(AG613,【参考】数式用3!$AN$24:$BU$27,MATCH(N613,【参考】数式用3!$AN$2:$BU$2,0)),"")</f>
        <v/>
      </c>
      <c r="AC613" s="50"/>
      <c r="AD613" s="427" t="str">
        <f t="shared" si="39"/>
        <v/>
      </c>
      <c r="AE613" s="323" t="str">
        <f t="shared" si="40"/>
        <v/>
      </c>
      <c r="AF613" s="323" t="str">
        <f t="shared" si="41"/>
        <v/>
      </c>
      <c r="AG613" s="323" t="str">
        <f t="shared" si="42"/>
        <v/>
      </c>
    </row>
    <row r="614" spans="1:33" ht="25" customHeight="1">
      <c r="A614" s="430">
        <v>594</v>
      </c>
      <c r="B614" s="908" t="str">
        <f>IF(基本情報入力シート!C651="","",基本情報入力シート!C651)</f>
        <v/>
      </c>
      <c r="C614" s="909"/>
      <c r="D614" s="909"/>
      <c r="E614" s="909"/>
      <c r="F614" s="909"/>
      <c r="G614" s="909"/>
      <c r="H614" s="909"/>
      <c r="I614" s="909"/>
      <c r="J614" s="325" t="str">
        <f>IF(基本情報入力シート!M651="","",基本情報入力シート!M651)</f>
        <v/>
      </c>
      <c r="K614" s="325" t="str">
        <f>IF(基本情報入力シート!R651="","",基本情報入力シート!R651)</f>
        <v/>
      </c>
      <c r="L614" s="325" t="str">
        <f>IF(基本情報入力シート!W651="","",基本情報入力シート!W651)</f>
        <v/>
      </c>
      <c r="M614" s="335" t="str">
        <f>IF(基本情報入力シート!X651="","",基本情報入力シート!X651)</f>
        <v/>
      </c>
      <c r="N614" s="339" t="str">
        <f>IF(基本情報入力シート!Y651="","",基本情報入力シート!Y651)</f>
        <v/>
      </c>
      <c r="O614" s="47"/>
      <c r="P614" s="48"/>
      <c r="Q614" s="49"/>
      <c r="R614" s="47"/>
      <c r="S614" s="336"/>
      <c r="T614" s="454" t="str">
        <f>IFERROR(S614*VLOOKUP(AE614,【参考】数式用3!$AN$3:$BU$14,MATCH(N614,【参考】数式用3!$AN$2:$BU$2,0)),"")</f>
        <v/>
      </c>
      <c r="U614" s="337"/>
      <c r="V614" s="55"/>
      <c r="W614" s="55"/>
      <c r="X614" s="960" t="str">
        <f>IFERROR(V614*VLOOKUP(AF614,【参考】数式用3!$AN$15:$BU$23,MATCH(N614,【参考】数式用3!$AN$2:$BU$2,0)),"")</f>
        <v/>
      </c>
      <c r="Y614" s="961"/>
      <c r="Z614" s="450"/>
      <c r="AA614" s="428"/>
      <c r="AB614" s="338" t="str">
        <f>IFERROR(AA614*VLOOKUP(AG614,【参考】数式用3!$AN$24:$BU$27,MATCH(N614,【参考】数式用3!$AN$2:$BU$2,0)),"")</f>
        <v/>
      </c>
      <c r="AC614" s="50"/>
      <c r="AD614" s="427" t="str">
        <f t="shared" si="39"/>
        <v/>
      </c>
      <c r="AE614" s="323" t="str">
        <f t="shared" si="40"/>
        <v/>
      </c>
      <c r="AF614" s="323" t="str">
        <f t="shared" si="41"/>
        <v/>
      </c>
      <c r="AG614" s="323" t="str">
        <f t="shared" si="42"/>
        <v/>
      </c>
    </row>
    <row r="615" spans="1:33" ht="25" customHeight="1">
      <c r="A615" s="430">
        <v>595</v>
      </c>
      <c r="B615" s="908" t="str">
        <f>IF(基本情報入力シート!C652="","",基本情報入力シート!C652)</f>
        <v/>
      </c>
      <c r="C615" s="909"/>
      <c r="D615" s="909"/>
      <c r="E615" s="909"/>
      <c r="F615" s="909"/>
      <c r="G615" s="909"/>
      <c r="H615" s="909"/>
      <c r="I615" s="909"/>
      <c r="J615" s="325" t="str">
        <f>IF(基本情報入力シート!M652="","",基本情報入力シート!M652)</f>
        <v/>
      </c>
      <c r="K615" s="325" t="str">
        <f>IF(基本情報入力シート!R652="","",基本情報入力シート!R652)</f>
        <v/>
      </c>
      <c r="L615" s="325" t="str">
        <f>IF(基本情報入力シート!W652="","",基本情報入力シート!W652)</f>
        <v/>
      </c>
      <c r="M615" s="335" t="str">
        <f>IF(基本情報入力シート!X652="","",基本情報入力シート!X652)</f>
        <v/>
      </c>
      <c r="N615" s="339" t="str">
        <f>IF(基本情報入力シート!Y652="","",基本情報入力シート!Y652)</f>
        <v/>
      </c>
      <c r="O615" s="47"/>
      <c r="P615" s="48"/>
      <c r="Q615" s="49"/>
      <c r="R615" s="47"/>
      <c r="S615" s="336"/>
      <c r="T615" s="454" t="str">
        <f>IFERROR(S615*VLOOKUP(AE615,【参考】数式用3!$AN$3:$BU$14,MATCH(N615,【参考】数式用3!$AN$2:$BU$2,0)),"")</f>
        <v/>
      </c>
      <c r="U615" s="337"/>
      <c r="V615" s="55"/>
      <c r="W615" s="55"/>
      <c r="X615" s="960" t="str">
        <f>IFERROR(V615*VLOOKUP(AF615,【参考】数式用3!$AN$15:$BU$23,MATCH(N615,【参考】数式用3!$AN$2:$BU$2,0)),"")</f>
        <v/>
      </c>
      <c r="Y615" s="961"/>
      <c r="Z615" s="450"/>
      <c r="AA615" s="428"/>
      <c r="AB615" s="338" t="str">
        <f>IFERROR(AA615*VLOOKUP(AG615,【参考】数式用3!$AN$24:$BU$27,MATCH(N615,【参考】数式用3!$AN$2:$BU$2,0)),"")</f>
        <v/>
      </c>
      <c r="AC615" s="50"/>
      <c r="AD615" s="427" t="str">
        <f t="shared" si="39"/>
        <v/>
      </c>
      <c r="AE615" s="323" t="str">
        <f t="shared" si="40"/>
        <v/>
      </c>
      <c r="AF615" s="323" t="str">
        <f t="shared" si="41"/>
        <v/>
      </c>
      <c r="AG615" s="323" t="str">
        <f t="shared" si="42"/>
        <v/>
      </c>
    </row>
    <row r="616" spans="1:33" s="324" customFormat="1" ht="25" customHeight="1">
      <c r="A616" s="429" t="s">
        <v>289</v>
      </c>
      <c r="B616" s="908" t="str">
        <f>IF(基本情報入力シート!C653="","",基本情報入力シート!C653)</f>
        <v/>
      </c>
      <c r="C616" s="909"/>
      <c r="D616" s="909"/>
      <c r="E616" s="909"/>
      <c r="F616" s="909"/>
      <c r="G616" s="909"/>
      <c r="H616" s="909"/>
      <c r="I616" s="909"/>
      <c r="J616" s="325" t="str">
        <f>IF(基本情報入力シート!M653="","",基本情報入力シート!M653)</f>
        <v/>
      </c>
      <c r="K616" s="325" t="str">
        <f>IF(基本情報入力シート!R653="","",基本情報入力シート!R653)</f>
        <v/>
      </c>
      <c r="L616" s="325" t="str">
        <f>IF(基本情報入力シート!W653="","",基本情報入力シート!W653)</f>
        <v/>
      </c>
      <c r="M616" s="335" t="str">
        <f>IF(基本情報入力シート!X653="","",基本情報入力シート!X653)</f>
        <v/>
      </c>
      <c r="N616" s="339" t="str">
        <f>IF(基本情報入力シート!Y653="","",基本情報入力シート!Y653)</f>
        <v/>
      </c>
      <c r="O616" s="47"/>
      <c r="P616" s="48"/>
      <c r="Q616" s="49"/>
      <c r="R616" s="47"/>
      <c r="S616" s="336"/>
      <c r="T616" s="454" t="str">
        <f>IFERROR(S616*VLOOKUP(AE616,【参考】数式用3!$AN$3:$BU$14,MATCH(N616,【参考】数式用3!$AN$2:$BU$2,0)),"")</f>
        <v/>
      </c>
      <c r="U616" s="337"/>
      <c r="V616" s="55"/>
      <c r="W616" s="55"/>
      <c r="X616" s="960" t="str">
        <f>IFERROR(V616*VLOOKUP(AF616,【参考】数式用3!$AN$15:$BU$23,MATCH(N616,【参考】数式用3!$AN$2:$BU$2,0)),"")</f>
        <v/>
      </c>
      <c r="Y616" s="961"/>
      <c r="Z616" s="450"/>
      <c r="AA616" s="428"/>
      <c r="AB616" s="338" t="str">
        <f>IFERROR(AA616*VLOOKUP(AG616,【参考】数式用3!$AN$24:$BU$27,MATCH(N616,【参考】数式用3!$AN$2:$BU$2,0)),"")</f>
        <v/>
      </c>
      <c r="AC616" s="50"/>
      <c r="AD616" s="427" t="str">
        <f t="shared" si="39"/>
        <v/>
      </c>
      <c r="AE616" s="323" t="str">
        <f t="shared" si="40"/>
        <v/>
      </c>
      <c r="AF616" s="323" t="str">
        <f t="shared" si="41"/>
        <v/>
      </c>
      <c r="AG616" s="323" t="str">
        <f t="shared" si="42"/>
        <v/>
      </c>
    </row>
    <row r="617" spans="1:33" ht="25" customHeight="1">
      <c r="A617" s="430">
        <v>596</v>
      </c>
      <c r="B617" s="908" t="str">
        <f>IF(基本情報入力シート!C654="","",基本情報入力シート!C654)</f>
        <v/>
      </c>
      <c r="C617" s="909"/>
      <c r="D617" s="909"/>
      <c r="E617" s="909"/>
      <c r="F617" s="909"/>
      <c r="G617" s="909"/>
      <c r="H617" s="909"/>
      <c r="I617" s="909"/>
      <c r="J617" s="325" t="str">
        <f>IF(基本情報入力シート!M654="","",基本情報入力シート!M654)</f>
        <v/>
      </c>
      <c r="K617" s="325" t="str">
        <f>IF(基本情報入力シート!R654="","",基本情報入力シート!R654)</f>
        <v/>
      </c>
      <c r="L617" s="325" t="str">
        <f>IF(基本情報入力シート!W654="","",基本情報入力シート!W654)</f>
        <v/>
      </c>
      <c r="M617" s="335" t="str">
        <f>IF(基本情報入力シート!X654="","",基本情報入力シート!X654)</f>
        <v/>
      </c>
      <c r="N617" s="339" t="str">
        <f>IF(基本情報入力シート!Y654="","",基本情報入力シート!Y654)</f>
        <v/>
      </c>
      <c r="O617" s="47"/>
      <c r="P617" s="48"/>
      <c r="Q617" s="49"/>
      <c r="R617" s="47"/>
      <c r="S617" s="336"/>
      <c r="T617" s="454" t="str">
        <f>IFERROR(S617*VLOOKUP(AE617,【参考】数式用3!$AN$3:$BU$14,MATCH(N617,【参考】数式用3!$AN$2:$BU$2,0)),"")</f>
        <v/>
      </c>
      <c r="U617" s="337"/>
      <c r="V617" s="55"/>
      <c r="W617" s="55"/>
      <c r="X617" s="960" t="str">
        <f>IFERROR(V617*VLOOKUP(AF617,【参考】数式用3!$AN$15:$BU$23,MATCH(N617,【参考】数式用3!$AN$2:$BU$2,0)),"")</f>
        <v/>
      </c>
      <c r="Y617" s="961"/>
      <c r="Z617" s="450"/>
      <c r="AA617" s="428"/>
      <c r="AB617" s="338" t="str">
        <f>IFERROR(AA617*VLOOKUP(AG617,【参考】数式用3!$AN$24:$BU$27,MATCH(N617,【参考】数式用3!$AN$2:$BU$2,0)),"")</f>
        <v/>
      </c>
      <c r="AC617" s="50"/>
      <c r="AD617" s="427" t="str">
        <f t="shared" si="39"/>
        <v/>
      </c>
      <c r="AE617" s="323" t="str">
        <f t="shared" si="40"/>
        <v/>
      </c>
      <c r="AF617" s="323" t="str">
        <f t="shared" si="41"/>
        <v/>
      </c>
      <c r="AG617" s="323" t="str">
        <f t="shared" si="42"/>
        <v/>
      </c>
    </row>
    <row r="618" spans="1:33" ht="25" customHeight="1">
      <c r="A618" s="430">
        <v>597</v>
      </c>
      <c r="B618" s="908" t="str">
        <f>IF(基本情報入力シート!C655="","",基本情報入力シート!C655)</f>
        <v/>
      </c>
      <c r="C618" s="909"/>
      <c r="D618" s="909"/>
      <c r="E618" s="909"/>
      <c r="F618" s="909"/>
      <c r="G618" s="909"/>
      <c r="H618" s="909"/>
      <c r="I618" s="909"/>
      <c r="J618" s="325" t="str">
        <f>IF(基本情報入力シート!M655="","",基本情報入力シート!M655)</f>
        <v/>
      </c>
      <c r="K618" s="325" t="str">
        <f>IF(基本情報入力シート!R655="","",基本情報入力シート!R655)</f>
        <v/>
      </c>
      <c r="L618" s="325" t="str">
        <f>IF(基本情報入力シート!W655="","",基本情報入力シート!W655)</f>
        <v/>
      </c>
      <c r="M618" s="335" t="str">
        <f>IF(基本情報入力シート!X655="","",基本情報入力シート!X655)</f>
        <v/>
      </c>
      <c r="N618" s="339" t="str">
        <f>IF(基本情報入力シート!Y655="","",基本情報入力シート!Y655)</f>
        <v/>
      </c>
      <c r="O618" s="47"/>
      <c r="P618" s="48"/>
      <c r="Q618" s="49"/>
      <c r="R618" s="47"/>
      <c r="S618" s="336"/>
      <c r="T618" s="454" t="str">
        <f>IFERROR(S618*VLOOKUP(AE618,【参考】数式用3!$AN$3:$BU$14,MATCH(N618,【参考】数式用3!$AN$2:$BU$2,0)),"")</f>
        <v/>
      </c>
      <c r="U618" s="337"/>
      <c r="V618" s="55"/>
      <c r="W618" s="55"/>
      <c r="X618" s="960" t="str">
        <f>IFERROR(V618*VLOOKUP(AF618,【参考】数式用3!$AN$15:$BU$23,MATCH(N618,【参考】数式用3!$AN$2:$BU$2,0)),"")</f>
        <v/>
      </c>
      <c r="Y618" s="961"/>
      <c r="Z618" s="450"/>
      <c r="AA618" s="428"/>
      <c r="AB618" s="338" t="str">
        <f>IFERROR(AA618*VLOOKUP(AG618,【参考】数式用3!$AN$24:$BU$27,MATCH(N618,【参考】数式用3!$AN$2:$BU$2,0)),"")</f>
        <v/>
      </c>
      <c r="AC618" s="50"/>
      <c r="AD618" s="427" t="str">
        <f t="shared" si="39"/>
        <v/>
      </c>
      <c r="AE618" s="323" t="str">
        <f t="shared" si="40"/>
        <v/>
      </c>
      <c r="AF618" s="323" t="str">
        <f t="shared" si="41"/>
        <v/>
      </c>
      <c r="AG618" s="323" t="str">
        <f t="shared" si="42"/>
        <v/>
      </c>
    </row>
    <row r="619" spans="1:33" ht="25" customHeight="1">
      <c r="A619" s="430">
        <v>598</v>
      </c>
      <c r="B619" s="908" t="str">
        <f>IF(基本情報入力シート!C656="","",基本情報入力シート!C656)</f>
        <v/>
      </c>
      <c r="C619" s="909"/>
      <c r="D619" s="909"/>
      <c r="E619" s="909"/>
      <c r="F619" s="909"/>
      <c r="G619" s="909"/>
      <c r="H619" s="909"/>
      <c r="I619" s="909"/>
      <c r="J619" s="325" t="str">
        <f>IF(基本情報入力シート!M656="","",基本情報入力シート!M656)</f>
        <v/>
      </c>
      <c r="K619" s="325" t="str">
        <f>IF(基本情報入力シート!R656="","",基本情報入力シート!R656)</f>
        <v/>
      </c>
      <c r="L619" s="325" t="str">
        <f>IF(基本情報入力シート!W656="","",基本情報入力シート!W656)</f>
        <v/>
      </c>
      <c r="M619" s="335" t="str">
        <f>IF(基本情報入力シート!X656="","",基本情報入力シート!X656)</f>
        <v/>
      </c>
      <c r="N619" s="339" t="str">
        <f>IF(基本情報入力シート!Y656="","",基本情報入力シート!Y656)</f>
        <v/>
      </c>
      <c r="O619" s="47"/>
      <c r="P619" s="48"/>
      <c r="Q619" s="49"/>
      <c r="R619" s="47"/>
      <c r="S619" s="336"/>
      <c r="T619" s="454" t="str">
        <f>IFERROR(S619*VLOOKUP(AE619,【参考】数式用3!$AN$3:$BU$14,MATCH(N619,【参考】数式用3!$AN$2:$BU$2,0)),"")</f>
        <v/>
      </c>
      <c r="U619" s="337"/>
      <c r="V619" s="55"/>
      <c r="W619" s="55"/>
      <c r="X619" s="960" t="str">
        <f>IFERROR(V619*VLOOKUP(AF619,【参考】数式用3!$AN$15:$BU$23,MATCH(N619,【参考】数式用3!$AN$2:$BU$2,0)),"")</f>
        <v/>
      </c>
      <c r="Y619" s="961"/>
      <c r="Z619" s="450"/>
      <c r="AA619" s="428"/>
      <c r="AB619" s="338" t="str">
        <f>IFERROR(AA619*VLOOKUP(AG619,【参考】数式用3!$AN$24:$BU$27,MATCH(N619,【参考】数式用3!$AN$2:$BU$2,0)),"")</f>
        <v/>
      </c>
      <c r="AC619" s="50"/>
      <c r="AD619" s="427" t="str">
        <f t="shared" si="39"/>
        <v/>
      </c>
      <c r="AE619" s="323" t="str">
        <f t="shared" si="40"/>
        <v/>
      </c>
      <c r="AF619" s="323" t="str">
        <f t="shared" si="41"/>
        <v/>
      </c>
      <c r="AG619" s="323" t="str">
        <f t="shared" si="42"/>
        <v/>
      </c>
    </row>
    <row r="620" spans="1:33" ht="25" customHeight="1">
      <c r="A620" s="430">
        <v>599</v>
      </c>
      <c r="B620" s="908" t="str">
        <f>IF(基本情報入力シート!C657="","",基本情報入力シート!C657)</f>
        <v/>
      </c>
      <c r="C620" s="909"/>
      <c r="D620" s="909"/>
      <c r="E620" s="909"/>
      <c r="F620" s="909"/>
      <c r="G620" s="909"/>
      <c r="H620" s="909"/>
      <c r="I620" s="909"/>
      <c r="J620" s="325" t="str">
        <f>IF(基本情報入力シート!M657="","",基本情報入力シート!M657)</f>
        <v/>
      </c>
      <c r="K620" s="325" t="str">
        <f>IF(基本情報入力シート!R657="","",基本情報入力シート!R657)</f>
        <v/>
      </c>
      <c r="L620" s="325" t="str">
        <f>IF(基本情報入力シート!W657="","",基本情報入力シート!W657)</f>
        <v/>
      </c>
      <c r="M620" s="335" t="str">
        <f>IF(基本情報入力シート!X657="","",基本情報入力シート!X657)</f>
        <v/>
      </c>
      <c r="N620" s="339" t="str">
        <f>IF(基本情報入力シート!Y657="","",基本情報入力シート!Y657)</f>
        <v/>
      </c>
      <c r="O620" s="47"/>
      <c r="P620" s="48"/>
      <c r="Q620" s="49"/>
      <c r="R620" s="47"/>
      <c r="S620" s="336"/>
      <c r="T620" s="454" t="str">
        <f>IFERROR(S620*VLOOKUP(AE620,【参考】数式用3!$AN$3:$BU$14,MATCH(N620,【参考】数式用3!$AN$2:$BU$2,0)),"")</f>
        <v/>
      </c>
      <c r="U620" s="337"/>
      <c r="V620" s="55"/>
      <c r="W620" s="55"/>
      <c r="X620" s="960" t="str">
        <f>IFERROR(V620*VLOOKUP(AF620,【参考】数式用3!$AN$15:$BU$23,MATCH(N620,【参考】数式用3!$AN$2:$BU$2,0)),"")</f>
        <v/>
      </c>
      <c r="Y620" s="961"/>
      <c r="Z620" s="450"/>
      <c r="AA620" s="428"/>
      <c r="AB620" s="338" t="str">
        <f>IFERROR(AA620*VLOOKUP(AG620,【参考】数式用3!$AN$24:$BU$27,MATCH(N620,【参考】数式用3!$AN$2:$BU$2,0)),"")</f>
        <v/>
      </c>
      <c r="AC620" s="50"/>
      <c r="AD620" s="427" t="str">
        <f t="shared" si="39"/>
        <v/>
      </c>
      <c r="AE620" s="323" t="str">
        <f t="shared" si="40"/>
        <v/>
      </c>
      <c r="AF620" s="323" t="str">
        <f t="shared" si="41"/>
        <v/>
      </c>
      <c r="AG620" s="323" t="str">
        <f t="shared" si="42"/>
        <v/>
      </c>
    </row>
    <row r="621" spans="1:33" ht="25" customHeight="1">
      <c r="A621" s="430">
        <v>600</v>
      </c>
      <c r="B621" s="908" t="str">
        <f>IF(基本情報入力シート!C658="","",基本情報入力シート!C658)</f>
        <v/>
      </c>
      <c r="C621" s="909"/>
      <c r="D621" s="909"/>
      <c r="E621" s="909"/>
      <c r="F621" s="909"/>
      <c r="G621" s="909"/>
      <c r="H621" s="909"/>
      <c r="I621" s="909"/>
      <c r="J621" s="325" t="str">
        <f>IF(基本情報入力シート!M658="","",基本情報入力シート!M658)</f>
        <v/>
      </c>
      <c r="K621" s="325" t="str">
        <f>IF(基本情報入力シート!R658="","",基本情報入力シート!R658)</f>
        <v/>
      </c>
      <c r="L621" s="325" t="str">
        <f>IF(基本情報入力シート!W658="","",基本情報入力シート!W658)</f>
        <v/>
      </c>
      <c r="M621" s="335" t="str">
        <f>IF(基本情報入力シート!X658="","",基本情報入力シート!X658)</f>
        <v/>
      </c>
      <c r="N621" s="339" t="str">
        <f>IF(基本情報入力シート!Y658="","",基本情報入力シート!Y658)</f>
        <v/>
      </c>
      <c r="O621" s="47"/>
      <c r="P621" s="48"/>
      <c r="Q621" s="49"/>
      <c r="R621" s="47"/>
      <c r="S621" s="336"/>
      <c r="T621" s="454" t="str">
        <f>IFERROR(S621*VLOOKUP(AE621,【参考】数式用3!$AN$3:$BU$14,MATCH(N621,【参考】数式用3!$AN$2:$BU$2,0)),"")</f>
        <v/>
      </c>
      <c r="U621" s="337"/>
      <c r="V621" s="55"/>
      <c r="W621" s="55"/>
      <c r="X621" s="960" t="str">
        <f>IFERROR(V621*VLOOKUP(AF621,【参考】数式用3!$AN$15:$BU$23,MATCH(N621,【参考】数式用3!$AN$2:$BU$2,0)),"")</f>
        <v/>
      </c>
      <c r="Y621" s="961"/>
      <c r="Z621" s="450"/>
      <c r="AA621" s="428"/>
      <c r="AB621" s="338" t="str">
        <f>IFERROR(AA621*VLOOKUP(AG621,【参考】数式用3!$AN$24:$BU$27,MATCH(N621,【参考】数式用3!$AN$2:$BU$2,0)),"")</f>
        <v/>
      </c>
      <c r="AC621" s="50"/>
      <c r="AD621" s="427" t="str">
        <f t="shared" si="39"/>
        <v/>
      </c>
      <c r="AE621" s="323" t="str">
        <f t="shared" si="40"/>
        <v/>
      </c>
      <c r="AF621" s="323" t="str">
        <f t="shared" si="41"/>
        <v/>
      </c>
      <c r="AG621" s="323" t="str">
        <f t="shared" si="42"/>
        <v/>
      </c>
    </row>
    <row r="622" spans="1:33" ht="25" customHeight="1">
      <c r="A622" s="430">
        <v>601</v>
      </c>
      <c r="B622" s="908" t="str">
        <f>IF(基本情報入力シート!C659="","",基本情報入力シート!C659)</f>
        <v/>
      </c>
      <c r="C622" s="909"/>
      <c r="D622" s="909"/>
      <c r="E622" s="909"/>
      <c r="F622" s="909"/>
      <c r="G622" s="909"/>
      <c r="H622" s="909"/>
      <c r="I622" s="909"/>
      <c r="J622" s="325" t="str">
        <f>IF(基本情報入力シート!M659="","",基本情報入力シート!M659)</f>
        <v/>
      </c>
      <c r="K622" s="325" t="str">
        <f>IF(基本情報入力シート!R659="","",基本情報入力シート!R659)</f>
        <v/>
      </c>
      <c r="L622" s="325" t="str">
        <f>IF(基本情報入力シート!W659="","",基本情報入力シート!W659)</f>
        <v/>
      </c>
      <c r="M622" s="335" t="str">
        <f>IF(基本情報入力シート!X659="","",基本情報入力シート!X659)</f>
        <v/>
      </c>
      <c r="N622" s="339" t="str">
        <f>IF(基本情報入力シート!Y659="","",基本情報入力シート!Y659)</f>
        <v/>
      </c>
      <c r="O622" s="47"/>
      <c r="P622" s="48"/>
      <c r="Q622" s="49"/>
      <c r="R622" s="47"/>
      <c r="S622" s="336"/>
      <c r="T622" s="454" t="str">
        <f>IFERROR(S622*VLOOKUP(AE622,【参考】数式用3!$AN$3:$BU$14,MATCH(N622,【参考】数式用3!$AN$2:$BU$2,0)),"")</f>
        <v/>
      </c>
      <c r="U622" s="337"/>
      <c r="V622" s="55"/>
      <c r="W622" s="55"/>
      <c r="X622" s="960" t="str">
        <f>IFERROR(V622*VLOOKUP(AF622,【参考】数式用3!$AN$15:$BU$23,MATCH(N622,【参考】数式用3!$AN$2:$BU$2,0)),"")</f>
        <v/>
      </c>
      <c r="Y622" s="961"/>
      <c r="Z622" s="450"/>
      <c r="AA622" s="428"/>
      <c r="AB622" s="338" t="str">
        <f>IFERROR(AA622*VLOOKUP(AG622,【参考】数式用3!$AN$24:$BU$27,MATCH(N622,【参考】数式用3!$AN$2:$BU$2,0)),"")</f>
        <v/>
      </c>
      <c r="AC622" s="50"/>
      <c r="AD622" s="427" t="str">
        <f t="shared" si="39"/>
        <v/>
      </c>
      <c r="AE622" s="323" t="str">
        <f t="shared" si="40"/>
        <v/>
      </c>
      <c r="AF622" s="323" t="str">
        <f t="shared" si="41"/>
        <v/>
      </c>
      <c r="AG622" s="323" t="str">
        <f t="shared" si="42"/>
        <v/>
      </c>
    </row>
    <row r="623" spans="1:33" ht="25" customHeight="1">
      <c r="A623" s="430">
        <v>602</v>
      </c>
      <c r="B623" s="908" t="str">
        <f>IF(基本情報入力シート!C660="","",基本情報入力シート!C660)</f>
        <v/>
      </c>
      <c r="C623" s="909"/>
      <c r="D623" s="909"/>
      <c r="E623" s="909"/>
      <c r="F623" s="909"/>
      <c r="G623" s="909"/>
      <c r="H623" s="909"/>
      <c r="I623" s="909"/>
      <c r="J623" s="325" t="str">
        <f>IF(基本情報入力シート!M660="","",基本情報入力シート!M660)</f>
        <v/>
      </c>
      <c r="K623" s="325" t="str">
        <f>IF(基本情報入力シート!R660="","",基本情報入力シート!R660)</f>
        <v/>
      </c>
      <c r="L623" s="325" t="str">
        <f>IF(基本情報入力シート!W660="","",基本情報入力シート!W660)</f>
        <v/>
      </c>
      <c r="M623" s="335" t="str">
        <f>IF(基本情報入力シート!X660="","",基本情報入力シート!X660)</f>
        <v/>
      </c>
      <c r="N623" s="339" t="str">
        <f>IF(基本情報入力シート!Y660="","",基本情報入力シート!Y660)</f>
        <v/>
      </c>
      <c r="O623" s="47"/>
      <c r="P623" s="48"/>
      <c r="Q623" s="49"/>
      <c r="R623" s="47"/>
      <c r="S623" s="336"/>
      <c r="T623" s="454" t="str">
        <f>IFERROR(S623*VLOOKUP(AE623,【参考】数式用3!$AN$3:$BU$14,MATCH(N623,【参考】数式用3!$AN$2:$BU$2,0)),"")</f>
        <v/>
      </c>
      <c r="U623" s="337"/>
      <c r="V623" s="55"/>
      <c r="W623" s="55"/>
      <c r="X623" s="960" t="str">
        <f>IFERROR(V623*VLOOKUP(AF623,【参考】数式用3!$AN$15:$BU$23,MATCH(N623,【参考】数式用3!$AN$2:$BU$2,0)),"")</f>
        <v/>
      </c>
      <c r="Y623" s="961"/>
      <c r="Z623" s="450"/>
      <c r="AA623" s="428"/>
      <c r="AB623" s="338" t="str">
        <f>IFERROR(AA623*VLOOKUP(AG623,【参考】数式用3!$AN$24:$BU$27,MATCH(N623,【参考】数式用3!$AN$2:$BU$2,0)),"")</f>
        <v/>
      </c>
      <c r="AC623" s="50"/>
      <c r="AD623" s="427" t="str">
        <f t="shared" si="39"/>
        <v/>
      </c>
      <c r="AE623" s="323" t="str">
        <f t="shared" si="40"/>
        <v/>
      </c>
      <c r="AF623" s="323" t="str">
        <f t="shared" si="41"/>
        <v/>
      </c>
      <c r="AG623" s="323" t="str">
        <f t="shared" si="42"/>
        <v/>
      </c>
    </row>
    <row r="624" spans="1:33" ht="25" customHeight="1">
      <c r="A624" s="430">
        <v>603</v>
      </c>
      <c r="B624" s="908" t="str">
        <f>IF(基本情報入力シート!C661="","",基本情報入力シート!C661)</f>
        <v/>
      </c>
      <c r="C624" s="909"/>
      <c r="D624" s="909"/>
      <c r="E624" s="909"/>
      <c r="F624" s="909"/>
      <c r="G624" s="909"/>
      <c r="H624" s="909"/>
      <c r="I624" s="909"/>
      <c r="J624" s="325" t="str">
        <f>IF(基本情報入力シート!M661="","",基本情報入力シート!M661)</f>
        <v/>
      </c>
      <c r="K624" s="325" t="str">
        <f>IF(基本情報入力シート!R661="","",基本情報入力シート!R661)</f>
        <v/>
      </c>
      <c r="L624" s="325" t="str">
        <f>IF(基本情報入力シート!W661="","",基本情報入力シート!W661)</f>
        <v/>
      </c>
      <c r="M624" s="335" t="str">
        <f>IF(基本情報入力シート!X661="","",基本情報入力シート!X661)</f>
        <v/>
      </c>
      <c r="N624" s="339" t="str">
        <f>IF(基本情報入力シート!Y661="","",基本情報入力シート!Y661)</f>
        <v/>
      </c>
      <c r="O624" s="47"/>
      <c r="P624" s="48"/>
      <c r="Q624" s="49"/>
      <c r="R624" s="47"/>
      <c r="S624" s="336"/>
      <c r="T624" s="454" t="str">
        <f>IFERROR(S624*VLOOKUP(AE624,【参考】数式用3!$AN$3:$BU$14,MATCH(N624,【参考】数式用3!$AN$2:$BU$2,0)),"")</f>
        <v/>
      </c>
      <c r="U624" s="337"/>
      <c r="V624" s="55"/>
      <c r="W624" s="55"/>
      <c r="X624" s="960" t="str">
        <f>IFERROR(V624*VLOOKUP(AF624,【参考】数式用3!$AN$15:$BU$23,MATCH(N624,【参考】数式用3!$AN$2:$BU$2,0)),"")</f>
        <v/>
      </c>
      <c r="Y624" s="961"/>
      <c r="Z624" s="450"/>
      <c r="AA624" s="428"/>
      <c r="AB624" s="338" t="str">
        <f>IFERROR(AA624*VLOOKUP(AG624,【参考】数式用3!$AN$24:$BU$27,MATCH(N624,【参考】数式用3!$AN$2:$BU$2,0)),"")</f>
        <v/>
      </c>
      <c r="AC624" s="50"/>
      <c r="AD624" s="427" t="str">
        <f t="shared" si="39"/>
        <v/>
      </c>
      <c r="AE624" s="323" t="str">
        <f t="shared" si="40"/>
        <v/>
      </c>
      <c r="AF624" s="323" t="str">
        <f t="shared" si="41"/>
        <v/>
      </c>
      <c r="AG624" s="323" t="str">
        <f t="shared" si="42"/>
        <v/>
      </c>
    </row>
    <row r="625" spans="1:33" ht="25" customHeight="1">
      <c r="A625" s="430">
        <v>604</v>
      </c>
      <c r="B625" s="908" t="str">
        <f>IF(基本情報入力シート!C662="","",基本情報入力シート!C662)</f>
        <v/>
      </c>
      <c r="C625" s="909"/>
      <c r="D625" s="909"/>
      <c r="E625" s="909"/>
      <c r="F625" s="909"/>
      <c r="G625" s="909"/>
      <c r="H625" s="909"/>
      <c r="I625" s="909"/>
      <c r="J625" s="325" t="str">
        <f>IF(基本情報入力シート!M662="","",基本情報入力シート!M662)</f>
        <v/>
      </c>
      <c r="K625" s="325" t="str">
        <f>IF(基本情報入力シート!R662="","",基本情報入力シート!R662)</f>
        <v/>
      </c>
      <c r="L625" s="325" t="str">
        <f>IF(基本情報入力シート!W662="","",基本情報入力シート!W662)</f>
        <v/>
      </c>
      <c r="M625" s="335" t="str">
        <f>IF(基本情報入力シート!X662="","",基本情報入力シート!X662)</f>
        <v/>
      </c>
      <c r="N625" s="339" t="str">
        <f>IF(基本情報入力シート!Y662="","",基本情報入力シート!Y662)</f>
        <v/>
      </c>
      <c r="O625" s="47"/>
      <c r="P625" s="48"/>
      <c r="Q625" s="49"/>
      <c r="R625" s="47"/>
      <c r="S625" s="336"/>
      <c r="T625" s="454" t="str">
        <f>IFERROR(S625*VLOOKUP(AE625,【参考】数式用3!$AN$3:$BU$14,MATCH(N625,【参考】数式用3!$AN$2:$BU$2,0)),"")</f>
        <v/>
      </c>
      <c r="U625" s="337"/>
      <c r="V625" s="55"/>
      <c r="W625" s="55"/>
      <c r="X625" s="960" t="str">
        <f>IFERROR(V625*VLOOKUP(AF625,【参考】数式用3!$AN$15:$BU$23,MATCH(N625,【参考】数式用3!$AN$2:$BU$2,0)),"")</f>
        <v/>
      </c>
      <c r="Y625" s="961"/>
      <c r="Z625" s="450"/>
      <c r="AA625" s="428"/>
      <c r="AB625" s="338" t="str">
        <f>IFERROR(AA625*VLOOKUP(AG625,【参考】数式用3!$AN$24:$BU$27,MATCH(N625,【参考】数式用3!$AN$2:$BU$2,0)),"")</f>
        <v/>
      </c>
      <c r="AC625" s="50"/>
      <c r="AD625" s="427" t="str">
        <f t="shared" si="39"/>
        <v/>
      </c>
      <c r="AE625" s="323" t="str">
        <f t="shared" si="40"/>
        <v/>
      </c>
      <c r="AF625" s="323" t="str">
        <f t="shared" si="41"/>
        <v/>
      </c>
      <c r="AG625" s="323" t="str">
        <f t="shared" si="42"/>
        <v/>
      </c>
    </row>
    <row r="626" spans="1:33" ht="25" customHeight="1">
      <c r="A626" s="430">
        <v>605</v>
      </c>
      <c r="B626" s="908" t="str">
        <f>IF(基本情報入力シート!C663="","",基本情報入力シート!C663)</f>
        <v/>
      </c>
      <c r="C626" s="909"/>
      <c r="D626" s="909"/>
      <c r="E626" s="909"/>
      <c r="F626" s="909"/>
      <c r="G626" s="909"/>
      <c r="H626" s="909"/>
      <c r="I626" s="909"/>
      <c r="J626" s="325" t="str">
        <f>IF(基本情報入力シート!M663="","",基本情報入力シート!M663)</f>
        <v/>
      </c>
      <c r="K626" s="325" t="str">
        <f>IF(基本情報入力シート!R663="","",基本情報入力シート!R663)</f>
        <v/>
      </c>
      <c r="L626" s="325" t="str">
        <f>IF(基本情報入力シート!W663="","",基本情報入力シート!W663)</f>
        <v/>
      </c>
      <c r="M626" s="335" t="str">
        <f>IF(基本情報入力シート!X663="","",基本情報入力シート!X663)</f>
        <v/>
      </c>
      <c r="N626" s="339" t="str">
        <f>IF(基本情報入力シート!Y663="","",基本情報入力シート!Y663)</f>
        <v/>
      </c>
      <c r="O626" s="47"/>
      <c r="P626" s="48"/>
      <c r="Q626" s="49"/>
      <c r="R626" s="47"/>
      <c r="S626" s="336"/>
      <c r="T626" s="454" t="str">
        <f>IFERROR(S626*VLOOKUP(AE626,【参考】数式用3!$AN$3:$BU$14,MATCH(N626,【参考】数式用3!$AN$2:$BU$2,0)),"")</f>
        <v/>
      </c>
      <c r="U626" s="337"/>
      <c r="V626" s="55"/>
      <c r="W626" s="55"/>
      <c r="X626" s="960" t="str">
        <f>IFERROR(V626*VLOOKUP(AF626,【参考】数式用3!$AN$15:$BU$23,MATCH(N626,【参考】数式用3!$AN$2:$BU$2,0)),"")</f>
        <v/>
      </c>
      <c r="Y626" s="961"/>
      <c r="Z626" s="450"/>
      <c r="AA626" s="428"/>
      <c r="AB626" s="338" t="str">
        <f>IFERROR(AA626*VLOOKUP(AG626,【参考】数式用3!$AN$24:$BU$27,MATCH(N626,【参考】数式用3!$AN$2:$BU$2,0)),"")</f>
        <v/>
      </c>
      <c r="AC626" s="50"/>
      <c r="AD626" s="427" t="str">
        <f t="shared" si="39"/>
        <v/>
      </c>
      <c r="AE626" s="323" t="str">
        <f t="shared" si="40"/>
        <v/>
      </c>
      <c r="AF626" s="323" t="str">
        <f t="shared" si="41"/>
        <v/>
      </c>
      <c r="AG626" s="323" t="str">
        <f t="shared" si="42"/>
        <v/>
      </c>
    </row>
    <row r="627" spans="1:33" ht="25" customHeight="1">
      <c r="A627" s="430">
        <v>606</v>
      </c>
      <c r="B627" s="908" t="str">
        <f>IF(基本情報入力シート!C664="","",基本情報入力シート!C664)</f>
        <v/>
      </c>
      <c r="C627" s="909"/>
      <c r="D627" s="909"/>
      <c r="E627" s="909"/>
      <c r="F627" s="909"/>
      <c r="G627" s="909"/>
      <c r="H627" s="909"/>
      <c r="I627" s="909"/>
      <c r="J627" s="325" t="str">
        <f>IF(基本情報入力シート!M664="","",基本情報入力シート!M664)</f>
        <v/>
      </c>
      <c r="K627" s="325" t="str">
        <f>IF(基本情報入力シート!R664="","",基本情報入力シート!R664)</f>
        <v/>
      </c>
      <c r="L627" s="325" t="str">
        <f>IF(基本情報入力シート!W664="","",基本情報入力シート!W664)</f>
        <v/>
      </c>
      <c r="M627" s="335" t="str">
        <f>IF(基本情報入力シート!X664="","",基本情報入力シート!X664)</f>
        <v/>
      </c>
      <c r="N627" s="339" t="str">
        <f>IF(基本情報入力シート!Y664="","",基本情報入力シート!Y664)</f>
        <v/>
      </c>
      <c r="O627" s="47"/>
      <c r="P627" s="48"/>
      <c r="Q627" s="49"/>
      <c r="R627" s="47"/>
      <c r="S627" s="336"/>
      <c r="T627" s="454" t="str">
        <f>IFERROR(S627*VLOOKUP(AE627,【参考】数式用3!$AN$3:$BU$14,MATCH(N627,【参考】数式用3!$AN$2:$BU$2,0)),"")</f>
        <v/>
      </c>
      <c r="U627" s="337"/>
      <c r="V627" s="55"/>
      <c r="W627" s="55"/>
      <c r="X627" s="960" t="str">
        <f>IFERROR(V627*VLOOKUP(AF627,【参考】数式用3!$AN$15:$BU$23,MATCH(N627,【参考】数式用3!$AN$2:$BU$2,0)),"")</f>
        <v/>
      </c>
      <c r="Y627" s="961"/>
      <c r="Z627" s="450"/>
      <c r="AA627" s="428"/>
      <c r="AB627" s="338" t="str">
        <f>IFERROR(AA627*VLOOKUP(AG627,【参考】数式用3!$AN$24:$BU$27,MATCH(N627,【参考】数式用3!$AN$2:$BU$2,0)),"")</f>
        <v/>
      </c>
      <c r="AC627" s="50"/>
      <c r="AD627" s="427" t="str">
        <f t="shared" si="39"/>
        <v/>
      </c>
      <c r="AE627" s="323" t="str">
        <f t="shared" si="40"/>
        <v/>
      </c>
      <c r="AF627" s="323" t="str">
        <f t="shared" si="41"/>
        <v/>
      </c>
      <c r="AG627" s="323" t="str">
        <f t="shared" si="42"/>
        <v/>
      </c>
    </row>
    <row r="628" spans="1:33" ht="25" customHeight="1">
      <c r="A628" s="430">
        <v>607</v>
      </c>
      <c r="B628" s="908" t="str">
        <f>IF(基本情報入力シート!C665="","",基本情報入力シート!C665)</f>
        <v/>
      </c>
      <c r="C628" s="909"/>
      <c r="D628" s="909"/>
      <c r="E628" s="909"/>
      <c r="F628" s="909"/>
      <c r="G628" s="909"/>
      <c r="H628" s="909"/>
      <c r="I628" s="909"/>
      <c r="J628" s="325" t="str">
        <f>IF(基本情報入力シート!M665="","",基本情報入力シート!M665)</f>
        <v/>
      </c>
      <c r="K628" s="325" t="str">
        <f>IF(基本情報入力シート!R665="","",基本情報入力シート!R665)</f>
        <v/>
      </c>
      <c r="L628" s="325" t="str">
        <f>IF(基本情報入力シート!W665="","",基本情報入力シート!W665)</f>
        <v/>
      </c>
      <c r="M628" s="335" t="str">
        <f>IF(基本情報入力シート!X665="","",基本情報入力シート!X665)</f>
        <v/>
      </c>
      <c r="N628" s="339" t="str">
        <f>IF(基本情報入力シート!Y665="","",基本情報入力シート!Y665)</f>
        <v/>
      </c>
      <c r="O628" s="47"/>
      <c r="P628" s="48"/>
      <c r="Q628" s="49"/>
      <c r="R628" s="47"/>
      <c r="S628" s="336"/>
      <c r="T628" s="454" t="str">
        <f>IFERROR(S628*VLOOKUP(AE628,【参考】数式用3!$AN$3:$BU$14,MATCH(N628,【参考】数式用3!$AN$2:$BU$2,0)),"")</f>
        <v/>
      </c>
      <c r="U628" s="337"/>
      <c r="V628" s="55"/>
      <c r="W628" s="55"/>
      <c r="X628" s="960" t="str">
        <f>IFERROR(V628*VLOOKUP(AF628,【参考】数式用3!$AN$15:$BU$23,MATCH(N628,【参考】数式用3!$AN$2:$BU$2,0)),"")</f>
        <v/>
      </c>
      <c r="Y628" s="961"/>
      <c r="Z628" s="450"/>
      <c r="AA628" s="428"/>
      <c r="AB628" s="338" t="str">
        <f>IFERROR(AA628*VLOOKUP(AG628,【参考】数式用3!$AN$24:$BU$27,MATCH(N628,【参考】数式用3!$AN$2:$BU$2,0)),"")</f>
        <v/>
      </c>
      <c r="AC628" s="50"/>
      <c r="AD628" s="427" t="str">
        <f t="shared" si="39"/>
        <v/>
      </c>
      <c r="AE628" s="323" t="str">
        <f t="shared" si="40"/>
        <v/>
      </c>
      <c r="AF628" s="323" t="str">
        <f t="shared" si="41"/>
        <v/>
      </c>
      <c r="AG628" s="323" t="str">
        <f t="shared" si="42"/>
        <v/>
      </c>
    </row>
    <row r="629" spans="1:33" ht="25" customHeight="1">
      <c r="A629" s="430">
        <v>608</v>
      </c>
      <c r="B629" s="908" t="str">
        <f>IF(基本情報入力シート!C666="","",基本情報入力シート!C666)</f>
        <v/>
      </c>
      <c r="C629" s="909"/>
      <c r="D629" s="909"/>
      <c r="E629" s="909"/>
      <c r="F629" s="909"/>
      <c r="G629" s="909"/>
      <c r="H629" s="909"/>
      <c r="I629" s="909"/>
      <c r="J629" s="325" t="str">
        <f>IF(基本情報入力シート!M666="","",基本情報入力シート!M666)</f>
        <v/>
      </c>
      <c r="K629" s="325" t="str">
        <f>IF(基本情報入力シート!R666="","",基本情報入力シート!R666)</f>
        <v/>
      </c>
      <c r="L629" s="325" t="str">
        <f>IF(基本情報入力シート!W666="","",基本情報入力シート!W666)</f>
        <v/>
      </c>
      <c r="M629" s="335" t="str">
        <f>IF(基本情報入力シート!X666="","",基本情報入力シート!X666)</f>
        <v/>
      </c>
      <c r="N629" s="339" t="str">
        <f>IF(基本情報入力シート!Y666="","",基本情報入力シート!Y666)</f>
        <v/>
      </c>
      <c r="O629" s="47"/>
      <c r="P629" s="48"/>
      <c r="Q629" s="49"/>
      <c r="R629" s="47"/>
      <c r="S629" s="336"/>
      <c r="T629" s="454" t="str">
        <f>IFERROR(S629*VLOOKUP(AE629,【参考】数式用3!$AN$3:$BU$14,MATCH(N629,【参考】数式用3!$AN$2:$BU$2,0)),"")</f>
        <v/>
      </c>
      <c r="U629" s="337"/>
      <c r="V629" s="55"/>
      <c r="W629" s="55"/>
      <c r="X629" s="960" t="str">
        <f>IFERROR(V629*VLOOKUP(AF629,【参考】数式用3!$AN$15:$BU$23,MATCH(N629,【参考】数式用3!$AN$2:$BU$2,0)),"")</f>
        <v/>
      </c>
      <c r="Y629" s="961"/>
      <c r="Z629" s="450"/>
      <c r="AA629" s="428"/>
      <c r="AB629" s="338" t="str">
        <f>IFERROR(AA629*VLOOKUP(AG629,【参考】数式用3!$AN$24:$BU$27,MATCH(N629,【参考】数式用3!$AN$2:$BU$2,0)),"")</f>
        <v/>
      </c>
      <c r="AC629" s="50"/>
      <c r="AD629" s="427" t="str">
        <f t="shared" si="39"/>
        <v/>
      </c>
      <c r="AE629" s="323" t="str">
        <f t="shared" si="40"/>
        <v/>
      </c>
      <c r="AF629" s="323" t="str">
        <f t="shared" si="41"/>
        <v/>
      </c>
      <c r="AG629" s="323" t="str">
        <f t="shared" si="42"/>
        <v/>
      </c>
    </row>
    <row r="630" spans="1:33" ht="25" customHeight="1">
      <c r="A630" s="430">
        <v>609</v>
      </c>
      <c r="B630" s="908" t="str">
        <f>IF(基本情報入力シート!C667="","",基本情報入力シート!C667)</f>
        <v/>
      </c>
      <c r="C630" s="909"/>
      <c r="D630" s="909"/>
      <c r="E630" s="909"/>
      <c r="F630" s="909"/>
      <c r="G630" s="909"/>
      <c r="H630" s="909"/>
      <c r="I630" s="909"/>
      <c r="J630" s="325" t="str">
        <f>IF(基本情報入力シート!M667="","",基本情報入力シート!M667)</f>
        <v/>
      </c>
      <c r="K630" s="325" t="str">
        <f>IF(基本情報入力シート!R667="","",基本情報入力シート!R667)</f>
        <v/>
      </c>
      <c r="L630" s="325" t="str">
        <f>IF(基本情報入力シート!W667="","",基本情報入力シート!W667)</f>
        <v/>
      </c>
      <c r="M630" s="335" t="str">
        <f>IF(基本情報入力シート!X667="","",基本情報入力シート!X667)</f>
        <v/>
      </c>
      <c r="N630" s="339" t="str">
        <f>IF(基本情報入力シート!Y667="","",基本情報入力シート!Y667)</f>
        <v/>
      </c>
      <c r="O630" s="47"/>
      <c r="P630" s="48"/>
      <c r="Q630" s="49"/>
      <c r="R630" s="47"/>
      <c r="S630" s="336"/>
      <c r="T630" s="454" t="str">
        <f>IFERROR(S630*VLOOKUP(AE630,【参考】数式用3!$AN$3:$BU$14,MATCH(N630,【参考】数式用3!$AN$2:$BU$2,0)),"")</f>
        <v/>
      </c>
      <c r="U630" s="337"/>
      <c r="V630" s="55"/>
      <c r="W630" s="55"/>
      <c r="X630" s="960" t="str">
        <f>IFERROR(V630*VLOOKUP(AF630,【参考】数式用3!$AN$15:$BU$23,MATCH(N630,【参考】数式用3!$AN$2:$BU$2,0)),"")</f>
        <v/>
      </c>
      <c r="Y630" s="961"/>
      <c r="Z630" s="450"/>
      <c r="AA630" s="428"/>
      <c r="AB630" s="338" t="str">
        <f>IFERROR(AA630*VLOOKUP(AG630,【参考】数式用3!$AN$24:$BU$27,MATCH(N630,【参考】数式用3!$AN$2:$BU$2,0)),"")</f>
        <v/>
      </c>
      <c r="AC630" s="50"/>
      <c r="AD630" s="427" t="str">
        <f t="shared" si="39"/>
        <v/>
      </c>
      <c r="AE630" s="323" t="str">
        <f t="shared" si="40"/>
        <v/>
      </c>
      <c r="AF630" s="323" t="str">
        <f t="shared" si="41"/>
        <v/>
      </c>
      <c r="AG630" s="323" t="str">
        <f t="shared" si="42"/>
        <v/>
      </c>
    </row>
    <row r="631" spans="1:33" ht="25" customHeight="1">
      <c r="A631" s="430">
        <v>610</v>
      </c>
      <c r="B631" s="908" t="str">
        <f>IF(基本情報入力シート!C668="","",基本情報入力シート!C668)</f>
        <v/>
      </c>
      <c r="C631" s="909"/>
      <c r="D631" s="909"/>
      <c r="E631" s="909"/>
      <c r="F631" s="909"/>
      <c r="G631" s="909"/>
      <c r="H631" s="909"/>
      <c r="I631" s="909"/>
      <c r="J631" s="325" t="str">
        <f>IF(基本情報入力シート!M668="","",基本情報入力シート!M668)</f>
        <v/>
      </c>
      <c r="K631" s="325" t="str">
        <f>IF(基本情報入力シート!R668="","",基本情報入力シート!R668)</f>
        <v/>
      </c>
      <c r="L631" s="325" t="str">
        <f>IF(基本情報入力シート!W668="","",基本情報入力シート!W668)</f>
        <v/>
      </c>
      <c r="M631" s="335" t="str">
        <f>IF(基本情報入力シート!X668="","",基本情報入力シート!X668)</f>
        <v/>
      </c>
      <c r="N631" s="339" t="str">
        <f>IF(基本情報入力シート!Y668="","",基本情報入力シート!Y668)</f>
        <v/>
      </c>
      <c r="O631" s="47"/>
      <c r="P631" s="48"/>
      <c r="Q631" s="49"/>
      <c r="R631" s="47"/>
      <c r="S631" s="336"/>
      <c r="T631" s="454" t="str">
        <f>IFERROR(S631*VLOOKUP(AE631,【参考】数式用3!$AN$3:$BU$14,MATCH(N631,【参考】数式用3!$AN$2:$BU$2,0)),"")</f>
        <v/>
      </c>
      <c r="U631" s="337"/>
      <c r="V631" s="55"/>
      <c r="W631" s="55"/>
      <c r="X631" s="960" t="str">
        <f>IFERROR(V631*VLOOKUP(AF631,【参考】数式用3!$AN$15:$BU$23,MATCH(N631,【参考】数式用3!$AN$2:$BU$2,0)),"")</f>
        <v/>
      </c>
      <c r="Y631" s="961"/>
      <c r="Z631" s="450"/>
      <c r="AA631" s="428"/>
      <c r="AB631" s="338" t="str">
        <f>IFERROR(AA631*VLOOKUP(AG631,【参考】数式用3!$AN$24:$BU$27,MATCH(N631,【参考】数式用3!$AN$2:$BU$2,0)),"")</f>
        <v/>
      </c>
      <c r="AC631" s="50"/>
      <c r="AD631" s="427" t="str">
        <f t="shared" si="39"/>
        <v/>
      </c>
      <c r="AE631" s="323" t="str">
        <f t="shared" si="40"/>
        <v/>
      </c>
      <c r="AF631" s="323" t="str">
        <f t="shared" si="41"/>
        <v/>
      </c>
      <c r="AG631" s="323" t="str">
        <f t="shared" si="42"/>
        <v/>
      </c>
    </row>
    <row r="632" spans="1:33" ht="25" customHeight="1">
      <c r="A632" s="430">
        <v>611</v>
      </c>
      <c r="B632" s="908" t="str">
        <f>IF(基本情報入力シート!C669="","",基本情報入力シート!C669)</f>
        <v/>
      </c>
      <c r="C632" s="909"/>
      <c r="D632" s="909"/>
      <c r="E632" s="909"/>
      <c r="F632" s="909"/>
      <c r="G632" s="909"/>
      <c r="H632" s="909"/>
      <c r="I632" s="909"/>
      <c r="J632" s="325" t="str">
        <f>IF(基本情報入力シート!M669="","",基本情報入力シート!M669)</f>
        <v/>
      </c>
      <c r="K632" s="325" t="str">
        <f>IF(基本情報入力シート!R669="","",基本情報入力シート!R669)</f>
        <v/>
      </c>
      <c r="L632" s="325" t="str">
        <f>IF(基本情報入力シート!W669="","",基本情報入力シート!W669)</f>
        <v/>
      </c>
      <c r="M632" s="335" t="str">
        <f>IF(基本情報入力シート!X669="","",基本情報入力シート!X669)</f>
        <v/>
      </c>
      <c r="N632" s="339" t="str">
        <f>IF(基本情報入力シート!Y669="","",基本情報入力シート!Y669)</f>
        <v/>
      </c>
      <c r="O632" s="47"/>
      <c r="P632" s="48"/>
      <c r="Q632" s="49"/>
      <c r="R632" s="47"/>
      <c r="S632" s="336"/>
      <c r="T632" s="454" t="str">
        <f>IFERROR(S632*VLOOKUP(AE632,【参考】数式用3!$AN$3:$BU$14,MATCH(N632,【参考】数式用3!$AN$2:$BU$2,0)),"")</f>
        <v/>
      </c>
      <c r="U632" s="337"/>
      <c r="V632" s="55"/>
      <c r="W632" s="55"/>
      <c r="X632" s="960" t="str">
        <f>IFERROR(V632*VLOOKUP(AF632,【参考】数式用3!$AN$15:$BU$23,MATCH(N632,【参考】数式用3!$AN$2:$BU$2,0)),"")</f>
        <v/>
      </c>
      <c r="Y632" s="961"/>
      <c r="Z632" s="450"/>
      <c r="AA632" s="428"/>
      <c r="AB632" s="338" t="str">
        <f>IFERROR(AA632*VLOOKUP(AG632,【参考】数式用3!$AN$24:$BU$27,MATCH(N632,【参考】数式用3!$AN$2:$BU$2,0)),"")</f>
        <v/>
      </c>
      <c r="AC632" s="50"/>
      <c r="AD632" s="427" t="str">
        <f t="shared" si="39"/>
        <v/>
      </c>
      <c r="AE632" s="323" t="str">
        <f t="shared" si="40"/>
        <v/>
      </c>
      <c r="AF632" s="323" t="str">
        <f t="shared" si="41"/>
        <v/>
      </c>
      <c r="AG632" s="323" t="str">
        <f t="shared" si="42"/>
        <v/>
      </c>
    </row>
    <row r="633" spans="1:33" ht="25" customHeight="1">
      <c r="A633" s="430">
        <v>612</v>
      </c>
      <c r="B633" s="908" t="str">
        <f>IF(基本情報入力シート!C670="","",基本情報入力シート!C670)</f>
        <v/>
      </c>
      <c r="C633" s="909"/>
      <c r="D633" s="909"/>
      <c r="E633" s="909"/>
      <c r="F633" s="909"/>
      <c r="G633" s="909"/>
      <c r="H633" s="909"/>
      <c r="I633" s="909"/>
      <c r="J633" s="325" t="str">
        <f>IF(基本情報入力シート!M670="","",基本情報入力シート!M670)</f>
        <v/>
      </c>
      <c r="K633" s="325" t="str">
        <f>IF(基本情報入力シート!R670="","",基本情報入力シート!R670)</f>
        <v/>
      </c>
      <c r="L633" s="325" t="str">
        <f>IF(基本情報入力シート!W670="","",基本情報入力シート!W670)</f>
        <v/>
      </c>
      <c r="M633" s="335" t="str">
        <f>IF(基本情報入力シート!X670="","",基本情報入力シート!X670)</f>
        <v/>
      </c>
      <c r="N633" s="339" t="str">
        <f>IF(基本情報入力シート!Y670="","",基本情報入力シート!Y670)</f>
        <v/>
      </c>
      <c r="O633" s="47"/>
      <c r="P633" s="48"/>
      <c r="Q633" s="49"/>
      <c r="R633" s="47"/>
      <c r="S633" s="336"/>
      <c r="T633" s="454" t="str">
        <f>IFERROR(S633*VLOOKUP(AE633,【参考】数式用3!$AN$3:$BU$14,MATCH(N633,【参考】数式用3!$AN$2:$BU$2,0)),"")</f>
        <v/>
      </c>
      <c r="U633" s="337"/>
      <c r="V633" s="55"/>
      <c r="W633" s="55"/>
      <c r="X633" s="960" t="str">
        <f>IFERROR(V633*VLOOKUP(AF633,【参考】数式用3!$AN$15:$BU$23,MATCH(N633,【参考】数式用3!$AN$2:$BU$2,0)),"")</f>
        <v/>
      </c>
      <c r="Y633" s="961"/>
      <c r="Z633" s="450"/>
      <c r="AA633" s="428"/>
      <c r="AB633" s="338" t="str">
        <f>IFERROR(AA633*VLOOKUP(AG633,【参考】数式用3!$AN$24:$BU$27,MATCH(N633,【参考】数式用3!$AN$2:$BU$2,0)),"")</f>
        <v/>
      </c>
      <c r="AC633" s="50"/>
      <c r="AD633" s="427" t="str">
        <f t="shared" si="39"/>
        <v/>
      </c>
      <c r="AE633" s="323" t="str">
        <f t="shared" si="40"/>
        <v/>
      </c>
      <c r="AF633" s="323" t="str">
        <f t="shared" si="41"/>
        <v/>
      </c>
      <c r="AG633" s="323" t="str">
        <f t="shared" si="42"/>
        <v/>
      </c>
    </row>
    <row r="634" spans="1:33" ht="25" customHeight="1">
      <c r="A634" s="430">
        <v>613</v>
      </c>
      <c r="B634" s="908" t="str">
        <f>IF(基本情報入力シート!C671="","",基本情報入力シート!C671)</f>
        <v/>
      </c>
      <c r="C634" s="909"/>
      <c r="D634" s="909"/>
      <c r="E634" s="909"/>
      <c r="F634" s="909"/>
      <c r="G634" s="909"/>
      <c r="H634" s="909"/>
      <c r="I634" s="909"/>
      <c r="J634" s="325" t="str">
        <f>IF(基本情報入力シート!M671="","",基本情報入力シート!M671)</f>
        <v/>
      </c>
      <c r="K634" s="325" t="str">
        <f>IF(基本情報入力シート!R671="","",基本情報入力シート!R671)</f>
        <v/>
      </c>
      <c r="L634" s="325" t="str">
        <f>IF(基本情報入力シート!W671="","",基本情報入力シート!W671)</f>
        <v/>
      </c>
      <c r="M634" s="335" t="str">
        <f>IF(基本情報入力シート!X671="","",基本情報入力シート!X671)</f>
        <v/>
      </c>
      <c r="N634" s="339" t="str">
        <f>IF(基本情報入力シート!Y671="","",基本情報入力シート!Y671)</f>
        <v/>
      </c>
      <c r="O634" s="47"/>
      <c r="P634" s="48"/>
      <c r="Q634" s="49"/>
      <c r="R634" s="47"/>
      <c r="S634" s="336"/>
      <c r="T634" s="454" t="str">
        <f>IFERROR(S634*VLOOKUP(AE634,【参考】数式用3!$AN$3:$BU$14,MATCH(N634,【参考】数式用3!$AN$2:$BU$2,0)),"")</f>
        <v/>
      </c>
      <c r="U634" s="337"/>
      <c r="V634" s="55"/>
      <c r="W634" s="55"/>
      <c r="X634" s="960" t="str">
        <f>IFERROR(V634*VLOOKUP(AF634,【参考】数式用3!$AN$15:$BU$23,MATCH(N634,【参考】数式用3!$AN$2:$BU$2,0)),"")</f>
        <v/>
      </c>
      <c r="Y634" s="961"/>
      <c r="Z634" s="450"/>
      <c r="AA634" s="428"/>
      <c r="AB634" s="338" t="str">
        <f>IFERROR(AA634*VLOOKUP(AG634,【参考】数式用3!$AN$24:$BU$27,MATCH(N634,【参考】数式用3!$AN$2:$BU$2,0)),"")</f>
        <v/>
      </c>
      <c r="AC634" s="50"/>
      <c r="AD634" s="427" t="str">
        <f t="shared" si="39"/>
        <v/>
      </c>
      <c r="AE634" s="323" t="str">
        <f t="shared" si="40"/>
        <v/>
      </c>
      <c r="AF634" s="323" t="str">
        <f t="shared" si="41"/>
        <v/>
      </c>
      <c r="AG634" s="323" t="str">
        <f t="shared" si="42"/>
        <v/>
      </c>
    </row>
    <row r="635" spans="1:33" ht="25" customHeight="1">
      <c r="A635" s="430">
        <v>614</v>
      </c>
      <c r="B635" s="908" t="str">
        <f>IF(基本情報入力シート!C672="","",基本情報入力シート!C672)</f>
        <v/>
      </c>
      <c r="C635" s="909"/>
      <c r="D635" s="909"/>
      <c r="E635" s="909"/>
      <c r="F635" s="909"/>
      <c r="G635" s="909"/>
      <c r="H635" s="909"/>
      <c r="I635" s="909"/>
      <c r="J635" s="325" t="str">
        <f>IF(基本情報入力シート!M672="","",基本情報入力シート!M672)</f>
        <v/>
      </c>
      <c r="K635" s="325" t="str">
        <f>IF(基本情報入力シート!R672="","",基本情報入力シート!R672)</f>
        <v/>
      </c>
      <c r="L635" s="325" t="str">
        <f>IF(基本情報入力シート!W672="","",基本情報入力シート!W672)</f>
        <v/>
      </c>
      <c r="M635" s="335" t="str">
        <f>IF(基本情報入力シート!X672="","",基本情報入力シート!X672)</f>
        <v/>
      </c>
      <c r="N635" s="339" t="str">
        <f>IF(基本情報入力シート!Y672="","",基本情報入力シート!Y672)</f>
        <v/>
      </c>
      <c r="O635" s="47"/>
      <c r="P635" s="48"/>
      <c r="Q635" s="49"/>
      <c r="R635" s="47"/>
      <c r="S635" s="336"/>
      <c r="T635" s="454" t="str">
        <f>IFERROR(S635*VLOOKUP(AE635,【参考】数式用3!$AN$3:$BU$14,MATCH(N635,【参考】数式用3!$AN$2:$BU$2,0)),"")</f>
        <v/>
      </c>
      <c r="U635" s="337"/>
      <c r="V635" s="55"/>
      <c r="W635" s="55"/>
      <c r="X635" s="960" t="str">
        <f>IFERROR(V635*VLOOKUP(AF635,【参考】数式用3!$AN$15:$BU$23,MATCH(N635,【参考】数式用3!$AN$2:$BU$2,0)),"")</f>
        <v/>
      </c>
      <c r="Y635" s="961"/>
      <c r="Z635" s="450"/>
      <c r="AA635" s="428"/>
      <c r="AB635" s="338" t="str">
        <f>IFERROR(AA635*VLOOKUP(AG635,【参考】数式用3!$AN$24:$BU$27,MATCH(N635,【参考】数式用3!$AN$2:$BU$2,0)),"")</f>
        <v/>
      </c>
      <c r="AC635" s="50"/>
      <c r="AD635" s="427" t="str">
        <f t="shared" si="39"/>
        <v/>
      </c>
      <c r="AE635" s="323" t="str">
        <f t="shared" si="40"/>
        <v/>
      </c>
      <c r="AF635" s="323" t="str">
        <f t="shared" si="41"/>
        <v/>
      </c>
      <c r="AG635" s="323" t="str">
        <f t="shared" si="42"/>
        <v/>
      </c>
    </row>
    <row r="636" spans="1:33" ht="25" customHeight="1">
      <c r="A636" s="430">
        <v>615</v>
      </c>
      <c r="B636" s="908" t="str">
        <f>IF(基本情報入力シート!C673="","",基本情報入力シート!C673)</f>
        <v/>
      </c>
      <c r="C636" s="909"/>
      <c r="D636" s="909"/>
      <c r="E636" s="909"/>
      <c r="F636" s="909"/>
      <c r="G636" s="909"/>
      <c r="H636" s="909"/>
      <c r="I636" s="909"/>
      <c r="J636" s="325" t="str">
        <f>IF(基本情報入力シート!M673="","",基本情報入力シート!M673)</f>
        <v/>
      </c>
      <c r="K636" s="325" t="str">
        <f>IF(基本情報入力シート!R673="","",基本情報入力シート!R673)</f>
        <v/>
      </c>
      <c r="L636" s="325" t="str">
        <f>IF(基本情報入力シート!W673="","",基本情報入力シート!W673)</f>
        <v/>
      </c>
      <c r="M636" s="335" t="str">
        <f>IF(基本情報入力シート!X673="","",基本情報入力シート!X673)</f>
        <v/>
      </c>
      <c r="N636" s="339" t="str">
        <f>IF(基本情報入力シート!Y673="","",基本情報入力シート!Y673)</f>
        <v/>
      </c>
      <c r="O636" s="47"/>
      <c r="P636" s="48"/>
      <c r="Q636" s="49"/>
      <c r="R636" s="47"/>
      <c r="S636" s="336"/>
      <c r="T636" s="454" t="str">
        <f>IFERROR(S636*VLOOKUP(AE636,【参考】数式用3!$AN$3:$BU$14,MATCH(N636,【参考】数式用3!$AN$2:$BU$2,0)),"")</f>
        <v/>
      </c>
      <c r="U636" s="337"/>
      <c r="V636" s="55"/>
      <c r="W636" s="55"/>
      <c r="X636" s="960" t="str">
        <f>IFERROR(V636*VLOOKUP(AF636,【参考】数式用3!$AN$15:$BU$23,MATCH(N636,【参考】数式用3!$AN$2:$BU$2,0)),"")</f>
        <v/>
      </c>
      <c r="Y636" s="961"/>
      <c r="Z636" s="450"/>
      <c r="AA636" s="428"/>
      <c r="AB636" s="338" t="str">
        <f>IFERROR(AA636*VLOOKUP(AG636,【参考】数式用3!$AN$24:$BU$27,MATCH(N636,【参考】数式用3!$AN$2:$BU$2,0)),"")</f>
        <v/>
      </c>
      <c r="AC636" s="50"/>
      <c r="AD636" s="427" t="str">
        <f t="shared" si="39"/>
        <v/>
      </c>
      <c r="AE636" s="323" t="str">
        <f t="shared" si="40"/>
        <v/>
      </c>
      <c r="AF636" s="323" t="str">
        <f t="shared" si="41"/>
        <v/>
      </c>
      <c r="AG636" s="323" t="str">
        <f t="shared" si="42"/>
        <v/>
      </c>
    </row>
    <row r="637" spans="1:33" ht="25" customHeight="1">
      <c r="A637" s="430">
        <v>616</v>
      </c>
      <c r="B637" s="908" t="str">
        <f>IF(基本情報入力シート!C674="","",基本情報入力シート!C674)</f>
        <v/>
      </c>
      <c r="C637" s="909"/>
      <c r="D637" s="909"/>
      <c r="E637" s="909"/>
      <c r="F637" s="909"/>
      <c r="G637" s="909"/>
      <c r="H637" s="909"/>
      <c r="I637" s="909"/>
      <c r="J637" s="325" t="str">
        <f>IF(基本情報入力シート!M674="","",基本情報入力シート!M674)</f>
        <v/>
      </c>
      <c r="K637" s="325" t="str">
        <f>IF(基本情報入力シート!R674="","",基本情報入力シート!R674)</f>
        <v/>
      </c>
      <c r="L637" s="325" t="str">
        <f>IF(基本情報入力シート!W674="","",基本情報入力シート!W674)</f>
        <v/>
      </c>
      <c r="M637" s="335" t="str">
        <f>IF(基本情報入力シート!X674="","",基本情報入力シート!X674)</f>
        <v/>
      </c>
      <c r="N637" s="339" t="str">
        <f>IF(基本情報入力シート!Y674="","",基本情報入力シート!Y674)</f>
        <v/>
      </c>
      <c r="O637" s="47"/>
      <c r="P637" s="48"/>
      <c r="Q637" s="49"/>
      <c r="R637" s="47"/>
      <c r="S637" s="336"/>
      <c r="T637" s="454" t="str">
        <f>IFERROR(S637*VLOOKUP(AE637,【参考】数式用3!$AN$3:$BU$14,MATCH(N637,【参考】数式用3!$AN$2:$BU$2,0)),"")</f>
        <v/>
      </c>
      <c r="U637" s="337"/>
      <c r="V637" s="55"/>
      <c r="W637" s="55"/>
      <c r="X637" s="960" t="str">
        <f>IFERROR(V637*VLOOKUP(AF637,【参考】数式用3!$AN$15:$BU$23,MATCH(N637,【参考】数式用3!$AN$2:$BU$2,0)),"")</f>
        <v/>
      </c>
      <c r="Y637" s="961"/>
      <c r="Z637" s="450"/>
      <c r="AA637" s="428"/>
      <c r="AB637" s="338" t="str">
        <f>IFERROR(AA637*VLOOKUP(AG637,【参考】数式用3!$AN$24:$BU$27,MATCH(N637,【参考】数式用3!$AN$2:$BU$2,0)),"")</f>
        <v/>
      </c>
      <c r="AC637" s="50"/>
      <c r="AD637" s="427" t="str">
        <f t="shared" si="39"/>
        <v/>
      </c>
      <c r="AE637" s="323" t="str">
        <f t="shared" si="40"/>
        <v/>
      </c>
      <c r="AF637" s="323" t="str">
        <f t="shared" si="41"/>
        <v/>
      </c>
      <c r="AG637" s="323" t="str">
        <f t="shared" si="42"/>
        <v/>
      </c>
    </row>
    <row r="638" spans="1:33" ht="25" customHeight="1">
      <c r="A638" s="430">
        <v>617</v>
      </c>
      <c r="B638" s="908" t="str">
        <f>IF(基本情報入力シート!C675="","",基本情報入力シート!C675)</f>
        <v/>
      </c>
      <c r="C638" s="909"/>
      <c r="D638" s="909"/>
      <c r="E638" s="909"/>
      <c r="F638" s="909"/>
      <c r="G638" s="909"/>
      <c r="H638" s="909"/>
      <c r="I638" s="909"/>
      <c r="J638" s="325" t="str">
        <f>IF(基本情報入力シート!M675="","",基本情報入力シート!M675)</f>
        <v/>
      </c>
      <c r="K638" s="325" t="str">
        <f>IF(基本情報入力シート!R675="","",基本情報入力シート!R675)</f>
        <v/>
      </c>
      <c r="L638" s="325" t="str">
        <f>IF(基本情報入力シート!W675="","",基本情報入力シート!W675)</f>
        <v/>
      </c>
      <c r="M638" s="335" t="str">
        <f>IF(基本情報入力シート!X675="","",基本情報入力シート!X675)</f>
        <v/>
      </c>
      <c r="N638" s="339" t="str">
        <f>IF(基本情報入力シート!Y675="","",基本情報入力シート!Y675)</f>
        <v/>
      </c>
      <c r="O638" s="47"/>
      <c r="P638" s="48"/>
      <c r="Q638" s="49"/>
      <c r="R638" s="47"/>
      <c r="S638" s="336"/>
      <c r="T638" s="454" t="str">
        <f>IFERROR(S638*VLOOKUP(AE638,【参考】数式用3!$AN$3:$BU$14,MATCH(N638,【参考】数式用3!$AN$2:$BU$2,0)),"")</f>
        <v/>
      </c>
      <c r="U638" s="337"/>
      <c r="V638" s="55"/>
      <c r="W638" s="55"/>
      <c r="X638" s="960" t="str">
        <f>IFERROR(V638*VLOOKUP(AF638,【参考】数式用3!$AN$15:$BU$23,MATCH(N638,【参考】数式用3!$AN$2:$BU$2,0)),"")</f>
        <v/>
      </c>
      <c r="Y638" s="961"/>
      <c r="Z638" s="450"/>
      <c r="AA638" s="428"/>
      <c r="AB638" s="338" t="str">
        <f>IFERROR(AA638*VLOOKUP(AG638,【参考】数式用3!$AN$24:$BU$27,MATCH(N638,【参考】数式用3!$AN$2:$BU$2,0)),"")</f>
        <v/>
      </c>
      <c r="AC638" s="50"/>
      <c r="AD638" s="427" t="str">
        <f t="shared" si="39"/>
        <v/>
      </c>
      <c r="AE638" s="323" t="str">
        <f t="shared" si="40"/>
        <v/>
      </c>
      <c r="AF638" s="323" t="str">
        <f t="shared" si="41"/>
        <v/>
      </c>
      <c r="AG638" s="323" t="str">
        <f t="shared" si="42"/>
        <v/>
      </c>
    </row>
    <row r="639" spans="1:33" ht="25" customHeight="1">
      <c r="A639" s="430">
        <v>618</v>
      </c>
      <c r="B639" s="908" t="str">
        <f>IF(基本情報入力シート!C676="","",基本情報入力シート!C676)</f>
        <v/>
      </c>
      <c r="C639" s="909"/>
      <c r="D639" s="909"/>
      <c r="E639" s="909"/>
      <c r="F639" s="909"/>
      <c r="G639" s="909"/>
      <c r="H639" s="909"/>
      <c r="I639" s="909"/>
      <c r="J639" s="325" t="str">
        <f>IF(基本情報入力シート!M676="","",基本情報入力シート!M676)</f>
        <v/>
      </c>
      <c r="K639" s="325" t="str">
        <f>IF(基本情報入力シート!R676="","",基本情報入力シート!R676)</f>
        <v/>
      </c>
      <c r="L639" s="325" t="str">
        <f>IF(基本情報入力シート!W676="","",基本情報入力シート!W676)</f>
        <v/>
      </c>
      <c r="M639" s="335" t="str">
        <f>IF(基本情報入力シート!X676="","",基本情報入力シート!X676)</f>
        <v/>
      </c>
      <c r="N639" s="339" t="str">
        <f>IF(基本情報入力シート!Y676="","",基本情報入力シート!Y676)</f>
        <v/>
      </c>
      <c r="O639" s="47"/>
      <c r="P639" s="48"/>
      <c r="Q639" s="49"/>
      <c r="R639" s="47"/>
      <c r="S639" s="336"/>
      <c r="T639" s="454" t="str">
        <f>IFERROR(S639*VLOOKUP(AE639,【参考】数式用3!$AN$3:$BU$14,MATCH(N639,【参考】数式用3!$AN$2:$BU$2,0)),"")</f>
        <v/>
      </c>
      <c r="U639" s="337"/>
      <c r="V639" s="55"/>
      <c r="W639" s="55"/>
      <c r="X639" s="960" t="str">
        <f>IFERROR(V639*VLOOKUP(AF639,【参考】数式用3!$AN$15:$BU$23,MATCH(N639,【参考】数式用3!$AN$2:$BU$2,0)),"")</f>
        <v/>
      </c>
      <c r="Y639" s="961"/>
      <c r="Z639" s="450"/>
      <c r="AA639" s="428"/>
      <c r="AB639" s="338" t="str">
        <f>IFERROR(AA639*VLOOKUP(AG639,【参考】数式用3!$AN$24:$BU$27,MATCH(N639,【参考】数式用3!$AN$2:$BU$2,0)),"")</f>
        <v/>
      </c>
      <c r="AC639" s="50"/>
      <c r="AD639" s="427" t="str">
        <f t="shared" si="39"/>
        <v/>
      </c>
      <c r="AE639" s="323" t="str">
        <f t="shared" si="40"/>
        <v/>
      </c>
      <c r="AF639" s="323" t="str">
        <f t="shared" si="41"/>
        <v/>
      </c>
      <c r="AG639" s="323" t="str">
        <f t="shared" si="42"/>
        <v/>
      </c>
    </row>
    <row r="640" spans="1:33" ht="25" customHeight="1">
      <c r="A640" s="430">
        <v>619</v>
      </c>
      <c r="B640" s="908" t="str">
        <f>IF(基本情報入力シート!C677="","",基本情報入力シート!C677)</f>
        <v/>
      </c>
      <c r="C640" s="909"/>
      <c r="D640" s="909"/>
      <c r="E640" s="909"/>
      <c r="F640" s="909"/>
      <c r="G640" s="909"/>
      <c r="H640" s="909"/>
      <c r="I640" s="909"/>
      <c r="J640" s="325" t="str">
        <f>IF(基本情報入力シート!M677="","",基本情報入力シート!M677)</f>
        <v/>
      </c>
      <c r="K640" s="325" t="str">
        <f>IF(基本情報入力シート!R677="","",基本情報入力シート!R677)</f>
        <v/>
      </c>
      <c r="L640" s="325" t="str">
        <f>IF(基本情報入力シート!W677="","",基本情報入力シート!W677)</f>
        <v/>
      </c>
      <c r="M640" s="335" t="str">
        <f>IF(基本情報入力シート!X677="","",基本情報入力シート!X677)</f>
        <v/>
      </c>
      <c r="N640" s="339" t="str">
        <f>IF(基本情報入力シート!Y677="","",基本情報入力シート!Y677)</f>
        <v/>
      </c>
      <c r="O640" s="47"/>
      <c r="P640" s="48"/>
      <c r="Q640" s="49"/>
      <c r="R640" s="47"/>
      <c r="S640" s="336"/>
      <c r="T640" s="454" t="str">
        <f>IFERROR(S640*VLOOKUP(AE640,【参考】数式用3!$AN$3:$BU$14,MATCH(N640,【参考】数式用3!$AN$2:$BU$2,0)),"")</f>
        <v/>
      </c>
      <c r="U640" s="337"/>
      <c r="V640" s="55"/>
      <c r="W640" s="55"/>
      <c r="X640" s="960" t="str">
        <f>IFERROR(V640*VLOOKUP(AF640,【参考】数式用3!$AN$15:$BU$23,MATCH(N640,【参考】数式用3!$AN$2:$BU$2,0)),"")</f>
        <v/>
      </c>
      <c r="Y640" s="961"/>
      <c r="Z640" s="450"/>
      <c r="AA640" s="428"/>
      <c r="AB640" s="338" t="str">
        <f>IFERROR(AA640*VLOOKUP(AG640,【参考】数式用3!$AN$24:$BU$27,MATCH(N640,【参考】数式用3!$AN$2:$BU$2,0)),"")</f>
        <v/>
      </c>
      <c r="AC640" s="50"/>
      <c r="AD640" s="427" t="str">
        <f t="shared" si="39"/>
        <v/>
      </c>
      <c r="AE640" s="323" t="str">
        <f t="shared" si="40"/>
        <v/>
      </c>
      <c r="AF640" s="323" t="str">
        <f t="shared" si="41"/>
        <v/>
      </c>
      <c r="AG640" s="323" t="str">
        <f t="shared" si="42"/>
        <v/>
      </c>
    </row>
    <row r="641" spans="1:33" ht="25" customHeight="1">
      <c r="A641" s="430">
        <v>620</v>
      </c>
      <c r="B641" s="908" t="str">
        <f>IF(基本情報入力シート!C678="","",基本情報入力シート!C678)</f>
        <v/>
      </c>
      <c r="C641" s="909"/>
      <c r="D641" s="909"/>
      <c r="E641" s="909"/>
      <c r="F641" s="909"/>
      <c r="G641" s="909"/>
      <c r="H641" s="909"/>
      <c r="I641" s="909"/>
      <c r="J641" s="325" t="str">
        <f>IF(基本情報入力シート!M678="","",基本情報入力シート!M678)</f>
        <v/>
      </c>
      <c r="K641" s="325" t="str">
        <f>IF(基本情報入力シート!R678="","",基本情報入力シート!R678)</f>
        <v/>
      </c>
      <c r="L641" s="325" t="str">
        <f>IF(基本情報入力シート!W678="","",基本情報入力シート!W678)</f>
        <v/>
      </c>
      <c r="M641" s="335" t="str">
        <f>IF(基本情報入力シート!X678="","",基本情報入力シート!X678)</f>
        <v/>
      </c>
      <c r="N641" s="339" t="str">
        <f>IF(基本情報入力シート!Y678="","",基本情報入力シート!Y678)</f>
        <v/>
      </c>
      <c r="O641" s="47"/>
      <c r="P641" s="48"/>
      <c r="Q641" s="49"/>
      <c r="R641" s="47"/>
      <c r="S641" s="336"/>
      <c r="T641" s="454" t="str">
        <f>IFERROR(S641*VLOOKUP(AE641,【参考】数式用3!$AN$3:$BU$14,MATCH(N641,【参考】数式用3!$AN$2:$BU$2,0)),"")</f>
        <v/>
      </c>
      <c r="U641" s="337"/>
      <c r="V641" s="55"/>
      <c r="W641" s="55"/>
      <c r="X641" s="960" t="str">
        <f>IFERROR(V641*VLOOKUP(AF641,【参考】数式用3!$AN$15:$BU$23,MATCH(N641,【参考】数式用3!$AN$2:$BU$2,0)),"")</f>
        <v/>
      </c>
      <c r="Y641" s="961"/>
      <c r="Z641" s="450"/>
      <c r="AA641" s="428"/>
      <c r="AB641" s="338" t="str">
        <f>IFERROR(AA641*VLOOKUP(AG641,【参考】数式用3!$AN$24:$BU$27,MATCH(N641,【参考】数式用3!$AN$2:$BU$2,0)),"")</f>
        <v/>
      </c>
      <c r="AC641" s="50"/>
      <c r="AD641" s="427" t="str">
        <f t="shared" si="39"/>
        <v/>
      </c>
      <c r="AE641" s="323" t="str">
        <f t="shared" si="40"/>
        <v/>
      </c>
      <c r="AF641" s="323" t="str">
        <f t="shared" si="41"/>
        <v/>
      </c>
      <c r="AG641" s="323" t="str">
        <f t="shared" si="42"/>
        <v/>
      </c>
    </row>
    <row r="642" spans="1:33" ht="25" customHeight="1">
      <c r="A642" s="430">
        <v>621</v>
      </c>
      <c r="B642" s="908" t="str">
        <f>IF(基本情報入力シート!C679="","",基本情報入力シート!C679)</f>
        <v/>
      </c>
      <c r="C642" s="909"/>
      <c r="D642" s="909"/>
      <c r="E642" s="909"/>
      <c r="F642" s="909"/>
      <c r="G642" s="909"/>
      <c r="H642" s="909"/>
      <c r="I642" s="909"/>
      <c r="J642" s="325" t="str">
        <f>IF(基本情報入力シート!M679="","",基本情報入力シート!M679)</f>
        <v/>
      </c>
      <c r="K642" s="325" t="str">
        <f>IF(基本情報入力シート!R679="","",基本情報入力シート!R679)</f>
        <v/>
      </c>
      <c r="L642" s="325" t="str">
        <f>IF(基本情報入力シート!W679="","",基本情報入力シート!W679)</f>
        <v/>
      </c>
      <c r="M642" s="335" t="str">
        <f>IF(基本情報入力シート!X679="","",基本情報入力シート!X679)</f>
        <v/>
      </c>
      <c r="N642" s="339" t="str">
        <f>IF(基本情報入力シート!Y679="","",基本情報入力シート!Y679)</f>
        <v/>
      </c>
      <c r="O642" s="47"/>
      <c r="P642" s="48"/>
      <c r="Q642" s="49"/>
      <c r="R642" s="47"/>
      <c r="S642" s="336"/>
      <c r="T642" s="454" t="str">
        <f>IFERROR(S642*VLOOKUP(AE642,【参考】数式用3!$AN$3:$BU$14,MATCH(N642,【参考】数式用3!$AN$2:$BU$2,0)),"")</f>
        <v/>
      </c>
      <c r="U642" s="337"/>
      <c r="V642" s="55"/>
      <c r="W642" s="55"/>
      <c r="X642" s="960" t="str">
        <f>IFERROR(V642*VLOOKUP(AF642,【参考】数式用3!$AN$15:$BU$23,MATCH(N642,【参考】数式用3!$AN$2:$BU$2,0)),"")</f>
        <v/>
      </c>
      <c r="Y642" s="961"/>
      <c r="Z642" s="450"/>
      <c r="AA642" s="428"/>
      <c r="AB642" s="338" t="str">
        <f>IFERROR(AA642*VLOOKUP(AG642,【参考】数式用3!$AN$24:$BU$27,MATCH(N642,【参考】数式用3!$AN$2:$BU$2,0)),"")</f>
        <v/>
      </c>
      <c r="AC642" s="50"/>
      <c r="AD642" s="427" t="str">
        <f t="shared" si="39"/>
        <v/>
      </c>
      <c r="AE642" s="323" t="str">
        <f t="shared" si="40"/>
        <v/>
      </c>
      <c r="AF642" s="323" t="str">
        <f t="shared" si="41"/>
        <v/>
      </c>
      <c r="AG642" s="323" t="str">
        <f t="shared" si="42"/>
        <v/>
      </c>
    </row>
    <row r="643" spans="1:33" ht="25" customHeight="1">
      <c r="A643" s="430">
        <v>622</v>
      </c>
      <c r="B643" s="908" t="str">
        <f>IF(基本情報入力シート!C680="","",基本情報入力シート!C680)</f>
        <v/>
      </c>
      <c r="C643" s="909"/>
      <c r="D643" s="909"/>
      <c r="E643" s="909"/>
      <c r="F643" s="909"/>
      <c r="G643" s="909"/>
      <c r="H643" s="909"/>
      <c r="I643" s="909"/>
      <c r="J643" s="325" t="str">
        <f>IF(基本情報入力シート!M680="","",基本情報入力シート!M680)</f>
        <v/>
      </c>
      <c r="K643" s="325" t="str">
        <f>IF(基本情報入力シート!R680="","",基本情報入力シート!R680)</f>
        <v/>
      </c>
      <c r="L643" s="325" t="str">
        <f>IF(基本情報入力シート!W680="","",基本情報入力シート!W680)</f>
        <v/>
      </c>
      <c r="M643" s="335" t="str">
        <f>IF(基本情報入力シート!X680="","",基本情報入力シート!X680)</f>
        <v/>
      </c>
      <c r="N643" s="339" t="str">
        <f>IF(基本情報入力シート!Y680="","",基本情報入力シート!Y680)</f>
        <v/>
      </c>
      <c r="O643" s="47"/>
      <c r="P643" s="48"/>
      <c r="Q643" s="49"/>
      <c r="R643" s="47"/>
      <c r="S643" s="336"/>
      <c r="T643" s="454" t="str">
        <f>IFERROR(S643*VLOOKUP(AE643,【参考】数式用3!$AN$3:$BU$14,MATCH(N643,【参考】数式用3!$AN$2:$BU$2,0)),"")</f>
        <v/>
      </c>
      <c r="U643" s="337"/>
      <c r="V643" s="55"/>
      <c r="W643" s="55"/>
      <c r="X643" s="960" t="str">
        <f>IFERROR(V643*VLOOKUP(AF643,【参考】数式用3!$AN$15:$BU$23,MATCH(N643,【参考】数式用3!$AN$2:$BU$2,0)),"")</f>
        <v/>
      </c>
      <c r="Y643" s="961"/>
      <c r="Z643" s="450"/>
      <c r="AA643" s="428"/>
      <c r="AB643" s="338" t="str">
        <f>IFERROR(AA643*VLOOKUP(AG643,【参考】数式用3!$AN$24:$BU$27,MATCH(N643,【参考】数式用3!$AN$2:$BU$2,0)),"")</f>
        <v/>
      </c>
      <c r="AC643" s="50"/>
      <c r="AD643" s="427" t="str">
        <f t="shared" si="39"/>
        <v/>
      </c>
      <c r="AE643" s="323" t="str">
        <f t="shared" si="40"/>
        <v/>
      </c>
      <c r="AF643" s="323" t="str">
        <f t="shared" si="41"/>
        <v/>
      </c>
      <c r="AG643" s="323" t="str">
        <f t="shared" si="42"/>
        <v/>
      </c>
    </row>
    <row r="644" spans="1:33" ht="25" customHeight="1">
      <c r="A644" s="430">
        <v>623</v>
      </c>
      <c r="B644" s="908" t="str">
        <f>IF(基本情報入力シート!C681="","",基本情報入力シート!C681)</f>
        <v/>
      </c>
      <c r="C644" s="909"/>
      <c r="D644" s="909"/>
      <c r="E644" s="909"/>
      <c r="F644" s="909"/>
      <c r="G644" s="909"/>
      <c r="H644" s="909"/>
      <c r="I644" s="909"/>
      <c r="J644" s="325" t="str">
        <f>IF(基本情報入力シート!M681="","",基本情報入力シート!M681)</f>
        <v/>
      </c>
      <c r="K644" s="325" t="str">
        <f>IF(基本情報入力シート!R681="","",基本情報入力シート!R681)</f>
        <v/>
      </c>
      <c r="L644" s="325" t="str">
        <f>IF(基本情報入力シート!W681="","",基本情報入力シート!W681)</f>
        <v/>
      </c>
      <c r="M644" s="335" t="str">
        <f>IF(基本情報入力シート!X681="","",基本情報入力シート!X681)</f>
        <v/>
      </c>
      <c r="N644" s="339" t="str">
        <f>IF(基本情報入力シート!Y681="","",基本情報入力シート!Y681)</f>
        <v/>
      </c>
      <c r="O644" s="47"/>
      <c r="P644" s="48"/>
      <c r="Q644" s="49"/>
      <c r="R644" s="47"/>
      <c r="S644" s="336"/>
      <c r="T644" s="454" t="str">
        <f>IFERROR(S644*VLOOKUP(AE644,【参考】数式用3!$AN$3:$BU$14,MATCH(N644,【参考】数式用3!$AN$2:$BU$2,0)),"")</f>
        <v/>
      </c>
      <c r="U644" s="337"/>
      <c r="V644" s="55"/>
      <c r="W644" s="55"/>
      <c r="X644" s="960" t="str">
        <f>IFERROR(V644*VLOOKUP(AF644,【参考】数式用3!$AN$15:$BU$23,MATCH(N644,【参考】数式用3!$AN$2:$BU$2,0)),"")</f>
        <v/>
      </c>
      <c r="Y644" s="961"/>
      <c r="Z644" s="450"/>
      <c r="AA644" s="428"/>
      <c r="AB644" s="338" t="str">
        <f>IFERROR(AA644*VLOOKUP(AG644,【参考】数式用3!$AN$24:$BU$27,MATCH(N644,【参考】数式用3!$AN$2:$BU$2,0)),"")</f>
        <v/>
      </c>
      <c r="AC644" s="50"/>
      <c r="AD644" s="427" t="str">
        <f t="shared" si="39"/>
        <v/>
      </c>
      <c r="AE644" s="323" t="str">
        <f t="shared" si="40"/>
        <v/>
      </c>
      <c r="AF644" s="323" t="str">
        <f t="shared" si="41"/>
        <v/>
      </c>
      <c r="AG644" s="323" t="str">
        <f t="shared" si="42"/>
        <v/>
      </c>
    </row>
    <row r="645" spans="1:33" ht="25" customHeight="1">
      <c r="A645" s="430">
        <v>624</v>
      </c>
      <c r="B645" s="908" t="str">
        <f>IF(基本情報入力シート!C682="","",基本情報入力シート!C682)</f>
        <v/>
      </c>
      <c r="C645" s="909"/>
      <c r="D645" s="909"/>
      <c r="E645" s="909"/>
      <c r="F645" s="909"/>
      <c r="G645" s="909"/>
      <c r="H645" s="909"/>
      <c r="I645" s="909"/>
      <c r="J645" s="325" t="str">
        <f>IF(基本情報入力シート!M682="","",基本情報入力シート!M682)</f>
        <v/>
      </c>
      <c r="K645" s="325" t="str">
        <f>IF(基本情報入力シート!R682="","",基本情報入力シート!R682)</f>
        <v/>
      </c>
      <c r="L645" s="325" t="str">
        <f>IF(基本情報入力シート!W682="","",基本情報入力シート!W682)</f>
        <v/>
      </c>
      <c r="M645" s="335" t="str">
        <f>IF(基本情報入力シート!X682="","",基本情報入力シート!X682)</f>
        <v/>
      </c>
      <c r="N645" s="339" t="str">
        <f>IF(基本情報入力シート!Y682="","",基本情報入力シート!Y682)</f>
        <v/>
      </c>
      <c r="O645" s="47"/>
      <c r="P645" s="48"/>
      <c r="Q645" s="49"/>
      <c r="R645" s="47"/>
      <c r="S645" s="336"/>
      <c r="T645" s="454" t="str">
        <f>IFERROR(S645*VLOOKUP(AE645,【参考】数式用3!$AN$3:$BU$14,MATCH(N645,【参考】数式用3!$AN$2:$BU$2,0)),"")</f>
        <v/>
      </c>
      <c r="U645" s="337"/>
      <c r="V645" s="55"/>
      <c r="W645" s="55"/>
      <c r="X645" s="960" t="str">
        <f>IFERROR(V645*VLOOKUP(AF645,【参考】数式用3!$AN$15:$BU$23,MATCH(N645,【参考】数式用3!$AN$2:$BU$2,0)),"")</f>
        <v/>
      </c>
      <c r="Y645" s="961"/>
      <c r="Z645" s="450"/>
      <c r="AA645" s="428"/>
      <c r="AB645" s="338" t="str">
        <f>IFERROR(AA645*VLOOKUP(AG645,【参考】数式用3!$AN$24:$BU$27,MATCH(N645,【参考】数式用3!$AN$2:$BU$2,0)),"")</f>
        <v/>
      </c>
      <c r="AC645" s="50"/>
      <c r="AD645" s="427" t="str">
        <f t="shared" si="39"/>
        <v/>
      </c>
      <c r="AE645" s="323" t="str">
        <f t="shared" si="40"/>
        <v/>
      </c>
      <c r="AF645" s="323" t="str">
        <f t="shared" si="41"/>
        <v/>
      </c>
      <c r="AG645" s="323" t="str">
        <f t="shared" si="42"/>
        <v/>
      </c>
    </row>
    <row r="646" spans="1:33" ht="25" customHeight="1">
      <c r="A646" s="430">
        <v>625</v>
      </c>
      <c r="B646" s="908" t="str">
        <f>IF(基本情報入力シート!C683="","",基本情報入力シート!C683)</f>
        <v/>
      </c>
      <c r="C646" s="909"/>
      <c r="D646" s="909"/>
      <c r="E646" s="909"/>
      <c r="F646" s="909"/>
      <c r="G646" s="909"/>
      <c r="H646" s="909"/>
      <c r="I646" s="909"/>
      <c r="J646" s="325" t="str">
        <f>IF(基本情報入力シート!M683="","",基本情報入力シート!M683)</f>
        <v/>
      </c>
      <c r="K646" s="325" t="str">
        <f>IF(基本情報入力シート!R683="","",基本情報入力シート!R683)</f>
        <v/>
      </c>
      <c r="L646" s="325" t="str">
        <f>IF(基本情報入力シート!W683="","",基本情報入力シート!W683)</f>
        <v/>
      </c>
      <c r="M646" s="335" t="str">
        <f>IF(基本情報入力シート!X683="","",基本情報入力シート!X683)</f>
        <v/>
      </c>
      <c r="N646" s="339" t="str">
        <f>IF(基本情報入力シート!Y683="","",基本情報入力シート!Y683)</f>
        <v/>
      </c>
      <c r="O646" s="47"/>
      <c r="P646" s="48"/>
      <c r="Q646" s="49"/>
      <c r="R646" s="47"/>
      <c r="S646" s="336"/>
      <c r="T646" s="454" t="str">
        <f>IFERROR(S646*VLOOKUP(AE646,【参考】数式用3!$AN$3:$BU$14,MATCH(N646,【参考】数式用3!$AN$2:$BU$2,0)),"")</f>
        <v/>
      </c>
      <c r="U646" s="337"/>
      <c r="V646" s="55"/>
      <c r="W646" s="55"/>
      <c r="X646" s="960" t="str">
        <f>IFERROR(V646*VLOOKUP(AF646,【参考】数式用3!$AN$15:$BU$23,MATCH(N646,【参考】数式用3!$AN$2:$BU$2,0)),"")</f>
        <v/>
      </c>
      <c r="Y646" s="961"/>
      <c r="Z646" s="450"/>
      <c r="AA646" s="428"/>
      <c r="AB646" s="338" t="str">
        <f>IFERROR(AA646*VLOOKUP(AG646,【参考】数式用3!$AN$24:$BU$27,MATCH(N646,【参考】数式用3!$AN$2:$BU$2,0)),"")</f>
        <v/>
      </c>
      <c r="AC646" s="50"/>
      <c r="AD646" s="427" t="str">
        <f t="shared" si="39"/>
        <v/>
      </c>
      <c r="AE646" s="323" t="str">
        <f t="shared" si="40"/>
        <v/>
      </c>
      <c r="AF646" s="323" t="str">
        <f t="shared" si="41"/>
        <v/>
      </c>
      <c r="AG646" s="323" t="str">
        <f t="shared" si="42"/>
        <v/>
      </c>
    </row>
    <row r="647" spans="1:33" ht="25" customHeight="1">
      <c r="A647" s="430">
        <v>626</v>
      </c>
      <c r="B647" s="908" t="str">
        <f>IF(基本情報入力シート!C684="","",基本情報入力シート!C684)</f>
        <v/>
      </c>
      <c r="C647" s="909"/>
      <c r="D647" s="909"/>
      <c r="E647" s="909"/>
      <c r="F647" s="909"/>
      <c r="G647" s="909"/>
      <c r="H647" s="909"/>
      <c r="I647" s="909"/>
      <c r="J647" s="325" t="str">
        <f>IF(基本情報入力シート!M684="","",基本情報入力シート!M684)</f>
        <v/>
      </c>
      <c r="K647" s="325" t="str">
        <f>IF(基本情報入力シート!R684="","",基本情報入力シート!R684)</f>
        <v/>
      </c>
      <c r="L647" s="325" t="str">
        <f>IF(基本情報入力シート!W684="","",基本情報入力シート!W684)</f>
        <v/>
      </c>
      <c r="M647" s="335" t="str">
        <f>IF(基本情報入力シート!X684="","",基本情報入力シート!X684)</f>
        <v/>
      </c>
      <c r="N647" s="339" t="str">
        <f>IF(基本情報入力シート!Y684="","",基本情報入力シート!Y684)</f>
        <v/>
      </c>
      <c r="O647" s="47"/>
      <c r="P647" s="48"/>
      <c r="Q647" s="49"/>
      <c r="R647" s="47"/>
      <c r="S647" s="336"/>
      <c r="T647" s="454" t="str">
        <f>IFERROR(S647*VLOOKUP(AE647,【参考】数式用3!$AN$3:$BU$14,MATCH(N647,【参考】数式用3!$AN$2:$BU$2,0)),"")</f>
        <v/>
      </c>
      <c r="U647" s="337"/>
      <c r="V647" s="55"/>
      <c r="W647" s="55"/>
      <c r="X647" s="960" t="str">
        <f>IFERROR(V647*VLOOKUP(AF647,【参考】数式用3!$AN$15:$BU$23,MATCH(N647,【参考】数式用3!$AN$2:$BU$2,0)),"")</f>
        <v/>
      </c>
      <c r="Y647" s="961"/>
      <c r="Z647" s="450"/>
      <c r="AA647" s="428"/>
      <c r="AB647" s="338" t="str">
        <f>IFERROR(AA647*VLOOKUP(AG647,【参考】数式用3!$AN$24:$BU$27,MATCH(N647,【参考】数式用3!$AN$2:$BU$2,0)),"")</f>
        <v/>
      </c>
      <c r="AC647" s="50"/>
      <c r="AD647" s="427" t="str">
        <f t="shared" si="39"/>
        <v/>
      </c>
      <c r="AE647" s="323" t="str">
        <f t="shared" si="40"/>
        <v/>
      </c>
      <c r="AF647" s="323" t="str">
        <f t="shared" si="41"/>
        <v/>
      </c>
      <c r="AG647" s="323" t="str">
        <f t="shared" si="42"/>
        <v/>
      </c>
    </row>
    <row r="648" spans="1:33" ht="25" customHeight="1">
      <c r="A648" s="430">
        <v>627</v>
      </c>
      <c r="B648" s="908" t="str">
        <f>IF(基本情報入力シート!C685="","",基本情報入力シート!C685)</f>
        <v/>
      </c>
      <c r="C648" s="909"/>
      <c r="D648" s="909"/>
      <c r="E648" s="909"/>
      <c r="F648" s="909"/>
      <c r="G648" s="909"/>
      <c r="H648" s="909"/>
      <c r="I648" s="909"/>
      <c r="J648" s="325" t="str">
        <f>IF(基本情報入力シート!M685="","",基本情報入力シート!M685)</f>
        <v/>
      </c>
      <c r="K648" s="325" t="str">
        <f>IF(基本情報入力シート!R685="","",基本情報入力シート!R685)</f>
        <v/>
      </c>
      <c r="L648" s="325" t="str">
        <f>IF(基本情報入力シート!W685="","",基本情報入力シート!W685)</f>
        <v/>
      </c>
      <c r="M648" s="335" t="str">
        <f>IF(基本情報入力シート!X685="","",基本情報入力シート!X685)</f>
        <v/>
      </c>
      <c r="N648" s="339" t="str">
        <f>IF(基本情報入力シート!Y685="","",基本情報入力シート!Y685)</f>
        <v/>
      </c>
      <c r="O648" s="47"/>
      <c r="P648" s="48"/>
      <c r="Q648" s="49"/>
      <c r="R648" s="47"/>
      <c r="S648" s="336"/>
      <c r="T648" s="454" t="str">
        <f>IFERROR(S648*VLOOKUP(AE648,【参考】数式用3!$AN$3:$BU$14,MATCH(N648,【参考】数式用3!$AN$2:$BU$2,0)),"")</f>
        <v/>
      </c>
      <c r="U648" s="337"/>
      <c r="V648" s="55"/>
      <c r="W648" s="55"/>
      <c r="X648" s="960" t="str">
        <f>IFERROR(V648*VLOOKUP(AF648,【参考】数式用3!$AN$15:$BU$23,MATCH(N648,【参考】数式用3!$AN$2:$BU$2,0)),"")</f>
        <v/>
      </c>
      <c r="Y648" s="961"/>
      <c r="Z648" s="450"/>
      <c r="AA648" s="428"/>
      <c r="AB648" s="338" t="str">
        <f>IFERROR(AA648*VLOOKUP(AG648,【参考】数式用3!$AN$24:$BU$27,MATCH(N648,【参考】数式用3!$AN$2:$BU$2,0)),"")</f>
        <v/>
      </c>
      <c r="AC648" s="50"/>
      <c r="AD648" s="427" t="str">
        <f t="shared" si="39"/>
        <v/>
      </c>
      <c r="AE648" s="323" t="str">
        <f t="shared" si="40"/>
        <v/>
      </c>
      <c r="AF648" s="323" t="str">
        <f t="shared" si="41"/>
        <v/>
      </c>
      <c r="AG648" s="323" t="str">
        <f t="shared" si="42"/>
        <v/>
      </c>
    </row>
    <row r="649" spans="1:33" ht="25" customHeight="1">
      <c r="A649" s="430">
        <v>628</v>
      </c>
      <c r="B649" s="908" t="str">
        <f>IF(基本情報入力シート!C686="","",基本情報入力シート!C686)</f>
        <v/>
      </c>
      <c r="C649" s="909"/>
      <c r="D649" s="909"/>
      <c r="E649" s="909"/>
      <c r="F649" s="909"/>
      <c r="G649" s="909"/>
      <c r="H649" s="909"/>
      <c r="I649" s="909"/>
      <c r="J649" s="325" t="str">
        <f>IF(基本情報入力シート!M686="","",基本情報入力シート!M686)</f>
        <v/>
      </c>
      <c r="K649" s="325" t="str">
        <f>IF(基本情報入力シート!R686="","",基本情報入力シート!R686)</f>
        <v/>
      </c>
      <c r="L649" s="325" t="str">
        <f>IF(基本情報入力シート!W686="","",基本情報入力シート!W686)</f>
        <v/>
      </c>
      <c r="M649" s="335" t="str">
        <f>IF(基本情報入力シート!X686="","",基本情報入力シート!X686)</f>
        <v/>
      </c>
      <c r="N649" s="339" t="str">
        <f>IF(基本情報入力シート!Y686="","",基本情報入力シート!Y686)</f>
        <v/>
      </c>
      <c r="O649" s="47"/>
      <c r="P649" s="48"/>
      <c r="Q649" s="49"/>
      <c r="R649" s="47"/>
      <c r="S649" s="336"/>
      <c r="T649" s="454" t="str">
        <f>IFERROR(S649*VLOOKUP(AE649,【参考】数式用3!$AN$3:$BU$14,MATCH(N649,【参考】数式用3!$AN$2:$BU$2,0)),"")</f>
        <v/>
      </c>
      <c r="U649" s="337"/>
      <c r="V649" s="55"/>
      <c r="W649" s="55"/>
      <c r="X649" s="960" t="str">
        <f>IFERROR(V649*VLOOKUP(AF649,【参考】数式用3!$AN$15:$BU$23,MATCH(N649,【参考】数式用3!$AN$2:$BU$2,0)),"")</f>
        <v/>
      </c>
      <c r="Y649" s="961"/>
      <c r="Z649" s="450"/>
      <c r="AA649" s="428"/>
      <c r="AB649" s="338" t="str">
        <f>IFERROR(AA649*VLOOKUP(AG649,【参考】数式用3!$AN$24:$BU$27,MATCH(N649,【参考】数式用3!$AN$2:$BU$2,0)),"")</f>
        <v/>
      </c>
      <c r="AC649" s="50"/>
      <c r="AD649" s="427" t="str">
        <f t="shared" si="39"/>
        <v/>
      </c>
      <c r="AE649" s="323" t="str">
        <f t="shared" si="40"/>
        <v/>
      </c>
      <c r="AF649" s="323" t="str">
        <f t="shared" si="41"/>
        <v/>
      </c>
      <c r="AG649" s="323" t="str">
        <f t="shared" si="42"/>
        <v/>
      </c>
    </row>
    <row r="650" spans="1:33" ht="25" customHeight="1">
      <c r="A650" s="430">
        <v>629</v>
      </c>
      <c r="B650" s="908" t="str">
        <f>IF(基本情報入力シート!C687="","",基本情報入力シート!C687)</f>
        <v/>
      </c>
      <c r="C650" s="909"/>
      <c r="D650" s="909"/>
      <c r="E650" s="909"/>
      <c r="F650" s="909"/>
      <c r="G650" s="909"/>
      <c r="H650" s="909"/>
      <c r="I650" s="909"/>
      <c r="J650" s="325" t="str">
        <f>IF(基本情報入力シート!M687="","",基本情報入力シート!M687)</f>
        <v/>
      </c>
      <c r="K650" s="325" t="str">
        <f>IF(基本情報入力シート!R687="","",基本情報入力シート!R687)</f>
        <v/>
      </c>
      <c r="L650" s="325" t="str">
        <f>IF(基本情報入力シート!W687="","",基本情報入力シート!W687)</f>
        <v/>
      </c>
      <c r="M650" s="335" t="str">
        <f>IF(基本情報入力シート!X687="","",基本情報入力シート!X687)</f>
        <v/>
      </c>
      <c r="N650" s="339" t="str">
        <f>IF(基本情報入力シート!Y687="","",基本情報入力シート!Y687)</f>
        <v/>
      </c>
      <c r="O650" s="47"/>
      <c r="P650" s="48"/>
      <c r="Q650" s="49"/>
      <c r="R650" s="47"/>
      <c r="S650" s="336"/>
      <c r="T650" s="454" t="str">
        <f>IFERROR(S650*VLOOKUP(AE650,【参考】数式用3!$AN$3:$BU$14,MATCH(N650,【参考】数式用3!$AN$2:$BU$2,0)),"")</f>
        <v/>
      </c>
      <c r="U650" s="337"/>
      <c r="V650" s="55"/>
      <c r="W650" s="55"/>
      <c r="X650" s="960" t="str">
        <f>IFERROR(V650*VLOOKUP(AF650,【参考】数式用3!$AN$15:$BU$23,MATCH(N650,【参考】数式用3!$AN$2:$BU$2,0)),"")</f>
        <v/>
      </c>
      <c r="Y650" s="961"/>
      <c r="Z650" s="450"/>
      <c r="AA650" s="428"/>
      <c r="AB650" s="338" t="str">
        <f>IFERROR(AA650*VLOOKUP(AG650,【参考】数式用3!$AN$24:$BU$27,MATCH(N650,【参考】数式用3!$AN$2:$BU$2,0)),"")</f>
        <v/>
      </c>
      <c r="AC650" s="50"/>
      <c r="AD650" s="427" t="str">
        <f t="shared" si="39"/>
        <v/>
      </c>
      <c r="AE650" s="323" t="str">
        <f t="shared" si="40"/>
        <v/>
      </c>
      <c r="AF650" s="323" t="str">
        <f t="shared" si="41"/>
        <v/>
      </c>
      <c r="AG650" s="323" t="str">
        <f t="shared" si="42"/>
        <v/>
      </c>
    </row>
    <row r="651" spans="1:33" ht="25" customHeight="1">
      <c r="A651" s="430">
        <v>630</v>
      </c>
      <c r="B651" s="908" t="str">
        <f>IF(基本情報入力シート!C688="","",基本情報入力シート!C688)</f>
        <v/>
      </c>
      <c r="C651" s="909"/>
      <c r="D651" s="909"/>
      <c r="E651" s="909"/>
      <c r="F651" s="909"/>
      <c r="G651" s="909"/>
      <c r="H651" s="909"/>
      <c r="I651" s="909"/>
      <c r="J651" s="325" t="str">
        <f>IF(基本情報入力シート!M688="","",基本情報入力シート!M688)</f>
        <v/>
      </c>
      <c r="K651" s="325" t="str">
        <f>IF(基本情報入力シート!R688="","",基本情報入力シート!R688)</f>
        <v/>
      </c>
      <c r="L651" s="325" t="str">
        <f>IF(基本情報入力シート!W688="","",基本情報入力シート!W688)</f>
        <v/>
      </c>
      <c r="M651" s="335" t="str">
        <f>IF(基本情報入力シート!X688="","",基本情報入力シート!X688)</f>
        <v/>
      </c>
      <c r="N651" s="339" t="str">
        <f>IF(基本情報入力シート!Y688="","",基本情報入力シート!Y688)</f>
        <v/>
      </c>
      <c r="O651" s="47"/>
      <c r="P651" s="48"/>
      <c r="Q651" s="49"/>
      <c r="R651" s="47"/>
      <c r="S651" s="336"/>
      <c r="T651" s="454" t="str">
        <f>IFERROR(S651*VLOOKUP(AE651,【参考】数式用3!$AN$3:$BU$14,MATCH(N651,【参考】数式用3!$AN$2:$BU$2,0)),"")</f>
        <v/>
      </c>
      <c r="U651" s="337"/>
      <c r="V651" s="55"/>
      <c r="W651" s="55"/>
      <c r="X651" s="960" t="str">
        <f>IFERROR(V651*VLOOKUP(AF651,【参考】数式用3!$AN$15:$BU$23,MATCH(N651,【参考】数式用3!$AN$2:$BU$2,0)),"")</f>
        <v/>
      </c>
      <c r="Y651" s="961"/>
      <c r="Z651" s="450"/>
      <c r="AA651" s="428"/>
      <c r="AB651" s="338" t="str">
        <f>IFERROR(AA651*VLOOKUP(AG651,【参考】数式用3!$AN$24:$BU$27,MATCH(N651,【参考】数式用3!$AN$2:$BU$2,0)),"")</f>
        <v/>
      </c>
      <c r="AC651" s="50"/>
      <c r="AD651" s="427" t="str">
        <f t="shared" si="39"/>
        <v/>
      </c>
      <c r="AE651" s="323" t="str">
        <f t="shared" si="40"/>
        <v/>
      </c>
      <c r="AF651" s="323" t="str">
        <f t="shared" si="41"/>
        <v/>
      </c>
      <c r="AG651" s="323" t="str">
        <f t="shared" si="42"/>
        <v/>
      </c>
    </row>
    <row r="652" spans="1:33" ht="25" customHeight="1">
      <c r="A652" s="430">
        <v>631</v>
      </c>
      <c r="B652" s="908" t="str">
        <f>IF(基本情報入力シート!C689="","",基本情報入力シート!C689)</f>
        <v/>
      </c>
      <c r="C652" s="909"/>
      <c r="D652" s="909"/>
      <c r="E652" s="909"/>
      <c r="F652" s="909"/>
      <c r="G652" s="909"/>
      <c r="H652" s="909"/>
      <c r="I652" s="909"/>
      <c r="J652" s="325" t="str">
        <f>IF(基本情報入力シート!M689="","",基本情報入力シート!M689)</f>
        <v/>
      </c>
      <c r="K652" s="325" t="str">
        <f>IF(基本情報入力シート!R689="","",基本情報入力シート!R689)</f>
        <v/>
      </c>
      <c r="L652" s="325" t="str">
        <f>IF(基本情報入力シート!W689="","",基本情報入力シート!W689)</f>
        <v/>
      </c>
      <c r="M652" s="335" t="str">
        <f>IF(基本情報入力シート!X689="","",基本情報入力シート!X689)</f>
        <v/>
      </c>
      <c r="N652" s="339" t="str">
        <f>IF(基本情報入力シート!Y689="","",基本情報入力シート!Y689)</f>
        <v/>
      </c>
      <c r="O652" s="47"/>
      <c r="P652" s="48"/>
      <c r="Q652" s="49"/>
      <c r="R652" s="47"/>
      <c r="S652" s="336"/>
      <c r="T652" s="454" t="str">
        <f>IFERROR(S652*VLOOKUP(AE652,【参考】数式用3!$AN$3:$BU$14,MATCH(N652,【参考】数式用3!$AN$2:$BU$2,0)),"")</f>
        <v/>
      </c>
      <c r="U652" s="337"/>
      <c r="V652" s="55"/>
      <c r="W652" s="55"/>
      <c r="X652" s="960" t="str">
        <f>IFERROR(V652*VLOOKUP(AF652,【参考】数式用3!$AN$15:$BU$23,MATCH(N652,【参考】数式用3!$AN$2:$BU$2,0)),"")</f>
        <v/>
      </c>
      <c r="Y652" s="961"/>
      <c r="Z652" s="450"/>
      <c r="AA652" s="428"/>
      <c r="AB652" s="338" t="str">
        <f>IFERROR(AA652*VLOOKUP(AG652,【参考】数式用3!$AN$24:$BU$27,MATCH(N652,【参考】数式用3!$AN$2:$BU$2,0)),"")</f>
        <v/>
      </c>
      <c r="AC652" s="50"/>
      <c r="AD652" s="427" t="str">
        <f t="shared" si="39"/>
        <v/>
      </c>
      <c r="AE652" s="323" t="str">
        <f t="shared" si="40"/>
        <v/>
      </c>
      <c r="AF652" s="323" t="str">
        <f t="shared" si="41"/>
        <v/>
      </c>
      <c r="AG652" s="323" t="str">
        <f t="shared" si="42"/>
        <v/>
      </c>
    </row>
    <row r="653" spans="1:33" ht="25" customHeight="1">
      <c r="A653" s="430">
        <v>632</v>
      </c>
      <c r="B653" s="908" t="str">
        <f>IF(基本情報入力シート!C690="","",基本情報入力シート!C690)</f>
        <v/>
      </c>
      <c r="C653" s="909"/>
      <c r="D653" s="909"/>
      <c r="E653" s="909"/>
      <c r="F653" s="909"/>
      <c r="G653" s="909"/>
      <c r="H653" s="909"/>
      <c r="I653" s="909"/>
      <c r="J653" s="325" t="str">
        <f>IF(基本情報入力シート!M690="","",基本情報入力シート!M690)</f>
        <v/>
      </c>
      <c r="K653" s="325" t="str">
        <f>IF(基本情報入力シート!R690="","",基本情報入力シート!R690)</f>
        <v/>
      </c>
      <c r="L653" s="325" t="str">
        <f>IF(基本情報入力シート!W690="","",基本情報入力シート!W690)</f>
        <v/>
      </c>
      <c r="M653" s="335" t="str">
        <f>IF(基本情報入力シート!X690="","",基本情報入力シート!X690)</f>
        <v/>
      </c>
      <c r="N653" s="339" t="str">
        <f>IF(基本情報入力シート!Y690="","",基本情報入力シート!Y690)</f>
        <v/>
      </c>
      <c r="O653" s="47"/>
      <c r="P653" s="48"/>
      <c r="Q653" s="49"/>
      <c r="R653" s="47"/>
      <c r="S653" s="336"/>
      <c r="T653" s="454" t="str">
        <f>IFERROR(S653*VLOOKUP(AE653,【参考】数式用3!$AN$3:$BU$14,MATCH(N653,【参考】数式用3!$AN$2:$BU$2,0)),"")</f>
        <v/>
      </c>
      <c r="U653" s="337"/>
      <c r="V653" s="55"/>
      <c r="W653" s="55"/>
      <c r="X653" s="960" t="str">
        <f>IFERROR(V653*VLOOKUP(AF653,【参考】数式用3!$AN$15:$BU$23,MATCH(N653,【参考】数式用3!$AN$2:$BU$2,0)),"")</f>
        <v/>
      </c>
      <c r="Y653" s="961"/>
      <c r="Z653" s="450"/>
      <c r="AA653" s="428"/>
      <c r="AB653" s="338" t="str">
        <f>IFERROR(AA653*VLOOKUP(AG653,【参考】数式用3!$AN$24:$BU$27,MATCH(N653,【参考】数式用3!$AN$2:$BU$2,0)),"")</f>
        <v/>
      </c>
      <c r="AC653" s="50"/>
      <c r="AD653" s="427" t="str">
        <f t="shared" si="39"/>
        <v/>
      </c>
      <c r="AE653" s="323" t="str">
        <f t="shared" si="40"/>
        <v/>
      </c>
      <c r="AF653" s="323" t="str">
        <f t="shared" si="41"/>
        <v/>
      </c>
      <c r="AG653" s="323" t="str">
        <f t="shared" si="42"/>
        <v/>
      </c>
    </row>
    <row r="654" spans="1:33" ht="25" customHeight="1">
      <c r="A654" s="430">
        <v>633</v>
      </c>
      <c r="B654" s="908" t="str">
        <f>IF(基本情報入力シート!C691="","",基本情報入力シート!C691)</f>
        <v/>
      </c>
      <c r="C654" s="909"/>
      <c r="D654" s="909"/>
      <c r="E654" s="909"/>
      <c r="F654" s="909"/>
      <c r="G654" s="909"/>
      <c r="H654" s="909"/>
      <c r="I654" s="909"/>
      <c r="J654" s="325" t="str">
        <f>IF(基本情報入力シート!M691="","",基本情報入力シート!M691)</f>
        <v/>
      </c>
      <c r="K654" s="325" t="str">
        <f>IF(基本情報入力シート!R691="","",基本情報入力シート!R691)</f>
        <v/>
      </c>
      <c r="L654" s="325" t="str">
        <f>IF(基本情報入力シート!W691="","",基本情報入力シート!W691)</f>
        <v/>
      </c>
      <c r="M654" s="335" t="str">
        <f>IF(基本情報入力シート!X691="","",基本情報入力シート!X691)</f>
        <v/>
      </c>
      <c r="N654" s="339" t="str">
        <f>IF(基本情報入力シート!Y691="","",基本情報入力シート!Y691)</f>
        <v/>
      </c>
      <c r="O654" s="47"/>
      <c r="P654" s="48"/>
      <c r="Q654" s="49"/>
      <c r="R654" s="47"/>
      <c r="S654" s="336"/>
      <c r="T654" s="454" t="str">
        <f>IFERROR(S654*VLOOKUP(AE654,【参考】数式用3!$AN$3:$BU$14,MATCH(N654,【参考】数式用3!$AN$2:$BU$2,0)),"")</f>
        <v/>
      </c>
      <c r="U654" s="337"/>
      <c r="V654" s="55"/>
      <c r="W654" s="55"/>
      <c r="X654" s="960" t="str">
        <f>IFERROR(V654*VLOOKUP(AF654,【参考】数式用3!$AN$15:$BU$23,MATCH(N654,【参考】数式用3!$AN$2:$BU$2,0)),"")</f>
        <v/>
      </c>
      <c r="Y654" s="961"/>
      <c r="Z654" s="450"/>
      <c r="AA654" s="428"/>
      <c r="AB654" s="338" t="str">
        <f>IFERROR(AA654*VLOOKUP(AG654,【参考】数式用3!$AN$24:$BU$27,MATCH(N654,【参考】数式用3!$AN$2:$BU$2,0)),"")</f>
        <v/>
      </c>
      <c r="AC654" s="50"/>
      <c r="AD654" s="427" t="str">
        <f t="shared" si="39"/>
        <v/>
      </c>
      <c r="AE654" s="323" t="str">
        <f t="shared" si="40"/>
        <v/>
      </c>
      <c r="AF654" s="323" t="str">
        <f t="shared" si="41"/>
        <v/>
      </c>
      <c r="AG654" s="323" t="str">
        <f t="shared" si="42"/>
        <v/>
      </c>
    </row>
    <row r="655" spans="1:33" ht="25" customHeight="1">
      <c r="A655" s="430">
        <v>634</v>
      </c>
      <c r="B655" s="908" t="str">
        <f>IF(基本情報入力シート!C692="","",基本情報入力シート!C692)</f>
        <v/>
      </c>
      <c r="C655" s="909"/>
      <c r="D655" s="909"/>
      <c r="E655" s="909"/>
      <c r="F655" s="909"/>
      <c r="G655" s="909"/>
      <c r="H655" s="909"/>
      <c r="I655" s="909"/>
      <c r="J655" s="325" t="str">
        <f>IF(基本情報入力シート!M692="","",基本情報入力シート!M692)</f>
        <v/>
      </c>
      <c r="K655" s="325" t="str">
        <f>IF(基本情報入力シート!R692="","",基本情報入力シート!R692)</f>
        <v/>
      </c>
      <c r="L655" s="325" t="str">
        <f>IF(基本情報入力シート!W692="","",基本情報入力シート!W692)</f>
        <v/>
      </c>
      <c r="M655" s="335" t="str">
        <f>IF(基本情報入力シート!X692="","",基本情報入力シート!X692)</f>
        <v/>
      </c>
      <c r="N655" s="339" t="str">
        <f>IF(基本情報入力シート!Y692="","",基本情報入力シート!Y692)</f>
        <v/>
      </c>
      <c r="O655" s="47"/>
      <c r="P655" s="48"/>
      <c r="Q655" s="49"/>
      <c r="R655" s="47"/>
      <c r="S655" s="336"/>
      <c r="T655" s="454" t="str">
        <f>IFERROR(S655*VLOOKUP(AE655,【参考】数式用3!$AN$3:$BU$14,MATCH(N655,【参考】数式用3!$AN$2:$BU$2,0)),"")</f>
        <v/>
      </c>
      <c r="U655" s="337"/>
      <c r="V655" s="55"/>
      <c r="W655" s="55"/>
      <c r="X655" s="960" t="str">
        <f>IFERROR(V655*VLOOKUP(AF655,【参考】数式用3!$AN$15:$BU$23,MATCH(N655,【参考】数式用3!$AN$2:$BU$2,0)),"")</f>
        <v/>
      </c>
      <c r="Y655" s="961"/>
      <c r="Z655" s="450"/>
      <c r="AA655" s="428"/>
      <c r="AB655" s="338" t="str">
        <f>IFERROR(AA655*VLOOKUP(AG655,【参考】数式用3!$AN$24:$BU$27,MATCH(N655,【参考】数式用3!$AN$2:$BU$2,0)),"")</f>
        <v/>
      </c>
      <c r="AC655" s="50"/>
      <c r="AD655" s="427" t="str">
        <f t="shared" si="39"/>
        <v/>
      </c>
      <c r="AE655" s="323" t="str">
        <f t="shared" si="40"/>
        <v/>
      </c>
      <c r="AF655" s="323" t="str">
        <f t="shared" si="41"/>
        <v/>
      </c>
      <c r="AG655" s="323" t="str">
        <f t="shared" si="42"/>
        <v/>
      </c>
    </row>
    <row r="656" spans="1:33" ht="25" customHeight="1">
      <c r="A656" s="430">
        <v>635</v>
      </c>
      <c r="B656" s="908" t="str">
        <f>IF(基本情報入力シート!C693="","",基本情報入力シート!C693)</f>
        <v/>
      </c>
      <c r="C656" s="909"/>
      <c r="D656" s="909"/>
      <c r="E656" s="909"/>
      <c r="F656" s="909"/>
      <c r="G656" s="909"/>
      <c r="H656" s="909"/>
      <c r="I656" s="909"/>
      <c r="J656" s="325" t="str">
        <f>IF(基本情報入力シート!M693="","",基本情報入力シート!M693)</f>
        <v/>
      </c>
      <c r="K656" s="325" t="str">
        <f>IF(基本情報入力シート!R693="","",基本情報入力シート!R693)</f>
        <v/>
      </c>
      <c r="L656" s="325" t="str">
        <f>IF(基本情報入力シート!W693="","",基本情報入力シート!W693)</f>
        <v/>
      </c>
      <c r="M656" s="335" t="str">
        <f>IF(基本情報入力シート!X693="","",基本情報入力シート!X693)</f>
        <v/>
      </c>
      <c r="N656" s="339" t="str">
        <f>IF(基本情報入力シート!Y693="","",基本情報入力シート!Y693)</f>
        <v/>
      </c>
      <c r="O656" s="47"/>
      <c r="P656" s="48"/>
      <c r="Q656" s="49"/>
      <c r="R656" s="47"/>
      <c r="S656" s="336"/>
      <c r="T656" s="454" t="str">
        <f>IFERROR(S656*VLOOKUP(AE656,【参考】数式用3!$AN$3:$BU$14,MATCH(N656,【参考】数式用3!$AN$2:$BU$2,0)),"")</f>
        <v/>
      </c>
      <c r="U656" s="337"/>
      <c r="V656" s="55"/>
      <c r="W656" s="55"/>
      <c r="X656" s="960" t="str">
        <f>IFERROR(V656*VLOOKUP(AF656,【参考】数式用3!$AN$15:$BU$23,MATCH(N656,【参考】数式用3!$AN$2:$BU$2,0)),"")</f>
        <v/>
      </c>
      <c r="Y656" s="961"/>
      <c r="Z656" s="450"/>
      <c r="AA656" s="428"/>
      <c r="AB656" s="338" t="str">
        <f>IFERROR(AA656*VLOOKUP(AG656,【参考】数式用3!$AN$24:$BU$27,MATCH(N656,【参考】数式用3!$AN$2:$BU$2,0)),"")</f>
        <v/>
      </c>
      <c r="AC656" s="50"/>
      <c r="AD656" s="427" t="str">
        <f t="shared" si="39"/>
        <v/>
      </c>
      <c r="AE656" s="323" t="str">
        <f t="shared" si="40"/>
        <v/>
      </c>
      <c r="AF656" s="323" t="str">
        <f t="shared" si="41"/>
        <v/>
      </c>
      <c r="AG656" s="323" t="str">
        <f t="shared" si="42"/>
        <v/>
      </c>
    </row>
    <row r="657" spans="1:33" ht="25" customHeight="1">
      <c r="A657" s="430">
        <v>636</v>
      </c>
      <c r="B657" s="908" t="str">
        <f>IF(基本情報入力シート!C694="","",基本情報入力シート!C694)</f>
        <v/>
      </c>
      <c r="C657" s="909"/>
      <c r="D657" s="909"/>
      <c r="E657" s="909"/>
      <c r="F657" s="909"/>
      <c r="G657" s="909"/>
      <c r="H657" s="909"/>
      <c r="I657" s="909"/>
      <c r="J657" s="325" t="str">
        <f>IF(基本情報入力シート!M694="","",基本情報入力シート!M694)</f>
        <v/>
      </c>
      <c r="K657" s="325" t="str">
        <f>IF(基本情報入力シート!R694="","",基本情報入力シート!R694)</f>
        <v/>
      </c>
      <c r="L657" s="325" t="str">
        <f>IF(基本情報入力シート!W694="","",基本情報入力シート!W694)</f>
        <v/>
      </c>
      <c r="M657" s="335" t="str">
        <f>IF(基本情報入力シート!X694="","",基本情報入力シート!X694)</f>
        <v/>
      </c>
      <c r="N657" s="339" t="str">
        <f>IF(基本情報入力シート!Y694="","",基本情報入力シート!Y694)</f>
        <v/>
      </c>
      <c r="O657" s="47"/>
      <c r="P657" s="48"/>
      <c r="Q657" s="49"/>
      <c r="R657" s="47"/>
      <c r="S657" s="336"/>
      <c r="T657" s="454" t="str">
        <f>IFERROR(S657*VLOOKUP(AE657,【参考】数式用3!$AN$3:$BU$14,MATCH(N657,【参考】数式用3!$AN$2:$BU$2,0)),"")</f>
        <v/>
      </c>
      <c r="U657" s="337"/>
      <c r="V657" s="55"/>
      <c r="W657" s="55"/>
      <c r="X657" s="960" t="str">
        <f>IFERROR(V657*VLOOKUP(AF657,【参考】数式用3!$AN$15:$BU$23,MATCH(N657,【参考】数式用3!$AN$2:$BU$2,0)),"")</f>
        <v/>
      </c>
      <c r="Y657" s="961"/>
      <c r="Z657" s="450"/>
      <c r="AA657" s="428"/>
      <c r="AB657" s="338" t="str">
        <f>IFERROR(AA657*VLOOKUP(AG657,【参考】数式用3!$AN$24:$BU$27,MATCH(N657,【参考】数式用3!$AN$2:$BU$2,0)),"")</f>
        <v/>
      </c>
      <c r="AC657" s="50"/>
      <c r="AD657" s="427" t="str">
        <f t="shared" ref="AD657:AD720" si="43">IF(OR(U657="特定加算Ⅰ",U657="特定加算Ⅱ"),IF(W657&lt;&gt;"",1,""),"")</f>
        <v/>
      </c>
      <c r="AE657" s="323" t="str">
        <f t="shared" si="40"/>
        <v/>
      </c>
      <c r="AF657" s="323" t="str">
        <f t="shared" si="41"/>
        <v/>
      </c>
      <c r="AG657" s="323" t="str">
        <f t="shared" si="42"/>
        <v/>
      </c>
    </row>
    <row r="658" spans="1:33" ht="25" customHeight="1">
      <c r="A658" s="430">
        <v>637</v>
      </c>
      <c r="B658" s="908" t="str">
        <f>IF(基本情報入力シート!C695="","",基本情報入力シート!C695)</f>
        <v/>
      </c>
      <c r="C658" s="909"/>
      <c r="D658" s="909"/>
      <c r="E658" s="909"/>
      <c r="F658" s="909"/>
      <c r="G658" s="909"/>
      <c r="H658" s="909"/>
      <c r="I658" s="909"/>
      <c r="J658" s="325" t="str">
        <f>IF(基本情報入力シート!M695="","",基本情報入力シート!M695)</f>
        <v/>
      </c>
      <c r="K658" s="325" t="str">
        <f>IF(基本情報入力シート!R695="","",基本情報入力シート!R695)</f>
        <v/>
      </c>
      <c r="L658" s="325" t="str">
        <f>IF(基本情報入力シート!W695="","",基本情報入力シート!W695)</f>
        <v/>
      </c>
      <c r="M658" s="335" t="str">
        <f>IF(基本情報入力シート!X695="","",基本情報入力シート!X695)</f>
        <v/>
      </c>
      <c r="N658" s="339" t="str">
        <f>IF(基本情報入力シート!Y695="","",基本情報入力シート!Y695)</f>
        <v/>
      </c>
      <c r="O658" s="47"/>
      <c r="P658" s="48"/>
      <c r="Q658" s="49"/>
      <c r="R658" s="47"/>
      <c r="S658" s="336"/>
      <c r="T658" s="454" t="str">
        <f>IFERROR(S658*VLOOKUP(AE658,【参考】数式用3!$AN$3:$BU$14,MATCH(N658,【参考】数式用3!$AN$2:$BU$2,0)),"")</f>
        <v/>
      </c>
      <c r="U658" s="337"/>
      <c r="V658" s="55"/>
      <c r="W658" s="55"/>
      <c r="X658" s="960" t="str">
        <f>IFERROR(V658*VLOOKUP(AF658,【参考】数式用3!$AN$15:$BU$23,MATCH(N658,【参考】数式用3!$AN$2:$BU$2,0)),"")</f>
        <v/>
      </c>
      <c r="Y658" s="961"/>
      <c r="Z658" s="450"/>
      <c r="AA658" s="428"/>
      <c r="AB658" s="338" t="str">
        <f>IFERROR(AA658*VLOOKUP(AG658,【参考】数式用3!$AN$24:$BU$27,MATCH(N658,【参考】数式用3!$AN$2:$BU$2,0)),"")</f>
        <v/>
      </c>
      <c r="AC658" s="50"/>
      <c r="AD658" s="427" t="str">
        <f t="shared" si="43"/>
        <v/>
      </c>
      <c r="AE658" s="323" t="str">
        <f t="shared" si="40"/>
        <v/>
      </c>
      <c r="AF658" s="323" t="str">
        <f t="shared" si="41"/>
        <v/>
      </c>
      <c r="AG658" s="323" t="str">
        <f t="shared" si="42"/>
        <v/>
      </c>
    </row>
    <row r="659" spans="1:33" ht="25" customHeight="1">
      <c r="A659" s="430">
        <v>638</v>
      </c>
      <c r="B659" s="908" t="str">
        <f>IF(基本情報入力シート!C696="","",基本情報入力シート!C696)</f>
        <v/>
      </c>
      <c r="C659" s="909"/>
      <c r="D659" s="909"/>
      <c r="E659" s="909"/>
      <c r="F659" s="909"/>
      <c r="G659" s="909"/>
      <c r="H659" s="909"/>
      <c r="I659" s="909"/>
      <c r="J659" s="325" t="str">
        <f>IF(基本情報入力シート!M696="","",基本情報入力シート!M696)</f>
        <v/>
      </c>
      <c r="K659" s="325" t="str">
        <f>IF(基本情報入力シート!R696="","",基本情報入力シート!R696)</f>
        <v/>
      </c>
      <c r="L659" s="325" t="str">
        <f>IF(基本情報入力シート!W696="","",基本情報入力シート!W696)</f>
        <v/>
      </c>
      <c r="M659" s="335" t="str">
        <f>IF(基本情報入力シート!X696="","",基本情報入力シート!X696)</f>
        <v/>
      </c>
      <c r="N659" s="339" t="str">
        <f>IF(基本情報入力シート!Y696="","",基本情報入力シート!Y696)</f>
        <v/>
      </c>
      <c r="O659" s="47"/>
      <c r="P659" s="48"/>
      <c r="Q659" s="49"/>
      <c r="R659" s="47"/>
      <c r="S659" s="336"/>
      <c r="T659" s="454" t="str">
        <f>IFERROR(S659*VLOOKUP(AE659,【参考】数式用3!$AN$3:$BU$14,MATCH(N659,【参考】数式用3!$AN$2:$BU$2,0)),"")</f>
        <v/>
      </c>
      <c r="U659" s="337"/>
      <c r="V659" s="55"/>
      <c r="W659" s="55"/>
      <c r="X659" s="960" t="str">
        <f>IFERROR(V659*VLOOKUP(AF659,【参考】数式用3!$AN$15:$BU$23,MATCH(N659,【参考】数式用3!$AN$2:$BU$2,0)),"")</f>
        <v/>
      </c>
      <c r="Y659" s="961"/>
      <c r="Z659" s="450"/>
      <c r="AA659" s="428"/>
      <c r="AB659" s="338" t="str">
        <f>IFERROR(AA659*VLOOKUP(AG659,【参考】数式用3!$AN$24:$BU$27,MATCH(N659,【参考】数式用3!$AN$2:$BU$2,0)),"")</f>
        <v/>
      </c>
      <c r="AC659" s="50"/>
      <c r="AD659" s="427" t="str">
        <f t="shared" si="43"/>
        <v/>
      </c>
      <c r="AE659" s="323" t="str">
        <f t="shared" si="40"/>
        <v/>
      </c>
      <c r="AF659" s="323" t="str">
        <f t="shared" si="41"/>
        <v/>
      </c>
      <c r="AG659" s="323" t="str">
        <f t="shared" si="42"/>
        <v/>
      </c>
    </row>
    <row r="660" spans="1:33" ht="25" customHeight="1">
      <c r="A660" s="430">
        <v>639</v>
      </c>
      <c r="B660" s="908" t="str">
        <f>IF(基本情報入力シート!C697="","",基本情報入力シート!C697)</f>
        <v/>
      </c>
      <c r="C660" s="909"/>
      <c r="D660" s="909"/>
      <c r="E660" s="909"/>
      <c r="F660" s="909"/>
      <c r="G660" s="909"/>
      <c r="H660" s="909"/>
      <c r="I660" s="909"/>
      <c r="J660" s="325" t="str">
        <f>IF(基本情報入力シート!M697="","",基本情報入力シート!M697)</f>
        <v/>
      </c>
      <c r="K660" s="325" t="str">
        <f>IF(基本情報入力シート!R697="","",基本情報入力シート!R697)</f>
        <v/>
      </c>
      <c r="L660" s="325" t="str">
        <f>IF(基本情報入力シート!W697="","",基本情報入力シート!W697)</f>
        <v/>
      </c>
      <c r="M660" s="335" t="str">
        <f>IF(基本情報入力シート!X697="","",基本情報入力シート!X697)</f>
        <v/>
      </c>
      <c r="N660" s="339" t="str">
        <f>IF(基本情報入力シート!Y697="","",基本情報入力シート!Y697)</f>
        <v/>
      </c>
      <c r="O660" s="47"/>
      <c r="P660" s="48"/>
      <c r="Q660" s="49"/>
      <c r="R660" s="47"/>
      <c r="S660" s="336"/>
      <c r="T660" s="454" t="str">
        <f>IFERROR(S660*VLOOKUP(AE660,【参考】数式用3!$AN$3:$BU$14,MATCH(N660,【参考】数式用3!$AN$2:$BU$2,0)),"")</f>
        <v/>
      </c>
      <c r="U660" s="337"/>
      <c r="V660" s="55"/>
      <c r="W660" s="55"/>
      <c r="X660" s="960" t="str">
        <f>IFERROR(V660*VLOOKUP(AF660,【参考】数式用3!$AN$15:$BU$23,MATCH(N660,【参考】数式用3!$AN$2:$BU$2,0)),"")</f>
        <v/>
      </c>
      <c r="Y660" s="961"/>
      <c r="Z660" s="450"/>
      <c r="AA660" s="428"/>
      <c r="AB660" s="338" t="str">
        <f>IFERROR(AA660*VLOOKUP(AG660,【参考】数式用3!$AN$24:$BU$27,MATCH(N660,【参考】数式用3!$AN$2:$BU$2,0)),"")</f>
        <v/>
      </c>
      <c r="AC660" s="50"/>
      <c r="AD660" s="427" t="str">
        <f t="shared" si="43"/>
        <v/>
      </c>
      <c r="AE660" s="323" t="str">
        <f t="shared" si="40"/>
        <v/>
      </c>
      <c r="AF660" s="323" t="str">
        <f t="shared" si="41"/>
        <v/>
      </c>
      <c r="AG660" s="323" t="str">
        <f t="shared" si="42"/>
        <v/>
      </c>
    </row>
    <row r="661" spans="1:33" ht="25" customHeight="1">
      <c r="A661" s="430">
        <v>640</v>
      </c>
      <c r="B661" s="908" t="str">
        <f>IF(基本情報入力シート!C698="","",基本情報入力シート!C698)</f>
        <v/>
      </c>
      <c r="C661" s="909"/>
      <c r="D661" s="909"/>
      <c r="E661" s="909"/>
      <c r="F661" s="909"/>
      <c r="G661" s="909"/>
      <c r="H661" s="909"/>
      <c r="I661" s="909"/>
      <c r="J661" s="325" t="str">
        <f>IF(基本情報入力シート!M698="","",基本情報入力シート!M698)</f>
        <v/>
      </c>
      <c r="K661" s="325" t="str">
        <f>IF(基本情報入力シート!R698="","",基本情報入力シート!R698)</f>
        <v/>
      </c>
      <c r="L661" s="325" t="str">
        <f>IF(基本情報入力シート!W698="","",基本情報入力シート!W698)</f>
        <v/>
      </c>
      <c r="M661" s="335" t="str">
        <f>IF(基本情報入力シート!X698="","",基本情報入力シート!X698)</f>
        <v/>
      </c>
      <c r="N661" s="339" t="str">
        <f>IF(基本情報入力シート!Y698="","",基本情報入力シート!Y698)</f>
        <v/>
      </c>
      <c r="O661" s="47"/>
      <c r="P661" s="48"/>
      <c r="Q661" s="49"/>
      <c r="R661" s="47"/>
      <c r="S661" s="336"/>
      <c r="T661" s="454" t="str">
        <f>IFERROR(S661*VLOOKUP(AE661,【参考】数式用3!$AN$3:$BU$14,MATCH(N661,【参考】数式用3!$AN$2:$BU$2,0)),"")</f>
        <v/>
      </c>
      <c r="U661" s="337"/>
      <c r="V661" s="55"/>
      <c r="W661" s="55"/>
      <c r="X661" s="960" t="str">
        <f>IFERROR(V661*VLOOKUP(AF661,【参考】数式用3!$AN$15:$BU$23,MATCH(N661,【参考】数式用3!$AN$2:$BU$2,0)),"")</f>
        <v/>
      </c>
      <c r="Y661" s="961"/>
      <c r="Z661" s="450"/>
      <c r="AA661" s="428"/>
      <c r="AB661" s="338" t="str">
        <f>IFERROR(AA661*VLOOKUP(AG661,【参考】数式用3!$AN$24:$BU$27,MATCH(N661,【参考】数式用3!$AN$2:$BU$2,0)),"")</f>
        <v/>
      </c>
      <c r="AC661" s="50"/>
      <c r="AD661" s="427" t="str">
        <f t="shared" si="43"/>
        <v/>
      </c>
      <c r="AE661" s="323" t="str">
        <f t="shared" si="40"/>
        <v/>
      </c>
      <c r="AF661" s="323" t="str">
        <f t="shared" si="41"/>
        <v/>
      </c>
      <c r="AG661" s="323" t="str">
        <f t="shared" si="42"/>
        <v/>
      </c>
    </row>
    <row r="662" spans="1:33" ht="25" customHeight="1">
      <c r="A662" s="430">
        <v>641</v>
      </c>
      <c r="B662" s="908" t="str">
        <f>IF(基本情報入力シート!C699="","",基本情報入力シート!C699)</f>
        <v/>
      </c>
      <c r="C662" s="909"/>
      <c r="D662" s="909"/>
      <c r="E662" s="909"/>
      <c r="F662" s="909"/>
      <c r="G662" s="909"/>
      <c r="H662" s="909"/>
      <c r="I662" s="909"/>
      <c r="J662" s="325" t="str">
        <f>IF(基本情報入力シート!M699="","",基本情報入力シート!M699)</f>
        <v/>
      </c>
      <c r="K662" s="325" t="str">
        <f>IF(基本情報入力シート!R699="","",基本情報入力シート!R699)</f>
        <v/>
      </c>
      <c r="L662" s="325" t="str">
        <f>IF(基本情報入力シート!W699="","",基本情報入力シート!W699)</f>
        <v/>
      </c>
      <c r="M662" s="335" t="str">
        <f>IF(基本情報入力シート!X699="","",基本情報入力シート!X699)</f>
        <v/>
      </c>
      <c r="N662" s="339" t="str">
        <f>IF(基本情報入力シート!Y699="","",基本情報入力シート!Y699)</f>
        <v/>
      </c>
      <c r="O662" s="47"/>
      <c r="P662" s="48"/>
      <c r="Q662" s="49"/>
      <c r="R662" s="47"/>
      <c r="S662" s="336"/>
      <c r="T662" s="454" t="str">
        <f>IFERROR(S662*VLOOKUP(AE662,【参考】数式用3!$AN$3:$BU$14,MATCH(N662,【参考】数式用3!$AN$2:$BU$2,0)),"")</f>
        <v/>
      </c>
      <c r="U662" s="337"/>
      <c r="V662" s="55"/>
      <c r="W662" s="55"/>
      <c r="X662" s="960" t="str">
        <f>IFERROR(V662*VLOOKUP(AF662,【参考】数式用3!$AN$15:$BU$23,MATCH(N662,【参考】数式用3!$AN$2:$BU$2,0)),"")</f>
        <v/>
      </c>
      <c r="Y662" s="961"/>
      <c r="Z662" s="450"/>
      <c r="AA662" s="428"/>
      <c r="AB662" s="338" t="str">
        <f>IFERROR(AA662*VLOOKUP(AG662,【参考】数式用3!$AN$24:$BU$27,MATCH(N662,【参考】数式用3!$AN$2:$BU$2,0)),"")</f>
        <v/>
      </c>
      <c r="AC662" s="50"/>
      <c r="AD662" s="427" t="str">
        <f t="shared" si="43"/>
        <v/>
      </c>
      <c r="AE662" s="323" t="str">
        <f t="shared" si="40"/>
        <v/>
      </c>
      <c r="AF662" s="323" t="str">
        <f t="shared" si="41"/>
        <v/>
      </c>
      <c r="AG662" s="323" t="str">
        <f t="shared" si="42"/>
        <v/>
      </c>
    </row>
    <row r="663" spans="1:33" ht="25" customHeight="1">
      <c r="A663" s="430">
        <v>642</v>
      </c>
      <c r="B663" s="908" t="str">
        <f>IF(基本情報入力シート!C700="","",基本情報入力シート!C700)</f>
        <v/>
      </c>
      <c r="C663" s="909"/>
      <c r="D663" s="909"/>
      <c r="E663" s="909"/>
      <c r="F663" s="909"/>
      <c r="G663" s="909"/>
      <c r="H663" s="909"/>
      <c r="I663" s="909"/>
      <c r="J663" s="325" t="str">
        <f>IF(基本情報入力シート!M700="","",基本情報入力シート!M700)</f>
        <v/>
      </c>
      <c r="K663" s="325" t="str">
        <f>IF(基本情報入力シート!R700="","",基本情報入力シート!R700)</f>
        <v/>
      </c>
      <c r="L663" s="325" t="str">
        <f>IF(基本情報入力シート!W700="","",基本情報入力シート!W700)</f>
        <v/>
      </c>
      <c r="M663" s="335" t="str">
        <f>IF(基本情報入力シート!X700="","",基本情報入力シート!X700)</f>
        <v/>
      </c>
      <c r="N663" s="339" t="str">
        <f>IF(基本情報入力シート!Y700="","",基本情報入力シート!Y700)</f>
        <v/>
      </c>
      <c r="O663" s="47"/>
      <c r="P663" s="48"/>
      <c r="Q663" s="49"/>
      <c r="R663" s="47"/>
      <c r="S663" s="336"/>
      <c r="T663" s="454" t="str">
        <f>IFERROR(S663*VLOOKUP(AE663,【参考】数式用3!$AN$3:$BU$14,MATCH(N663,【参考】数式用3!$AN$2:$BU$2,0)),"")</f>
        <v/>
      </c>
      <c r="U663" s="337"/>
      <c r="V663" s="55"/>
      <c r="W663" s="55"/>
      <c r="X663" s="960" t="str">
        <f>IFERROR(V663*VLOOKUP(AF663,【参考】数式用3!$AN$15:$BU$23,MATCH(N663,【参考】数式用3!$AN$2:$BU$2,0)),"")</f>
        <v/>
      </c>
      <c r="Y663" s="961"/>
      <c r="Z663" s="450"/>
      <c r="AA663" s="428"/>
      <c r="AB663" s="338" t="str">
        <f>IFERROR(AA663*VLOOKUP(AG663,【参考】数式用3!$AN$24:$BU$27,MATCH(N663,【参考】数式用3!$AN$2:$BU$2,0)),"")</f>
        <v/>
      </c>
      <c r="AC663" s="50"/>
      <c r="AD663" s="427" t="str">
        <f t="shared" si="43"/>
        <v/>
      </c>
      <c r="AE663" s="323" t="str">
        <f t="shared" ref="AE663:AE726" si="44">IF(AND(O663="",R663=""),"",O663&amp;"から"&amp;R663)</f>
        <v/>
      </c>
      <c r="AF663" s="323" t="str">
        <f t="shared" ref="AF663:AF726" si="45">IF(AND(P663="",U663=""),"",P663&amp;"から"&amp;U663)</f>
        <v/>
      </c>
      <c r="AG663" s="323" t="str">
        <f t="shared" ref="AG663:AG726" si="46">IF(AND(Q663="",Z663=""),"",Q663&amp;"から"&amp;Z663)</f>
        <v/>
      </c>
    </row>
    <row r="664" spans="1:33" ht="25" customHeight="1">
      <c r="A664" s="430">
        <v>643</v>
      </c>
      <c r="B664" s="908" t="str">
        <f>IF(基本情報入力シート!C701="","",基本情報入力シート!C701)</f>
        <v/>
      </c>
      <c r="C664" s="909"/>
      <c r="D664" s="909"/>
      <c r="E664" s="909"/>
      <c r="F664" s="909"/>
      <c r="G664" s="909"/>
      <c r="H664" s="909"/>
      <c r="I664" s="909"/>
      <c r="J664" s="325" t="str">
        <f>IF(基本情報入力シート!M701="","",基本情報入力シート!M701)</f>
        <v/>
      </c>
      <c r="K664" s="325" t="str">
        <f>IF(基本情報入力シート!R701="","",基本情報入力シート!R701)</f>
        <v/>
      </c>
      <c r="L664" s="325" t="str">
        <f>IF(基本情報入力シート!W701="","",基本情報入力シート!W701)</f>
        <v/>
      </c>
      <c r="M664" s="335" t="str">
        <f>IF(基本情報入力シート!X701="","",基本情報入力シート!X701)</f>
        <v/>
      </c>
      <c r="N664" s="339" t="str">
        <f>IF(基本情報入力シート!Y701="","",基本情報入力シート!Y701)</f>
        <v/>
      </c>
      <c r="O664" s="47"/>
      <c r="P664" s="48"/>
      <c r="Q664" s="49"/>
      <c r="R664" s="47"/>
      <c r="S664" s="336"/>
      <c r="T664" s="454" t="str">
        <f>IFERROR(S664*VLOOKUP(AE664,【参考】数式用3!$AN$3:$BU$14,MATCH(N664,【参考】数式用3!$AN$2:$BU$2,0)),"")</f>
        <v/>
      </c>
      <c r="U664" s="337"/>
      <c r="V664" s="55"/>
      <c r="W664" s="55"/>
      <c r="X664" s="960" t="str">
        <f>IFERROR(V664*VLOOKUP(AF664,【参考】数式用3!$AN$15:$BU$23,MATCH(N664,【参考】数式用3!$AN$2:$BU$2,0)),"")</f>
        <v/>
      </c>
      <c r="Y664" s="961"/>
      <c r="Z664" s="450"/>
      <c r="AA664" s="428"/>
      <c r="AB664" s="338" t="str">
        <f>IFERROR(AA664*VLOOKUP(AG664,【参考】数式用3!$AN$24:$BU$27,MATCH(N664,【参考】数式用3!$AN$2:$BU$2,0)),"")</f>
        <v/>
      </c>
      <c r="AC664" s="50"/>
      <c r="AD664" s="427" t="str">
        <f t="shared" si="43"/>
        <v/>
      </c>
      <c r="AE664" s="323" t="str">
        <f t="shared" si="44"/>
        <v/>
      </c>
      <c r="AF664" s="323" t="str">
        <f t="shared" si="45"/>
        <v/>
      </c>
      <c r="AG664" s="323" t="str">
        <f t="shared" si="46"/>
        <v/>
      </c>
    </row>
    <row r="665" spans="1:33" ht="25" customHeight="1">
      <c r="A665" s="430">
        <v>644</v>
      </c>
      <c r="B665" s="908" t="str">
        <f>IF(基本情報入力シート!C702="","",基本情報入力シート!C702)</f>
        <v/>
      </c>
      <c r="C665" s="909"/>
      <c r="D665" s="909"/>
      <c r="E665" s="909"/>
      <c r="F665" s="909"/>
      <c r="G665" s="909"/>
      <c r="H665" s="909"/>
      <c r="I665" s="909"/>
      <c r="J665" s="325" t="str">
        <f>IF(基本情報入力シート!M702="","",基本情報入力シート!M702)</f>
        <v/>
      </c>
      <c r="K665" s="325" t="str">
        <f>IF(基本情報入力シート!R702="","",基本情報入力シート!R702)</f>
        <v/>
      </c>
      <c r="L665" s="325" t="str">
        <f>IF(基本情報入力シート!W702="","",基本情報入力シート!W702)</f>
        <v/>
      </c>
      <c r="M665" s="335" t="str">
        <f>IF(基本情報入力シート!X702="","",基本情報入力シート!X702)</f>
        <v/>
      </c>
      <c r="N665" s="339" t="str">
        <f>IF(基本情報入力シート!Y702="","",基本情報入力シート!Y702)</f>
        <v/>
      </c>
      <c r="O665" s="47"/>
      <c r="P665" s="48"/>
      <c r="Q665" s="49"/>
      <c r="R665" s="47"/>
      <c r="S665" s="336"/>
      <c r="T665" s="454" t="str">
        <f>IFERROR(S665*VLOOKUP(AE665,【参考】数式用3!$AN$3:$BU$14,MATCH(N665,【参考】数式用3!$AN$2:$BU$2,0)),"")</f>
        <v/>
      </c>
      <c r="U665" s="337"/>
      <c r="V665" s="55"/>
      <c r="W665" s="55"/>
      <c r="X665" s="960" t="str">
        <f>IFERROR(V665*VLOOKUP(AF665,【参考】数式用3!$AN$15:$BU$23,MATCH(N665,【参考】数式用3!$AN$2:$BU$2,0)),"")</f>
        <v/>
      </c>
      <c r="Y665" s="961"/>
      <c r="Z665" s="450"/>
      <c r="AA665" s="428"/>
      <c r="AB665" s="338" t="str">
        <f>IFERROR(AA665*VLOOKUP(AG665,【参考】数式用3!$AN$24:$BU$27,MATCH(N665,【参考】数式用3!$AN$2:$BU$2,0)),"")</f>
        <v/>
      </c>
      <c r="AC665" s="50"/>
      <c r="AD665" s="427" t="str">
        <f t="shared" si="43"/>
        <v/>
      </c>
      <c r="AE665" s="323" t="str">
        <f t="shared" si="44"/>
        <v/>
      </c>
      <c r="AF665" s="323" t="str">
        <f t="shared" si="45"/>
        <v/>
      </c>
      <c r="AG665" s="323" t="str">
        <f t="shared" si="46"/>
        <v/>
      </c>
    </row>
    <row r="666" spans="1:33" ht="25" customHeight="1">
      <c r="A666" s="430">
        <v>645</v>
      </c>
      <c r="B666" s="908" t="str">
        <f>IF(基本情報入力シート!C703="","",基本情報入力シート!C703)</f>
        <v/>
      </c>
      <c r="C666" s="909"/>
      <c r="D666" s="909"/>
      <c r="E666" s="909"/>
      <c r="F666" s="909"/>
      <c r="G666" s="909"/>
      <c r="H666" s="909"/>
      <c r="I666" s="909"/>
      <c r="J666" s="325" t="str">
        <f>IF(基本情報入力シート!M703="","",基本情報入力シート!M703)</f>
        <v/>
      </c>
      <c r="K666" s="325" t="str">
        <f>IF(基本情報入力シート!R703="","",基本情報入力シート!R703)</f>
        <v/>
      </c>
      <c r="L666" s="325" t="str">
        <f>IF(基本情報入力シート!W703="","",基本情報入力シート!W703)</f>
        <v/>
      </c>
      <c r="M666" s="335" t="str">
        <f>IF(基本情報入力シート!X703="","",基本情報入力シート!X703)</f>
        <v/>
      </c>
      <c r="N666" s="339" t="str">
        <f>IF(基本情報入力シート!Y703="","",基本情報入力シート!Y703)</f>
        <v/>
      </c>
      <c r="O666" s="47"/>
      <c r="P666" s="48"/>
      <c r="Q666" s="49"/>
      <c r="R666" s="47"/>
      <c r="S666" s="336"/>
      <c r="T666" s="454" t="str">
        <f>IFERROR(S666*VLOOKUP(AE666,【参考】数式用3!$AN$3:$BU$14,MATCH(N666,【参考】数式用3!$AN$2:$BU$2,0)),"")</f>
        <v/>
      </c>
      <c r="U666" s="337"/>
      <c r="V666" s="55"/>
      <c r="W666" s="55"/>
      <c r="X666" s="960" t="str">
        <f>IFERROR(V666*VLOOKUP(AF666,【参考】数式用3!$AN$15:$BU$23,MATCH(N666,【参考】数式用3!$AN$2:$BU$2,0)),"")</f>
        <v/>
      </c>
      <c r="Y666" s="961"/>
      <c r="Z666" s="450"/>
      <c r="AA666" s="428"/>
      <c r="AB666" s="338" t="str">
        <f>IFERROR(AA666*VLOOKUP(AG666,【参考】数式用3!$AN$24:$BU$27,MATCH(N666,【参考】数式用3!$AN$2:$BU$2,0)),"")</f>
        <v/>
      </c>
      <c r="AC666" s="50"/>
      <c r="AD666" s="427" t="str">
        <f t="shared" si="43"/>
        <v/>
      </c>
      <c r="AE666" s="323" t="str">
        <f t="shared" si="44"/>
        <v/>
      </c>
      <c r="AF666" s="323" t="str">
        <f t="shared" si="45"/>
        <v/>
      </c>
      <c r="AG666" s="323" t="str">
        <f t="shared" si="46"/>
        <v/>
      </c>
    </row>
    <row r="667" spans="1:33" ht="25" customHeight="1">
      <c r="A667" s="430">
        <v>646</v>
      </c>
      <c r="B667" s="908" t="str">
        <f>IF(基本情報入力シート!C704="","",基本情報入力シート!C704)</f>
        <v/>
      </c>
      <c r="C667" s="909"/>
      <c r="D667" s="909"/>
      <c r="E667" s="909"/>
      <c r="F667" s="909"/>
      <c r="G667" s="909"/>
      <c r="H667" s="909"/>
      <c r="I667" s="909"/>
      <c r="J667" s="325" t="str">
        <f>IF(基本情報入力シート!M704="","",基本情報入力シート!M704)</f>
        <v/>
      </c>
      <c r="K667" s="325" t="str">
        <f>IF(基本情報入力シート!R704="","",基本情報入力シート!R704)</f>
        <v/>
      </c>
      <c r="L667" s="325" t="str">
        <f>IF(基本情報入力シート!W704="","",基本情報入力シート!W704)</f>
        <v/>
      </c>
      <c r="M667" s="335" t="str">
        <f>IF(基本情報入力シート!X704="","",基本情報入力シート!X704)</f>
        <v/>
      </c>
      <c r="N667" s="339" t="str">
        <f>IF(基本情報入力シート!Y704="","",基本情報入力シート!Y704)</f>
        <v/>
      </c>
      <c r="O667" s="47"/>
      <c r="P667" s="48"/>
      <c r="Q667" s="49"/>
      <c r="R667" s="47"/>
      <c r="S667" s="336"/>
      <c r="T667" s="454" t="str">
        <f>IFERROR(S667*VLOOKUP(AE667,【参考】数式用3!$AN$3:$BU$14,MATCH(N667,【参考】数式用3!$AN$2:$BU$2,0)),"")</f>
        <v/>
      </c>
      <c r="U667" s="337"/>
      <c r="V667" s="55"/>
      <c r="W667" s="55"/>
      <c r="X667" s="960" t="str">
        <f>IFERROR(V667*VLOOKUP(AF667,【参考】数式用3!$AN$15:$BU$23,MATCH(N667,【参考】数式用3!$AN$2:$BU$2,0)),"")</f>
        <v/>
      </c>
      <c r="Y667" s="961"/>
      <c r="Z667" s="450"/>
      <c r="AA667" s="428"/>
      <c r="AB667" s="338" t="str">
        <f>IFERROR(AA667*VLOOKUP(AG667,【参考】数式用3!$AN$24:$BU$27,MATCH(N667,【参考】数式用3!$AN$2:$BU$2,0)),"")</f>
        <v/>
      </c>
      <c r="AC667" s="50"/>
      <c r="AD667" s="427" t="str">
        <f t="shared" si="43"/>
        <v/>
      </c>
      <c r="AE667" s="323" t="str">
        <f t="shared" si="44"/>
        <v/>
      </c>
      <c r="AF667" s="323" t="str">
        <f t="shared" si="45"/>
        <v/>
      </c>
      <c r="AG667" s="323" t="str">
        <f t="shared" si="46"/>
        <v/>
      </c>
    </row>
    <row r="668" spans="1:33" ht="25" customHeight="1">
      <c r="A668" s="430">
        <v>647</v>
      </c>
      <c r="B668" s="908" t="str">
        <f>IF(基本情報入力シート!C705="","",基本情報入力シート!C705)</f>
        <v/>
      </c>
      <c r="C668" s="909"/>
      <c r="D668" s="909"/>
      <c r="E668" s="909"/>
      <c r="F668" s="909"/>
      <c r="G668" s="909"/>
      <c r="H668" s="909"/>
      <c r="I668" s="909"/>
      <c r="J668" s="325" t="str">
        <f>IF(基本情報入力シート!M705="","",基本情報入力シート!M705)</f>
        <v/>
      </c>
      <c r="K668" s="325" t="str">
        <f>IF(基本情報入力シート!R705="","",基本情報入力シート!R705)</f>
        <v/>
      </c>
      <c r="L668" s="325" t="str">
        <f>IF(基本情報入力シート!W705="","",基本情報入力シート!W705)</f>
        <v/>
      </c>
      <c r="M668" s="335" t="str">
        <f>IF(基本情報入力シート!X705="","",基本情報入力シート!X705)</f>
        <v/>
      </c>
      <c r="N668" s="339" t="str">
        <f>IF(基本情報入力シート!Y705="","",基本情報入力シート!Y705)</f>
        <v/>
      </c>
      <c r="O668" s="47"/>
      <c r="P668" s="48"/>
      <c r="Q668" s="49"/>
      <c r="R668" s="47"/>
      <c r="S668" s="336"/>
      <c r="T668" s="454" t="str">
        <f>IFERROR(S668*VLOOKUP(AE668,【参考】数式用3!$AN$3:$BU$14,MATCH(N668,【参考】数式用3!$AN$2:$BU$2,0)),"")</f>
        <v/>
      </c>
      <c r="U668" s="337"/>
      <c r="V668" s="55"/>
      <c r="W668" s="55"/>
      <c r="X668" s="960" t="str">
        <f>IFERROR(V668*VLOOKUP(AF668,【参考】数式用3!$AN$15:$BU$23,MATCH(N668,【参考】数式用3!$AN$2:$BU$2,0)),"")</f>
        <v/>
      </c>
      <c r="Y668" s="961"/>
      <c r="Z668" s="450"/>
      <c r="AA668" s="428"/>
      <c r="AB668" s="338" t="str">
        <f>IFERROR(AA668*VLOOKUP(AG668,【参考】数式用3!$AN$24:$BU$27,MATCH(N668,【参考】数式用3!$AN$2:$BU$2,0)),"")</f>
        <v/>
      </c>
      <c r="AC668" s="50"/>
      <c r="AD668" s="427" t="str">
        <f t="shared" si="43"/>
        <v/>
      </c>
      <c r="AE668" s="323" t="str">
        <f t="shared" si="44"/>
        <v/>
      </c>
      <c r="AF668" s="323" t="str">
        <f t="shared" si="45"/>
        <v/>
      </c>
      <c r="AG668" s="323" t="str">
        <f t="shared" si="46"/>
        <v/>
      </c>
    </row>
    <row r="669" spans="1:33" ht="25" customHeight="1">
      <c r="A669" s="430">
        <v>648</v>
      </c>
      <c r="B669" s="908" t="str">
        <f>IF(基本情報入力シート!C706="","",基本情報入力シート!C706)</f>
        <v/>
      </c>
      <c r="C669" s="909"/>
      <c r="D669" s="909"/>
      <c r="E669" s="909"/>
      <c r="F669" s="909"/>
      <c r="G669" s="909"/>
      <c r="H669" s="909"/>
      <c r="I669" s="909"/>
      <c r="J669" s="325" t="str">
        <f>IF(基本情報入力シート!M706="","",基本情報入力シート!M706)</f>
        <v/>
      </c>
      <c r="K669" s="325" t="str">
        <f>IF(基本情報入力シート!R706="","",基本情報入力シート!R706)</f>
        <v/>
      </c>
      <c r="L669" s="325" t="str">
        <f>IF(基本情報入力シート!W706="","",基本情報入力シート!W706)</f>
        <v/>
      </c>
      <c r="M669" s="335" t="str">
        <f>IF(基本情報入力シート!X706="","",基本情報入力シート!X706)</f>
        <v/>
      </c>
      <c r="N669" s="339" t="str">
        <f>IF(基本情報入力シート!Y706="","",基本情報入力シート!Y706)</f>
        <v/>
      </c>
      <c r="O669" s="47"/>
      <c r="P669" s="48"/>
      <c r="Q669" s="49"/>
      <c r="R669" s="47"/>
      <c r="S669" s="336"/>
      <c r="T669" s="454" t="str">
        <f>IFERROR(S669*VLOOKUP(AE669,【参考】数式用3!$AN$3:$BU$14,MATCH(N669,【参考】数式用3!$AN$2:$BU$2,0)),"")</f>
        <v/>
      </c>
      <c r="U669" s="337"/>
      <c r="V669" s="55"/>
      <c r="W669" s="55"/>
      <c r="X669" s="960" t="str">
        <f>IFERROR(V669*VLOOKUP(AF669,【参考】数式用3!$AN$15:$BU$23,MATCH(N669,【参考】数式用3!$AN$2:$BU$2,0)),"")</f>
        <v/>
      </c>
      <c r="Y669" s="961"/>
      <c r="Z669" s="450"/>
      <c r="AA669" s="428"/>
      <c r="AB669" s="338" t="str">
        <f>IFERROR(AA669*VLOOKUP(AG669,【参考】数式用3!$AN$24:$BU$27,MATCH(N669,【参考】数式用3!$AN$2:$BU$2,0)),"")</f>
        <v/>
      </c>
      <c r="AC669" s="50"/>
      <c r="AD669" s="427" t="str">
        <f t="shared" si="43"/>
        <v/>
      </c>
      <c r="AE669" s="323" t="str">
        <f t="shared" si="44"/>
        <v/>
      </c>
      <c r="AF669" s="323" t="str">
        <f t="shared" si="45"/>
        <v/>
      </c>
      <c r="AG669" s="323" t="str">
        <f t="shared" si="46"/>
        <v/>
      </c>
    </row>
    <row r="670" spans="1:33" ht="25" customHeight="1">
      <c r="A670" s="430">
        <v>649</v>
      </c>
      <c r="B670" s="908" t="str">
        <f>IF(基本情報入力シート!C707="","",基本情報入力シート!C707)</f>
        <v/>
      </c>
      <c r="C670" s="909"/>
      <c r="D670" s="909"/>
      <c r="E670" s="909"/>
      <c r="F670" s="909"/>
      <c r="G670" s="909"/>
      <c r="H670" s="909"/>
      <c r="I670" s="909"/>
      <c r="J670" s="325" t="str">
        <f>IF(基本情報入力シート!M707="","",基本情報入力シート!M707)</f>
        <v/>
      </c>
      <c r="K670" s="325" t="str">
        <f>IF(基本情報入力シート!R707="","",基本情報入力シート!R707)</f>
        <v/>
      </c>
      <c r="L670" s="325" t="str">
        <f>IF(基本情報入力シート!W707="","",基本情報入力シート!W707)</f>
        <v/>
      </c>
      <c r="M670" s="335" t="str">
        <f>IF(基本情報入力シート!X707="","",基本情報入力シート!X707)</f>
        <v/>
      </c>
      <c r="N670" s="339" t="str">
        <f>IF(基本情報入力シート!Y707="","",基本情報入力シート!Y707)</f>
        <v/>
      </c>
      <c r="O670" s="47"/>
      <c r="P670" s="48"/>
      <c r="Q670" s="49"/>
      <c r="R670" s="47"/>
      <c r="S670" s="336"/>
      <c r="T670" s="454" t="str">
        <f>IFERROR(S670*VLOOKUP(AE670,【参考】数式用3!$AN$3:$BU$14,MATCH(N670,【参考】数式用3!$AN$2:$BU$2,0)),"")</f>
        <v/>
      </c>
      <c r="U670" s="337"/>
      <c r="V670" s="55"/>
      <c r="W670" s="55"/>
      <c r="X670" s="960" t="str">
        <f>IFERROR(V670*VLOOKUP(AF670,【参考】数式用3!$AN$15:$BU$23,MATCH(N670,【参考】数式用3!$AN$2:$BU$2,0)),"")</f>
        <v/>
      </c>
      <c r="Y670" s="961"/>
      <c r="Z670" s="450"/>
      <c r="AA670" s="428"/>
      <c r="AB670" s="338" t="str">
        <f>IFERROR(AA670*VLOOKUP(AG670,【参考】数式用3!$AN$24:$BU$27,MATCH(N670,【参考】数式用3!$AN$2:$BU$2,0)),"")</f>
        <v/>
      </c>
      <c r="AC670" s="50"/>
      <c r="AD670" s="427" t="str">
        <f t="shared" si="43"/>
        <v/>
      </c>
      <c r="AE670" s="323" t="str">
        <f t="shared" si="44"/>
        <v/>
      </c>
      <c r="AF670" s="323" t="str">
        <f t="shared" si="45"/>
        <v/>
      </c>
      <c r="AG670" s="323" t="str">
        <f t="shared" si="46"/>
        <v/>
      </c>
    </row>
    <row r="671" spans="1:33" ht="25" customHeight="1">
      <c r="A671" s="430">
        <v>650</v>
      </c>
      <c r="B671" s="908" t="str">
        <f>IF(基本情報入力シート!C708="","",基本情報入力シート!C708)</f>
        <v/>
      </c>
      <c r="C671" s="909"/>
      <c r="D671" s="909"/>
      <c r="E671" s="909"/>
      <c r="F671" s="909"/>
      <c r="G671" s="909"/>
      <c r="H671" s="909"/>
      <c r="I671" s="909"/>
      <c r="J671" s="325" t="str">
        <f>IF(基本情報入力シート!M708="","",基本情報入力シート!M708)</f>
        <v/>
      </c>
      <c r="K671" s="325" t="str">
        <f>IF(基本情報入力シート!R708="","",基本情報入力シート!R708)</f>
        <v/>
      </c>
      <c r="L671" s="325" t="str">
        <f>IF(基本情報入力シート!W708="","",基本情報入力シート!W708)</f>
        <v/>
      </c>
      <c r="M671" s="335" t="str">
        <f>IF(基本情報入力シート!X708="","",基本情報入力シート!X708)</f>
        <v/>
      </c>
      <c r="N671" s="339" t="str">
        <f>IF(基本情報入力シート!Y708="","",基本情報入力シート!Y708)</f>
        <v/>
      </c>
      <c r="O671" s="47"/>
      <c r="P671" s="48"/>
      <c r="Q671" s="49"/>
      <c r="R671" s="47"/>
      <c r="S671" s="336"/>
      <c r="T671" s="454" t="str">
        <f>IFERROR(S671*VLOOKUP(AE671,【参考】数式用3!$AN$3:$BU$14,MATCH(N671,【参考】数式用3!$AN$2:$BU$2,0)),"")</f>
        <v/>
      </c>
      <c r="U671" s="337"/>
      <c r="V671" s="55"/>
      <c r="W671" s="55"/>
      <c r="X671" s="960" t="str">
        <f>IFERROR(V671*VLOOKUP(AF671,【参考】数式用3!$AN$15:$BU$23,MATCH(N671,【参考】数式用3!$AN$2:$BU$2,0)),"")</f>
        <v/>
      </c>
      <c r="Y671" s="961"/>
      <c r="Z671" s="450"/>
      <c r="AA671" s="428"/>
      <c r="AB671" s="338" t="str">
        <f>IFERROR(AA671*VLOOKUP(AG671,【参考】数式用3!$AN$24:$BU$27,MATCH(N671,【参考】数式用3!$AN$2:$BU$2,0)),"")</f>
        <v/>
      </c>
      <c r="AC671" s="50"/>
      <c r="AD671" s="427" t="str">
        <f t="shared" si="43"/>
        <v/>
      </c>
      <c r="AE671" s="323" t="str">
        <f t="shared" si="44"/>
        <v/>
      </c>
      <c r="AF671" s="323" t="str">
        <f t="shared" si="45"/>
        <v/>
      </c>
      <c r="AG671" s="323" t="str">
        <f t="shared" si="46"/>
        <v/>
      </c>
    </row>
    <row r="672" spans="1:33" ht="25" customHeight="1">
      <c r="A672" s="430">
        <v>651</v>
      </c>
      <c r="B672" s="908" t="str">
        <f>IF(基本情報入力シート!C709="","",基本情報入力シート!C709)</f>
        <v/>
      </c>
      <c r="C672" s="909"/>
      <c r="D672" s="909"/>
      <c r="E672" s="909"/>
      <c r="F672" s="909"/>
      <c r="G672" s="909"/>
      <c r="H672" s="909"/>
      <c r="I672" s="909"/>
      <c r="J672" s="325" t="str">
        <f>IF(基本情報入力シート!M709="","",基本情報入力シート!M709)</f>
        <v/>
      </c>
      <c r="K672" s="325" t="str">
        <f>IF(基本情報入力シート!R709="","",基本情報入力シート!R709)</f>
        <v/>
      </c>
      <c r="L672" s="325" t="str">
        <f>IF(基本情報入力シート!W709="","",基本情報入力シート!W709)</f>
        <v/>
      </c>
      <c r="M672" s="335" t="str">
        <f>IF(基本情報入力シート!X709="","",基本情報入力シート!X709)</f>
        <v/>
      </c>
      <c r="N672" s="339" t="str">
        <f>IF(基本情報入力シート!Y709="","",基本情報入力シート!Y709)</f>
        <v/>
      </c>
      <c r="O672" s="47"/>
      <c r="P672" s="48"/>
      <c r="Q672" s="49"/>
      <c r="R672" s="47"/>
      <c r="S672" s="336"/>
      <c r="T672" s="454" t="str">
        <f>IFERROR(S672*VLOOKUP(AE672,【参考】数式用3!$AN$3:$BU$14,MATCH(N672,【参考】数式用3!$AN$2:$BU$2,0)),"")</f>
        <v/>
      </c>
      <c r="U672" s="337"/>
      <c r="V672" s="55"/>
      <c r="W672" s="55"/>
      <c r="X672" s="960" t="str">
        <f>IFERROR(V672*VLOOKUP(AF672,【参考】数式用3!$AN$15:$BU$23,MATCH(N672,【参考】数式用3!$AN$2:$BU$2,0)),"")</f>
        <v/>
      </c>
      <c r="Y672" s="961"/>
      <c r="Z672" s="450"/>
      <c r="AA672" s="428"/>
      <c r="AB672" s="338" t="str">
        <f>IFERROR(AA672*VLOOKUP(AG672,【参考】数式用3!$AN$24:$BU$27,MATCH(N672,【参考】数式用3!$AN$2:$BU$2,0)),"")</f>
        <v/>
      </c>
      <c r="AC672" s="50"/>
      <c r="AD672" s="427" t="str">
        <f t="shared" si="43"/>
        <v/>
      </c>
      <c r="AE672" s="323" t="str">
        <f t="shared" si="44"/>
        <v/>
      </c>
      <c r="AF672" s="323" t="str">
        <f t="shared" si="45"/>
        <v/>
      </c>
      <c r="AG672" s="323" t="str">
        <f t="shared" si="46"/>
        <v/>
      </c>
    </row>
    <row r="673" spans="1:33" ht="25" customHeight="1">
      <c r="A673" s="430">
        <v>652</v>
      </c>
      <c r="B673" s="908" t="str">
        <f>IF(基本情報入力シート!C710="","",基本情報入力シート!C710)</f>
        <v/>
      </c>
      <c r="C673" s="909"/>
      <c r="D673" s="909"/>
      <c r="E673" s="909"/>
      <c r="F673" s="909"/>
      <c r="G673" s="909"/>
      <c r="H673" s="909"/>
      <c r="I673" s="909"/>
      <c r="J673" s="325" t="str">
        <f>IF(基本情報入力シート!M710="","",基本情報入力シート!M710)</f>
        <v/>
      </c>
      <c r="K673" s="325" t="str">
        <f>IF(基本情報入力シート!R710="","",基本情報入力シート!R710)</f>
        <v/>
      </c>
      <c r="L673" s="325" t="str">
        <f>IF(基本情報入力シート!W710="","",基本情報入力シート!W710)</f>
        <v/>
      </c>
      <c r="M673" s="335" t="str">
        <f>IF(基本情報入力シート!X710="","",基本情報入力シート!X710)</f>
        <v/>
      </c>
      <c r="N673" s="339" t="str">
        <f>IF(基本情報入力シート!Y710="","",基本情報入力シート!Y710)</f>
        <v/>
      </c>
      <c r="O673" s="47"/>
      <c r="P673" s="48"/>
      <c r="Q673" s="49"/>
      <c r="R673" s="47"/>
      <c r="S673" s="336"/>
      <c r="T673" s="454" t="str">
        <f>IFERROR(S673*VLOOKUP(AE673,【参考】数式用3!$AN$3:$BU$14,MATCH(N673,【参考】数式用3!$AN$2:$BU$2,0)),"")</f>
        <v/>
      </c>
      <c r="U673" s="337"/>
      <c r="V673" s="55"/>
      <c r="W673" s="55"/>
      <c r="X673" s="960" t="str">
        <f>IFERROR(V673*VLOOKUP(AF673,【参考】数式用3!$AN$15:$BU$23,MATCH(N673,【参考】数式用3!$AN$2:$BU$2,0)),"")</f>
        <v/>
      </c>
      <c r="Y673" s="961"/>
      <c r="Z673" s="450"/>
      <c r="AA673" s="428"/>
      <c r="AB673" s="338" t="str">
        <f>IFERROR(AA673*VLOOKUP(AG673,【参考】数式用3!$AN$24:$BU$27,MATCH(N673,【参考】数式用3!$AN$2:$BU$2,0)),"")</f>
        <v/>
      </c>
      <c r="AC673" s="50"/>
      <c r="AD673" s="427" t="str">
        <f t="shared" si="43"/>
        <v/>
      </c>
      <c r="AE673" s="323" t="str">
        <f t="shared" si="44"/>
        <v/>
      </c>
      <c r="AF673" s="323" t="str">
        <f t="shared" si="45"/>
        <v/>
      </c>
      <c r="AG673" s="323" t="str">
        <f t="shared" si="46"/>
        <v/>
      </c>
    </row>
    <row r="674" spans="1:33" ht="25" customHeight="1">
      <c r="A674" s="430">
        <v>653</v>
      </c>
      <c r="B674" s="908" t="str">
        <f>IF(基本情報入力シート!C711="","",基本情報入力シート!C711)</f>
        <v/>
      </c>
      <c r="C674" s="909"/>
      <c r="D674" s="909"/>
      <c r="E674" s="909"/>
      <c r="F674" s="909"/>
      <c r="G674" s="909"/>
      <c r="H674" s="909"/>
      <c r="I674" s="909"/>
      <c r="J674" s="325" t="str">
        <f>IF(基本情報入力シート!M711="","",基本情報入力シート!M711)</f>
        <v/>
      </c>
      <c r="K674" s="325" t="str">
        <f>IF(基本情報入力シート!R711="","",基本情報入力シート!R711)</f>
        <v/>
      </c>
      <c r="L674" s="325" t="str">
        <f>IF(基本情報入力シート!W711="","",基本情報入力シート!W711)</f>
        <v/>
      </c>
      <c r="M674" s="335" t="str">
        <f>IF(基本情報入力シート!X711="","",基本情報入力シート!X711)</f>
        <v/>
      </c>
      <c r="N674" s="339" t="str">
        <f>IF(基本情報入力シート!Y711="","",基本情報入力シート!Y711)</f>
        <v/>
      </c>
      <c r="O674" s="47"/>
      <c r="P674" s="48"/>
      <c r="Q674" s="49"/>
      <c r="R674" s="47"/>
      <c r="S674" s="336"/>
      <c r="T674" s="454" t="str">
        <f>IFERROR(S674*VLOOKUP(AE674,【参考】数式用3!$AN$3:$BU$14,MATCH(N674,【参考】数式用3!$AN$2:$BU$2,0)),"")</f>
        <v/>
      </c>
      <c r="U674" s="337"/>
      <c r="V674" s="55"/>
      <c r="W674" s="55"/>
      <c r="X674" s="960" t="str">
        <f>IFERROR(V674*VLOOKUP(AF674,【参考】数式用3!$AN$15:$BU$23,MATCH(N674,【参考】数式用3!$AN$2:$BU$2,0)),"")</f>
        <v/>
      </c>
      <c r="Y674" s="961"/>
      <c r="Z674" s="450"/>
      <c r="AA674" s="428"/>
      <c r="AB674" s="338" t="str">
        <f>IFERROR(AA674*VLOOKUP(AG674,【参考】数式用3!$AN$24:$BU$27,MATCH(N674,【参考】数式用3!$AN$2:$BU$2,0)),"")</f>
        <v/>
      </c>
      <c r="AC674" s="50"/>
      <c r="AD674" s="427" t="str">
        <f t="shared" si="43"/>
        <v/>
      </c>
      <c r="AE674" s="323" t="str">
        <f t="shared" si="44"/>
        <v/>
      </c>
      <c r="AF674" s="323" t="str">
        <f t="shared" si="45"/>
        <v/>
      </c>
      <c r="AG674" s="323" t="str">
        <f t="shared" si="46"/>
        <v/>
      </c>
    </row>
    <row r="675" spans="1:33" ht="25" customHeight="1">
      <c r="A675" s="430">
        <v>654</v>
      </c>
      <c r="B675" s="908" t="str">
        <f>IF(基本情報入力シート!C712="","",基本情報入力シート!C712)</f>
        <v/>
      </c>
      <c r="C675" s="909"/>
      <c r="D675" s="909"/>
      <c r="E675" s="909"/>
      <c r="F675" s="909"/>
      <c r="G675" s="909"/>
      <c r="H675" s="909"/>
      <c r="I675" s="909"/>
      <c r="J675" s="325" t="str">
        <f>IF(基本情報入力シート!M712="","",基本情報入力シート!M712)</f>
        <v/>
      </c>
      <c r="K675" s="325" t="str">
        <f>IF(基本情報入力シート!R712="","",基本情報入力シート!R712)</f>
        <v/>
      </c>
      <c r="L675" s="325" t="str">
        <f>IF(基本情報入力シート!W712="","",基本情報入力シート!W712)</f>
        <v/>
      </c>
      <c r="M675" s="335" t="str">
        <f>IF(基本情報入力シート!X712="","",基本情報入力シート!X712)</f>
        <v/>
      </c>
      <c r="N675" s="339" t="str">
        <f>IF(基本情報入力シート!Y712="","",基本情報入力シート!Y712)</f>
        <v/>
      </c>
      <c r="O675" s="47"/>
      <c r="P675" s="48"/>
      <c r="Q675" s="49"/>
      <c r="R675" s="47"/>
      <c r="S675" s="336"/>
      <c r="T675" s="454" t="str">
        <f>IFERROR(S675*VLOOKUP(AE675,【参考】数式用3!$AN$3:$BU$14,MATCH(N675,【参考】数式用3!$AN$2:$BU$2,0)),"")</f>
        <v/>
      </c>
      <c r="U675" s="337"/>
      <c r="V675" s="55"/>
      <c r="W675" s="55"/>
      <c r="X675" s="960" t="str">
        <f>IFERROR(V675*VLOOKUP(AF675,【参考】数式用3!$AN$15:$BU$23,MATCH(N675,【参考】数式用3!$AN$2:$BU$2,0)),"")</f>
        <v/>
      </c>
      <c r="Y675" s="961"/>
      <c r="Z675" s="450"/>
      <c r="AA675" s="428"/>
      <c r="AB675" s="338" t="str">
        <f>IFERROR(AA675*VLOOKUP(AG675,【参考】数式用3!$AN$24:$BU$27,MATCH(N675,【参考】数式用3!$AN$2:$BU$2,0)),"")</f>
        <v/>
      </c>
      <c r="AC675" s="50"/>
      <c r="AD675" s="427" t="str">
        <f t="shared" si="43"/>
        <v/>
      </c>
      <c r="AE675" s="323" t="str">
        <f t="shared" si="44"/>
        <v/>
      </c>
      <c r="AF675" s="323" t="str">
        <f t="shared" si="45"/>
        <v/>
      </c>
      <c r="AG675" s="323" t="str">
        <f t="shared" si="46"/>
        <v/>
      </c>
    </row>
    <row r="676" spans="1:33" ht="25" customHeight="1">
      <c r="A676" s="430">
        <v>655</v>
      </c>
      <c r="B676" s="908" t="str">
        <f>IF(基本情報入力シート!C713="","",基本情報入力シート!C713)</f>
        <v/>
      </c>
      <c r="C676" s="909"/>
      <c r="D676" s="909"/>
      <c r="E676" s="909"/>
      <c r="F676" s="909"/>
      <c r="G676" s="909"/>
      <c r="H676" s="909"/>
      <c r="I676" s="909"/>
      <c r="J676" s="325" t="str">
        <f>IF(基本情報入力シート!M713="","",基本情報入力シート!M713)</f>
        <v/>
      </c>
      <c r="K676" s="325" t="str">
        <f>IF(基本情報入力シート!R713="","",基本情報入力シート!R713)</f>
        <v/>
      </c>
      <c r="L676" s="325" t="str">
        <f>IF(基本情報入力シート!W713="","",基本情報入力シート!W713)</f>
        <v/>
      </c>
      <c r="M676" s="335" t="str">
        <f>IF(基本情報入力シート!X713="","",基本情報入力シート!X713)</f>
        <v/>
      </c>
      <c r="N676" s="339" t="str">
        <f>IF(基本情報入力シート!Y713="","",基本情報入力シート!Y713)</f>
        <v/>
      </c>
      <c r="O676" s="47"/>
      <c r="P676" s="48"/>
      <c r="Q676" s="49"/>
      <c r="R676" s="47"/>
      <c r="S676" s="336"/>
      <c r="T676" s="454" t="str">
        <f>IFERROR(S676*VLOOKUP(AE676,【参考】数式用3!$AN$3:$BU$14,MATCH(N676,【参考】数式用3!$AN$2:$BU$2,0)),"")</f>
        <v/>
      </c>
      <c r="U676" s="337"/>
      <c r="V676" s="55"/>
      <c r="W676" s="55"/>
      <c r="X676" s="960" t="str">
        <f>IFERROR(V676*VLOOKUP(AF676,【参考】数式用3!$AN$15:$BU$23,MATCH(N676,【参考】数式用3!$AN$2:$BU$2,0)),"")</f>
        <v/>
      </c>
      <c r="Y676" s="961"/>
      <c r="Z676" s="450"/>
      <c r="AA676" s="428"/>
      <c r="AB676" s="338" t="str">
        <f>IFERROR(AA676*VLOOKUP(AG676,【参考】数式用3!$AN$24:$BU$27,MATCH(N676,【参考】数式用3!$AN$2:$BU$2,0)),"")</f>
        <v/>
      </c>
      <c r="AC676" s="50"/>
      <c r="AD676" s="427" t="str">
        <f t="shared" si="43"/>
        <v/>
      </c>
      <c r="AE676" s="323" t="str">
        <f t="shared" si="44"/>
        <v/>
      </c>
      <c r="AF676" s="323" t="str">
        <f t="shared" si="45"/>
        <v/>
      </c>
      <c r="AG676" s="323" t="str">
        <f t="shared" si="46"/>
        <v/>
      </c>
    </row>
    <row r="677" spans="1:33" ht="25" customHeight="1">
      <c r="A677" s="430">
        <v>656</v>
      </c>
      <c r="B677" s="908" t="str">
        <f>IF(基本情報入力シート!C714="","",基本情報入力シート!C714)</f>
        <v/>
      </c>
      <c r="C677" s="909"/>
      <c r="D677" s="909"/>
      <c r="E677" s="909"/>
      <c r="F677" s="909"/>
      <c r="G677" s="909"/>
      <c r="H677" s="909"/>
      <c r="I677" s="909"/>
      <c r="J677" s="325" t="str">
        <f>IF(基本情報入力シート!M714="","",基本情報入力シート!M714)</f>
        <v/>
      </c>
      <c r="K677" s="325" t="str">
        <f>IF(基本情報入力シート!R714="","",基本情報入力シート!R714)</f>
        <v/>
      </c>
      <c r="L677" s="325" t="str">
        <f>IF(基本情報入力シート!W714="","",基本情報入力シート!W714)</f>
        <v/>
      </c>
      <c r="M677" s="335" t="str">
        <f>IF(基本情報入力シート!X714="","",基本情報入力シート!X714)</f>
        <v/>
      </c>
      <c r="N677" s="339" t="str">
        <f>IF(基本情報入力シート!Y714="","",基本情報入力シート!Y714)</f>
        <v/>
      </c>
      <c r="O677" s="47"/>
      <c r="P677" s="48"/>
      <c r="Q677" s="49"/>
      <c r="R677" s="47"/>
      <c r="S677" s="336"/>
      <c r="T677" s="454" t="str">
        <f>IFERROR(S677*VLOOKUP(AE677,【参考】数式用3!$AN$3:$BU$14,MATCH(N677,【参考】数式用3!$AN$2:$BU$2,0)),"")</f>
        <v/>
      </c>
      <c r="U677" s="337"/>
      <c r="V677" s="55"/>
      <c r="W677" s="55"/>
      <c r="X677" s="960" t="str">
        <f>IFERROR(V677*VLOOKUP(AF677,【参考】数式用3!$AN$15:$BU$23,MATCH(N677,【参考】数式用3!$AN$2:$BU$2,0)),"")</f>
        <v/>
      </c>
      <c r="Y677" s="961"/>
      <c r="Z677" s="450"/>
      <c r="AA677" s="428"/>
      <c r="AB677" s="338" t="str">
        <f>IFERROR(AA677*VLOOKUP(AG677,【参考】数式用3!$AN$24:$BU$27,MATCH(N677,【参考】数式用3!$AN$2:$BU$2,0)),"")</f>
        <v/>
      </c>
      <c r="AC677" s="50"/>
      <c r="AD677" s="427" t="str">
        <f t="shared" si="43"/>
        <v/>
      </c>
      <c r="AE677" s="323" t="str">
        <f t="shared" si="44"/>
        <v/>
      </c>
      <c r="AF677" s="323" t="str">
        <f t="shared" si="45"/>
        <v/>
      </c>
      <c r="AG677" s="323" t="str">
        <f t="shared" si="46"/>
        <v/>
      </c>
    </row>
    <row r="678" spans="1:33" ht="25" customHeight="1">
      <c r="A678" s="430">
        <v>657</v>
      </c>
      <c r="B678" s="908" t="str">
        <f>IF(基本情報入力シート!C715="","",基本情報入力シート!C715)</f>
        <v/>
      </c>
      <c r="C678" s="909"/>
      <c r="D678" s="909"/>
      <c r="E678" s="909"/>
      <c r="F678" s="909"/>
      <c r="G678" s="909"/>
      <c r="H678" s="909"/>
      <c r="I678" s="909"/>
      <c r="J678" s="325" t="str">
        <f>IF(基本情報入力シート!M715="","",基本情報入力シート!M715)</f>
        <v/>
      </c>
      <c r="K678" s="325" t="str">
        <f>IF(基本情報入力シート!R715="","",基本情報入力シート!R715)</f>
        <v/>
      </c>
      <c r="L678" s="325" t="str">
        <f>IF(基本情報入力シート!W715="","",基本情報入力シート!W715)</f>
        <v/>
      </c>
      <c r="M678" s="335" t="str">
        <f>IF(基本情報入力シート!X715="","",基本情報入力シート!X715)</f>
        <v/>
      </c>
      <c r="N678" s="339" t="str">
        <f>IF(基本情報入力シート!Y715="","",基本情報入力シート!Y715)</f>
        <v/>
      </c>
      <c r="O678" s="47"/>
      <c r="P678" s="48"/>
      <c r="Q678" s="49"/>
      <c r="R678" s="47"/>
      <c r="S678" s="336"/>
      <c r="T678" s="454" t="str">
        <f>IFERROR(S678*VLOOKUP(AE678,【参考】数式用3!$AN$3:$BU$14,MATCH(N678,【参考】数式用3!$AN$2:$BU$2,0)),"")</f>
        <v/>
      </c>
      <c r="U678" s="337"/>
      <c r="V678" s="55"/>
      <c r="W678" s="55"/>
      <c r="X678" s="960" t="str">
        <f>IFERROR(V678*VLOOKUP(AF678,【参考】数式用3!$AN$15:$BU$23,MATCH(N678,【参考】数式用3!$AN$2:$BU$2,0)),"")</f>
        <v/>
      </c>
      <c r="Y678" s="961"/>
      <c r="Z678" s="450"/>
      <c r="AA678" s="428"/>
      <c r="AB678" s="338" t="str">
        <f>IFERROR(AA678*VLOOKUP(AG678,【参考】数式用3!$AN$24:$BU$27,MATCH(N678,【参考】数式用3!$AN$2:$BU$2,0)),"")</f>
        <v/>
      </c>
      <c r="AC678" s="50"/>
      <c r="AD678" s="427" t="str">
        <f t="shared" si="43"/>
        <v/>
      </c>
      <c r="AE678" s="323" t="str">
        <f t="shared" si="44"/>
        <v/>
      </c>
      <c r="AF678" s="323" t="str">
        <f t="shared" si="45"/>
        <v/>
      </c>
      <c r="AG678" s="323" t="str">
        <f t="shared" si="46"/>
        <v/>
      </c>
    </row>
    <row r="679" spans="1:33" ht="25" customHeight="1">
      <c r="A679" s="430">
        <v>658</v>
      </c>
      <c r="B679" s="908" t="str">
        <f>IF(基本情報入力シート!C716="","",基本情報入力シート!C716)</f>
        <v/>
      </c>
      <c r="C679" s="909"/>
      <c r="D679" s="909"/>
      <c r="E679" s="909"/>
      <c r="F679" s="909"/>
      <c r="G679" s="909"/>
      <c r="H679" s="909"/>
      <c r="I679" s="909"/>
      <c r="J679" s="325" t="str">
        <f>IF(基本情報入力シート!M716="","",基本情報入力シート!M716)</f>
        <v/>
      </c>
      <c r="K679" s="325" t="str">
        <f>IF(基本情報入力シート!R716="","",基本情報入力シート!R716)</f>
        <v/>
      </c>
      <c r="L679" s="325" t="str">
        <f>IF(基本情報入力シート!W716="","",基本情報入力シート!W716)</f>
        <v/>
      </c>
      <c r="M679" s="335" t="str">
        <f>IF(基本情報入力シート!X716="","",基本情報入力シート!X716)</f>
        <v/>
      </c>
      <c r="N679" s="339" t="str">
        <f>IF(基本情報入力シート!Y716="","",基本情報入力シート!Y716)</f>
        <v/>
      </c>
      <c r="O679" s="47"/>
      <c r="P679" s="48"/>
      <c r="Q679" s="49"/>
      <c r="R679" s="47"/>
      <c r="S679" s="336"/>
      <c r="T679" s="454" t="str">
        <f>IFERROR(S679*VLOOKUP(AE679,【参考】数式用3!$AN$3:$BU$14,MATCH(N679,【参考】数式用3!$AN$2:$BU$2,0)),"")</f>
        <v/>
      </c>
      <c r="U679" s="337"/>
      <c r="V679" s="55"/>
      <c r="W679" s="55"/>
      <c r="X679" s="960" t="str">
        <f>IFERROR(V679*VLOOKUP(AF679,【参考】数式用3!$AN$15:$BU$23,MATCH(N679,【参考】数式用3!$AN$2:$BU$2,0)),"")</f>
        <v/>
      </c>
      <c r="Y679" s="961"/>
      <c r="Z679" s="450"/>
      <c r="AA679" s="428"/>
      <c r="AB679" s="338" t="str">
        <f>IFERROR(AA679*VLOOKUP(AG679,【参考】数式用3!$AN$24:$BU$27,MATCH(N679,【参考】数式用3!$AN$2:$BU$2,0)),"")</f>
        <v/>
      </c>
      <c r="AC679" s="50"/>
      <c r="AD679" s="427" t="str">
        <f t="shared" si="43"/>
        <v/>
      </c>
      <c r="AE679" s="323" t="str">
        <f t="shared" si="44"/>
        <v/>
      </c>
      <c r="AF679" s="323" t="str">
        <f t="shared" si="45"/>
        <v/>
      </c>
      <c r="AG679" s="323" t="str">
        <f t="shared" si="46"/>
        <v/>
      </c>
    </row>
    <row r="680" spans="1:33" ht="25" customHeight="1">
      <c r="A680" s="430">
        <v>659</v>
      </c>
      <c r="B680" s="908" t="str">
        <f>IF(基本情報入力シート!C717="","",基本情報入力シート!C717)</f>
        <v/>
      </c>
      <c r="C680" s="909"/>
      <c r="D680" s="909"/>
      <c r="E680" s="909"/>
      <c r="F680" s="909"/>
      <c r="G680" s="909"/>
      <c r="H680" s="909"/>
      <c r="I680" s="909"/>
      <c r="J680" s="325" t="str">
        <f>IF(基本情報入力シート!M717="","",基本情報入力シート!M717)</f>
        <v/>
      </c>
      <c r="K680" s="325" t="str">
        <f>IF(基本情報入力シート!R717="","",基本情報入力シート!R717)</f>
        <v/>
      </c>
      <c r="L680" s="325" t="str">
        <f>IF(基本情報入力シート!W717="","",基本情報入力シート!W717)</f>
        <v/>
      </c>
      <c r="M680" s="335" t="str">
        <f>IF(基本情報入力シート!X717="","",基本情報入力シート!X717)</f>
        <v/>
      </c>
      <c r="N680" s="339" t="str">
        <f>IF(基本情報入力シート!Y717="","",基本情報入力シート!Y717)</f>
        <v/>
      </c>
      <c r="O680" s="47"/>
      <c r="P680" s="48"/>
      <c r="Q680" s="49"/>
      <c r="R680" s="47"/>
      <c r="S680" s="336"/>
      <c r="T680" s="454" t="str">
        <f>IFERROR(S680*VLOOKUP(AE680,【参考】数式用3!$AN$3:$BU$14,MATCH(N680,【参考】数式用3!$AN$2:$BU$2,0)),"")</f>
        <v/>
      </c>
      <c r="U680" s="337"/>
      <c r="V680" s="55"/>
      <c r="W680" s="55"/>
      <c r="X680" s="960" t="str">
        <f>IFERROR(V680*VLOOKUP(AF680,【参考】数式用3!$AN$15:$BU$23,MATCH(N680,【参考】数式用3!$AN$2:$BU$2,0)),"")</f>
        <v/>
      </c>
      <c r="Y680" s="961"/>
      <c r="Z680" s="450"/>
      <c r="AA680" s="428"/>
      <c r="AB680" s="338" t="str">
        <f>IFERROR(AA680*VLOOKUP(AG680,【参考】数式用3!$AN$24:$BU$27,MATCH(N680,【参考】数式用3!$AN$2:$BU$2,0)),"")</f>
        <v/>
      </c>
      <c r="AC680" s="50"/>
      <c r="AD680" s="427" t="str">
        <f t="shared" si="43"/>
        <v/>
      </c>
      <c r="AE680" s="323" t="str">
        <f t="shared" si="44"/>
        <v/>
      </c>
      <c r="AF680" s="323" t="str">
        <f t="shared" si="45"/>
        <v/>
      </c>
      <c r="AG680" s="323" t="str">
        <f t="shared" si="46"/>
        <v/>
      </c>
    </row>
    <row r="681" spans="1:33" ht="25" customHeight="1">
      <c r="A681" s="430">
        <v>660</v>
      </c>
      <c r="B681" s="908" t="str">
        <f>IF(基本情報入力シート!C718="","",基本情報入力シート!C718)</f>
        <v/>
      </c>
      <c r="C681" s="909"/>
      <c r="D681" s="909"/>
      <c r="E681" s="909"/>
      <c r="F681" s="909"/>
      <c r="G681" s="909"/>
      <c r="H681" s="909"/>
      <c r="I681" s="909"/>
      <c r="J681" s="325" t="str">
        <f>IF(基本情報入力シート!M718="","",基本情報入力シート!M718)</f>
        <v/>
      </c>
      <c r="K681" s="325" t="str">
        <f>IF(基本情報入力シート!R718="","",基本情報入力シート!R718)</f>
        <v/>
      </c>
      <c r="L681" s="325" t="str">
        <f>IF(基本情報入力シート!W718="","",基本情報入力シート!W718)</f>
        <v/>
      </c>
      <c r="M681" s="335" t="str">
        <f>IF(基本情報入力シート!X718="","",基本情報入力シート!X718)</f>
        <v/>
      </c>
      <c r="N681" s="339" t="str">
        <f>IF(基本情報入力シート!Y718="","",基本情報入力シート!Y718)</f>
        <v/>
      </c>
      <c r="O681" s="47"/>
      <c r="P681" s="48"/>
      <c r="Q681" s="49"/>
      <c r="R681" s="47"/>
      <c r="S681" s="336"/>
      <c r="T681" s="454" t="str">
        <f>IFERROR(S681*VLOOKUP(AE681,【参考】数式用3!$AN$3:$BU$14,MATCH(N681,【参考】数式用3!$AN$2:$BU$2,0)),"")</f>
        <v/>
      </c>
      <c r="U681" s="337"/>
      <c r="V681" s="55"/>
      <c r="W681" s="55"/>
      <c r="X681" s="960" t="str">
        <f>IFERROR(V681*VLOOKUP(AF681,【参考】数式用3!$AN$15:$BU$23,MATCH(N681,【参考】数式用3!$AN$2:$BU$2,0)),"")</f>
        <v/>
      </c>
      <c r="Y681" s="961"/>
      <c r="Z681" s="450"/>
      <c r="AA681" s="428"/>
      <c r="AB681" s="338" t="str">
        <f>IFERROR(AA681*VLOOKUP(AG681,【参考】数式用3!$AN$24:$BU$27,MATCH(N681,【参考】数式用3!$AN$2:$BU$2,0)),"")</f>
        <v/>
      </c>
      <c r="AC681" s="50"/>
      <c r="AD681" s="427" t="str">
        <f t="shared" si="43"/>
        <v/>
      </c>
      <c r="AE681" s="323" t="str">
        <f t="shared" si="44"/>
        <v/>
      </c>
      <c r="AF681" s="323" t="str">
        <f t="shared" si="45"/>
        <v/>
      </c>
      <c r="AG681" s="323" t="str">
        <f t="shared" si="46"/>
        <v/>
      </c>
    </row>
    <row r="682" spans="1:33" ht="25" customHeight="1">
      <c r="A682" s="430">
        <v>661</v>
      </c>
      <c r="B682" s="908" t="str">
        <f>IF(基本情報入力シート!C719="","",基本情報入力シート!C719)</f>
        <v/>
      </c>
      <c r="C682" s="909"/>
      <c r="D682" s="909"/>
      <c r="E682" s="909"/>
      <c r="F682" s="909"/>
      <c r="G682" s="909"/>
      <c r="H682" s="909"/>
      <c r="I682" s="909"/>
      <c r="J682" s="325" t="str">
        <f>IF(基本情報入力シート!M719="","",基本情報入力シート!M719)</f>
        <v/>
      </c>
      <c r="K682" s="325" t="str">
        <f>IF(基本情報入力シート!R719="","",基本情報入力シート!R719)</f>
        <v/>
      </c>
      <c r="L682" s="325" t="str">
        <f>IF(基本情報入力シート!W719="","",基本情報入力シート!W719)</f>
        <v/>
      </c>
      <c r="M682" s="335" t="str">
        <f>IF(基本情報入力シート!X719="","",基本情報入力シート!X719)</f>
        <v/>
      </c>
      <c r="N682" s="339" t="str">
        <f>IF(基本情報入力シート!Y719="","",基本情報入力シート!Y719)</f>
        <v/>
      </c>
      <c r="O682" s="47"/>
      <c r="P682" s="48"/>
      <c r="Q682" s="49"/>
      <c r="R682" s="47"/>
      <c r="S682" s="336"/>
      <c r="T682" s="454" t="str">
        <f>IFERROR(S682*VLOOKUP(AE682,【参考】数式用3!$AN$3:$BU$14,MATCH(N682,【参考】数式用3!$AN$2:$BU$2,0)),"")</f>
        <v/>
      </c>
      <c r="U682" s="337"/>
      <c r="V682" s="55"/>
      <c r="W682" s="55"/>
      <c r="X682" s="960" t="str">
        <f>IFERROR(V682*VLOOKUP(AF682,【参考】数式用3!$AN$15:$BU$23,MATCH(N682,【参考】数式用3!$AN$2:$BU$2,0)),"")</f>
        <v/>
      </c>
      <c r="Y682" s="961"/>
      <c r="Z682" s="450"/>
      <c r="AA682" s="428"/>
      <c r="AB682" s="338" t="str">
        <f>IFERROR(AA682*VLOOKUP(AG682,【参考】数式用3!$AN$24:$BU$27,MATCH(N682,【参考】数式用3!$AN$2:$BU$2,0)),"")</f>
        <v/>
      </c>
      <c r="AC682" s="50"/>
      <c r="AD682" s="427" t="str">
        <f t="shared" si="43"/>
        <v/>
      </c>
      <c r="AE682" s="323" t="str">
        <f t="shared" si="44"/>
        <v/>
      </c>
      <c r="AF682" s="323" t="str">
        <f t="shared" si="45"/>
        <v/>
      </c>
      <c r="AG682" s="323" t="str">
        <f t="shared" si="46"/>
        <v/>
      </c>
    </row>
    <row r="683" spans="1:33" ht="25" customHeight="1">
      <c r="A683" s="430">
        <v>662</v>
      </c>
      <c r="B683" s="908" t="str">
        <f>IF(基本情報入力シート!C720="","",基本情報入力シート!C720)</f>
        <v/>
      </c>
      <c r="C683" s="909"/>
      <c r="D683" s="909"/>
      <c r="E683" s="909"/>
      <c r="F683" s="909"/>
      <c r="G683" s="909"/>
      <c r="H683" s="909"/>
      <c r="I683" s="909"/>
      <c r="J683" s="325" t="str">
        <f>IF(基本情報入力シート!M720="","",基本情報入力シート!M720)</f>
        <v/>
      </c>
      <c r="K683" s="325" t="str">
        <f>IF(基本情報入力シート!R720="","",基本情報入力シート!R720)</f>
        <v/>
      </c>
      <c r="L683" s="325" t="str">
        <f>IF(基本情報入力シート!W720="","",基本情報入力シート!W720)</f>
        <v/>
      </c>
      <c r="M683" s="335" t="str">
        <f>IF(基本情報入力シート!X720="","",基本情報入力シート!X720)</f>
        <v/>
      </c>
      <c r="N683" s="339" t="str">
        <f>IF(基本情報入力シート!Y720="","",基本情報入力シート!Y720)</f>
        <v/>
      </c>
      <c r="O683" s="47"/>
      <c r="P683" s="48"/>
      <c r="Q683" s="49"/>
      <c r="R683" s="47"/>
      <c r="S683" s="336"/>
      <c r="T683" s="454" t="str">
        <f>IFERROR(S683*VLOOKUP(AE683,【参考】数式用3!$AN$3:$BU$14,MATCH(N683,【参考】数式用3!$AN$2:$BU$2,0)),"")</f>
        <v/>
      </c>
      <c r="U683" s="337"/>
      <c r="V683" s="55"/>
      <c r="W683" s="55"/>
      <c r="X683" s="960" t="str">
        <f>IFERROR(V683*VLOOKUP(AF683,【参考】数式用3!$AN$15:$BU$23,MATCH(N683,【参考】数式用3!$AN$2:$BU$2,0)),"")</f>
        <v/>
      </c>
      <c r="Y683" s="961"/>
      <c r="Z683" s="450"/>
      <c r="AA683" s="428"/>
      <c r="AB683" s="338" t="str">
        <f>IFERROR(AA683*VLOOKUP(AG683,【参考】数式用3!$AN$24:$BU$27,MATCH(N683,【参考】数式用3!$AN$2:$BU$2,0)),"")</f>
        <v/>
      </c>
      <c r="AC683" s="50"/>
      <c r="AD683" s="427" t="str">
        <f t="shared" si="43"/>
        <v/>
      </c>
      <c r="AE683" s="323" t="str">
        <f t="shared" si="44"/>
        <v/>
      </c>
      <c r="AF683" s="323" t="str">
        <f t="shared" si="45"/>
        <v/>
      </c>
      <c r="AG683" s="323" t="str">
        <f t="shared" si="46"/>
        <v/>
      </c>
    </row>
    <row r="684" spans="1:33" ht="25" customHeight="1">
      <c r="A684" s="430">
        <v>663</v>
      </c>
      <c r="B684" s="908" t="str">
        <f>IF(基本情報入力シート!C721="","",基本情報入力シート!C721)</f>
        <v/>
      </c>
      <c r="C684" s="909"/>
      <c r="D684" s="909"/>
      <c r="E684" s="909"/>
      <c r="F684" s="909"/>
      <c r="G684" s="909"/>
      <c r="H684" s="909"/>
      <c r="I684" s="909"/>
      <c r="J684" s="325" t="str">
        <f>IF(基本情報入力シート!M721="","",基本情報入力シート!M721)</f>
        <v/>
      </c>
      <c r="K684" s="325" t="str">
        <f>IF(基本情報入力シート!R721="","",基本情報入力シート!R721)</f>
        <v/>
      </c>
      <c r="L684" s="325" t="str">
        <f>IF(基本情報入力シート!W721="","",基本情報入力シート!W721)</f>
        <v/>
      </c>
      <c r="M684" s="335" t="str">
        <f>IF(基本情報入力シート!X721="","",基本情報入力シート!X721)</f>
        <v/>
      </c>
      <c r="N684" s="339" t="str">
        <f>IF(基本情報入力シート!Y721="","",基本情報入力シート!Y721)</f>
        <v/>
      </c>
      <c r="O684" s="47"/>
      <c r="P684" s="48"/>
      <c r="Q684" s="49"/>
      <c r="R684" s="47"/>
      <c r="S684" s="336"/>
      <c r="T684" s="454" t="str">
        <f>IFERROR(S684*VLOOKUP(AE684,【参考】数式用3!$AN$3:$BU$14,MATCH(N684,【参考】数式用3!$AN$2:$BU$2,0)),"")</f>
        <v/>
      </c>
      <c r="U684" s="337"/>
      <c r="V684" s="55"/>
      <c r="W684" s="55"/>
      <c r="X684" s="960" t="str">
        <f>IFERROR(V684*VLOOKUP(AF684,【参考】数式用3!$AN$15:$BU$23,MATCH(N684,【参考】数式用3!$AN$2:$BU$2,0)),"")</f>
        <v/>
      </c>
      <c r="Y684" s="961"/>
      <c r="Z684" s="450"/>
      <c r="AA684" s="428"/>
      <c r="AB684" s="338" t="str">
        <f>IFERROR(AA684*VLOOKUP(AG684,【参考】数式用3!$AN$24:$BU$27,MATCH(N684,【参考】数式用3!$AN$2:$BU$2,0)),"")</f>
        <v/>
      </c>
      <c r="AC684" s="50"/>
      <c r="AD684" s="427" t="str">
        <f t="shared" si="43"/>
        <v/>
      </c>
      <c r="AE684" s="323" t="str">
        <f t="shared" si="44"/>
        <v/>
      </c>
      <c r="AF684" s="323" t="str">
        <f t="shared" si="45"/>
        <v/>
      </c>
      <c r="AG684" s="323" t="str">
        <f t="shared" si="46"/>
        <v/>
      </c>
    </row>
    <row r="685" spans="1:33" ht="25" customHeight="1">
      <c r="A685" s="430">
        <v>664</v>
      </c>
      <c r="B685" s="908" t="str">
        <f>IF(基本情報入力シート!C722="","",基本情報入力シート!C722)</f>
        <v/>
      </c>
      <c r="C685" s="909"/>
      <c r="D685" s="909"/>
      <c r="E685" s="909"/>
      <c r="F685" s="909"/>
      <c r="G685" s="909"/>
      <c r="H685" s="909"/>
      <c r="I685" s="909"/>
      <c r="J685" s="325" t="str">
        <f>IF(基本情報入力シート!M722="","",基本情報入力シート!M722)</f>
        <v/>
      </c>
      <c r="K685" s="325" t="str">
        <f>IF(基本情報入力シート!R722="","",基本情報入力シート!R722)</f>
        <v/>
      </c>
      <c r="L685" s="325" t="str">
        <f>IF(基本情報入力シート!W722="","",基本情報入力シート!W722)</f>
        <v/>
      </c>
      <c r="M685" s="335" t="str">
        <f>IF(基本情報入力シート!X722="","",基本情報入力シート!X722)</f>
        <v/>
      </c>
      <c r="N685" s="339" t="str">
        <f>IF(基本情報入力シート!Y722="","",基本情報入力シート!Y722)</f>
        <v/>
      </c>
      <c r="O685" s="47"/>
      <c r="P685" s="48"/>
      <c r="Q685" s="49"/>
      <c r="R685" s="47"/>
      <c r="S685" s="336"/>
      <c r="T685" s="454" t="str">
        <f>IFERROR(S685*VLOOKUP(AE685,【参考】数式用3!$AN$3:$BU$14,MATCH(N685,【参考】数式用3!$AN$2:$BU$2,0)),"")</f>
        <v/>
      </c>
      <c r="U685" s="337"/>
      <c r="V685" s="55"/>
      <c r="W685" s="55"/>
      <c r="X685" s="960" t="str">
        <f>IFERROR(V685*VLOOKUP(AF685,【参考】数式用3!$AN$15:$BU$23,MATCH(N685,【参考】数式用3!$AN$2:$BU$2,0)),"")</f>
        <v/>
      </c>
      <c r="Y685" s="961"/>
      <c r="Z685" s="450"/>
      <c r="AA685" s="428"/>
      <c r="AB685" s="338" t="str">
        <f>IFERROR(AA685*VLOOKUP(AG685,【参考】数式用3!$AN$24:$BU$27,MATCH(N685,【参考】数式用3!$AN$2:$BU$2,0)),"")</f>
        <v/>
      </c>
      <c r="AC685" s="50"/>
      <c r="AD685" s="427" t="str">
        <f t="shared" si="43"/>
        <v/>
      </c>
      <c r="AE685" s="323" t="str">
        <f t="shared" si="44"/>
        <v/>
      </c>
      <c r="AF685" s="323" t="str">
        <f t="shared" si="45"/>
        <v/>
      </c>
      <c r="AG685" s="323" t="str">
        <f t="shared" si="46"/>
        <v/>
      </c>
    </row>
    <row r="686" spans="1:33" ht="25" customHeight="1">
      <c r="A686" s="430">
        <v>665</v>
      </c>
      <c r="B686" s="908" t="str">
        <f>IF(基本情報入力シート!C723="","",基本情報入力シート!C723)</f>
        <v/>
      </c>
      <c r="C686" s="909"/>
      <c r="D686" s="909"/>
      <c r="E686" s="909"/>
      <c r="F686" s="909"/>
      <c r="G686" s="909"/>
      <c r="H686" s="909"/>
      <c r="I686" s="909"/>
      <c r="J686" s="325" t="str">
        <f>IF(基本情報入力シート!M723="","",基本情報入力シート!M723)</f>
        <v/>
      </c>
      <c r="K686" s="325" t="str">
        <f>IF(基本情報入力シート!R723="","",基本情報入力シート!R723)</f>
        <v/>
      </c>
      <c r="L686" s="325" t="str">
        <f>IF(基本情報入力シート!W723="","",基本情報入力シート!W723)</f>
        <v/>
      </c>
      <c r="M686" s="335" t="str">
        <f>IF(基本情報入力シート!X723="","",基本情報入力シート!X723)</f>
        <v/>
      </c>
      <c r="N686" s="339" t="str">
        <f>IF(基本情報入力シート!Y723="","",基本情報入力シート!Y723)</f>
        <v/>
      </c>
      <c r="O686" s="47"/>
      <c r="P686" s="48"/>
      <c r="Q686" s="49"/>
      <c r="R686" s="47"/>
      <c r="S686" s="336"/>
      <c r="T686" s="454" t="str">
        <f>IFERROR(S686*VLOOKUP(AE686,【参考】数式用3!$AN$3:$BU$14,MATCH(N686,【参考】数式用3!$AN$2:$BU$2,0)),"")</f>
        <v/>
      </c>
      <c r="U686" s="337"/>
      <c r="V686" s="55"/>
      <c r="W686" s="55"/>
      <c r="X686" s="960" t="str">
        <f>IFERROR(V686*VLOOKUP(AF686,【参考】数式用3!$AN$15:$BU$23,MATCH(N686,【参考】数式用3!$AN$2:$BU$2,0)),"")</f>
        <v/>
      </c>
      <c r="Y686" s="961"/>
      <c r="Z686" s="450"/>
      <c r="AA686" s="428"/>
      <c r="AB686" s="338" t="str">
        <f>IFERROR(AA686*VLOOKUP(AG686,【参考】数式用3!$AN$24:$BU$27,MATCH(N686,【参考】数式用3!$AN$2:$BU$2,0)),"")</f>
        <v/>
      </c>
      <c r="AC686" s="50"/>
      <c r="AD686" s="427" t="str">
        <f t="shared" si="43"/>
        <v/>
      </c>
      <c r="AE686" s="323" t="str">
        <f t="shared" si="44"/>
        <v/>
      </c>
      <c r="AF686" s="323" t="str">
        <f t="shared" si="45"/>
        <v/>
      </c>
      <c r="AG686" s="323" t="str">
        <f t="shared" si="46"/>
        <v/>
      </c>
    </row>
    <row r="687" spans="1:33" ht="25" customHeight="1">
      <c r="A687" s="430">
        <v>666</v>
      </c>
      <c r="B687" s="908" t="str">
        <f>IF(基本情報入力シート!C724="","",基本情報入力シート!C724)</f>
        <v/>
      </c>
      <c r="C687" s="909"/>
      <c r="D687" s="909"/>
      <c r="E687" s="909"/>
      <c r="F687" s="909"/>
      <c r="G687" s="909"/>
      <c r="H687" s="909"/>
      <c r="I687" s="909"/>
      <c r="J687" s="325" t="str">
        <f>IF(基本情報入力シート!M724="","",基本情報入力シート!M724)</f>
        <v/>
      </c>
      <c r="K687" s="325" t="str">
        <f>IF(基本情報入力シート!R724="","",基本情報入力シート!R724)</f>
        <v/>
      </c>
      <c r="L687" s="325" t="str">
        <f>IF(基本情報入力シート!W724="","",基本情報入力シート!W724)</f>
        <v/>
      </c>
      <c r="M687" s="335" t="str">
        <f>IF(基本情報入力シート!X724="","",基本情報入力シート!X724)</f>
        <v/>
      </c>
      <c r="N687" s="339" t="str">
        <f>IF(基本情報入力シート!Y724="","",基本情報入力シート!Y724)</f>
        <v/>
      </c>
      <c r="O687" s="47"/>
      <c r="P687" s="48"/>
      <c r="Q687" s="49"/>
      <c r="R687" s="47"/>
      <c r="S687" s="336"/>
      <c r="T687" s="454" t="str">
        <f>IFERROR(S687*VLOOKUP(AE687,【参考】数式用3!$AN$3:$BU$14,MATCH(N687,【参考】数式用3!$AN$2:$BU$2,0)),"")</f>
        <v/>
      </c>
      <c r="U687" s="337"/>
      <c r="V687" s="55"/>
      <c r="W687" s="55"/>
      <c r="X687" s="960" t="str">
        <f>IFERROR(V687*VLOOKUP(AF687,【参考】数式用3!$AN$15:$BU$23,MATCH(N687,【参考】数式用3!$AN$2:$BU$2,0)),"")</f>
        <v/>
      </c>
      <c r="Y687" s="961"/>
      <c r="Z687" s="450"/>
      <c r="AA687" s="428"/>
      <c r="AB687" s="338" t="str">
        <f>IFERROR(AA687*VLOOKUP(AG687,【参考】数式用3!$AN$24:$BU$27,MATCH(N687,【参考】数式用3!$AN$2:$BU$2,0)),"")</f>
        <v/>
      </c>
      <c r="AC687" s="50"/>
      <c r="AD687" s="427" t="str">
        <f t="shared" si="43"/>
        <v/>
      </c>
      <c r="AE687" s="323" t="str">
        <f t="shared" si="44"/>
        <v/>
      </c>
      <c r="AF687" s="323" t="str">
        <f t="shared" si="45"/>
        <v/>
      </c>
      <c r="AG687" s="323" t="str">
        <f t="shared" si="46"/>
        <v/>
      </c>
    </row>
    <row r="688" spans="1:33" ht="25" customHeight="1">
      <c r="A688" s="430">
        <v>667</v>
      </c>
      <c r="B688" s="908" t="str">
        <f>IF(基本情報入力シート!C725="","",基本情報入力シート!C725)</f>
        <v/>
      </c>
      <c r="C688" s="909"/>
      <c r="D688" s="909"/>
      <c r="E688" s="909"/>
      <c r="F688" s="909"/>
      <c r="G688" s="909"/>
      <c r="H688" s="909"/>
      <c r="I688" s="909"/>
      <c r="J688" s="325" t="str">
        <f>IF(基本情報入力シート!M725="","",基本情報入力シート!M725)</f>
        <v/>
      </c>
      <c r="K688" s="325" t="str">
        <f>IF(基本情報入力シート!R725="","",基本情報入力シート!R725)</f>
        <v/>
      </c>
      <c r="L688" s="325" t="str">
        <f>IF(基本情報入力シート!W725="","",基本情報入力シート!W725)</f>
        <v/>
      </c>
      <c r="M688" s="335" t="str">
        <f>IF(基本情報入力シート!X725="","",基本情報入力シート!X725)</f>
        <v/>
      </c>
      <c r="N688" s="339" t="str">
        <f>IF(基本情報入力シート!Y725="","",基本情報入力シート!Y725)</f>
        <v/>
      </c>
      <c r="O688" s="47"/>
      <c r="P688" s="48"/>
      <c r="Q688" s="49"/>
      <c r="R688" s="47"/>
      <c r="S688" s="336"/>
      <c r="T688" s="454" t="str">
        <f>IFERROR(S688*VLOOKUP(AE688,【参考】数式用3!$AN$3:$BU$14,MATCH(N688,【参考】数式用3!$AN$2:$BU$2,0)),"")</f>
        <v/>
      </c>
      <c r="U688" s="337"/>
      <c r="V688" s="55"/>
      <c r="W688" s="55"/>
      <c r="X688" s="960" t="str">
        <f>IFERROR(V688*VLOOKUP(AF688,【参考】数式用3!$AN$15:$BU$23,MATCH(N688,【参考】数式用3!$AN$2:$BU$2,0)),"")</f>
        <v/>
      </c>
      <c r="Y688" s="961"/>
      <c r="Z688" s="450"/>
      <c r="AA688" s="428"/>
      <c r="AB688" s="338" t="str">
        <f>IFERROR(AA688*VLOOKUP(AG688,【参考】数式用3!$AN$24:$BU$27,MATCH(N688,【参考】数式用3!$AN$2:$BU$2,0)),"")</f>
        <v/>
      </c>
      <c r="AC688" s="50"/>
      <c r="AD688" s="427" t="str">
        <f t="shared" si="43"/>
        <v/>
      </c>
      <c r="AE688" s="323" t="str">
        <f t="shared" si="44"/>
        <v/>
      </c>
      <c r="AF688" s="323" t="str">
        <f t="shared" si="45"/>
        <v/>
      </c>
      <c r="AG688" s="323" t="str">
        <f t="shared" si="46"/>
        <v/>
      </c>
    </row>
    <row r="689" spans="1:33" ht="25" customHeight="1">
      <c r="A689" s="430">
        <v>668</v>
      </c>
      <c r="B689" s="908" t="str">
        <f>IF(基本情報入力シート!C726="","",基本情報入力シート!C726)</f>
        <v/>
      </c>
      <c r="C689" s="909"/>
      <c r="D689" s="909"/>
      <c r="E689" s="909"/>
      <c r="F689" s="909"/>
      <c r="G689" s="909"/>
      <c r="H689" s="909"/>
      <c r="I689" s="909"/>
      <c r="J689" s="325" t="str">
        <f>IF(基本情報入力シート!M726="","",基本情報入力シート!M726)</f>
        <v/>
      </c>
      <c r="K689" s="325" t="str">
        <f>IF(基本情報入力シート!R726="","",基本情報入力シート!R726)</f>
        <v/>
      </c>
      <c r="L689" s="325" t="str">
        <f>IF(基本情報入力シート!W726="","",基本情報入力シート!W726)</f>
        <v/>
      </c>
      <c r="M689" s="335" t="str">
        <f>IF(基本情報入力シート!X726="","",基本情報入力シート!X726)</f>
        <v/>
      </c>
      <c r="N689" s="339" t="str">
        <f>IF(基本情報入力シート!Y726="","",基本情報入力シート!Y726)</f>
        <v/>
      </c>
      <c r="O689" s="47"/>
      <c r="P689" s="48"/>
      <c r="Q689" s="49"/>
      <c r="R689" s="47"/>
      <c r="S689" s="336"/>
      <c r="T689" s="454" t="str">
        <f>IFERROR(S689*VLOOKUP(AE689,【参考】数式用3!$AN$3:$BU$14,MATCH(N689,【参考】数式用3!$AN$2:$BU$2,0)),"")</f>
        <v/>
      </c>
      <c r="U689" s="337"/>
      <c r="V689" s="55"/>
      <c r="W689" s="55"/>
      <c r="X689" s="960" t="str">
        <f>IFERROR(V689*VLOOKUP(AF689,【参考】数式用3!$AN$15:$BU$23,MATCH(N689,【参考】数式用3!$AN$2:$BU$2,0)),"")</f>
        <v/>
      </c>
      <c r="Y689" s="961"/>
      <c r="Z689" s="450"/>
      <c r="AA689" s="428"/>
      <c r="AB689" s="338" t="str">
        <f>IFERROR(AA689*VLOOKUP(AG689,【参考】数式用3!$AN$24:$BU$27,MATCH(N689,【参考】数式用3!$AN$2:$BU$2,0)),"")</f>
        <v/>
      </c>
      <c r="AC689" s="50"/>
      <c r="AD689" s="427" t="str">
        <f t="shared" si="43"/>
        <v/>
      </c>
      <c r="AE689" s="323" t="str">
        <f t="shared" si="44"/>
        <v/>
      </c>
      <c r="AF689" s="323" t="str">
        <f t="shared" si="45"/>
        <v/>
      </c>
      <c r="AG689" s="323" t="str">
        <f t="shared" si="46"/>
        <v/>
      </c>
    </row>
    <row r="690" spans="1:33" ht="25" customHeight="1">
      <c r="A690" s="430">
        <v>669</v>
      </c>
      <c r="B690" s="908" t="str">
        <f>IF(基本情報入力シート!C727="","",基本情報入力シート!C727)</f>
        <v/>
      </c>
      <c r="C690" s="909"/>
      <c r="D690" s="909"/>
      <c r="E690" s="909"/>
      <c r="F690" s="909"/>
      <c r="G690" s="909"/>
      <c r="H690" s="909"/>
      <c r="I690" s="909"/>
      <c r="J690" s="325" t="str">
        <f>IF(基本情報入力シート!M727="","",基本情報入力シート!M727)</f>
        <v/>
      </c>
      <c r="K690" s="325" t="str">
        <f>IF(基本情報入力シート!R727="","",基本情報入力シート!R727)</f>
        <v/>
      </c>
      <c r="L690" s="325" t="str">
        <f>IF(基本情報入力シート!W727="","",基本情報入力シート!W727)</f>
        <v/>
      </c>
      <c r="M690" s="335" t="str">
        <f>IF(基本情報入力シート!X727="","",基本情報入力シート!X727)</f>
        <v/>
      </c>
      <c r="N690" s="339" t="str">
        <f>IF(基本情報入力シート!Y727="","",基本情報入力シート!Y727)</f>
        <v/>
      </c>
      <c r="O690" s="47"/>
      <c r="P690" s="48"/>
      <c r="Q690" s="49"/>
      <c r="R690" s="47"/>
      <c r="S690" s="336"/>
      <c r="T690" s="454" t="str">
        <f>IFERROR(S690*VLOOKUP(AE690,【参考】数式用3!$AN$3:$BU$14,MATCH(N690,【参考】数式用3!$AN$2:$BU$2,0)),"")</f>
        <v/>
      </c>
      <c r="U690" s="337"/>
      <c r="V690" s="55"/>
      <c r="W690" s="55"/>
      <c r="X690" s="960" t="str">
        <f>IFERROR(V690*VLOOKUP(AF690,【参考】数式用3!$AN$15:$BU$23,MATCH(N690,【参考】数式用3!$AN$2:$BU$2,0)),"")</f>
        <v/>
      </c>
      <c r="Y690" s="961"/>
      <c r="Z690" s="450"/>
      <c r="AA690" s="428"/>
      <c r="AB690" s="338" t="str">
        <f>IFERROR(AA690*VLOOKUP(AG690,【参考】数式用3!$AN$24:$BU$27,MATCH(N690,【参考】数式用3!$AN$2:$BU$2,0)),"")</f>
        <v/>
      </c>
      <c r="AC690" s="50"/>
      <c r="AD690" s="427" t="str">
        <f t="shared" si="43"/>
        <v/>
      </c>
      <c r="AE690" s="323" t="str">
        <f t="shared" si="44"/>
        <v/>
      </c>
      <c r="AF690" s="323" t="str">
        <f t="shared" si="45"/>
        <v/>
      </c>
      <c r="AG690" s="323" t="str">
        <f t="shared" si="46"/>
        <v/>
      </c>
    </row>
    <row r="691" spans="1:33" ht="25" customHeight="1">
      <c r="A691" s="430">
        <v>670</v>
      </c>
      <c r="B691" s="908" t="str">
        <f>IF(基本情報入力シート!C728="","",基本情報入力シート!C728)</f>
        <v/>
      </c>
      <c r="C691" s="909"/>
      <c r="D691" s="909"/>
      <c r="E691" s="909"/>
      <c r="F691" s="909"/>
      <c r="G691" s="909"/>
      <c r="H691" s="909"/>
      <c r="I691" s="909"/>
      <c r="J691" s="325" t="str">
        <f>IF(基本情報入力シート!M728="","",基本情報入力シート!M728)</f>
        <v/>
      </c>
      <c r="K691" s="325" t="str">
        <f>IF(基本情報入力シート!R728="","",基本情報入力シート!R728)</f>
        <v/>
      </c>
      <c r="L691" s="325" t="str">
        <f>IF(基本情報入力シート!W728="","",基本情報入力シート!W728)</f>
        <v/>
      </c>
      <c r="M691" s="335" t="str">
        <f>IF(基本情報入力シート!X728="","",基本情報入力シート!X728)</f>
        <v/>
      </c>
      <c r="N691" s="339" t="str">
        <f>IF(基本情報入力シート!Y728="","",基本情報入力シート!Y728)</f>
        <v/>
      </c>
      <c r="O691" s="47"/>
      <c r="P691" s="48"/>
      <c r="Q691" s="49"/>
      <c r="R691" s="47"/>
      <c r="S691" s="336"/>
      <c r="T691" s="454" t="str">
        <f>IFERROR(S691*VLOOKUP(AE691,【参考】数式用3!$AN$3:$BU$14,MATCH(N691,【参考】数式用3!$AN$2:$BU$2,0)),"")</f>
        <v/>
      </c>
      <c r="U691" s="337"/>
      <c r="V691" s="55"/>
      <c r="W691" s="55"/>
      <c r="X691" s="960" t="str">
        <f>IFERROR(V691*VLOOKUP(AF691,【参考】数式用3!$AN$15:$BU$23,MATCH(N691,【参考】数式用3!$AN$2:$BU$2,0)),"")</f>
        <v/>
      </c>
      <c r="Y691" s="961"/>
      <c r="Z691" s="450"/>
      <c r="AA691" s="428"/>
      <c r="AB691" s="338" t="str">
        <f>IFERROR(AA691*VLOOKUP(AG691,【参考】数式用3!$AN$24:$BU$27,MATCH(N691,【参考】数式用3!$AN$2:$BU$2,0)),"")</f>
        <v/>
      </c>
      <c r="AC691" s="50"/>
      <c r="AD691" s="427" t="str">
        <f t="shared" si="43"/>
        <v/>
      </c>
      <c r="AE691" s="323" t="str">
        <f t="shared" si="44"/>
        <v/>
      </c>
      <c r="AF691" s="323" t="str">
        <f t="shared" si="45"/>
        <v/>
      </c>
      <c r="AG691" s="323" t="str">
        <f t="shared" si="46"/>
        <v/>
      </c>
    </row>
    <row r="692" spans="1:33" ht="25" customHeight="1">
      <c r="A692" s="430">
        <v>671</v>
      </c>
      <c r="B692" s="908" t="str">
        <f>IF(基本情報入力シート!C729="","",基本情報入力シート!C729)</f>
        <v/>
      </c>
      <c r="C692" s="909"/>
      <c r="D692" s="909"/>
      <c r="E692" s="909"/>
      <c r="F692" s="909"/>
      <c r="G692" s="909"/>
      <c r="H692" s="909"/>
      <c r="I692" s="909"/>
      <c r="J692" s="325" t="str">
        <f>IF(基本情報入力シート!M729="","",基本情報入力シート!M729)</f>
        <v/>
      </c>
      <c r="K692" s="325" t="str">
        <f>IF(基本情報入力シート!R729="","",基本情報入力シート!R729)</f>
        <v/>
      </c>
      <c r="L692" s="325" t="str">
        <f>IF(基本情報入力シート!W729="","",基本情報入力シート!W729)</f>
        <v/>
      </c>
      <c r="M692" s="335" t="str">
        <f>IF(基本情報入力シート!X729="","",基本情報入力シート!X729)</f>
        <v/>
      </c>
      <c r="N692" s="339" t="str">
        <f>IF(基本情報入力シート!Y729="","",基本情報入力シート!Y729)</f>
        <v/>
      </c>
      <c r="O692" s="47"/>
      <c r="P692" s="48"/>
      <c r="Q692" s="49"/>
      <c r="R692" s="47"/>
      <c r="S692" s="336"/>
      <c r="T692" s="454" t="str">
        <f>IFERROR(S692*VLOOKUP(AE692,【参考】数式用3!$AN$3:$BU$14,MATCH(N692,【参考】数式用3!$AN$2:$BU$2,0)),"")</f>
        <v/>
      </c>
      <c r="U692" s="337"/>
      <c r="V692" s="55"/>
      <c r="W692" s="55"/>
      <c r="X692" s="960" t="str">
        <f>IFERROR(V692*VLOOKUP(AF692,【参考】数式用3!$AN$15:$BU$23,MATCH(N692,【参考】数式用3!$AN$2:$BU$2,0)),"")</f>
        <v/>
      </c>
      <c r="Y692" s="961"/>
      <c r="Z692" s="450"/>
      <c r="AA692" s="428"/>
      <c r="AB692" s="338" t="str">
        <f>IFERROR(AA692*VLOOKUP(AG692,【参考】数式用3!$AN$24:$BU$27,MATCH(N692,【参考】数式用3!$AN$2:$BU$2,0)),"")</f>
        <v/>
      </c>
      <c r="AC692" s="50"/>
      <c r="AD692" s="427" t="str">
        <f t="shared" si="43"/>
        <v/>
      </c>
      <c r="AE692" s="323" t="str">
        <f t="shared" si="44"/>
        <v/>
      </c>
      <c r="AF692" s="323" t="str">
        <f t="shared" si="45"/>
        <v/>
      </c>
      <c r="AG692" s="323" t="str">
        <f t="shared" si="46"/>
        <v/>
      </c>
    </row>
    <row r="693" spans="1:33" ht="25" customHeight="1">
      <c r="A693" s="430">
        <v>672</v>
      </c>
      <c r="B693" s="908" t="str">
        <f>IF(基本情報入力シート!C730="","",基本情報入力シート!C730)</f>
        <v/>
      </c>
      <c r="C693" s="909"/>
      <c r="D693" s="909"/>
      <c r="E693" s="909"/>
      <c r="F693" s="909"/>
      <c r="G693" s="909"/>
      <c r="H693" s="909"/>
      <c r="I693" s="909"/>
      <c r="J693" s="325" t="str">
        <f>IF(基本情報入力シート!M730="","",基本情報入力シート!M730)</f>
        <v/>
      </c>
      <c r="K693" s="325" t="str">
        <f>IF(基本情報入力シート!R730="","",基本情報入力シート!R730)</f>
        <v/>
      </c>
      <c r="L693" s="325" t="str">
        <f>IF(基本情報入力シート!W730="","",基本情報入力シート!W730)</f>
        <v/>
      </c>
      <c r="M693" s="335" t="str">
        <f>IF(基本情報入力シート!X730="","",基本情報入力シート!X730)</f>
        <v/>
      </c>
      <c r="N693" s="339" t="str">
        <f>IF(基本情報入力シート!Y730="","",基本情報入力シート!Y730)</f>
        <v/>
      </c>
      <c r="O693" s="47"/>
      <c r="P693" s="48"/>
      <c r="Q693" s="49"/>
      <c r="R693" s="47"/>
      <c r="S693" s="336"/>
      <c r="T693" s="454" t="str">
        <f>IFERROR(S693*VLOOKUP(AE693,【参考】数式用3!$AN$3:$BU$14,MATCH(N693,【参考】数式用3!$AN$2:$BU$2,0)),"")</f>
        <v/>
      </c>
      <c r="U693" s="337"/>
      <c r="V693" s="55"/>
      <c r="W693" s="55"/>
      <c r="X693" s="960" t="str">
        <f>IFERROR(V693*VLOOKUP(AF693,【参考】数式用3!$AN$15:$BU$23,MATCH(N693,【参考】数式用3!$AN$2:$BU$2,0)),"")</f>
        <v/>
      </c>
      <c r="Y693" s="961"/>
      <c r="Z693" s="450"/>
      <c r="AA693" s="428"/>
      <c r="AB693" s="338" t="str">
        <f>IFERROR(AA693*VLOOKUP(AG693,【参考】数式用3!$AN$24:$BU$27,MATCH(N693,【参考】数式用3!$AN$2:$BU$2,0)),"")</f>
        <v/>
      </c>
      <c r="AC693" s="50"/>
      <c r="AD693" s="427" t="str">
        <f t="shared" si="43"/>
        <v/>
      </c>
      <c r="AE693" s="323" t="str">
        <f t="shared" si="44"/>
        <v/>
      </c>
      <c r="AF693" s="323" t="str">
        <f t="shared" si="45"/>
        <v/>
      </c>
      <c r="AG693" s="323" t="str">
        <f t="shared" si="46"/>
        <v/>
      </c>
    </row>
    <row r="694" spans="1:33" ht="25" customHeight="1">
      <c r="A694" s="430">
        <v>673</v>
      </c>
      <c r="B694" s="908" t="str">
        <f>IF(基本情報入力シート!C731="","",基本情報入力シート!C731)</f>
        <v/>
      </c>
      <c r="C694" s="909"/>
      <c r="D694" s="909"/>
      <c r="E694" s="909"/>
      <c r="F694" s="909"/>
      <c r="G694" s="909"/>
      <c r="H694" s="909"/>
      <c r="I694" s="909"/>
      <c r="J694" s="325" t="str">
        <f>IF(基本情報入力シート!M731="","",基本情報入力シート!M731)</f>
        <v/>
      </c>
      <c r="K694" s="325" t="str">
        <f>IF(基本情報入力シート!R731="","",基本情報入力シート!R731)</f>
        <v/>
      </c>
      <c r="L694" s="325" t="str">
        <f>IF(基本情報入力シート!W731="","",基本情報入力シート!W731)</f>
        <v/>
      </c>
      <c r="M694" s="335" t="str">
        <f>IF(基本情報入力シート!X731="","",基本情報入力シート!X731)</f>
        <v/>
      </c>
      <c r="N694" s="339" t="str">
        <f>IF(基本情報入力シート!Y731="","",基本情報入力シート!Y731)</f>
        <v/>
      </c>
      <c r="O694" s="47"/>
      <c r="P694" s="48"/>
      <c r="Q694" s="49"/>
      <c r="R694" s="47"/>
      <c r="S694" s="336"/>
      <c r="T694" s="454" t="str">
        <f>IFERROR(S694*VLOOKUP(AE694,【参考】数式用3!$AN$3:$BU$14,MATCH(N694,【参考】数式用3!$AN$2:$BU$2,0)),"")</f>
        <v/>
      </c>
      <c r="U694" s="337"/>
      <c r="V694" s="55"/>
      <c r="W694" s="55"/>
      <c r="X694" s="960" t="str">
        <f>IFERROR(V694*VLOOKUP(AF694,【参考】数式用3!$AN$15:$BU$23,MATCH(N694,【参考】数式用3!$AN$2:$BU$2,0)),"")</f>
        <v/>
      </c>
      <c r="Y694" s="961"/>
      <c r="Z694" s="450"/>
      <c r="AA694" s="428"/>
      <c r="AB694" s="338" t="str">
        <f>IFERROR(AA694*VLOOKUP(AG694,【参考】数式用3!$AN$24:$BU$27,MATCH(N694,【参考】数式用3!$AN$2:$BU$2,0)),"")</f>
        <v/>
      </c>
      <c r="AC694" s="50"/>
      <c r="AD694" s="427" t="str">
        <f t="shared" si="43"/>
        <v/>
      </c>
      <c r="AE694" s="323" t="str">
        <f t="shared" si="44"/>
        <v/>
      </c>
      <c r="AF694" s="323" t="str">
        <f t="shared" si="45"/>
        <v/>
      </c>
      <c r="AG694" s="323" t="str">
        <f t="shared" si="46"/>
        <v/>
      </c>
    </row>
    <row r="695" spans="1:33" ht="25" customHeight="1">
      <c r="A695" s="430">
        <v>674</v>
      </c>
      <c r="B695" s="908" t="str">
        <f>IF(基本情報入力シート!C732="","",基本情報入力シート!C732)</f>
        <v/>
      </c>
      <c r="C695" s="909"/>
      <c r="D695" s="909"/>
      <c r="E695" s="909"/>
      <c r="F695" s="909"/>
      <c r="G695" s="909"/>
      <c r="H695" s="909"/>
      <c r="I695" s="909"/>
      <c r="J695" s="325" t="str">
        <f>IF(基本情報入力シート!M732="","",基本情報入力シート!M732)</f>
        <v/>
      </c>
      <c r="K695" s="325" t="str">
        <f>IF(基本情報入力シート!R732="","",基本情報入力シート!R732)</f>
        <v/>
      </c>
      <c r="L695" s="325" t="str">
        <f>IF(基本情報入力シート!W732="","",基本情報入力シート!W732)</f>
        <v/>
      </c>
      <c r="M695" s="335" t="str">
        <f>IF(基本情報入力シート!X732="","",基本情報入力シート!X732)</f>
        <v/>
      </c>
      <c r="N695" s="339" t="str">
        <f>IF(基本情報入力シート!Y732="","",基本情報入力シート!Y732)</f>
        <v/>
      </c>
      <c r="O695" s="47"/>
      <c r="P695" s="48"/>
      <c r="Q695" s="49"/>
      <c r="R695" s="47"/>
      <c r="S695" s="336"/>
      <c r="T695" s="454" t="str">
        <f>IFERROR(S695*VLOOKUP(AE695,【参考】数式用3!$AN$3:$BU$14,MATCH(N695,【参考】数式用3!$AN$2:$BU$2,0)),"")</f>
        <v/>
      </c>
      <c r="U695" s="337"/>
      <c r="V695" s="55"/>
      <c r="W695" s="55"/>
      <c r="X695" s="960" t="str">
        <f>IFERROR(V695*VLOOKUP(AF695,【参考】数式用3!$AN$15:$BU$23,MATCH(N695,【参考】数式用3!$AN$2:$BU$2,0)),"")</f>
        <v/>
      </c>
      <c r="Y695" s="961"/>
      <c r="Z695" s="450"/>
      <c r="AA695" s="428"/>
      <c r="AB695" s="338" t="str">
        <f>IFERROR(AA695*VLOOKUP(AG695,【参考】数式用3!$AN$24:$BU$27,MATCH(N695,【参考】数式用3!$AN$2:$BU$2,0)),"")</f>
        <v/>
      </c>
      <c r="AC695" s="50"/>
      <c r="AD695" s="427" t="str">
        <f t="shared" si="43"/>
        <v/>
      </c>
      <c r="AE695" s="323" t="str">
        <f t="shared" si="44"/>
        <v/>
      </c>
      <c r="AF695" s="323" t="str">
        <f t="shared" si="45"/>
        <v/>
      </c>
      <c r="AG695" s="323" t="str">
        <f t="shared" si="46"/>
        <v/>
      </c>
    </row>
    <row r="696" spans="1:33" ht="25" customHeight="1">
      <c r="A696" s="430">
        <v>675</v>
      </c>
      <c r="B696" s="908" t="str">
        <f>IF(基本情報入力シート!C733="","",基本情報入力シート!C733)</f>
        <v/>
      </c>
      <c r="C696" s="909"/>
      <c r="D696" s="909"/>
      <c r="E696" s="909"/>
      <c r="F696" s="909"/>
      <c r="G696" s="909"/>
      <c r="H696" s="909"/>
      <c r="I696" s="909"/>
      <c r="J696" s="325" t="str">
        <f>IF(基本情報入力シート!M733="","",基本情報入力シート!M733)</f>
        <v/>
      </c>
      <c r="K696" s="325" t="str">
        <f>IF(基本情報入力シート!R733="","",基本情報入力シート!R733)</f>
        <v/>
      </c>
      <c r="L696" s="325" t="str">
        <f>IF(基本情報入力シート!W733="","",基本情報入力シート!W733)</f>
        <v/>
      </c>
      <c r="M696" s="335" t="str">
        <f>IF(基本情報入力シート!X733="","",基本情報入力シート!X733)</f>
        <v/>
      </c>
      <c r="N696" s="339" t="str">
        <f>IF(基本情報入力シート!Y733="","",基本情報入力シート!Y733)</f>
        <v/>
      </c>
      <c r="O696" s="47"/>
      <c r="P696" s="48"/>
      <c r="Q696" s="49"/>
      <c r="R696" s="47"/>
      <c r="S696" s="336"/>
      <c r="T696" s="454" t="str">
        <f>IFERROR(S696*VLOOKUP(AE696,【参考】数式用3!$AN$3:$BU$14,MATCH(N696,【参考】数式用3!$AN$2:$BU$2,0)),"")</f>
        <v/>
      </c>
      <c r="U696" s="337"/>
      <c r="V696" s="55"/>
      <c r="W696" s="55"/>
      <c r="X696" s="960" t="str">
        <f>IFERROR(V696*VLOOKUP(AF696,【参考】数式用3!$AN$15:$BU$23,MATCH(N696,【参考】数式用3!$AN$2:$BU$2,0)),"")</f>
        <v/>
      </c>
      <c r="Y696" s="961"/>
      <c r="Z696" s="450"/>
      <c r="AA696" s="428"/>
      <c r="AB696" s="338" t="str">
        <f>IFERROR(AA696*VLOOKUP(AG696,【参考】数式用3!$AN$24:$BU$27,MATCH(N696,【参考】数式用3!$AN$2:$BU$2,0)),"")</f>
        <v/>
      </c>
      <c r="AC696" s="50"/>
      <c r="AD696" s="427" t="str">
        <f t="shared" si="43"/>
        <v/>
      </c>
      <c r="AE696" s="323" t="str">
        <f t="shared" si="44"/>
        <v/>
      </c>
      <c r="AF696" s="323" t="str">
        <f t="shared" si="45"/>
        <v/>
      </c>
      <c r="AG696" s="323" t="str">
        <f t="shared" si="46"/>
        <v/>
      </c>
    </row>
    <row r="697" spans="1:33" ht="25" customHeight="1">
      <c r="A697" s="430">
        <v>676</v>
      </c>
      <c r="B697" s="908" t="str">
        <f>IF(基本情報入力シート!C734="","",基本情報入力シート!C734)</f>
        <v/>
      </c>
      <c r="C697" s="909"/>
      <c r="D697" s="909"/>
      <c r="E697" s="909"/>
      <c r="F697" s="909"/>
      <c r="G697" s="909"/>
      <c r="H697" s="909"/>
      <c r="I697" s="909"/>
      <c r="J697" s="325" t="str">
        <f>IF(基本情報入力シート!M734="","",基本情報入力シート!M734)</f>
        <v/>
      </c>
      <c r="K697" s="325" t="str">
        <f>IF(基本情報入力シート!R734="","",基本情報入力シート!R734)</f>
        <v/>
      </c>
      <c r="L697" s="325" t="str">
        <f>IF(基本情報入力シート!W734="","",基本情報入力シート!W734)</f>
        <v/>
      </c>
      <c r="M697" s="335" t="str">
        <f>IF(基本情報入力シート!X734="","",基本情報入力シート!X734)</f>
        <v/>
      </c>
      <c r="N697" s="339" t="str">
        <f>IF(基本情報入力シート!Y734="","",基本情報入力シート!Y734)</f>
        <v/>
      </c>
      <c r="O697" s="47"/>
      <c r="P697" s="48"/>
      <c r="Q697" s="49"/>
      <c r="R697" s="47"/>
      <c r="S697" s="336"/>
      <c r="T697" s="454" t="str">
        <f>IFERROR(S697*VLOOKUP(AE697,【参考】数式用3!$AN$3:$BU$14,MATCH(N697,【参考】数式用3!$AN$2:$BU$2,0)),"")</f>
        <v/>
      </c>
      <c r="U697" s="337"/>
      <c r="V697" s="55"/>
      <c r="W697" s="55"/>
      <c r="X697" s="960" t="str">
        <f>IFERROR(V697*VLOOKUP(AF697,【参考】数式用3!$AN$15:$BU$23,MATCH(N697,【参考】数式用3!$AN$2:$BU$2,0)),"")</f>
        <v/>
      </c>
      <c r="Y697" s="961"/>
      <c r="Z697" s="450"/>
      <c r="AA697" s="428"/>
      <c r="AB697" s="338" t="str">
        <f>IFERROR(AA697*VLOOKUP(AG697,【参考】数式用3!$AN$24:$BU$27,MATCH(N697,【参考】数式用3!$AN$2:$BU$2,0)),"")</f>
        <v/>
      </c>
      <c r="AC697" s="50"/>
      <c r="AD697" s="427" t="str">
        <f t="shared" si="43"/>
        <v/>
      </c>
      <c r="AE697" s="323" t="str">
        <f t="shared" si="44"/>
        <v/>
      </c>
      <c r="AF697" s="323" t="str">
        <f t="shared" si="45"/>
        <v/>
      </c>
      <c r="AG697" s="323" t="str">
        <f t="shared" si="46"/>
        <v/>
      </c>
    </row>
    <row r="698" spans="1:33" ht="25" customHeight="1">
      <c r="A698" s="430">
        <v>677</v>
      </c>
      <c r="B698" s="908" t="str">
        <f>IF(基本情報入力シート!C735="","",基本情報入力シート!C735)</f>
        <v/>
      </c>
      <c r="C698" s="909"/>
      <c r="D698" s="909"/>
      <c r="E698" s="909"/>
      <c r="F698" s="909"/>
      <c r="G698" s="909"/>
      <c r="H698" s="909"/>
      <c r="I698" s="909"/>
      <c r="J698" s="325" t="str">
        <f>IF(基本情報入力シート!M735="","",基本情報入力シート!M735)</f>
        <v/>
      </c>
      <c r="K698" s="325" t="str">
        <f>IF(基本情報入力シート!R735="","",基本情報入力シート!R735)</f>
        <v/>
      </c>
      <c r="L698" s="325" t="str">
        <f>IF(基本情報入力シート!W735="","",基本情報入力シート!W735)</f>
        <v/>
      </c>
      <c r="M698" s="335" t="str">
        <f>IF(基本情報入力シート!X735="","",基本情報入力シート!X735)</f>
        <v/>
      </c>
      <c r="N698" s="339" t="str">
        <f>IF(基本情報入力シート!Y735="","",基本情報入力シート!Y735)</f>
        <v/>
      </c>
      <c r="O698" s="47"/>
      <c r="P698" s="48"/>
      <c r="Q698" s="49"/>
      <c r="R698" s="47"/>
      <c r="S698" s="336"/>
      <c r="T698" s="454" t="str">
        <f>IFERROR(S698*VLOOKUP(AE698,【参考】数式用3!$AN$3:$BU$14,MATCH(N698,【参考】数式用3!$AN$2:$BU$2,0)),"")</f>
        <v/>
      </c>
      <c r="U698" s="337"/>
      <c r="V698" s="55"/>
      <c r="W698" s="55"/>
      <c r="X698" s="960" t="str">
        <f>IFERROR(V698*VLOOKUP(AF698,【参考】数式用3!$AN$15:$BU$23,MATCH(N698,【参考】数式用3!$AN$2:$BU$2,0)),"")</f>
        <v/>
      </c>
      <c r="Y698" s="961"/>
      <c r="Z698" s="450"/>
      <c r="AA698" s="428"/>
      <c r="AB698" s="338" t="str">
        <f>IFERROR(AA698*VLOOKUP(AG698,【参考】数式用3!$AN$24:$BU$27,MATCH(N698,【参考】数式用3!$AN$2:$BU$2,0)),"")</f>
        <v/>
      </c>
      <c r="AC698" s="50"/>
      <c r="AD698" s="427" t="str">
        <f t="shared" si="43"/>
        <v/>
      </c>
      <c r="AE698" s="323" t="str">
        <f t="shared" si="44"/>
        <v/>
      </c>
      <c r="AF698" s="323" t="str">
        <f t="shared" si="45"/>
        <v/>
      </c>
      <c r="AG698" s="323" t="str">
        <f t="shared" si="46"/>
        <v/>
      </c>
    </row>
    <row r="699" spans="1:33" ht="25" customHeight="1">
      <c r="A699" s="430">
        <v>678</v>
      </c>
      <c r="B699" s="908" t="str">
        <f>IF(基本情報入力シート!C736="","",基本情報入力シート!C736)</f>
        <v/>
      </c>
      <c r="C699" s="909"/>
      <c r="D699" s="909"/>
      <c r="E699" s="909"/>
      <c r="F699" s="909"/>
      <c r="G699" s="909"/>
      <c r="H699" s="909"/>
      <c r="I699" s="909"/>
      <c r="J699" s="325" t="str">
        <f>IF(基本情報入力シート!M736="","",基本情報入力シート!M736)</f>
        <v/>
      </c>
      <c r="K699" s="325" t="str">
        <f>IF(基本情報入力シート!R736="","",基本情報入力シート!R736)</f>
        <v/>
      </c>
      <c r="L699" s="325" t="str">
        <f>IF(基本情報入力シート!W736="","",基本情報入力シート!W736)</f>
        <v/>
      </c>
      <c r="M699" s="335" t="str">
        <f>IF(基本情報入力シート!X736="","",基本情報入力シート!X736)</f>
        <v/>
      </c>
      <c r="N699" s="339" t="str">
        <f>IF(基本情報入力シート!Y736="","",基本情報入力シート!Y736)</f>
        <v/>
      </c>
      <c r="O699" s="47"/>
      <c r="P699" s="48"/>
      <c r="Q699" s="49"/>
      <c r="R699" s="47"/>
      <c r="S699" s="336"/>
      <c r="T699" s="454" t="str">
        <f>IFERROR(S699*VLOOKUP(AE699,【参考】数式用3!$AN$3:$BU$14,MATCH(N699,【参考】数式用3!$AN$2:$BU$2,0)),"")</f>
        <v/>
      </c>
      <c r="U699" s="337"/>
      <c r="V699" s="55"/>
      <c r="W699" s="55"/>
      <c r="X699" s="960" t="str">
        <f>IFERROR(V699*VLOOKUP(AF699,【参考】数式用3!$AN$15:$BU$23,MATCH(N699,【参考】数式用3!$AN$2:$BU$2,0)),"")</f>
        <v/>
      </c>
      <c r="Y699" s="961"/>
      <c r="Z699" s="450"/>
      <c r="AA699" s="428"/>
      <c r="AB699" s="338" t="str">
        <f>IFERROR(AA699*VLOOKUP(AG699,【参考】数式用3!$AN$24:$BU$27,MATCH(N699,【参考】数式用3!$AN$2:$BU$2,0)),"")</f>
        <v/>
      </c>
      <c r="AC699" s="50"/>
      <c r="AD699" s="427" t="str">
        <f t="shared" si="43"/>
        <v/>
      </c>
      <c r="AE699" s="323" t="str">
        <f t="shared" si="44"/>
        <v/>
      </c>
      <c r="AF699" s="323" t="str">
        <f t="shared" si="45"/>
        <v/>
      </c>
      <c r="AG699" s="323" t="str">
        <f t="shared" si="46"/>
        <v/>
      </c>
    </row>
    <row r="700" spans="1:33" ht="25" customHeight="1">
      <c r="A700" s="430">
        <v>679</v>
      </c>
      <c r="B700" s="908" t="str">
        <f>IF(基本情報入力シート!C737="","",基本情報入力シート!C737)</f>
        <v/>
      </c>
      <c r="C700" s="909"/>
      <c r="D700" s="909"/>
      <c r="E700" s="909"/>
      <c r="F700" s="909"/>
      <c r="G700" s="909"/>
      <c r="H700" s="909"/>
      <c r="I700" s="909"/>
      <c r="J700" s="325" t="str">
        <f>IF(基本情報入力シート!M737="","",基本情報入力シート!M737)</f>
        <v/>
      </c>
      <c r="K700" s="325" t="str">
        <f>IF(基本情報入力シート!R737="","",基本情報入力シート!R737)</f>
        <v/>
      </c>
      <c r="L700" s="325" t="str">
        <f>IF(基本情報入力シート!W737="","",基本情報入力シート!W737)</f>
        <v/>
      </c>
      <c r="M700" s="335" t="str">
        <f>IF(基本情報入力シート!X737="","",基本情報入力シート!X737)</f>
        <v/>
      </c>
      <c r="N700" s="339" t="str">
        <f>IF(基本情報入力シート!Y737="","",基本情報入力シート!Y737)</f>
        <v/>
      </c>
      <c r="O700" s="47"/>
      <c r="P700" s="48"/>
      <c r="Q700" s="49"/>
      <c r="R700" s="47"/>
      <c r="S700" s="336"/>
      <c r="T700" s="454" t="str">
        <f>IFERROR(S700*VLOOKUP(AE700,【参考】数式用3!$AN$3:$BU$14,MATCH(N700,【参考】数式用3!$AN$2:$BU$2,0)),"")</f>
        <v/>
      </c>
      <c r="U700" s="337"/>
      <c r="V700" s="55"/>
      <c r="W700" s="55"/>
      <c r="X700" s="960" t="str">
        <f>IFERROR(V700*VLOOKUP(AF700,【参考】数式用3!$AN$15:$BU$23,MATCH(N700,【参考】数式用3!$AN$2:$BU$2,0)),"")</f>
        <v/>
      </c>
      <c r="Y700" s="961"/>
      <c r="Z700" s="450"/>
      <c r="AA700" s="428"/>
      <c r="AB700" s="338" t="str">
        <f>IFERROR(AA700*VLOOKUP(AG700,【参考】数式用3!$AN$24:$BU$27,MATCH(N700,【参考】数式用3!$AN$2:$BU$2,0)),"")</f>
        <v/>
      </c>
      <c r="AC700" s="50"/>
      <c r="AD700" s="427" t="str">
        <f t="shared" si="43"/>
        <v/>
      </c>
      <c r="AE700" s="323" t="str">
        <f t="shared" si="44"/>
        <v/>
      </c>
      <c r="AF700" s="323" t="str">
        <f t="shared" si="45"/>
        <v/>
      </c>
      <c r="AG700" s="323" t="str">
        <f t="shared" si="46"/>
        <v/>
      </c>
    </row>
    <row r="701" spans="1:33" ht="25" customHeight="1">
      <c r="A701" s="430">
        <v>680</v>
      </c>
      <c r="B701" s="908" t="str">
        <f>IF(基本情報入力シート!C738="","",基本情報入力シート!C738)</f>
        <v/>
      </c>
      <c r="C701" s="909"/>
      <c r="D701" s="909"/>
      <c r="E701" s="909"/>
      <c r="F701" s="909"/>
      <c r="G701" s="909"/>
      <c r="H701" s="909"/>
      <c r="I701" s="909"/>
      <c r="J701" s="325" t="str">
        <f>IF(基本情報入力シート!M738="","",基本情報入力シート!M738)</f>
        <v/>
      </c>
      <c r="K701" s="325" t="str">
        <f>IF(基本情報入力シート!R738="","",基本情報入力シート!R738)</f>
        <v/>
      </c>
      <c r="L701" s="325" t="str">
        <f>IF(基本情報入力シート!W738="","",基本情報入力シート!W738)</f>
        <v/>
      </c>
      <c r="M701" s="335" t="str">
        <f>IF(基本情報入力シート!X738="","",基本情報入力シート!X738)</f>
        <v/>
      </c>
      <c r="N701" s="339" t="str">
        <f>IF(基本情報入力シート!Y738="","",基本情報入力シート!Y738)</f>
        <v/>
      </c>
      <c r="O701" s="47"/>
      <c r="P701" s="48"/>
      <c r="Q701" s="49"/>
      <c r="R701" s="47"/>
      <c r="S701" s="336"/>
      <c r="T701" s="454" t="str">
        <f>IFERROR(S701*VLOOKUP(AE701,【参考】数式用3!$AN$3:$BU$14,MATCH(N701,【参考】数式用3!$AN$2:$BU$2,0)),"")</f>
        <v/>
      </c>
      <c r="U701" s="337"/>
      <c r="V701" s="55"/>
      <c r="W701" s="55"/>
      <c r="X701" s="960" t="str">
        <f>IFERROR(V701*VLOOKUP(AF701,【参考】数式用3!$AN$15:$BU$23,MATCH(N701,【参考】数式用3!$AN$2:$BU$2,0)),"")</f>
        <v/>
      </c>
      <c r="Y701" s="961"/>
      <c r="Z701" s="450"/>
      <c r="AA701" s="428"/>
      <c r="AB701" s="338" t="str">
        <f>IFERROR(AA701*VLOOKUP(AG701,【参考】数式用3!$AN$24:$BU$27,MATCH(N701,【参考】数式用3!$AN$2:$BU$2,0)),"")</f>
        <v/>
      </c>
      <c r="AC701" s="50"/>
      <c r="AD701" s="427" t="str">
        <f t="shared" si="43"/>
        <v/>
      </c>
      <c r="AE701" s="323" t="str">
        <f t="shared" si="44"/>
        <v/>
      </c>
      <c r="AF701" s="323" t="str">
        <f t="shared" si="45"/>
        <v/>
      </c>
      <c r="AG701" s="323" t="str">
        <f t="shared" si="46"/>
        <v/>
      </c>
    </row>
    <row r="702" spans="1:33" ht="25" customHeight="1">
      <c r="A702" s="430">
        <v>681</v>
      </c>
      <c r="B702" s="908" t="str">
        <f>IF(基本情報入力シート!C739="","",基本情報入力シート!C739)</f>
        <v/>
      </c>
      <c r="C702" s="909"/>
      <c r="D702" s="909"/>
      <c r="E702" s="909"/>
      <c r="F702" s="909"/>
      <c r="G702" s="909"/>
      <c r="H702" s="909"/>
      <c r="I702" s="909"/>
      <c r="J702" s="325" t="str">
        <f>IF(基本情報入力シート!M739="","",基本情報入力シート!M739)</f>
        <v/>
      </c>
      <c r="K702" s="325" t="str">
        <f>IF(基本情報入力シート!R739="","",基本情報入力シート!R739)</f>
        <v/>
      </c>
      <c r="L702" s="325" t="str">
        <f>IF(基本情報入力シート!W739="","",基本情報入力シート!W739)</f>
        <v/>
      </c>
      <c r="M702" s="335" t="str">
        <f>IF(基本情報入力シート!X739="","",基本情報入力シート!X739)</f>
        <v/>
      </c>
      <c r="N702" s="339" t="str">
        <f>IF(基本情報入力シート!Y739="","",基本情報入力シート!Y739)</f>
        <v/>
      </c>
      <c r="O702" s="47"/>
      <c r="P702" s="48"/>
      <c r="Q702" s="49"/>
      <c r="R702" s="47"/>
      <c r="S702" s="336"/>
      <c r="T702" s="454" t="str">
        <f>IFERROR(S702*VLOOKUP(AE702,【参考】数式用3!$AN$3:$BU$14,MATCH(N702,【参考】数式用3!$AN$2:$BU$2,0)),"")</f>
        <v/>
      </c>
      <c r="U702" s="337"/>
      <c r="V702" s="55"/>
      <c r="W702" s="55"/>
      <c r="X702" s="960" t="str">
        <f>IFERROR(V702*VLOOKUP(AF702,【参考】数式用3!$AN$15:$BU$23,MATCH(N702,【参考】数式用3!$AN$2:$BU$2,0)),"")</f>
        <v/>
      </c>
      <c r="Y702" s="961"/>
      <c r="Z702" s="450"/>
      <c r="AA702" s="428"/>
      <c r="AB702" s="338" t="str">
        <f>IFERROR(AA702*VLOOKUP(AG702,【参考】数式用3!$AN$24:$BU$27,MATCH(N702,【参考】数式用3!$AN$2:$BU$2,0)),"")</f>
        <v/>
      </c>
      <c r="AC702" s="50"/>
      <c r="AD702" s="427" t="str">
        <f t="shared" si="43"/>
        <v/>
      </c>
      <c r="AE702" s="323" t="str">
        <f t="shared" si="44"/>
        <v/>
      </c>
      <c r="AF702" s="323" t="str">
        <f t="shared" si="45"/>
        <v/>
      </c>
      <c r="AG702" s="323" t="str">
        <f t="shared" si="46"/>
        <v/>
      </c>
    </row>
    <row r="703" spans="1:33" ht="25" customHeight="1">
      <c r="A703" s="430">
        <v>682</v>
      </c>
      <c r="B703" s="908" t="str">
        <f>IF(基本情報入力シート!C740="","",基本情報入力シート!C740)</f>
        <v/>
      </c>
      <c r="C703" s="909"/>
      <c r="D703" s="909"/>
      <c r="E703" s="909"/>
      <c r="F703" s="909"/>
      <c r="G703" s="909"/>
      <c r="H703" s="909"/>
      <c r="I703" s="909"/>
      <c r="J703" s="325" t="str">
        <f>IF(基本情報入力シート!M740="","",基本情報入力シート!M740)</f>
        <v/>
      </c>
      <c r="K703" s="325" t="str">
        <f>IF(基本情報入力シート!R740="","",基本情報入力シート!R740)</f>
        <v/>
      </c>
      <c r="L703" s="325" t="str">
        <f>IF(基本情報入力シート!W740="","",基本情報入力シート!W740)</f>
        <v/>
      </c>
      <c r="M703" s="335" t="str">
        <f>IF(基本情報入力シート!X740="","",基本情報入力シート!X740)</f>
        <v/>
      </c>
      <c r="N703" s="339" t="str">
        <f>IF(基本情報入力シート!Y740="","",基本情報入力シート!Y740)</f>
        <v/>
      </c>
      <c r="O703" s="47"/>
      <c r="P703" s="48"/>
      <c r="Q703" s="49"/>
      <c r="R703" s="47"/>
      <c r="S703" s="336"/>
      <c r="T703" s="454" t="str">
        <f>IFERROR(S703*VLOOKUP(AE703,【参考】数式用3!$AN$3:$BU$14,MATCH(N703,【参考】数式用3!$AN$2:$BU$2,0)),"")</f>
        <v/>
      </c>
      <c r="U703" s="337"/>
      <c r="V703" s="55"/>
      <c r="W703" s="55"/>
      <c r="X703" s="960" t="str">
        <f>IFERROR(V703*VLOOKUP(AF703,【参考】数式用3!$AN$15:$BU$23,MATCH(N703,【参考】数式用3!$AN$2:$BU$2,0)),"")</f>
        <v/>
      </c>
      <c r="Y703" s="961"/>
      <c r="Z703" s="450"/>
      <c r="AA703" s="428"/>
      <c r="AB703" s="338" t="str">
        <f>IFERROR(AA703*VLOOKUP(AG703,【参考】数式用3!$AN$24:$BU$27,MATCH(N703,【参考】数式用3!$AN$2:$BU$2,0)),"")</f>
        <v/>
      </c>
      <c r="AC703" s="50"/>
      <c r="AD703" s="427" t="str">
        <f t="shared" si="43"/>
        <v/>
      </c>
      <c r="AE703" s="323" t="str">
        <f t="shared" si="44"/>
        <v/>
      </c>
      <c r="AF703" s="323" t="str">
        <f t="shared" si="45"/>
        <v/>
      </c>
      <c r="AG703" s="323" t="str">
        <f t="shared" si="46"/>
        <v/>
      </c>
    </row>
    <row r="704" spans="1:33" ht="25" customHeight="1">
      <c r="A704" s="430">
        <v>683</v>
      </c>
      <c r="B704" s="908" t="str">
        <f>IF(基本情報入力シート!C741="","",基本情報入力シート!C741)</f>
        <v/>
      </c>
      <c r="C704" s="909"/>
      <c r="D704" s="909"/>
      <c r="E704" s="909"/>
      <c r="F704" s="909"/>
      <c r="G704" s="909"/>
      <c r="H704" s="909"/>
      <c r="I704" s="909"/>
      <c r="J704" s="325" t="str">
        <f>IF(基本情報入力シート!M741="","",基本情報入力シート!M741)</f>
        <v/>
      </c>
      <c r="K704" s="325" t="str">
        <f>IF(基本情報入力シート!R741="","",基本情報入力シート!R741)</f>
        <v/>
      </c>
      <c r="L704" s="325" t="str">
        <f>IF(基本情報入力シート!W741="","",基本情報入力シート!W741)</f>
        <v/>
      </c>
      <c r="M704" s="335" t="str">
        <f>IF(基本情報入力シート!X741="","",基本情報入力シート!X741)</f>
        <v/>
      </c>
      <c r="N704" s="339" t="str">
        <f>IF(基本情報入力シート!Y741="","",基本情報入力シート!Y741)</f>
        <v/>
      </c>
      <c r="O704" s="47"/>
      <c r="P704" s="48"/>
      <c r="Q704" s="49"/>
      <c r="R704" s="47"/>
      <c r="S704" s="336"/>
      <c r="T704" s="454" t="str">
        <f>IFERROR(S704*VLOOKUP(AE704,【参考】数式用3!$AN$3:$BU$14,MATCH(N704,【参考】数式用3!$AN$2:$BU$2,0)),"")</f>
        <v/>
      </c>
      <c r="U704" s="337"/>
      <c r="V704" s="55"/>
      <c r="W704" s="55"/>
      <c r="X704" s="960" t="str">
        <f>IFERROR(V704*VLOOKUP(AF704,【参考】数式用3!$AN$15:$BU$23,MATCH(N704,【参考】数式用3!$AN$2:$BU$2,0)),"")</f>
        <v/>
      </c>
      <c r="Y704" s="961"/>
      <c r="Z704" s="450"/>
      <c r="AA704" s="428"/>
      <c r="AB704" s="338" t="str">
        <f>IFERROR(AA704*VLOOKUP(AG704,【参考】数式用3!$AN$24:$BU$27,MATCH(N704,【参考】数式用3!$AN$2:$BU$2,0)),"")</f>
        <v/>
      </c>
      <c r="AC704" s="50"/>
      <c r="AD704" s="427" t="str">
        <f t="shared" si="43"/>
        <v/>
      </c>
      <c r="AE704" s="323" t="str">
        <f t="shared" si="44"/>
        <v/>
      </c>
      <c r="AF704" s="323" t="str">
        <f t="shared" si="45"/>
        <v/>
      </c>
      <c r="AG704" s="323" t="str">
        <f t="shared" si="46"/>
        <v/>
      </c>
    </row>
    <row r="705" spans="1:33" ht="25" customHeight="1">
      <c r="A705" s="430">
        <v>684</v>
      </c>
      <c r="B705" s="908" t="str">
        <f>IF(基本情報入力シート!C742="","",基本情報入力シート!C742)</f>
        <v/>
      </c>
      <c r="C705" s="909"/>
      <c r="D705" s="909"/>
      <c r="E705" s="909"/>
      <c r="F705" s="909"/>
      <c r="G705" s="909"/>
      <c r="H705" s="909"/>
      <c r="I705" s="909"/>
      <c r="J705" s="325" t="str">
        <f>IF(基本情報入力シート!M742="","",基本情報入力シート!M742)</f>
        <v/>
      </c>
      <c r="K705" s="325" t="str">
        <f>IF(基本情報入力シート!R742="","",基本情報入力シート!R742)</f>
        <v/>
      </c>
      <c r="L705" s="325" t="str">
        <f>IF(基本情報入力シート!W742="","",基本情報入力シート!W742)</f>
        <v/>
      </c>
      <c r="M705" s="335" t="str">
        <f>IF(基本情報入力シート!X742="","",基本情報入力シート!X742)</f>
        <v/>
      </c>
      <c r="N705" s="339" t="str">
        <f>IF(基本情報入力シート!Y742="","",基本情報入力シート!Y742)</f>
        <v/>
      </c>
      <c r="O705" s="47"/>
      <c r="P705" s="48"/>
      <c r="Q705" s="49"/>
      <c r="R705" s="47"/>
      <c r="S705" s="336"/>
      <c r="T705" s="454" t="str">
        <f>IFERROR(S705*VLOOKUP(AE705,【参考】数式用3!$AN$3:$BU$14,MATCH(N705,【参考】数式用3!$AN$2:$BU$2,0)),"")</f>
        <v/>
      </c>
      <c r="U705" s="337"/>
      <c r="V705" s="55"/>
      <c r="W705" s="55"/>
      <c r="X705" s="960" t="str">
        <f>IFERROR(V705*VLOOKUP(AF705,【参考】数式用3!$AN$15:$BU$23,MATCH(N705,【参考】数式用3!$AN$2:$BU$2,0)),"")</f>
        <v/>
      </c>
      <c r="Y705" s="961"/>
      <c r="Z705" s="450"/>
      <c r="AA705" s="428"/>
      <c r="AB705" s="338" t="str">
        <f>IFERROR(AA705*VLOOKUP(AG705,【参考】数式用3!$AN$24:$BU$27,MATCH(N705,【参考】数式用3!$AN$2:$BU$2,0)),"")</f>
        <v/>
      </c>
      <c r="AC705" s="50"/>
      <c r="AD705" s="427" t="str">
        <f t="shared" si="43"/>
        <v/>
      </c>
      <c r="AE705" s="323" t="str">
        <f t="shared" si="44"/>
        <v/>
      </c>
      <c r="AF705" s="323" t="str">
        <f t="shared" si="45"/>
        <v/>
      </c>
      <c r="AG705" s="323" t="str">
        <f t="shared" si="46"/>
        <v/>
      </c>
    </row>
    <row r="706" spans="1:33" ht="25" customHeight="1">
      <c r="A706" s="430">
        <v>685</v>
      </c>
      <c r="B706" s="908" t="str">
        <f>IF(基本情報入力シート!C743="","",基本情報入力シート!C743)</f>
        <v/>
      </c>
      <c r="C706" s="909"/>
      <c r="D706" s="909"/>
      <c r="E706" s="909"/>
      <c r="F706" s="909"/>
      <c r="G706" s="909"/>
      <c r="H706" s="909"/>
      <c r="I706" s="909"/>
      <c r="J706" s="325" t="str">
        <f>IF(基本情報入力シート!M743="","",基本情報入力シート!M743)</f>
        <v/>
      </c>
      <c r="K706" s="325" t="str">
        <f>IF(基本情報入力シート!R743="","",基本情報入力シート!R743)</f>
        <v/>
      </c>
      <c r="L706" s="325" t="str">
        <f>IF(基本情報入力シート!W743="","",基本情報入力シート!W743)</f>
        <v/>
      </c>
      <c r="M706" s="335" t="str">
        <f>IF(基本情報入力シート!X743="","",基本情報入力シート!X743)</f>
        <v/>
      </c>
      <c r="N706" s="339" t="str">
        <f>IF(基本情報入力シート!Y743="","",基本情報入力シート!Y743)</f>
        <v/>
      </c>
      <c r="O706" s="47"/>
      <c r="P706" s="48"/>
      <c r="Q706" s="49"/>
      <c r="R706" s="47"/>
      <c r="S706" s="336"/>
      <c r="T706" s="454" t="str">
        <f>IFERROR(S706*VLOOKUP(AE706,【参考】数式用3!$AN$3:$BU$14,MATCH(N706,【参考】数式用3!$AN$2:$BU$2,0)),"")</f>
        <v/>
      </c>
      <c r="U706" s="337"/>
      <c r="V706" s="55"/>
      <c r="W706" s="55"/>
      <c r="X706" s="960" t="str">
        <f>IFERROR(V706*VLOOKUP(AF706,【参考】数式用3!$AN$15:$BU$23,MATCH(N706,【参考】数式用3!$AN$2:$BU$2,0)),"")</f>
        <v/>
      </c>
      <c r="Y706" s="961"/>
      <c r="Z706" s="450"/>
      <c r="AA706" s="428"/>
      <c r="AB706" s="338" t="str">
        <f>IFERROR(AA706*VLOOKUP(AG706,【参考】数式用3!$AN$24:$BU$27,MATCH(N706,【参考】数式用3!$AN$2:$BU$2,0)),"")</f>
        <v/>
      </c>
      <c r="AC706" s="50"/>
      <c r="AD706" s="427" t="str">
        <f t="shared" si="43"/>
        <v/>
      </c>
      <c r="AE706" s="323" t="str">
        <f t="shared" si="44"/>
        <v/>
      </c>
      <c r="AF706" s="323" t="str">
        <f t="shared" si="45"/>
        <v/>
      </c>
      <c r="AG706" s="323" t="str">
        <f t="shared" si="46"/>
        <v/>
      </c>
    </row>
    <row r="707" spans="1:33" ht="25" customHeight="1">
      <c r="A707" s="430">
        <v>686</v>
      </c>
      <c r="B707" s="908" t="str">
        <f>IF(基本情報入力シート!C744="","",基本情報入力シート!C744)</f>
        <v/>
      </c>
      <c r="C707" s="909"/>
      <c r="D707" s="909"/>
      <c r="E707" s="909"/>
      <c r="F707" s="909"/>
      <c r="G707" s="909"/>
      <c r="H707" s="909"/>
      <c r="I707" s="909"/>
      <c r="J707" s="325" t="str">
        <f>IF(基本情報入力シート!M744="","",基本情報入力シート!M744)</f>
        <v/>
      </c>
      <c r="K707" s="325" t="str">
        <f>IF(基本情報入力シート!R744="","",基本情報入力シート!R744)</f>
        <v/>
      </c>
      <c r="L707" s="325" t="str">
        <f>IF(基本情報入力シート!W744="","",基本情報入力シート!W744)</f>
        <v/>
      </c>
      <c r="M707" s="335" t="str">
        <f>IF(基本情報入力シート!X744="","",基本情報入力シート!X744)</f>
        <v/>
      </c>
      <c r="N707" s="339" t="str">
        <f>IF(基本情報入力シート!Y744="","",基本情報入力シート!Y744)</f>
        <v/>
      </c>
      <c r="O707" s="47"/>
      <c r="P707" s="48"/>
      <c r="Q707" s="49"/>
      <c r="R707" s="47"/>
      <c r="S707" s="336"/>
      <c r="T707" s="454" t="str">
        <f>IFERROR(S707*VLOOKUP(AE707,【参考】数式用3!$AN$3:$BU$14,MATCH(N707,【参考】数式用3!$AN$2:$BU$2,0)),"")</f>
        <v/>
      </c>
      <c r="U707" s="337"/>
      <c r="V707" s="55"/>
      <c r="W707" s="55"/>
      <c r="X707" s="960" t="str">
        <f>IFERROR(V707*VLOOKUP(AF707,【参考】数式用3!$AN$15:$BU$23,MATCH(N707,【参考】数式用3!$AN$2:$BU$2,0)),"")</f>
        <v/>
      </c>
      <c r="Y707" s="961"/>
      <c r="Z707" s="450"/>
      <c r="AA707" s="428"/>
      <c r="AB707" s="338" t="str">
        <f>IFERROR(AA707*VLOOKUP(AG707,【参考】数式用3!$AN$24:$BU$27,MATCH(N707,【参考】数式用3!$AN$2:$BU$2,0)),"")</f>
        <v/>
      </c>
      <c r="AC707" s="50"/>
      <c r="AD707" s="427" t="str">
        <f t="shared" si="43"/>
        <v/>
      </c>
      <c r="AE707" s="323" t="str">
        <f t="shared" si="44"/>
        <v/>
      </c>
      <c r="AF707" s="323" t="str">
        <f t="shared" si="45"/>
        <v/>
      </c>
      <c r="AG707" s="323" t="str">
        <f t="shared" si="46"/>
        <v/>
      </c>
    </row>
    <row r="708" spans="1:33" ht="25" customHeight="1">
      <c r="A708" s="430">
        <v>687</v>
      </c>
      <c r="B708" s="908" t="str">
        <f>IF(基本情報入力シート!C745="","",基本情報入力シート!C745)</f>
        <v/>
      </c>
      <c r="C708" s="909"/>
      <c r="D708" s="909"/>
      <c r="E708" s="909"/>
      <c r="F708" s="909"/>
      <c r="G708" s="909"/>
      <c r="H708" s="909"/>
      <c r="I708" s="909"/>
      <c r="J708" s="325" t="str">
        <f>IF(基本情報入力シート!M745="","",基本情報入力シート!M745)</f>
        <v/>
      </c>
      <c r="K708" s="325" t="str">
        <f>IF(基本情報入力シート!R745="","",基本情報入力シート!R745)</f>
        <v/>
      </c>
      <c r="L708" s="325" t="str">
        <f>IF(基本情報入力シート!W745="","",基本情報入力シート!W745)</f>
        <v/>
      </c>
      <c r="M708" s="335" t="str">
        <f>IF(基本情報入力シート!X745="","",基本情報入力シート!X745)</f>
        <v/>
      </c>
      <c r="N708" s="339" t="str">
        <f>IF(基本情報入力シート!Y745="","",基本情報入力シート!Y745)</f>
        <v/>
      </c>
      <c r="O708" s="47"/>
      <c r="P708" s="48"/>
      <c r="Q708" s="49"/>
      <c r="R708" s="47"/>
      <c r="S708" s="336"/>
      <c r="T708" s="454" t="str">
        <f>IFERROR(S708*VLOOKUP(AE708,【参考】数式用3!$AN$3:$BU$14,MATCH(N708,【参考】数式用3!$AN$2:$BU$2,0)),"")</f>
        <v/>
      </c>
      <c r="U708" s="337"/>
      <c r="V708" s="55"/>
      <c r="W708" s="55"/>
      <c r="X708" s="960" t="str">
        <f>IFERROR(V708*VLOOKUP(AF708,【参考】数式用3!$AN$15:$BU$23,MATCH(N708,【参考】数式用3!$AN$2:$BU$2,0)),"")</f>
        <v/>
      </c>
      <c r="Y708" s="961"/>
      <c r="Z708" s="450"/>
      <c r="AA708" s="428"/>
      <c r="AB708" s="338" t="str">
        <f>IFERROR(AA708*VLOOKUP(AG708,【参考】数式用3!$AN$24:$BU$27,MATCH(N708,【参考】数式用3!$AN$2:$BU$2,0)),"")</f>
        <v/>
      </c>
      <c r="AC708" s="50"/>
      <c r="AD708" s="427" t="str">
        <f t="shared" si="43"/>
        <v/>
      </c>
      <c r="AE708" s="323" t="str">
        <f t="shared" si="44"/>
        <v/>
      </c>
      <c r="AF708" s="323" t="str">
        <f t="shared" si="45"/>
        <v/>
      </c>
      <c r="AG708" s="323" t="str">
        <f t="shared" si="46"/>
        <v/>
      </c>
    </row>
    <row r="709" spans="1:33" ht="25" customHeight="1">
      <c r="A709" s="430">
        <v>688</v>
      </c>
      <c r="B709" s="908" t="str">
        <f>IF(基本情報入力シート!C746="","",基本情報入力シート!C746)</f>
        <v/>
      </c>
      <c r="C709" s="909"/>
      <c r="D709" s="909"/>
      <c r="E709" s="909"/>
      <c r="F709" s="909"/>
      <c r="G709" s="909"/>
      <c r="H709" s="909"/>
      <c r="I709" s="909"/>
      <c r="J709" s="325" t="str">
        <f>IF(基本情報入力シート!M746="","",基本情報入力シート!M746)</f>
        <v/>
      </c>
      <c r="K709" s="325" t="str">
        <f>IF(基本情報入力シート!R746="","",基本情報入力シート!R746)</f>
        <v/>
      </c>
      <c r="L709" s="325" t="str">
        <f>IF(基本情報入力シート!W746="","",基本情報入力シート!W746)</f>
        <v/>
      </c>
      <c r="M709" s="335" t="str">
        <f>IF(基本情報入力シート!X746="","",基本情報入力シート!X746)</f>
        <v/>
      </c>
      <c r="N709" s="339" t="str">
        <f>IF(基本情報入力シート!Y746="","",基本情報入力シート!Y746)</f>
        <v/>
      </c>
      <c r="O709" s="47"/>
      <c r="P709" s="48"/>
      <c r="Q709" s="49"/>
      <c r="R709" s="47"/>
      <c r="S709" s="336"/>
      <c r="T709" s="454" t="str">
        <f>IFERROR(S709*VLOOKUP(AE709,【参考】数式用3!$AN$3:$BU$14,MATCH(N709,【参考】数式用3!$AN$2:$BU$2,0)),"")</f>
        <v/>
      </c>
      <c r="U709" s="337"/>
      <c r="V709" s="55"/>
      <c r="W709" s="55"/>
      <c r="X709" s="960" t="str">
        <f>IFERROR(V709*VLOOKUP(AF709,【参考】数式用3!$AN$15:$BU$23,MATCH(N709,【参考】数式用3!$AN$2:$BU$2,0)),"")</f>
        <v/>
      </c>
      <c r="Y709" s="961"/>
      <c r="Z709" s="450"/>
      <c r="AA709" s="428"/>
      <c r="AB709" s="338" t="str">
        <f>IFERROR(AA709*VLOOKUP(AG709,【参考】数式用3!$AN$24:$BU$27,MATCH(N709,【参考】数式用3!$AN$2:$BU$2,0)),"")</f>
        <v/>
      </c>
      <c r="AC709" s="50"/>
      <c r="AD709" s="427" t="str">
        <f t="shared" si="43"/>
        <v/>
      </c>
      <c r="AE709" s="323" t="str">
        <f t="shared" si="44"/>
        <v/>
      </c>
      <c r="AF709" s="323" t="str">
        <f t="shared" si="45"/>
        <v/>
      </c>
      <c r="AG709" s="323" t="str">
        <f t="shared" si="46"/>
        <v/>
      </c>
    </row>
    <row r="710" spans="1:33" ht="25" customHeight="1">
      <c r="A710" s="430">
        <v>689</v>
      </c>
      <c r="B710" s="908" t="str">
        <f>IF(基本情報入力シート!C747="","",基本情報入力シート!C747)</f>
        <v/>
      </c>
      <c r="C710" s="909"/>
      <c r="D710" s="909"/>
      <c r="E710" s="909"/>
      <c r="F710" s="909"/>
      <c r="G710" s="909"/>
      <c r="H710" s="909"/>
      <c r="I710" s="909"/>
      <c r="J710" s="325" t="str">
        <f>IF(基本情報入力シート!M747="","",基本情報入力シート!M747)</f>
        <v/>
      </c>
      <c r="K710" s="325" t="str">
        <f>IF(基本情報入力シート!R747="","",基本情報入力シート!R747)</f>
        <v/>
      </c>
      <c r="L710" s="325" t="str">
        <f>IF(基本情報入力シート!W747="","",基本情報入力シート!W747)</f>
        <v/>
      </c>
      <c r="M710" s="335" t="str">
        <f>IF(基本情報入力シート!X747="","",基本情報入力シート!X747)</f>
        <v/>
      </c>
      <c r="N710" s="339" t="str">
        <f>IF(基本情報入力シート!Y747="","",基本情報入力シート!Y747)</f>
        <v/>
      </c>
      <c r="O710" s="47"/>
      <c r="P710" s="48"/>
      <c r="Q710" s="49"/>
      <c r="R710" s="47"/>
      <c r="S710" s="336"/>
      <c r="T710" s="454" t="str">
        <f>IFERROR(S710*VLOOKUP(AE710,【参考】数式用3!$AN$3:$BU$14,MATCH(N710,【参考】数式用3!$AN$2:$BU$2,0)),"")</f>
        <v/>
      </c>
      <c r="U710" s="337"/>
      <c r="V710" s="55"/>
      <c r="W710" s="55"/>
      <c r="X710" s="960" t="str">
        <f>IFERROR(V710*VLOOKUP(AF710,【参考】数式用3!$AN$15:$BU$23,MATCH(N710,【参考】数式用3!$AN$2:$BU$2,0)),"")</f>
        <v/>
      </c>
      <c r="Y710" s="961"/>
      <c r="Z710" s="450"/>
      <c r="AA710" s="428"/>
      <c r="AB710" s="338" t="str">
        <f>IFERROR(AA710*VLOOKUP(AG710,【参考】数式用3!$AN$24:$BU$27,MATCH(N710,【参考】数式用3!$AN$2:$BU$2,0)),"")</f>
        <v/>
      </c>
      <c r="AC710" s="50"/>
      <c r="AD710" s="427" t="str">
        <f t="shared" si="43"/>
        <v/>
      </c>
      <c r="AE710" s="323" t="str">
        <f t="shared" si="44"/>
        <v/>
      </c>
      <c r="AF710" s="323" t="str">
        <f t="shared" si="45"/>
        <v/>
      </c>
      <c r="AG710" s="323" t="str">
        <f t="shared" si="46"/>
        <v/>
      </c>
    </row>
    <row r="711" spans="1:33" ht="25" customHeight="1">
      <c r="A711" s="430">
        <v>690</v>
      </c>
      <c r="B711" s="908" t="str">
        <f>IF(基本情報入力シート!C748="","",基本情報入力シート!C748)</f>
        <v/>
      </c>
      <c r="C711" s="909"/>
      <c r="D711" s="909"/>
      <c r="E711" s="909"/>
      <c r="F711" s="909"/>
      <c r="G711" s="909"/>
      <c r="H711" s="909"/>
      <c r="I711" s="909"/>
      <c r="J711" s="325" t="str">
        <f>IF(基本情報入力シート!M748="","",基本情報入力シート!M748)</f>
        <v/>
      </c>
      <c r="K711" s="325" t="str">
        <f>IF(基本情報入力シート!R748="","",基本情報入力シート!R748)</f>
        <v/>
      </c>
      <c r="L711" s="325" t="str">
        <f>IF(基本情報入力シート!W748="","",基本情報入力シート!W748)</f>
        <v/>
      </c>
      <c r="M711" s="335" t="str">
        <f>IF(基本情報入力シート!X748="","",基本情報入力シート!X748)</f>
        <v/>
      </c>
      <c r="N711" s="339" t="str">
        <f>IF(基本情報入力シート!Y748="","",基本情報入力シート!Y748)</f>
        <v/>
      </c>
      <c r="O711" s="47"/>
      <c r="P711" s="48"/>
      <c r="Q711" s="49"/>
      <c r="R711" s="47"/>
      <c r="S711" s="336"/>
      <c r="T711" s="454" t="str">
        <f>IFERROR(S711*VLOOKUP(AE711,【参考】数式用3!$AN$3:$BU$14,MATCH(N711,【参考】数式用3!$AN$2:$BU$2,0)),"")</f>
        <v/>
      </c>
      <c r="U711" s="337"/>
      <c r="V711" s="55"/>
      <c r="W711" s="55"/>
      <c r="X711" s="960" t="str">
        <f>IFERROR(V711*VLOOKUP(AF711,【参考】数式用3!$AN$15:$BU$23,MATCH(N711,【参考】数式用3!$AN$2:$BU$2,0)),"")</f>
        <v/>
      </c>
      <c r="Y711" s="961"/>
      <c r="Z711" s="450"/>
      <c r="AA711" s="428"/>
      <c r="AB711" s="338" t="str">
        <f>IFERROR(AA711*VLOOKUP(AG711,【参考】数式用3!$AN$24:$BU$27,MATCH(N711,【参考】数式用3!$AN$2:$BU$2,0)),"")</f>
        <v/>
      </c>
      <c r="AC711" s="50"/>
      <c r="AD711" s="427" t="str">
        <f t="shared" si="43"/>
        <v/>
      </c>
      <c r="AE711" s="323" t="str">
        <f t="shared" si="44"/>
        <v/>
      </c>
      <c r="AF711" s="323" t="str">
        <f t="shared" si="45"/>
        <v/>
      </c>
      <c r="AG711" s="323" t="str">
        <f t="shared" si="46"/>
        <v/>
      </c>
    </row>
    <row r="712" spans="1:33" ht="25" customHeight="1">
      <c r="A712" s="430">
        <v>691</v>
      </c>
      <c r="B712" s="908" t="str">
        <f>IF(基本情報入力シート!C749="","",基本情報入力シート!C749)</f>
        <v/>
      </c>
      <c r="C712" s="909"/>
      <c r="D712" s="909"/>
      <c r="E712" s="909"/>
      <c r="F712" s="909"/>
      <c r="G712" s="909"/>
      <c r="H712" s="909"/>
      <c r="I712" s="909"/>
      <c r="J712" s="325" t="str">
        <f>IF(基本情報入力シート!M749="","",基本情報入力シート!M749)</f>
        <v/>
      </c>
      <c r="K712" s="325" t="str">
        <f>IF(基本情報入力シート!R749="","",基本情報入力シート!R749)</f>
        <v/>
      </c>
      <c r="L712" s="325" t="str">
        <f>IF(基本情報入力シート!W749="","",基本情報入力シート!W749)</f>
        <v/>
      </c>
      <c r="M712" s="335" t="str">
        <f>IF(基本情報入力シート!X749="","",基本情報入力シート!X749)</f>
        <v/>
      </c>
      <c r="N712" s="339" t="str">
        <f>IF(基本情報入力シート!Y749="","",基本情報入力シート!Y749)</f>
        <v/>
      </c>
      <c r="O712" s="47"/>
      <c r="P712" s="48"/>
      <c r="Q712" s="49"/>
      <c r="R712" s="47"/>
      <c r="S712" s="336"/>
      <c r="T712" s="454" t="str">
        <f>IFERROR(S712*VLOOKUP(AE712,【参考】数式用3!$AN$3:$BU$14,MATCH(N712,【参考】数式用3!$AN$2:$BU$2,0)),"")</f>
        <v/>
      </c>
      <c r="U712" s="337"/>
      <c r="V712" s="55"/>
      <c r="W712" s="55"/>
      <c r="X712" s="960" t="str">
        <f>IFERROR(V712*VLOOKUP(AF712,【参考】数式用3!$AN$15:$BU$23,MATCH(N712,【参考】数式用3!$AN$2:$BU$2,0)),"")</f>
        <v/>
      </c>
      <c r="Y712" s="961"/>
      <c r="Z712" s="450"/>
      <c r="AA712" s="428"/>
      <c r="AB712" s="338" t="str">
        <f>IFERROR(AA712*VLOOKUP(AG712,【参考】数式用3!$AN$24:$BU$27,MATCH(N712,【参考】数式用3!$AN$2:$BU$2,0)),"")</f>
        <v/>
      </c>
      <c r="AC712" s="50"/>
      <c r="AD712" s="427" t="str">
        <f t="shared" si="43"/>
        <v/>
      </c>
      <c r="AE712" s="323" t="str">
        <f t="shared" si="44"/>
        <v/>
      </c>
      <c r="AF712" s="323" t="str">
        <f t="shared" si="45"/>
        <v/>
      </c>
      <c r="AG712" s="323" t="str">
        <f t="shared" si="46"/>
        <v/>
      </c>
    </row>
    <row r="713" spans="1:33" ht="25" customHeight="1">
      <c r="A713" s="430">
        <v>692</v>
      </c>
      <c r="B713" s="908" t="str">
        <f>IF(基本情報入力シート!C750="","",基本情報入力シート!C750)</f>
        <v/>
      </c>
      <c r="C713" s="909"/>
      <c r="D713" s="909"/>
      <c r="E713" s="909"/>
      <c r="F713" s="909"/>
      <c r="G713" s="909"/>
      <c r="H713" s="909"/>
      <c r="I713" s="909"/>
      <c r="J713" s="325" t="str">
        <f>IF(基本情報入力シート!M750="","",基本情報入力シート!M750)</f>
        <v/>
      </c>
      <c r="K713" s="325" t="str">
        <f>IF(基本情報入力シート!R750="","",基本情報入力シート!R750)</f>
        <v/>
      </c>
      <c r="L713" s="325" t="str">
        <f>IF(基本情報入力シート!W750="","",基本情報入力シート!W750)</f>
        <v/>
      </c>
      <c r="M713" s="335" t="str">
        <f>IF(基本情報入力シート!X750="","",基本情報入力シート!X750)</f>
        <v/>
      </c>
      <c r="N713" s="339" t="str">
        <f>IF(基本情報入力シート!Y750="","",基本情報入力シート!Y750)</f>
        <v/>
      </c>
      <c r="O713" s="47"/>
      <c r="P713" s="48"/>
      <c r="Q713" s="49"/>
      <c r="R713" s="47"/>
      <c r="S713" s="336"/>
      <c r="T713" s="454" t="str">
        <f>IFERROR(S713*VLOOKUP(AE713,【参考】数式用3!$AN$3:$BU$14,MATCH(N713,【参考】数式用3!$AN$2:$BU$2,0)),"")</f>
        <v/>
      </c>
      <c r="U713" s="337"/>
      <c r="V713" s="55"/>
      <c r="W713" s="55"/>
      <c r="X713" s="960" t="str">
        <f>IFERROR(V713*VLOOKUP(AF713,【参考】数式用3!$AN$15:$BU$23,MATCH(N713,【参考】数式用3!$AN$2:$BU$2,0)),"")</f>
        <v/>
      </c>
      <c r="Y713" s="961"/>
      <c r="Z713" s="450"/>
      <c r="AA713" s="428"/>
      <c r="AB713" s="338" t="str">
        <f>IFERROR(AA713*VLOOKUP(AG713,【参考】数式用3!$AN$24:$BU$27,MATCH(N713,【参考】数式用3!$AN$2:$BU$2,0)),"")</f>
        <v/>
      </c>
      <c r="AC713" s="50"/>
      <c r="AD713" s="427" t="str">
        <f t="shared" si="43"/>
        <v/>
      </c>
      <c r="AE713" s="323" t="str">
        <f t="shared" si="44"/>
        <v/>
      </c>
      <c r="AF713" s="323" t="str">
        <f t="shared" si="45"/>
        <v/>
      </c>
      <c r="AG713" s="323" t="str">
        <f t="shared" si="46"/>
        <v/>
      </c>
    </row>
    <row r="714" spans="1:33" ht="25" customHeight="1">
      <c r="A714" s="430">
        <v>693</v>
      </c>
      <c r="B714" s="908" t="str">
        <f>IF(基本情報入力シート!C751="","",基本情報入力シート!C751)</f>
        <v/>
      </c>
      <c r="C714" s="909"/>
      <c r="D714" s="909"/>
      <c r="E714" s="909"/>
      <c r="F714" s="909"/>
      <c r="G714" s="909"/>
      <c r="H714" s="909"/>
      <c r="I714" s="909"/>
      <c r="J714" s="325" t="str">
        <f>IF(基本情報入力シート!M751="","",基本情報入力シート!M751)</f>
        <v/>
      </c>
      <c r="K714" s="325" t="str">
        <f>IF(基本情報入力シート!R751="","",基本情報入力シート!R751)</f>
        <v/>
      </c>
      <c r="L714" s="325" t="str">
        <f>IF(基本情報入力シート!W751="","",基本情報入力シート!W751)</f>
        <v/>
      </c>
      <c r="M714" s="335" t="str">
        <f>IF(基本情報入力シート!X751="","",基本情報入力シート!X751)</f>
        <v/>
      </c>
      <c r="N714" s="339" t="str">
        <f>IF(基本情報入力シート!Y751="","",基本情報入力シート!Y751)</f>
        <v/>
      </c>
      <c r="O714" s="47"/>
      <c r="P714" s="48"/>
      <c r="Q714" s="49"/>
      <c r="R714" s="47"/>
      <c r="S714" s="336"/>
      <c r="T714" s="454" t="str">
        <f>IFERROR(S714*VLOOKUP(AE714,【参考】数式用3!$AN$3:$BU$14,MATCH(N714,【参考】数式用3!$AN$2:$BU$2,0)),"")</f>
        <v/>
      </c>
      <c r="U714" s="337"/>
      <c r="V714" s="55"/>
      <c r="W714" s="55"/>
      <c r="X714" s="960" t="str">
        <f>IFERROR(V714*VLOOKUP(AF714,【参考】数式用3!$AN$15:$BU$23,MATCH(N714,【参考】数式用3!$AN$2:$BU$2,0)),"")</f>
        <v/>
      </c>
      <c r="Y714" s="961"/>
      <c r="Z714" s="450"/>
      <c r="AA714" s="428"/>
      <c r="AB714" s="338" t="str">
        <f>IFERROR(AA714*VLOOKUP(AG714,【参考】数式用3!$AN$24:$BU$27,MATCH(N714,【参考】数式用3!$AN$2:$BU$2,0)),"")</f>
        <v/>
      </c>
      <c r="AC714" s="50"/>
      <c r="AD714" s="427" t="str">
        <f t="shared" si="43"/>
        <v/>
      </c>
      <c r="AE714" s="323" t="str">
        <f t="shared" si="44"/>
        <v/>
      </c>
      <c r="AF714" s="323" t="str">
        <f t="shared" si="45"/>
        <v/>
      </c>
      <c r="AG714" s="323" t="str">
        <f t="shared" si="46"/>
        <v/>
      </c>
    </row>
    <row r="715" spans="1:33" ht="25" customHeight="1">
      <c r="A715" s="430">
        <v>694</v>
      </c>
      <c r="B715" s="908" t="str">
        <f>IF(基本情報入力シート!C752="","",基本情報入力シート!C752)</f>
        <v/>
      </c>
      <c r="C715" s="909"/>
      <c r="D715" s="909"/>
      <c r="E715" s="909"/>
      <c r="F715" s="909"/>
      <c r="G715" s="909"/>
      <c r="H715" s="909"/>
      <c r="I715" s="909"/>
      <c r="J715" s="325" t="str">
        <f>IF(基本情報入力シート!M752="","",基本情報入力シート!M752)</f>
        <v/>
      </c>
      <c r="K715" s="325" t="str">
        <f>IF(基本情報入力シート!R752="","",基本情報入力シート!R752)</f>
        <v/>
      </c>
      <c r="L715" s="325" t="str">
        <f>IF(基本情報入力シート!W752="","",基本情報入力シート!W752)</f>
        <v/>
      </c>
      <c r="M715" s="335" t="str">
        <f>IF(基本情報入力シート!X752="","",基本情報入力シート!X752)</f>
        <v/>
      </c>
      <c r="N715" s="339" t="str">
        <f>IF(基本情報入力シート!Y752="","",基本情報入力シート!Y752)</f>
        <v/>
      </c>
      <c r="O715" s="47"/>
      <c r="P715" s="48"/>
      <c r="Q715" s="49"/>
      <c r="R715" s="47"/>
      <c r="S715" s="336"/>
      <c r="T715" s="454" t="str">
        <f>IFERROR(S715*VLOOKUP(AE715,【参考】数式用3!$AN$3:$BU$14,MATCH(N715,【参考】数式用3!$AN$2:$BU$2,0)),"")</f>
        <v/>
      </c>
      <c r="U715" s="337"/>
      <c r="V715" s="55"/>
      <c r="W715" s="55"/>
      <c r="X715" s="960" t="str">
        <f>IFERROR(V715*VLOOKUP(AF715,【参考】数式用3!$AN$15:$BU$23,MATCH(N715,【参考】数式用3!$AN$2:$BU$2,0)),"")</f>
        <v/>
      </c>
      <c r="Y715" s="961"/>
      <c r="Z715" s="450"/>
      <c r="AA715" s="428"/>
      <c r="AB715" s="338" t="str">
        <f>IFERROR(AA715*VLOOKUP(AG715,【参考】数式用3!$AN$24:$BU$27,MATCH(N715,【参考】数式用3!$AN$2:$BU$2,0)),"")</f>
        <v/>
      </c>
      <c r="AC715" s="50"/>
      <c r="AD715" s="427" t="str">
        <f t="shared" si="43"/>
        <v/>
      </c>
      <c r="AE715" s="323" t="str">
        <f t="shared" si="44"/>
        <v/>
      </c>
      <c r="AF715" s="323" t="str">
        <f t="shared" si="45"/>
        <v/>
      </c>
      <c r="AG715" s="323" t="str">
        <f t="shared" si="46"/>
        <v/>
      </c>
    </row>
    <row r="716" spans="1:33" s="324" customFormat="1" ht="25" customHeight="1">
      <c r="A716" s="429" t="s">
        <v>290</v>
      </c>
      <c r="B716" s="908" t="str">
        <f>IF(基本情報入力シート!C753="","",基本情報入力シート!C753)</f>
        <v/>
      </c>
      <c r="C716" s="909"/>
      <c r="D716" s="909"/>
      <c r="E716" s="909"/>
      <c r="F716" s="909"/>
      <c r="G716" s="909"/>
      <c r="H716" s="909"/>
      <c r="I716" s="909"/>
      <c r="J716" s="325" t="str">
        <f>IF(基本情報入力シート!M753="","",基本情報入力シート!M753)</f>
        <v/>
      </c>
      <c r="K716" s="325" t="str">
        <f>IF(基本情報入力シート!R753="","",基本情報入力シート!R753)</f>
        <v/>
      </c>
      <c r="L716" s="325" t="str">
        <f>IF(基本情報入力シート!W753="","",基本情報入力シート!W753)</f>
        <v/>
      </c>
      <c r="M716" s="335" t="str">
        <f>IF(基本情報入力シート!X753="","",基本情報入力シート!X753)</f>
        <v/>
      </c>
      <c r="N716" s="339" t="str">
        <f>IF(基本情報入力シート!Y753="","",基本情報入力シート!Y753)</f>
        <v/>
      </c>
      <c r="O716" s="47"/>
      <c r="P716" s="48"/>
      <c r="Q716" s="49"/>
      <c r="R716" s="47"/>
      <c r="S716" s="336"/>
      <c r="T716" s="454" t="str">
        <f>IFERROR(S716*VLOOKUP(AE716,【参考】数式用3!$AN$3:$BU$14,MATCH(N716,【参考】数式用3!$AN$2:$BU$2,0)),"")</f>
        <v/>
      </c>
      <c r="U716" s="337"/>
      <c r="V716" s="55"/>
      <c r="W716" s="55"/>
      <c r="X716" s="960" t="str">
        <f>IFERROR(V716*VLOOKUP(AF716,【参考】数式用3!$AN$15:$BU$23,MATCH(N716,【参考】数式用3!$AN$2:$BU$2,0)),"")</f>
        <v/>
      </c>
      <c r="Y716" s="961"/>
      <c r="Z716" s="450"/>
      <c r="AA716" s="428"/>
      <c r="AB716" s="338" t="str">
        <f>IFERROR(AA716*VLOOKUP(AG716,【参考】数式用3!$AN$24:$BU$27,MATCH(N716,【参考】数式用3!$AN$2:$BU$2,0)),"")</f>
        <v/>
      </c>
      <c r="AC716" s="50"/>
      <c r="AD716" s="427" t="str">
        <f t="shared" si="43"/>
        <v/>
      </c>
      <c r="AE716" s="323" t="str">
        <f t="shared" si="44"/>
        <v/>
      </c>
      <c r="AF716" s="323" t="str">
        <f t="shared" si="45"/>
        <v/>
      </c>
      <c r="AG716" s="323" t="str">
        <f t="shared" si="46"/>
        <v/>
      </c>
    </row>
    <row r="717" spans="1:33" ht="25" customHeight="1">
      <c r="A717" s="430">
        <v>695</v>
      </c>
      <c r="B717" s="908" t="str">
        <f>IF(基本情報入力シート!C754="","",基本情報入力シート!C754)</f>
        <v/>
      </c>
      <c r="C717" s="909"/>
      <c r="D717" s="909"/>
      <c r="E717" s="909"/>
      <c r="F717" s="909"/>
      <c r="G717" s="909"/>
      <c r="H717" s="909"/>
      <c r="I717" s="909"/>
      <c r="J717" s="325" t="str">
        <f>IF(基本情報入力シート!M754="","",基本情報入力シート!M754)</f>
        <v/>
      </c>
      <c r="K717" s="325" t="str">
        <f>IF(基本情報入力シート!R754="","",基本情報入力シート!R754)</f>
        <v/>
      </c>
      <c r="L717" s="325" t="str">
        <f>IF(基本情報入力シート!W754="","",基本情報入力シート!W754)</f>
        <v/>
      </c>
      <c r="M717" s="335" t="str">
        <f>IF(基本情報入力シート!X754="","",基本情報入力シート!X754)</f>
        <v/>
      </c>
      <c r="N717" s="339" t="str">
        <f>IF(基本情報入力シート!Y754="","",基本情報入力シート!Y754)</f>
        <v/>
      </c>
      <c r="O717" s="47"/>
      <c r="P717" s="48"/>
      <c r="Q717" s="49"/>
      <c r="R717" s="47"/>
      <c r="S717" s="336"/>
      <c r="T717" s="454" t="str">
        <f>IFERROR(S717*VLOOKUP(AE717,【参考】数式用3!$AN$3:$BU$14,MATCH(N717,【参考】数式用3!$AN$2:$BU$2,0)),"")</f>
        <v/>
      </c>
      <c r="U717" s="337"/>
      <c r="V717" s="55"/>
      <c r="W717" s="55"/>
      <c r="X717" s="960" t="str">
        <f>IFERROR(V717*VLOOKUP(AF717,【参考】数式用3!$AN$15:$BU$23,MATCH(N717,【参考】数式用3!$AN$2:$BU$2,0)),"")</f>
        <v/>
      </c>
      <c r="Y717" s="961"/>
      <c r="Z717" s="450"/>
      <c r="AA717" s="428"/>
      <c r="AB717" s="338" t="str">
        <f>IFERROR(AA717*VLOOKUP(AG717,【参考】数式用3!$AN$24:$BU$27,MATCH(N717,【参考】数式用3!$AN$2:$BU$2,0)),"")</f>
        <v/>
      </c>
      <c r="AC717" s="50"/>
      <c r="AD717" s="427" t="str">
        <f t="shared" si="43"/>
        <v/>
      </c>
      <c r="AE717" s="323" t="str">
        <f t="shared" si="44"/>
        <v/>
      </c>
      <c r="AF717" s="323" t="str">
        <f t="shared" si="45"/>
        <v/>
      </c>
      <c r="AG717" s="323" t="str">
        <f t="shared" si="46"/>
        <v/>
      </c>
    </row>
    <row r="718" spans="1:33" ht="25" customHeight="1">
      <c r="A718" s="430">
        <v>696</v>
      </c>
      <c r="B718" s="908" t="str">
        <f>IF(基本情報入力シート!C755="","",基本情報入力シート!C755)</f>
        <v/>
      </c>
      <c r="C718" s="909"/>
      <c r="D718" s="909"/>
      <c r="E718" s="909"/>
      <c r="F718" s="909"/>
      <c r="G718" s="909"/>
      <c r="H718" s="909"/>
      <c r="I718" s="909"/>
      <c r="J718" s="325" t="str">
        <f>IF(基本情報入力シート!M755="","",基本情報入力シート!M755)</f>
        <v/>
      </c>
      <c r="K718" s="325" t="str">
        <f>IF(基本情報入力シート!R755="","",基本情報入力シート!R755)</f>
        <v/>
      </c>
      <c r="L718" s="325" t="str">
        <f>IF(基本情報入力シート!W755="","",基本情報入力シート!W755)</f>
        <v/>
      </c>
      <c r="M718" s="335" t="str">
        <f>IF(基本情報入力シート!X755="","",基本情報入力シート!X755)</f>
        <v/>
      </c>
      <c r="N718" s="339" t="str">
        <f>IF(基本情報入力シート!Y755="","",基本情報入力シート!Y755)</f>
        <v/>
      </c>
      <c r="O718" s="47"/>
      <c r="P718" s="48"/>
      <c r="Q718" s="49"/>
      <c r="R718" s="47"/>
      <c r="S718" s="336"/>
      <c r="T718" s="454" t="str">
        <f>IFERROR(S718*VLOOKUP(AE718,【参考】数式用3!$AN$3:$BU$14,MATCH(N718,【参考】数式用3!$AN$2:$BU$2,0)),"")</f>
        <v/>
      </c>
      <c r="U718" s="337"/>
      <c r="V718" s="55"/>
      <c r="W718" s="55"/>
      <c r="X718" s="960" t="str">
        <f>IFERROR(V718*VLOOKUP(AF718,【参考】数式用3!$AN$15:$BU$23,MATCH(N718,【参考】数式用3!$AN$2:$BU$2,0)),"")</f>
        <v/>
      </c>
      <c r="Y718" s="961"/>
      <c r="Z718" s="450"/>
      <c r="AA718" s="428"/>
      <c r="AB718" s="338" t="str">
        <f>IFERROR(AA718*VLOOKUP(AG718,【参考】数式用3!$AN$24:$BU$27,MATCH(N718,【参考】数式用3!$AN$2:$BU$2,0)),"")</f>
        <v/>
      </c>
      <c r="AC718" s="50"/>
      <c r="AD718" s="427" t="str">
        <f t="shared" si="43"/>
        <v/>
      </c>
      <c r="AE718" s="323" t="str">
        <f t="shared" si="44"/>
        <v/>
      </c>
      <c r="AF718" s="323" t="str">
        <f t="shared" si="45"/>
        <v/>
      </c>
      <c r="AG718" s="323" t="str">
        <f t="shared" si="46"/>
        <v/>
      </c>
    </row>
    <row r="719" spans="1:33" ht="25" customHeight="1">
      <c r="A719" s="430">
        <v>697</v>
      </c>
      <c r="B719" s="908" t="str">
        <f>IF(基本情報入力シート!C756="","",基本情報入力シート!C756)</f>
        <v/>
      </c>
      <c r="C719" s="909"/>
      <c r="D719" s="909"/>
      <c r="E719" s="909"/>
      <c r="F719" s="909"/>
      <c r="G719" s="909"/>
      <c r="H719" s="909"/>
      <c r="I719" s="909"/>
      <c r="J719" s="325" t="str">
        <f>IF(基本情報入力シート!M756="","",基本情報入力シート!M756)</f>
        <v/>
      </c>
      <c r="K719" s="325" t="str">
        <f>IF(基本情報入力シート!R756="","",基本情報入力シート!R756)</f>
        <v/>
      </c>
      <c r="L719" s="325" t="str">
        <f>IF(基本情報入力シート!W756="","",基本情報入力シート!W756)</f>
        <v/>
      </c>
      <c r="M719" s="335" t="str">
        <f>IF(基本情報入力シート!X756="","",基本情報入力シート!X756)</f>
        <v/>
      </c>
      <c r="N719" s="339" t="str">
        <f>IF(基本情報入力シート!Y756="","",基本情報入力シート!Y756)</f>
        <v/>
      </c>
      <c r="O719" s="47"/>
      <c r="P719" s="48"/>
      <c r="Q719" s="49"/>
      <c r="R719" s="47"/>
      <c r="S719" s="336"/>
      <c r="T719" s="454" t="str">
        <f>IFERROR(S719*VLOOKUP(AE719,【参考】数式用3!$AN$3:$BU$14,MATCH(N719,【参考】数式用3!$AN$2:$BU$2,0)),"")</f>
        <v/>
      </c>
      <c r="U719" s="337"/>
      <c r="V719" s="55"/>
      <c r="W719" s="55"/>
      <c r="X719" s="960" t="str">
        <f>IFERROR(V719*VLOOKUP(AF719,【参考】数式用3!$AN$15:$BU$23,MATCH(N719,【参考】数式用3!$AN$2:$BU$2,0)),"")</f>
        <v/>
      </c>
      <c r="Y719" s="961"/>
      <c r="Z719" s="450"/>
      <c r="AA719" s="428"/>
      <c r="AB719" s="338" t="str">
        <f>IFERROR(AA719*VLOOKUP(AG719,【参考】数式用3!$AN$24:$BU$27,MATCH(N719,【参考】数式用3!$AN$2:$BU$2,0)),"")</f>
        <v/>
      </c>
      <c r="AC719" s="50"/>
      <c r="AD719" s="427" t="str">
        <f t="shared" si="43"/>
        <v/>
      </c>
      <c r="AE719" s="323" t="str">
        <f t="shared" si="44"/>
        <v/>
      </c>
      <c r="AF719" s="323" t="str">
        <f t="shared" si="45"/>
        <v/>
      </c>
      <c r="AG719" s="323" t="str">
        <f t="shared" si="46"/>
        <v/>
      </c>
    </row>
    <row r="720" spans="1:33" ht="25" customHeight="1">
      <c r="A720" s="430">
        <v>698</v>
      </c>
      <c r="B720" s="908" t="str">
        <f>IF(基本情報入力シート!C757="","",基本情報入力シート!C757)</f>
        <v/>
      </c>
      <c r="C720" s="909"/>
      <c r="D720" s="909"/>
      <c r="E720" s="909"/>
      <c r="F720" s="909"/>
      <c r="G720" s="909"/>
      <c r="H720" s="909"/>
      <c r="I720" s="909"/>
      <c r="J720" s="325" t="str">
        <f>IF(基本情報入力シート!M757="","",基本情報入力シート!M757)</f>
        <v/>
      </c>
      <c r="K720" s="325" t="str">
        <f>IF(基本情報入力シート!R757="","",基本情報入力シート!R757)</f>
        <v/>
      </c>
      <c r="L720" s="325" t="str">
        <f>IF(基本情報入力シート!W757="","",基本情報入力シート!W757)</f>
        <v/>
      </c>
      <c r="M720" s="335" t="str">
        <f>IF(基本情報入力シート!X757="","",基本情報入力シート!X757)</f>
        <v/>
      </c>
      <c r="N720" s="339" t="str">
        <f>IF(基本情報入力シート!Y757="","",基本情報入力シート!Y757)</f>
        <v/>
      </c>
      <c r="O720" s="47"/>
      <c r="P720" s="48"/>
      <c r="Q720" s="49"/>
      <c r="R720" s="47"/>
      <c r="S720" s="336"/>
      <c r="T720" s="454" t="str">
        <f>IFERROR(S720*VLOOKUP(AE720,【参考】数式用3!$AN$3:$BU$14,MATCH(N720,【参考】数式用3!$AN$2:$BU$2,0)),"")</f>
        <v/>
      </c>
      <c r="U720" s="337"/>
      <c r="V720" s="55"/>
      <c r="W720" s="55"/>
      <c r="X720" s="960" t="str">
        <f>IFERROR(V720*VLOOKUP(AF720,【参考】数式用3!$AN$15:$BU$23,MATCH(N720,【参考】数式用3!$AN$2:$BU$2,0)),"")</f>
        <v/>
      </c>
      <c r="Y720" s="961"/>
      <c r="Z720" s="450"/>
      <c r="AA720" s="428"/>
      <c r="AB720" s="338" t="str">
        <f>IFERROR(AA720*VLOOKUP(AG720,【参考】数式用3!$AN$24:$BU$27,MATCH(N720,【参考】数式用3!$AN$2:$BU$2,0)),"")</f>
        <v/>
      </c>
      <c r="AC720" s="50"/>
      <c r="AD720" s="427" t="str">
        <f t="shared" si="43"/>
        <v/>
      </c>
      <c r="AE720" s="323" t="str">
        <f t="shared" si="44"/>
        <v/>
      </c>
      <c r="AF720" s="323" t="str">
        <f t="shared" si="45"/>
        <v/>
      </c>
      <c r="AG720" s="323" t="str">
        <f t="shared" si="46"/>
        <v/>
      </c>
    </row>
    <row r="721" spans="1:33" ht="25" customHeight="1">
      <c r="A721" s="430">
        <v>699</v>
      </c>
      <c r="B721" s="908" t="str">
        <f>IF(基本情報入力シート!C758="","",基本情報入力シート!C758)</f>
        <v/>
      </c>
      <c r="C721" s="909"/>
      <c r="D721" s="909"/>
      <c r="E721" s="909"/>
      <c r="F721" s="909"/>
      <c r="G721" s="909"/>
      <c r="H721" s="909"/>
      <c r="I721" s="909"/>
      <c r="J721" s="325" t="str">
        <f>IF(基本情報入力シート!M758="","",基本情報入力シート!M758)</f>
        <v/>
      </c>
      <c r="K721" s="325" t="str">
        <f>IF(基本情報入力シート!R758="","",基本情報入力シート!R758)</f>
        <v/>
      </c>
      <c r="L721" s="325" t="str">
        <f>IF(基本情報入力シート!W758="","",基本情報入力シート!W758)</f>
        <v/>
      </c>
      <c r="M721" s="335" t="str">
        <f>IF(基本情報入力シート!X758="","",基本情報入力シート!X758)</f>
        <v/>
      </c>
      <c r="N721" s="339" t="str">
        <f>IF(基本情報入力シート!Y758="","",基本情報入力シート!Y758)</f>
        <v/>
      </c>
      <c r="O721" s="47"/>
      <c r="P721" s="48"/>
      <c r="Q721" s="49"/>
      <c r="R721" s="47"/>
      <c r="S721" s="336"/>
      <c r="T721" s="454" t="str">
        <f>IFERROR(S721*VLOOKUP(AE721,【参考】数式用3!$AN$3:$BU$14,MATCH(N721,【参考】数式用3!$AN$2:$BU$2,0)),"")</f>
        <v/>
      </c>
      <c r="U721" s="337"/>
      <c r="V721" s="55"/>
      <c r="W721" s="55"/>
      <c r="X721" s="960" t="str">
        <f>IFERROR(V721*VLOOKUP(AF721,【参考】数式用3!$AN$15:$BU$23,MATCH(N721,【参考】数式用3!$AN$2:$BU$2,0)),"")</f>
        <v/>
      </c>
      <c r="Y721" s="961"/>
      <c r="Z721" s="450"/>
      <c r="AA721" s="428"/>
      <c r="AB721" s="338" t="str">
        <f>IFERROR(AA721*VLOOKUP(AG721,【参考】数式用3!$AN$24:$BU$27,MATCH(N721,【参考】数式用3!$AN$2:$BU$2,0)),"")</f>
        <v/>
      </c>
      <c r="AC721" s="50"/>
      <c r="AD721" s="427" t="str">
        <f t="shared" ref="AD721:AD784" si="47">IF(OR(U721="特定加算Ⅰ",U721="特定加算Ⅱ"),IF(W721&lt;&gt;"",1,""),"")</f>
        <v/>
      </c>
      <c r="AE721" s="323" t="str">
        <f t="shared" si="44"/>
        <v/>
      </c>
      <c r="AF721" s="323" t="str">
        <f t="shared" si="45"/>
        <v/>
      </c>
      <c r="AG721" s="323" t="str">
        <f t="shared" si="46"/>
        <v/>
      </c>
    </row>
    <row r="722" spans="1:33" ht="25" customHeight="1">
      <c r="A722" s="430">
        <v>700</v>
      </c>
      <c r="B722" s="908" t="str">
        <f>IF(基本情報入力シート!C759="","",基本情報入力シート!C759)</f>
        <v/>
      </c>
      <c r="C722" s="909"/>
      <c r="D722" s="909"/>
      <c r="E722" s="909"/>
      <c r="F722" s="909"/>
      <c r="G722" s="909"/>
      <c r="H722" s="909"/>
      <c r="I722" s="909"/>
      <c r="J722" s="325" t="str">
        <f>IF(基本情報入力シート!M759="","",基本情報入力シート!M759)</f>
        <v/>
      </c>
      <c r="K722" s="325" t="str">
        <f>IF(基本情報入力シート!R759="","",基本情報入力シート!R759)</f>
        <v/>
      </c>
      <c r="L722" s="325" t="str">
        <f>IF(基本情報入力シート!W759="","",基本情報入力シート!W759)</f>
        <v/>
      </c>
      <c r="M722" s="335" t="str">
        <f>IF(基本情報入力シート!X759="","",基本情報入力シート!X759)</f>
        <v/>
      </c>
      <c r="N722" s="339" t="str">
        <f>IF(基本情報入力シート!Y759="","",基本情報入力シート!Y759)</f>
        <v/>
      </c>
      <c r="O722" s="47"/>
      <c r="P722" s="48"/>
      <c r="Q722" s="49"/>
      <c r="R722" s="47"/>
      <c r="S722" s="336"/>
      <c r="T722" s="454" t="str">
        <f>IFERROR(S722*VLOOKUP(AE722,【参考】数式用3!$AN$3:$BU$14,MATCH(N722,【参考】数式用3!$AN$2:$BU$2,0)),"")</f>
        <v/>
      </c>
      <c r="U722" s="337"/>
      <c r="V722" s="55"/>
      <c r="W722" s="55"/>
      <c r="X722" s="960" t="str">
        <f>IFERROR(V722*VLOOKUP(AF722,【参考】数式用3!$AN$15:$BU$23,MATCH(N722,【参考】数式用3!$AN$2:$BU$2,0)),"")</f>
        <v/>
      </c>
      <c r="Y722" s="961"/>
      <c r="Z722" s="450"/>
      <c r="AA722" s="428"/>
      <c r="AB722" s="338" t="str">
        <f>IFERROR(AA722*VLOOKUP(AG722,【参考】数式用3!$AN$24:$BU$27,MATCH(N722,【参考】数式用3!$AN$2:$BU$2,0)),"")</f>
        <v/>
      </c>
      <c r="AC722" s="50"/>
      <c r="AD722" s="427" t="str">
        <f t="shared" si="47"/>
        <v/>
      </c>
      <c r="AE722" s="323" t="str">
        <f t="shared" si="44"/>
        <v/>
      </c>
      <c r="AF722" s="323" t="str">
        <f t="shared" si="45"/>
        <v/>
      </c>
      <c r="AG722" s="323" t="str">
        <f t="shared" si="46"/>
        <v/>
      </c>
    </row>
    <row r="723" spans="1:33" ht="25" customHeight="1">
      <c r="A723" s="430">
        <v>701</v>
      </c>
      <c r="B723" s="908" t="str">
        <f>IF(基本情報入力シート!C760="","",基本情報入力シート!C760)</f>
        <v/>
      </c>
      <c r="C723" s="909"/>
      <c r="D723" s="909"/>
      <c r="E723" s="909"/>
      <c r="F723" s="909"/>
      <c r="G723" s="909"/>
      <c r="H723" s="909"/>
      <c r="I723" s="909"/>
      <c r="J723" s="325" t="str">
        <f>IF(基本情報入力シート!M760="","",基本情報入力シート!M760)</f>
        <v/>
      </c>
      <c r="K723" s="325" t="str">
        <f>IF(基本情報入力シート!R760="","",基本情報入力シート!R760)</f>
        <v/>
      </c>
      <c r="L723" s="325" t="str">
        <f>IF(基本情報入力シート!W760="","",基本情報入力シート!W760)</f>
        <v/>
      </c>
      <c r="M723" s="335" t="str">
        <f>IF(基本情報入力シート!X760="","",基本情報入力シート!X760)</f>
        <v/>
      </c>
      <c r="N723" s="339" t="str">
        <f>IF(基本情報入力シート!Y760="","",基本情報入力シート!Y760)</f>
        <v/>
      </c>
      <c r="O723" s="47"/>
      <c r="P723" s="48"/>
      <c r="Q723" s="49"/>
      <c r="R723" s="47"/>
      <c r="S723" s="336"/>
      <c r="T723" s="454" t="str">
        <f>IFERROR(S723*VLOOKUP(AE723,【参考】数式用3!$AN$3:$BU$14,MATCH(N723,【参考】数式用3!$AN$2:$BU$2,0)),"")</f>
        <v/>
      </c>
      <c r="U723" s="337"/>
      <c r="V723" s="55"/>
      <c r="W723" s="55"/>
      <c r="X723" s="960" t="str">
        <f>IFERROR(V723*VLOOKUP(AF723,【参考】数式用3!$AN$15:$BU$23,MATCH(N723,【参考】数式用3!$AN$2:$BU$2,0)),"")</f>
        <v/>
      </c>
      <c r="Y723" s="961"/>
      <c r="Z723" s="450"/>
      <c r="AA723" s="428"/>
      <c r="AB723" s="338" t="str">
        <f>IFERROR(AA723*VLOOKUP(AG723,【参考】数式用3!$AN$24:$BU$27,MATCH(N723,【参考】数式用3!$AN$2:$BU$2,0)),"")</f>
        <v/>
      </c>
      <c r="AC723" s="50"/>
      <c r="AD723" s="427" t="str">
        <f t="shared" si="47"/>
        <v/>
      </c>
      <c r="AE723" s="323" t="str">
        <f t="shared" si="44"/>
        <v/>
      </c>
      <c r="AF723" s="323" t="str">
        <f t="shared" si="45"/>
        <v/>
      </c>
      <c r="AG723" s="323" t="str">
        <f t="shared" si="46"/>
        <v/>
      </c>
    </row>
    <row r="724" spans="1:33" ht="25" customHeight="1">
      <c r="A724" s="430">
        <v>702</v>
      </c>
      <c r="B724" s="908" t="str">
        <f>IF(基本情報入力シート!C761="","",基本情報入力シート!C761)</f>
        <v/>
      </c>
      <c r="C724" s="909"/>
      <c r="D724" s="909"/>
      <c r="E724" s="909"/>
      <c r="F724" s="909"/>
      <c r="G724" s="909"/>
      <c r="H724" s="909"/>
      <c r="I724" s="909"/>
      <c r="J724" s="325" t="str">
        <f>IF(基本情報入力シート!M761="","",基本情報入力シート!M761)</f>
        <v/>
      </c>
      <c r="K724" s="325" t="str">
        <f>IF(基本情報入力シート!R761="","",基本情報入力シート!R761)</f>
        <v/>
      </c>
      <c r="L724" s="325" t="str">
        <f>IF(基本情報入力シート!W761="","",基本情報入力シート!W761)</f>
        <v/>
      </c>
      <c r="M724" s="335" t="str">
        <f>IF(基本情報入力シート!X761="","",基本情報入力シート!X761)</f>
        <v/>
      </c>
      <c r="N724" s="339" t="str">
        <f>IF(基本情報入力シート!Y761="","",基本情報入力シート!Y761)</f>
        <v/>
      </c>
      <c r="O724" s="47"/>
      <c r="P724" s="48"/>
      <c r="Q724" s="49"/>
      <c r="R724" s="47"/>
      <c r="S724" s="336"/>
      <c r="T724" s="454" t="str">
        <f>IFERROR(S724*VLOOKUP(AE724,【参考】数式用3!$AN$3:$BU$14,MATCH(N724,【参考】数式用3!$AN$2:$BU$2,0)),"")</f>
        <v/>
      </c>
      <c r="U724" s="337"/>
      <c r="V724" s="55"/>
      <c r="W724" s="55"/>
      <c r="X724" s="960" t="str">
        <f>IFERROR(V724*VLOOKUP(AF724,【参考】数式用3!$AN$15:$BU$23,MATCH(N724,【参考】数式用3!$AN$2:$BU$2,0)),"")</f>
        <v/>
      </c>
      <c r="Y724" s="961"/>
      <c r="Z724" s="450"/>
      <c r="AA724" s="428"/>
      <c r="AB724" s="338" t="str">
        <f>IFERROR(AA724*VLOOKUP(AG724,【参考】数式用3!$AN$24:$BU$27,MATCH(N724,【参考】数式用3!$AN$2:$BU$2,0)),"")</f>
        <v/>
      </c>
      <c r="AC724" s="50"/>
      <c r="AD724" s="427" t="str">
        <f t="shared" si="47"/>
        <v/>
      </c>
      <c r="AE724" s="323" t="str">
        <f t="shared" si="44"/>
        <v/>
      </c>
      <c r="AF724" s="323" t="str">
        <f t="shared" si="45"/>
        <v/>
      </c>
      <c r="AG724" s="323" t="str">
        <f t="shared" si="46"/>
        <v/>
      </c>
    </row>
    <row r="725" spans="1:33" ht="25" customHeight="1">
      <c r="A725" s="430">
        <v>703</v>
      </c>
      <c r="B725" s="908" t="str">
        <f>IF(基本情報入力シート!C762="","",基本情報入力シート!C762)</f>
        <v/>
      </c>
      <c r="C725" s="909"/>
      <c r="D725" s="909"/>
      <c r="E725" s="909"/>
      <c r="F725" s="909"/>
      <c r="G725" s="909"/>
      <c r="H725" s="909"/>
      <c r="I725" s="909"/>
      <c r="J725" s="325" t="str">
        <f>IF(基本情報入力シート!M762="","",基本情報入力シート!M762)</f>
        <v/>
      </c>
      <c r="K725" s="325" t="str">
        <f>IF(基本情報入力シート!R762="","",基本情報入力シート!R762)</f>
        <v/>
      </c>
      <c r="L725" s="325" t="str">
        <f>IF(基本情報入力シート!W762="","",基本情報入力シート!W762)</f>
        <v/>
      </c>
      <c r="M725" s="335" t="str">
        <f>IF(基本情報入力シート!X762="","",基本情報入力シート!X762)</f>
        <v/>
      </c>
      <c r="N725" s="339" t="str">
        <f>IF(基本情報入力シート!Y762="","",基本情報入力シート!Y762)</f>
        <v/>
      </c>
      <c r="O725" s="47"/>
      <c r="P725" s="48"/>
      <c r="Q725" s="49"/>
      <c r="R725" s="47"/>
      <c r="S725" s="336"/>
      <c r="T725" s="454" t="str">
        <f>IFERROR(S725*VLOOKUP(AE725,【参考】数式用3!$AN$3:$BU$14,MATCH(N725,【参考】数式用3!$AN$2:$BU$2,0)),"")</f>
        <v/>
      </c>
      <c r="U725" s="337"/>
      <c r="V725" s="55"/>
      <c r="W725" s="55"/>
      <c r="X725" s="960" t="str">
        <f>IFERROR(V725*VLOOKUP(AF725,【参考】数式用3!$AN$15:$BU$23,MATCH(N725,【参考】数式用3!$AN$2:$BU$2,0)),"")</f>
        <v/>
      </c>
      <c r="Y725" s="961"/>
      <c r="Z725" s="450"/>
      <c r="AA725" s="428"/>
      <c r="AB725" s="338" t="str">
        <f>IFERROR(AA725*VLOOKUP(AG725,【参考】数式用3!$AN$24:$BU$27,MATCH(N725,【参考】数式用3!$AN$2:$BU$2,0)),"")</f>
        <v/>
      </c>
      <c r="AC725" s="50"/>
      <c r="AD725" s="427" t="str">
        <f t="shared" si="47"/>
        <v/>
      </c>
      <c r="AE725" s="323" t="str">
        <f t="shared" si="44"/>
        <v/>
      </c>
      <c r="AF725" s="323" t="str">
        <f t="shared" si="45"/>
        <v/>
      </c>
      <c r="AG725" s="323" t="str">
        <f t="shared" si="46"/>
        <v/>
      </c>
    </row>
    <row r="726" spans="1:33" ht="25" customHeight="1">
      <c r="A726" s="430">
        <v>704</v>
      </c>
      <c r="B726" s="908" t="str">
        <f>IF(基本情報入力シート!C763="","",基本情報入力シート!C763)</f>
        <v/>
      </c>
      <c r="C726" s="909"/>
      <c r="D726" s="909"/>
      <c r="E726" s="909"/>
      <c r="F726" s="909"/>
      <c r="G726" s="909"/>
      <c r="H726" s="909"/>
      <c r="I726" s="909"/>
      <c r="J726" s="325" t="str">
        <f>IF(基本情報入力シート!M763="","",基本情報入力シート!M763)</f>
        <v/>
      </c>
      <c r="K726" s="325" t="str">
        <f>IF(基本情報入力シート!R763="","",基本情報入力シート!R763)</f>
        <v/>
      </c>
      <c r="L726" s="325" t="str">
        <f>IF(基本情報入力シート!W763="","",基本情報入力シート!W763)</f>
        <v/>
      </c>
      <c r="M726" s="335" t="str">
        <f>IF(基本情報入力シート!X763="","",基本情報入力シート!X763)</f>
        <v/>
      </c>
      <c r="N726" s="339" t="str">
        <f>IF(基本情報入力シート!Y763="","",基本情報入力シート!Y763)</f>
        <v/>
      </c>
      <c r="O726" s="47"/>
      <c r="P726" s="48"/>
      <c r="Q726" s="49"/>
      <c r="R726" s="47"/>
      <c r="S726" s="336"/>
      <c r="T726" s="454" t="str">
        <f>IFERROR(S726*VLOOKUP(AE726,【参考】数式用3!$AN$3:$BU$14,MATCH(N726,【参考】数式用3!$AN$2:$BU$2,0)),"")</f>
        <v/>
      </c>
      <c r="U726" s="337"/>
      <c r="V726" s="55"/>
      <c r="W726" s="55"/>
      <c r="X726" s="960" t="str">
        <f>IFERROR(V726*VLOOKUP(AF726,【参考】数式用3!$AN$15:$BU$23,MATCH(N726,【参考】数式用3!$AN$2:$BU$2,0)),"")</f>
        <v/>
      </c>
      <c r="Y726" s="961"/>
      <c r="Z726" s="450"/>
      <c r="AA726" s="428"/>
      <c r="AB726" s="338" t="str">
        <f>IFERROR(AA726*VLOOKUP(AG726,【参考】数式用3!$AN$24:$BU$27,MATCH(N726,【参考】数式用3!$AN$2:$BU$2,0)),"")</f>
        <v/>
      </c>
      <c r="AC726" s="50"/>
      <c r="AD726" s="427" t="str">
        <f t="shared" si="47"/>
        <v/>
      </c>
      <c r="AE726" s="323" t="str">
        <f t="shared" si="44"/>
        <v/>
      </c>
      <c r="AF726" s="323" t="str">
        <f t="shared" si="45"/>
        <v/>
      </c>
      <c r="AG726" s="323" t="str">
        <f t="shared" si="46"/>
        <v/>
      </c>
    </row>
    <row r="727" spans="1:33" ht="25" customHeight="1">
      <c r="A727" s="430">
        <v>705</v>
      </c>
      <c r="B727" s="908" t="str">
        <f>IF(基本情報入力シート!C764="","",基本情報入力シート!C764)</f>
        <v/>
      </c>
      <c r="C727" s="909"/>
      <c r="D727" s="909"/>
      <c r="E727" s="909"/>
      <c r="F727" s="909"/>
      <c r="G727" s="909"/>
      <c r="H727" s="909"/>
      <c r="I727" s="909"/>
      <c r="J727" s="325" t="str">
        <f>IF(基本情報入力シート!M764="","",基本情報入力シート!M764)</f>
        <v/>
      </c>
      <c r="K727" s="325" t="str">
        <f>IF(基本情報入力シート!R764="","",基本情報入力シート!R764)</f>
        <v/>
      </c>
      <c r="L727" s="325" t="str">
        <f>IF(基本情報入力シート!W764="","",基本情報入力シート!W764)</f>
        <v/>
      </c>
      <c r="M727" s="335" t="str">
        <f>IF(基本情報入力シート!X764="","",基本情報入力シート!X764)</f>
        <v/>
      </c>
      <c r="N727" s="339" t="str">
        <f>IF(基本情報入力シート!Y764="","",基本情報入力シート!Y764)</f>
        <v/>
      </c>
      <c r="O727" s="47"/>
      <c r="P727" s="48"/>
      <c r="Q727" s="49"/>
      <c r="R727" s="47"/>
      <c r="S727" s="336"/>
      <c r="T727" s="454" t="str">
        <f>IFERROR(S727*VLOOKUP(AE727,【参考】数式用3!$AN$3:$BU$14,MATCH(N727,【参考】数式用3!$AN$2:$BU$2,0)),"")</f>
        <v/>
      </c>
      <c r="U727" s="337"/>
      <c r="V727" s="55"/>
      <c r="W727" s="55"/>
      <c r="X727" s="960" t="str">
        <f>IFERROR(V727*VLOOKUP(AF727,【参考】数式用3!$AN$15:$BU$23,MATCH(N727,【参考】数式用3!$AN$2:$BU$2,0)),"")</f>
        <v/>
      </c>
      <c r="Y727" s="961"/>
      <c r="Z727" s="450"/>
      <c r="AA727" s="428"/>
      <c r="AB727" s="338" t="str">
        <f>IFERROR(AA727*VLOOKUP(AG727,【参考】数式用3!$AN$24:$BU$27,MATCH(N727,【参考】数式用3!$AN$2:$BU$2,0)),"")</f>
        <v/>
      </c>
      <c r="AC727" s="50"/>
      <c r="AD727" s="427" t="str">
        <f t="shared" si="47"/>
        <v/>
      </c>
      <c r="AE727" s="323" t="str">
        <f t="shared" ref="AE727:AE790" si="48">IF(AND(O727="",R727=""),"",O727&amp;"から"&amp;R727)</f>
        <v/>
      </c>
      <c r="AF727" s="323" t="str">
        <f t="shared" ref="AF727:AF790" si="49">IF(AND(P727="",U727=""),"",P727&amp;"から"&amp;U727)</f>
        <v/>
      </c>
      <c r="AG727" s="323" t="str">
        <f t="shared" ref="AG727:AG790" si="50">IF(AND(Q727="",Z727=""),"",Q727&amp;"から"&amp;Z727)</f>
        <v/>
      </c>
    </row>
    <row r="728" spans="1:33" ht="25" customHeight="1">
      <c r="A728" s="430">
        <v>706</v>
      </c>
      <c r="B728" s="908" t="str">
        <f>IF(基本情報入力シート!C765="","",基本情報入力シート!C765)</f>
        <v/>
      </c>
      <c r="C728" s="909"/>
      <c r="D728" s="909"/>
      <c r="E728" s="909"/>
      <c r="F728" s="909"/>
      <c r="G728" s="909"/>
      <c r="H728" s="909"/>
      <c r="I728" s="909"/>
      <c r="J728" s="325" t="str">
        <f>IF(基本情報入力シート!M765="","",基本情報入力シート!M765)</f>
        <v/>
      </c>
      <c r="K728" s="325" t="str">
        <f>IF(基本情報入力シート!R765="","",基本情報入力シート!R765)</f>
        <v/>
      </c>
      <c r="L728" s="325" t="str">
        <f>IF(基本情報入力シート!W765="","",基本情報入力シート!W765)</f>
        <v/>
      </c>
      <c r="M728" s="335" t="str">
        <f>IF(基本情報入力シート!X765="","",基本情報入力シート!X765)</f>
        <v/>
      </c>
      <c r="N728" s="339" t="str">
        <f>IF(基本情報入力シート!Y765="","",基本情報入力シート!Y765)</f>
        <v/>
      </c>
      <c r="O728" s="47"/>
      <c r="P728" s="48"/>
      <c r="Q728" s="49"/>
      <c r="R728" s="47"/>
      <c r="S728" s="336"/>
      <c r="T728" s="454" t="str">
        <f>IFERROR(S728*VLOOKUP(AE728,【参考】数式用3!$AN$3:$BU$14,MATCH(N728,【参考】数式用3!$AN$2:$BU$2,0)),"")</f>
        <v/>
      </c>
      <c r="U728" s="337"/>
      <c r="V728" s="55"/>
      <c r="W728" s="55"/>
      <c r="X728" s="960" t="str">
        <f>IFERROR(V728*VLOOKUP(AF728,【参考】数式用3!$AN$15:$BU$23,MATCH(N728,【参考】数式用3!$AN$2:$BU$2,0)),"")</f>
        <v/>
      </c>
      <c r="Y728" s="961"/>
      <c r="Z728" s="450"/>
      <c r="AA728" s="428"/>
      <c r="AB728" s="338" t="str">
        <f>IFERROR(AA728*VLOOKUP(AG728,【参考】数式用3!$AN$24:$BU$27,MATCH(N728,【参考】数式用3!$AN$2:$BU$2,0)),"")</f>
        <v/>
      </c>
      <c r="AC728" s="50"/>
      <c r="AD728" s="427" t="str">
        <f t="shared" si="47"/>
        <v/>
      </c>
      <c r="AE728" s="323" t="str">
        <f t="shared" si="48"/>
        <v/>
      </c>
      <c r="AF728" s="323" t="str">
        <f t="shared" si="49"/>
        <v/>
      </c>
      <c r="AG728" s="323" t="str">
        <f t="shared" si="50"/>
        <v/>
      </c>
    </row>
    <row r="729" spans="1:33" ht="25" customHeight="1">
      <c r="A729" s="430">
        <v>707</v>
      </c>
      <c r="B729" s="908" t="str">
        <f>IF(基本情報入力シート!C766="","",基本情報入力シート!C766)</f>
        <v/>
      </c>
      <c r="C729" s="909"/>
      <c r="D729" s="909"/>
      <c r="E729" s="909"/>
      <c r="F729" s="909"/>
      <c r="G729" s="909"/>
      <c r="H729" s="909"/>
      <c r="I729" s="909"/>
      <c r="J729" s="325" t="str">
        <f>IF(基本情報入力シート!M766="","",基本情報入力シート!M766)</f>
        <v/>
      </c>
      <c r="K729" s="325" t="str">
        <f>IF(基本情報入力シート!R766="","",基本情報入力シート!R766)</f>
        <v/>
      </c>
      <c r="L729" s="325" t="str">
        <f>IF(基本情報入力シート!W766="","",基本情報入力シート!W766)</f>
        <v/>
      </c>
      <c r="M729" s="335" t="str">
        <f>IF(基本情報入力シート!X766="","",基本情報入力シート!X766)</f>
        <v/>
      </c>
      <c r="N729" s="339" t="str">
        <f>IF(基本情報入力シート!Y766="","",基本情報入力シート!Y766)</f>
        <v/>
      </c>
      <c r="O729" s="47"/>
      <c r="P729" s="48"/>
      <c r="Q729" s="49"/>
      <c r="R729" s="47"/>
      <c r="S729" s="336"/>
      <c r="T729" s="454" t="str">
        <f>IFERROR(S729*VLOOKUP(AE729,【参考】数式用3!$AN$3:$BU$14,MATCH(N729,【参考】数式用3!$AN$2:$BU$2,0)),"")</f>
        <v/>
      </c>
      <c r="U729" s="337"/>
      <c r="V729" s="55"/>
      <c r="W729" s="55"/>
      <c r="X729" s="960" t="str">
        <f>IFERROR(V729*VLOOKUP(AF729,【参考】数式用3!$AN$15:$BU$23,MATCH(N729,【参考】数式用3!$AN$2:$BU$2,0)),"")</f>
        <v/>
      </c>
      <c r="Y729" s="961"/>
      <c r="Z729" s="450"/>
      <c r="AA729" s="428"/>
      <c r="AB729" s="338" t="str">
        <f>IFERROR(AA729*VLOOKUP(AG729,【参考】数式用3!$AN$24:$BU$27,MATCH(N729,【参考】数式用3!$AN$2:$BU$2,0)),"")</f>
        <v/>
      </c>
      <c r="AC729" s="50"/>
      <c r="AD729" s="427" t="str">
        <f t="shared" si="47"/>
        <v/>
      </c>
      <c r="AE729" s="323" t="str">
        <f t="shared" si="48"/>
        <v/>
      </c>
      <c r="AF729" s="323" t="str">
        <f t="shared" si="49"/>
        <v/>
      </c>
      <c r="AG729" s="323" t="str">
        <f t="shared" si="50"/>
        <v/>
      </c>
    </row>
    <row r="730" spans="1:33" ht="25" customHeight="1">
      <c r="A730" s="430">
        <v>708</v>
      </c>
      <c r="B730" s="908" t="str">
        <f>IF(基本情報入力シート!C767="","",基本情報入力シート!C767)</f>
        <v/>
      </c>
      <c r="C730" s="909"/>
      <c r="D730" s="909"/>
      <c r="E730" s="909"/>
      <c r="F730" s="909"/>
      <c r="G730" s="909"/>
      <c r="H730" s="909"/>
      <c r="I730" s="909"/>
      <c r="J730" s="325" t="str">
        <f>IF(基本情報入力シート!M767="","",基本情報入力シート!M767)</f>
        <v/>
      </c>
      <c r="K730" s="325" t="str">
        <f>IF(基本情報入力シート!R767="","",基本情報入力シート!R767)</f>
        <v/>
      </c>
      <c r="L730" s="325" t="str">
        <f>IF(基本情報入力シート!W767="","",基本情報入力シート!W767)</f>
        <v/>
      </c>
      <c r="M730" s="335" t="str">
        <f>IF(基本情報入力シート!X767="","",基本情報入力シート!X767)</f>
        <v/>
      </c>
      <c r="N730" s="339" t="str">
        <f>IF(基本情報入力シート!Y767="","",基本情報入力シート!Y767)</f>
        <v/>
      </c>
      <c r="O730" s="47"/>
      <c r="P730" s="48"/>
      <c r="Q730" s="49"/>
      <c r="R730" s="47"/>
      <c r="S730" s="336"/>
      <c r="T730" s="454" t="str">
        <f>IFERROR(S730*VLOOKUP(AE730,【参考】数式用3!$AN$3:$BU$14,MATCH(N730,【参考】数式用3!$AN$2:$BU$2,0)),"")</f>
        <v/>
      </c>
      <c r="U730" s="337"/>
      <c r="V730" s="55"/>
      <c r="W730" s="55"/>
      <c r="X730" s="960" t="str">
        <f>IFERROR(V730*VLOOKUP(AF730,【参考】数式用3!$AN$15:$BU$23,MATCH(N730,【参考】数式用3!$AN$2:$BU$2,0)),"")</f>
        <v/>
      </c>
      <c r="Y730" s="961"/>
      <c r="Z730" s="450"/>
      <c r="AA730" s="428"/>
      <c r="AB730" s="338" t="str">
        <f>IFERROR(AA730*VLOOKUP(AG730,【参考】数式用3!$AN$24:$BU$27,MATCH(N730,【参考】数式用3!$AN$2:$BU$2,0)),"")</f>
        <v/>
      </c>
      <c r="AC730" s="50"/>
      <c r="AD730" s="427" t="str">
        <f t="shared" si="47"/>
        <v/>
      </c>
      <c r="AE730" s="323" t="str">
        <f t="shared" si="48"/>
        <v/>
      </c>
      <c r="AF730" s="323" t="str">
        <f t="shared" si="49"/>
        <v/>
      </c>
      <c r="AG730" s="323" t="str">
        <f t="shared" si="50"/>
        <v/>
      </c>
    </row>
    <row r="731" spans="1:33" ht="25" customHeight="1">
      <c r="A731" s="430">
        <v>709</v>
      </c>
      <c r="B731" s="908" t="str">
        <f>IF(基本情報入力シート!C768="","",基本情報入力シート!C768)</f>
        <v/>
      </c>
      <c r="C731" s="909"/>
      <c r="D731" s="909"/>
      <c r="E731" s="909"/>
      <c r="F731" s="909"/>
      <c r="G731" s="909"/>
      <c r="H731" s="909"/>
      <c r="I731" s="909"/>
      <c r="J731" s="325" t="str">
        <f>IF(基本情報入力シート!M768="","",基本情報入力シート!M768)</f>
        <v/>
      </c>
      <c r="K731" s="325" t="str">
        <f>IF(基本情報入力シート!R768="","",基本情報入力シート!R768)</f>
        <v/>
      </c>
      <c r="L731" s="325" t="str">
        <f>IF(基本情報入力シート!W768="","",基本情報入力シート!W768)</f>
        <v/>
      </c>
      <c r="M731" s="335" t="str">
        <f>IF(基本情報入力シート!X768="","",基本情報入力シート!X768)</f>
        <v/>
      </c>
      <c r="N731" s="339" t="str">
        <f>IF(基本情報入力シート!Y768="","",基本情報入力シート!Y768)</f>
        <v/>
      </c>
      <c r="O731" s="47"/>
      <c r="P731" s="48"/>
      <c r="Q731" s="49"/>
      <c r="R731" s="47"/>
      <c r="S731" s="336"/>
      <c r="T731" s="454" t="str">
        <f>IFERROR(S731*VLOOKUP(AE731,【参考】数式用3!$AN$3:$BU$14,MATCH(N731,【参考】数式用3!$AN$2:$BU$2,0)),"")</f>
        <v/>
      </c>
      <c r="U731" s="337"/>
      <c r="V731" s="55"/>
      <c r="W731" s="55"/>
      <c r="X731" s="960" t="str">
        <f>IFERROR(V731*VLOOKUP(AF731,【参考】数式用3!$AN$15:$BU$23,MATCH(N731,【参考】数式用3!$AN$2:$BU$2,0)),"")</f>
        <v/>
      </c>
      <c r="Y731" s="961"/>
      <c r="Z731" s="450"/>
      <c r="AA731" s="428"/>
      <c r="AB731" s="338" t="str">
        <f>IFERROR(AA731*VLOOKUP(AG731,【参考】数式用3!$AN$24:$BU$27,MATCH(N731,【参考】数式用3!$AN$2:$BU$2,0)),"")</f>
        <v/>
      </c>
      <c r="AC731" s="50"/>
      <c r="AD731" s="427" t="str">
        <f t="shared" si="47"/>
        <v/>
      </c>
      <c r="AE731" s="323" t="str">
        <f t="shared" si="48"/>
        <v/>
      </c>
      <c r="AF731" s="323" t="str">
        <f t="shared" si="49"/>
        <v/>
      </c>
      <c r="AG731" s="323" t="str">
        <f t="shared" si="50"/>
        <v/>
      </c>
    </row>
    <row r="732" spans="1:33" ht="25" customHeight="1">
      <c r="A732" s="430">
        <v>710</v>
      </c>
      <c r="B732" s="908" t="str">
        <f>IF(基本情報入力シート!C769="","",基本情報入力シート!C769)</f>
        <v/>
      </c>
      <c r="C732" s="909"/>
      <c r="D732" s="909"/>
      <c r="E732" s="909"/>
      <c r="F732" s="909"/>
      <c r="G732" s="909"/>
      <c r="H732" s="909"/>
      <c r="I732" s="909"/>
      <c r="J732" s="325" t="str">
        <f>IF(基本情報入力シート!M769="","",基本情報入力シート!M769)</f>
        <v/>
      </c>
      <c r="K732" s="325" t="str">
        <f>IF(基本情報入力シート!R769="","",基本情報入力シート!R769)</f>
        <v/>
      </c>
      <c r="L732" s="325" t="str">
        <f>IF(基本情報入力シート!W769="","",基本情報入力シート!W769)</f>
        <v/>
      </c>
      <c r="M732" s="335" t="str">
        <f>IF(基本情報入力シート!X769="","",基本情報入力シート!X769)</f>
        <v/>
      </c>
      <c r="N732" s="339" t="str">
        <f>IF(基本情報入力シート!Y769="","",基本情報入力シート!Y769)</f>
        <v/>
      </c>
      <c r="O732" s="47"/>
      <c r="P732" s="48"/>
      <c r="Q732" s="49"/>
      <c r="R732" s="47"/>
      <c r="S732" s="336"/>
      <c r="T732" s="454" t="str">
        <f>IFERROR(S732*VLOOKUP(AE732,【参考】数式用3!$AN$3:$BU$14,MATCH(N732,【参考】数式用3!$AN$2:$BU$2,0)),"")</f>
        <v/>
      </c>
      <c r="U732" s="337"/>
      <c r="V732" s="55"/>
      <c r="W732" s="55"/>
      <c r="X732" s="960" t="str">
        <f>IFERROR(V732*VLOOKUP(AF732,【参考】数式用3!$AN$15:$BU$23,MATCH(N732,【参考】数式用3!$AN$2:$BU$2,0)),"")</f>
        <v/>
      </c>
      <c r="Y732" s="961"/>
      <c r="Z732" s="450"/>
      <c r="AA732" s="428"/>
      <c r="AB732" s="338" t="str">
        <f>IFERROR(AA732*VLOOKUP(AG732,【参考】数式用3!$AN$24:$BU$27,MATCH(N732,【参考】数式用3!$AN$2:$BU$2,0)),"")</f>
        <v/>
      </c>
      <c r="AC732" s="50"/>
      <c r="AD732" s="427" t="str">
        <f t="shared" si="47"/>
        <v/>
      </c>
      <c r="AE732" s="323" t="str">
        <f t="shared" si="48"/>
        <v/>
      </c>
      <c r="AF732" s="323" t="str">
        <f t="shared" si="49"/>
        <v/>
      </c>
      <c r="AG732" s="323" t="str">
        <f t="shared" si="50"/>
        <v/>
      </c>
    </row>
    <row r="733" spans="1:33" ht="25" customHeight="1">
      <c r="A733" s="430">
        <v>711</v>
      </c>
      <c r="B733" s="908" t="str">
        <f>IF(基本情報入力シート!C770="","",基本情報入力シート!C770)</f>
        <v/>
      </c>
      <c r="C733" s="909"/>
      <c r="D733" s="909"/>
      <c r="E733" s="909"/>
      <c r="F733" s="909"/>
      <c r="G733" s="909"/>
      <c r="H733" s="909"/>
      <c r="I733" s="909"/>
      <c r="J733" s="325" t="str">
        <f>IF(基本情報入力シート!M770="","",基本情報入力シート!M770)</f>
        <v/>
      </c>
      <c r="K733" s="325" t="str">
        <f>IF(基本情報入力シート!R770="","",基本情報入力シート!R770)</f>
        <v/>
      </c>
      <c r="L733" s="325" t="str">
        <f>IF(基本情報入力シート!W770="","",基本情報入力シート!W770)</f>
        <v/>
      </c>
      <c r="M733" s="335" t="str">
        <f>IF(基本情報入力シート!X770="","",基本情報入力シート!X770)</f>
        <v/>
      </c>
      <c r="N733" s="339" t="str">
        <f>IF(基本情報入力シート!Y770="","",基本情報入力シート!Y770)</f>
        <v/>
      </c>
      <c r="O733" s="47"/>
      <c r="P733" s="48"/>
      <c r="Q733" s="49"/>
      <c r="R733" s="47"/>
      <c r="S733" s="336"/>
      <c r="T733" s="454" t="str">
        <f>IFERROR(S733*VLOOKUP(AE733,【参考】数式用3!$AN$3:$BU$14,MATCH(N733,【参考】数式用3!$AN$2:$BU$2,0)),"")</f>
        <v/>
      </c>
      <c r="U733" s="337"/>
      <c r="V733" s="55"/>
      <c r="W733" s="55"/>
      <c r="X733" s="960" t="str">
        <f>IFERROR(V733*VLOOKUP(AF733,【参考】数式用3!$AN$15:$BU$23,MATCH(N733,【参考】数式用3!$AN$2:$BU$2,0)),"")</f>
        <v/>
      </c>
      <c r="Y733" s="961"/>
      <c r="Z733" s="450"/>
      <c r="AA733" s="428"/>
      <c r="AB733" s="338" t="str">
        <f>IFERROR(AA733*VLOOKUP(AG733,【参考】数式用3!$AN$24:$BU$27,MATCH(N733,【参考】数式用3!$AN$2:$BU$2,0)),"")</f>
        <v/>
      </c>
      <c r="AC733" s="50"/>
      <c r="AD733" s="427" t="str">
        <f t="shared" si="47"/>
        <v/>
      </c>
      <c r="AE733" s="323" t="str">
        <f t="shared" si="48"/>
        <v/>
      </c>
      <c r="AF733" s="323" t="str">
        <f t="shared" si="49"/>
        <v/>
      </c>
      <c r="AG733" s="323" t="str">
        <f t="shared" si="50"/>
        <v/>
      </c>
    </row>
    <row r="734" spans="1:33" ht="25" customHeight="1">
      <c r="A734" s="430">
        <v>712</v>
      </c>
      <c r="B734" s="908" t="str">
        <f>IF(基本情報入力シート!C771="","",基本情報入力シート!C771)</f>
        <v/>
      </c>
      <c r="C734" s="909"/>
      <c r="D734" s="909"/>
      <c r="E734" s="909"/>
      <c r="F734" s="909"/>
      <c r="G734" s="909"/>
      <c r="H734" s="909"/>
      <c r="I734" s="909"/>
      <c r="J734" s="325" t="str">
        <f>IF(基本情報入力シート!M771="","",基本情報入力シート!M771)</f>
        <v/>
      </c>
      <c r="K734" s="325" t="str">
        <f>IF(基本情報入力シート!R771="","",基本情報入力シート!R771)</f>
        <v/>
      </c>
      <c r="L734" s="325" t="str">
        <f>IF(基本情報入力シート!W771="","",基本情報入力シート!W771)</f>
        <v/>
      </c>
      <c r="M734" s="335" t="str">
        <f>IF(基本情報入力シート!X771="","",基本情報入力シート!X771)</f>
        <v/>
      </c>
      <c r="N734" s="339" t="str">
        <f>IF(基本情報入力シート!Y771="","",基本情報入力シート!Y771)</f>
        <v/>
      </c>
      <c r="O734" s="47"/>
      <c r="P734" s="48"/>
      <c r="Q734" s="49"/>
      <c r="R734" s="47"/>
      <c r="S734" s="336"/>
      <c r="T734" s="454" t="str">
        <f>IFERROR(S734*VLOOKUP(AE734,【参考】数式用3!$AN$3:$BU$14,MATCH(N734,【参考】数式用3!$AN$2:$BU$2,0)),"")</f>
        <v/>
      </c>
      <c r="U734" s="337"/>
      <c r="V734" s="55"/>
      <c r="W734" s="55"/>
      <c r="X734" s="960" t="str">
        <f>IFERROR(V734*VLOOKUP(AF734,【参考】数式用3!$AN$15:$BU$23,MATCH(N734,【参考】数式用3!$AN$2:$BU$2,0)),"")</f>
        <v/>
      </c>
      <c r="Y734" s="961"/>
      <c r="Z734" s="450"/>
      <c r="AA734" s="428"/>
      <c r="AB734" s="338" t="str">
        <f>IFERROR(AA734*VLOOKUP(AG734,【参考】数式用3!$AN$24:$BU$27,MATCH(N734,【参考】数式用3!$AN$2:$BU$2,0)),"")</f>
        <v/>
      </c>
      <c r="AC734" s="50"/>
      <c r="AD734" s="427" t="str">
        <f t="shared" si="47"/>
        <v/>
      </c>
      <c r="AE734" s="323" t="str">
        <f t="shared" si="48"/>
        <v/>
      </c>
      <c r="AF734" s="323" t="str">
        <f t="shared" si="49"/>
        <v/>
      </c>
      <c r="AG734" s="323" t="str">
        <f t="shared" si="50"/>
        <v/>
      </c>
    </row>
    <row r="735" spans="1:33" ht="25" customHeight="1">
      <c r="A735" s="430">
        <v>713</v>
      </c>
      <c r="B735" s="908" t="str">
        <f>IF(基本情報入力シート!C772="","",基本情報入力シート!C772)</f>
        <v/>
      </c>
      <c r="C735" s="909"/>
      <c r="D735" s="909"/>
      <c r="E735" s="909"/>
      <c r="F735" s="909"/>
      <c r="G735" s="909"/>
      <c r="H735" s="909"/>
      <c r="I735" s="909"/>
      <c r="J735" s="325" t="str">
        <f>IF(基本情報入力シート!M772="","",基本情報入力シート!M772)</f>
        <v/>
      </c>
      <c r="K735" s="325" t="str">
        <f>IF(基本情報入力シート!R772="","",基本情報入力シート!R772)</f>
        <v/>
      </c>
      <c r="L735" s="325" t="str">
        <f>IF(基本情報入力シート!W772="","",基本情報入力シート!W772)</f>
        <v/>
      </c>
      <c r="M735" s="335" t="str">
        <f>IF(基本情報入力シート!X772="","",基本情報入力シート!X772)</f>
        <v/>
      </c>
      <c r="N735" s="339" t="str">
        <f>IF(基本情報入力シート!Y772="","",基本情報入力シート!Y772)</f>
        <v/>
      </c>
      <c r="O735" s="47"/>
      <c r="P735" s="48"/>
      <c r="Q735" s="49"/>
      <c r="R735" s="47"/>
      <c r="S735" s="336"/>
      <c r="T735" s="454" t="str">
        <f>IFERROR(S735*VLOOKUP(AE735,【参考】数式用3!$AN$3:$BU$14,MATCH(N735,【参考】数式用3!$AN$2:$BU$2,0)),"")</f>
        <v/>
      </c>
      <c r="U735" s="337"/>
      <c r="V735" s="55"/>
      <c r="W735" s="55"/>
      <c r="X735" s="960" t="str">
        <f>IFERROR(V735*VLOOKUP(AF735,【参考】数式用3!$AN$15:$BU$23,MATCH(N735,【参考】数式用3!$AN$2:$BU$2,0)),"")</f>
        <v/>
      </c>
      <c r="Y735" s="961"/>
      <c r="Z735" s="450"/>
      <c r="AA735" s="428"/>
      <c r="AB735" s="338" t="str">
        <f>IFERROR(AA735*VLOOKUP(AG735,【参考】数式用3!$AN$24:$BU$27,MATCH(N735,【参考】数式用3!$AN$2:$BU$2,0)),"")</f>
        <v/>
      </c>
      <c r="AC735" s="50"/>
      <c r="AD735" s="427" t="str">
        <f t="shared" si="47"/>
        <v/>
      </c>
      <c r="AE735" s="323" t="str">
        <f t="shared" si="48"/>
        <v/>
      </c>
      <c r="AF735" s="323" t="str">
        <f t="shared" si="49"/>
        <v/>
      </c>
      <c r="AG735" s="323" t="str">
        <f t="shared" si="50"/>
        <v/>
      </c>
    </row>
    <row r="736" spans="1:33" ht="25" customHeight="1">
      <c r="A736" s="430">
        <v>714</v>
      </c>
      <c r="B736" s="908" t="str">
        <f>IF(基本情報入力シート!C773="","",基本情報入力シート!C773)</f>
        <v/>
      </c>
      <c r="C736" s="909"/>
      <c r="D736" s="909"/>
      <c r="E736" s="909"/>
      <c r="F736" s="909"/>
      <c r="G736" s="909"/>
      <c r="H736" s="909"/>
      <c r="I736" s="909"/>
      <c r="J736" s="325" t="str">
        <f>IF(基本情報入力シート!M773="","",基本情報入力シート!M773)</f>
        <v/>
      </c>
      <c r="K736" s="325" t="str">
        <f>IF(基本情報入力シート!R773="","",基本情報入力シート!R773)</f>
        <v/>
      </c>
      <c r="L736" s="325" t="str">
        <f>IF(基本情報入力シート!W773="","",基本情報入力シート!W773)</f>
        <v/>
      </c>
      <c r="M736" s="335" t="str">
        <f>IF(基本情報入力シート!X773="","",基本情報入力シート!X773)</f>
        <v/>
      </c>
      <c r="N736" s="339" t="str">
        <f>IF(基本情報入力シート!Y773="","",基本情報入力シート!Y773)</f>
        <v/>
      </c>
      <c r="O736" s="47"/>
      <c r="P736" s="48"/>
      <c r="Q736" s="49"/>
      <c r="R736" s="47"/>
      <c r="S736" s="336"/>
      <c r="T736" s="454" t="str">
        <f>IFERROR(S736*VLOOKUP(AE736,【参考】数式用3!$AN$3:$BU$14,MATCH(N736,【参考】数式用3!$AN$2:$BU$2,0)),"")</f>
        <v/>
      </c>
      <c r="U736" s="337"/>
      <c r="V736" s="55"/>
      <c r="W736" s="55"/>
      <c r="X736" s="960" t="str">
        <f>IFERROR(V736*VLOOKUP(AF736,【参考】数式用3!$AN$15:$BU$23,MATCH(N736,【参考】数式用3!$AN$2:$BU$2,0)),"")</f>
        <v/>
      </c>
      <c r="Y736" s="961"/>
      <c r="Z736" s="450"/>
      <c r="AA736" s="428"/>
      <c r="AB736" s="338" t="str">
        <f>IFERROR(AA736*VLOOKUP(AG736,【参考】数式用3!$AN$24:$BU$27,MATCH(N736,【参考】数式用3!$AN$2:$BU$2,0)),"")</f>
        <v/>
      </c>
      <c r="AC736" s="50"/>
      <c r="AD736" s="427" t="str">
        <f t="shared" si="47"/>
        <v/>
      </c>
      <c r="AE736" s="323" t="str">
        <f t="shared" si="48"/>
        <v/>
      </c>
      <c r="AF736" s="323" t="str">
        <f t="shared" si="49"/>
        <v/>
      </c>
      <c r="AG736" s="323" t="str">
        <f t="shared" si="50"/>
        <v/>
      </c>
    </row>
    <row r="737" spans="1:33" ht="25" customHeight="1">
      <c r="A737" s="430">
        <v>715</v>
      </c>
      <c r="B737" s="908" t="str">
        <f>IF(基本情報入力シート!C774="","",基本情報入力シート!C774)</f>
        <v/>
      </c>
      <c r="C737" s="909"/>
      <c r="D737" s="909"/>
      <c r="E737" s="909"/>
      <c r="F737" s="909"/>
      <c r="G737" s="909"/>
      <c r="H737" s="909"/>
      <c r="I737" s="909"/>
      <c r="J737" s="325" t="str">
        <f>IF(基本情報入力シート!M774="","",基本情報入力シート!M774)</f>
        <v/>
      </c>
      <c r="K737" s="325" t="str">
        <f>IF(基本情報入力シート!R774="","",基本情報入力シート!R774)</f>
        <v/>
      </c>
      <c r="L737" s="325" t="str">
        <f>IF(基本情報入力シート!W774="","",基本情報入力シート!W774)</f>
        <v/>
      </c>
      <c r="M737" s="335" t="str">
        <f>IF(基本情報入力シート!X774="","",基本情報入力シート!X774)</f>
        <v/>
      </c>
      <c r="N737" s="339" t="str">
        <f>IF(基本情報入力シート!Y774="","",基本情報入力シート!Y774)</f>
        <v/>
      </c>
      <c r="O737" s="47"/>
      <c r="P737" s="48"/>
      <c r="Q737" s="49"/>
      <c r="R737" s="47"/>
      <c r="S737" s="336"/>
      <c r="T737" s="454" t="str">
        <f>IFERROR(S737*VLOOKUP(AE737,【参考】数式用3!$AN$3:$BU$14,MATCH(N737,【参考】数式用3!$AN$2:$BU$2,0)),"")</f>
        <v/>
      </c>
      <c r="U737" s="337"/>
      <c r="V737" s="55"/>
      <c r="W737" s="55"/>
      <c r="X737" s="960" t="str">
        <f>IFERROR(V737*VLOOKUP(AF737,【参考】数式用3!$AN$15:$BU$23,MATCH(N737,【参考】数式用3!$AN$2:$BU$2,0)),"")</f>
        <v/>
      </c>
      <c r="Y737" s="961"/>
      <c r="Z737" s="450"/>
      <c r="AA737" s="428"/>
      <c r="AB737" s="338" t="str">
        <f>IFERROR(AA737*VLOOKUP(AG737,【参考】数式用3!$AN$24:$BU$27,MATCH(N737,【参考】数式用3!$AN$2:$BU$2,0)),"")</f>
        <v/>
      </c>
      <c r="AC737" s="50"/>
      <c r="AD737" s="427" t="str">
        <f t="shared" si="47"/>
        <v/>
      </c>
      <c r="AE737" s="323" t="str">
        <f t="shared" si="48"/>
        <v/>
      </c>
      <c r="AF737" s="323" t="str">
        <f t="shared" si="49"/>
        <v/>
      </c>
      <c r="AG737" s="323" t="str">
        <f t="shared" si="50"/>
        <v/>
      </c>
    </row>
    <row r="738" spans="1:33" ht="25" customHeight="1">
      <c r="A738" s="430">
        <v>716</v>
      </c>
      <c r="B738" s="908" t="str">
        <f>IF(基本情報入力シート!C775="","",基本情報入力シート!C775)</f>
        <v/>
      </c>
      <c r="C738" s="909"/>
      <c r="D738" s="909"/>
      <c r="E738" s="909"/>
      <c r="F738" s="909"/>
      <c r="G738" s="909"/>
      <c r="H738" s="909"/>
      <c r="I738" s="909"/>
      <c r="J738" s="325" t="str">
        <f>IF(基本情報入力シート!M775="","",基本情報入力シート!M775)</f>
        <v/>
      </c>
      <c r="K738" s="325" t="str">
        <f>IF(基本情報入力シート!R775="","",基本情報入力シート!R775)</f>
        <v/>
      </c>
      <c r="L738" s="325" t="str">
        <f>IF(基本情報入力シート!W775="","",基本情報入力シート!W775)</f>
        <v/>
      </c>
      <c r="M738" s="335" t="str">
        <f>IF(基本情報入力シート!X775="","",基本情報入力シート!X775)</f>
        <v/>
      </c>
      <c r="N738" s="339" t="str">
        <f>IF(基本情報入力シート!Y775="","",基本情報入力シート!Y775)</f>
        <v/>
      </c>
      <c r="O738" s="47"/>
      <c r="P738" s="48"/>
      <c r="Q738" s="49"/>
      <c r="R738" s="47"/>
      <c r="S738" s="336"/>
      <c r="T738" s="454" t="str">
        <f>IFERROR(S738*VLOOKUP(AE738,【参考】数式用3!$AN$3:$BU$14,MATCH(N738,【参考】数式用3!$AN$2:$BU$2,0)),"")</f>
        <v/>
      </c>
      <c r="U738" s="337"/>
      <c r="V738" s="55"/>
      <c r="W738" s="55"/>
      <c r="X738" s="960" t="str">
        <f>IFERROR(V738*VLOOKUP(AF738,【参考】数式用3!$AN$15:$BU$23,MATCH(N738,【参考】数式用3!$AN$2:$BU$2,0)),"")</f>
        <v/>
      </c>
      <c r="Y738" s="961"/>
      <c r="Z738" s="450"/>
      <c r="AA738" s="428"/>
      <c r="AB738" s="338" t="str">
        <f>IFERROR(AA738*VLOOKUP(AG738,【参考】数式用3!$AN$24:$BU$27,MATCH(N738,【参考】数式用3!$AN$2:$BU$2,0)),"")</f>
        <v/>
      </c>
      <c r="AC738" s="50"/>
      <c r="AD738" s="427" t="str">
        <f t="shared" si="47"/>
        <v/>
      </c>
      <c r="AE738" s="323" t="str">
        <f t="shared" si="48"/>
        <v/>
      </c>
      <c r="AF738" s="323" t="str">
        <f t="shared" si="49"/>
        <v/>
      </c>
      <c r="AG738" s="323" t="str">
        <f t="shared" si="50"/>
        <v/>
      </c>
    </row>
    <row r="739" spans="1:33" ht="25" customHeight="1">
      <c r="A739" s="430">
        <v>717</v>
      </c>
      <c r="B739" s="908" t="str">
        <f>IF(基本情報入力シート!C776="","",基本情報入力シート!C776)</f>
        <v/>
      </c>
      <c r="C739" s="909"/>
      <c r="D739" s="909"/>
      <c r="E739" s="909"/>
      <c r="F739" s="909"/>
      <c r="G739" s="909"/>
      <c r="H739" s="909"/>
      <c r="I739" s="909"/>
      <c r="J739" s="325" t="str">
        <f>IF(基本情報入力シート!M776="","",基本情報入力シート!M776)</f>
        <v/>
      </c>
      <c r="K739" s="325" t="str">
        <f>IF(基本情報入力シート!R776="","",基本情報入力シート!R776)</f>
        <v/>
      </c>
      <c r="L739" s="325" t="str">
        <f>IF(基本情報入力シート!W776="","",基本情報入力シート!W776)</f>
        <v/>
      </c>
      <c r="M739" s="335" t="str">
        <f>IF(基本情報入力シート!X776="","",基本情報入力シート!X776)</f>
        <v/>
      </c>
      <c r="N739" s="339" t="str">
        <f>IF(基本情報入力シート!Y776="","",基本情報入力シート!Y776)</f>
        <v/>
      </c>
      <c r="O739" s="47"/>
      <c r="P739" s="48"/>
      <c r="Q739" s="49"/>
      <c r="R739" s="47"/>
      <c r="S739" s="336"/>
      <c r="T739" s="454" t="str">
        <f>IFERROR(S739*VLOOKUP(AE739,【参考】数式用3!$AN$3:$BU$14,MATCH(N739,【参考】数式用3!$AN$2:$BU$2,0)),"")</f>
        <v/>
      </c>
      <c r="U739" s="337"/>
      <c r="V739" s="55"/>
      <c r="W739" s="55"/>
      <c r="X739" s="960" t="str">
        <f>IFERROR(V739*VLOOKUP(AF739,【参考】数式用3!$AN$15:$BU$23,MATCH(N739,【参考】数式用3!$AN$2:$BU$2,0)),"")</f>
        <v/>
      </c>
      <c r="Y739" s="961"/>
      <c r="Z739" s="450"/>
      <c r="AA739" s="428"/>
      <c r="AB739" s="338" t="str">
        <f>IFERROR(AA739*VLOOKUP(AG739,【参考】数式用3!$AN$24:$BU$27,MATCH(N739,【参考】数式用3!$AN$2:$BU$2,0)),"")</f>
        <v/>
      </c>
      <c r="AC739" s="50"/>
      <c r="AD739" s="427" t="str">
        <f t="shared" si="47"/>
        <v/>
      </c>
      <c r="AE739" s="323" t="str">
        <f t="shared" si="48"/>
        <v/>
      </c>
      <c r="AF739" s="323" t="str">
        <f t="shared" si="49"/>
        <v/>
      </c>
      <c r="AG739" s="323" t="str">
        <f t="shared" si="50"/>
        <v/>
      </c>
    </row>
    <row r="740" spans="1:33" ht="25" customHeight="1">
      <c r="A740" s="430">
        <v>718</v>
      </c>
      <c r="B740" s="908" t="str">
        <f>IF(基本情報入力シート!C777="","",基本情報入力シート!C777)</f>
        <v/>
      </c>
      <c r="C740" s="909"/>
      <c r="D740" s="909"/>
      <c r="E740" s="909"/>
      <c r="F740" s="909"/>
      <c r="G740" s="909"/>
      <c r="H740" s="909"/>
      <c r="I740" s="909"/>
      <c r="J740" s="325" t="str">
        <f>IF(基本情報入力シート!M777="","",基本情報入力シート!M777)</f>
        <v/>
      </c>
      <c r="K740" s="325" t="str">
        <f>IF(基本情報入力シート!R777="","",基本情報入力シート!R777)</f>
        <v/>
      </c>
      <c r="L740" s="325" t="str">
        <f>IF(基本情報入力シート!W777="","",基本情報入力シート!W777)</f>
        <v/>
      </c>
      <c r="M740" s="335" t="str">
        <f>IF(基本情報入力シート!X777="","",基本情報入力シート!X777)</f>
        <v/>
      </c>
      <c r="N740" s="339" t="str">
        <f>IF(基本情報入力シート!Y777="","",基本情報入力シート!Y777)</f>
        <v/>
      </c>
      <c r="O740" s="47"/>
      <c r="P740" s="48"/>
      <c r="Q740" s="49"/>
      <c r="R740" s="47"/>
      <c r="S740" s="336"/>
      <c r="T740" s="454" t="str">
        <f>IFERROR(S740*VLOOKUP(AE740,【参考】数式用3!$AN$3:$BU$14,MATCH(N740,【参考】数式用3!$AN$2:$BU$2,0)),"")</f>
        <v/>
      </c>
      <c r="U740" s="337"/>
      <c r="V740" s="55"/>
      <c r="W740" s="55"/>
      <c r="X740" s="960" t="str">
        <f>IFERROR(V740*VLOOKUP(AF740,【参考】数式用3!$AN$15:$BU$23,MATCH(N740,【参考】数式用3!$AN$2:$BU$2,0)),"")</f>
        <v/>
      </c>
      <c r="Y740" s="961"/>
      <c r="Z740" s="450"/>
      <c r="AA740" s="428"/>
      <c r="AB740" s="338" t="str">
        <f>IFERROR(AA740*VLOOKUP(AG740,【参考】数式用3!$AN$24:$BU$27,MATCH(N740,【参考】数式用3!$AN$2:$BU$2,0)),"")</f>
        <v/>
      </c>
      <c r="AC740" s="50"/>
      <c r="AD740" s="427" t="str">
        <f t="shared" si="47"/>
        <v/>
      </c>
      <c r="AE740" s="323" t="str">
        <f t="shared" si="48"/>
        <v/>
      </c>
      <c r="AF740" s="323" t="str">
        <f t="shared" si="49"/>
        <v/>
      </c>
      <c r="AG740" s="323" t="str">
        <f t="shared" si="50"/>
        <v/>
      </c>
    </row>
    <row r="741" spans="1:33" ht="25" customHeight="1">
      <c r="A741" s="430">
        <v>719</v>
      </c>
      <c r="B741" s="908" t="str">
        <f>IF(基本情報入力シート!C778="","",基本情報入力シート!C778)</f>
        <v/>
      </c>
      <c r="C741" s="909"/>
      <c r="D741" s="909"/>
      <c r="E741" s="909"/>
      <c r="F741" s="909"/>
      <c r="G741" s="909"/>
      <c r="H741" s="909"/>
      <c r="I741" s="909"/>
      <c r="J741" s="325" t="str">
        <f>IF(基本情報入力シート!M778="","",基本情報入力シート!M778)</f>
        <v/>
      </c>
      <c r="K741" s="325" t="str">
        <f>IF(基本情報入力シート!R778="","",基本情報入力シート!R778)</f>
        <v/>
      </c>
      <c r="L741" s="325" t="str">
        <f>IF(基本情報入力シート!W778="","",基本情報入力シート!W778)</f>
        <v/>
      </c>
      <c r="M741" s="335" t="str">
        <f>IF(基本情報入力シート!X778="","",基本情報入力シート!X778)</f>
        <v/>
      </c>
      <c r="N741" s="339" t="str">
        <f>IF(基本情報入力シート!Y778="","",基本情報入力シート!Y778)</f>
        <v/>
      </c>
      <c r="O741" s="47"/>
      <c r="P741" s="48"/>
      <c r="Q741" s="49"/>
      <c r="R741" s="47"/>
      <c r="S741" s="336"/>
      <c r="T741" s="454" t="str">
        <f>IFERROR(S741*VLOOKUP(AE741,【参考】数式用3!$AN$3:$BU$14,MATCH(N741,【参考】数式用3!$AN$2:$BU$2,0)),"")</f>
        <v/>
      </c>
      <c r="U741" s="337"/>
      <c r="V741" s="55"/>
      <c r="W741" s="55"/>
      <c r="X741" s="960" t="str">
        <f>IFERROR(V741*VLOOKUP(AF741,【参考】数式用3!$AN$15:$BU$23,MATCH(N741,【参考】数式用3!$AN$2:$BU$2,0)),"")</f>
        <v/>
      </c>
      <c r="Y741" s="961"/>
      <c r="Z741" s="450"/>
      <c r="AA741" s="428"/>
      <c r="AB741" s="338" t="str">
        <f>IFERROR(AA741*VLOOKUP(AG741,【参考】数式用3!$AN$24:$BU$27,MATCH(N741,【参考】数式用3!$AN$2:$BU$2,0)),"")</f>
        <v/>
      </c>
      <c r="AC741" s="50"/>
      <c r="AD741" s="427" t="str">
        <f t="shared" si="47"/>
        <v/>
      </c>
      <c r="AE741" s="323" t="str">
        <f t="shared" si="48"/>
        <v/>
      </c>
      <c r="AF741" s="323" t="str">
        <f t="shared" si="49"/>
        <v/>
      </c>
      <c r="AG741" s="323" t="str">
        <f t="shared" si="50"/>
        <v/>
      </c>
    </row>
    <row r="742" spans="1:33" ht="25" customHeight="1">
      <c r="A742" s="430">
        <v>720</v>
      </c>
      <c r="B742" s="908" t="str">
        <f>IF(基本情報入力シート!C779="","",基本情報入力シート!C779)</f>
        <v/>
      </c>
      <c r="C742" s="909"/>
      <c r="D742" s="909"/>
      <c r="E742" s="909"/>
      <c r="F742" s="909"/>
      <c r="G742" s="909"/>
      <c r="H742" s="909"/>
      <c r="I742" s="909"/>
      <c r="J742" s="325" t="str">
        <f>IF(基本情報入力シート!M779="","",基本情報入力シート!M779)</f>
        <v/>
      </c>
      <c r="K742" s="325" t="str">
        <f>IF(基本情報入力シート!R779="","",基本情報入力シート!R779)</f>
        <v/>
      </c>
      <c r="L742" s="325" t="str">
        <f>IF(基本情報入力シート!W779="","",基本情報入力シート!W779)</f>
        <v/>
      </c>
      <c r="M742" s="335" t="str">
        <f>IF(基本情報入力シート!X779="","",基本情報入力シート!X779)</f>
        <v/>
      </c>
      <c r="N742" s="339" t="str">
        <f>IF(基本情報入力シート!Y779="","",基本情報入力シート!Y779)</f>
        <v/>
      </c>
      <c r="O742" s="47"/>
      <c r="P742" s="48"/>
      <c r="Q742" s="49"/>
      <c r="R742" s="47"/>
      <c r="S742" s="336"/>
      <c r="T742" s="454" t="str">
        <f>IFERROR(S742*VLOOKUP(AE742,【参考】数式用3!$AN$3:$BU$14,MATCH(N742,【参考】数式用3!$AN$2:$BU$2,0)),"")</f>
        <v/>
      </c>
      <c r="U742" s="337"/>
      <c r="V742" s="55"/>
      <c r="W742" s="55"/>
      <c r="X742" s="960" t="str">
        <f>IFERROR(V742*VLOOKUP(AF742,【参考】数式用3!$AN$15:$BU$23,MATCH(N742,【参考】数式用3!$AN$2:$BU$2,0)),"")</f>
        <v/>
      </c>
      <c r="Y742" s="961"/>
      <c r="Z742" s="450"/>
      <c r="AA742" s="428"/>
      <c r="AB742" s="338" t="str">
        <f>IFERROR(AA742*VLOOKUP(AG742,【参考】数式用3!$AN$24:$BU$27,MATCH(N742,【参考】数式用3!$AN$2:$BU$2,0)),"")</f>
        <v/>
      </c>
      <c r="AC742" s="50"/>
      <c r="AD742" s="427" t="str">
        <f t="shared" si="47"/>
        <v/>
      </c>
      <c r="AE742" s="323" t="str">
        <f t="shared" si="48"/>
        <v/>
      </c>
      <c r="AF742" s="323" t="str">
        <f t="shared" si="49"/>
        <v/>
      </c>
      <c r="AG742" s="323" t="str">
        <f t="shared" si="50"/>
        <v/>
      </c>
    </row>
    <row r="743" spans="1:33" ht="25" customHeight="1">
      <c r="A743" s="430">
        <v>721</v>
      </c>
      <c r="B743" s="908" t="str">
        <f>IF(基本情報入力シート!C780="","",基本情報入力シート!C780)</f>
        <v/>
      </c>
      <c r="C743" s="909"/>
      <c r="D743" s="909"/>
      <c r="E743" s="909"/>
      <c r="F743" s="909"/>
      <c r="G743" s="909"/>
      <c r="H743" s="909"/>
      <c r="I743" s="909"/>
      <c r="J743" s="325" t="str">
        <f>IF(基本情報入力シート!M780="","",基本情報入力シート!M780)</f>
        <v/>
      </c>
      <c r="K743" s="325" t="str">
        <f>IF(基本情報入力シート!R780="","",基本情報入力シート!R780)</f>
        <v/>
      </c>
      <c r="L743" s="325" t="str">
        <f>IF(基本情報入力シート!W780="","",基本情報入力シート!W780)</f>
        <v/>
      </c>
      <c r="M743" s="335" t="str">
        <f>IF(基本情報入力シート!X780="","",基本情報入力シート!X780)</f>
        <v/>
      </c>
      <c r="N743" s="339" t="str">
        <f>IF(基本情報入力シート!Y780="","",基本情報入力シート!Y780)</f>
        <v/>
      </c>
      <c r="O743" s="47"/>
      <c r="P743" s="48"/>
      <c r="Q743" s="49"/>
      <c r="R743" s="47"/>
      <c r="S743" s="336"/>
      <c r="T743" s="454" t="str">
        <f>IFERROR(S743*VLOOKUP(AE743,【参考】数式用3!$AN$3:$BU$14,MATCH(N743,【参考】数式用3!$AN$2:$BU$2,0)),"")</f>
        <v/>
      </c>
      <c r="U743" s="337"/>
      <c r="V743" s="55"/>
      <c r="W743" s="55"/>
      <c r="X743" s="960" t="str">
        <f>IFERROR(V743*VLOOKUP(AF743,【参考】数式用3!$AN$15:$BU$23,MATCH(N743,【参考】数式用3!$AN$2:$BU$2,0)),"")</f>
        <v/>
      </c>
      <c r="Y743" s="961"/>
      <c r="Z743" s="450"/>
      <c r="AA743" s="428"/>
      <c r="AB743" s="338" t="str">
        <f>IFERROR(AA743*VLOOKUP(AG743,【参考】数式用3!$AN$24:$BU$27,MATCH(N743,【参考】数式用3!$AN$2:$BU$2,0)),"")</f>
        <v/>
      </c>
      <c r="AC743" s="50"/>
      <c r="AD743" s="427" t="str">
        <f t="shared" si="47"/>
        <v/>
      </c>
      <c r="AE743" s="323" t="str">
        <f t="shared" si="48"/>
        <v/>
      </c>
      <c r="AF743" s="323" t="str">
        <f t="shared" si="49"/>
        <v/>
      </c>
      <c r="AG743" s="323" t="str">
        <f t="shared" si="50"/>
        <v/>
      </c>
    </row>
    <row r="744" spans="1:33" ht="25" customHeight="1">
      <c r="A744" s="430">
        <v>722</v>
      </c>
      <c r="B744" s="908" t="str">
        <f>IF(基本情報入力シート!C781="","",基本情報入力シート!C781)</f>
        <v/>
      </c>
      <c r="C744" s="909"/>
      <c r="D744" s="909"/>
      <c r="E744" s="909"/>
      <c r="F744" s="909"/>
      <c r="G744" s="909"/>
      <c r="H744" s="909"/>
      <c r="I744" s="909"/>
      <c r="J744" s="325" t="str">
        <f>IF(基本情報入力シート!M781="","",基本情報入力シート!M781)</f>
        <v/>
      </c>
      <c r="K744" s="325" t="str">
        <f>IF(基本情報入力シート!R781="","",基本情報入力シート!R781)</f>
        <v/>
      </c>
      <c r="L744" s="325" t="str">
        <f>IF(基本情報入力シート!W781="","",基本情報入力シート!W781)</f>
        <v/>
      </c>
      <c r="M744" s="335" t="str">
        <f>IF(基本情報入力シート!X781="","",基本情報入力シート!X781)</f>
        <v/>
      </c>
      <c r="N744" s="339" t="str">
        <f>IF(基本情報入力シート!Y781="","",基本情報入力シート!Y781)</f>
        <v/>
      </c>
      <c r="O744" s="47"/>
      <c r="P744" s="48"/>
      <c r="Q744" s="49"/>
      <c r="R744" s="47"/>
      <c r="S744" s="336"/>
      <c r="T744" s="454" t="str">
        <f>IFERROR(S744*VLOOKUP(AE744,【参考】数式用3!$AN$3:$BU$14,MATCH(N744,【参考】数式用3!$AN$2:$BU$2,0)),"")</f>
        <v/>
      </c>
      <c r="U744" s="337"/>
      <c r="V744" s="55"/>
      <c r="W744" s="55"/>
      <c r="X744" s="960" t="str">
        <f>IFERROR(V744*VLOOKUP(AF744,【参考】数式用3!$AN$15:$BU$23,MATCH(N744,【参考】数式用3!$AN$2:$BU$2,0)),"")</f>
        <v/>
      </c>
      <c r="Y744" s="961"/>
      <c r="Z744" s="450"/>
      <c r="AA744" s="428"/>
      <c r="AB744" s="338" t="str">
        <f>IFERROR(AA744*VLOOKUP(AG744,【参考】数式用3!$AN$24:$BU$27,MATCH(N744,【参考】数式用3!$AN$2:$BU$2,0)),"")</f>
        <v/>
      </c>
      <c r="AC744" s="50"/>
      <c r="AD744" s="427" t="str">
        <f t="shared" si="47"/>
        <v/>
      </c>
      <c r="AE744" s="323" t="str">
        <f t="shared" si="48"/>
        <v/>
      </c>
      <c r="AF744" s="323" t="str">
        <f t="shared" si="49"/>
        <v/>
      </c>
      <c r="AG744" s="323" t="str">
        <f t="shared" si="50"/>
        <v/>
      </c>
    </row>
    <row r="745" spans="1:33" ht="25" customHeight="1">
      <c r="A745" s="430">
        <v>723</v>
      </c>
      <c r="B745" s="908" t="str">
        <f>IF(基本情報入力シート!C782="","",基本情報入力シート!C782)</f>
        <v/>
      </c>
      <c r="C745" s="909"/>
      <c r="D745" s="909"/>
      <c r="E745" s="909"/>
      <c r="F745" s="909"/>
      <c r="G745" s="909"/>
      <c r="H745" s="909"/>
      <c r="I745" s="909"/>
      <c r="J745" s="325" t="str">
        <f>IF(基本情報入力シート!M782="","",基本情報入力シート!M782)</f>
        <v/>
      </c>
      <c r="K745" s="325" t="str">
        <f>IF(基本情報入力シート!R782="","",基本情報入力シート!R782)</f>
        <v/>
      </c>
      <c r="L745" s="325" t="str">
        <f>IF(基本情報入力シート!W782="","",基本情報入力シート!W782)</f>
        <v/>
      </c>
      <c r="M745" s="335" t="str">
        <f>IF(基本情報入力シート!X782="","",基本情報入力シート!X782)</f>
        <v/>
      </c>
      <c r="N745" s="339" t="str">
        <f>IF(基本情報入力シート!Y782="","",基本情報入力シート!Y782)</f>
        <v/>
      </c>
      <c r="O745" s="47"/>
      <c r="P745" s="48"/>
      <c r="Q745" s="49"/>
      <c r="R745" s="47"/>
      <c r="S745" s="336"/>
      <c r="T745" s="454" t="str">
        <f>IFERROR(S745*VLOOKUP(AE745,【参考】数式用3!$AN$3:$BU$14,MATCH(N745,【参考】数式用3!$AN$2:$BU$2,0)),"")</f>
        <v/>
      </c>
      <c r="U745" s="337"/>
      <c r="V745" s="55"/>
      <c r="W745" s="55"/>
      <c r="X745" s="960" t="str">
        <f>IFERROR(V745*VLOOKUP(AF745,【参考】数式用3!$AN$15:$BU$23,MATCH(N745,【参考】数式用3!$AN$2:$BU$2,0)),"")</f>
        <v/>
      </c>
      <c r="Y745" s="961"/>
      <c r="Z745" s="450"/>
      <c r="AA745" s="428"/>
      <c r="AB745" s="338" t="str">
        <f>IFERROR(AA745*VLOOKUP(AG745,【参考】数式用3!$AN$24:$BU$27,MATCH(N745,【参考】数式用3!$AN$2:$BU$2,0)),"")</f>
        <v/>
      </c>
      <c r="AC745" s="50"/>
      <c r="AD745" s="427" t="str">
        <f t="shared" si="47"/>
        <v/>
      </c>
      <c r="AE745" s="323" t="str">
        <f t="shared" si="48"/>
        <v/>
      </c>
      <c r="AF745" s="323" t="str">
        <f t="shared" si="49"/>
        <v/>
      </c>
      <c r="AG745" s="323" t="str">
        <f t="shared" si="50"/>
        <v/>
      </c>
    </row>
    <row r="746" spans="1:33" ht="25" customHeight="1">
      <c r="A746" s="430">
        <v>724</v>
      </c>
      <c r="B746" s="908" t="str">
        <f>IF(基本情報入力シート!C783="","",基本情報入力シート!C783)</f>
        <v/>
      </c>
      <c r="C746" s="909"/>
      <c r="D746" s="909"/>
      <c r="E746" s="909"/>
      <c r="F746" s="909"/>
      <c r="G746" s="909"/>
      <c r="H746" s="909"/>
      <c r="I746" s="909"/>
      <c r="J746" s="325" t="str">
        <f>IF(基本情報入力シート!M783="","",基本情報入力シート!M783)</f>
        <v/>
      </c>
      <c r="K746" s="325" t="str">
        <f>IF(基本情報入力シート!R783="","",基本情報入力シート!R783)</f>
        <v/>
      </c>
      <c r="L746" s="325" t="str">
        <f>IF(基本情報入力シート!W783="","",基本情報入力シート!W783)</f>
        <v/>
      </c>
      <c r="M746" s="335" t="str">
        <f>IF(基本情報入力シート!X783="","",基本情報入力シート!X783)</f>
        <v/>
      </c>
      <c r="N746" s="339" t="str">
        <f>IF(基本情報入力シート!Y783="","",基本情報入力シート!Y783)</f>
        <v/>
      </c>
      <c r="O746" s="47"/>
      <c r="P746" s="48"/>
      <c r="Q746" s="49"/>
      <c r="R746" s="47"/>
      <c r="S746" s="336"/>
      <c r="T746" s="454" t="str">
        <f>IFERROR(S746*VLOOKUP(AE746,【参考】数式用3!$AN$3:$BU$14,MATCH(N746,【参考】数式用3!$AN$2:$BU$2,0)),"")</f>
        <v/>
      </c>
      <c r="U746" s="337"/>
      <c r="V746" s="55"/>
      <c r="W746" s="55"/>
      <c r="X746" s="960" t="str">
        <f>IFERROR(V746*VLOOKUP(AF746,【参考】数式用3!$AN$15:$BU$23,MATCH(N746,【参考】数式用3!$AN$2:$BU$2,0)),"")</f>
        <v/>
      </c>
      <c r="Y746" s="961"/>
      <c r="Z746" s="450"/>
      <c r="AA746" s="428"/>
      <c r="AB746" s="338" t="str">
        <f>IFERROR(AA746*VLOOKUP(AG746,【参考】数式用3!$AN$24:$BU$27,MATCH(N746,【参考】数式用3!$AN$2:$BU$2,0)),"")</f>
        <v/>
      </c>
      <c r="AC746" s="50"/>
      <c r="AD746" s="427" t="str">
        <f t="shared" si="47"/>
        <v/>
      </c>
      <c r="AE746" s="323" t="str">
        <f t="shared" si="48"/>
        <v/>
      </c>
      <c r="AF746" s="323" t="str">
        <f t="shared" si="49"/>
        <v/>
      </c>
      <c r="AG746" s="323" t="str">
        <f t="shared" si="50"/>
        <v/>
      </c>
    </row>
    <row r="747" spans="1:33" ht="25" customHeight="1">
      <c r="A747" s="430">
        <v>725</v>
      </c>
      <c r="B747" s="908" t="str">
        <f>IF(基本情報入力シート!C784="","",基本情報入力シート!C784)</f>
        <v/>
      </c>
      <c r="C747" s="909"/>
      <c r="D747" s="909"/>
      <c r="E747" s="909"/>
      <c r="F747" s="909"/>
      <c r="G747" s="909"/>
      <c r="H747" s="909"/>
      <c r="I747" s="909"/>
      <c r="J747" s="325" t="str">
        <f>IF(基本情報入力シート!M784="","",基本情報入力シート!M784)</f>
        <v/>
      </c>
      <c r="K747" s="325" t="str">
        <f>IF(基本情報入力シート!R784="","",基本情報入力シート!R784)</f>
        <v/>
      </c>
      <c r="L747" s="325" t="str">
        <f>IF(基本情報入力シート!W784="","",基本情報入力シート!W784)</f>
        <v/>
      </c>
      <c r="M747" s="335" t="str">
        <f>IF(基本情報入力シート!X784="","",基本情報入力シート!X784)</f>
        <v/>
      </c>
      <c r="N747" s="339" t="str">
        <f>IF(基本情報入力シート!Y784="","",基本情報入力シート!Y784)</f>
        <v/>
      </c>
      <c r="O747" s="47"/>
      <c r="P747" s="48"/>
      <c r="Q747" s="49"/>
      <c r="R747" s="47"/>
      <c r="S747" s="336"/>
      <c r="T747" s="454" t="str">
        <f>IFERROR(S747*VLOOKUP(AE747,【参考】数式用3!$AN$3:$BU$14,MATCH(N747,【参考】数式用3!$AN$2:$BU$2,0)),"")</f>
        <v/>
      </c>
      <c r="U747" s="337"/>
      <c r="V747" s="55"/>
      <c r="W747" s="55"/>
      <c r="X747" s="960" t="str">
        <f>IFERROR(V747*VLOOKUP(AF747,【参考】数式用3!$AN$15:$BU$23,MATCH(N747,【参考】数式用3!$AN$2:$BU$2,0)),"")</f>
        <v/>
      </c>
      <c r="Y747" s="961"/>
      <c r="Z747" s="450"/>
      <c r="AA747" s="428"/>
      <c r="AB747" s="338" t="str">
        <f>IFERROR(AA747*VLOOKUP(AG747,【参考】数式用3!$AN$24:$BU$27,MATCH(N747,【参考】数式用3!$AN$2:$BU$2,0)),"")</f>
        <v/>
      </c>
      <c r="AC747" s="50"/>
      <c r="AD747" s="427" t="str">
        <f t="shared" si="47"/>
        <v/>
      </c>
      <c r="AE747" s="323" t="str">
        <f t="shared" si="48"/>
        <v/>
      </c>
      <c r="AF747" s="323" t="str">
        <f t="shared" si="49"/>
        <v/>
      </c>
      <c r="AG747" s="323" t="str">
        <f t="shared" si="50"/>
        <v/>
      </c>
    </row>
    <row r="748" spans="1:33" ht="25" customHeight="1">
      <c r="A748" s="430">
        <v>726</v>
      </c>
      <c r="B748" s="908" t="str">
        <f>IF(基本情報入力シート!C785="","",基本情報入力シート!C785)</f>
        <v/>
      </c>
      <c r="C748" s="909"/>
      <c r="D748" s="909"/>
      <c r="E748" s="909"/>
      <c r="F748" s="909"/>
      <c r="G748" s="909"/>
      <c r="H748" s="909"/>
      <c r="I748" s="909"/>
      <c r="J748" s="325" t="str">
        <f>IF(基本情報入力シート!M785="","",基本情報入力シート!M785)</f>
        <v/>
      </c>
      <c r="K748" s="325" t="str">
        <f>IF(基本情報入力シート!R785="","",基本情報入力シート!R785)</f>
        <v/>
      </c>
      <c r="L748" s="325" t="str">
        <f>IF(基本情報入力シート!W785="","",基本情報入力シート!W785)</f>
        <v/>
      </c>
      <c r="M748" s="335" t="str">
        <f>IF(基本情報入力シート!X785="","",基本情報入力シート!X785)</f>
        <v/>
      </c>
      <c r="N748" s="339" t="str">
        <f>IF(基本情報入力シート!Y785="","",基本情報入力シート!Y785)</f>
        <v/>
      </c>
      <c r="O748" s="47"/>
      <c r="P748" s="48"/>
      <c r="Q748" s="49"/>
      <c r="R748" s="47"/>
      <c r="S748" s="336"/>
      <c r="T748" s="454" t="str">
        <f>IFERROR(S748*VLOOKUP(AE748,【参考】数式用3!$AN$3:$BU$14,MATCH(N748,【参考】数式用3!$AN$2:$BU$2,0)),"")</f>
        <v/>
      </c>
      <c r="U748" s="337"/>
      <c r="V748" s="55"/>
      <c r="W748" s="55"/>
      <c r="X748" s="960" t="str">
        <f>IFERROR(V748*VLOOKUP(AF748,【参考】数式用3!$AN$15:$BU$23,MATCH(N748,【参考】数式用3!$AN$2:$BU$2,0)),"")</f>
        <v/>
      </c>
      <c r="Y748" s="961"/>
      <c r="Z748" s="450"/>
      <c r="AA748" s="428"/>
      <c r="AB748" s="338" t="str">
        <f>IFERROR(AA748*VLOOKUP(AG748,【参考】数式用3!$AN$24:$BU$27,MATCH(N748,【参考】数式用3!$AN$2:$BU$2,0)),"")</f>
        <v/>
      </c>
      <c r="AC748" s="50"/>
      <c r="AD748" s="427" t="str">
        <f t="shared" si="47"/>
        <v/>
      </c>
      <c r="AE748" s="323" t="str">
        <f t="shared" si="48"/>
        <v/>
      </c>
      <c r="AF748" s="323" t="str">
        <f t="shared" si="49"/>
        <v/>
      </c>
      <c r="AG748" s="323" t="str">
        <f t="shared" si="50"/>
        <v/>
      </c>
    </row>
    <row r="749" spans="1:33" ht="25" customHeight="1">
      <c r="A749" s="430">
        <v>727</v>
      </c>
      <c r="B749" s="908" t="str">
        <f>IF(基本情報入力シート!C786="","",基本情報入力シート!C786)</f>
        <v/>
      </c>
      <c r="C749" s="909"/>
      <c r="D749" s="909"/>
      <c r="E749" s="909"/>
      <c r="F749" s="909"/>
      <c r="G749" s="909"/>
      <c r="H749" s="909"/>
      <c r="I749" s="909"/>
      <c r="J749" s="325" t="str">
        <f>IF(基本情報入力シート!M786="","",基本情報入力シート!M786)</f>
        <v/>
      </c>
      <c r="K749" s="325" t="str">
        <f>IF(基本情報入力シート!R786="","",基本情報入力シート!R786)</f>
        <v/>
      </c>
      <c r="L749" s="325" t="str">
        <f>IF(基本情報入力シート!W786="","",基本情報入力シート!W786)</f>
        <v/>
      </c>
      <c r="M749" s="335" t="str">
        <f>IF(基本情報入力シート!X786="","",基本情報入力シート!X786)</f>
        <v/>
      </c>
      <c r="N749" s="339" t="str">
        <f>IF(基本情報入力シート!Y786="","",基本情報入力シート!Y786)</f>
        <v/>
      </c>
      <c r="O749" s="47"/>
      <c r="P749" s="48"/>
      <c r="Q749" s="49"/>
      <c r="R749" s="47"/>
      <c r="S749" s="336"/>
      <c r="T749" s="454" t="str">
        <f>IFERROR(S749*VLOOKUP(AE749,【参考】数式用3!$AN$3:$BU$14,MATCH(N749,【参考】数式用3!$AN$2:$BU$2,0)),"")</f>
        <v/>
      </c>
      <c r="U749" s="337"/>
      <c r="V749" s="55"/>
      <c r="W749" s="55"/>
      <c r="X749" s="960" t="str">
        <f>IFERROR(V749*VLOOKUP(AF749,【参考】数式用3!$AN$15:$BU$23,MATCH(N749,【参考】数式用3!$AN$2:$BU$2,0)),"")</f>
        <v/>
      </c>
      <c r="Y749" s="961"/>
      <c r="Z749" s="450"/>
      <c r="AA749" s="428"/>
      <c r="AB749" s="338" t="str">
        <f>IFERROR(AA749*VLOOKUP(AG749,【参考】数式用3!$AN$24:$BU$27,MATCH(N749,【参考】数式用3!$AN$2:$BU$2,0)),"")</f>
        <v/>
      </c>
      <c r="AC749" s="50"/>
      <c r="AD749" s="427" t="str">
        <f t="shared" si="47"/>
        <v/>
      </c>
      <c r="AE749" s="323" t="str">
        <f t="shared" si="48"/>
        <v/>
      </c>
      <c r="AF749" s="323" t="str">
        <f t="shared" si="49"/>
        <v/>
      </c>
      <c r="AG749" s="323" t="str">
        <f t="shared" si="50"/>
        <v/>
      </c>
    </row>
    <row r="750" spans="1:33" ht="25" customHeight="1">
      <c r="A750" s="430">
        <v>728</v>
      </c>
      <c r="B750" s="908" t="str">
        <f>IF(基本情報入力シート!C787="","",基本情報入力シート!C787)</f>
        <v/>
      </c>
      <c r="C750" s="909"/>
      <c r="D750" s="909"/>
      <c r="E750" s="909"/>
      <c r="F750" s="909"/>
      <c r="G750" s="909"/>
      <c r="H750" s="909"/>
      <c r="I750" s="909"/>
      <c r="J750" s="325" t="str">
        <f>IF(基本情報入力シート!M787="","",基本情報入力シート!M787)</f>
        <v/>
      </c>
      <c r="K750" s="325" t="str">
        <f>IF(基本情報入力シート!R787="","",基本情報入力シート!R787)</f>
        <v/>
      </c>
      <c r="L750" s="325" t="str">
        <f>IF(基本情報入力シート!W787="","",基本情報入力シート!W787)</f>
        <v/>
      </c>
      <c r="M750" s="335" t="str">
        <f>IF(基本情報入力シート!X787="","",基本情報入力シート!X787)</f>
        <v/>
      </c>
      <c r="N750" s="339" t="str">
        <f>IF(基本情報入力シート!Y787="","",基本情報入力シート!Y787)</f>
        <v/>
      </c>
      <c r="O750" s="47"/>
      <c r="P750" s="48"/>
      <c r="Q750" s="49"/>
      <c r="R750" s="47"/>
      <c r="S750" s="336"/>
      <c r="T750" s="454" t="str">
        <f>IFERROR(S750*VLOOKUP(AE750,【参考】数式用3!$AN$3:$BU$14,MATCH(N750,【参考】数式用3!$AN$2:$BU$2,0)),"")</f>
        <v/>
      </c>
      <c r="U750" s="337"/>
      <c r="V750" s="55"/>
      <c r="W750" s="55"/>
      <c r="X750" s="960" t="str">
        <f>IFERROR(V750*VLOOKUP(AF750,【参考】数式用3!$AN$15:$BU$23,MATCH(N750,【参考】数式用3!$AN$2:$BU$2,0)),"")</f>
        <v/>
      </c>
      <c r="Y750" s="961"/>
      <c r="Z750" s="450"/>
      <c r="AA750" s="428"/>
      <c r="AB750" s="338" t="str">
        <f>IFERROR(AA750*VLOOKUP(AG750,【参考】数式用3!$AN$24:$BU$27,MATCH(N750,【参考】数式用3!$AN$2:$BU$2,0)),"")</f>
        <v/>
      </c>
      <c r="AC750" s="50"/>
      <c r="AD750" s="427" t="str">
        <f t="shared" si="47"/>
        <v/>
      </c>
      <c r="AE750" s="323" t="str">
        <f t="shared" si="48"/>
        <v/>
      </c>
      <c r="AF750" s="323" t="str">
        <f t="shared" si="49"/>
        <v/>
      </c>
      <c r="AG750" s="323" t="str">
        <f t="shared" si="50"/>
        <v/>
      </c>
    </row>
    <row r="751" spans="1:33" ht="25" customHeight="1">
      <c r="A751" s="430">
        <v>729</v>
      </c>
      <c r="B751" s="908" t="str">
        <f>IF(基本情報入力シート!C788="","",基本情報入力シート!C788)</f>
        <v/>
      </c>
      <c r="C751" s="909"/>
      <c r="D751" s="909"/>
      <c r="E751" s="909"/>
      <c r="F751" s="909"/>
      <c r="G751" s="909"/>
      <c r="H751" s="909"/>
      <c r="I751" s="909"/>
      <c r="J751" s="325" t="str">
        <f>IF(基本情報入力シート!M788="","",基本情報入力シート!M788)</f>
        <v/>
      </c>
      <c r="K751" s="325" t="str">
        <f>IF(基本情報入力シート!R788="","",基本情報入力シート!R788)</f>
        <v/>
      </c>
      <c r="L751" s="325" t="str">
        <f>IF(基本情報入力シート!W788="","",基本情報入力シート!W788)</f>
        <v/>
      </c>
      <c r="M751" s="335" t="str">
        <f>IF(基本情報入力シート!X788="","",基本情報入力シート!X788)</f>
        <v/>
      </c>
      <c r="N751" s="339" t="str">
        <f>IF(基本情報入力シート!Y788="","",基本情報入力シート!Y788)</f>
        <v/>
      </c>
      <c r="O751" s="47"/>
      <c r="P751" s="48"/>
      <c r="Q751" s="49"/>
      <c r="R751" s="47"/>
      <c r="S751" s="336"/>
      <c r="T751" s="454" t="str">
        <f>IFERROR(S751*VLOOKUP(AE751,【参考】数式用3!$AN$3:$BU$14,MATCH(N751,【参考】数式用3!$AN$2:$BU$2,0)),"")</f>
        <v/>
      </c>
      <c r="U751" s="337"/>
      <c r="V751" s="55"/>
      <c r="W751" s="55"/>
      <c r="X751" s="960" t="str">
        <f>IFERROR(V751*VLOOKUP(AF751,【参考】数式用3!$AN$15:$BU$23,MATCH(N751,【参考】数式用3!$AN$2:$BU$2,0)),"")</f>
        <v/>
      </c>
      <c r="Y751" s="961"/>
      <c r="Z751" s="450"/>
      <c r="AA751" s="428"/>
      <c r="AB751" s="338" t="str">
        <f>IFERROR(AA751*VLOOKUP(AG751,【参考】数式用3!$AN$24:$BU$27,MATCH(N751,【参考】数式用3!$AN$2:$BU$2,0)),"")</f>
        <v/>
      </c>
      <c r="AC751" s="50"/>
      <c r="AD751" s="427" t="str">
        <f t="shared" si="47"/>
        <v/>
      </c>
      <c r="AE751" s="323" t="str">
        <f t="shared" si="48"/>
        <v/>
      </c>
      <c r="AF751" s="323" t="str">
        <f t="shared" si="49"/>
        <v/>
      </c>
      <c r="AG751" s="323" t="str">
        <f t="shared" si="50"/>
        <v/>
      </c>
    </row>
    <row r="752" spans="1:33" ht="25" customHeight="1">
      <c r="A752" s="430">
        <v>730</v>
      </c>
      <c r="B752" s="908" t="str">
        <f>IF(基本情報入力シート!C789="","",基本情報入力シート!C789)</f>
        <v/>
      </c>
      <c r="C752" s="909"/>
      <c r="D752" s="909"/>
      <c r="E752" s="909"/>
      <c r="F752" s="909"/>
      <c r="G752" s="909"/>
      <c r="H752" s="909"/>
      <c r="I752" s="909"/>
      <c r="J752" s="325" t="str">
        <f>IF(基本情報入力シート!M789="","",基本情報入力シート!M789)</f>
        <v/>
      </c>
      <c r="K752" s="325" t="str">
        <f>IF(基本情報入力シート!R789="","",基本情報入力シート!R789)</f>
        <v/>
      </c>
      <c r="L752" s="325" t="str">
        <f>IF(基本情報入力シート!W789="","",基本情報入力シート!W789)</f>
        <v/>
      </c>
      <c r="M752" s="335" t="str">
        <f>IF(基本情報入力シート!X789="","",基本情報入力シート!X789)</f>
        <v/>
      </c>
      <c r="N752" s="339" t="str">
        <f>IF(基本情報入力シート!Y789="","",基本情報入力シート!Y789)</f>
        <v/>
      </c>
      <c r="O752" s="47"/>
      <c r="P752" s="48"/>
      <c r="Q752" s="49"/>
      <c r="R752" s="47"/>
      <c r="S752" s="336"/>
      <c r="T752" s="454" t="str">
        <f>IFERROR(S752*VLOOKUP(AE752,【参考】数式用3!$AN$3:$BU$14,MATCH(N752,【参考】数式用3!$AN$2:$BU$2,0)),"")</f>
        <v/>
      </c>
      <c r="U752" s="337"/>
      <c r="V752" s="55"/>
      <c r="W752" s="55"/>
      <c r="X752" s="960" t="str">
        <f>IFERROR(V752*VLOOKUP(AF752,【参考】数式用3!$AN$15:$BU$23,MATCH(N752,【参考】数式用3!$AN$2:$BU$2,0)),"")</f>
        <v/>
      </c>
      <c r="Y752" s="961"/>
      <c r="Z752" s="450"/>
      <c r="AA752" s="428"/>
      <c r="AB752" s="338" t="str">
        <f>IFERROR(AA752*VLOOKUP(AG752,【参考】数式用3!$AN$24:$BU$27,MATCH(N752,【参考】数式用3!$AN$2:$BU$2,0)),"")</f>
        <v/>
      </c>
      <c r="AC752" s="50"/>
      <c r="AD752" s="427" t="str">
        <f t="shared" si="47"/>
        <v/>
      </c>
      <c r="AE752" s="323" t="str">
        <f t="shared" si="48"/>
        <v/>
      </c>
      <c r="AF752" s="323" t="str">
        <f t="shared" si="49"/>
        <v/>
      </c>
      <c r="AG752" s="323" t="str">
        <f t="shared" si="50"/>
        <v/>
      </c>
    </row>
    <row r="753" spans="1:33" ht="25" customHeight="1">
      <c r="A753" s="430">
        <v>731</v>
      </c>
      <c r="B753" s="908" t="str">
        <f>IF(基本情報入力シート!C790="","",基本情報入力シート!C790)</f>
        <v/>
      </c>
      <c r="C753" s="909"/>
      <c r="D753" s="909"/>
      <c r="E753" s="909"/>
      <c r="F753" s="909"/>
      <c r="G753" s="909"/>
      <c r="H753" s="909"/>
      <c r="I753" s="909"/>
      <c r="J753" s="325" t="str">
        <f>IF(基本情報入力シート!M790="","",基本情報入力シート!M790)</f>
        <v/>
      </c>
      <c r="K753" s="325" t="str">
        <f>IF(基本情報入力シート!R790="","",基本情報入力シート!R790)</f>
        <v/>
      </c>
      <c r="L753" s="325" t="str">
        <f>IF(基本情報入力シート!W790="","",基本情報入力シート!W790)</f>
        <v/>
      </c>
      <c r="M753" s="335" t="str">
        <f>IF(基本情報入力シート!X790="","",基本情報入力シート!X790)</f>
        <v/>
      </c>
      <c r="N753" s="339" t="str">
        <f>IF(基本情報入力シート!Y790="","",基本情報入力シート!Y790)</f>
        <v/>
      </c>
      <c r="O753" s="47"/>
      <c r="P753" s="48"/>
      <c r="Q753" s="49"/>
      <c r="R753" s="47"/>
      <c r="S753" s="336"/>
      <c r="T753" s="454" t="str">
        <f>IFERROR(S753*VLOOKUP(AE753,【参考】数式用3!$AN$3:$BU$14,MATCH(N753,【参考】数式用3!$AN$2:$BU$2,0)),"")</f>
        <v/>
      </c>
      <c r="U753" s="337"/>
      <c r="V753" s="55"/>
      <c r="W753" s="55"/>
      <c r="X753" s="960" t="str">
        <f>IFERROR(V753*VLOOKUP(AF753,【参考】数式用3!$AN$15:$BU$23,MATCH(N753,【参考】数式用3!$AN$2:$BU$2,0)),"")</f>
        <v/>
      </c>
      <c r="Y753" s="961"/>
      <c r="Z753" s="450"/>
      <c r="AA753" s="428"/>
      <c r="AB753" s="338" t="str">
        <f>IFERROR(AA753*VLOOKUP(AG753,【参考】数式用3!$AN$24:$BU$27,MATCH(N753,【参考】数式用3!$AN$2:$BU$2,0)),"")</f>
        <v/>
      </c>
      <c r="AC753" s="50"/>
      <c r="AD753" s="427" t="str">
        <f t="shared" si="47"/>
        <v/>
      </c>
      <c r="AE753" s="323" t="str">
        <f t="shared" si="48"/>
        <v/>
      </c>
      <c r="AF753" s="323" t="str">
        <f t="shared" si="49"/>
        <v/>
      </c>
      <c r="AG753" s="323" t="str">
        <f t="shared" si="50"/>
        <v/>
      </c>
    </row>
    <row r="754" spans="1:33" ht="25" customHeight="1">
      <c r="A754" s="430">
        <v>732</v>
      </c>
      <c r="B754" s="908" t="str">
        <f>IF(基本情報入力シート!C791="","",基本情報入力シート!C791)</f>
        <v/>
      </c>
      <c r="C754" s="909"/>
      <c r="D754" s="909"/>
      <c r="E754" s="909"/>
      <c r="F754" s="909"/>
      <c r="G754" s="909"/>
      <c r="H754" s="909"/>
      <c r="I754" s="909"/>
      <c r="J754" s="325" t="str">
        <f>IF(基本情報入力シート!M791="","",基本情報入力シート!M791)</f>
        <v/>
      </c>
      <c r="K754" s="325" t="str">
        <f>IF(基本情報入力シート!R791="","",基本情報入力シート!R791)</f>
        <v/>
      </c>
      <c r="L754" s="325" t="str">
        <f>IF(基本情報入力シート!W791="","",基本情報入力シート!W791)</f>
        <v/>
      </c>
      <c r="M754" s="335" t="str">
        <f>IF(基本情報入力シート!X791="","",基本情報入力シート!X791)</f>
        <v/>
      </c>
      <c r="N754" s="339" t="str">
        <f>IF(基本情報入力シート!Y791="","",基本情報入力シート!Y791)</f>
        <v/>
      </c>
      <c r="O754" s="47"/>
      <c r="P754" s="48"/>
      <c r="Q754" s="49"/>
      <c r="R754" s="47"/>
      <c r="S754" s="336"/>
      <c r="T754" s="454" t="str">
        <f>IFERROR(S754*VLOOKUP(AE754,【参考】数式用3!$AN$3:$BU$14,MATCH(N754,【参考】数式用3!$AN$2:$BU$2,0)),"")</f>
        <v/>
      </c>
      <c r="U754" s="337"/>
      <c r="V754" s="55"/>
      <c r="W754" s="55"/>
      <c r="X754" s="960" t="str">
        <f>IFERROR(V754*VLOOKUP(AF754,【参考】数式用3!$AN$15:$BU$23,MATCH(N754,【参考】数式用3!$AN$2:$BU$2,0)),"")</f>
        <v/>
      </c>
      <c r="Y754" s="961"/>
      <c r="Z754" s="450"/>
      <c r="AA754" s="428"/>
      <c r="AB754" s="338" t="str">
        <f>IFERROR(AA754*VLOOKUP(AG754,【参考】数式用3!$AN$24:$BU$27,MATCH(N754,【参考】数式用3!$AN$2:$BU$2,0)),"")</f>
        <v/>
      </c>
      <c r="AC754" s="50"/>
      <c r="AD754" s="427" t="str">
        <f t="shared" si="47"/>
        <v/>
      </c>
      <c r="AE754" s="323" t="str">
        <f t="shared" si="48"/>
        <v/>
      </c>
      <c r="AF754" s="323" t="str">
        <f t="shared" si="49"/>
        <v/>
      </c>
      <c r="AG754" s="323" t="str">
        <f t="shared" si="50"/>
        <v/>
      </c>
    </row>
    <row r="755" spans="1:33" ht="25" customHeight="1">
      <c r="A755" s="430">
        <v>733</v>
      </c>
      <c r="B755" s="908" t="str">
        <f>IF(基本情報入力シート!C792="","",基本情報入力シート!C792)</f>
        <v/>
      </c>
      <c r="C755" s="909"/>
      <c r="D755" s="909"/>
      <c r="E755" s="909"/>
      <c r="F755" s="909"/>
      <c r="G755" s="909"/>
      <c r="H755" s="909"/>
      <c r="I755" s="909"/>
      <c r="J755" s="325" t="str">
        <f>IF(基本情報入力シート!M792="","",基本情報入力シート!M792)</f>
        <v/>
      </c>
      <c r="K755" s="325" t="str">
        <f>IF(基本情報入力シート!R792="","",基本情報入力シート!R792)</f>
        <v/>
      </c>
      <c r="L755" s="325" t="str">
        <f>IF(基本情報入力シート!W792="","",基本情報入力シート!W792)</f>
        <v/>
      </c>
      <c r="M755" s="335" t="str">
        <f>IF(基本情報入力シート!X792="","",基本情報入力シート!X792)</f>
        <v/>
      </c>
      <c r="N755" s="339" t="str">
        <f>IF(基本情報入力シート!Y792="","",基本情報入力シート!Y792)</f>
        <v/>
      </c>
      <c r="O755" s="47"/>
      <c r="P755" s="48"/>
      <c r="Q755" s="49"/>
      <c r="R755" s="47"/>
      <c r="S755" s="336"/>
      <c r="T755" s="454" t="str">
        <f>IFERROR(S755*VLOOKUP(AE755,【参考】数式用3!$AN$3:$BU$14,MATCH(N755,【参考】数式用3!$AN$2:$BU$2,0)),"")</f>
        <v/>
      </c>
      <c r="U755" s="337"/>
      <c r="V755" s="55"/>
      <c r="W755" s="55"/>
      <c r="X755" s="960" t="str">
        <f>IFERROR(V755*VLOOKUP(AF755,【参考】数式用3!$AN$15:$BU$23,MATCH(N755,【参考】数式用3!$AN$2:$BU$2,0)),"")</f>
        <v/>
      </c>
      <c r="Y755" s="961"/>
      <c r="Z755" s="450"/>
      <c r="AA755" s="428"/>
      <c r="AB755" s="338" t="str">
        <f>IFERROR(AA755*VLOOKUP(AG755,【参考】数式用3!$AN$24:$BU$27,MATCH(N755,【参考】数式用3!$AN$2:$BU$2,0)),"")</f>
        <v/>
      </c>
      <c r="AC755" s="50"/>
      <c r="AD755" s="427" t="str">
        <f t="shared" si="47"/>
        <v/>
      </c>
      <c r="AE755" s="323" t="str">
        <f t="shared" si="48"/>
        <v/>
      </c>
      <c r="AF755" s="323" t="str">
        <f t="shared" si="49"/>
        <v/>
      </c>
      <c r="AG755" s="323" t="str">
        <f t="shared" si="50"/>
        <v/>
      </c>
    </row>
    <row r="756" spans="1:33" ht="25" customHeight="1">
      <c r="A756" s="430">
        <v>734</v>
      </c>
      <c r="B756" s="908" t="str">
        <f>IF(基本情報入力シート!C793="","",基本情報入力シート!C793)</f>
        <v/>
      </c>
      <c r="C756" s="909"/>
      <c r="D756" s="909"/>
      <c r="E756" s="909"/>
      <c r="F756" s="909"/>
      <c r="G756" s="909"/>
      <c r="H756" s="909"/>
      <c r="I756" s="909"/>
      <c r="J756" s="325" t="str">
        <f>IF(基本情報入力シート!M793="","",基本情報入力シート!M793)</f>
        <v/>
      </c>
      <c r="K756" s="325" t="str">
        <f>IF(基本情報入力シート!R793="","",基本情報入力シート!R793)</f>
        <v/>
      </c>
      <c r="L756" s="325" t="str">
        <f>IF(基本情報入力シート!W793="","",基本情報入力シート!W793)</f>
        <v/>
      </c>
      <c r="M756" s="335" t="str">
        <f>IF(基本情報入力シート!X793="","",基本情報入力シート!X793)</f>
        <v/>
      </c>
      <c r="N756" s="339" t="str">
        <f>IF(基本情報入力シート!Y793="","",基本情報入力シート!Y793)</f>
        <v/>
      </c>
      <c r="O756" s="47"/>
      <c r="P756" s="48"/>
      <c r="Q756" s="49"/>
      <c r="R756" s="47"/>
      <c r="S756" s="336"/>
      <c r="T756" s="454" t="str">
        <f>IFERROR(S756*VLOOKUP(AE756,【参考】数式用3!$AN$3:$BU$14,MATCH(N756,【参考】数式用3!$AN$2:$BU$2,0)),"")</f>
        <v/>
      </c>
      <c r="U756" s="337"/>
      <c r="V756" s="55"/>
      <c r="W756" s="55"/>
      <c r="X756" s="960" t="str">
        <f>IFERROR(V756*VLOOKUP(AF756,【参考】数式用3!$AN$15:$BU$23,MATCH(N756,【参考】数式用3!$AN$2:$BU$2,0)),"")</f>
        <v/>
      </c>
      <c r="Y756" s="961"/>
      <c r="Z756" s="450"/>
      <c r="AA756" s="428"/>
      <c r="AB756" s="338" t="str">
        <f>IFERROR(AA756*VLOOKUP(AG756,【参考】数式用3!$AN$24:$BU$27,MATCH(N756,【参考】数式用3!$AN$2:$BU$2,0)),"")</f>
        <v/>
      </c>
      <c r="AC756" s="50"/>
      <c r="AD756" s="427" t="str">
        <f t="shared" si="47"/>
        <v/>
      </c>
      <c r="AE756" s="323" t="str">
        <f t="shared" si="48"/>
        <v/>
      </c>
      <c r="AF756" s="323" t="str">
        <f t="shared" si="49"/>
        <v/>
      </c>
      <c r="AG756" s="323" t="str">
        <f t="shared" si="50"/>
        <v/>
      </c>
    </row>
    <row r="757" spans="1:33" ht="25" customHeight="1">
      <c r="A757" s="430">
        <v>735</v>
      </c>
      <c r="B757" s="908" t="str">
        <f>IF(基本情報入力シート!C794="","",基本情報入力シート!C794)</f>
        <v/>
      </c>
      <c r="C757" s="909"/>
      <c r="D757" s="909"/>
      <c r="E757" s="909"/>
      <c r="F757" s="909"/>
      <c r="G757" s="909"/>
      <c r="H757" s="909"/>
      <c r="I757" s="909"/>
      <c r="J757" s="325" t="str">
        <f>IF(基本情報入力シート!M794="","",基本情報入力シート!M794)</f>
        <v/>
      </c>
      <c r="K757" s="325" t="str">
        <f>IF(基本情報入力シート!R794="","",基本情報入力シート!R794)</f>
        <v/>
      </c>
      <c r="L757" s="325" t="str">
        <f>IF(基本情報入力シート!W794="","",基本情報入力シート!W794)</f>
        <v/>
      </c>
      <c r="M757" s="335" t="str">
        <f>IF(基本情報入力シート!X794="","",基本情報入力シート!X794)</f>
        <v/>
      </c>
      <c r="N757" s="339" t="str">
        <f>IF(基本情報入力シート!Y794="","",基本情報入力シート!Y794)</f>
        <v/>
      </c>
      <c r="O757" s="47"/>
      <c r="P757" s="48"/>
      <c r="Q757" s="49"/>
      <c r="R757" s="47"/>
      <c r="S757" s="336"/>
      <c r="T757" s="454" t="str">
        <f>IFERROR(S757*VLOOKUP(AE757,【参考】数式用3!$AN$3:$BU$14,MATCH(N757,【参考】数式用3!$AN$2:$BU$2,0)),"")</f>
        <v/>
      </c>
      <c r="U757" s="337"/>
      <c r="V757" s="55"/>
      <c r="W757" s="55"/>
      <c r="X757" s="960" t="str">
        <f>IFERROR(V757*VLOOKUP(AF757,【参考】数式用3!$AN$15:$BU$23,MATCH(N757,【参考】数式用3!$AN$2:$BU$2,0)),"")</f>
        <v/>
      </c>
      <c r="Y757" s="961"/>
      <c r="Z757" s="450"/>
      <c r="AA757" s="428"/>
      <c r="AB757" s="338" t="str">
        <f>IFERROR(AA757*VLOOKUP(AG757,【参考】数式用3!$AN$24:$BU$27,MATCH(N757,【参考】数式用3!$AN$2:$BU$2,0)),"")</f>
        <v/>
      </c>
      <c r="AC757" s="50"/>
      <c r="AD757" s="427" t="str">
        <f t="shared" si="47"/>
        <v/>
      </c>
      <c r="AE757" s="323" t="str">
        <f t="shared" si="48"/>
        <v/>
      </c>
      <c r="AF757" s="323" t="str">
        <f t="shared" si="49"/>
        <v/>
      </c>
      <c r="AG757" s="323" t="str">
        <f t="shared" si="50"/>
        <v/>
      </c>
    </row>
    <row r="758" spans="1:33" ht="25" customHeight="1">
      <c r="A758" s="430">
        <v>736</v>
      </c>
      <c r="B758" s="908" t="str">
        <f>IF(基本情報入力シート!C795="","",基本情報入力シート!C795)</f>
        <v/>
      </c>
      <c r="C758" s="909"/>
      <c r="D758" s="909"/>
      <c r="E758" s="909"/>
      <c r="F758" s="909"/>
      <c r="G758" s="909"/>
      <c r="H758" s="909"/>
      <c r="I758" s="909"/>
      <c r="J758" s="325" t="str">
        <f>IF(基本情報入力シート!M795="","",基本情報入力シート!M795)</f>
        <v/>
      </c>
      <c r="K758" s="325" t="str">
        <f>IF(基本情報入力シート!R795="","",基本情報入力シート!R795)</f>
        <v/>
      </c>
      <c r="L758" s="325" t="str">
        <f>IF(基本情報入力シート!W795="","",基本情報入力シート!W795)</f>
        <v/>
      </c>
      <c r="M758" s="335" t="str">
        <f>IF(基本情報入力シート!X795="","",基本情報入力シート!X795)</f>
        <v/>
      </c>
      <c r="N758" s="339" t="str">
        <f>IF(基本情報入力シート!Y795="","",基本情報入力シート!Y795)</f>
        <v/>
      </c>
      <c r="O758" s="47"/>
      <c r="P758" s="48"/>
      <c r="Q758" s="49"/>
      <c r="R758" s="47"/>
      <c r="S758" s="336"/>
      <c r="T758" s="454" t="str">
        <f>IFERROR(S758*VLOOKUP(AE758,【参考】数式用3!$AN$3:$BU$14,MATCH(N758,【参考】数式用3!$AN$2:$BU$2,0)),"")</f>
        <v/>
      </c>
      <c r="U758" s="337"/>
      <c r="V758" s="55"/>
      <c r="W758" s="55"/>
      <c r="X758" s="960" t="str">
        <f>IFERROR(V758*VLOOKUP(AF758,【参考】数式用3!$AN$15:$BU$23,MATCH(N758,【参考】数式用3!$AN$2:$BU$2,0)),"")</f>
        <v/>
      </c>
      <c r="Y758" s="961"/>
      <c r="Z758" s="450"/>
      <c r="AA758" s="428"/>
      <c r="AB758" s="338" t="str">
        <f>IFERROR(AA758*VLOOKUP(AG758,【参考】数式用3!$AN$24:$BU$27,MATCH(N758,【参考】数式用3!$AN$2:$BU$2,0)),"")</f>
        <v/>
      </c>
      <c r="AC758" s="50"/>
      <c r="AD758" s="427" t="str">
        <f t="shared" si="47"/>
        <v/>
      </c>
      <c r="AE758" s="323" t="str">
        <f t="shared" si="48"/>
        <v/>
      </c>
      <c r="AF758" s="323" t="str">
        <f t="shared" si="49"/>
        <v/>
      </c>
      <c r="AG758" s="323" t="str">
        <f t="shared" si="50"/>
        <v/>
      </c>
    </row>
    <row r="759" spans="1:33" ht="25" customHeight="1">
      <c r="A759" s="430">
        <v>737</v>
      </c>
      <c r="B759" s="908" t="str">
        <f>IF(基本情報入力シート!C796="","",基本情報入力シート!C796)</f>
        <v/>
      </c>
      <c r="C759" s="909"/>
      <c r="D759" s="909"/>
      <c r="E759" s="909"/>
      <c r="F759" s="909"/>
      <c r="G759" s="909"/>
      <c r="H759" s="909"/>
      <c r="I759" s="909"/>
      <c r="J759" s="325" t="str">
        <f>IF(基本情報入力シート!M796="","",基本情報入力シート!M796)</f>
        <v/>
      </c>
      <c r="K759" s="325" t="str">
        <f>IF(基本情報入力シート!R796="","",基本情報入力シート!R796)</f>
        <v/>
      </c>
      <c r="L759" s="325" t="str">
        <f>IF(基本情報入力シート!W796="","",基本情報入力シート!W796)</f>
        <v/>
      </c>
      <c r="M759" s="335" t="str">
        <f>IF(基本情報入力シート!X796="","",基本情報入力シート!X796)</f>
        <v/>
      </c>
      <c r="N759" s="339" t="str">
        <f>IF(基本情報入力シート!Y796="","",基本情報入力シート!Y796)</f>
        <v/>
      </c>
      <c r="O759" s="47"/>
      <c r="P759" s="48"/>
      <c r="Q759" s="49"/>
      <c r="R759" s="47"/>
      <c r="S759" s="336"/>
      <c r="T759" s="454" t="str">
        <f>IFERROR(S759*VLOOKUP(AE759,【参考】数式用3!$AN$3:$BU$14,MATCH(N759,【参考】数式用3!$AN$2:$BU$2,0)),"")</f>
        <v/>
      </c>
      <c r="U759" s="337"/>
      <c r="V759" s="55"/>
      <c r="W759" s="55"/>
      <c r="X759" s="960" t="str">
        <f>IFERROR(V759*VLOOKUP(AF759,【参考】数式用3!$AN$15:$BU$23,MATCH(N759,【参考】数式用3!$AN$2:$BU$2,0)),"")</f>
        <v/>
      </c>
      <c r="Y759" s="961"/>
      <c r="Z759" s="450"/>
      <c r="AA759" s="428"/>
      <c r="AB759" s="338" t="str">
        <f>IFERROR(AA759*VLOOKUP(AG759,【参考】数式用3!$AN$24:$BU$27,MATCH(N759,【参考】数式用3!$AN$2:$BU$2,0)),"")</f>
        <v/>
      </c>
      <c r="AC759" s="50"/>
      <c r="AD759" s="427" t="str">
        <f t="shared" si="47"/>
        <v/>
      </c>
      <c r="AE759" s="323" t="str">
        <f t="shared" si="48"/>
        <v/>
      </c>
      <c r="AF759" s="323" t="str">
        <f t="shared" si="49"/>
        <v/>
      </c>
      <c r="AG759" s="323" t="str">
        <f t="shared" si="50"/>
        <v/>
      </c>
    </row>
    <row r="760" spans="1:33" ht="25" customHeight="1">
      <c r="A760" s="430">
        <v>738</v>
      </c>
      <c r="B760" s="908" t="str">
        <f>IF(基本情報入力シート!C797="","",基本情報入力シート!C797)</f>
        <v/>
      </c>
      <c r="C760" s="909"/>
      <c r="D760" s="909"/>
      <c r="E760" s="909"/>
      <c r="F760" s="909"/>
      <c r="G760" s="909"/>
      <c r="H760" s="909"/>
      <c r="I760" s="909"/>
      <c r="J760" s="325" t="str">
        <f>IF(基本情報入力シート!M797="","",基本情報入力シート!M797)</f>
        <v/>
      </c>
      <c r="K760" s="325" t="str">
        <f>IF(基本情報入力シート!R797="","",基本情報入力シート!R797)</f>
        <v/>
      </c>
      <c r="L760" s="325" t="str">
        <f>IF(基本情報入力シート!W797="","",基本情報入力シート!W797)</f>
        <v/>
      </c>
      <c r="M760" s="335" t="str">
        <f>IF(基本情報入力シート!X797="","",基本情報入力シート!X797)</f>
        <v/>
      </c>
      <c r="N760" s="339" t="str">
        <f>IF(基本情報入力シート!Y797="","",基本情報入力シート!Y797)</f>
        <v/>
      </c>
      <c r="O760" s="47"/>
      <c r="P760" s="48"/>
      <c r="Q760" s="49"/>
      <c r="R760" s="47"/>
      <c r="S760" s="336"/>
      <c r="T760" s="454" t="str">
        <f>IFERROR(S760*VLOOKUP(AE760,【参考】数式用3!$AN$3:$BU$14,MATCH(N760,【参考】数式用3!$AN$2:$BU$2,0)),"")</f>
        <v/>
      </c>
      <c r="U760" s="337"/>
      <c r="V760" s="55"/>
      <c r="W760" s="55"/>
      <c r="X760" s="960" t="str">
        <f>IFERROR(V760*VLOOKUP(AF760,【参考】数式用3!$AN$15:$BU$23,MATCH(N760,【参考】数式用3!$AN$2:$BU$2,0)),"")</f>
        <v/>
      </c>
      <c r="Y760" s="961"/>
      <c r="Z760" s="450"/>
      <c r="AA760" s="428"/>
      <c r="AB760" s="338" t="str">
        <f>IFERROR(AA760*VLOOKUP(AG760,【参考】数式用3!$AN$24:$BU$27,MATCH(N760,【参考】数式用3!$AN$2:$BU$2,0)),"")</f>
        <v/>
      </c>
      <c r="AC760" s="50"/>
      <c r="AD760" s="427" t="str">
        <f t="shared" si="47"/>
        <v/>
      </c>
      <c r="AE760" s="323" t="str">
        <f t="shared" si="48"/>
        <v/>
      </c>
      <c r="AF760" s="323" t="str">
        <f t="shared" si="49"/>
        <v/>
      </c>
      <c r="AG760" s="323" t="str">
        <f t="shared" si="50"/>
        <v/>
      </c>
    </row>
    <row r="761" spans="1:33" ht="25" customHeight="1">
      <c r="A761" s="430">
        <v>739</v>
      </c>
      <c r="B761" s="908" t="str">
        <f>IF(基本情報入力シート!C798="","",基本情報入力シート!C798)</f>
        <v/>
      </c>
      <c r="C761" s="909"/>
      <c r="D761" s="909"/>
      <c r="E761" s="909"/>
      <c r="F761" s="909"/>
      <c r="G761" s="909"/>
      <c r="H761" s="909"/>
      <c r="I761" s="909"/>
      <c r="J761" s="325" t="str">
        <f>IF(基本情報入力シート!M798="","",基本情報入力シート!M798)</f>
        <v/>
      </c>
      <c r="K761" s="325" t="str">
        <f>IF(基本情報入力シート!R798="","",基本情報入力シート!R798)</f>
        <v/>
      </c>
      <c r="L761" s="325" t="str">
        <f>IF(基本情報入力シート!W798="","",基本情報入力シート!W798)</f>
        <v/>
      </c>
      <c r="M761" s="335" t="str">
        <f>IF(基本情報入力シート!X798="","",基本情報入力シート!X798)</f>
        <v/>
      </c>
      <c r="N761" s="339" t="str">
        <f>IF(基本情報入力シート!Y798="","",基本情報入力シート!Y798)</f>
        <v/>
      </c>
      <c r="O761" s="47"/>
      <c r="P761" s="48"/>
      <c r="Q761" s="49"/>
      <c r="R761" s="47"/>
      <c r="S761" s="336"/>
      <c r="T761" s="454" t="str">
        <f>IFERROR(S761*VLOOKUP(AE761,【参考】数式用3!$AN$3:$BU$14,MATCH(N761,【参考】数式用3!$AN$2:$BU$2,0)),"")</f>
        <v/>
      </c>
      <c r="U761" s="337"/>
      <c r="V761" s="55"/>
      <c r="W761" s="55"/>
      <c r="X761" s="960" t="str">
        <f>IFERROR(V761*VLOOKUP(AF761,【参考】数式用3!$AN$15:$BU$23,MATCH(N761,【参考】数式用3!$AN$2:$BU$2,0)),"")</f>
        <v/>
      </c>
      <c r="Y761" s="961"/>
      <c r="Z761" s="450"/>
      <c r="AA761" s="428"/>
      <c r="AB761" s="338" t="str">
        <f>IFERROR(AA761*VLOOKUP(AG761,【参考】数式用3!$AN$24:$BU$27,MATCH(N761,【参考】数式用3!$AN$2:$BU$2,0)),"")</f>
        <v/>
      </c>
      <c r="AC761" s="50"/>
      <c r="AD761" s="427" t="str">
        <f t="shared" si="47"/>
        <v/>
      </c>
      <c r="AE761" s="323" t="str">
        <f t="shared" si="48"/>
        <v/>
      </c>
      <c r="AF761" s="323" t="str">
        <f t="shared" si="49"/>
        <v/>
      </c>
      <c r="AG761" s="323" t="str">
        <f t="shared" si="50"/>
        <v/>
      </c>
    </row>
    <row r="762" spans="1:33" ht="25" customHeight="1">
      <c r="A762" s="430">
        <v>740</v>
      </c>
      <c r="B762" s="908" t="str">
        <f>IF(基本情報入力シート!C799="","",基本情報入力シート!C799)</f>
        <v/>
      </c>
      <c r="C762" s="909"/>
      <c r="D762" s="909"/>
      <c r="E762" s="909"/>
      <c r="F762" s="909"/>
      <c r="G762" s="909"/>
      <c r="H762" s="909"/>
      <c r="I762" s="909"/>
      <c r="J762" s="325" t="str">
        <f>IF(基本情報入力シート!M799="","",基本情報入力シート!M799)</f>
        <v/>
      </c>
      <c r="K762" s="325" t="str">
        <f>IF(基本情報入力シート!R799="","",基本情報入力シート!R799)</f>
        <v/>
      </c>
      <c r="L762" s="325" t="str">
        <f>IF(基本情報入力シート!W799="","",基本情報入力シート!W799)</f>
        <v/>
      </c>
      <c r="M762" s="335" t="str">
        <f>IF(基本情報入力シート!X799="","",基本情報入力シート!X799)</f>
        <v/>
      </c>
      <c r="N762" s="339" t="str">
        <f>IF(基本情報入力シート!Y799="","",基本情報入力シート!Y799)</f>
        <v/>
      </c>
      <c r="O762" s="47"/>
      <c r="P762" s="48"/>
      <c r="Q762" s="49"/>
      <c r="R762" s="47"/>
      <c r="S762" s="336"/>
      <c r="T762" s="454" t="str">
        <f>IFERROR(S762*VLOOKUP(AE762,【参考】数式用3!$AN$3:$BU$14,MATCH(N762,【参考】数式用3!$AN$2:$BU$2,0)),"")</f>
        <v/>
      </c>
      <c r="U762" s="337"/>
      <c r="V762" s="55"/>
      <c r="W762" s="55"/>
      <c r="X762" s="960" t="str">
        <f>IFERROR(V762*VLOOKUP(AF762,【参考】数式用3!$AN$15:$BU$23,MATCH(N762,【参考】数式用3!$AN$2:$BU$2,0)),"")</f>
        <v/>
      </c>
      <c r="Y762" s="961"/>
      <c r="Z762" s="450"/>
      <c r="AA762" s="428"/>
      <c r="AB762" s="338" t="str">
        <f>IFERROR(AA762*VLOOKUP(AG762,【参考】数式用3!$AN$24:$BU$27,MATCH(N762,【参考】数式用3!$AN$2:$BU$2,0)),"")</f>
        <v/>
      </c>
      <c r="AC762" s="50"/>
      <c r="AD762" s="427" t="str">
        <f t="shared" si="47"/>
        <v/>
      </c>
      <c r="AE762" s="323" t="str">
        <f t="shared" si="48"/>
        <v/>
      </c>
      <c r="AF762" s="323" t="str">
        <f t="shared" si="49"/>
        <v/>
      </c>
      <c r="AG762" s="323" t="str">
        <f t="shared" si="50"/>
        <v/>
      </c>
    </row>
    <row r="763" spans="1:33" ht="25" customHeight="1">
      <c r="A763" s="430">
        <v>741</v>
      </c>
      <c r="B763" s="908" t="str">
        <f>IF(基本情報入力シート!C800="","",基本情報入力シート!C800)</f>
        <v/>
      </c>
      <c r="C763" s="909"/>
      <c r="D763" s="909"/>
      <c r="E763" s="909"/>
      <c r="F763" s="909"/>
      <c r="G763" s="909"/>
      <c r="H763" s="909"/>
      <c r="I763" s="909"/>
      <c r="J763" s="325" t="str">
        <f>IF(基本情報入力シート!M800="","",基本情報入力シート!M800)</f>
        <v/>
      </c>
      <c r="K763" s="325" t="str">
        <f>IF(基本情報入力シート!R800="","",基本情報入力シート!R800)</f>
        <v/>
      </c>
      <c r="L763" s="325" t="str">
        <f>IF(基本情報入力シート!W800="","",基本情報入力シート!W800)</f>
        <v/>
      </c>
      <c r="M763" s="335" t="str">
        <f>IF(基本情報入力シート!X800="","",基本情報入力シート!X800)</f>
        <v/>
      </c>
      <c r="N763" s="339" t="str">
        <f>IF(基本情報入力シート!Y800="","",基本情報入力シート!Y800)</f>
        <v/>
      </c>
      <c r="O763" s="47"/>
      <c r="P763" s="48"/>
      <c r="Q763" s="49"/>
      <c r="R763" s="47"/>
      <c r="S763" s="336"/>
      <c r="T763" s="454" t="str">
        <f>IFERROR(S763*VLOOKUP(AE763,【参考】数式用3!$AN$3:$BU$14,MATCH(N763,【参考】数式用3!$AN$2:$BU$2,0)),"")</f>
        <v/>
      </c>
      <c r="U763" s="337"/>
      <c r="V763" s="55"/>
      <c r="W763" s="55"/>
      <c r="X763" s="960" t="str">
        <f>IFERROR(V763*VLOOKUP(AF763,【参考】数式用3!$AN$15:$BU$23,MATCH(N763,【参考】数式用3!$AN$2:$BU$2,0)),"")</f>
        <v/>
      </c>
      <c r="Y763" s="961"/>
      <c r="Z763" s="450"/>
      <c r="AA763" s="428"/>
      <c r="AB763" s="338" t="str">
        <f>IFERROR(AA763*VLOOKUP(AG763,【参考】数式用3!$AN$24:$BU$27,MATCH(N763,【参考】数式用3!$AN$2:$BU$2,0)),"")</f>
        <v/>
      </c>
      <c r="AC763" s="50"/>
      <c r="AD763" s="427" t="str">
        <f t="shared" si="47"/>
        <v/>
      </c>
      <c r="AE763" s="323" t="str">
        <f t="shared" si="48"/>
        <v/>
      </c>
      <c r="AF763" s="323" t="str">
        <f t="shared" si="49"/>
        <v/>
      </c>
      <c r="AG763" s="323" t="str">
        <f t="shared" si="50"/>
        <v/>
      </c>
    </row>
    <row r="764" spans="1:33" ht="25" customHeight="1">
      <c r="A764" s="430">
        <v>742</v>
      </c>
      <c r="B764" s="908" t="str">
        <f>IF(基本情報入力シート!C801="","",基本情報入力シート!C801)</f>
        <v/>
      </c>
      <c r="C764" s="909"/>
      <c r="D764" s="909"/>
      <c r="E764" s="909"/>
      <c r="F764" s="909"/>
      <c r="G764" s="909"/>
      <c r="H764" s="909"/>
      <c r="I764" s="909"/>
      <c r="J764" s="325" t="str">
        <f>IF(基本情報入力シート!M801="","",基本情報入力シート!M801)</f>
        <v/>
      </c>
      <c r="K764" s="325" t="str">
        <f>IF(基本情報入力シート!R801="","",基本情報入力シート!R801)</f>
        <v/>
      </c>
      <c r="L764" s="325" t="str">
        <f>IF(基本情報入力シート!W801="","",基本情報入力シート!W801)</f>
        <v/>
      </c>
      <c r="M764" s="335" t="str">
        <f>IF(基本情報入力シート!X801="","",基本情報入力シート!X801)</f>
        <v/>
      </c>
      <c r="N764" s="339" t="str">
        <f>IF(基本情報入力シート!Y801="","",基本情報入力シート!Y801)</f>
        <v/>
      </c>
      <c r="O764" s="47"/>
      <c r="P764" s="48"/>
      <c r="Q764" s="49"/>
      <c r="R764" s="47"/>
      <c r="S764" s="336"/>
      <c r="T764" s="454" t="str">
        <f>IFERROR(S764*VLOOKUP(AE764,【参考】数式用3!$AN$3:$BU$14,MATCH(N764,【参考】数式用3!$AN$2:$BU$2,0)),"")</f>
        <v/>
      </c>
      <c r="U764" s="337"/>
      <c r="V764" s="55"/>
      <c r="W764" s="55"/>
      <c r="X764" s="960" t="str">
        <f>IFERROR(V764*VLOOKUP(AF764,【参考】数式用3!$AN$15:$BU$23,MATCH(N764,【参考】数式用3!$AN$2:$BU$2,0)),"")</f>
        <v/>
      </c>
      <c r="Y764" s="961"/>
      <c r="Z764" s="450"/>
      <c r="AA764" s="428"/>
      <c r="AB764" s="338" t="str">
        <f>IFERROR(AA764*VLOOKUP(AG764,【参考】数式用3!$AN$24:$BU$27,MATCH(N764,【参考】数式用3!$AN$2:$BU$2,0)),"")</f>
        <v/>
      </c>
      <c r="AC764" s="50"/>
      <c r="AD764" s="427" t="str">
        <f t="shared" si="47"/>
        <v/>
      </c>
      <c r="AE764" s="323" t="str">
        <f t="shared" si="48"/>
        <v/>
      </c>
      <c r="AF764" s="323" t="str">
        <f t="shared" si="49"/>
        <v/>
      </c>
      <c r="AG764" s="323" t="str">
        <f t="shared" si="50"/>
        <v/>
      </c>
    </row>
    <row r="765" spans="1:33" ht="25" customHeight="1">
      <c r="A765" s="430">
        <v>743</v>
      </c>
      <c r="B765" s="908" t="str">
        <f>IF(基本情報入力シート!C802="","",基本情報入力シート!C802)</f>
        <v/>
      </c>
      <c r="C765" s="909"/>
      <c r="D765" s="909"/>
      <c r="E765" s="909"/>
      <c r="F765" s="909"/>
      <c r="G765" s="909"/>
      <c r="H765" s="909"/>
      <c r="I765" s="909"/>
      <c r="J765" s="325" t="str">
        <f>IF(基本情報入力シート!M802="","",基本情報入力シート!M802)</f>
        <v/>
      </c>
      <c r="K765" s="325" t="str">
        <f>IF(基本情報入力シート!R802="","",基本情報入力シート!R802)</f>
        <v/>
      </c>
      <c r="L765" s="325" t="str">
        <f>IF(基本情報入力シート!W802="","",基本情報入力シート!W802)</f>
        <v/>
      </c>
      <c r="M765" s="335" t="str">
        <f>IF(基本情報入力シート!X802="","",基本情報入力シート!X802)</f>
        <v/>
      </c>
      <c r="N765" s="339" t="str">
        <f>IF(基本情報入力シート!Y802="","",基本情報入力シート!Y802)</f>
        <v/>
      </c>
      <c r="O765" s="47"/>
      <c r="P765" s="48"/>
      <c r="Q765" s="49"/>
      <c r="R765" s="47"/>
      <c r="S765" s="336"/>
      <c r="T765" s="454" t="str">
        <f>IFERROR(S765*VLOOKUP(AE765,【参考】数式用3!$AN$3:$BU$14,MATCH(N765,【参考】数式用3!$AN$2:$BU$2,0)),"")</f>
        <v/>
      </c>
      <c r="U765" s="337"/>
      <c r="V765" s="55"/>
      <c r="W765" s="55"/>
      <c r="X765" s="960" t="str">
        <f>IFERROR(V765*VLOOKUP(AF765,【参考】数式用3!$AN$15:$BU$23,MATCH(N765,【参考】数式用3!$AN$2:$BU$2,0)),"")</f>
        <v/>
      </c>
      <c r="Y765" s="961"/>
      <c r="Z765" s="450"/>
      <c r="AA765" s="428"/>
      <c r="AB765" s="338" t="str">
        <f>IFERROR(AA765*VLOOKUP(AG765,【参考】数式用3!$AN$24:$BU$27,MATCH(N765,【参考】数式用3!$AN$2:$BU$2,0)),"")</f>
        <v/>
      </c>
      <c r="AC765" s="50"/>
      <c r="AD765" s="427" t="str">
        <f t="shared" si="47"/>
        <v/>
      </c>
      <c r="AE765" s="323" t="str">
        <f t="shared" si="48"/>
        <v/>
      </c>
      <c r="AF765" s="323" t="str">
        <f t="shared" si="49"/>
        <v/>
      </c>
      <c r="AG765" s="323" t="str">
        <f t="shared" si="50"/>
        <v/>
      </c>
    </row>
    <row r="766" spans="1:33" ht="25" customHeight="1">
      <c r="A766" s="430">
        <v>744</v>
      </c>
      <c r="B766" s="908" t="str">
        <f>IF(基本情報入力シート!C803="","",基本情報入力シート!C803)</f>
        <v/>
      </c>
      <c r="C766" s="909"/>
      <c r="D766" s="909"/>
      <c r="E766" s="909"/>
      <c r="F766" s="909"/>
      <c r="G766" s="909"/>
      <c r="H766" s="909"/>
      <c r="I766" s="909"/>
      <c r="J766" s="325" t="str">
        <f>IF(基本情報入力シート!M803="","",基本情報入力シート!M803)</f>
        <v/>
      </c>
      <c r="K766" s="325" t="str">
        <f>IF(基本情報入力シート!R803="","",基本情報入力シート!R803)</f>
        <v/>
      </c>
      <c r="L766" s="325" t="str">
        <f>IF(基本情報入力シート!W803="","",基本情報入力シート!W803)</f>
        <v/>
      </c>
      <c r="M766" s="335" t="str">
        <f>IF(基本情報入力シート!X803="","",基本情報入力シート!X803)</f>
        <v/>
      </c>
      <c r="N766" s="339" t="str">
        <f>IF(基本情報入力シート!Y803="","",基本情報入力シート!Y803)</f>
        <v/>
      </c>
      <c r="O766" s="47"/>
      <c r="P766" s="48"/>
      <c r="Q766" s="49"/>
      <c r="R766" s="47"/>
      <c r="S766" s="336"/>
      <c r="T766" s="454" t="str">
        <f>IFERROR(S766*VLOOKUP(AE766,【参考】数式用3!$AN$3:$BU$14,MATCH(N766,【参考】数式用3!$AN$2:$BU$2,0)),"")</f>
        <v/>
      </c>
      <c r="U766" s="337"/>
      <c r="V766" s="55"/>
      <c r="W766" s="55"/>
      <c r="X766" s="960" t="str">
        <f>IFERROR(V766*VLOOKUP(AF766,【参考】数式用3!$AN$15:$BU$23,MATCH(N766,【参考】数式用3!$AN$2:$BU$2,0)),"")</f>
        <v/>
      </c>
      <c r="Y766" s="961"/>
      <c r="Z766" s="450"/>
      <c r="AA766" s="428"/>
      <c r="AB766" s="338" t="str">
        <f>IFERROR(AA766*VLOOKUP(AG766,【参考】数式用3!$AN$24:$BU$27,MATCH(N766,【参考】数式用3!$AN$2:$BU$2,0)),"")</f>
        <v/>
      </c>
      <c r="AC766" s="50"/>
      <c r="AD766" s="427" t="str">
        <f t="shared" si="47"/>
        <v/>
      </c>
      <c r="AE766" s="323" t="str">
        <f t="shared" si="48"/>
        <v/>
      </c>
      <c r="AF766" s="323" t="str">
        <f t="shared" si="49"/>
        <v/>
      </c>
      <c r="AG766" s="323" t="str">
        <f t="shared" si="50"/>
        <v/>
      </c>
    </row>
    <row r="767" spans="1:33" ht="25" customHeight="1">
      <c r="A767" s="430">
        <v>745</v>
      </c>
      <c r="B767" s="908" t="str">
        <f>IF(基本情報入力シート!C804="","",基本情報入力シート!C804)</f>
        <v/>
      </c>
      <c r="C767" s="909"/>
      <c r="D767" s="909"/>
      <c r="E767" s="909"/>
      <c r="F767" s="909"/>
      <c r="G767" s="909"/>
      <c r="H767" s="909"/>
      <c r="I767" s="909"/>
      <c r="J767" s="325" t="str">
        <f>IF(基本情報入力シート!M804="","",基本情報入力シート!M804)</f>
        <v/>
      </c>
      <c r="K767" s="325" t="str">
        <f>IF(基本情報入力シート!R804="","",基本情報入力シート!R804)</f>
        <v/>
      </c>
      <c r="L767" s="325" t="str">
        <f>IF(基本情報入力シート!W804="","",基本情報入力シート!W804)</f>
        <v/>
      </c>
      <c r="M767" s="335" t="str">
        <f>IF(基本情報入力シート!X804="","",基本情報入力シート!X804)</f>
        <v/>
      </c>
      <c r="N767" s="339" t="str">
        <f>IF(基本情報入力シート!Y804="","",基本情報入力シート!Y804)</f>
        <v/>
      </c>
      <c r="O767" s="47"/>
      <c r="P767" s="48"/>
      <c r="Q767" s="49"/>
      <c r="R767" s="47"/>
      <c r="S767" s="336"/>
      <c r="T767" s="454" t="str">
        <f>IFERROR(S767*VLOOKUP(AE767,【参考】数式用3!$AN$3:$BU$14,MATCH(N767,【参考】数式用3!$AN$2:$BU$2,0)),"")</f>
        <v/>
      </c>
      <c r="U767" s="337"/>
      <c r="V767" s="55"/>
      <c r="W767" s="55"/>
      <c r="X767" s="960" t="str">
        <f>IFERROR(V767*VLOOKUP(AF767,【参考】数式用3!$AN$15:$BU$23,MATCH(N767,【参考】数式用3!$AN$2:$BU$2,0)),"")</f>
        <v/>
      </c>
      <c r="Y767" s="961"/>
      <c r="Z767" s="450"/>
      <c r="AA767" s="428"/>
      <c r="AB767" s="338" t="str">
        <f>IFERROR(AA767*VLOOKUP(AG767,【参考】数式用3!$AN$24:$BU$27,MATCH(N767,【参考】数式用3!$AN$2:$BU$2,0)),"")</f>
        <v/>
      </c>
      <c r="AC767" s="50"/>
      <c r="AD767" s="427" t="str">
        <f t="shared" si="47"/>
        <v/>
      </c>
      <c r="AE767" s="323" t="str">
        <f t="shared" si="48"/>
        <v/>
      </c>
      <c r="AF767" s="323" t="str">
        <f t="shared" si="49"/>
        <v/>
      </c>
      <c r="AG767" s="323" t="str">
        <f t="shared" si="50"/>
        <v/>
      </c>
    </row>
    <row r="768" spans="1:33" ht="25" customHeight="1">
      <c r="A768" s="430">
        <v>746</v>
      </c>
      <c r="B768" s="908" t="str">
        <f>IF(基本情報入力シート!C805="","",基本情報入力シート!C805)</f>
        <v/>
      </c>
      <c r="C768" s="909"/>
      <c r="D768" s="909"/>
      <c r="E768" s="909"/>
      <c r="F768" s="909"/>
      <c r="G768" s="909"/>
      <c r="H768" s="909"/>
      <c r="I768" s="909"/>
      <c r="J768" s="325" t="str">
        <f>IF(基本情報入力シート!M805="","",基本情報入力シート!M805)</f>
        <v/>
      </c>
      <c r="K768" s="325" t="str">
        <f>IF(基本情報入力シート!R805="","",基本情報入力シート!R805)</f>
        <v/>
      </c>
      <c r="L768" s="325" t="str">
        <f>IF(基本情報入力シート!W805="","",基本情報入力シート!W805)</f>
        <v/>
      </c>
      <c r="M768" s="335" t="str">
        <f>IF(基本情報入力シート!X805="","",基本情報入力シート!X805)</f>
        <v/>
      </c>
      <c r="N768" s="339" t="str">
        <f>IF(基本情報入力シート!Y805="","",基本情報入力シート!Y805)</f>
        <v/>
      </c>
      <c r="O768" s="47"/>
      <c r="P768" s="48"/>
      <c r="Q768" s="49"/>
      <c r="R768" s="47"/>
      <c r="S768" s="336"/>
      <c r="T768" s="454" t="str">
        <f>IFERROR(S768*VLOOKUP(AE768,【参考】数式用3!$AN$3:$BU$14,MATCH(N768,【参考】数式用3!$AN$2:$BU$2,0)),"")</f>
        <v/>
      </c>
      <c r="U768" s="337"/>
      <c r="V768" s="55"/>
      <c r="W768" s="55"/>
      <c r="X768" s="960" t="str">
        <f>IFERROR(V768*VLOOKUP(AF768,【参考】数式用3!$AN$15:$BU$23,MATCH(N768,【参考】数式用3!$AN$2:$BU$2,0)),"")</f>
        <v/>
      </c>
      <c r="Y768" s="961"/>
      <c r="Z768" s="450"/>
      <c r="AA768" s="428"/>
      <c r="AB768" s="338" t="str">
        <f>IFERROR(AA768*VLOOKUP(AG768,【参考】数式用3!$AN$24:$BU$27,MATCH(N768,【参考】数式用3!$AN$2:$BU$2,0)),"")</f>
        <v/>
      </c>
      <c r="AC768" s="50"/>
      <c r="AD768" s="427" t="str">
        <f t="shared" si="47"/>
        <v/>
      </c>
      <c r="AE768" s="323" t="str">
        <f t="shared" si="48"/>
        <v/>
      </c>
      <c r="AF768" s="323" t="str">
        <f t="shared" si="49"/>
        <v/>
      </c>
      <c r="AG768" s="323" t="str">
        <f t="shared" si="50"/>
        <v/>
      </c>
    </row>
    <row r="769" spans="1:33" ht="25" customHeight="1">
      <c r="A769" s="430">
        <v>747</v>
      </c>
      <c r="B769" s="908" t="str">
        <f>IF(基本情報入力シート!C806="","",基本情報入力シート!C806)</f>
        <v/>
      </c>
      <c r="C769" s="909"/>
      <c r="D769" s="909"/>
      <c r="E769" s="909"/>
      <c r="F769" s="909"/>
      <c r="G769" s="909"/>
      <c r="H769" s="909"/>
      <c r="I769" s="909"/>
      <c r="J769" s="325" t="str">
        <f>IF(基本情報入力シート!M806="","",基本情報入力シート!M806)</f>
        <v/>
      </c>
      <c r="K769" s="325" t="str">
        <f>IF(基本情報入力シート!R806="","",基本情報入力シート!R806)</f>
        <v/>
      </c>
      <c r="L769" s="325" t="str">
        <f>IF(基本情報入力シート!W806="","",基本情報入力シート!W806)</f>
        <v/>
      </c>
      <c r="M769" s="335" t="str">
        <f>IF(基本情報入力シート!X806="","",基本情報入力シート!X806)</f>
        <v/>
      </c>
      <c r="N769" s="339" t="str">
        <f>IF(基本情報入力シート!Y806="","",基本情報入力シート!Y806)</f>
        <v/>
      </c>
      <c r="O769" s="47"/>
      <c r="P769" s="48"/>
      <c r="Q769" s="49"/>
      <c r="R769" s="47"/>
      <c r="S769" s="336"/>
      <c r="T769" s="454" t="str">
        <f>IFERROR(S769*VLOOKUP(AE769,【参考】数式用3!$AN$3:$BU$14,MATCH(N769,【参考】数式用3!$AN$2:$BU$2,0)),"")</f>
        <v/>
      </c>
      <c r="U769" s="337"/>
      <c r="V769" s="55"/>
      <c r="W769" s="55"/>
      <c r="X769" s="960" t="str">
        <f>IFERROR(V769*VLOOKUP(AF769,【参考】数式用3!$AN$15:$BU$23,MATCH(N769,【参考】数式用3!$AN$2:$BU$2,0)),"")</f>
        <v/>
      </c>
      <c r="Y769" s="961"/>
      <c r="Z769" s="450"/>
      <c r="AA769" s="428"/>
      <c r="AB769" s="338" t="str">
        <f>IFERROR(AA769*VLOOKUP(AG769,【参考】数式用3!$AN$24:$BU$27,MATCH(N769,【参考】数式用3!$AN$2:$BU$2,0)),"")</f>
        <v/>
      </c>
      <c r="AC769" s="50"/>
      <c r="AD769" s="427" t="str">
        <f t="shared" si="47"/>
        <v/>
      </c>
      <c r="AE769" s="323" t="str">
        <f t="shared" si="48"/>
        <v/>
      </c>
      <c r="AF769" s="323" t="str">
        <f t="shared" si="49"/>
        <v/>
      </c>
      <c r="AG769" s="323" t="str">
        <f t="shared" si="50"/>
        <v/>
      </c>
    </row>
    <row r="770" spans="1:33" ht="25" customHeight="1">
      <c r="A770" s="430">
        <v>748</v>
      </c>
      <c r="B770" s="908" t="str">
        <f>IF(基本情報入力シート!C807="","",基本情報入力シート!C807)</f>
        <v/>
      </c>
      <c r="C770" s="909"/>
      <c r="D770" s="909"/>
      <c r="E770" s="909"/>
      <c r="F770" s="909"/>
      <c r="G770" s="909"/>
      <c r="H770" s="909"/>
      <c r="I770" s="909"/>
      <c r="J770" s="325" t="str">
        <f>IF(基本情報入力シート!M807="","",基本情報入力シート!M807)</f>
        <v/>
      </c>
      <c r="K770" s="325" t="str">
        <f>IF(基本情報入力シート!R807="","",基本情報入力シート!R807)</f>
        <v/>
      </c>
      <c r="L770" s="325" t="str">
        <f>IF(基本情報入力シート!W807="","",基本情報入力シート!W807)</f>
        <v/>
      </c>
      <c r="M770" s="335" t="str">
        <f>IF(基本情報入力シート!X807="","",基本情報入力シート!X807)</f>
        <v/>
      </c>
      <c r="N770" s="339" t="str">
        <f>IF(基本情報入力シート!Y807="","",基本情報入力シート!Y807)</f>
        <v/>
      </c>
      <c r="O770" s="47"/>
      <c r="P770" s="48"/>
      <c r="Q770" s="49"/>
      <c r="R770" s="47"/>
      <c r="S770" s="336"/>
      <c r="T770" s="454" t="str">
        <f>IFERROR(S770*VLOOKUP(AE770,【参考】数式用3!$AN$3:$BU$14,MATCH(N770,【参考】数式用3!$AN$2:$BU$2,0)),"")</f>
        <v/>
      </c>
      <c r="U770" s="337"/>
      <c r="V770" s="55"/>
      <c r="W770" s="55"/>
      <c r="X770" s="960" t="str">
        <f>IFERROR(V770*VLOOKUP(AF770,【参考】数式用3!$AN$15:$BU$23,MATCH(N770,【参考】数式用3!$AN$2:$BU$2,0)),"")</f>
        <v/>
      </c>
      <c r="Y770" s="961"/>
      <c r="Z770" s="450"/>
      <c r="AA770" s="428"/>
      <c r="AB770" s="338" t="str">
        <f>IFERROR(AA770*VLOOKUP(AG770,【参考】数式用3!$AN$24:$BU$27,MATCH(N770,【参考】数式用3!$AN$2:$BU$2,0)),"")</f>
        <v/>
      </c>
      <c r="AC770" s="50"/>
      <c r="AD770" s="427" t="str">
        <f t="shared" si="47"/>
        <v/>
      </c>
      <c r="AE770" s="323" t="str">
        <f t="shared" si="48"/>
        <v/>
      </c>
      <c r="AF770" s="323" t="str">
        <f t="shared" si="49"/>
        <v/>
      </c>
      <c r="AG770" s="323" t="str">
        <f t="shared" si="50"/>
        <v/>
      </c>
    </row>
    <row r="771" spans="1:33" ht="25" customHeight="1">
      <c r="A771" s="430">
        <v>749</v>
      </c>
      <c r="B771" s="908" t="str">
        <f>IF(基本情報入力シート!C808="","",基本情報入力シート!C808)</f>
        <v/>
      </c>
      <c r="C771" s="909"/>
      <c r="D771" s="909"/>
      <c r="E771" s="909"/>
      <c r="F771" s="909"/>
      <c r="G771" s="909"/>
      <c r="H771" s="909"/>
      <c r="I771" s="909"/>
      <c r="J771" s="325" t="str">
        <f>IF(基本情報入力シート!M808="","",基本情報入力シート!M808)</f>
        <v/>
      </c>
      <c r="K771" s="325" t="str">
        <f>IF(基本情報入力シート!R808="","",基本情報入力シート!R808)</f>
        <v/>
      </c>
      <c r="L771" s="325" t="str">
        <f>IF(基本情報入力シート!W808="","",基本情報入力シート!W808)</f>
        <v/>
      </c>
      <c r="M771" s="335" t="str">
        <f>IF(基本情報入力シート!X808="","",基本情報入力シート!X808)</f>
        <v/>
      </c>
      <c r="N771" s="339" t="str">
        <f>IF(基本情報入力シート!Y808="","",基本情報入力シート!Y808)</f>
        <v/>
      </c>
      <c r="O771" s="47"/>
      <c r="P771" s="48"/>
      <c r="Q771" s="49"/>
      <c r="R771" s="47"/>
      <c r="S771" s="336"/>
      <c r="T771" s="454" t="str">
        <f>IFERROR(S771*VLOOKUP(AE771,【参考】数式用3!$AN$3:$BU$14,MATCH(N771,【参考】数式用3!$AN$2:$BU$2,0)),"")</f>
        <v/>
      </c>
      <c r="U771" s="337"/>
      <c r="V771" s="55"/>
      <c r="W771" s="55"/>
      <c r="X771" s="960" t="str">
        <f>IFERROR(V771*VLOOKUP(AF771,【参考】数式用3!$AN$15:$BU$23,MATCH(N771,【参考】数式用3!$AN$2:$BU$2,0)),"")</f>
        <v/>
      </c>
      <c r="Y771" s="961"/>
      <c r="Z771" s="450"/>
      <c r="AA771" s="428"/>
      <c r="AB771" s="338" t="str">
        <f>IFERROR(AA771*VLOOKUP(AG771,【参考】数式用3!$AN$24:$BU$27,MATCH(N771,【参考】数式用3!$AN$2:$BU$2,0)),"")</f>
        <v/>
      </c>
      <c r="AC771" s="50"/>
      <c r="AD771" s="427" t="str">
        <f t="shared" si="47"/>
        <v/>
      </c>
      <c r="AE771" s="323" t="str">
        <f t="shared" si="48"/>
        <v/>
      </c>
      <c r="AF771" s="323" t="str">
        <f t="shared" si="49"/>
        <v/>
      </c>
      <c r="AG771" s="323" t="str">
        <f t="shared" si="50"/>
        <v/>
      </c>
    </row>
    <row r="772" spans="1:33" ht="25" customHeight="1">
      <c r="A772" s="430">
        <v>750</v>
      </c>
      <c r="B772" s="908" t="str">
        <f>IF(基本情報入力シート!C809="","",基本情報入力シート!C809)</f>
        <v/>
      </c>
      <c r="C772" s="909"/>
      <c r="D772" s="909"/>
      <c r="E772" s="909"/>
      <c r="F772" s="909"/>
      <c r="G772" s="909"/>
      <c r="H772" s="909"/>
      <c r="I772" s="909"/>
      <c r="J772" s="325" t="str">
        <f>IF(基本情報入力シート!M809="","",基本情報入力シート!M809)</f>
        <v/>
      </c>
      <c r="K772" s="325" t="str">
        <f>IF(基本情報入力シート!R809="","",基本情報入力シート!R809)</f>
        <v/>
      </c>
      <c r="L772" s="325" t="str">
        <f>IF(基本情報入力シート!W809="","",基本情報入力シート!W809)</f>
        <v/>
      </c>
      <c r="M772" s="335" t="str">
        <f>IF(基本情報入力シート!X809="","",基本情報入力シート!X809)</f>
        <v/>
      </c>
      <c r="N772" s="339" t="str">
        <f>IF(基本情報入力シート!Y809="","",基本情報入力シート!Y809)</f>
        <v/>
      </c>
      <c r="O772" s="47"/>
      <c r="P772" s="48"/>
      <c r="Q772" s="49"/>
      <c r="R772" s="47"/>
      <c r="S772" s="336"/>
      <c r="T772" s="454" t="str">
        <f>IFERROR(S772*VLOOKUP(AE772,【参考】数式用3!$AN$3:$BU$14,MATCH(N772,【参考】数式用3!$AN$2:$BU$2,0)),"")</f>
        <v/>
      </c>
      <c r="U772" s="337"/>
      <c r="V772" s="55"/>
      <c r="W772" s="55"/>
      <c r="X772" s="960" t="str">
        <f>IFERROR(V772*VLOOKUP(AF772,【参考】数式用3!$AN$15:$BU$23,MATCH(N772,【参考】数式用3!$AN$2:$BU$2,0)),"")</f>
        <v/>
      </c>
      <c r="Y772" s="961"/>
      <c r="Z772" s="450"/>
      <c r="AA772" s="428"/>
      <c r="AB772" s="338" t="str">
        <f>IFERROR(AA772*VLOOKUP(AG772,【参考】数式用3!$AN$24:$BU$27,MATCH(N772,【参考】数式用3!$AN$2:$BU$2,0)),"")</f>
        <v/>
      </c>
      <c r="AC772" s="50"/>
      <c r="AD772" s="427" t="str">
        <f t="shared" si="47"/>
        <v/>
      </c>
      <c r="AE772" s="323" t="str">
        <f t="shared" si="48"/>
        <v/>
      </c>
      <c r="AF772" s="323" t="str">
        <f t="shared" si="49"/>
        <v/>
      </c>
      <c r="AG772" s="323" t="str">
        <f t="shared" si="50"/>
        <v/>
      </c>
    </row>
    <row r="773" spans="1:33" ht="25" customHeight="1">
      <c r="A773" s="430">
        <v>751</v>
      </c>
      <c r="B773" s="908" t="str">
        <f>IF(基本情報入力シート!C810="","",基本情報入力シート!C810)</f>
        <v/>
      </c>
      <c r="C773" s="909"/>
      <c r="D773" s="909"/>
      <c r="E773" s="909"/>
      <c r="F773" s="909"/>
      <c r="G773" s="909"/>
      <c r="H773" s="909"/>
      <c r="I773" s="909"/>
      <c r="J773" s="325" t="str">
        <f>IF(基本情報入力シート!M810="","",基本情報入力シート!M810)</f>
        <v/>
      </c>
      <c r="K773" s="325" t="str">
        <f>IF(基本情報入力シート!R810="","",基本情報入力シート!R810)</f>
        <v/>
      </c>
      <c r="L773" s="325" t="str">
        <f>IF(基本情報入力シート!W810="","",基本情報入力シート!W810)</f>
        <v/>
      </c>
      <c r="M773" s="335" t="str">
        <f>IF(基本情報入力シート!X810="","",基本情報入力シート!X810)</f>
        <v/>
      </c>
      <c r="N773" s="339" t="str">
        <f>IF(基本情報入力シート!Y810="","",基本情報入力シート!Y810)</f>
        <v/>
      </c>
      <c r="O773" s="47"/>
      <c r="P773" s="48"/>
      <c r="Q773" s="49"/>
      <c r="R773" s="47"/>
      <c r="S773" s="336"/>
      <c r="T773" s="454" t="str">
        <f>IFERROR(S773*VLOOKUP(AE773,【参考】数式用3!$AN$3:$BU$14,MATCH(N773,【参考】数式用3!$AN$2:$BU$2,0)),"")</f>
        <v/>
      </c>
      <c r="U773" s="337"/>
      <c r="V773" s="55"/>
      <c r="W773" s="55"/>
      <c r="X773" s="960" t="str">
        <f>IFERROR(V773*VLOOKUP(AF773,【参考】数式用3!$AN$15:$BU$23,MATCH(N773,【参考】数式用3!$AN$2:$BU$2,0)),"")</f>
        <v/>
      </c>
      <c r="Y773" s="961"/>
      <c r="Z773" s="450"/>
      <c r="AA773" s="428"/>
      <c r="AB773" s="338" t="str">
        <f>IFERROR(AA773*VLOOKUP(AG773,【参考】数式用3!$AN$24:$BU$27,MATCH(N773,【参考】数式用3!$AN$2:$BU$2,0)),"")</f>
        <v/>
      </c>
      <c r="AC773" s="50"/>
      <c r="AD773" s="427" t="str">
        <f t="shared" si="47"/>
        <v/>
      </c>
      <c r="AE773" s="323" t="str">
        <f t="shared" si="48"/>
        <v/>
      </c>
      <c r="AF773" s="323" t="str">
        <f t="shared" si="49"/>
        <v/>
      </c>
      <c r="AG773" s="323" t="str">
        <f t="shared" si="50"/>
        <v/>
      </c>
    </row>
    <row r="774" spans="1:33" ht="25" customHeight="1">
      <c r="A774" s="430">
        <v>752</v>
      </c>
      <c r="B774" s="908" t="str">
        <f>IF(基本情報入力シート!C811="","",基本情報入力シート!C811)</f>
        <v/>
      </c>
      <c r="C774" s="909"/>
      <c r="D774" s="909"/>
      <c r="E774" s="909"/>
      <c r="F774" s="909"/>
      <c r="G774" s="909"/>
      <c r="H774" s="909"/>
      <c r="I774" s="909"/>
      <c r="J774" s="325" t="str">
        <f>IF(基本情報入力シート!M811="","",基本情報入力シート!M811)</f>
        <v/>
      </c>
      <c r="K774" s="325" t="str">
        <f>IF(基本情報入力シート!R811="","",基本情報入力シート!R811)</f>
        <v/>
      </c>
      <c r="L774" s="325" t="str">
        <f>IF(基本情報入力シート!W811="","",基本情報入力シート!W811)</f>
        <v/>
      </c>
      <c r="M774" s="335" t="str">
        <f>IF(基本情報入力シート!X811="","",基本情報入力シート!X811)</f>
        <v/>
      </c>
      <c r="N774" s="339" t="str">
        <f>IF(基本情報入力シート!Y811="","",基本情報入力シート!Y811)</f>
        <v/>
      </c>
      <c r="O774" s="47"/>
      <c r="P774" s="48"/>
      <c r="Q774" s="49"/>
      <c r="R774" s="47"/>
      <c r="S774" s="336"/>
      <c r="T774" s="454" t="str">
        <f>IFERROR(S774*VLOOKUP(AE774,【参考】数式用3!$AN$3:$BU$14,MATCH(N774,【参考】数式用3!$AN$2:$BU$2,0)),"")</f>
        <v/>
      </c>
      <c r="U774" s="337"/>
      <c r="V774" s="55"/>
      <c r="W774" s="55"/>
      <c r="X774" s="960" t="str">
        <f>IFERROR(V774*VLOOKUP(AF774,【参考】数式用3!$AN$15:$BU$23,MATCH(N774,【参考】数式用3!$AN$2:$BU$2,0)),"")</f>
        <v/>
      </c>
      <c r="Y774" s="961"/>
      <c r="Z774" s="450"/>
      <c r="AA774" s="428"/>
      <c r="AB774" s="338" t="str">
        <f>IFERROR(AA774*VLOOKUP(AG774,【参考】数式用3!$AN$24:$BU$27,MATCH(N774,【参考】数式用3!$AN$2:$BU$2,0)),"")</f>
        <v/>
      </c>
      <c r="AC774" s="50"/>
      <c r="AD774" s="427" t="str">
        <f t="shared" si="47"/>
        <v/>
      </c>
      <c r="AE774" s="323" t="str">
        <f t="shared" si="48"/>
        <v/>
      </c>
      <c r="AF774" s="323" t="str">
        <f t="shared" si="49"/>
        <v/>
      </c>
      <c r="AG774" s="323" t="str">
        <f t="shared" si="50"/>
        <v/>
      </c>
    </row>
    <row r="775" spans="1:33" ht="25" customHeight="1">
      <c r="A775" s="430">
        <v>753</v>
      </c>
      <c r="B775" s="908" t="str">
        <f>IF(基本情報入力シート!C812="","",基本情報入力シート!C812)</f>
        <v/>
      </c>
      <c r="C775" s="909"/>
      <c r="D775" s="909"/>
      <c r="E775" s="909"/>
      <c r="F775" s="909"/>
      <c r="G775" s="909"/>
      <c r="H775" s="909"/>
      <c r="I775" s="909"/>
      <c r="J775" s="325" t="str">
        <f>IF(基本情報入力シート!M812="","",基本情報入力シート!M812)</f>
        <v/>
      </c>
      <c r="K775" s="325" t="str">
        <f>IF(基本情報入力シート!R812="","",基本情報入力シート!R812)</f>
        <v/>
      </c>
      <c r="L775" s="325" t="str">
        <f>IF(基本情報入力シート!W812="","",基本情報入力シート!W812)</f>
        <v/>
      </c>
      <c r="M775" s="335" t="str">
        <f>IF(基本情報入力シート!X812="","",基本情報入力シート!X812)</f>
        <v/>
      </c>
      <c r="N775" s="339" t="str">
        <f>IF(基本情報入力シート!Y812="","",基本情報入力シート!Y812)</f>
        <v/>
      </c>
      <c r="O775" s="47"/>
      <c r="P775" s="48"/>
      <c r="Q775" s="49"/>
      <c r="R775" s="47"/>
      <c r="S775" s="336"/>
      <c r="T775" s="454" t="str">
        <f>IFERROR(S775*VLOOKUP(AE775,【参考】数式用3!$AN$3:$BU$14,MATCH(N775,【参考】数式用3!$AN$2:$BU$2,0)),"")</f>
        <v/>
      </c>
      <c r="U775" s="337"/>
      <c r="V775" s="55"/>
      <c r="W775" s="55"/>
      <c r="X775" s="960" t="str">
        <f>IFERROR(V775*VLOOKUP(AF775,【参考】数式用3!$AN$15:$BU$23,MATCH(N775,【参考】数式用3!$AN$2:$BU$2,0)),"")</f>
        <v/>
      </c>
      <c r="Y775" s="961"/>
      <c r="Z775" s="450"/>
      <c r="AA775" s="428"/>
      <c r="AB775" s="338" t="str">
        <f>IFERROR(AA775*VLOOKUP(AG775,【参考】数式用3!$AN$24:$BU$27,MATCH(N775,【参考】数式用3!$AN$2:$BU$2,0)),"")</f>
        <v/>
      </c>
      <c r="AC775" s="50"/>
      <c r="AD775" s="427" t="str">
        <f t="shared" si="47"/>
        <v/>
      </c>
      <c r="AE775" s="323" t="str">
        <f t="shared" si="48"/>
        <v/>
      </c>
      <c r="AF775" s="323" t="str">
        <f t="shared" si="49"/>
        <v/>
      </c>
      <c r="AG775" s="323" t="str">
        <f t="shared" si="50"/>
        <v/>
      </c>
    </row>
    <row r="776" spans="1:33" ht="25" customHeight="1">
      <c r="A776" s="430">
        <v>754</v>
      </c>
      <c r="B776" s="908" t="str">
        <f>IF(基本情報入力シート!C813="","",基本情報入力シート!C813)</f>
        <v/>
      </c>
      <c r="C776" s="909"/>
      <c r="D776" s="909"/>
      <c r="E776" s="909"/>
      <c r="F776" s="909"/>
      <c r="G776" s="909"/>
      <c r="H776" s="909"/>
      <c r="I776" s="909"/>
      <c r="J776" s="325" t="str">
        <f>IF(基本情報入力シート!M813="","",基本情報入力シート!M813)</f>
        <v/>
      </c>
      <c r="K776" s="325" t="str">
        <f>IF(基本情報入力シート!R813="","",基本情報入力シート!R813)</f>
        <v/>
      </c>
      <c r="L776" s="325" t="str">
        <f>IF(基本情報入力シート!W813="","",基本情報入力シート!W813)</f>
        <v/>
      </c>
      <c r="M776" s="335" t="str">
        <f>IF(基本情報入力シート!X813="","",基本情報入力シート!X813)</f>
        <v/>
      </c>
      <c r="N776" s="339" t="str">
        <f>IF(基本情報入力シート!Y813="","",基本情報入力シート!Y813)</f>
        <v/>
      </c>
      <c r="O776" s="47"/>
      <c r="P776" s="48"/>
      <c r="Q776" s="49"/>
      <c r="R776" s="47"/>
      <c r="S776" s="336"/>
      <c r="T776" s="454" t="str">
        <f>IFERROR(S776*VLOOKUP(AE776,【参考】数式用3!$AN$3:$BU$14,MATCH(N776,【参考】数式用3!$AN$2:$BU$2,0)),"")</f>
        <v/>
      </c>
      <c r="U776" s="337"/>
      <c r="V776" s="55"/>
      <c r="W776" s="55"/>
      <c r="X776" s="960" t="str">
        <f>IFERROR(V776*VLOOKUP(AF776,【参考】数式用3!$AN$15:$BU$23,MATCH(N776,【参考】数式用3!$AN$2:$BU$2,0)),"")</f>
        <v/>
      </c>
      <c r="Y776" s="961"/>
      <c r="Z776" s="450"/>
      <c r="AA776" s="428"/>
      <c r="AB776" s="338" t="str">
        <f>IFERROR(AA776*VLOOKUP(AG776,【参考】数式用3!$AN$24:$BU$27,MATCH(N776,【参考】数式用3!$AN$2:$BU$2,0)),"")</f>
        <v/>
      </c>
      <c r="AC776" s="50"/>
      <c r="AD776" s="427" t="str">
        <f t="shared" si="47"/>
        <v/>
      </c>
      <c r="AE776" s="323" t="str">
        <f t="shared" si="48"/>
        <v/>
      </c>
      <c r="AF776" s="323" t="str">
        <f t="shared" si="49"/>
        <v/>
      </c>
      <c r="AG776" s="323" t="str">
        <f t="shared" si="50"/>
        <v/>
      </c>
    </row>
    <row r="777" spans="1:33" ht="25" customHeight="1">
      <c r="A777" s="430">
        <v>755</v>
      </c>
      <c r="B777" s="908" t="str">
        <f>IF(基本情報入力シート!C814="","",基本情報入力シート!C814)</f>
        <v/>
      </c>
      <c r="C777" s="909"/>
      <c r="D777" s="909"/>
      <c r="E777" s="909"/>
      <c r="F777" s="909"/>
      <c r="G777" s="909"/>
      <c r="H777" s="909"/>
      <c r="I777" s="909"/>
      <c r="J777" s="325" t="str">
        <f>IF(基本情報入力シート!M814="","",基本情報入力シート!M814)</f>
        <v/>
      </c>
      <c r="K777" s="325" t="str">
        <f>IF(基本情報入力シート!R814="","",基本情報入力シート!R814)</f>
        <v/>
      </c>
      <c r="L777" s="325" t="str">
        <f>IF(基本情報入力シート!W814="","",基本情報入力シート!W814)</f>
        <v/>
      </c>
      <c r="M777" s="335" t="str">
        <f>IF(基本情報入力シート!X814="","",基本情報入力シート!X814)</f>
        <v/>
      </c>
      <c r="N777" s="339" t="str">
        <f>IF(基本情報入力シート!Y814="","",基本情報入力シート!Y814)</f>
        <v/>
      </c>
      <c r="O777" s="47"/>
      <c r="P777" s="48"/>
      <c r="Q777" s="49"/>
      <c r="R777" s="47"/>
      <c r="S777" s="336"/>
      <c r="T777" s="454" t="str">
        <f>IFERROR(S777*VLOOKUP(AE777,【参考】数式用3!$AN$3:$BU$14,MATCH(N777,【参考】数式用3!$AN$2:$BU$2,0)),"")</f>
        <v/>
      </c>
      <c r="U777" s="337"/>
      <c r="V777" s="55"/>
      <c r="W777" s="55"/>
      <c r="X777" s="960" t="str">
        <f>IFERROR(V777*VLOOKUP(AF777,【参考】数式用3!$AN$15:$BU$23,MATCH(N777,【参考】数式用3!$AN$2:$BU$2,0)),"")</f>
        <v/>
      </c>
      <c r="Y777" s="961"/>
      <c r="Z777" s="450"/>
      <c r="AA777" s="428"/>
      <c r="AB777" s="338" t="str">
        <f>IFERROR(AA777*VLOOKUP(AG777,【参考】数式用3!$AN$24:$BU$27,MATCH(N777,【参考】数式用3!$AN$2:$BU$2,0)),"")</f>
        <v/>
      </c>
      <c r="AC777" s="50"/>
      <c r="AD777" s="427" t="str">
        <f t="shared" si="47"/>
        <v/>
      </c>
      <c r="AE777" s="323" t="str">
        <f t="shared" si="48"/>
        <v/>
      </c>
      <c r="AF777" s="323" t="str">
        <f t="shared" si="49"/>
        <v/>
      </c>
      <c r="AG777" s="323" t="str">
        <f t="shared" si="50"/>
        <v/>
      </c>
    </row>
    <row r="778" spans="1:33" ht="25" customHeight="1">
      <c r="A778" s="430">
        <v>756</v>
      </c>
      <c r="B778" s="908" t="str">
        <f>IF(基本情報入力シート!C815="","",基本情報入力シート!C815)</f>
        <v/>
      </c>
      <c r="C778" s="909"/>
      <c r="D778" s="909"/>
      <c r="E778" s="909"/>
      <c r="F778" s="909"/>
      <c r="G778" s="909"/>
      <c r="H778" s="909"/>
      <c r="I778" s="909"/>
      <c r="J778" s="325" t="str">
        <f>IF(基本情報入力シート!M815="","",基本情報入力シート!M815)</f>
        <v/>
      </c>
      <c r="K778" s="325" t="str">
        <f>IF(基本情報入力シート!R815="","",基本情報入力シート!R815)</f>
        <v/>
      </c>
      <c r="L778" s="325" t="str">
        <f>IF(基本情報入力シート!W815="","",基本情報入力シート!W815)</f>
        <v/>
      </c>
      <c r="M778" s="335" t="str">
        <f>IF(基本情報入力シート!X815="","",基本情報入力シート!X815)</f>
        <v/>
      </c>
      <c r="N778" s="339" t="str">
        <f>IF(基本情報入力シート!Y815="","",基本情報入力シート!Y815)</f>
        <v/>
      </c>
      <c r="O778" s="47"/>
      <c r="P778" s="48"/>
      <c r="Q778" s="49"/>
      <c r="R778" s="47"/>
      <c r="S778" s="336"/>
      <c r="T778" s="454" t="str">
        <f>IFERROR(S778*VLOOKUP(AE778,【参考】数式用3!$AN$3:$BU$14,MATCH(N778,【参考】数式用3!$AN$2:$BU$2,0)),"")</f>
        <v/>
      </c>
      <c r="U778" s="337"/>
      <c r="V778" s="55"/>
      <c r="W778" s="55"/>
      <c r="X778" s="960" t="str">
        <f>IFERROR(V778*VLOOKUP(AF778,【参考】数式用3!$AN$15:$BU$23,MATCH(N778,【参考】数式用3!$AN$2:$BU$2,0)),"")</f>
        <v/>
      </c>
      <c r="Y778" s="961"/>
      <c r="Z778" s="450"/>
      <c r="AA778" s="428"/>
      <c r="AB778" s="338" t="str">
        <f>IFERROR(AA778*VLOOKUP(AG778,【参考】数式用3!$AN$24:$BU$27,MATCH(N778,【参考】数式用3!$AN$2:$BU$2,0)),"")</f>
        <v/>
      </c>
      <c r="AC778" s="50"/>
      <c r="AD778" s="427" t="str">
        <f t="shared" si="47"/>
        <v/>
      </c>
      <c r="AE778" s="323" t="str">
        <f t="shared" si="48"/>
        <v/>
      </c>
      <c r="AF778" s="323" t="str">
        <f t="shared" si="49"/>
        <v/>
      </c>
      <c r="AG778" s="323" t="str">
        <f t="shared" si="50"/>
        <v/>
      </c>
    </row>
    <row r="779" spans="1:33" ht="25" customHeight="1">
      <c r="A779" s="430">
        <v>757</v>
      </c>
      <c r="B779" s="908" t="str">
        <f>IF(基本情報入力シート!C816="","",基本情報入力シート!C816)</f>
        <v/>
      </c>
      <c r="C779" s="909"/>
      <c r="D779" s="909"/>
      <c r="E779" s="909"/>
      <c r="F779" s="909"/>
      <c r="G779" s="909"/>
      <c r="H779" s="909"/>
      <c r="I779" s="909"/>
      <c r="J779" s="325" t="str">
        <f>IF(基本情報入力シート!M816="","",基本情報入力シート!M816)</f>
        <v/>
      </c>
      <c r="K779" s="325" t="str">
        <f>IF(基本情報入力シート!R816="","",基本情報入力シート!R816)</f>
        <v/>
      </c>
      <c r="L779" s="325" t="str">
        <f>IF(基本情報入力シート!W816="","",基本情報入力シート!W816)</f>
        <v/>
      </c>
      <c r="M779" s="335" t="str">
        <f>IF(基本情報入力シート!X816="","",基本情報入力シート!X816)</f>
        <v/>
      </c>
      <c r="N779" s="339" t="str">
        <f>IF(基本情報入力シート!Y816="","",基本情報入力シート!Y816)</f>
        <v/>
      </c>
      <c r="O779" s="47"/>
      <c r="P779" s="48"/>
      <c r="Q779" s="49"/>
      <c r="R779" s="47"/>
      <c r="S779" s="336"/>
      <c r="T779" s="454" t="str">
        <f>IFERROR(S779*VLOOKUP(AE779,【参考】数式用3!$AN$3:$BU$14,MATCH(N779,【参考】数式用3!$AN$2:$BU$2,0)),"")</f>
        <v/>
      </c>
      <c r="U779" s="337"/>
      <c r="V779" s="55"/>
      <c r="W779" s="55"/>
      <c r="X779" s="960" t="str">
        <f>IFERROR(V779*VLOOKUP(AF779,【参考】数式用3!$AN$15:$BU$23,MATCH(N779,【参考】数式用3!$AN$2:$BU$2,0)),"")</f>
        <v/>
      </c>
      <c r="Y779" s="961"/>
      <c r="Z779" s="450"/>
      <c r="AA779" s="428"/>
      <c r="AB779" s="338" t="str">
        <f>IFERROR(AA779*VLOOKUP(AG779,【参考】数式用3!$AN$24:$BU$27,MATCH(N779,【参考】数式用3!$AN$2:$BU$2,0)),"")</f>
        <v/>
      </c>
      <c r="AC779" s="50"/>
      <c r="AD779" s="427" t="str">
        <f t="shared" si="47"/>
        <v/>
      </c>
      <c r="AE779" s="323" t="str">
        <f t="shared" si="48"/>
        <v/>
      </c>
      <c r="AF779" s="323" t="str">
        <f t="shared" si="49"/>
        <v/>
      </c>
      <c r="AG779" s="323" t="str">
        <f t="shared" si="50"/>
        <v/>
      </c>
    </row>
    <row r="780" spans="1:33" ht="25" customHeight="1">
      <c r="A780" s="430">
        <v>758</v>
      </c>
      <c r="B780" s="908" t="str">
        <f>IF(基本情報入力シート!C817="","",基本情報入力シート!C817)</f>
        <v/>
      </c>
      <c r="C780" s="909"/>
      <c r="D780" s="909"/>
      <c r="E780" s="909"/>
      <c r="F780" s="909"/>
      <c r="G780" s="909"/>
      <c r="H780" s="909"/>
      <c r="I780" s="909"/>
      <c r="J780" s="325" t="str">
        <f>IF(基本情報入力シート!M817="","",基本情報入力シート!M817)</f>
        <v/>
      </c>
      <c r="K780" s="325" t="str">
        <f>IF(基本情報入力シート!R817="","",基本情報入力シート!R817)</f>
        <v/>
      </c>
      <c r="L780" s="325" t="str">
        <f>IF(基本情報入力シート!W817="","",基本情報入力シート!W817)</f>
        <v/>
      </c>
      <c r="M780" s="335" t="str">
        <f>IF(基本情報入力シート!X817="","",基本情報入力シート!X817)</f>
        <v/>
      </c>
      <c r="N780" s="339" t="str">
        <f>IF(基本情報入力シート!Y817="","",基本情報入力シート!Y817)</f>
        <v/>
      </c>
      <c r="O780" s="47"/>
      <c r="P780" s="48"/>
      <c r="Q780" s="49"/>
      <c r="R780" s="47"/>
      <c r="S780" s="336"/>
      <c r="T780" s="454" t="str">
        <f>IFERROR(S780*VLOOKUP(AE780,【参考】数式用3!$AN$3:$BU$14,MATCH(N780,【参考】数式用3!$AN$2:$BU$2,0)),"")</f>
        <v/>
      </c>
      <c r="U780" s="337"/>
      <c r="V780" s="55"/>
      <c r="W780" s="55"/>
      <c r="X780" s="960" t="str">
        <f>IFERROR(V780*VLOOKUP(AF780,【参考】数式用3!$AN$15:$BU$23,MATCH(N780,【参考】数式用3!$AN$2:$BU$2,0)),"")</f>
        <v/>
      </c>
      <c r="Y780" s="961"/>
      <c r="Z780" s="450"/>
      <c r="AA780" s="428"/>
      <c r="AB780" s="338" t="str">
        <f>IFERROR(AA780*VLOOKUP(AG780,【参考】数式用3!$AN$24:$BU$27,MATCH(N780,【参考】数式用3!$AN$2:$BU$2,0)),"")</f>
        <v/>
      </c>
      <c r="AC780" s="50"/>
      <c r="AD780" s="427" t="str">
        <f t="shared" si="47"/>
        <v/>
      </c>
      <c r="AE780" s="323" t="str">
        <f t="shared" si="48"/>
        <v/>
      </c>
      <c r="AF780" s="323" t="str">
        <f t="shared" si="49"/>
        <v/>
      </c>
      <c r="AG780" s="323" t="str">
        <f t="shared" si="50"/>
        <v/>
      </c>
    </row>
    <row r="781" spans="1:33" ht="25" customHeight="1">
      <c r="A781" s="430">
        <v>759</v>
      </c>
      <c r="B781" s="908" t="str">
        <f>IF(基本情報入力シート!C818="","",基本情報入力シート!C818)</f>
        <v/>
      </c>
      <c r="C781" s="909"/>
      <c r="D781" s="909"/>
      <c r="E781" s="909"/>
      <c r="F781" s="909"/>
      <c r="G781" s="909"/>
      <c r="H781" s="909"/>
      <c r="I781" s="909"/>
      <c r="J781" s="325" t="str">
        <f>IF(基本情報入力シート!M818="","",基本情報入力シート!M818)</f>
        <v/>
      </c>
      <c r="K781" s="325" t="str">
        <f>IF(基本情報入力シート!R818="","",基本情報入力シート!R818)</f>
        <v/>
      </c>
      <c r="L781" s="325" t="str">
        <f>IF(基本情報入力シート!W818="","",基本情報入力シート!W818)</f>
        <v/>
      </c>
      <c r="M781" s="335" t="str">
        <f>IF(基本情報入力シート!X818="","",基本情報入力シート!X818)</f>
        <v/>
      </c>
      <c r="N781" s="339" t="str">
        <f>IF(基本情報入力シート!Y818="","",基本情報入力シート!Y818)</f>
        <v/>
      </c>
      <c r="O781" s="47"/>
      <c r="P781" s="48"/>
      <c r="Q781" s="49"/>
      <c r="R781" s="47"/>
      <c r="S781" s="336"/>
      <c r="T781" s="454" t="str">
        <f>IFERROR(S781*VLOOKUP(AE781,【参考】数式用3!$AN$3:$BU$14,MATCH(N781,【参考】数式用3!$AN$2:$BU$2,0)),"")</f>
        <v/>
      </c>
      <c r="U781" s="337"/>
      <c r="V781" s="55"/>
      <c r="W781" s="55"/>
      <c r="X781" s="960" t="str">
        <f>IFERROR(V781*VLOOKUP(AF781,【参考】数式用3!$AN$15:$BU$23,MATCH(N781,【参考】数式用3!$AN$2:$BU$2,0)),"")</f>
        <v/>
      </c>
      <c r="Y781" s="961"/>
      <c r="Z781" s="450"/>
      <c r="AA781" s="428"/>
      <c r="AB781" s="338" t="str">
        <f>IFERROR(AA781*VLOOKUP(AG781,【参考】数式用3!$AN$24:$BU$27,MATCH(N781,【参考】数式用3!$AN$2:$BU$2,0)),"")</f>
        <v/>
      </c>
      <c r="AC781" s="50"/>
      <c r="AD781" s="427" t="str">
        <f t="shared" si="47"/>
        <v/>
      </c>
      <c r="AE781" s="323" t="str">
        <f t="shared" si="48"/>
        <v/>
      </c>
      <c r="AF781" s="323" t="str">
        <f t="shared" si="49"/>
        <v/>
      </c>
      <c r="AG781" s="323" t="str">
        <f t="shared" si="50"/>
        <v/>
      </c>
    </row>
    <row r="782" spans="1:33" ht="25" customHeight="1">
      <c r="A782" s="430">
        <v>760</v>
      </c>
      <c r="B782" s="908" t="str">
        <f>IF(基本情報入力シート!C819="","",基本情報入力シート!C819)</f>
        <v/>
      </c>
      <c r="C782" s="909"/>
      <c r="D782" s="909"/>
      <c r="E782" s="909"/>
      <c r="F782" s="909"/>
      <c r="G782" s="909"/>
      <c r="H782" s="909"/>
      <c r="I782" s="909"/>
      <c r="J782" s="325" t="str">
        <f>IF(基本情報入力シート!M819="","",基本情報入力シート!M819)</f>
        <v/>
      </c>
      <c r="K782" s="325" t="str">
        <f>IF(基本情報入力シート!R819="","",基本情報入力シート!R819)</f>
        <v/>
      </c>
      <c r="L782" s="325" t="str">
        <f>IF(基本情報入力シート!W819="","",基本情報入力シート!W819)</f>
        <v/>
      </c>
      <c r="M782" s="335" t="str">
        <f>IF(基本情報入力シート!X819="","",基本情報入力シート!X819)</f>
        <v/>
      </c>
      <c r="N782" s="339" t="str">
        <f>IF(基本情報入力シート!Y819="","",基本情報入力シート!Y819)</f>
        <v/>
      </c>
      <c r="O782" s="47"/>
      <c r="P782" s="48"/>
      <c r="Q782" s="49"/>
      <c r="R782" s="47"/>
      <c r="S782" s="336"/>
      <c r="T782" s="454" t="str">
        <f>IFERROR(S782*VLOOKUP(AE782,【参考】数式用3!$AN$3:$BU$14,MATCH(N782,【参考】数式用3!$AN$2:$BU$2,0)),"")</f>
        <v/>
      </c>
      <c r="U782" s="337"/>
      <c r="V782" s="55"/>
      <c r="W782" s="55"/>
      <c r="X782" s="960" t="str">
        <f>IFERROR(V782*VLOOKUP(AF782,【参考】数式用3!$AN$15:$BU$23,MATCH(N782,【参考】数式用3!$AN$2:$BU$2,0)),"")</f>
        <v/>
      </c>
      <c r="Y782" s="961"/>
      <c r="Z782" s="450"/>
      <c r="AA782" s="428"/>
      <c r="AB782" s="338" t="str">
        <f>IFERROR(AA782*VLOOKUP(AG782,【参考】数式用3!$AN$24:$BU$27,MATCH(N782,【参考】数式用3!$AN$2:$BU$2,0)),"")</f>
        <v/>
      </c>
      <c r="AC782" s="50"/>
      <c r="AD782" s="427" t="str">
        <f t="shared" si="47"/>
        <v/>
      </c>
      <c r="AE782" s="323" t="str">
        <f t="shared" si="48"/>
        <v/>
      </c>
      <c r="AF782" s="323" t="str">
        <f t="shared" si="49"/>
        <v/>
      </c>
      <c r="AG782" s="323" t="str">
        <f t="shared" si="50"/>
        <v/>
      </c>
    </row>
    <row r="783" spans="1:33" ht="25" customHeight="1">
      <c r="A783" s="430">
        <v>761</v>
      </c>
      <c r="B783" s="908" t="str">
        <f>IF(基本情報入力シート!C820="","",基本情報入力シート!C820)</f>
        <v/>
      </c>
      <c r="C783" s="909"/>
      <c r="D783" s="909"/>
      <c r="E783" s="909"/>
      <c r="F783" s="909"/>
      <c r="G783" s="909"/>
      <c r="H783" s="909"/>
      <c r="I783" s="909"/>
      <c r="J783" s="325" t="str">
        <f>IF(基本情報入力シート!M820="","",基本情報入力シート!M820)</f>
        <v/>
      </c>
      <c r="K783" s="325" t="str">
        <f>IF(基本情報入力シート!R820="","",基本情報入力シート!R820)</f>
        <v/>
      </c>
      <c r="L783" s="325" t="str">
        <f>IF(基本情報入力シート!W820="","",基本情報入力シート!W820)</f>
        <v/>
      </c>
      <c r="M783" s="335" t="str">
        <f>IF(基本情報入力シート!X820="","",基本情報入力シート!X820)</f>
        <v/>
      </c>
      <c r="N783" s="339" t="str">
        <f>IF(基本情報入力シート!Y820="","",基本情報入力シート!Y820)</f>
        <v/>
      </c>
      <c r="O783" s="47"/>
      <c r="P783" s="48"/>
      <c r="Q783" s="49"/>
      <c r="R783" s="47"/>
      <c r="S783" s="336"/>
      <c r="T783" s="454" t="str">
        <f>IFERROR(S783*VLOOKUP(AE783,【参考】数式用3!$AN$3:$BU$14,MATCH(N783,【参考】数式用3!$AN$2:$BU$2,0)),"")</f>
        <v/>
      </c>
      <c r="U783" s="337"/>
      <c r="V783" s="55"/>
      <c r="W783" s="55"/>
      <c r="X783" s="960" t="str">
        <f>IFERROR(V783*VLOOKUP(AF783,【参考】数式用3!$AN$15:$BU$23,MATCH(N783,【参考】数式用3!$AN$2:$BU$2,0)),"")</f>
        <v/>
      </c>
      <c r="Y783" s="961"/>
      <c r="Z783" s="450"/>
      <c r="AA783" s="428"/>
      <c r="AB783" s="338" t="str">
        <f>IFERROR(AA783*VLOOKUP(AG783,【参考】数式用3!$AN$24:$BU$27,MATCH(N783,【参考】数式用3!$AN$2:$BU$2,0)),"")</f>
        <v/>
      </c>
      <c r="AC783" s="50"/>
      <c r="AD783" s="427" t="str">
        <f t="shared" si="47"/>
        <v/>
      </c>
      <c r="AE783" s="323" t="str">
        <f t="shared" si="48"/>
        <v/>
      </c>
      <c r="AF783" s="323" t="str">
        <f t="shared" si="49"/>
        <v/>
      </c>
      <c r="AG783" s="323" t="str">
        <f t="shared" si="50"/>
        <v/>
      </c>
    </row>
    <row r="784" spans="1:33" ht="25" customHeight="1">
      <c r="A784" s="430">
        <v>762</v>
      </c>
      <c r="B784" s="908" t="str">
        <f>IF(基本情報入力シート!C821="","",基本情報入力シート!C821)</f>
        <v/>
      </c>
      <c r="C784" s="909"/>
      <c r="D784" s="909"/>
      <c r="E784" s="909"/>
      <c r="F784" s="909"/>
      <c r="G784" s="909"/>
      <c r="H784" s="909"/>
      <c r="I784" s="909"/>
      <c r="J784" s="325" t="str">
        <f>IF(基本情報入力シート!M821="","",基本情報入力シート!M821)</f>
        <v/>
      </c>
      <c r="K784" s="325" t="str">
        <f>IF(基本情報入力シート!R821="","",基本情報入力シート!R821)</f>
        <v/>
      </c>
      <c r="L784" s="325" t="str">
        <f>IF(基本情報入力シート!W821="","",基本情報入力シート!W821)</f>
        <v/>
      </c>
      <c r="M784" s="335" t="str">
        <f>IF(基本情報入力シート!X821="","",基本情報入力シート!X821)</f>
        <v/>
      </c>
      <c r="N784" s="339" t="str">
        <f>IF(基本情報入力シート!Y821="","",基本情報入力シート!Y821)</f>
        <v/>
      </c>
      <c r="O784" s="47"/>
      <c r="P784" s="48"/>
      <c r="Q784" s="49"/>
      <c r="R784" s="47"/>
      <c r="S784" s="336"/>
      <c r="T784" s="454" t="str">
        <f>IFERROR(S784*VLOOKUP(AE784,【参考】数式用3!$AN$3:$BU$14,MATCH(N784,【参考】数式用3!$AN$2:$BU$2,0)),"")</f>
        <v/>
      </c>
      <c r="U784" s="337"/>
      <c r="V784" s="55"/>
      <c r="W784" s="55"/>
      <c r="X784" s="960" t="str">
        <f>IFERROR(V784*VLOOKUP(AF784,【参考】数式用3!$AN$15:$BU$23,MATCH(N784,【参考】数式用3!$AN$2:$BU$2,0)),"")</f>
        <v/>
      </c>
      <c r="Y784" s="961"/>
      <c r="Z784" s="450"/>
      <c r="AA784" s="428"/>
      <c r="AB784" s="338" t="str">
        <f>IFERROR(AA784*VLOOKUP(AG784,【参考】数式用3!$AN$24:$BU$27,MATCH(N784,【参考】数式用3!$AN$2:$BU$2,0)),"")</f>
        <v/>
      </c>
      <c r="AC784" s="50"/>
      <c r="AD784" s="427" t="str">
        <f t="shared" si="47"/>
        <v/>
      </c>
      <c r="AE784" s="323" t="str">
        <f t="shared" si="48"/>
        <v/>
      </c>
      <c r="AF784" s="323" t="str">
        <f t="shared" si="49"/>
        <v/>
      </c>
      <c r="AG784" s="323" t="str">
        <f t="shared" si="50"/>
        <v/>
      </c>
    </row>
    <row r="785" spans="1:33" ht="25" customHeight="1">
      <c r="A785" s="430">
        <v>763</v>
      </c>
      <c r="B785" s="908" t="str">
        <f>IF(基本情報入力シート!C822="","",基本情報入力シート!C822)</f>
        <v/>
      </c>
      <c r="C785" s="909"/>
      <c r="D785" s="909"/>
      <c r="E785" s="909"/>
      <c r="F785" s="909"/>
      <c r="G785" s="909"/>
      <c r="H785" s="909"/>
      <c r="I785" s="909"/>
      <c r="J785" s="325" t="str">
        <f>IF(基本情報入力シート!M822="","",基本情報入力シート!M822)</f>
        <v/>
      </c>
      <c r="K785" s="325" t="str">
        <f>IF(基本情報入力シート!R822="","",基本情報入力シート!R822)</f>
        <v/>
      </c>
      <c r="L785" s="325" t="str">
        <f>IF(基本情報入力シート!W822="","",基本情報入力シート!W822)</f>
        <v/>
      </c>
      <c r="M785" s="335" t="str">
        <f>IF(基本情報入力シート!X822="","",基本情報入力シート!X822)</f>
        <v/>
      </c>
      <c r="N785" s="339" t="str">
        <f>IF(基本情報入力シート!Y822="","",基本情報入力シート!Y822)</f>
        <v/>
      </c>
      <c r="O785" s="47"/>
      <c r="P785" s="48"/>
      <c r="Q785" s="49"/>
      <c r="R785" s="47"/>
      <c r="S785" s="336"/>
      <c r="T785" s="454" t="str">
        <f>IFERROR(S785*VLOOKUP(AE785,【参考】数式用3!$AN$3:$BU$14,MATCH(N785,【参考】数式用3!$AN$2:$BU$2,0)),"")</f>
        <v/>
      </c>
      <c r="U785" s="337"/>
      <c r="V785" s="55"/>
      <c r="W785" s="55"/>
      <c r="X785" s="960" t="str">
        <f>IFERROR(V785*VLOOKUP(AF785,【参考】数式用3!$AN$15:$BU$23,MATCH(N785,【参考】数式用3!$AN$2:$BU$2,0)),"")</f>
        <v/>
      </c>
      <c r="Y785" s="961"/>
      <c r="Z785" s="450"/>
      <c r="AA785" s="428"/>
      <c r="AB785" s="338" t="str">
        <f>IFERROR(AA785*VLOOKUP(AG785,【参考】数式用3!$AN$24:$BU$27,MATCH(N785,【参考】数式用3!$AN$2:$BU$2,0)),"")</f>
        <v/>
      </c>
      <c r="AC785" s="50"/>
      <c r="AD785" s="427" t="str">
        <f t="shared" ref="AD785:AD848" si="51">IF(OR(U785="特定加算Ⅰ",U785="特定加算Ⅱ"),IF(W785&lt;&gt;"",1,""),"")</f>
        <v/>
      </c>
      <c r="AE785" s="323" t="str">
        <f t="shared" si="48"/>
        <v/>
      </c>
      <c r="AF785" s="323" t="str">
        <f t="shared" si="49"/>
        <v/>
      </c>
      <c r="AG785" s="323" t="str">
        <f t="shared" si="50"/>
        <v/>
      </c>
    </row>
    <row r="786" spans="1:33" ht="25" customHeight="1">
      <c r="A786" s="430">
        <v>764</v>
      </c>
      <c r="B786" s="908" t="str">
        <f>IF(基本情報入力シート!C823="","",基本情報入力シート!C823)</f>
        <v/>
      </c>
      <c r="C786" s="909"/>
      <c r="D786" s="909"/>
      <c r="E786" s="909"/>
      <c r="F786" s="909"/>
      <c r="G786" s="909"/>
      <c r="H786" s="909"/>
      <c r="I786" s="909"/>
      <c r="J786" s="325" t="str">
        <f>IF(基本情報入力シート!M823="","",基本情報入力シート!M823)</f>
        <v/>
      </c>
      <c r="K786" s="325" t="str">
        <f>IF(基本情報入力シート!R823="","",基本情報入力シート!R823)</f>
        <v/>
      </c>
      <c r="L786" s="325" t="str">
        <f>IF(基本情報入力シート!W823="","",基本情報入力シート!W823)</f>
        <v/>
      </c>
      <c r="M786" s="335" t="str">
        <f>IF(基本情報入力シート!X823="","",基本情報入力シート!X823)</f>
        <v/>
      </c>
      <c r="N786" s="339" t="str">
        <f>IF(基本情報入力シート!Y823="","",基本情報入力シート!Y823)</f>
        <v/>
      </c>
      <c r="O786" s="47"/>
      <c r="P786" s="48"/>
      <c r="Q786" s="49"/>
      <c r="R786" s="47"/>
      <c r="S786" s="336"/>
      <c r="T786" s="454" t="str">
        <f>IFERROR(S786*VLOOKUP(AE786,【参考】数式用3!$AN$3:$BU$14,MATCH(N786,【参考】数式用3!$AN$2:$BU$2,0)),"")</f>
        <v/>
      </c>
      <c r="U786" s="337"/>
      <c r="V786" s="55"/>
      <c r="W786" s="55"/>
      <c r="X786" s="960" t="str">
        <f>IFERROR(V786*VLOOKUP(AF786,【参考】数式用3!$AN$15:$BU$23,MATCH(N786,【参考】数式用3!$AN$2:$BU$2,0)),"")</f>
        <v/>
      </c>
      <c r="Y786" s="961"/>
      <c r="Z786" s="450"/>
      <c r="AA786" s="428"/>
      <c r="AB786" s="338" t="str">
        <f>IFERROR(AA786*VLOOKUP(AG786,【参考】数式用3!$AN$24:$BU$27,MATCH(N786,【参考】数式用3!$AN$2:$BU$2,0)),"")</f>
        <v/>
      </c>
      <c r="AC786" s="50"/>
      <c r="AD786" s="427" t="str">
        <f t="shared" si="51"/>
        <v/>
      </c>
      <c r="AE786" s="323" t="str">
        <f t="shared" si="48"/>
        <v/>
      </c>
      <c r="AF786" s="323" t="str">
        <f t="shared" si="49"/>
        <v/>
      </c>
      <c r="AG786" s="323" t="str">
        <f t="shared" si="50"/>
        <v/>
      </c>
    </row>
    <row r="787" spans="1:33" ht="25" customHeight="1">
      <c r="A787" s="430">
        <v>765</v>
      </c>
      <c r="B787" s="908" t="str">
        <f>IF(基本情報入力シート!C824="","",基本情報入力シート!C824)</f>
        <v/>
      </c>
      <c r="C787" s="909"/>
      <c r="D787" s="909"/>
      <c r="E787" s="909"/>
      <c r="F787" s="909"/>
      <c r="G787" s="909"/>
      <c r="H787" s="909"/>
      <c r="I787" s="909"/>
      <c r="J787" s="325" t="str">
        <f>IF(基本情報入力シート!M824="","",基本情報入力シート!M824)</f>
        <v/>
      </c>
      <c r="K787" s="325" t="str">
        <f>IF(基本情報入力シート!R824="","",基本情報入力シート!R824)</f>
        <v/>
      </c>
      <c r="L787" s="325" t="str">
        <f>IF(基本情報入力シート!W824="","",基本情報入力シート!W824)</f>
        <v/>
      </c>
      <c r="M787" s="335" t="str">
        <f>IF(基本情報入力シート!X824="","",基本情報入力シート!X824)</f>
        <v/>
      </c>
      <c r="N787" s="339" t="str">
        <f>IF(基本情報入力シート!Y824="","",基本情報入力シート!Y824)</f>
        <v/>
      </c>
      <c r="O787" s="47"/>
      <c r="P787" s="48"/>
      <c r="Q787" s="49"/>
      <c r="R787" s="47"/>
      <c r="S787" s="336"/>
      <c r="T787" s="454" t="str">
        <f>IFERROR(S787*VLOOKUP(AE787,【参考】数式用3!$AN$3:$BU$14,MATCH(N787,【参考】数式用3!$AN$2:$BU$2,0)),"")</f>
        <v/>
      </c>
      <c r="U787" s="337"/>
      <c r="V787" s="55"/>
      <c r="W787" s="55"/>
      <c r="X787" s="960" t="str">
        <f>IFERROR(V787*VLOOKUP(AF787,【参考】数式用3!$AN$15:$BU$23,MATCH(N787,【参考】数式用3!$AN$2:$BU$2,0)),"")</f>
        <v/>
      </c>
      <c r="Y787" s="961"/>
      <c r="Z787" s="450"/>
      <c r="AA787" s="428"/>
      <c r="AB787" s="338" t="str">
        <f>IFERROR(AA787*VLOOKUP(AG787,【参考】数式用3!$AN$24:$BU$27,MATCH(N787,【参考】数式用3!$AN$2:$BU$2,0)),"")</f>
        <v/>
      </c>
      <c r="AC787" s="50"/>
      <c r="AD787" s="427" t="str">
        <f t="shared" si="51"/>
        <v/>
      </c>
      <c r="AE787" s="323" t="str">
        <f t="shared" si="48"/>
        <v/>
      </c>
      <c r="AF787" s="323" t="str">
        <f t="shared" si="49"/>
        <v/>
      </c>
      <c r="AG787" s="323" t="str">
        <f t="shared" si="50"/>
        <v/>
      </c>
    </row>
    <row r="788" spans="1:33" ht="25" customHeight="1">
      <c r="A788" s="430">
        <v>766</v>
      </c>
      <c r="B788" s="908" t="str">
        <f>IF(基本情報入力シート!C825="","",基本情報入力シート!C825)</f>
        <v/>
      </c>
      <c r="C788" s="909"/>
      <c r="D788" s="909"/>
      <c r="E788" s="909"/>
      <c r="F788" s="909"/>
      <c r="G788" s="909"/>
      <c r="H788" s="909"/>
      <c r="I788" s="909"/>
      <c r="J788" s="325" t="str">
        <f>IF(基本情報入力シート!M825="","",基本情報入力シート!M825)</f>
        <v/>
      </c>
      <c r="K788" s="325" t="str">
        <f>IF(基本情報入力シート!R825="","",基本情報入力シート!R825)</f>
        <v/>
      </c>
      <c r="L788" s="325" t="str">
        <f>IF(基本情報入力シート!W825="","",基本情報入力シート!W825)</f>
        <v/>
      </c>
      <c r="M788" s="335" t="str">
        <f>IF(基本情報入力シート!X825="","",基本情報入力シート!X825)</f>
        <v/>
      </c>
      <c r="N788" s="339" t="str">
        <f>IF(基本情報入力シート!Y825="","",基本情報入力シート!Y825)</f>
        <v/>
      </c>
      <c r="O788" s="47"/>
      <c r="P788" s="48"/>
      <c r="Q788" s="49"/>
      <c r="R788" s="47"/>
      <c r="S788" s="336"/>
      <c r="T788" s="454" t="str">
        <f>IFERROR(S788*VLOOKUP(AE788,【参考】数式用3!$AN$3:$BU$14,MATCH(N788,【参考】数式用3!$AN$2:$BU$2,0)),"")</f>
        <v/>
      </c>
      <c r="U788" s="337"/>
      <c r="V788" s="55"/>
      <c r="W788" s="55"/>
      <c r="X788" s="960" t="str">
        <f>IFERROR(V788*VLOOKUP(AF788,【参考】数式用3!$AN$15:$BU$23,MATCH(N788,【参考】数式用3!$AN$2:$BU$2,0)),"")</f>
        <v/>
      </c>
      <c r="Y788" s="961"/>
      <c r="Z788" s="450"/>
      <c r="AA788" s="428"/>
      <c r="AB788" s="338" t="str">
        <f>IFERROR(AA788*VLOOKUP(AG788,【参考】数式用3!$AN$24:$BU$27,MATCH(N788,【参考】数式用3!$AN$2:$BU$2,0)),"")</f>
        <v/>
      </c>
      <c r="AC788" s="50"/>
      <c r="AD788" s="427" t="str">
        <f t="shared" si="51"/>
        <v/>
      </c>
      <c r="AE788" s="323" t="str">
        <f t="shared" si="48"/>
        <v/>
      </c>
      <c r="AF788" s="323" t="str">
        <f t="shared" si="49"/>
        <v/>
      </c>
      <c r="AG788" s="323" t="str">
        <f t="shared" si="50"/>
        <v/>
      </c>
    </row>
    <row r="789" spans="1:33" ht="25" customHeight="1">
      <c r="A789" s="430">
        <v>767</v>
      </c>
      <c r="B789" s="908" t="str">
        <f>IF(基本情報入力シート!C826="","",基本情報入力シート!C826)</f>
        <v/>
      </c>
      <c r="C789" s="909"/>
      <c r="D789" s="909"/>
      <c r="E789" s="909"/>
      <c r="F789" s="909"/>
      <c r="G789" s="909"/>
      <c r="H789" s="909"/>
      <c r="I789" s="909"/>
      <c r="J789" s="325" t="str">
        <f>IF(基本情報入力シート!M826="","",基本情報入力シート!M826)</f>
        <v/>
      </c>
      <c r="K789" s="325" t="str">
        <f>IF(基本情報入力シート!R826="","",基本情報入力シート!R826)</f>
        <v/>
      </c>
      <c r="L789" s="325" t="str">
        <f>IF(基本情報入力シート!W826="","",基本情報入力シート!W826)</f>
        <v/>
      </c>
      <c r="M789" s="335" t="str">
        <f>IF(基本情報入力シート!X826="","",基本情報入力シート!X826)</f>
        <v/>
      </c>
      <c r="N789" s="339" t="str">
        <f>IF(基本情報入力シート!Y826="","",基本情報入力シート!Y826)</f>
        <v/>
      </c>
      <c r="O789" s="47"/>
      <c r="P789" s="48"/>
      <c r="Q789" s="49"/>
      <c r="R789" s="47"/>
      <c r="S789" s="336"/>
      <c r="T789" s="454" t="str">
        <f>IFERROR(S789*VLOOKUP(AE789,【参考】数式用3!$AN$3:$BU$14,MATCH(N789,【参考】数式用3!$AN$2:$BU$2,0)),"")</f>
        <v/>
      </c>
      <c r="U789" s="337"/>
      <c r="V789" s="55"/>
      <c r="W789" s="55"/>
      <c r="X789" s="960" t="str">
        <f>IFERROR(V789*VLOOKUP(AF789,【参考】数式用3!$AN$15:$BU$23,MATCH(N789,【参考】数式用3!$AN$2:$BU$2,0)),"")</f>
        <v/>
      </c>
      <c r="Y789" s="961"/>
      <c r="Z789" s="450"/>
      <c r="AA789" s="428"/>
      <c r="AB789" s="338" t="str">
        <f>IFERROR(AA789*VLOOKUP(AG789,【参考】数式用3!$AN$24:$BU$27,MATCH(N789,【参考】数式用3!$AN$2:$BU$2,0)),"")</f>
        <v/>
      </c>
      <c r="AC789" s="50"/>
      <c r="AD789" s="427" t="str">
        <f t="shared" si="51"/>
        <v/>
      </c>
      <c r="AE789" s="323" t="str">
        <f t="shared" si="48"/>
        <v/>
      </c>
      <c r="AF789" s="323" t="str">
        <f t="shared" si="49"/>
        <v/>
      </c>
      <c r="AG789" s="323" t="str">
        <f t="shared" si="50"/>
        <v/>
      </c>
    </row>
    <row r="790" spans="1:33" ht="25" customHeight="1">
      <c r="A790" s="430">
        <v>768</v>
      </c>
      <c r="B790" s="908" t="str">
        <f>IF(基本情報入力シート!C827="","",基本情報入力シート!C827)</f>
        <v/>
      </c>
      <c r="C790" s="909"/>
      <c r="D790" s="909"/>
      <c r="E790" s="909"/>
      <c r="F790" s="909"/>
      <c r="G790" s="909"/>
      <c r="H790" s="909"/>
      <c r="I790" s="909"/>
      <c r="J790" s="325" t="str">
        <f>IF(基本情報入力シート!M827="","",基本情報入力シート!M827)</f>
        <v/>
      </c>
      <c r="K790" s="325" t="str">
        <f>IF(基本情報入力シート!R827="","",基本情報入力シート!R827)</f>
        <v/>
      </c>
      <c r="L790" s="325" t="str">
        <f>IF(基本情報入力シート!W827="","",基本情報入力シート!W827)</f>
        <v/>
      </c>
      <c r="M790" s="335" t="str">
        <f>IF(基本情報入力シート!X827="","",基本情報入力シート!X827)</f>
        <v/>
      </c>
      <c r="N790" s="339" t="str">
        <f>IF(基本情報入力シート!Y827="","",基本情報入力シート!Y827)</f>
        <v/>
      </c>
      <c r="O790" s="47"/>
      <c r="P790" s="48"/>
      <c r="Q790" s="49"/>
      <c r="R790" s="47"/>
      <c r="S790" s="336"/>
      <c r="T790" s="454" t="str">
        <f>IFERROR(S790*VLOOKUP(AE790,【参考】数式用3!$AN$3:$BU$14,MATCH(N790,【参考】数式用3!$AN$2:$BU$2,0)),"")</f>
        <v/>
      </c>
      <c r="U790" s="337"/>
      <c r="V790" s="55"/>
      <c r="W790" s="55"/>
      <c r="X790" s="960" t="str">
        <f>IFERROR(V790*VLOOKUP(AF790,【参考】数式用3!$AN$15:$BU$23,MATCH(N790,【参考】数式用3!$AN$2:$BU$2,0)),"")</f>
        <v/>
      </c>
      <c r="Y790" s="961"/>
      <c r="Z790" s="450"/>
      <c r="AA790" s="428"/>
      <c r="AB790" s="338" t="str">
        <f>IFERROR(AA790*VLOOKUP(AG790,【参考】数式用3!$AN$24:$BU$27,MATCH(N790,【参考】数式用3!$AN$2:$BU$2,0)),"")</f>
        <v/>
      </c>
      <c r="AC790" s="50"/>
      <c r="AD790" s="427" t="str">
        <f t="shared" si="51"/>
        <v/>
      </c>
      <c r="AE790" s="323" t="str">
        <f t="shared" si="48"/>
        <v/>
      </c>
      <c r="AF790" s="323" t="str">
        <f t="shared" si="49"/>
        <v/>
      </c>
      <c r="AG790" s="323" t="str">
        <f t="shared" si="50"/>
        <v/>
      </c>
    </row>
    <row r="791" spans="1:33" ht="25" customHeight="1">
      <c r="A791" s="430">
        <v>769</v>
      </c>
      <c r="B791" s="908" t="str">
        <f>IF(基本情報入力シート!C828="","",基本情報入力シート!C828)</f>
        <v/>
      </c>
      <c r="C791" s="909"/>
      <c r="D791" s="909"/>
      <c r="E791" s="909"/>
      <c r="F791" s="909"/>
      <c r="G791" s="909"/>
      <c r="H791" s="909"/>
      <c r="I791" s="909"/>
      <c r="J791" s="325" t="str">
        <f>IF(基本情報入力シート!M828="","",基本情報入力シート!M828)</f>
        <v/>
      </c>
      <c r="K791" s="325" t="str">
        <f>IF(基本情報入力シート!R828="","",基本情報入力シート!R828)</f>
        <v/>
      </c>
      <c r="L791" s="325" t="str">
        <f>IF(基本情報入力シート!W828="","",基本情報入力シート!W828)</f>
        <v/>
      </c>
      <c r="M791" s="335" t="str">
        <f>IF(基本情報入力シート!X828="","",基本情報入力シート!X828)</f>
        <v/>
      </c>
      <c r="N791" s="339" t="str">
        <f>IF(基本情報入力シート!Y828="","",基本情報入力シート!Y828)</f>
        <v/>
      </c>
      <c r="O791" s="47"/>
      <c r="P791" s="48"/>
      <c r="Q791" s="49"/>
      <c r="R791" s="47"/>
      <c r="S791" s="336"/>
      <c r="T791" s="454" t="str">
        <f>IFERROR(S791*VLOOKUP(AE791,【参考】数式用3!$AN$3:$BU$14,MATCH(N791,【参考】数式用3!$AN$2:$BU$2,0)),"")</f>
        <v/>
      </c>
      <c r="U791" s="337"/>
      <c r="V791" s="55"/>
      <c r="W791" s="55"/>
      <c r="X791" s="960" t="str">
        <f>IFERROR(V791*VLOOKUP(AF791,【参考】数式用3!$AN$15:$BU$23,MATCH(N791,【参考】数式用3!$AN$2:$BU$2,0)),"")</f>
        <v/>
      </c>
      <c r="Y791" s="961"/>
      <c r="Z791" s="450"/>
      <c r="AA791" s="428"/>
      <c r="AB791" s="338" t="str">
        <f>IFERROR(AA791*VLOOKUP(AG791,【参考】数式用3!$AN$24:$BU$27,MATCH(N791,【参考】数式用3!$AN$2:$BU$2,0)),"")</f>
        <v/>
      </c>
      <c r="AC791" s="50"/>
      <c r="AD791" s="427" t="str">
        <f t="shared" si="51"/>
        <v/>
      </c>
      <c r="AE791" s="323" t="str">
        <f t="shared" ref="AE791:AE854" si="52">IF(AND(O791="",R791=""),"",O791&amp;"から"&amp;R791)</f>
        <v/>
      </c>
      <c r="AF791" s="323" t="str">
        <f t="shared" ref="AF791:AF854" si="53">IF(AND(P791="",U791=""),"",P791&amp;"から"&amp;U791)</f>
        <v/>
      </c>
      <c r="AG791" s="323" t="str">
        <f t="shared" ref="AG791:AG854" si="54">IF(AND(Q791="",Z791=""),"",Q791&amp;"から"&amp;Z791)</f>
        <v/>
      </c>
    </row>
    <row r="792" spans="1:33" ht="25" customHeight="1">
      <c r="A792" s="430">
        <v>770</v>
      </c>
      <c r="B792" s="908" t="str">
        <f>IF(基本情報入力シート!C829="","",基本情報入力シート!C829)</f>
        <v/>
      </c>
      <c r="C792" s="909"/>
      <c r="D792" s="909"/>
      <c r="E792" s="909"/>
      <c r="F792" s="909"/>
      <c r="G792" s="909"/>
      <c r="H792" s="909"/>
      <c r="I792" s="909"/>
      <c r="J792" s="325" t="str">
        <f>IF(基本情報入力シート!M829="","",基本情報入力シート!M829)</f>
        <v/>
      </c>
      <c r="K792" s="325" t="str">
        <f>IF(基本情報入力シート!R829="","",基本情報入力シート!R829)</f>
        <v/>
      </c>
      <c r="L792" s="325" t="str">
        <f>IF(基本情報入力シート!W829="","",基本情報入力シート!W829)</f>
        <v/>
      </c>
      <c r="M792" s="335" t="str">
        <f>IF(基本情報入力シート!X829="","",基本情報入力シート!X829)</f>
        <v/>
      </c>
      <c r="N792" s="339" t="str">
        <f>IF(基本情報入力シート!Y829="","",基本情報入力シート!Y829)</f>
        <v/>
      </c>
      <c r="O792" s="47"/>
      <c r="P792" s="48"/>
      <c r="Q792" s="49"/>
      <c r="R792" s="47"/>
      <c r="S792" s="336"/>
      <c r="T792" s="454" t="str">
        <f>IFERROR(S792*VLOOKUP(AE792,【参考】数式用3!$AN$3:$BU$14,MATCH(N792,【参考】数式用3!$AN$2:$BU$2,0)),"")</f>
        <v/>
      </c>
      <c r="U792" s="337"/>
      <c r="V792" s="55"/>
      <c r="W792" s="55"/>
      <c r="X792" s="960" t="str">
        <f>IFERROR(V792*VLOOKUP(AF792,【参考】数式用3!$AN$15:$BU$23,MATCH(N792,【参考】数式用3!$AN$2:$BU$2,0)),"")</f>
        <v/>
      </c>
      <c r="Y792" s="961"/>
      <c r="Z792" s="450"/>
      <c r="AA792" s="428"/>
      <c r="AB792" s="338" t="str">
        <f>IFERROR(AA792*VLOOKUP(AG792,【参考】数式用3!$AN$24:$BU$27,MATCH(N792,【参考】数式用3!$AN$2:$BU$2,0)),"")</f>
        <v/>
      </c>
      <c r="AC792" s="50"/>
      <c r="AD792" s="427" t="str">
        <f t="shared" si="51"/>
        <v/>
      </c>
      <c r="AE792" s="323" t="str">
        <f t="shared" si="52"/>
        <v/>
      </c>
      <c r="AF792" s="323" t="str">
        <f t="shared" si="53"/>
        <v/>
      </c>
      <c r="AG792" s="323" t="str">
        <f t="shared" si="54"/>
        <v/>
      </c>
    </row>
    <row r="793" spans="1:33" ht="25" customHeight="1">
      <c r="A793" s="430">
        <v>771</v>
      </c>
      <c r="B793" s="908" t="str">
        <f>IF(基本情報入力シート!C830="","",基本情報入力シート!C830)</f>
        <v/>
      </c>
      <c r="C793" s="909"/>
      <c r="D793" s="909"/>
      <c r="E793" s="909"/>
      <c r="F793" s="909"/>
      <c r="G793" s="909"/>
      <c r="H793" s="909"/>
      <c r="I793" s="909"/>
      <c r="J793" s="325" t="str">
        <f>IF(基本情報入力シート!M830="","",基本情報入力シート!M830)</f>
        <v/>
      </c>
      <c r="K793" s="325" t="str">
        <f>IF(基本情報入力シート!R830="","",基本情報入力シート!R830)</f>
        <v/>
      </c>
      <c r="L793" s="325" t="str">
        <f>IF(基本情報入力シート!W830="","",基本情報入力シート!W830)</f>
        <v/>
      </c>
      <c r="M793" s="335" t="str">
        <f>IF(基本情報入力シート!X830="","",基本情報入力シート!X830)</f>
        <v/>
      </c>
      <c r="N793" s="339" t="str">
        <f>IF(基本情報入力シート!Y830="","",基本情報入力シート!Y830)</f>
        <v/>
      </c>
      <c r="O793" s="47"/>
      <c r="P793" s="48"/>
      <c r="Q793" s="49"/>
      <c r="R793" s="47"/>
      <c r="S793" s="336"/>
      <c r="T793" s="454" t="str">
        <f>IFERROR(S793*VLOOKUP(AE793,【参考】数式用3!$AN$3:$BU$14,MATCH(N793,【参考】数式用3!$AN$2:$BU$2,0)),"")</f>
        <v/>
      </c>
      <c r="U793" s="337"/>
      <c r="V793" s="55"/>
      <c r="W793" s="55"/>
      <c r="X793" s="960" t="str">
        <f>IFERROR(V793*VLOOKUP(AF793,【参考】数式用3!$AN$15:$BU$23,MATCH(N793,【参考】数式用3!$AN$2:$BU$2,0)),"")</f>
        <v/>
      </c>
      <c r="Y793" s="961"/>
      <c r="Z793" s="450"/>
      <c r="AA793" s="428"/>
      <c r="AB793" s="338" t="str">
        <f>IFERROR(AA793*VLOOKUP(AG793,【参考】数式用3!$AN$24:$BU$27,MATCH(N793,【参考】数式用3!$AN$2:$BU$2,0)),"")</f>
        <v/>
      </c>
      <c r="AC793" s="50"/>
      <c r="AD793" s="427" t="str">
        <f t="shared" si="51"/>
        <v/>
      </c>
      <c r="AE793" s="323" t="str">
        <f t="shared" si="52"/>
        <v/>
      </c>
      <c r="AF793" s="323" t="str">
        <f t="shared" si="53"/>
        <v/>
      </c>
      <c r="AG793" s="323" t="str">
        <f t="shared" si="54"/>
        <v/>
      </c>
    </row>
    <row r="794" spans="1:33" ht="25" customHeight="1">
      <c r="A794" s="430">
        <v>772</v>
      </c>
      <c r="B794" s="908" t="str">
        <f>IF(基本情報入力シート!C831="","",基本情報入力シート!C831)</f>
        <v/>
      </c>
      <c r="C794" s="909"/>
      <c r="D794" s="909"/>
      <c r="E794" s="909"/>
      <c r="F794" s="909"/>
      <c r="G794" s="909"/>
      <c r="H794" s="909"/>
      <c r="I794" s="909"/>
      <c r="J794" s="325" t="str">
        <f>IF(基本情報入力シート!M831="","",基本情報入力シート!M831)</f>
        <v/>
      </c>
      <c r="K794" s="325" t="str">
        <f>IF(基本情報入力シート!R831="","",基本情報入力シート!R831)</f>
        <v/>
      </c>
      <c r="L794" s="325" t="str">
        <f>IF(基本情報入力シート!W831="","",基本情報入力シート!W831)</f>
        <v/>
      </c>
      <c r="M794" s="335" t="str">
        <f>IF(基本情報入力シート!X831="","",基本情報入力シート!X831)</f>
        <v/>
      </c>
      <c r="N794" s="339" t="str">
        <f>IF(基本情報入力シート!Y831="","",基本情報入力シート!Y831)</f>
        <v/>
      </c>
      <c r="O794" s="47"/>
      <c r="P794" s="48"/>
      <c r="Q794" s="49"/>
      <c r="R794" s="47"/>
      <c r="S794" s="336"/>
      <c r="T794" s="454" t="str">
        <f>IFERROR(S794*VLOOKUP(AE794,【参考】数式用3!$AN$3:$BU$14,MATCH(N794,【参考】数式用3!$AN$2:$BU$2,0)),"")</f>
        <v/>
      </c>
      <c r="U794" s="337"/>
      <c r="V794" s="55"/>
      <c r="W794" s="55"/>
      <c r="X794" s="960" t="str">
        <f>IFERROR(V794*VLOOKUP(AF794,【参考】数式用3!$AN$15:$BU$23,MATCH(N794,【参考】数式用3!$AN$2:$BU$2,0)),"")</f>
        <v/>
      </c>
      <c r="Y794" s="961"/>
      <c r="Z794" s="450"/>
      <c r="AA794" s="428"/>
      <c r="AB794" s="338" t="str">
        <f>IFERROR(AA794*VLOOKUP(AG794,【参考】数式用3!$AN$24:$BU$27,MATCH(N794,【参考】数式用3!$AN$2:$BU$2,0)),"")</f>
        <v/>
      </c>
      <c r="AC794" s="50"/>
      <c r="AD794" s="427" t="str">
        <f t="shared" si="51"/>
        <v/>
      </c>
      <c r="AE794" s="323" t="str">
        <f t="shared" si="52"/>
        <v/>
      </c>
      <c r="AF794" s="323" t="str">
        <f t="shared" si="53"/>
        <v/>
      </c>
      <c r="AG794" s="323" t="str">
        <f t="shared" si="54"/>
        <v/>
      </c>
    </row>
    <row r="795" spans="1:33" ht="25" customHeight="1">
      <c r="A795" s="430">
        <v>773</v>
      </c>
      <c r="B795" s="908" t="str">
        <f>IF(基本情報入力シート!C832="","",基本情報入力シート!C832)</f>
        <v/>
      </c>
      <c r="C795" s="909"/>
      <c r="D795" s="909"/>
      <c r="E795" s="909"/>
      <c r="F795" s="909"/>
      <c r="G795" s="909"/>
      <c r="H795" s="909"/>
      <c r="I795" s="909"/>
      <c r="J795" s="325" t="str">
        <f>IF(基本情報入力シート!M832="","",基本情報入力シート!M832)</f>
        <v/>
      </c>
      <c r="K795" s="325" t="str">
        <f>IF(基本情報入力シート!R832="","",基本情報入力シート!R832)</f>
        <v/>
      </c>
      <c r="L795" s="325" t="str">
        <f>IF(基本情報入力シート!W832="","",基本情報入力シート!W832)</f>
        <v/>
      </c>
      <c r="M795" s="335" t="str">
        <f>IF(基本情報入力シート!X832="","",基本情報入力シート!X832)</f>
        <v/>
      </c>
      <c r="N795" s="339" t="str">
        <f>IF(基本情報入力シート!Y832="","",基本情報入力シート!Y832)</f>
        <v/>
      </c>
      <c r="O795" s="47"/>
      <c r="P795" s="48"/>
      <c r="Q795" s="49"/>
      <c r="R795" s="47"/>
      <c r="S795" s="336"/>
      <c r="T795" s="454" t="str">
        <f>IFERROR(S795*VLOOKUP(AE795,【参考】数式用3!$AN$3:$BU$14,MATCH(N795,【参考】数式用3!$AN$2:$BU$2,0)),"")</f>
        <v/>
      </c>
      <c r="U795" s="337"/>
      <c r="V795" s="55"/>
      <c r="W795" s="55"/>
      <c r="X795" s="960" t="str">
        <f>IFERROR(V795*VLOOKUP(AF795,【参考】数式用3!$AN$15:$BU$23,MATCH(N795,【参考】数式用3!$AN$2:$BU$2,0)),"")</f>
        <v/>
      </c>
      <c r="Y795" s="961"/>
      <c r="Z795" s="450"/>
      <c r="AA795" s="428"/>
      <c r="AB795" s="338" t="str">
        <f>IFERROR(AA795*VLOOKUP(AG795,【参考】数式用3!$AN$24:$BU$27,MATCH(N795,【参考】数式用3!$AN$2:$BU$2,0)),"")</f>
        <v/>
      </c>
      <c r="AC795" s="50"/>
      <c r="AD795" s="427" t="str">
        <f t="shared" si="51"/>
        <v/>
      </c>
      <c r="AE795" s="323" t="str">
        <f t="shared" si="52"/>
        <v/>
      </c>
      <c r="AF795" s="323" t="str">
        <f t="shared" si="53"/>
        <v/>
      </c>
      <c r="AG795" s="323" t="str">
        <f t="shared" si="54"/>
        <v/>
      </c>
    </row>
    <row r="796" spans="1:33" ht="25" customHeight="1">
      <c r="A796" s="430">
        <v>774</v>
      </c>
      <c r="B796" s="908" t="str">
        <f>IF(基本情報入力シート!C833="","",基本情報入力シート!C833)</f>
        <v/>
      </c>
      <c r="C796" s="909"/>
      <c r="D796" s="909"/>
      <c r="E796" s="909"/>
      <c r="F796" s="909"/>
      <c r="G796" s="909"/>
      <c r="H796" s="909"/>
      <c r="I796" s="909"/>
      <c r="J796" s="325" t="str">
        <f>IF(基本情報入力シート!M833="","",基本情報入力シート!M833)</f>
        <v/>
      </c>
      <c r="K796" s="325" t="str">
        <f>IF(基本情報入力シート!R833="","",基本情報入力シート!R833)</f>
        <v/>
      </c>
      <c r="L796" s="325" t="str">
        <f>IF(基本情報入力シート!W833="","",基本情報入力シート!W833)</f>
        <v/>
      </c>
      <c r="M796" s="335" t="str">
        <f>IF(基本情報入力シート!X833="","",基本情報入力シート!X833)</f>
        <v/>
      </c>
      <c r="N796" s="339" t="str">
        <f>IF(基本情報入力シート!Y833="","",基本情報入力シート!Y833)</f>
        <v/>
      </c>
      <c r="O796" s="47"/>
      <c r="P796" s="48"/>
      <c r="Q796" s="49"/>
      <c r="R796" s="47"/>
      <c r="S796" s="336"/>
      <c r="T796" s="454" t="str">
        <f>IFERROR(S796*VLOOKUP(AE796,【参考】数式用3!$AN$3:$BU$14,MATCH(N796,【参考】数式用3!$AN$2:$BU$2,0)),"")</f>
        <v/>
      </c>
      <c r="U796" s="337"/>
      <c r="V796" s="55"/>
      <c r="W796" s="55"/>
      <c r="X796" s="960" t="str">
        <f>IFERROR(V796*VLOOKUP(AF796,【参考】数式用3!$AN$15:$BU$23,MATCH(N796,【参考】数式用3!$AN$2:$BU$2,0)),"")</f>
        <v/>
      </c>
      <c r="Y796" s="961"/>
      <c r="Z796" s="450"/>
      <c r="AA796" s="428"/>
      <c r="AB796" s="338" t="str">
        <f>IFERROR(AA796*VLOOKUP(AG796,【参考】数式用3!$AN$24:$BU$27,MATCH(N796,【参考】数式用3!$AN$2:$BU$2,0)),"")</f>
        <v/>
      </c>
      <c r="AC796" s="50"/>
      <c r="AD796" s="427" t="str">
        <f t="shared" si="51"/>
        <v/>
      </c>
      <c r="AE796" s="323" t="str">
        <f t="shared" si="52"/>
        <v/>
      </c>
      <c r="AF796" s="323" t="str">
        <f t="shared" si="53"/>
        <v/>
      </c>
      <c r="AG796" s="323" t="str">
        <f t="shared" si="54"/>
        <v/>
      </c>
    </row>
    <row r="797" spans="1:33" ht="25" customHeight="1">
      <c r="A797" s="430">
        <v>775</v>
      </c>
      <c r="B797" s="908" t="str">
        <f>IF(基本情報入力シート!C834="","",基本情報入力シート!C834)</f>
        <v/>
      </c>
      <c r="C797" s="909"/>
      <c r="D797" s="909"/>
      <c r="E797" s="909"/>
      <c r="F797" s="909"/>
      <c r="G797" s="909"/>
      <c r="H797" s="909"/>
      <c r="I797" s="909"/>
      <c r="J797" s="325" t="str">
        <f>IF(基本情報入力シート!M834="","",基本情報入力シート!M834)</f>
        <v/>
      </c>
      <c r="K797" s="325" t="str">
        <f>IF(基本情報入力シート!R834="","",基本情報入力シート!R834)</f>
        <v/>
      </c>
      <c r="L797" s="325" t="str">
        <f>IF(基本情報入力シート!W834="","",基本情報入力シート!W834)</f>
        <v/>
      </c>
      <c r="M797" s="335" t="str">
        <f>IF(基本情報入力シート!X834="","",基本情報入力シート!X834)</f>
        <v/>
      </c>
      <c r="N797" s="339" t="str">
        <f>IF(基本情報入力シート!Y834="","",基本情報入力シート!Y834)</f>
        <v/>
      </c>
      <c r="O797" s="47"/>
      <c r="P797" s="48"/>
      <c r="Q797" s="49"/>
      <c r="R797" s="47"/>
      <c r="S797" s="336"/>
      <c r="T797" s="454" t="str">
        <f>IFERROR(S797*VLOOKUP(AE797,【参考】数式用3!$AN$3:$BU$14,MATCH(N797,【参考】数式用3!$AN$2:$BU$2,0)),"")</f>
        <v/>
      </c>
      <c r="U797" s="337"/>
      <c r="V797" s="55"/>
      <c r="W797" s="55"/>
      <c r="X797" s="960" t="str">
        <f>IFERROR(V797*VLOOKUP(AF797,【参考】数式用3!$AN$15:$BU$23,MATCH(N797,【参考】数式用3!$AN$2:$BU$2,0)),"")</f>
        <v/>
      </c>
      <c r="Y797" s="961"/>
      <c r="Z797" s="450"/>
      <c r="AA797" s="428"/>
      <c r="AB797" s="338" t="str">
        <f>IFERROR(AA797*VLOOKUP(AG797,【参考】数式用3!$AN$24:$BU$27,MATCH(N797,【参考】数式用3!$AN$2:$BU$2,0)),"")</f>
        <v/>
      </c>
      <c r="AC797" s="50"/>
      <c r="AD797" s="427" t="str">
        <f t="shared" si="51"/>
        <v/>
      </c>
      <c r="AE797" s="323" t="str">
        <f t="shared" si="52"/>
        <v/>
      </c>
      <c r="AF797" s="323" t="str">
        <f t="shared" si="53"/>
        <v/>
      </c>
      <c r="AG797" s="323" t="str">
        <f t="shared" si="54"/>
        <v/>
      </c>
    </row>
    <row r="798" spans="1:33" ht="25" customHeight="1">
      <c r="A798" s="430">
        <v>776</v>
      </c>
      <c r="B798" s="908" t="str">
        <f>IF(基本情報入力シート!C835="","",基本情報入力シート!C835)</f>
        <v/>
      </c>
      <c r="C798" s="909"/>
      <c r="D798" s="909"/>
      <c r="E798" s="909"/>
      <c r="F798" s="909"/>
      <c r="G798" s="909"/>
      <c r="H798" s="909"/>
      <c r="I798" s="909"/>
      <c r="J798" s="325" t="str">
        <f>IF(基本情報入力シート!M835="","",基本情報入力シート!M835)</f>
        <v/>
      </c>
      <c r="K798" s="325" t="str">
        <f>IF(基本情報入力シート!R835="","",基本情報入力シート!R835)</f>
        <v/>
      </c>
      <c r="L798" s="325" t="str">
        <f>IF(基本情報入力シート!W835="","",基本情報入力シート!W835)</f>
        <v/>
      </c>
      <c r="M798" s="335" t="str">
        <f>IF(基本情報入力シート!X835="","",基本情報入力シート!X835)</f>
        <v/>
      </c>
      <c r="N798" s="339" t="str">
        <f>IF(基本情報入力シート!Y835="","",基本情報入力シート!Y835)</f>
        <v/>
      </c>
      <c r="O798" s="47"/>
      <c r="P798" s="48"/>
      <c r="Q798" s="49"/>
      <c r="R798" s="47"/>
      <c r="S798" s="336"/>
      <c r="T798" s="454" t="str">
        <f>IFERROR(S798*VLOOKUP(AE798,【参考】数式用3!$AN$3:$BU$14,MATCH(N798,【参考】数式用3!$AN$2:$BU$2,0)),"")</f>
        <v/>
      </c>
      <c r="U798" s="337"/>
      <c r="V798" s="55"/>
      <c r="W798" s="55"/>
      <c r="X798" s="960" t="str">
        <f>IFERROR(V798*VLOOKUP(AF798,【参考】数式用3!$AN$15:$BU$23,MATCH(N798,【参考】数式用3!$AN$2:$BU$2,0)),"")</f>
        <v/>
      </c>
      <c r="Y798" s="961"/>
      <c r="Z798" s="450"/>
      <c r="AA798" s="428"/>
      <c r="AB798" s="338" t="str">
        <f>IFERROR(AA798*VLOOKUP(AG798,【参考】数式用3!$AN$24:$BU$27,MATCH(N798,【参考】数式用3!$AN$2:$BU$2,0)),"")</f>
        <v/>
      </c>
      <c r="AC798" s="50"/>
      <c r="AD798" s="427" t="str">
        <f t="shared" si="51"/>
        <v/>
      </c>
      <c r="AE798" s="323" t="str">
        <f t="shared" si="52"/>
        <v/>
      </c>
      <c r="AF798" s="323" t="str">
        <f t="shared" si="53"/>
        <v/>
      </c>
      <c r="AG798" s="323" t="str">
        <f t="shared" si="54"/>
        <v/>
      </c>
    </row>
    <row r="799" spans="1:33" ht="25" customHeight="1">
      <c r="A799" s="430">
        <v>777</v>
      </c>
      <c r="B799" s="908" t="str">
        <f>IF(基本情報入力シート!C836="","",基本情報入力シート!C836)</f>
        <v/>
      </c>
      <c r="C799" s="909"/>
      <c r="D799" s="909"/>
      <c r="E799" s="909"/>
      <c r="F799" s="909"/>
      <c r="G799" s="909"/>
      <c r="H799" s="909"/>
      <c r="I799" s="909"/>
      <c r="J799" s="325" t="str">
        <f>IF(基本情報入力シート!M836="","",基本情報入力シート!M836)</f>
        <v/>
      </c>
      <c r="K799" s="325" t="str">
        <f>IF(基本情報入力シート!R836="","",基本情報入力シート!R836)</f>
        <v/>
      </c>
      <c r="L799" s="325" t="str">
        <f>IF(基本情報入力シート!W836="","",基本情報入力シート!W836)</f>
        <v/>
      </c>
      <c r="M799" s="335" t="str">
        <f>IF(基本情報入力シート!X836="","",基本情報入力シート!X836)</f>
        <v/>
      </c>
      <c r="N799" s="339" t="str">
        <f>IF(基本情報入力シート!Y836="","",基本情報入力シート!Y836)</f>
        <v/>
      </c>
      <c r="O799" s="47"/>
      <c r="P799" s="48"/>
      <c r="Q799" s="49"/>
      <c r="R799" s="47"/>
      <c r="S799" s="336"/>
      <c r="T799" s="454" t="str">
        <f>IFERROR(S799*VLOOKUP(AE799,【参考】数式用3!$AN$3:$BU$14,MATCH(N799,【参考】数式用3!$AN$2:$BU$2,0)),"")</f>
        <v/>
      </c>
      <c r="U799" s="337"/>
      <c r="V799" s="55"/>
      <c r="W799" s="55"/>
      <c r="X799" s="960" t="str">
        <f>IFERROR(V799*VLOOKUP(AF799,【参考】数式用3!$AN$15:$BU$23,MATCH(N799,【参考】数式用3!$AN$2:$BU$2,0)),"")</f>
        <v/>
      </c>
      <c r="Y799" s="961"/>
      <c r="Z799" s="450"/>
      <c r="AA799" s="428"/>
      <c r="AB799" s="338" t="str">
        <f>IFERROR(AA799*VLOOKUP(AG799,【参考】数式用3!$AN$24:$BU$27,MATCH(N799,【参考】数式用3!$AN$2:$BU$2,0)),"")</f>
        <v/>
      </c>
      <c r="AC799" s="50"/>
      <c r="AD799" s="427" t="str">
        <f t="shared" si="51"/>
        <v/>
      </c>
      <c r="AE799" s="323" t="str">
        <f t="shared" si="52"/>
        <v/>
      </c>
      <c r="AF799" s="323" t="str">
        <f t="shared" si="53"/>
        <v/>
      </c>
      <c r="AG799" s="323" t="str">
        <f t="shared" si="54"/>
        <v/>
      </c>
    </row>
    <row r="800" spans="1:33" ht="25" customHeight="1">
      <c r="A800" s="430">
        <v>778</v>
      </c>
      <c r="B800" s="908" t="str">
        <f>IF(基本情報入力シート!C837="","",基本情報入力シート!C837)</f>
        <v/>
      </c>
      <c r="C800" s="909"/>
      <c r="D800" s="909"/>
      <c r="E800" s="909"/>
      <c r="F800" s="909"/>
      <c r="G800" s="909"/>
      <c r="H800" s="909"/>
      <c r="I800" s="909"/>
      <c r="J800" s="325" t="str">
        <f>IF(基本情報入力シート!M837="","",基本情報入力シート!M837)</f>
        <v/>
      </c>
      <c r="K800" s="325" t="str">
        <f>IF(基本情報入力シート!R837="","",基本情報入力シート!R837)</f>
        <v/>
      </c>
      <c r="L800" s="325" t="str">
        <f>IF(基本情報入力シート!W837="","",基本情報入力シート!W837)</f>
        <v/>
      </c>
      <c r="M800" s="335" t="str">
        <f>IF(基本情報入力シート!X837="","",基本情報入力シート!X837)</f>
        <v/>
      </c>
      <c r="N800" s="339" t="str">
        <f>IF(基本情報入力シート!Y837="","",基本情報入力シート!Y837)</f>
        <v/>
      </c>
      <c r="O800" s="47"/>
      <c r="P800" s="48"/>
      <c r="Q800" s="49"/>
      <c r="R800" s="47"/>
      <c r="S800" s="336"/>
      <c r="T800" s="454" t="str">
        <f>IFERROR(S800*VLOOKUP(AE800,【参考】数式用3!$AN$3:$BU$14,MATCH(N800,【参考】数式用3!$AN$2:$BU$2,0)),"")</f>
        <v/>
      </c>
      <c r="U800" s="337"/>
      <c r="V800" s="55"/>
      <c r="W800" s="55"/>
      <c r="X800" s="960" t="str">
        <f>IFERROR(V800*VLOOKUP(AF800,【参考】数式用3!$AN$15:$BU$23,MATCH(N800,【参考】数式用3!$AN$2:$BU$2,0)),"")</f>
        <v/>
      </c>
      <c r="Y800" s="961"/>
      <c r="Z800" s="450"/>
      <c r="AA800" s="428"/>
      <c r="AB800" s="338" t="str">
        <f>IFERROR(AA800*VLOOKUP(AG800,【参考】数式用3!$AN$24:$BU$27,MATCH(N800,【参考】数式用3!$AN$2:$BU$2,0)),"")</f>
        <v/>
      </c>
      <c r="AC800" s="50"/>
      <c r="AD800" s="427" t="str">
        <f t="shared" si="51"/>
        <v/>
      </c>
      <c r="AE800" s="323" t="str">
        <f t="shared" si="52"/>
        <v/>
      </c>
      <c r="AF800" s="323" t="str">
        <f t="shared" si="53"/>
        <v/>
      </c>
      <c r="AG800" s="323" t="str">
        <f t="shared" si="54"/>
        <v/>
      </c>
    </row>
    <row r="801" spans="1:33" ht="25" customHeight="1">
      <c r="A801" s="430">
        <v>779</v>
      </c>
      <c r="B801" s="908" t="str">
        <f>IF(基本情報入力シート!C838="","",基本情報入力シート!C838)</f>
        <v/>
      </c>
      <c r="C801" s="909"/>
      <c r="D801" s="909"/>
      <c r="E801" s="909"/>
      <c r="F801" s="909"/>
      <c r="G801" s="909"/>
      <c r="H801" s="909"/>
      <c r="I801" s="909"/>
      <c r="J801" s="325" t="str">
        <f>IF(基本情報入力シート!M838="","",基本情報入力シート!M838)</f>
        <v/>
      </c>
      <c r="K801" s="325" t="str">
        <f>IF(基本情報入力シート!R838="","",基本情報入力シート!R838)</f>
        <v/>
      </c>
      <c r="L801" s="325" t="str">
        <f>IF(基本情報入力シート!W838="","",基本情報入力シート!W838)</f>
        <v/>
      </c>
      <c r="M801" s="335" t="str">
        <f>IF(基本情報入力シート!X838="","",基本情報入力シート!X838)</f>
        <v/>
      </c>
      <c r="N801" s="339" t="str">
        <f>IF(基本情報入力シート!Y838="","",基本情報入力シート!Y838)</f>
        <v/>
      </c>
      <c r="O801" s="47"/>
      <c r="P801" s="48"/>
      <c r="Q801" s="49"/>
      <c r="R801" s="47"/>
      <c r="S801" s="336"/>
      <c r="T801" s="454" t="str">
        <f>IFERROR(S801*VLOOKUP(AE801,【参考】数式用3!$AN$3:$BU$14,MATCH(N801,【参考】数式用3!$AN$2:$BU$2,0)),"")</f>
        <v/>
      </c>
      <c r="U801" s="337"/>
      <c r="V801" s="55"/>
      <c r="W801" s="55"/>
      <c r="X801" s="960" t="str">
        <f>IFERROR(V801*VLOOKUP(AF801,【参考】数式用3!$AN$15:$BU$23,MATCH(N801,【参考】数式用3!$AN$2:$BU$2,0)),"")</f>
        <v/>
      </c>
      <c r="Y801" s="961"/>
      <c r="Z801" s="450"/>
      <c r="AA801" s="428"/>
      <c r="AB801" s="338" t="str">
        <f>IFERROR(AA801*VLOOKUP(AG801,【参考】数式用3!$AN$24:$BU$27,MATCH(N801,【参考】数式用3!$AN$2:$BU$2,0)),"")</f>
        <v/>
      </c>
      <c r="AC801" s="50"/>
      <c r="AD801" s="427" t="str">
        <f t="shared" si="51"/>
        <v/>
      </c>
      <c r="AE801" s="323" t="str">
        <f t="shared" si="52"/>
        <v/>
      </c>
      <c r="AF801" s="323" t="str">
        <f t="shared" si="53"/>
        <v/>
      </c>
      <c r="AG801" s="323" t="str">
        <f t="shared" si="54"/>
        <v/>
      </c>
    </row>
    <row r="802" spans="1:33" ht="25" customHeight="1">
      <c r="A802" s="430">
        <v>780</v>
      </c>
      <c r="B802" s="908" t="str">
        <f>IF(基本情報入力シート!C839="","",基本情報入力シート!C839)</f>
        <v/>
      </c>
      <c r="C802" s="909"/>
      <c r="D802" s="909"/>
      <c r="E802" s="909"/>
      <c r="F802" s="909"/>
      <c r="G802" s="909"/>
      <c r="H802" s="909"/>
      <c r="I802" s="909"/>
      <c r="J802" s="325" t="str">
        <f>IF(基本情報入力シート!M839="","",基本情報入力シート!M839)</f>
        <v/>
      </c>
      <c r="K802" s="325" t="str">
        <f>IF(基本情報入力シート!R839="","",基本情報入力シート!R839)</f>
        <v/>
      </c>
      <c r="L802" s="325" t="str">
        <f>IF(基本情報入力シート!W839="","",基本情報入力シート!W839)</f>
        <v/>
      </c>
      <c r="M802" s="335" t="str">
        <f>IF(基本情報入力シート!X839="","",基本情報入力シート!X839)</f>
        <v/>
      </c>
      <c r="N802" s="339" t="str">
        <f>IF(基本情報入力シート!Y839="","",基本情報入力シート!Y839)</f>
        <v/>
      </c>
      <c r="O802" s="47"/>
      <c r="P802" s="48"/>
      <c r="Q802" s="49"/>
      <c r="R802" s="47"/>
      <c r="S802" s="336"/>
      <c r="T802" s="454" t="str">
        <f>IFERROR(S802*VLOOKUP(AE802,【参考】数式用3!$AN$3:$BU$14,MATCH(N802,【参考】数式用3!$AN$2:$BU$2,0)),"")</f>
        <v/>
      </c>
      <c r="U802" s="337"/>
      <c r="V802" s="55"/>
      <c r="W802" s="55"/>
      <c r="X802" s="960" t="str">
        <f>IFERROR(V802*VLOOKUP(AF802,【参考】数式用3!$AN$15:$BU$23,MATCH(N802,【参考】数式用3!$AN$2:$BU$2,0)),"")</f>
        <v/>
      </c>
      <c r="Y802" s="961"/>
      <c r="Z802" s="450"/>
      <c r="AA802" s="428"/>
      <c r="AB802" s="338" t="str">
        <f>IFERROR(AA802*VLOOKUP(AG802,【参考】数式用3!$AN$24:$BU$27,MATCH(N802,【参考】数式用3!$AN$2:$BU$2,0)),"")</f>
        <v/>
      </c>
      <c r="AC802" s="50"/>
      <c r="AD802" s="427" t="str">
        <f t="shared" si="51"/>
        <v/>
      </c>
      <c r="AE802" s="323" t="str">
        <f t="shared" si="52"/>
        <v/>
      </c>
      <c r="AF802" s="323" t="str">
        <f t="shared" si="53"/>
        <v/>
      </c>
      <c r="AG802" s="323" t="str">
        <f t="shared" si="54"/>
        <v/>
      </c>
    </row>
    <row r="803" spans="1:33" ht="25" customHeight="1">
      <c r="A803" s="430">
        <v>781</v>
      </c>
      <c r="B803" s="908" t="str">
        <f>IF(基本情報入力シート!C840="","",基本情報入力シート!C840)</f>
        <v/>
      </c>
      <c r="C803" s="909"/>
      <c r="D803" s="909"/>
      <c r="E803" s="909"/>
      <c r="F803" s="909"/>
      <c r="G803" s="909"/>
      <c r="H803" s="909"/>
      <c r="I803" s="909"/>
      <c r="J803" s="325" t="str">
        <f>IF(基本情報入力シート!M840="","",基本情報入力シート!M840)</f>
        <v/>
      </c>
      <c r="K803" s="325" t="str">
        <f>IF(基本情報入力シート!R840="","",基本情報入力シート!R840)</f>
        <v/>
      </c>
      <c r="L803" s="325" t="str">
        <f>IF(基本情報入力シート!W840="","",基本情報入力シート!W840)</f>
        <v/>
      </c>
      <c r="M803" s="335" t="str">
        <f>IF(基本情報入力シート!X840="","",基本情報入力シート!X840)</f>
        <v/>
      </c>
      <c r="N803" s="339" t="str">
        <f>IF(基本情報入力シート!Y840="","",基本情報入力シート!Y840)</f>
        <v/>
      </c>
      <c r="O803" s="47"/>
      <c r="P803" s="48"/>
      <c r="Q803" s="49"/>
      <c r="R803" s="47"/>
      <c r="S803" s="336"/>
      <c r="T803" s="454" t="str">
        <f>IFERROR(S803*VLOOKUP(AE803,【参考】数式用3!$AN$3:$BU$14,MATCH(N803,【参考】数式用3!$AN$2:$BU$2,0)),"")</f>
        <v/>
      </c>
      <c r="U803" s="337"/>
      <c r="V803" s="55"/>
      <c r="W803" s="55"/>
      <c r="X803" s="960" t="str">
        <f>IFERROR(V803*VLOOKUP(AF803,【参考】数式用3!$AN$15:$BU$23,MATCH(N803,【参考】数式用3!$AN$2:$BU$2,0)),"")</f>
        <v/>
      </c>
      <c r="Y803" s="961"/>
      <c r="Z803" s="450"/>
      <c r="AA803" s="428"/>
      <c r="AB803" s="338" t="str">
        <f>IFERROR(AA803*VLOOKUP(AG803,【参考】数式用3!$AN$24:$BU$27,MATCH(N803,【参考】数式用3!$AN$2:$BU$2,0)),"")</f>
        <v/>
      </c>
      <c r="AC803" s="50"/>
      <c r="AD803" s="427" t="str">
        <f t="shared" si="51"/>
        <v/>
      </c>
      <c r="AE803" s="323" t="str">
        <f t="shared" si="52"/>
        <v/>
      </c>
      <c r="AF803" s="323" t="str">
        <f t="shared" si="53"/>
        <v/>
      </c>
      <c r="AG803" s="323" t="str">
        <f t="shared" si="54"/>
        <v/>
      </c>
    </row>
    <row r="804" spans="1:33" ht="25" customHeight="1">
      <c r="A804" s="430">
        <v>782</v>
      </c>
      <c r="B804" s="908" t="str">
        <f>IF(基本情報入力シート!C841="","",基本情報入力シート!C841)</f>
        <v/>
      </c>
      <c r="C804" s="909"/>
      <c r="D804" s="909"/>
      <c r="E804" s="909"/>
      <c r="F804" s="909"/>
      <c r="G804" s="909"/>
      <c r="H804" s="909"/>
      <c r="I804" s="909"/>
      <c r="J804" s="325" t="str">
        <f>IF(基本情報入力シート!M841="","",基本情報入力シート!M841)</f>
        <v/>
      </c>
      <c r="K804" s="325" t="str">
        <f>IF(基本情報入力シート!R841="","",基本情報入力シート!R841)</f>
        <v/>
      </c>
      <c r="L804" s="325" t="str">
        <f>IF(基本情報入力シート!W841="","",基本情報入力シート!W841)</f>
        <v/>
      </c>
      <c r="M804" s="335" t="str">
        <f>IF(基本情報入力シート!X841="","",基本情報入力シート!X841)</f>
        <v/>
      </c>
      <c r="N804" s="339" t="str">
        <f>IF(基本情報入力シート!Y841="","",基本情報入力シート!Y841)</f>
        <v/>
      </c>
      <c r="O804" s="47"/>
      <c r="P804" s="48"/>
      <c r="Q804" s="49"/>
      <c r="R804" s="47"/>
      <c r="S804" s="336"/>
      <c r="T804" s="454" t="str">
        <f>IFERROR(S804*VLOOKUP(AE804,【参考】数式用3!$AN$3:$BU$14,MATCH(N804,【参考】数式用3!$AN$2:$BU$2,0)),"")</f>
        <v/>
      </c>
      <c r="U804" s="337"/>
      <c r="V804" s="55"/>
      <c r="W804" s="55"/>
      <c r="X804" s="960" t="str">
        <f>IFERROR(V804*VLOOKUP(AF804,【参考】数式用3!$AN$15:$BU$23,MATCH(N804,【参考】数式用3!$AN$2:$BU$2,0)),"")</f>
        <v/>
      </c>
      <c r="Y804" s="961"/>
      <c r="Z804" s="450"/>
      <c r="AA804" s="428"/>
      <c r="AB804" s="338" t="str">
        <f>IFERROR(AA804*VLOOKUP(AG804,【参考】数式用3!$AN$24:$BU$27,MATCH(N804,【参考】数式用3!$AN$2:$BU$2,0)),"")</f>
        <v/>
      </c>
      <c r="AC804" s="50"/>
      <c r="AD804" s="427" t="str">
        <f t="shared" si="51"/>
        <v/>
      </c>
      <c r="AE804" s="323" t="str">
        <f t="shared" si="52"/>
        <v/>
      </c>
      <c r="AF804" s="323" t="str">
        <f t="shared" si="53"/>
        <v/>
      </c>
      <c r="AG804" s="323" t="str">
        <f t="shared" si="54"/>
        <v/>
      </c>
    </row>
    <row r="805" spans="1:33" ht="25" customHeight="1">
      <c r="A805" s="430">
        <v>783</v>
      </c>
      <c r="B805" s="908" t="str">
        <f>IF(基本情報入力シート!C842="","",基本情報入力シート!C842)</f>
        <v/>
      </c>
      <c r="C805" s="909"/>
      <c r="D805" s="909"/>
      <c r="E805" s="909"/>
      <c r="F805" s="909"/>
      <c r="G805" s="909"/>
      <c r="H805" s="909"/>
      <c r="I805" s="909"/>
      <c r="J805" s="325" t="str">
        <f>IF(基本情報入力シート!M842="","",基本情報入力シート!M842)</f>
        <v/>
      </c>
      <c r="K805" s="325" t="str">
        <f>IF(基本情報入力シート!R842="","",基本情報入力シート!R842)</f>
        <v/>
      </c>
      <c r="L805" s="325" t="str">
        <f>IF(基本情報入力シート!W842="","",基本情報入力シート!W842)</f>
        <v/>
      </c>
      <c r="M805" s="335" t="str">
        <f>IF(基本情報入力シート!X842="","",基本情報入力シート!X842)</f>
        <v/>
      </c>
      <c r="N805" s="339" t="str">
        <f>IF(基本情報入力シート!Y842="","",基本情報入力シート!Y842)</f>
        <v/>
      </c>
      <c r="O805" s="47"/>
      <c r="P805" s="48"/>
      <c r="Q805" s="49"/>
      <c r="R805" s="47"/>
      <c r="S805" s="336"/>
      <c r="T805" s="454" t="str">
        <f>IFERROR(S805*VLOOKUP(AE805,【参考】数式用3!$AN$3:$BU$14,MATCH(N805,【参考】数式用3!$AN$2:$BU$2,0)),"")</f>
        <v/>
      </c>
      <c r="U805" s="337"/>
      <c r="V805" s="55"/>
      <c r="W805" s="55"/>
      <c r="X805" s="960" t="str">
        <f>IFERROR(V805*VLOOKUP(AF805,【参考】数式用3!$AN$15:$BU$23,MATCH(N805,【参考】数式用3!$AN$2:$BU$2,0)),"")</f>
        <v/>
      </c>
      <c r="Y805" s="961"/>
      <c r="Z805" s="450"/>
      <c r="AA805" s="428"/>
      <c r="AB805" s="338" t="str">
        <f>IFERROR(AA805*VLOOKUP(AG805,【参考】数式用3!$AN$24:$BU$27,MATCH(N805,【参考】数式用3!$AN$2:$BU$2,0)),"")</f>
        <v/>
      </c>
      <c r="AC805" s="50"/>
      <c r="AD805" s="427" t="str">
        <f t="shared" si="51"/>
        <v/>
      </c>
      <c r="AE805" s="323" t="str">
        <f t="shared" si="52"/>
        <v/>
      </c>
      <c r="AF805" s="323" t="str">
        <f t="shared" si="53"/>
        <v/>
      </c>
      <c r="AG805" s="323" t="str">
        <f t="shared" si="54"/>
        <v/>
      </c>
    </row>
    <row r="806" spans="1:33" ht="25" customHeight="1">
      <c r="A806" s="430">
        <v>784</v>
      </c>
      <c r="B806" s="908" t="str">
        <f>IF(基本情報入力シート!C843="","",基本情報入力シート!C843)</f>
        <v/>
      </c>
      <c r="C806" s="909"/>
      <c r="D806" s="909"/>
      <c r="E806" s="909"/>
      <c r="F806" s="909"/>
      <c r="G806" s="909"/>
      <c r="H806" s="909"/>
      <c r="I806" s="909"/>
      <c r="J806" s="325" t="str">
        <f>IF(基本情報入力シート!M843="","",基本情報入力シート!M843)</f>
        <v/>
      </c>
      <c r="K806" s="325" t="str">
        <f>IF(基本情報入力シート!R843="","",基本情報入力シート!R843)</f>
        <v/>
      </c>
      <c r="L806" s="325" t="str">
        <f>IF(基本情報入力シート!W843="","",基本情報入力シート!W843)</f>
        <v/>
      </c>
      <c r="M806" s="335" t="str">
        <f>IF(基本情報入力シート!X843="","",基本情報入力シート!X843)</f>
        <v/>
      </c>
      <c r="N806" s="339" t="str">
        <f>IF(基本情報入力シート!Y843="","",基本情報入力シート!Y843)</f>
        <v/>
      </c>
      <c r="O806" s="47"/>
      <c r="P806" s="48"/>
      <c r="Q806" s="49"/>
      <c r="R806" s="47"/>
      <c r="S806" s="336"/>
      <c r="T806" s="454" t="str">
        <f>IFERROR(S806*VLOOKUP(AE806,【参考】数式用3!$AN$3:$BU$14,MATCH(N806,【参考】数式用3!$AN$2:$BU$2,0)),"")</f>
        <v/>
      </c>
      <c r="U806" s="337"/>
      <c r="V806" s="55"/>
      <c r="W806" s="55"/>
      <c r="X806" s="960" t="str">
        <f>IFERROR(V806*VLOOKUP(AF806,【参考】数式用3!$AN$15:$BU$23,MATCH(N806,【参考】数式用3!$AN$2:$BU$2,0)),"")</f>
        <v/>
      </c>
      <c r="Y806" s="961"/>
      <c r="Z806" s="450"/>
      <c r="AA806" s="428"/>
      <c r="AB806" s="338" t="str">
        <f>IFERROR(AA806*VLOOKUP(AG806,【参考】数式用3!$AN$24:$BU$27,MATCH(N806,【参考】数式用3!$AN$2:$BU$2,0)),"")</f>
        <v/>
      </c>
      <c r="AC806" s="50"/>
      <c r="AD806" s="427" t="str">
        <f t="shared" si="51"/>
        <v/>
      </c>
      <c r="AE806" s="323" t="str">
        <f t="shared" si="52"/>
        <v/>
      </c>
      <c r="AF806" s="323" t="str">
        <f t="shared" si="53"/>
        <v/>
      </c>
      <c r="AG806" s="323" t="str">
        <f t="shared" si="54"/>
        <v/>
      </c>
    </row>
    <row r="807" spans="1:33" ht="25" customHeight="1">
      <c r="A807" s="430">
        <v>785</v>
      </c>
      <c r="B807" s="908" t="str">
        <f>IF(基本情報入力シート!C844="","",基本情報入力シート!C844)</f>
        <v/>
      </c>
      <c r="C807" s="909"/>
      <c r="D807" s="909"/>
      <c r="E807" s="909"/>
      <c r="F807" s="909"/>
      <c r="G807" s="909"/>
      <c r="H807" s="909"/>
      <c r="I807" s="909"/>
      <c r="J807" s="325" t="str">
        <f>IF(基本情報入力シート!M844="","",基本情報入力シート!M844)</f>
        <v/>
      </c>
      <c r="K807" s="325" t="str">
        <f>IF(基本情報入力シート!R844="","",基本情報入力シート!R844)</f>
        <v/>
      </c>
      <c r="L807" s="325" t="str">
        <f>IF(基本情報入力シート!W844="","",基本情報入力シート!W844)</f>
        <v/>
      </c>
      <c r="M807" s="335" t="str">
        <f>IF(基本情報入力シート!X844="","",基本情報入力シート!X844)</f>
        <v/>
      </c>
      <c r="N807" s="339" t="str">
        <f>IF(基本情報入力シート!Y844="","",基本情報入力シート!Y844)</f>
        <v/>
      </c>
      <c r="O807" s="47"/>
      <c r="P807" s="48"/>
      <c r="Q807" s="49"/>
      <c r="R807" s="47"/>
      <c r="S807" s="336"/>
      <c r="T807" s="454" t="str">
        <f>IFERROR(S807*VLOOKUP(AE807,【参考】数式用3!$AN$3:$BU$14,MATCH(N807,【参考】数式用3!$AN$2:$BU$2,0)),"")</f>
        <v/>
      </c>
      <c r="U807" s="337"/>
      <c r="V807" s="55"/>
      <c r="W807" s="55"/>
      <c r="X807" s="960" t="str">
        <f>IFERROR(V807*VLOOKUP(AF807,【参考】数式用3!$AN$15:$BU$23,MATCH(N807,【参考】数式用3!$AN$2:$BU$2,0)),"")</f>
        <v/>
      </c>
      <c r="Y807" s="961"/>
      <c r="Z807" s="450"/>
      <c r="AA807" s="428"/>
      <c r="AB807" s="338" t="str">
        <f>IFERROR(AA807*VLOOKUP(AG807,【参考】数式用3!$AN$24:$BU$27,MATCH(N807,【参考】数式用3!$AN$2:$BU$2,0)),"")</f>
        <v/>
      </c>
      <c r="AC807" s="50"/>
      <c r="AD807" s="427" t="str">
        <f t="shared" si="51"/>
        <v/>
      </c>
      <c r="AE807" s="323" t="str">
        <f t="shared" si="52"/>
        <v/>
      </c>
      <c r="AF807" s="323" t="str">
        <f t="shared" si="53"/>
        <v/>
      </c>
      <c r="AG807" s="323" t="str">
        <f t="shared" si="54"/>
        <v/>
      </c>
    </row>
    <row r="808" spans="1:33" ht="25" customHeight="1">
      <c r="A808" s="430">
        <v>786</v>
      </c>
      <c r="B808" s="908" t="str">
        <f>IF(基本情報入力シート!C845="","",基本情報入力シート!C845)</f>
        <v/>
      </c>
      <c r="C808" s="909"/>
      <c r="D808" s="909"/>
      <c r="E808" s="909"/>
      <c r="F808" s="909"/>
      <c r="G808" s="909"/>
      <c r="H808" s="909"/>
      <c r="I808" s="909"/>
      <c r="J808" s="325" t="str">
        <f>IF(基本情報入力シート!M845="","",基本情報入力シート!M845)</f>
        <v/>
      </c>
      <c r="K808" s="325" t="str">
        <f>IF(基本情報入力シート!R845="","",基本情報入力シート!R845)</f>
        <v/>
      </c>
      <c r="L808" s="325" t="str">
        <f>IF(基本情報入力シート!W845="","",基本情報入力シート!W845)</f>
        <v/>
      </c>
      <c r="M808" s="335" t="str">
        <f>IF(基本情報入力シート!X845="","",基本情報入力シート!X845)</f>
        <v/>
      </c>
      <c r="N808" s="339" t="str">
        <f>IF(基本情報入力シート!Y845="","",基本情報入力シート!Y845)</f>
        <v/>
      </c>
      <c r="O808" s="47"/>
      <c r="P808" s="48"/>
      <c r="Q808" s="49"/>
      <c r="R808" s="47"/>
      <c r="S808" s="336"/>
      <c r="T808" s="454" t="str">
        <f>IFERROR(S808*VLOOKUP(AE808,【参考】数式用3!$AN$3:$BU$14,MATCH(N808,【参考】数式用3!$AN$2:$BU$2,0)),"")</f>
        <v/>
      </c>
      <c r="U808" s="337"/>
      <c r="V808" s="55"/>
      <c r="W808" s="55"/>
      <c r="X808" s="960" t="str">
        <f>IFERROR(V808*VLOOKUP(AF808,【参考】数式用3!$AN$15:$BU$23,MATCH(N808,【参考】数式用3!$AN$2:$BU$2,0)),"")</f>
        <v/>
      </c>
      <c r="Y808" s="961"/>
      <c r="Z808" s="450"/>
      <c r="AA808" s="428"/>
      <c r="AB808" s="338" t="str">
        <f>IFERROR(AA808*VLOOKUP(AG808,【参考】数式用3!$AN$24:$BU$27,MATCH(N808,【参考】数式用3!$AN$2:$BU$2,0)),"")</f>
        <v/>
      </c>
      <c r="AC808" s="50"/>
      <c r="AD808" s="427" t="str">
        <f t="shared" si="51"/>
        <v/>
      </c>
      <c r="AE808" s="323" t="str">
        <f t="shared" si="52"/>
        <v/>
      </c>
      <c r="AF808" s="323" t="str">
        <f t="shared" si="53"/>
        <v/>
      </c>
      <c r="AG808" s="323" t="str">
        <f t="shared" si="54"/>
        <v/>
      </c>
    </row>
    <row r="809" spans="1:33" ht="25" customHeight="1">
      <c r="A809" s="430">
        <v>787</v>
      </c>
      <c r="B809" s="908" t="str">
        <f>IF(基本情報入力シート!C846="","",基本情報入力シート!C846)</f>
        <v/>
      </c>
      <c r="C809" s="909"/>
      <c r="D809" s="909"/>
      <c r="E809" s="909"/>
      <c r="F809" s="909"/>
      <c r="G809" s="909"/>
      <c r="H809" s="909"/>
      <c r="I809" s="909"/>
      <c r="J809" s="325" t="str">
        <f>IF(基本情報入力シート!M846="","",基本情報入力シート!M846)</f>
        <v/>
      </c>
      <c r="K809" s="325" t="str">
        <f>IF(基本情報入力シート!R846="","",基本情報入力シート!R846)</f>
        <v/>
      </c>
      <c r="L809" s="325" t="str">
        <f>IF(基本情報入力シート!W846="","",基本情報入力シート!W846)</f>
        <v/>
      </c>
      <c r="M809" s="335" t="str">
        <f>IF(基本情報入力シート!X846="","",基本情報入力シート!X846)</f>
        <v/>
      </c>
      <c r="N809" s="339" t="str">
        <f>IF(基本情報入力シート!Y846="","",基本情報入力シート!Y846)</f>
        <v/>
      </c>
      <c r="O809" s="47"/>
      <c r="P809" s="48"/>
      <c r="Q809" s="49"/>
      <c r="R809" s="47"/>
      <c r="S809" s="336"/>
      <c r="T809" s="454" t="str">
        <f>IFERROR(S809*VLOOKUP(AE809,【参考】数式用3!$AN$3:$BU$14,MATCH(N809,【参考】数式用3!$AN$2:$BU$2,0)),"")</f>
        <v/>
      </c>
      <c r="U809" s="337"/>
      <c r="V809" s="55"/>
      <c r="W809" s="55"/>
      <c r="X809" s="960" t="str">
        <f>IFERROR(V809*VLOOKUP(AF809,【参考】数式用3!$AN$15:$BU$23,MATCH(N809,【参考】数式用3!$AN$2:$BU$2,0)),"")</f>
        <v/>
      </c>
      <c r="Y809" s="961"/>
      <c r="Z809" s="450"/>
      <c r="AA809" s="428"/>
      <c r="AB809" s="338" t="str">
        <f>IFERROR(AA809*VLOOKUP(AG809,【参考】数式用3!$AN$24:$BU$27,MATCH(N809,【参考】数式用3!$AN$2:$BU$2,0)),"")</f>
        <v/>
      </c>
      <c r="AC809" s="50"/>
      <c r="AD809" s="427" t="str">
        <f t="shared" si="51"/>
        <v/>
      </c>
      <c r="AE809" s="323" t="str">
        <f t="shared" si="52"/>
        <v/>
      </c>
      <c r="AF809" s="323" t="str">
        <f t="shared" si="53"/>
        <v/>
      </c>
      <c r="AG809" s="323" t="str">
        <f t="shared" si="54"/>
        <v/>
      </c>
    </row>
    <row r="810" spans="1:33" ht="25" customHeight="1">
      <c r="A810" s="430">
        <v>788</v>
      </c>
      <c r="B810" s="908" t="str">
        <f>IF(基本情報入力シート!C847="","",基本情報入力シート!C847)</f>
        <v/>
      </c>
      <c r="C810" s="909"/>
      <c r="D810" s="909"/>
      <c r="E810" s="909"/>
      <c r="F810" s="909"/>
      <c r="G810" s="909"/>
      <c r="H810" s="909"/>
      <c r="I810" s="909"/>
      <c r="J810" s="325" t="str">
        <f>IF(基本情報入力シート!M847="","",基本情報入力シート!M847)</f>
        <v/>
      </c>
      <c r="K810" s="325" t="str">
        <f>IF(基本情報入力シート!R847="","",基本情報入力シート!R847)</f>
        <v/>
      </c>
      <c r="L810" s="325" t="str">
        <f>IF(基本情報入力シート!W847="","",基本情報入力シート!W847)</f>
        <v/>
      </c>
      <c r="M810" s="335" t="str">
        <f>IF(基本情報入力シート!X847="","",基本情報入力シート!X847)</f>
        <v/>
      </c>
      <c r="N810" s="339" t="str">
        <f>IF(基本情報入力シート!Y847="","",基本情報入力シート!Y847)</f>
        <v/>
      </c>
      <c r="O810" s="47"/>
      <c r="P810" s="48"/>
      <c r="Q810" s="49"/>
      <c r="R810" s="47"/>
      <c r="S810" s="336"/>
      <c r="T810" s="454" t="str">
        <f>IFERROR(S810*VLOOKUP(AE810,【参考】数式用3!$AN$3:$BU$14,MATCH(N810,【参考】数式用3!$AN$2:$BU$2,0)),"")</f>
        <v/>
      </c>
      <c r="U810" s="337"/>
      <c r="V810" s="55"/>
      <c r="W810" s="55"/>
      <c r="X810" s="960" t="str">
        <f>IFERROR(V810*VLOOKUP(AF810,【参考】数式用3!$AN$15:$BU$23,MATCH(N810,【参考】数式用3!$AN$2:$BU$2,0)),"")</f>
        <v/>
      </c>
      <c r="Y810" s="961"/>
      <c r="Z810" s="450"/>
      <c r="AA810" s="428"/>
      <c r="AB810" s="338" t="str">
        <f>IFERROR(AA810*VLOOKUP(AG810,【参考】数式用3!$AN$24:$BU$27,MATCH(N810,【参考】数式用3!$AN$2:$BU$2,0)),"")</f>
        <v/>
      </c>
      <c r="AC810" s="50"/>
      <c r="AD810" s="427" t="str">
        <f t="shared" si="51"/>
        <v/>
      </c>
      <c r="AE810" s="323" t="str">
        <f t="shared" si="52"/>
        <v/>
      </c>
      <c r="AF810" s="323" t="str">
        <f t="shared" si="53"/>
        <v/>
      </c>
      <c r="AG810" s="323" t="str">
        <f t="shared" si="54"/>
        <v/>
      </c>
    </row>
    <row r="811" spans="1:33" ht="25" customHeight="1">
      <c r="A811" s="430">
        <v>789</v>
      </c>
      <c r="B811" s="908" t="str">
        <f>IF(基本情報入力シート!C848="","",基本情報入力シート!C848)</f>
        <v/>
      </c>
      <c r="C811" s="909"/>
      <c r="D811" s="909"/>
      <c r="E811" s="909"/>
      <c r="F811" s="909"/>
      <c r="G811" s="909"/>
      <c r="H811" s="909"/>
      <c r="I811" s="909"/>
      <c r="J811" s="325" t="str">
        <f>IF(基本情報入力シート!M848="","",基本情報入力シート!M848)</f>
        <v/>
      </c>
      <c r="K811" s="325" t="str">
        <f>IF(基本情報入力シート!R848="","",基本情報入力シート!R848)</f>
        <v/>
      </c>
      <c r="L811" s="325" t="str">
        <f>IF(基本情報入力シート!W848="","",基本情報入力シート!W848)</f>
        <v/>
      </c>
      <c r="M811" s="335" t="str">
        <f>IF(基本情報入力シート!X848="","",基本情報入力シート!X848)</f>
        <v/>
      </c>
      <c r="N811" s="339" t="str">
        <f>IF(基本情報入力シート!Y848="","",基本情報入力シート!Y848)</f>
        <v/>
      </c>
      <c r="O811" s="47"/>
      <c r="P811" s="48"/>
      <c r="Q811" s="49"/>
      <c r="R811" s="47"/>
      <c r="S811" s="336"/>
      <c r="T811" s="454" t="str">
        <f>IFERROR(S811*VLOOKUP(AE811,【参考】数式用3!$AN$3:$BU$14,MATCH(N811,【参考】数式用3!$AN$2:$BU$2,0)),"")</f>
        <v/>
      </c>
      <c r="U811" s="337"/>
      <c r="V811" s="55"/>
      <c r="W811" s="55"/>
      <c r="X811" s="960" t="str">
        <f>IFERROR(V811*VLOOKUP(AF811,【参考】数式用3!$AN$15:$BU$23,MATCH(N811,【参考】数式用3!$AN$2:$BU$2,0)),"")</f>
        <v/>
      </c>
      <c r="Y811" s="961"/>
      <c r="Z811" s="450"/>
      <c r="AA811" s="428"/>
      <c r="AB811" s="338" t="str">
        <f>IFERROR(AA811*VLOOKUP(AG811,【参考】数式用3!$AN$24:$BU$27,MATCH(N811,【参考】数式用3!$AN$2:$BU$2,0)),"")</f>
        <v/>
      </c>
      <c r="AC811" s="50"/>
      <c r="AD811" s="427" t="str">
        <f t="shared" si="51"/>
        <v/>
      </c>
      <c r="AE811" s="323" t="str">
        <f t="shared" si="52"/>
        <v/>
      </c>
      <c r="AF811" s="323" t="str">
        <f t="shared" si="53"/>
        <v/>
      </c>
      <c r="AG811" s="323" t="str">
        <f t="shared" si="54"/>
        <v/>
      </c>
    </row>
    <row r="812" spans="1:33" ht="25" customHeight="1">
      <c r="A812" s="430">
        <v>790</v>
      </c>
      <c r="B812" s="908" t="str">
        <f>IF(基本情報入力シート!C849="","",基本情報入力シート!C849)</f>
        <v/>
      </c>
      <c r="C812" s="909"/>
      <c r="D812" s="909"/>
      <c r="E812" s="909"/>
      <c r="F812" s="909"/>
      <c r="G812" s="909"/>
      <c r="H812" s="909"/>
      <c r="I812" s="909"/>
      <c r="J812" s="325" t="str">
        <f>IF(基本情報入力シート!M849="","",基本情報入力シート!M849)</f>
        <v/>
      </c>
      <c r="K812" s="325" t="str">
        <f>IF(基本情報入力シート!R849="","",基本情報入力シート!R849)</f>
        <v/>
      </c>
      <c r="L812" s="325" t="str">
        <f>IF(基本情報入力シート!W849="","",基本情報入力シート!W849)</f>
        <v/>
      </c>
      <c r="M812" s="335" t="str">
        <f>IF(基本情報入力シート!X849="","",基本情報入力シート!X849)</f>
        <v/>
      </c>
      <c r="N812" s="339" t="str">
        <f>IF(基本情報入力シート!Y849="","",基本情報入力シート!Y849)</f>
        <v/>
      </c>
      <c r="O812" s="47"/>
      <c r="P812" s="48"/>
      <c r="Q812" s="49"/>
      <c r="R812" s="47"/>
      <c r="S812" s="336"/>
      <c r="T812" s="454" t="str">
        <f>IFERROR(S812*VLOOKUP(AE812,【参考】数式用3!$AN$3:$BU$14,MATCH(N812,【参考】数式用3!$AN$2:$BU$2,0)),"")</f>
        <v/>
      </c>
      <c r="U812" s="337"/>
      <c r="V812" s="55"/>
      <c r="W812" s="55"/>
      <c r="X812" s="960" t="str">
        <f>IFERROR(V812*VLOOKUP(AF812,【参考】数式用3!$AN$15:$BU$23,MATCH(N812,【参考】数式用3!$AN$2:$BU$2,0)),"")</f>
        <v/>
      </c>
      <c r="Y812" s="961"/>
      <c r="Z812" s="450"/>
      <c r="AA812" s="428"/>
      <c r="AB812" s="338" t="str">
        <f>IFERROR(AA812*VLOOKUP(AG812,【参考】数式用3!$AN$24:$BU$27,MATCH(N812,【参考】数式用3!$AN$2:$BU$2,0)),"")</f>
        <v/>
      </c>
      <c r="AC812" s="50"/>
      <c r="AD812" s="427" t="str">
        <f t="shared" si="51"/>
        <v/>
      </c>
      <c r="AE812" s="323" t="str">
        <f t="shared" si="52"/>
        <v/>
      </c>
      <c r="AF812" s="323" t="str">
        <f t="shared" si="53"/>
        <v/>
      </c>
      <c r="AG812" s="323" t="str">
        <f t="shared" si="54"/>
        <v/>
      </c>
    </row>
    <row r="813" spans="1:33" ht="25" customHeight="1">
      <c r="A813" s="430">
        <v>791</v>
      </c>
      <c r="B813" s="908" t="str">
        <f>IF(基本情報入力シート!C850="","",基本情報入力シート!C850)</f>
        <v/>
      </c>
      <c r="C813" s="909"/>
      <c r="D813" s="909"/>
      <c r="E813" s="909"/>
      <c r="F813" s="909"/>
      <c r="G813" s="909"/>
      <c r="H813" s="909"/>
      <c r="I813" s="909"/>
      <c r="J813" s="325" t="str">
        <f>IF(基本情報入力シート!M850="","",基本情報入力シート!M850)</f>
        <v/>
      </c>
      <c r="K813" s="325" t="str">
        <f>IF(基本情報入力シート!R850="","",基本情報入力シート!R850)</f>
        <v/>
      </c>
      <c r="L813" s="325" t="str">
        <f>IF(基本情報入力シート!W850="","",基本情報入力シート!W850)</f>
        <v/>
      </c>
      <c r="M813" s="335" t="str">
        <f>IF(基本情報入力シート!X850="","",基本情報入力シート!X850)</f>
        <v/>
      </c>
      <c r="N813" s="339" t="str">
        <f>IF(基本情報入力シート!Y850="","",基本情報入力シート!Y850)</f>
        <v/>
      </c>
      <c r="O813" s="47"/>
      <c r="P813" s="48"/>
      <c r="Q813" s="49"/>
      <c r="R813" s="47"/>
      <c r="S813" s="336"/>
      <c r="T813" s="454" t="str">
        <f>IFERROR(S813*VLOOKUP(AE813,【参考】数式用3!$AN$3:$BU$14,MATCH(N813,【参考】数式用3!$AN$2:$BU$2,0)),"")</f>
        <v/>
      </c>
      <c r="U813" s="337"/>
      <c r="V813" s="55"/>
      <c r="W813" s="55"/>
      <c r="X813" s="960" t="str">
        <f>IFERROR(V813*VLOOKUP(AF813,【参考】数式用3!$AN$15:$BU$23,MATCH(N813,【参考】数式用3!$AN$2:$BU$2,0)),"")</f>
        <v/>
      </c>
      <c r="Y813" s="961"/>
      <c r="Z813" s="450"/>
      <c r="AA813" s="428"/>
      <c r="AB813" s="338" t="str">
        <f>IFERROR(AA813*VLOOKUP(AG813,【参考】数式用3!$AN$24:$BU$27,MATCH(N813,【参考】数式用3!$AN$2:$BU$2,0)),"")</f>
        <v/>
      </c>
      <c r="AC813" s="50"/>
      <c r="AD813" s="427" t="str">
        <f t="shared" si="51"/>
        <v/>
      </c>
      <c r="AE813" s="323" t="str">
        <f t="shared" si="52"/>
        <v/>
      </c>
      <c r="AF813" s="323" t="str">
        <f t="shared" si="53"/>
        <v/>
      </c>
      <c r="AG813" s="323" t="str">
        <f t="shared" si="54"/>
        <v/>
      </c>
    </row>
    <row r="814" spans="1:33" ht="25" customHeight="1">
      <c r="A814" s="430">
        <v>792</v>
      </c>
      <c r="B814" s="908" t="str">
        <f>IF(基本情報入力シート!C851="","",基本情報入力シート!C851)</f>
        <v/>
      </c>
      <c r="C814" s="909"/>
      <c r="D814" s="909"/>
      <c r="E814" s="909"/>
      <c r="F814" s="909"/>
      <c r="G814" s="909"/>
      <c r="H814" s="909"/>
      <c r="I814" s="909"/>
      <c r="J814" s="325" t="str">
        <f>IF(基本情報入力シート!M851="","",基本情報入力シート!M851)</f>
        <v/>
      </c>
      <c r="K814" s="325" t="str">
        <f>IF(基本情報入力シート!R851="","",基本情報入力シート!R851)</f>
        <v/>
      </c>
      <c r="L814" s="325" t="str">
        <f>IF(基本情報入力シート!W851="","",基本情報入力シート!W851)</f>
        <v/>
      </c>
      <c r="M814" s="335" t="str">
        <f>IF(基本情報入力シート!X851="","",基本情報入力シート!X851)</f>
        <v/>
      </c>
      <c r="N814" s="339" t="str">
        <f>IF(基本情報入力シート!Y851="","",基本情報入力シート!Y851)</f>
        <v/>
      </c>
      <c r="O814" s="47"/>
      <c r="P814" s="48"/>
      <c r="Q814" s="49"/>
      <c r="R814" s="47"/>
      <c r="S814" s="336"/>
      <c r="T814" s="454" t="str">
        <f>IFERROR(S814*VLOOKUP(AE814,【参考】数式用3!$AN$3:$BU$14,MATCH(N814,【参考】数式用3!$AN$2:$BU$2,0)),"")</f>
        <v/>
      </c>
      <c r="U814" s="337"/>
      <c r="V814" s="55"/>
      <c r="W814" s="55"/>
      <c r="X814" s="960" t="str">
        <f>IFERROR(V814*VLOOKUP(AF814,【参考】数式用3!$AN$15:$BU$23,MATCH(N814,【参考】数式用3!$AN$2:$BU$2,0)),"")</f>
        <v/>
      </c>
      <c r="Y814" s="961"/>
      <c r="Z814" s="450"/>
      <c r="AA814" s="428"/>
      <c r="AB814" s="338" t="str">
        <f>IFERROR(AA814*VLOOKUP(AG814,【参考】数式用3!$AN$24:$BU$27,MATCH(N814,【参考】数式用3!$AN$2:$BU$2,0)),"")</f>
        <v/>
      </c>
      <c r="AC814" s="50"/>
      <c r="AD814" s="427" t="str">
        <f t="shared" si="51"/>
        <v/>
      </c>
      <c r="AE814" s="323" t="str">
        <f t="shared" si="52"/>
        <v/>
      </c>
      <c r="AF814" s="323" t="str">
        <f t="shared" si="53"/>
        <v/>
      </c>
      <c r="AG814" s="323" t="str">
        <f t="shared" si="54"/>
        <v/>
      </c>
    </row>
    <row r="815" spans="1:33" ht="25" customHeight="1">
      <c r="A815" s="430">
        <v>793</v>
      </c>
      <c r="B815" s="908" t="str">
        <f>IF(基本情報入力シート!C852="","",基本情報入力シート!C852)</f>
        <v/>
      </c>
      <c r="C815" s="909"/>
      <c r="D815" s="909"/>
      <c r="E815" s="909"/>
      <c r="F815" s="909"/>
      <c r="G815" s="909"/>
      <c r="H815" s="909"/>
      <c r="I815" s="909"/>
      <c r="J815" s="325" t="str">
        <f>IF(基本情報入力シート!M852="","",基本情報入力シート!M852)</f>
        <v/>
      </c>
      <c r="K815" s="325" t="str">
        <f>IF(基本情報入力シート!R852="","",基本情報入力シート!R852)</f>
        <v/>
      </c>
      <c r="L815" s="325" t="str">
        <f>IF(基本情報入力シート!W852="","",基本情報入力シート!W852)</f>
        <v/>
      </c>
      <c r="M815" s="335" t="str">
        <f>IF(基本情報入力シート!X852="","",基本情報入力シート!X852)</f>
        <v/>
      </c>
      <c r="N815" s="339" t="str">
        <f>IF(基本情報入力シート!Y852="","",基本情報入力シート!Y852)</f>
        <v/>
      </c>
      <c r="O815" s="47"/>
      <c r="P815" s="48"/>
      <c r="Q815" s="49"/>
      <c r="R815" s="47"/>
      <c r="S815" s="336"/>
      <c r="T815" s="454" t="str">
        <f>IFERROR(S815*VLOOKUP(AE815,【参考】数式用3!$AN$3:$BU$14,MATCH(N815,【参考】数式用3!$AN$2:$BU$2,0)),"")</f>
        <v/>
      </c>
      <c r="U815" s="337"/>
      <c r="V815" s="55"/>
      <c r="W815" s="55"/>
      <c r="X815" s="960" t="str">
        <f>IFERROR(V815*VLOOKUP(AF815,【参考】数式用3!$AN$15:$BU$23,MATCH(N815,【参考】数式用3!$AN$2:$BU$2,0)),"")</f>
        <v/>
      </c>
      <c r="Y815" s="961"/>
      <c r="Z815" s="450"/>
      <c r="AA815" s="428"/>
      <c r="AB815" s="338" t="str">
        <f>IFERROR(AA815*VLOOKUP(AG815,【参考】数式用3!$AN$24:$BU$27,MATCH(N815,【参考】数式用3!$AN$2:$BU$2,0)),"")</f>
        <v/>
      </c>
      <c r="AC815" s="50"/>
      <c r="AD815" s="427" t="str">
        <f t="shared" si="51"/>
        <v/>
      </c>
      <c r="AE815" s="323" t="str">
        <f t="shared" si="52"/>
        <v/>
      </c>
      <c r="AF815" s="323" t="str">
        <f t="shared" si="53"/>
        <v/>
      </c>
      <c r="AG815" s="323" t="str">
        <f t="shared" si="54"/>
        <v/>
      </c>
    </row>
    <row r="816" spans="1:33" s="324" customFormat="1" ht="25" customHeight="1">
      <c r="A816" s="429" t="s">
        <v>291</v>
      </c>
      <c r="B816" s="908" t="str">
        <f>IF(基本情報入力シート!C853="","",基本情報入力シート!C853)</f>
        <v/>
      </c>
      <c r="C816" s="909"/>
      <c r="D816" s="909"/>
      <c r="E816" s="909"/>
      <c r="F816" s="909"/>
      <c r="G816" s="909"/>
      <c r="H816" s="909"/>
      <c r="I816" s="909"/>
      <c r="J816" s="325" t="str">
        <f>IF(基本情報入力シート!M853="","",基本情報入力シート!M853)</f>
        <v/>
      </c>
      <c r="K816" s="325" t="str">
        <f>IF(基本情報入力シート!R853="","",基本情報入力シート!R853)</f>
        <v/>
      </c>
      <c r="L816" s="325" t="str">
        <f>IF(基本情報入力シート!W853="","",基本情報入力シート!W853)</f>
        <v/>
      </c>
      <c r="M816" s="335" t="str">
        <f>IF(基本情報入力シート!X853="","",基本情報入力シート!X853)</f>
        <v/>
      </c>
      <c r="N816" s="339" t="str">
        <f>IF(基本情報入力シート!Y853="","",基本情報入力シート!Y853)</f>
        <v/>
      </c>
      <c r="O816" s="47"/>
      <c r="P816" s="48"/>
      <c r="Q816" s="49"/>
      <c r="R816" s="47"/>
      <c r="S816" s="336"/>
      <c r="T816" s="454" t="str">
        <f>IFERROR(S816*VLOOKUP(AE816,【参考】数式用3!$AN$3:$BU$14,MATCH(N816,【参考】数式用3!$AN$2:$BU$2,0)),"")</f>
        <v/>
      </c>
      <c r="U816" s="337"/>
      <c r="V816" s="55"/>
      <c r="W816" s="55"/>
      <c r="X816" s="960" t="str">
        <f>IFERROR(V816*VLOOKUP(AF816,【参考】数式用3!$AN$15:$BU$23,MATCH(N816,【参考】数式用3!$AN$2:$BU$2,0)),"")</f>
        <v/>
      </c>
      <c r="Y816" s="961"/>
      <c r="Z816" s="450"/>
      <c r="AA816" s="428"/>
      <c r="AB816" s="338" t="str">
        <f>IFERROR(AA816*VLOOKUP(AG816,【参考】数式用3!$AN$24:$BU$27,MATCH(N816,【参考】数式用3!$AN$2:$BU$2,0)),"")</f>
        <v/>
      </c>
      <c r="AC816" s="50"/>
      <c r="AD816" s="427" t="str">
        <f t="shared" si="51"/>
        <v/>
      </c>
      <c r="AE816" s="323" t="str">
        <f t="shared" si="52"/>
        <v/>
      </c>
      <c r="AF816" s="323" t="str">
        <f t="shared" si="53"/>
        <v/>
      </c>
      <c r="AG816" s="323" t="str">
        <f t="shared" si="54"/>
        <v/>
      </c>
    </row>
    <row r="817" spans="1:33" ht="25" customHeight="1">
      <c r="A817" s="430">
        <v>794</v>
      </c>
      <c r="B817" s="908" t="str">
        <f>IF(基本情報入力シート!C854="","",基本情報入力シート!C854)</f>
        <v/>
      </c>
      <c r="C817" s="909"/>
      <c r="D817" s="909"/>
      <c r="E817" s="909"/>
      <c r="F817" s="909"/>
      <c r="G817" s="909"/>
      <c r="H817" s="909"/>
      <c r="I817" s="909"/>
      <c r="J817" s="325" t="str">
        <f>IF(基本情報入力シート!M854="","",基本情報入力シート!M854)</f>
        <v/>
      </c>
      <c r="K817" s="325" t="str">
        <f>IF(基本情報入力シート!R854="","",基本情報入力シート!R854)</f>
        <v/>
      </c>
      <c r="L817" s="325" t="str">
        <f>IF(基本情報入力シート!W854="","",基本情報入力シート!W854)</f>
        <v/>
      </c>
      <c r="M817" s="335" t="str">
        <f>IF(基本情報入力シート!X854="","",基本情報入力シート!X854)</f>
        <v/>
      </c>
      <c r="N817" s="339" t="str">
        <f>IF(基本情報入力シート!Y854="","",基本情報入力シート!Y854)</f>
        <v/>
      </c>
      <c r="O817" s="47"/>
      <c r="P817" s="48"/>
      <c r="Q817" s="49"/>
      <c r="R817" s="47"/>
      <c r="S817" s="336"/>
      <c r="T817" s="454" t="str">
        <f>IFERROR(S817*VLOOKUP(AE817,【参考】数式用3!$AN$3:$BU$14,MATCH(N817,【参考】数式用3!$AN$2:$BU$2,0)),"")</f>
        <v/>
      </c>
      <c r="U817" s="337"/>
      <c r="V817" s="55"/>
      <c r="W817" s="55"/>
      <c r="X817" s="960" t="str">
        <f>IFERROR(V817*VLOOKUP(AF817,【参考】数式用3!$AN$15:$BU$23,MATCH(N817,【参考】数式用3!$AN$2:$BU$2,0)),"")</f>
        <v/>
      </c>
      <c r="Y817" s="961"/>
      <c r="Z817" s="450"/>
      <c r="AA817" s="428"/>
      <c r="AB817" s="338" t="str">
        <f>IFERROR(AA817*VLOOKUP(AG817,【参考】数式用3!$AN$24:$BU$27,MATCH(N817,【参考】数式用3!$AN$2:$BU$2,0)),"")</f>
        <v/>
      </c>
      <c r="AC817" s="50"/>
      <c r="AD817" s="427" t="str">
        <f t="shared" si="51"/>
        <v/>
      </c>
      <c r="AE817" s="323" t="str">
        <f t="shared" si="52"/>
        <v/>
      </c>
      <c r="AF817" s="323" t="str">
        <f t="shared" si="53"/>
        <v/>
      </c>
      <c r="AG817" s="323" t="str">
        <f t="shared" si="54"/>
        <v/>
      </c>
    </row>
    <row r="818" spans="1:33" ht="25" customHeight="1">
      <c r="A818" s="430">
        <v>795</v>
      </c>
      <c r="B818" s="908" t="str">
        <f>IF(基本情報入力シート!C855="","",基本情報入力シート!C855)</f>
        <v/>
      </c>
      <c r="C818" s="909"/>
      <c r="D818" s="909"/>
      <c r="E818" s="909"/>
      <c r="F818" s="909"/>
      <c r="G818" s="909"/>
      <c r="H818" s="909"/>
      <c r="I818" s="909"/>
      <c r="J818" s="325" t="str">
        <f>IF(基本情報入力シート!M855="","",基本情報入力シート!M855)</f>
        <v/>
      </c>
      <c r="K818" s="325" t="str">
        <f>IF(基本情報入力シート!R855="","",基本情報入力シート!R855)</f>
        <v/>
      </c>
      <c r="L818" s="325" t="str">
        <f>IF(基本情報入力シート!W855="","",基本情報入力シート!W855)</f>
        <v/>
      </c>
      <c r="M818" s="335" t="str">
        <f>IF(基本情報入力シート!X855="","",基本情報入力シート!X855)</f>
        <v/>
      </c>
      <c r="N818" s="339" t="str">
        <f>IF(基本情報入力シート!Y855="","",基本情報入力シート!Y855)</f>
        <v/>
      </c>
      <c r="O818" s="47"/>
      <c r="P818" s="48"/>
      <c r="Q818" s="49"/>
      <c r="R818" s="47"/>
      <c r="S818" s="336"/>
      <c r="T818" s="454" t="str">
        <f>IFERROR(S818*VLOOKUP(AE818,【参考】数式用3!$AN$3:$BU$14,MATCH(N818,【参考】数式用3!$AN$2:$BU$2,0)),"")</f>
        <v/>
      </c>
      <c r="U818" s="337"/>
      <c r="V818" s="55"/>
      <c r="W818" s="55"/>
      <c r="X818" s="960" t="str">
        <f>IFERROR(V818*VLOOKUP(AF818,【参考】数式用3!$AN$15:$BU$23,MATCH(N818,【参考】数式用3!$AN$2:$BU$2,0)),"")</f>
        <v/>
      </c>
      <c r="Y818" s="961"/>
      <c r="Z818" s="450"/>
      <c r="AA818" s="428"/>
      <c r="AB818" s="338" t="str">
        <f>IFERROR(AA818*VLOOKUP(AG818,【参考】数式用3!$AN$24:$BU$27,MATCH(N818,【参考】数式用3!$AN$2:$BU$2,0)),"")</f>
        <v/>
      </c>
      <c r="AC818" s="50"/>
      <c r="AD818" s="427" t="str">
        <f t="shared" si="51"/>
        <v/>
      </c>
      <c r="AE818" s="323" t="str">
        <f t="shared" si="52"/>
        <v/>
      </c>
      <c r="AF818" s="323" t="str">
        <f t="shared" si="53"/>
        <v/>
      </c>
      <c r="AG818" s="323" t="str">
        <f t="shared" si="54"/>
        <v/>
      </c>
    </row>
    <row r="819" spans="1:33" ht="25" customHeight="1">
      <c r="A819" s="430">
        <v>796</v>
      </c>
      <c r="B819" s="908" t="str">
        <f>IF(基本情報入力シート!C856="","",基本情報入力シート!C856)</f>
        <v/>
      </c>
      <c r="C819" s="909"/>
      <c r="D819" s="909"/>
      <c r="E819" s="909"/>
      <c r="F819" s="909"/>
      <c r="G819" s="909"/>
      <c r="H819" s="909"/>
      <c r="I819" s="909"/>
      <c r="J819" s="325" t="str">
        <f>IF(基本情報入力シート!M856="","",基本情報入力シート!M856)</f>
        <v/>
      </c>
      <c r="K819" s="325" t="str">
        <f>IF(基本情報入力シート!R856="","",基本情報入力シート!R856)</f>
        <v/>
      </c>
      <c r="L819" s="325" t="str">
        <f>IF(基本情報入力シート!W856="","",基本情報入力シート!W856)</f>
        <v/>
      </c>
      <c r="M819" s="335" t="str">
        <f>IF(基本情報入力シート!X856="","",基本情報入力シート!X856)</f>
        <v/>
      </c>
      <c r="N819" s="339" t="str">
        <f>IF(基本情報入力シート!Y856="","",基本情報入力シート!Y856)</f>
        <v/>
      </c>
      <c r="O819" s="47"/>
      <c r="P819" s="48"/>
      <c r="Q819" s="49"/>
      <c r="R819" s="47"/>
      <c r="S819" s="336"/>
      <c r="T819" s="454" t="str">
        <f>IFERROR(S819*VLOOKUP(AE819,【参考】数式用3!$AN$3:$BU$14,MATCH(N819,【参考】数式用3!$AN$2:$BU$2,0)),"")</f>
        <v/>
      </c>
      <c r="U819" s="337"/>
      <c r="V819" s="55"/>
      <c r="W819" s="55"/>
      <c r="X819" s="960" t="str">
        <f>IFERROR(V819*VLOOKUP(AF819,【参考】数式用3!$AN$15:$BU$23,MATCH(N819,【参考】数式用3!$AN$2:$BU$2,0)),"")</f>
        <v/>
      </c>
      <c r="Y819" s="961"/>
      <c r="Z819" s="450"/>
      <c r="AA819" s="428"/>
      <c r="AB819" s="338" t="str">
        <f>IFERROR(AA819*VLOOKUP(AG819,【参考】数式用3!$AN$24:$BU$27,MATCH(N819,【参考】数式用3!$AN$2:$BU$2,0)),"")</f>
        <v/>
      </c>
      <c r="AC819" s="50"/>
      <c r="AD819" s="427" t="str">
        <f t="shared" si="51"/>
        <v/>
      </c>
      <c r="AE819" s="323" t="str">
        <f t="shared" si="52"/>
        <v/>
      </c>
      <c r="AF819" s="323" t="str">
        <f t="shared" si="53"/>
        <v/>
      </c>
      <c r="AG819" s="323" t="str">
        <f t="shared" si="54"/>
        <v/>
      </c>
    </row>
    <row r="820" spans="1:33" ht="25" customHeight="1">
      <c r="A820" s="430">
        <v>797</v>
      </c>
      <c r="B820" s="908" t="str">
        <f>IF(基本情報入力シート!C857="","",基本情報入力シート!C857)</f>
        <v/>
      </c>
      <c r="C820" s="909"/>
      <c r="D820" s="909"/>
      <c r="E820" s="909"/>
      <c r="F820" s="909"/>
      <c r="G820" s="909"/>
      <c r="H820" s="909"/>
      <c r="I820" s="909"/>
      <c r="J820" s="325" t="str">
        <f>IF(基本情報入力シート!M857="","",基本情報入力シート!M857)</f>
        <v/>
      </c>
      <c r="K820" s="325" t="str">
        <f>IF(基本情報入力シート!R857="","",基本情報入力シート!R857)</f>
        <v/>
      </c>
      <c r="L820" s="325" t="str">
        <f>IF(基本情報入力シート!W857="","",基本情報入力シート!W857)</f>
        <v/>
      </c>
      <c r="M820" s="335" t="str">
        <f>IF(基本情報入力シート!X857="","",基本情報入力シート!X857)</f>
        <v/>
      </c>
      <c r="N820" s="339" t="str">
        <f>IF(基本情報入力シート!Y857="","",基本情報入力シート!Y857)</f>
        <v/>
      </c>
      <c r="O820" s="47"/>
      <c r="P820" s="48"/>
      <c r="Q820" s="49"/>
      <c r="R820" s="47"/>
      <c r="S820" s="336"/>
      <c r="T820" s="454" t="str">
        <f>IFERROR(S820*VLOOKUP(AE820,【参考】数式用3!$AN$3:$BU$14,MATCH(N820,【参考】数式用3!$AN$2:$BU$2,0)),"")</f>
        <v/>
      </c>
      <c r="U820" s="337"/>
      <c r="V820" s="55"/>
      <c r="W820" s="55"/>
      <c r="X820" s="960" t="str">
        <f>IFERROR(V820*VLOOKUP(AF820,【参考】数式用3!$AN$15:$BU$23,MATCH(N820,【参考】数式用3!$AN$2:$BU$2,0)),"")</f>
        <v/>
      </c>
      <c r="Y820" s="961"/>
      <c r="Z820" s="450"/>
      <c r="AA820" s="428"/>
      <c r="AB820" s="338" t="str">
        <f>IFERROR(AA820*VLOOKUP(AG820,【参考】数式用3!$AN$24:$BU$27,MATCH(N820,【参考】数式用3!$AN$2:$BU$2,0)),"")</f>
        <v/>
      </c>
      <c r="AC820" s="50"/>
      <c r="AD820" s="427" t="str">
        <f t="shared" si="51"/>
        <v/>
      </c>
      <c r="AE820" s="323" t="str">
        <f t="shared" si="52"/>
        <v/>
      </c>
      <c r="AF820" s="323" t="str">
        <f t="shared" si="53"/>
        <v/>
      </c>
      <c r="AG820" s="323" t="str">
        <f t="shared" si="54"/>
        <v/>
      </c>
    </row>
    <row r="821" spans="1:33" ht="25" customHeight="1">
      <c r="A821" s="430">
        <v>798</v>
      </c>
      <c r="B821" s="908" t="str">
        <f>IF(基本情報入力シート!C858="","",基本情報入力シート!C858)</f>
        <v/>
      </c>
      <c r="C821" s="909"/>
      <c r="D821" s="909"/>
      <c r="E821" s="909"/>
      <c r="F821" s="909"/>
      <c r="G821" s="909"/>
      <c r="H821" s="909"/>
      <c r="I821" s="909"/>
      <c r="J821" s="325" t="str">
        <f>IF(基本情報入力シート!M858="","",基本情報入力シート!M858)</f>
        <v/>
      </c>
      <c r="K821" s="325" t="str">
        <f>IF(基本情報入力シート!R858="","",基本情報入力シート!R858)</f>
        <v/>
      </c>
      <c r="L821" s="325" t="str">
        <f>IF(基本情報入力シート!W858="","",基本情報入力シート!W858)</f>
        <v/>
      </c>
      <c r="M821" s="335" t="str">
        <f>IF(基本情報入力シート!X858="","",基本情報入力シート!X858)</f>
        <v/>
      </c>
      <c r="N821" s="339" t="str">
        <f>IF(基本情報入力シート!Y858="","",基本情報入力シート!Y858)</f>
        <v/>
      </c>
      <c r="O821" s="47"/>
      <c r="P821" s="48"/>
      <c r="Q821" s="49"/>
      <c r="R821" s="47"/>
      <c r="S821" s="336"/>
      <c r="T821" s="454" t="str">
        <f>IFERROR(S821*VLOOKUP(AE821,【参考】数式用3!$AN$3:$BU$14,MATCH(N821,【参考】数式用3!$AN$2:$BU$2,0)),"")</f>
        <v/>
      </c>
      <c r="U821" s="337"/>
      <c r="V821" s="55"/>
      <c r="W821" s="55"/>
      <c r="X821" s="960" t="str">
        <f>IFERROR(V821*VLOOKUP(AF821,【参考】数式用3!$AN$15:$BU$23,MATCH(N821,【参考】数式用3!$AN$2:$BU$2,0)),"")</f>
        <v/>
      </c>
      <c r="Y821" s="961"/>
      <c r="Z821" s="450"/>
      <c r="AA821" s="428"/>
      <c r="AB821" s="338" t="str">
        <f>IFERROR(AA821*VLOOKUP(AG821,【参考】数式用3!$AN$24:$BU$27,MATCH(N821,【参考】数式用3!$AN$2:$BU$2,0)),"")</f>
        <v/>
      </c>
      <c r="AC821" s="50"/>
      <c r="AD821" s="427" t="str">
        <f t="shared" si="51"/>
        <v/>
      </c>
      <c r="AE821" s="323" t="str">
        <f t="shared" si="52"/>
        <v/>
      </c>
      <c r="AF821" s="323" t="str">
        <f t="shared" si="53"/>
        <v/>
      </c>
      <c r="AG821" s="323" t="str">
        <f t="shared" si="54"/>
        <v/>
      </c>
    </row>
    <row r="822" spans="1:33" ht="25" customHeight="1">
      <c r="A822" s="430">
        <v>799</v>
      </c>
      <c r="B822" s="908" t="str">
        <f>IF(基本情報入力シート!C859="","",基本情報入力シート!C859)</f>
        <v/>
      </c>
      <c r="C822" s="909"/>
      <c r="D822" s="909"/>
      <c r="E822" s="909"/>
      <c r="F822" s="909"/>
      <c r="G822" s="909"/>
      <c r="H822" s="909"/>
      <c r="I822" s="909"/>
      <c r="J822" s="325" t="str">
        <f>IF(基本情報入力シート!M859="","",基本情報入力シート!M859)</f>
        <v/>
      </c>
      <c r="K822" s="325" t="str">
        <f>IF(基本情報入力シート!R859="","",基本情報入力シート!R859)</f>
        <v/>
      </c>
      <c r="L822" s="325" t="str">
        <f>IF(基本情報入力シート!W859="","",基本情報入力シート!W859)</f>
        <v/>
      </c>
      <c r="M822" s="335" t="str">
        <f>IF(基本情報入力シート!X859="","",基本情報入力シート!X859)</f>
        <v/>
      </c>
      <c r="N822" s="339" t="str">
        <f>IF(基本情報入力シート!Y859="","",基本情報入力シート!Y859)</f>
        <v/>
      </c>
      <c r="O822" s="47"/>
      <c r="P822" s="48"/>
      <c r="Q822" s="49"/>
      <c r="R822" s="47"/>
      <c r="S822" s="336"/>
      <c r="T822" s="454" t="str">
        <f>IFERROR(S822*VLOOKUP(AE822,【参考】数式用3!$AN$3:$BU$14,MATCH(N822,【参考】数式用3!$AN$2:$BU$2,0)),"")</f>
        <v/>
      </c>
      <c r="U822" s="337"/>
      <c r="V822" s="55"/>
      <c r="W822" s="55"/>
      <c r="X822" s="960" t="str">
        <f>IFERROR(V822*VLOOKUP(AF822,【参考】数式用3!$AN$15:$BU$23,MATCH(N822,【参考】数式用3!$AN$2:$BU$2,0)),"")</f>
        <v/>
      </c>
      <c r="Y822" s="961"/>
      <c r="Z822" s="450"/>
      <c r="AA822" s="428"/>
      <c r="AB822" s="338" t="str">
        <f>IFERROR(AA822*VLOOKUP(AG822,【参考】数式用3!$AN$24:$BU$27,MATCH(N822,【参考】数式用3!$AN$2:$BU$2,0)),"")</f>
        <v/>
      </c>
      <c r="AC822" s="50"/>
      <c r="AD822" s="427" t="str">
        <f t="shared" si="51"/>
        <v/>
      </c>
      <c r="AE822" s="323" t="str">
        <f t="shared" si="52"/>
        <v/>
      </c>
      <c r="AF822" s="323" t="str">
        <f t="shared" si="53"/>
        <v/>
      </c>
      <c r="AG822" s="323" t="str">
        <f t="shared" si="54"/>
        <v/>
      </c>
    </row>
    <row r="823" spans="1:33" ht="25" customHeight="1">
      <c r="A823" s="430">
        <v>800</v>
      </c>
      <c r="B823" s="908" t="str">
        <f>IF(基本情報入力シート!C860="","",基本情報入力シート!C860)</f>
        <v/>
      </c>
      <c r="C823" s="909"/>
      <c r="D823" s="909"/>
      <c r="E823" s="909"/>
      <c r="F823" s="909"/>
      <c r="G823" s="909"/>
      <c r="H823" s="909"/>
      <c r="I823" s="909"/>
      <c r="J823" s="325" t="str">
        <f>IF(基本情報入力シート!M860="","",基本情報入力シート!M860)</f>
        <v/>
      </c>
      <c r="K823" s="325" t="str">
        <f>IF(基本情報入力シート!R860="","",基本情報入力シート!R860)</f>
        <v/>
      </c>
      <c r="L823" s="325" t="str">
        <f>IF(基本情報入力シート!W860="","",基本情報入力シート!W860)</f>
        <v/>
      </c>
      <c r="M823" s="335" t="str">
        <f>IF(基本情報入力シート!X860="","",基本情報入力シート!X860)</f>
        <v/>
      </c>
      <c r="N823" s="339" t="str">
        <f>IF(基本情報入力シート!Y860="","",基本情報入力シート!Y860)</f>
        <v/>
      </c>
      <c r="O823" s="47"/>
      <c r="P823" s="48"/>
      <c r="Q823" s="49"/>
      <c r="R823" s="47"/>
      <c r="S823" s="336"/>
      <c r="T823" s="454" t="str">
        <f>IFERROR(S823*VLOOKUP(AE823,【参考】数式用3!$AN$3:$BU$14,MATCH(N823,【参考】数式用3!$AN$2:$BU$2,0)),"")</f>
        <v/>
      </c>
      <c r="U823" s="337"/>
      <c r="V823" s="55"/>
      <c r="W823" s="55"/>
      <c r="X823" s="960" t="str">
        <f>IFERROR(V823*VLOOKUP(AF823,【参考】数式用3!$AN$15:$BU$23,MATCH(N823,【参考】数式用3!$AN$2:$BU$2,0)),"")</f>
        <v/>
      </c>
      <c r="Y823" s="961"/>
      <c r="Z823" s="450"/>
      <c r="AA823" s="428"/>
      <c r="AB823" s="338" t="str">
        <f>IFERROR(AA823*VLOOKUP(AG823,【参考】数式用3!$AN$24:$BU$27,MATCH(N823,【参考】数式用3!$AN$2:$BU$2,0)),"")</f>
        <v/>
      </c>
      <c r="AC823" s="50"/>
      <c r="AD823" s="427" t="str">
        <f t="shared" si="51"/>
        <v/>
      </c>
      <c r="AE823" s="323" t="str">
        <f t="shared" si="52"/>
        <v/>
      </c>
      <c r="AF823" s="323" t="str">
        <f t="shared" si="53"/>
        <v/>
      </c>
      <c r="AG823" s="323" t="str">
        <f t="shared" si="54"/>
        <v/>
      </c>
    </row>
    <row r="824" spans="1:33" ht="25" customHeight="1">
      <c r="A824" s="430">
        <v>801</v>
      </c>
      <c r="B824" s="908" t="str">
        <f>IF(基本情報入力シート!C861="","",基本情報入力シート!C861)</f>
        <v/>
      </c>
      <c r="C824" s="909"/>
      <c r="D824" s="909"/>
      <c r="E824" s="909"/>
      <c r="F824" s="909"/>
      <c r="G824" s="909"/>
      <c r="H824" s="909"/>
      <c r="I824" s="909"/>
      <c r="J824" s="325" t="str">
        <f>IF(基本情報入力シート!M861="","",基本情報入力シート!M861)</f>
        <v/>
      </c>
      <c r="K824" s="325" t="str">
        <f>IF(基本情報入力シート!R861="","",基本情報入力シート!R861)</f>
        <v/>
      </c>
      <c r="L824" s="325" t="str">
        <f>IF(基本情報入力シート!W861="","",基本情報入力シート!W861)</f>
        <v/>
      </c>
      <c r="M824" s="335" t="str">
        <f>IF(基本情報入力シート!X861="","",基本情報入力シート!X861)</f>
        <v/>
      </c>
      <c r="N824" s="339" t="str">
        <f>IF(基本情報入力シート!Y861="","",基本情報入力シート!Y861)</f>
        <v/>
      </c>
      <c r="O824" s="47"/>
      <c r="P824" s="48"/>
      <c r="Q824" s="49"/>
      <c r="R824" s="47"/>
      <c r="S824" s="336"/>
      <c r="T824" s="454" t="str">
        <f>IFERROR(S824*VLOOKUP(AE824,【参考】数式用3!$AN$3:$BU$14,MATCH(N824,【参考】数式用3!$AN$2:$BU$2,0)),"")</f>
        <v/>
      </c>
      <c r="U824" s="337"/>
      <c r="V824" s="55"/>
      <c r="W824" s="55"/>
      <c r="X824" s="960" t="str">
        <f>IFERROR(V824*VLOOKUP(AF824,【参考】数式用3!$AN$15:$BU$23,MATCH(N824,【参考】数式用3!$AN$2:$BU$2,0)),"")</f>
        <v/>
      </c>
      <c r="Y824" s="961"/>
      <c r="Z824" s="450"/>
      <c r="AA824" s="428"/>
      <c r="AB824" s="338" t="str">
        <f>IFERROR(AA824*VLOOKUP(AG824,【参考】数式用3!$AN$24:$BU$27,MATCH(N824,【参考】数式用3!$AN$2:$BU$2,0)),"")</f>
        <v/>
      </c>
      <c r="AC824" s="50"/>
      <c r="AD824" s="427" t="str">
        <f t="shared" si="51"/>
        <v/>
      </c>
      <c r="AE824" s="323" t="str">
        <f t="shared" si="52"/>
        <v/>
      </c>
      <c r="AF824" s="323" t="str">
        <f t="shared" si="53"/>
        <v/>
      </c>
      <c r="AG824" s="323" t="str">
        <f t="shared" si="54"/>
        <v/>
      </c>
    </row>
    <row r="825" spans="1:33" ht="25" customHeight="1">
      <c r="A825" s="430">
        <v>802</v>
      </c>
      <c r="B825" s="908" t="str">
        <f>IF(基本情報入力シート!C862="","",基本情報入力シート!C862)</f>
        <v/>
      </c>
      <c r="C825" s="909"/>
      <c r="D825" s="909"/>
      <c r="E825" s="909"/>
      <c r="F825" s="909"/>
      <c r="G825" s="909"/>
      <c r="H825" s="909"/>
      <c r="I825" s="909"/>
      <c r="J825" s="325" t="str">
        <f>IF(基本情報入力シート!M862="","",基本情報入力シート!M862)</f>
        <v/>
      </c>
      <c r="K825" s="325" t="str">
        <f>IF(基本情報入力シート!R862="","",基本情報入力シート!R862)</f>
        <v/>
      </c>
      <c r="L825" s="325" t="str">
        <f>IF(基本情報入力シート!W862="","",基本情報入力シート!W862)</f>
        <v/>
      </c>
      <c r="M825" s="335" t="str">
        <f>IF(基本情報入力シート!X862="","",基本情報入力シート!X862)</f>
        <v/>
      </c>
      <c r="N825" s="339" t="str">
        <f>IF(基本情報入力シート!Y862="","",基本情報入力シート!Y862)</f>
        <v/>
      </c>
      <c r="O825" s="47"/>
      <c r="P825" s="48"/>
      <c r="Q825" s="49"/>
      <c r="R825" s="47"/>
      <c r="S825" s="336"/>
      <c r="T825" s="454" t="str">
        <f>IFERROR(S825*VLOOKUP(AE825,【参考】数式用3!$AN$3:$BU$14,MATCH(N825,【参考】数式用3!$AN$2:$BU$2,0)),"")</f>
        <v/>
      </c>
      <c r="U825" s="337"/>
      <c r="V825" s="55"/>
      <c r="W825" s="55"/>
      <c r="X825" s="960" t="str">
        <f>IFERROR(V825*VLOOKUP(AF825,【参考】数式用3!$AN$15:$BU$23,MATCH(N825,【参考】数式用3!$AN$2:$BU$2,0)),"")</f>
        <v/>
      </c>
      <c r="Y825" s="961"/>
      <c r="Z825" s="450"/>
      <c r="AA825" s="428"/>
      <c r="AB825" s="338" t="str">
        <f>IFERROR(AA825*VLOOKUP(AG825,【参考】数式用3!$AN$24:$BU$27,MATCH(N825,【参考】数式用3!$AN$2:$BU$2,0)),"")</f>
        <v/>
      </c>
      <c r="AC825" s="50"/>
      <c r="AD825" s="427" t="str">
        <f t="shared" si="51"/>
        <v/>
      </c>
      <c r="AE825" s="323" t="str">
        <f t="shared" si="52"/>
        <v/>
      </c>
      <c r="AF825" s="323" t="str">
        <f t="shared" si="53"/>
        <v/>
      </c>
      <c r="AG825" s="323" t="str">
        <f t="shared" si="54"/>
        <v/>
      </c>
    </row>
    <row r="826" spans="1:33" ht="25" customHeight="1">
      <c r="A826" s="430">
        <v>803</v>
      </c>
      <c r="B826" s="908" t="str">
        <f>IF(基本情報入力シート!C863="","",基本情報入力シート!C863)</f>
        <v/>
      </c>
      <c r="C826" s="909"/>
      <c r="D826" s="909"/>
      <c r="E826" s="909"/>
      <c r="F826" s="909"/>
      <c r="G826" s="909"/>
      <c r="H826" s="909"/>
      <c r="I826" s="909"/>
      <c r="J826" s="325" t="str">
        <f>IF(基本情報入力シート!M863="","",基本情報入力シート!M863)</f>
        <v/>
      </c>
      <c r="K826" s="325" t="str">
        <f>IF(基本情報入力シート!R863="","",基本情報入力シート!R863)</f>
        <v/>
      </c>
      <c r="L826" s="325" t="str">
        <f>IF(基本情報入力シート!W863="","",基本情報入力シート!W863)</f>
        <v/>
      </c>
      <c r="M826" s="335" t="str">
        <f>IF(基本情報入力シート!X863="","",基本情報入力シート!X863)</f>
        <v/>
      </c>
      <c r="N826" s="339" t="str">
        <f>IF(基本情報入力シート!Y863="","",基本情報入力シート!Y863)</f>
        <v/>
      </c>
      <c r="O826" s="47"/>
      <c r="P826" s="48"/>
      <c r="Q826" s="49"/>
      <c r="R826" s="47"/>
      <c r="S826" s="336"/>
      <c r="T826" s="454" t="str">
        <f>IFERROR(S826*VLOOKUP(AE826,【参考】数式用3!$AN$3:$BU$14,MATCH(N826,【参考】数式用3!$AN$2:$BU$2,0)),"")</f>
        <v/>
      </c>
      <c r="U826" s="337"/>
      <c r="V826" s="55"/>
      <c r="W826" s="55"/>
      <c r="X826" s="960" t="str">
        <f>IFERROR(V826*VLOOKUP(AF826,【参考】数式用3!$AN$15:$BU$23,MATCH(N826,【参考】数式用3!$AN$2:$BU$2,0)),"")</f>
        <v/>
      </c>
      <c r="Y826" s="961"/>
      <c r="Z826" s="450"/>
      <c r="AA826" s="428"/>
      <c r="AB826" s="338" t="str">
        <f>IFERROR(AA826*VLOOKUP(AG826,【参考】数式用3!$AN$24:$BU$27,MATCH(N826,【参考】数式用3!$AN$2:$BU$2,0)),"")</f>
        <v/>
      </c>
      <c r="AC826" s="50"/>
      <c r="AD826" s="427" t="str">
        <f t="shared" si="51"/>
        <v/>
      </c>
      <c r="AE826" s="323" t="str">
        <f t="shared" si="52"/>
        <v/>
      </c>
      <c r="AF826" s="323" t="str">
        <f t="shared" si="53"/>
        <v/>
      </c>
      <c r="AG826" s="323" t="str">
        <f t="shared" si="54"/>
        <v/>
      </c>
    </row>
    <row r="827" spans="1:33" ht="25" customHeight="1">
      <c r="A827" s="430">
        <v>804</v>
      </c>
      <c r="B827" s="908" t="str">
        <f>IF(基本情報入力シート!C864="","",基本情報入力シート!C864)</f>
        <v/>
      </c>
      <c r="C827" s="909"/>
      <c r="D827" s="909"/>
      <c r="E827" s="909"/>
      <c r="F827" s="909"/>
      <c r="G827" s="909"/>
      <c r="H827" s="909"/>
      <c r="I827" s="909"/>
      <c r="J827" s="325" t="str">
        <f>IF(基本情報入力シート!M864="","",基本情報入力シート!M864)</f>
        <v/>
      </c>
      <c r="K827" s="325" t="str">
        <f>IF(基本情報入力シート!R864="","",基本情報入力シート!R864)</f>
        <v/>
      </c>
      <c r="L827" s="325" t="str">
        <f>IF(基本情報入力シート!W864="","",基本情報入力シート!W864)</f>
        <v/>
      </c>
      <c r="M827" s="335" t="str">
        <f>IF(基本情報入力シート!X864="","",基本情報入力シート!X864)</f>
        <v/>
      </c>
      <c r="N827" s="339" t="str">
        <f>IF(基本情報入力シート!Y864="","",基本情報入力シート!Y864)</f>
        <v/>
      </c>
      <c r="O827" s="47"/>
      <c r="P827" s="48"/>
      <c r="Q827" s="49"/>
      <c r="R827" s="47"/>
      <c r="S827" s="336"/>
      <c r="T827" s="454" t="str">
        <f>IFERROR(S827*VLOOKUP(AE827,【参考】数式用3!$AN$3:$BU$14,MATCH(N827,【参考】数式用3!$AN$2:$BU$2,0)),"")</f>
        <v/>
      </c>
      <c r="U827" s="337"/>
      <c r="V827" s="55"/>
      <c r="W827" s="55"/>
      <c r="X827" s="960" t="str">
        <f>IFERROR(V827*VLOOKUP(AF827,【参考】数式用3!$AN$15:$BU$23,MATCH(N827,【参考】数式用3!$AN$2:$BU$2,0)),"")</f>
        <v/>
      </c>
      <c r="Y827" s="961"/>
      <c r="Z827" s="450"/>
      <c r="AA827" s="428"/>
      <c r="AB827" s="338" t="str">
        <f>IFERROR(AA827*VLOOKUP(AG827,【参考】数式用3!$AN$24:$BU$27,MATCH(N827,【参考】数式用3!$AN$2:$BU$2,0)),"")</f>
        <v/>
      </c>
      <c r="AC827" s="50"/>
      <c r="AD827" s="427" t="str">
        <f t="shared" si="51"/>
        <v/>
      </c>
      <c r="AE827" s="323" t="str">
        <f t="shared" si="52"/>
        <v/>
      </c>
      <c r="AF827" s="323" t="str">
        <f t="shared" si="53"/>
        <v/>
      </c>
      <c r="AG827" s="323" t="str">
        <f t="shared" si="54"/>
        <v/>
      </c>
    </row>
    <row r="828" spans="1:33" ht="25" customHeight="1">
      <c r="A828" s="430">
        <v>805</v>
      </c>
      <c r="B828" s="908" t="str">
        <f>IF(基本情報入力シート!C865="","",基本情報入力シート!C865)</f>
        <v/>
      </c>
      <c r="C828" s="909"/>
      <c r="D828" s="909"/>
      <c r="E828" s="909"/>
      <c r="F828" s="909"/>
      <c r="G828" s="909"/>
      <c r="H828" s="909"/>
      <c r="I828" s="909"/>
      <c r="J828" s="325" t="str">
        <f>IF(基本情報入力シート!M865="","",基本情報入力シート!M865)</f>
        <v/>
      </c>
      <c r="K828" s="325" t="str">
        <f>IF(基本情報入力シート!R865="","",基本情報入力シート!R865)</f>
        <v/>
      </c>
      <c r="L828" s="325" t="str">
        <f>IF(基本情報入力シート!W865="","",基本情報入力シート!W865)</f>
        <v/>
      </c>
      <c r="M828" s="335" t="str">
        <f>IF(基本情報入力シート!X865="","",基本情報入力シート!X865)</f>
        <v/>
      </c>
      <c r="N828" s="339" t="str">
        <f>IF(基本情報入力シート!Y865="","",基本情報入力シート!Y865)</f>
        <v/>
      </c>
      <c r="O828" s="47"/>
      <c r="P828" s="48"/>
      <c r="Q828" s="49"/>
      <c r="R828" s="47"/>
      <c r="S828" s="336"/>
      <c r="T828" s="454" t="str">
        <f>IFERROR(S828*VLOOKUP(AE828,【参考】数式用3!$AN$3:$BU$14,MATCH(N828,【参考】数式用3!$AN$2:$BU$2,0)),"")</f>
        <v/>
      </c>
      <c r="U828" s="337"/>
      <c r="V828" s="55"/>
      <c r="W828" s="55"/>
      <c r="X828" s="960" t="str">
        <f>IFERROR(V828*VLOOKUP(AF828,【参考】数式用3!$AN$15:$BU$23,MATCH(N828,【参考】数式用3!$AN$2:$BU$2,0)),"")</f>
        <v/>
      </c>
      <c r="Y828" s="961"/>
      <c r="Z828" s="450"/>
      <c r="AA828" s="428"/>
      <c r="AB828" s="338" t="str">
        <f>IFERROR(AA828*VLOOKUP(AG828,【参考】数式用3!$AN$24:$BU$27,MATCH(N828,【参考】数式用3!$AN$2:$BU$2,0)),"")</f>
        <v/>
      </c>
      <c r="AC828" s="50"/>
      <c r="AD828" s="427" t="str">
        <f t="shared" si="51"/>
        <v/>
      </c>
      <c r="AE828" s="323" t="str">
        <f t="shared" si="52"/>
        <v/>
      </c>
      <c r="AF828" s="323" t="str">
        <f t="shared" si="53"/>
        <v/>
      </c>
      <c r="AG828" s="323" t="str">
        <f t="shared" si="54"/>
        <v/>
      </c>
    </row>
    <row r="829" spans="1:33" ht="25" customHeight="1">
      <c r="A829" s="430">
        <v>806</v>
      </c>
      <c r="B829" s="908" t="str">
        <f>IF(基本情報入力シート!C866="","",基本情報入力シート!C866)</f>
        <v/>
      </c>
      <c r="C829" s="909"/>
      <c r="D829" s="909"/>
      <c r="E829" s="909"/>
      <c r="F829" s="909"/>
      <c r="G829" s="909"/>
      <c r="H829" s="909"/>
      <c r="I829" s="909"/>
      <c r="J829" s="325" t="str">
        <f>IF(基本情報入力シート!M866="","",基本情報入力シート!M866)</f>
        <v/>
      </c>
      <c r="K829" s="325" t="str">
        <f>IF(基本情報入力シート!R866="","",基本情報入力シート!R866)</f>
        <v/>
      </c>
      <c r="L829" s="325" t="str">
        <f>IF(基本情報入力シート!W866="","",基本情報入力シート!W866)</f>
        <v/>
      </c>
      <c r="M829" s="335" t="str">
        <f>IF(基本情報入力シート!X866="","",基本情報入力シート!X866)</f>
        <v/>
      </c>
      <c r="N829" s="339" t="str">
        <f>IF(基本情報入力シート!Y866="","",基本情報入力シート!Y866)</f>
        <v/>
      </c>
      <c r="O829" s="47"/>
      <c r="P829" s="48"/>
      <c r="Q829" s="49"/>
      <c r="R829" s="47"/>
      <c r="S829" s="336"/>
      <c r="T829" s="454" t="str">
        <f>IFERROR(S829*VLOOKUP(AE829,【参考】数式用3!$AN$3:$BU$14,MATCH(N829,【参考】数式用3!$AN$2:$BU$2,0)),"")</f>
        <v/>
      </c>
      <c r="U829" s="337"/>
      <c r="V829" s="55"/>
      <c r="W829" s="55"/>
      <c r="X829" s="960" t="str">
        <f>IFERROR(V829*VLOOKUP(AF829,【参考】数式用3!$AN$15:$BU$23,MATCH(N829,【参考】数式用3!$AN$2:$BU$2,0)),"")</f>
        <v/>
      </c>
      <c r="Y829" s="961"/>
      <c r="Z829" s="450"/>
      <c r="AA829" s="428"/>
      <c r="AB829" s="338" t="str">
        <f>IFERROR(AA829*VLOOKUP(AG829,【参考】数式用3!$AN$24:$BU$27,MATCH(N829,【参考】数式用3!$AN$2:$BU$2,0)),"")</f>
        <v/>
      </c>
      <c r="AC829" s="50"/>
      <c r="AD829" s="427" t="str">
        <f t="shared" si="51"/>
        <v/>
      </c>
      <c r="AE829" s="323" t="str">
        <f t="shared" si="52"/>
        <v/>
      </c>
      <c r="AF829" s="323" t="str">
        <f t="shared" si="53"/>
        <v/>
      </c>
      <c r="AG829" s="323" t="str">
        <f t="shared" si="54"/>
        <v/>
      </c>
    </row>
    <row r="830" spans="1:33" ht="25" customHeight="1">
      <c r="A830" s="430">
        <v>807</v>
      </c>
      <c r="B830" s="908" t="str">
        <f>IF(基本情報入力シート!C867="","",基本情報入力シート!C867)</f>
        <v/>
      </c>
      <c r="C830" s="909"/>
      <c r="D830" s="909"/>
      <c r="E830" s="909"/>
      <c r="F830" s="909"/>
      <c r="G830" s="909"/>
      <c r="H830" s="909"/>
      <c r="I830" s="909"/>
      <c r="J830" s="325" t="str">
        <f>IF(基本情報入力シート!M867="","",基本情報入力シート!M867)</f>
        <v/>
      </c>
      <c r="K830" s="325" t="str">
        <f>IF(基本情報入力シート!R867="","",基本情報入力シート!R867)</f>
        <v/>
      </c>
      <c r="L830" s="325" t="str">
        <f>IF(基本情報入力シート!W867="","",基本情報入力シート!W867)</f>
        <v/>
      </c>
      <c r="M830" s="335" t="str">
        <f>IF(基本情報入力シート!X867="","",基本情報入力シート!X867)</f>
        <v/>
      </c>
      <c r="N830" s="339" t="str">
        <f>IF(基本情報入力シート!Y867="","",基本情報入力シート!Y867)</f>
        <v/>
      </c>
      <c r="O830" s="47"/>
      <c r="P830" s="48"/>
      <c r="Q830" s="49"/>
      <c r="R830" s="47"/>
      <c r="S830" s="336"/>
      <c r="T830" s="454" t="str">
        <f>IFERROR(S830*VLOOKUP(AE830,【参考】数式用3!$AN$3:$BU$14,MATCH(N830,【参考】数式用3!$AN$2:$BU$2,0)),"")</f>
        <v/>
      </c>
      <c r="U830" s="337"/>
      <c r="V830" s="55"/>
      <c r="W830" s="55"/>
      <c r="X830" s="960" t="str">
        <f>IFERROR(V830*VLOOKUP(AF830,【参考】数式用3!$AN$15:$BU$23,MATCH(N830,【参考】数式用3!$AN$2:$BU$2,0)),"")</f>
        <v/>
      </c>
      <c r="Y830" s="961"/>
      <c r="Z830" s="450"/>
      <c r="AA830" s="428"/>
      <c r="AB830" s="338" t="str">
        <f>IFERROR(AA830*VLOOKUP(AG830,【参考】数式用3!$AN$24:$BU$27,MATCH(N830,【参考】数式用3!$AN$2:$BU$2,0)),"")</f>
        <v/>
      </c>
      <c r="AC830" s="50"/>
      <c r="AD830" s="427" t="str">
        <f t="shared" si="51"/>
        <v/>
      </c>
      <c r="AE830" s="323" t="str">
        <f t="shared" si="52"/>
        <v/>
      </c>
      <c r="AF830" s="323" t="str">
        <f t="shared" si="53"/>
        <v/>
      </c>
      <c r="AG830" s="323" t="str">
        <f t="shared" si="54"/>
        <v/>
      </c>
    </row>
    <row r="831" spans="1:33" ht="25" customHeight="1">
      <c r="A831" s="430">
        <v>808</v>
      </c>
      <c r="B831" s="908" t="str">
        <f>IF(基本情報入力シート!C868="","",基本情報入力シート!C868)</f>
        <v/>
      </c>
      <c r="C831" s="909"/>
      <c r="D831" s="909"/>
      <c r="E831" s="909"/>
      <c r="F831" s="909"/>
      <c r="G831" s="909"/>
      <c r="H831" s="909"/>
      <c r="I831" s="909"/>
      <c r="J831" s="325" t="str">
        <f>IF(基本情報入力シート!M868="","",基本情報入力シート!M868)</f>
        <v/>
      </c>
      <c r="K831" s="325" t="str">
        <f>IF(基本情報入力シート!R868="","",基本情報入力シート!R868)</f>
        <v/>
      </c>
      <c r="L831" s="325" t="str">
        <f>IF(基本情報入力シート!W868="","",基本情報入力シート!W868)</f>
        <v/>
      </c>
      <c r="M831" s="335" t="str">
        <f>IF(基本情報入力シート!X868="","",基本情報入力シート!X868)</f>
        <v/>
      </c>
      <c r="N831" s="339" t="str">
        <f>IF(基本情報入力シート!Y868="","",基本情報入力シート!Y868)</f>
        <v/>
      </c>
      <c r="O831" s="47"/>
      <c r="P831" s="48"/>
      <c r="Q831" s="49"/>
      <c r="R831" s="47"/>
      <c r="S831" s="336"/>
      <c r="T831" s="454" t="str">
        <f>IFERROR(S831*VLOOKUP(AE831,【参考】数式用3!$AN$3:$BU$14,MATCH(N831,【参考】数式用3!$AN$2:$BU$2,0)),"")</f>
        <v/>
      </c>
      <c r="U831" s="337"/>
      <c r="V831" s="55"/>
      <c r="W831" s="55"/>
      <c r="X831" s="960" t="str">
        <f>IFERROR(V831*VLOOKUP(AF831,【参考】数式用3!$AN$15:$BU$23,MATCH(N831,【参考】数式用3!$AN$2:$BU$2,0)),"")</f>
        <v/>
      </c>
      <c r="Y831" s="961"/>
      <c r="Z831" s="450"/>
      <c r="AA831" s="428"/>
      <c r="AB831" s="338" t="str">
        <f>IFERROR(AA831*VLOOKUP(AG831,【参考】数式用3!$AN$24:$BU$27,MATCH(N831,【参考】数式用3!$AN$2:$BU$2,0)),"")</f>
        <v/>
      </c>
      <c r="AC831" s="50"/>
      <c r="AD831" s="427" t="str">
        <f t="shared" si="51"/>
        <v/>
      </c>
      <c r="AE831" s="323" t="str">
        <f t="shared" si="52"/>
        <v/>
      </c>
      <c r="AF831" s="323" t="str">
        <f t="shared" si="53"/>
        <v/>
      </c>
      <c r="AG831" s="323" t="str">
        <f t="shared" si="54"/>
        <v/>
      </c>
    </row>
    <row r="832" spans="1:33" ht="25" customHeight="1">
      <c r="A832" s="430">
        <v>809</v>
      </c>
      <c r="B832" s="908" t="str">
        <f>IF(基本情報入力シート!C869="","",基本情報入力シート!C869)</f>
        <v/>
      </c>
      <c r="C832" s="909"/>
      <c r="D832" s="909"/>
      <c r="E832" s="909"/>
      <c r="F832" s="909"/>
      <c r="G832" s="909"/>
      <c r="H832" s="909"/>
      <c r="I832" s="909"/>
      <c r="J832" s="325" t="str">
        <f>IF(基本情報入力シート!M869="","",基本情報入力シート!M869)</f>
        <v/>
      </c>
      <c r="K832" s="325" t="str">
        <f>IF(基本情報入力シート!R869="","",基本情報入力シート!R869)</f>
        <v/>
      </c>
      <c r="L832" s="325" t="str">
        <f>IF(基本情報入力シート!W869="","",基本情報入力シート!W869)</f>
        <v/>
      </c>
      <c r="M832" s="335" t="str">
        <f>IF(基本情報入力シート!X869="","",基本情報入力シート!X869)</f>
        <v/>
      </c>
      <c r="N832" s="339" t="str">
        <f>IF(基本情報入力シート!Y869="","",基本情報入力シート!Y869)</f>
        <v/>
      </c>
      <c r="O832" s="47"/>
      <c r="P832" s="48"/>
      <c r="Q832" s="49"/>
      <c r="R832" s="47"/>
      <c r="S832" s="336"/>
      <c r="T832" s="454" t="str">
        <f>IFERROR(S832*VLOOKUP(AE832,【参考】数式用3!$AN$3:$BU$14,MATCH(N832,【参考】数式用3!$AN$2:$BU$2,0)),"")</f>
        <v/>
      </c>
      <c r="U832" s="337"/>
      <c r="V832" s="55"/>
      <c r="W832" s="55"/>
      <c r="X832" s="960" t="str">
        <f>IFERROR(V832*VLOOKUP(AF832,【参考】数式用3!$AN$15:$BU$23,MATCH(N832,【参考】数式用3!$AN$2:$BU$2,0)),"")</f>
        <v/>
      </c>
      <c r="Y832" s="961"/>
      <c r="Z832" s="450"/>
      <c r="AA832" s="428"/>
      <c r="AB832" s="338" t="str">
        <f>IFERROR(AA832*VLOOKUP(AG832,【参考】数式用3!$AN$24:$BU$27,MATCH(N832,【参考】数式用3!$AN$2:$BU$2,0)),"")</f>
        <v/>
      </c>
      <c r="AC832" s="50"/>
      <c r="AD832" s="427" t="str">
        <f t="shared" si="51"/>
        <v/>
      </c>
      <c r="AE832" s="323" t="str">
        <f t="shared" si="52"/>
        <v/>
      </c>
      <c r="AF832" s="323" t="str">
        <f t="shared" si="53"/>
        <v/>
      </c>
      <c r="AG832" s="323" t="str">
        <f t="shared" si="54"/>
        <v/>
      </c>
    </row>
    <row r="833" spans="1:33" ht="25" customHeight="1">
      <c r="A833" s="430">
        <v>810</v>
      </c>
      <c r="B833" s="908" t="str">
        <f>IF(基本情報入力シート!C870="","",基本情報入力シート!C870)</f>
        <v/>
      </c>
      <c r="C833" s="909"/>
      <c r="D833" s="909"/>
      <c r="E833" s="909"/>
      <c r="F833" s="909"/>
      <c r="G833" s="909"/>
      <c r="H833" s="909"/>
      <c r="I833" s="909"/>
      <c r="J833" s="325" t="str">
        <f>IF(基本情報入力シート!M870="","",基本情報入力シート!M870)</f>
        <v/>
      </c>
      <c r="K833" s="325" t="str">
        <f>IF(基本情報入力シート!R870="","",基本情報入力シート!R870)</f>
        <v/>
      </c>
      <c r="L833" s="325" t="str">
        <f>IF(基本情報入力シート!W870="","",基本情報入力シート!W870)</f>
        <v/>
      </c>
      <c r="M833" s="335" t="str">
        <f>IF(基本情報入力シート!X870="","",基本情報入力シート!X870)</f>
        <v/>
      </c>
      <c r="N833" s="339" t="str">
        <f>IF(基本情報入力シート!Y870="","",基本情報入力シート!Y870)</f>
        <v/>
      </c>
      <c r="O833" s="47"/>
      <c r="P833" s="48"/>
      <c r="Q833" s="49"/>
      <c r="R833" s="47"/>
      <c r="S833" s="336"/>
      <c r="T833" s="454" t="str">
        <f>IFERROR(S833*VLOOKUP(AE833,【参考】数式用3!$AN$3:$BU$14,MATCH(N833,【参考】数式用3!$AN$2:$BU$2,0)),"")</f>
        <v/>
      </c>
      <c r="U833" s="337"/>
      <c r="V833" s="55"/>
      <c r="W833" s="55"/>
      <c r="X833" s="960" t="str">
        <f>IFERROR(V833*VLOOKUP(AF833,【参考】数式用3!$AN$15:$BU$23,MATCH(N833,【参考】数式用3!$AN$2:$BU$2,0)),"")</f>
        <v/>
      </c>
      <c r="Y833" s="961"/>
      <c r="Z833" s="450"/>
      <c r="AA833" s="428"/>
      <c r="AB833" s="338" t="str">
        <f>IFERROR(AA833*VLOOKUP(AG833,【参考】数式用3!$AN$24:$BU$27,MATCH(N833,【参考】数式用3!$AN$2:$BU$2,0)),"")</f>
        <v/>
      </c>
      <c r="AC833" s="50"/>
      <c r="AD833" s="427" t="str">
        <f t="shared" si="51"/>
        <v/>
      </c>
      <c r="AE833" s="323" t="str">
        <f t="shared" si="52"/>
        <v/>
      </c>
      <c r="AF833" s="323" t="str">
        <f t="shared" si="53"/>
        <v/>
      </c>
      <c r="AG833" s="323" t="str">
        <f t="shared" si="54"/>
        <v/>
      </c>
    </row>
    <row r="834" spans="1:33" ht="25" customHeight="1">
      <c r="A834" s="430">
        <v>811</v>
      </c>
      <c r="B834" s="908" t="str">
        <f>IF(基本情報入力シート!C871="","",基本情報入力シート!C871)</f>
        <v/>
      </c>
      <c r="C834" s="909"/>
      <c r="D834" s="909"/>
      <c r="E834" s="909"/>
      <c r="F834" s="909"/>
      <c r="G834" s="909"/>
      <c r="H834" s="909"/>
      <c r="I834" s="909"/>
      <c r="J834" s="325" t="str">
        <f>IF(基本情報入力シート!M871="","",基本情報入力シート!M871)</f>
        <v/>
      </c>
      <c r="K834" s="325" t="str">
        <f>IF(基本情報入力シート!R871="","",基本情報入力シート!R871)</f>
        <v/>
      </c>
      <c r="L834" s="325" t="str">
        <f>IF(基本情報入力シート!W871="","",基本情報入力シート!W871)</f>
        <v/>
      </c>
      <c r="M834" s="335" t="str">
        <f>IF(基本情報入力シート!X871="","",基本情報入力シート!X871)</f>
        <v/>
      </c>
      <c r="N834" s="339" t="str">
        <f>IF(基本情報入力シート!Y871="","",基本情報入力シート!Y871)</f>
        <v/>
      </c>
      <c r="O834" s="47"/>
      <c r="P834" s="48"/>
      <c r="Q834" s="49"/>
      <c r="R834" s="47"/>
      <c r="S834" s="336"/>
      <c r="T834" s="454" t="str">
        <f>IFERROR(S834*VLOOKUP(AE834,【参考】数式用3!$AN$3:$BU$14,MATCH(N834,【参考】数式用3!$AN$2:$BU$2,0)),"")</f>
        <v/>
      </c>
      <c r="U834" s="337"/>
      <c r="V834" s="55"/>
      <c r="W834" s="55"/>
      <c r="X834" s="960" t="str">
        <f>IFERROR(V834*VLOOKUP(AF834,【参考】数式用3!$AN$15:$BU$23,MATCH(N834,【参考】数式用3!$AN$2:$BU$2,0)),"")</f>
        <v/>
      </c>
      <c r="Y834" s="961"/>
      <c r="Z834" s="450"/>
      <c r="AA834" s="428"/>
      <c r="AB834" s="338" t="str">
        <f>IFERROR(AA834*VLOOKUP(AG834,【参考】数式用3!$AN$24:$BU$27,MATCH(N834,【参考】数式用3!$AN$2:$BU$2,0)),"")</f>
        <v/>
      </c>
      <c r="AC834" s="50"/>
      <c r="AD834" s="427" t="str">
        <f t="shared" si="51"/>
        <v/>
      </c>
      <c r="AE834" s="323" t="str">
        <f t="shared" si="52"/>
        <v/>
      </c>
      <c r="AF834" s="323" t="str">
        <f t="shared" si="53"/>
        <v/>
      </c>
      <c r="AG834" s="323" t="str">
        <f t="shared" si="54"/>
        <v/>
      </c>
    </row>
    <row r="835" spans="1:33" ht="25" customHeight="1">
      <c r="A835" s="430">
        <v>812</v>
      </c>
      <c r="B835" s="908" t="str">
        <f>IF(基本情報入力シート!C872="","",基本情報入力シート!C872)</f>
        <v/>
      </c>
      <c r="C835" s="909"/>
      <c r="D835" s="909"/>
      <c r="E835" s="909"/>
      <c r="F835" s="909"/>
      <c r="G835" s="909"/>
      <c r="H835" s="909"/>
      <c r="I835" s="909"/>
      <c r="J835" s="325" t="str">
        <f>IF(基本情報入力シート!M872="","",基本情報入力シート!M872)</f>
        <v/>
      </c>
      <c r="K835" s="325" t="str">
        <f>IF(基本情報入力シート!R872="","",基本情報入力シート!R872)</f>
        <v/>
      </c>
      <c r="L835" s="325" t="str">
        <f>IF(基本情報入力シート!W872="","",基本情報入力シート!W872)</f>
        <v/>
      </c>
      <c r="M835" s="335" t="str">
        <f>IF(基本情報入力シート!X872="","",基本情報入力シート!X872)</f>
        <v/>
      </c>
      <c r="N835" s="339" t="str">
        <f>IF(基本情報入力シート!Y872="","",基本情報入力シート!Y872)</f>
        <v/>
      </c>
      <c r="O835" s="47"/>
      <c r="P835" s="48"/>
      <c r="Q835" s="49"/>
      <c r="R835" s="47"/>
      <c r="S835" s="336"/>
      <c r="T835" s="454" t="str">
        <f>IFERROR(S835*VLOOKUP(AE835,【参考】数式用3!$AN$3:$BU$14,MATCH(N835,【参考】数式用3!$AN$2:$BU$2,0)),"")</f>
        <v/>
      </c>
      <c r="U835" s="337"/>
      <c r="V835" s="55"/>
      <c r="W835" s="55"/>
      <c r="X835" s="960" t="str">
        <f>IFERROR(V835*VLOOKUP(AF835,【参考】数式用3!$AN$15:$BU$23,MATCH(N835,【参考】数式用3!$AN$2:$BU$2,0)),"")</f>
        <v/>
      </c>
      <c r="Y835" s="961"/>
      <c r="Z835" s="450"/>
      <c r="AA835" s="428"/>
      <c r="AB835" s="338" t="str">
        <f>IFERROR(AA835*VLOOKUP(AG835,【参考】数式用3!$AN$24:$BU$27,MATCH(N835,【参考】数式用3!$AN$2:$BU$2,0)),"")</f>
        <v/>
      </c>
      <c r="AC835" s="50"/>
      <c r="AD835" s="427" t="str">
        <f t="shared" si="51"/>
        <v/>
      </c>
      <c r="AE835" s="323" t="str">
        <f t="shared" si="52"/>
        <v/>
      </c>
      <c r="AF835" s="323" t="str">
        <f t="shared" si="53"/>
        <v/>
      </c>
      <c r="AG835" s="323" t="str">
        <f t="shared" si="54"/>
        <v/>
      </c>
    </row>
    <row r="836" spans="1:33" ht="25" customHeight="1">
      <c r="A836" s="430">
        <v>813</v>
      </c>
      <c r="B836" s="908" t="str">
        <f>IF(基本情報入力シート!C873="","",基本情報入力シート!C873)</f>
        <v/>
      </c>
      <c r="C836" s="909"/>
      <c r="D836" s="909"/>
      <c r="E836" s="909"/>
      <c r="F836" s="909"/>
      <c r="G836" s="909"/>
      <c r="H836" s="909"/>
      <c r="I836" s="909"/>
      <c r="J836" s="325" t="str">
        <f>IF(基本情報入力シート!M873="","",基本情報入力シート!M873)</f>
        <v/>
      </c>
      <c r="K836" s="325" t="str">
        <f>IF(基本情報入力シート!R873="","",基本情報入力シート!R873)</f>
        <v/>
      </c>
      <c r="L836" s="325" t="str">
        <f>IF(基本情報入力シート!W873="","",基本情報入力シート!W873)</f>
        <v/>
      </c>
      <c r="M836" s="335" t="str">
        <f>IF(基本情報入力シート!X873="","",基本情報入力シート!X873)</f>
        <v/>
      </c>
      <c r="N836" s="339" t="str">
        <f>IF(基本情報入力シート!Y873="","",基本情報入力シート!Y873)</f>
        <v/>
      </c>
      <c r="O836" s="47"/>
      <c r="P836" s="48"/>
      <c r="Q836" s="49"/>
      <c r="R836" s="47"/>
      <c r="S836" s="336"/>
      <c r="T836" s="454" t="str">
        <f>IFERROR(S836*VLOOKUP(AE836,【参考】数式用3!$AN$3:$BU$14,MATCH(N836,【参考】数式用3!$AN$2:$BU$2,0)),"")</f>
        <v/>
      </c>
      <c r="U836" s="337"/>
      <c r="V836" s="55"/>
      <c r="W836" s="55"/>
      <c r="X836" s="960" t="str">
        <f>IFERROR(V836*VLOOKUP(AF836,【参考】数式用3!$AN$15:$BU$23,MATCH(N836,【参考】数式用3!$AN$2:$BU$2,0)),"")</f>
        <v/>
      </c>
      <c r="Y836" s="961"/>
      <c r="Z836" s="450"/>
      <c r="AA836" s="428"/>
      <c r="AB836" s="338" t="str">
        <f>IFERROR(AA836*VLOOKUP(AG836,【参考】数式用3!$AN$24:$BU$27,MATCH(N836,【参考】数式用3!$AN$2:$BU$2,0)),"")</f>
        <v/>
      </c>
      <c r="AC836" s="50"/>
      <c r="AD836" s="427" t="str">
        <f t="shared" si="51"/>
        <v/>
      </c>
      <c r="AE836" s="323" t="str">
        <f t="shared" si="52"/>
        <v/>
      </c>
      <c r="AF836" s="323" t="str">
        <f t="shared" si="53"/>
        <v/>
      </c>
      <c r="AG836" s="323" t="str">
        <f t="shared" si="54"/>
        <v/>
      </c>
    </row>
    <row r="837" spans="1:33" ht="25" customHeight="1">
      <c r="A837" s="430">
        <v>814</v>
      </c>
      <c r="B837" s="908" t="str">
        <f>IF(基本情報入力シート!C874="","",基本情報入力シート!C874)</f>
        <v/>
      </c>
      <c r="C837" s="909"/>
      <c r="D837" s="909"/>
      <c r="E837" s="909"/>
      <c r="F837" s="909"/>
      <c r="G837" s="909"/>
      <c r="H837" s="909"/>
      <c r="I837" s="909"/>
      <c r="J837" s="325" t="str">
        <f>IF(基本情報入力シート!M874="","",基本情報入力シート!M874)</f>
        <v/>
      </c>
      <c r="K837" s="325" t="str">
        <f>IF(基本情報入力シート!R874="","",基本情報入力シート!R874)</f>
        <v/>
      </c>
      <c r="L837" s="325" t="str">
        <f>IF(基本情報入力シート!W874="","",基本情報入力シート!W874)</f>
        <v/>
      </c>
      <c r="M837" s="335" t="str">
        <f>IF(基本情報入力シート!X874="","",基本情報入力シート!X874)</f>
        <v/>
      </c>
      <c r="N837" s="339" t="str">
        <f>IF(基本情報入力シート!Y874="","",基本情報入力シート!Y874)</f>
        <v/>
      </c>
      <c r="O837" s="47"/>
      <c r="P837" s="48"/>
      <c r="Q837" s="49"/>
      <c r="R837" s="47"/>
      <c r="S837" s="336"/>
      <c r="T837" s="454" t="str">
        <f>IFERROR(S837*VLOOKUP(AE837,【参考】数式用3!$AN$3:$BU$14,MATCH(N837,【参考】数式用3!$AN$2:$BU$2,0)),"")</f>
        <v/>
      </c>
      <c r="U837" s="337"/>
      <c r="V837" s="55"/>
      <c r="W837" s="55"/>
      <c r="X837" s="960" t="str">
        <f>IFERROR(V837*VLOOKUP(AF837,【参考】数式用3!$AN$15:$BU$23,MATCH(N837,【参考】数式用3!$AN$2:$BU$2,0)),"")</f>
        <v/>
      </c>
      <c r="Y837" s="961"/>
      <c r="Z837" s="450"/>
      <c r="AA837" s="428"/>
      <c r="AB837" s="338" t="str">
        <f>IFERROR(AA837*VLOOKUP(AG837,【参考】数式用3!$AN$24:$BU$27,MATCH(N837,【参考】数式用3!$AN$2:$BU$2,0)),"")</f>
        <v/>
      </c>
      <c r="AC837" s="50"/>
      <c r="AD837" s="427" t="str">
        <f t="shared" si="51"/>
        <v/>
      </c>
      <c r="AE837" s="323" t="str">
        <f t="shared" si="52"/>
        <v/>
      </c>
      <c r="AF837" s="323" t="str">
        <f t="shared" si="53"/>
        <v/>
      </c>
      <c r="AG837" s="323" t="str">
        <f t="shared" si="54"/>
        <v/>
      </c>
    </row>
    <row r="838" spans="1:33" ht="25" customHeight="1">
      <c r="A838" s="430">
        <v>815</v>
      </c>
      <c r="B838" s="908" t="str">
        <f>IF(基本情報入力シート!C875="","",基本情報入力シート!C875)</f>
        <v/>
      </c>
      <c r="C838" s="909"/>
      <c r="D838" s="909"/>
      <c r="E838" s="909"/>
      <c r="F838" s="909"/>
      <c r="G838" s="909"/>
      <c r="H838" s="909"/>
      <c r="I838" s="909"/>
      <c r="J838" s="325" t="str">
        <f>IF(基本情報入力シート!M875="","",基本情報入力シート!M875)</f>
        <v/>
      </c>
      <c r="K838" s="325" t="str">
        <f>IF(基本情報入力シート!R875="","",基本情報入力シート!R875)</f>
        <v/>
      </c>
      <c r="L838" s="325" t="str">
        <f>IF(基本情報入力シート!W875="","",基本情報入力シート!W875)</f>
        <v/>
      </c>
      <c r="M838" s="335" t="str">
        <f>IF(基本情報入力シート!X875="","",基本情報入力シート!X875)</f>
        <v/>
      </c>
      <c r="N838" s="339" t="str">
        <f>IF(基本情報入力シート!Y875="","",基本情報入力シート!Y875)</f>
        <v/>
      </c>
      <c r="O838" s="47"/>
      <c r="P838" s="48"/>
      <c r="Q838" s="49"/>
      <c r="R838" s="47"/>
      <c r="S838" s="336"/>
      <c r="T838" s="454" t="str">
        <f>IFERROR(S838*VLOOKUP(AE838,【参考】数式用3!$AN$3:$BU$14,MATCH(N838,【参考】数式用3!$AN$2:$BU$2,0)),"")</f>
        <v/>
      </c>
      <c r="U838" s="337"/>
      <c r="V838" s="55"/>
      <c r="W838" s="55"/>
      <c r="X838" s="960" t="str">
        <f>IFERROR(V838*VLOOKUP(AF838,【参考】数式用3!$AN$15:$BU$23,MATCH(N838,【参考】数式用3!$AN$2:$BU$2,0)),"")</f>
        <v/>
      </c>
      <c r="Y838" s="961"/>
      <c r="Z838" s="450"/>
      <c r="AA838" s="428"/>
      <c r="AB838" s="338" t="str">
        <f>IFERROR(AA838*VLOOKUP(AG838,【参考】数式用3!$AN$24:$BU$27,MATCH(N838,【参考】数式用3!$AN$2:$BU$2,0)),"")</f>
        <v/>
      </c>
      <c r="AC838" s="50"/>
      <c r="AD838" s="427" t="str">
        <f t="shared" si="51"/>
        <v/>
      </c>
      <c r="AE838" s="323" t="str">
        <f t="shared" si="52"/>
        <v/>
      </c>
      <c r="AF838" s="323" t="str">
        <f t="shared" si="53"/>
        <v/>
      </c>
      <c r="AG838" s="323" t="str">
        <f t="shared" si="54"/>
        <v/>
      </c>
    </row>
    <row r="839" spans="1:33" ht="25" customHeight="1">
      <c r="A839" s="430">
        <v>816</v>
      </c>
      <c r="B839" s="908" t="str">
        <f>IF(基本情報入力シート!C876="","",基本情報入力シート!C876)</f>
        <v/>
      </c>
      <c r="C839" s="909"/>
      <c r="D839" s="909"/>
      <c r="E839" s="909"/>
      <c r="F839" s="909"/>
      <c r="G839" s="909"/>
      <c r="H839" s="909"/>
      <c r="I839" s="909"/>
      <c r="J839" s="325" t="str">
        <f>IF(基本情報入力シート!M876="","",基本情報入力シート!M876)</f>
        <v/>
      </c>
      <c r="K839" s="325" t="str">
        <f>IF(基本情報入力シート!R876="","",基本情報入力シート!R876)</f>
        <v/>
      </c>
      <c r="L839" s="325" t="str">
        <f>IF(基本情報入力シート!W876="","",基本情報入力シート!W876)</f>
        <v/>
      </c>
      <c r="M839" s="335" t="str">
        <f>IF(基本情報入力シート!X876="","",基本情報入力シート!X876)</f>
        <v/>
      </c>
      <c r="N839" s="339" t="str">
        <f>IF(基本情報入力シート!Y876="","",基本情報入力シート!Y876)</f>
        <v/>
      </c>
      <c r="O839" s="47"/>
      <c r="P839" s="48"/>
      <c r="Q839" s="49"/>
      <c r="R839" s="47"/>
      <c r="S839" s="336"/>
      <c r="T839" s="454" t="str">
        <f>IFERROR(S839*VLOOKUP(AE839,【参考】数式用3!$AN$3:$BU$14,MATCH(N839,【参考】数式用3!$AN$2:$BU$2,0)),"")</f>
        <v/>
      </c>
      <c r="U839" s="337"/>
      <c r="V839" s="55"/>
      <c r="W839" s="55"/>
      <c r="X839" s="960" t="str">
        <f>IFERROR(V839*VLOOKUP(AF839,【参考】数式用3!$AN$15:$BU$23,MATCH(N839,【参考】数式用3!$AN$2:$BU$2,0)),"")</f>
        <v/>
      </c>
      <c r="Y839" s="961"/>
      <c r="Z839" s="450"/>
      <c r="AA839" s="428"/>
      <c r="AB839" s="338" t="str">
        <f>IFERROR(AA839*VLOOKUP(AG839,【参考】数式用3!$AN$24:$BU$27,MATCH(N839,【参考】数式用3!$AN$2:$BU$2,0)),"")</f>
        <v/>
      </c>
      <c r="AC839" s="50"/>
      <c r="AD839" s="427" t="str">
        <f t="shared" si="51"/>
        <v/>
      </c>
      <c r="AE839" s="323" t="str">
        <f t="shared" si="52"/>
        <v/>
      </c>
      <c r="AF839" s="323" t="str">
        <f t="shared" si="53"/>
        <v/>
      </c>
      <c r="AG839" s="323" t="str">
        <f t="shared" si="54"/>
        <v/>
      </c>
    </row>
    <row r="840" spans="1:33" ht="25" customHeight="1">
      <c r="A840" s="430">
        <v>817</v>
      </c>
      <c r="B840" s="908" t="str">
        <f>IF(基本情報入力シート!C877="","",基本情報入力シート!C877)</f>
        <v/>
      </c>
      <c r="C840" s="909"/>
      <c r="D840" s="909"/>
      <c r="E840" s="909"/>
      <c r="F840" s="909"/>
      <c r="G840" s="909"/>
      <c r="H840" s="909"/>
      <c r="I840" s="909"/>
      <c r="J840" s="325" t="str">
        <f>IF(基本情報入力シート!M877="","",基本情報入力シート!M877)</f>
        <v/>
      </c>
      <c r="K840" s="325" t="str">
        <f>IF(基本情報入力シート!R877="","",基本情報入力シート!R877)</f>
        <v/>
      </c>
      <c r="L840" s="325" t="str">
        <f>IF(基本情報入力シート!W877="","",基本情報入力シート!W877)</f>
        <v/>
      </c>
      <c r="M840" s="335" t="str">
        <f>IF(基本情報入力シート!X877="","",基本情報入力シート!X877)</f>
        <v/>
      </c>
      <c r="N840" s="339" t="str">
        <f>IF(基本情報入力シート!Y877="","",基本情報入力シート!Y877)</f>
        <v/>
      </c>
      <c r="O840" s="47"/>
      <c r="P840" s="48"/>
      <c r="Q840" s="49"/>
      <c r="R840" s="47"/>
      <c r="S840" s="336"/>
      <c r="T840" s="454" t="str">
        <f>IFERROR(S840*VLOOKUP(AE840,【参考】数式用3!$AN$3:$BU$14,MATCH(N840,【参考】数式用3!$AN$2:$BU$2,0)),"")</f>
        <v/>
      </c>
      <c r="U840" s="337"/>
      <c r="V840" s="55"/>
      <c r="W840" s="55"/>
      <c r="X840" s="960" t="str">
        <f>IFERROR(V840*VLOOKUP(AF840,【参考】数式用3!$AN$15:$BU$23,MATCH(N840,【参考】数式用3!$AN$2:$BU$2,0)),"")</f>
        <v/>
      </c>
      <c r="Y840" s="961"/>
      <c r="Z840" s="450"/>
      <c r="AA840" s="428"/>
      <c r="AB840" s="338" t="str">
        <f>IFERROR(AA840*VLOOKUP(AG840,【参考】数式用3!$AN$24:$BU$27,MATCH(N840,【参考】数式用3!$AN$2:$BU$2,0)),"")</f>
        <v/>
      </c>
      <c r="AC840" s="50"/>
      <c r="AD840" s="427" t="str">
        <f t="shared" si="51"/>
        <v/>
      </c>
      <c r="AE840" s="323" t="str">
        <f t="shared" si="52"/>
        <v/>
      </c>
      <c r="AF840" s="323" t="str">
        <f t="shared" si="53"/>
        <v/>
      </c>
      <c r="AG840" s="323" t="str">
        <f t="shared" si="54"/>
        <v/>
      </c>
    </row>
    <row r="841" spans="1:33" ht="25" customHeight="1">
      <c r="A841" s="430">
        <v>818</v>
      </c>
      <c r="B841" s="908" t="str">
        <f>IF(基本情報入力シート!C878="","",基本情報入力シート!C878)</f>
        <v/>
      </c>
      <c r="C841" s="909"/>
      <c r="D841" s="909"/>
      <c r="E841" s="909"/>
      <c r="F841" s="909"/>
      <c r="G841" s="909"/>
      <c r="H841" s="909"/>
      <c r="I841" s="909"/>
      <c r="J841" s="325" t="str">
        <f>IF(基本情報入力シート!M878="","",基本情報入力シート!M878)</f>
        <v/>
      </c>
      <c r="K841" s="325" t="str">
        <f>IF(基本情報入力シート!R878="","",基本情報入力シート!R878)</f>
        <v/>
      </c>
      <c r="L841" s="325" t="str">
        <f>IF(基本情報入力シート!W878="","",基本情報入力シート!W878)</f>
        <v/>
      </c>
      <c r="M841" s="335" t="str">
        <f>IF(基本情報入力シート!X878="","",基本情報入力シート!X878)</f>
        <v/>
      </c>
      <c r="N841" s="339" t="str">
        <f>IF(基本情報入力シート!Y878="","",基本情報入力シート!Y878)</f>
        <v/>
      </c>
      <c r="O841" s="47"/>
      <c r="P841" s="48"/>
      <c r="Q841" s="49"/>
      <c r="R841" s="47"/>
      <c r="S841" s="336"/>
      <c r="T841" s="454" t="str">
        <f>IFERROR(S841*VLOOKUP(AE841,【参考】数式用3!$AN$3:$BU$14,MATCH(N841,【参考】数式用3!$AN$2:$BU$2,0)),"")</f>
        <v/>
      </c>
      <c r="U841" s="337"/>
      <c r="V841" s="55"/>
      <c r="W841" s="55"/>
      <c r="X841" s="960" t="str">
        <f>IFERROR(V841*VLOOKUP(AF841,【参考】数式用3!$AN$15:$BU$23,MATCH(N841,【参考】数式用3!$AN$2:$BU$2,0)),"")</f>
        <v/>
      </c>
      <c r="Y841" s="961"/>
      <c r="Z841" s="450"/>
      <c r="AA841" s="428"/>
      <c r="AB841" s="338" t="str">
        <f>IFERROR(AA841*VLOOKUP(AG841,【参考】数式用3!$AN$24:$BU$27,MATCH(N841,【参考】数式用3!$AN$2:$BU$2,0)),"")</f>
        <v/>
      </c>
      <c r="AC841" s="50"/>
      <c r="AD841" s="427" t="str">
        <f t="shared" si="51"/>
        <v/>
      </c>
      <c r="AE841" s="323" t="str">
        <f t="shared" si="52"/>
        <v/>
      </c>
      <c r="AF841" s="323" t="str">
        <f t="shared" si="53"/>
        <v/>
      </c>
      <c r="AG841" s="323" t="str">
        <f t="shared" si="54"/>
        <v/>
      </c>
    </row>
    <row r="842" spans="1:33" ht="25" customHeight="1">
      <c r="A842" s="430">
        <v>819</v>
      </c>
      <c r="B842" s="908" t="str">
        <f>IF(基本情報入力シート!C879="","",基本情報入力シート!C879)</f>
        <v/>
      </c>
      <c r="C842" s="909"/>
      <c r="D842" s="909"/>
      <c r="E842" s="909"/>
      <c r="F842" s="909"/>
      <c r="G842" s="909"/>
      <c r="H842" s="909"/>
      <c r="I842" s="909"/>
      <c r="J842" s="325" t="str">
        <f>IF(基本情報入力シート!M879="","",基本情報入力シート!M879)</f>
        <v/>
      </c>
      <c r="K842" s="325" t="str">
        <f>IF(基本情報入力シート!R879="","",基本情報入力シート!R879)</f>
        <v/>
      </c>
      <c r="L842" s="325" t="str">
        <f>IF(基本情報入力シート!W879="","",基本情報入力シート!W879)</f>
        <v/>
      </c>
      <c r="M842" s="335" t="str">
        <f>IF(基本情報入力シート!X879="","",基本情報入力シート!X879)</f>
        <v/>
      </c>
      <c r="N842" s="339" t="str">
        <f>IF(基本情報入力シート!Y879="","",基本情報入力シート!Y879)</f>
        <v/>
      </c>
      <c r="O842" s="47"/>
      <c r="P842" s="48"/>
      <c r="Q842" s="49"/>
      <c r="R842" s="47"/>
      <c r="S842" s="336"/>
      <c r="T842" s="454" t="str">
        <f>IFERROR(S842*VLOOKUP(AE842,【参考】数式用3!$AN$3:$BU$14,MATCH(N842,【参考】数式用3!$AN$2:$BU$2,0)),"")</f>
        <v/>
      </c>
      <c r="U842" s="337"/>
      <c r="V842" s="55"/>
      <c r="W842" s="55"/>
      <c r="X842" s="960" t="str">
        <f>IFERROR(V842*VLOOKUP(AF842,【参考】数式用3!$AN$15:$BU$23,MATCH(N842,【参考】数式用3!$AN$2:$BU$2,0)),"")</f>
        <v/>
      </c>
      <c r="Y842" s="961"/>
      <c r="Z842" s="450"/>
      <c r="AA842" s="428"/>
      <c r="AB842" s="338" t="str">
        <f>IFERROR(AA842*VLOOKUP(AG842,【参考】数式用3!$AN$24:$BU$27,MATCH(N842,【参考】数式用3!$AN$2:$BU$2,0)),"")</f>
        <v/>
      </c>
      <c r="AC842" s="50"/>
      <c r="AD842" s="427" t="str">
        <f t="shared" si="51"/>
        <v/>
      </c>
      <c r="AE842" s="323" t="str">
        <f t="shared" si="52"/>
        <v/>
      </c>
      <c r="AF842" s="323" t="str">
        <f t="shared" si="53"/>
        <v/>
      </c>
      <c r="AG842" s="323" t="str">
        <f t="shared" si="54"/>
        <v/>
      </c>
    </row>
    <row r="843" spans="1:33" ht="25" customHeight="1">
      <c r="A843" s="430">
        <v>820</v>
      </c>
      <c r="B843" s="908" t="str">
        <f>IF(基本情報入力シート!C880="","",基本情報入力シート!C880)</f>
        <v/>
      </c>
      <c r="C843" s="909"/>
      <c r="D843" s="909"/>
      <c r="E843" s="909"/>
      <c r="F843" s="909"/>
      <c r="G843" s="909"/>
      <c r="H843" s="909"/>
      <c r="I843" s="909"/>
      <c r="J843" s="325" t="str">
        <f>IF(基本情報入力シート!M880="","",基本情報入力シート!M880)</f>
        <v/>
      </c>
      <c r="K843" s="325" t="str">
        <f>IF(基本情報入力シート!R880="","",基本情報入力シート!R880)</f>
        <v/>
      </c>
      <c r="L843" s="325" t="str">
        <f>IF(基本情報入力シート!W880="","",基本情報入力シート!W880)</f>
        <v/>
      </c>
      <c r="M843" s="335" t="str">
        <f>IF(基本情報入力シート!X880="","",基本情報入力シート!X880)</f>
        <v/>
      </c>
      <c r="N843" s="339" t="str">
        <f>IF(基本情報入力シート!Y880="","",基本情報入力シート!Y880)</f>
        <v/>
      </c>
      <c r="O843" s="47"/>
      <c r="P843" s="48"/>
      <c r="Q843" s="49"/>
      <c r="R843" s="47"/>
      <c r="S843" s="336"/>
      <c r="T843" s="454" t="str">
        <f>IFERROR(S843*VLOOKUP(AE843,【参考】数式用3!$AN$3:$BU$14,MATCH(N843,【参考】数式用3!$AN$2:$BU$2,0)),"")</f>
        <v/>
      </c>
      <c r="U843" s="337"/>
      <c r="V843" s="55"/>
      <c r="W843" s="55"/>
      <c r="X843" s="960" t="str">
        <f>IFERROR(V843*VLOOKUP(AF843,【参考】数式用3!$AN$15:$BU$23,MATCH(N843,【参考】数式用3!$AN$2:$BU$2,0)),"")</f>
        <v/>
      </c>
      <c r="Y843" s="961"/>
      <c r="Z843" s="450"/>
      <c r="AA843" s="428"/>
      <c r="AB843" s="338" t="str">
        <f>IFERROR(AA843*VLOOKUP(AG843,【参考】数式用3!$AN$24:$BU$27,MATCH(N843,【参考】数式用3!$AN$2:$BU$2,0)),"")</f>
        <v/>
      </c>
      <c r="AC843" s="50"/>
      <c r="AD843" s="427" t="str">
        <f t="shared" si="51"/>
        <v/>
      </c>
      <c r="AE843" s="323" t="str">
        <f t="shared" si="52"/>
        <v/>
      </c>
      <c r="AF843" s="323" t="str">
        <f t="shared" si="53"/>
        <v/>
      </c>
      <c r="AG843" s="323" t="str">
        <f t="shared" si="54"/>
        <v/>
      </c>
    </row>
    <row r="844" spans="1:33" ht="25" customHeight="1">
      <c r="A844" s="430">
        <v>821</v>
      </c>
      <c r="B844" s="908" t="str">
        <f>IF(基本情報入力シート!C881="","",基本情報入力シート!C881)</f>
        <v/>
      </c>
      <c r="C844" s="909"/>
      <c r="D844" s="909"/>
      <c r="E844" s="909"/>
      <c r="F844" s="909"/>
      <c r="G844" s="909"/>
      <c r="H844" s="909"/>
      <c r="I844" s="909"/>
      <c r="J844" s="325" t="str">
        <f>IF(基本情報入力シート!M881="","",基本情報入力シート!M881)</f>
        <v/>
      </c>
      <c r="K844" s="325" t="str">
        <f>IF(基本情報入力シート!R881="","",基本情報入力シート!R881)</f>
        <v/>
      </c>
      <c r="L844" s="325" t="str">
        <f>IF(基本情報入力シート!W881="","",基本情報入力シート!W881)</f>
        <v/>
      </c>
      <c r="M844" s="335" t="str">
        <f>IF(基本情報入力シート!X881="","",基本情報入力シート!X881)</f>
        <v/>
      </c>
      <c r="N844" s="339" t="str">
        <f>IF(基本情報入力シート!Y881="","",基本情報入力シート!Y881)</f>
        <v/>
      </c>
      <c r="O844" s="47"/>
      <c r="P844" s="48"/>
      <c r="Q844" s="49"/>
      <c r="R844" s="47"/>
      <c r="S844" s="336"/>
      <c r="T844" s="454" t="str">
        <f>IFERROR(S844*VLOOKUP(AE844,【参考】数式用3!$AN$3:$BU$14,MATCH(N844,【参考】数式用3!$AN$2:$BU$2,0)),"")</f>
        <v/>
      </c>
      <c r="U844" s="337"/>
      <c r="V844" s="55"/>
      <c r="W844" s="55"/>
      <c r="X844" s="960" t="str">
        <f>IFERROR(V844*VLOOKUP(AF844,【参考】数式用3!$AN$15:$BU$23,MATCH(N844,【参考】数式用3!$AN$2:$BU$2,0)),"")</f>
        <v/>
      </c>
      <c r="Y844" s="961"/>
      <c r="Z844" s="450"/>
      <c r="AA844" s="428"/>
      <c r="AB844" s="338" t="str">
        <f>IFERROR(AA844*VLOOKUP(AG844,【参考】数式用3!$AN$24:$BU$27,MATCH(N844,【参考】数式用3!$AN$2:$BU$2,0)),"")</f>
        <v/>
      </c>
      <c r="AC844" s="50"/>
      <c r="AD844" s="427" t="str">
        <f t="shared" si="51"/>
        <v/>
      </c>
      <c r="AE844" s="323" t="str">
        <f t="shared" si="52"/>
        <v/>
      </c>
      <c r="AF844" s="323" t="str">
        <f t="shared" si="53"/>
        <v/>
      </c>
      <c r="AG844" s="323" t="str">
        <f t="shared" si="54"/>
        <v/>
      </c>
    </row>
    <row r="845" spans="1:33" ht="25" customHeight="1">
      <c r="A845" s="430">
        <v>822</v>
      </c>
      <c r="B845" s="908" t="str">
        <f>IF(基本情報入力シート!C882="","",基本情報入力シート!C882)</f>
        <v/>
      </c>
      <c r="C845" s="909"/>
      <c r="D845" s="909"/>
      <c r="E845" s="909"/>
      <c r="F845" s="909"/>
      <c r="G845" s="909"/>
      <c r="H845" s="909"/>
      <c r="I845" s="909"/>
      <c r="J845" s="325" t="str">
        <f>IF(基本情報入力シート!M882="","",基本情報入力シート!M882)</f>
        <v/>
      </c>
      <c r="K845" s="325" t="str">
        <f>IF(基本情報入力シート!R882="","",基本情報入力シート!R882)</f>
        <v/>
      </c>
      <c r="L845" s="325" t="str">
        <f>IF(基本情報入力シート!W882="","",基本情報入力シート!W882)</f>
        <v/>
      </c>
      <c r="M845" s="335" t="str">
        <f>IF(基本情報入力シート!X882="","",基本情報入力シート!X882)</f>
        <v/>
      </c>
      <c r="N845" s="339" t="str">
        <f>IF(基本情報入力シート!Y882="","",基本情報入力シート!Y882)</f>
        <v/>
      </c>
      <c r="O845" s="47"/>
      <c r="P845" s="48"/>
      <c r="Q845" s="49"/>
      <c r="R845" s="47"/>
      <c r="S845" s="336"/>
      <c r="T845" s="454" t="str">
        <f>IFERROR(S845*VLOOKUP(AE845,【参考】数式用3!$AN$3:$BU$14,MATCH(N845,【参考】数式用3!$AN$2:$BU$2,0)),"")</f>
        <v/>
      </c>
      <c r="U845" s="337"/>
      <c r="V845" s="55"/>
      <c r="W845" s="55"/>
      <c r="X845" s="960" t="str">
        <f>IFERROR(V845*VLOOKUP(AF845,【参考】数式用3!$AN$15:$BU$23,MATCH(N845,【参考】数式用3!$AN$2:$BU$2,0)),"")</f>
        <v/>
      </c>
      <c r="Y845" s="961"/>
      <c r="Z845" s="450"/>
      <c r="AA845" s="428"/>
      <c r="AB845" s="338" t="str">
        <f>IFERROR(AA845*VLOOKUP(AG845,【参考】数式用3!$AN$24:$BU$27,MATCH(N845,【参考】数式用3!$AN$2:$BU$2,0)),"")</f>
        <v/>
      </c>
      <c r="AC845" s="50"/>
      <c r="AD845" s="427" t="str">
        <f t="shared" si="51"/>
        <v/>
      </c>
      <c r="AE845" s="323" t="str">
        <f t="shared" si="52"/>
        <v/>
      </c>
      <c r="AF845" s="323" t="str">
        <f t="shared" si="53"/>
        <v/>
      </c>
      <c r="AG845" s="323" t="str">
        <f t="shared" si="54"/>
        <v/>
      </c>
    </row>
    <row r="846" spans="1:33" ht="25" customHeight="1">
      <c r="A846" s="430">
        <v>823</v>
      </c>
      <c r="B846" s="908" t="str">
        <f>IF(基本情報入力シート!C883="","",基本情報入力シート!C883)</f>
        <v/>
      </c>
      <c r="C846" s="909"/>
      <c r="D846" s="909"/>
      <c r="E846" s="909"/>
      <c r="F846" s="909"/>
      <c r="G846" s="909"/>
      <c r="H846" s="909"/>
      <c r="I846" s="909"/>
      <c r="J846" s="325" t="str">
        <f>IF(基本情報入力シート!M883="","",基本情報入力シート!M883)</f>
        <v/>
      </c>
      <c r="K846" s="325" t="str">
        <f>IF(基本情報入力シート!R883="","",基本情報入力シート!R883)</f>
        <v/>
      </c>
      <c r="L846" s="325" t="str">
        <f>IF(基本情報入力シート!W883="","",基本情報入力シート!W883)</f>
        <v/>
      </c>
      <c r="M846" s="335" t="str">
        <f>IF(基本情報入力シート!X883="","",基本情報入力シート!X883)</f>
        <v/>
      </c>
      <c r="N846" s="339" t="str">
        <f>IF(基本情報入力シート!Y883="","",基本情報入力シート!Y883)</f>
        <v/>
      </c>
      <c r="O846" s="47"/>
      <c r="P846" s="48"/>
      <c r="Q846" s="49"/>
      <c r="R846" s="47"/>
      <c r="S846" s="336"/>
      <c r="T846" s="454" t="str">
        <f>IFERROR(S846*VLOOKUP(AE846,【参考】数式用3!$AN$3:$BU$14,MATCH(N846,【参考】数式用3!$AN$2:$BU$2,0)),"")</f>
        <v/>
      </c>
      <c r="U846" s="337"/>
      <c r="V846" s="55"/>
      <c r="W846" s="55"/>
      <c r="X846" s="960" t="str">
        <f>IFERROR(V846*VLOOKUP(AF846,【参考】数式用3!$AN$15:$BU$23,MATCH(N846,【参考】数式用3!$AN$2:$BU$2,0)),"")</f>
        <v/>
      </c>
      <c r="Y846" s="961"/>
      <c r="Z846" s="450"/>
      <c r="AA846" s="428"/>
      <c r="AB846" s="338" t="str">
        <f>IFERROR(AA846*VLOOKUP(AG846,【参考】数式用3!$AN$24:$BU$27,MATCH(N846,【参考】数式用3!$AN$2:$BU$2,0)),"")</f>
        <v/>
      </c>
      <c r="AC846" s="50"/>
      <c r="AD846" s="427" t="str">
        <f t="shared" si="51"/>
        <v/>
      </c>
      <c r="AE846" s="323" t="str">
        <f t="shared" si="52"/>
        <v/>
      </c>
      <c r="AF846" s="323" t="str">
        <f t="shared" si="53"/>
        <v/>
      </c>
      <c r="AG846" s="323" t="str">
        <f t="shared" si="54"/>
        <v/>
      </c>
    </row>
    <row r="847" spans="1:33" ht="25" customHeight="1">
      <c r="A847" s="430">
        <v>824</v>
      </c>
      <c r="B847" s="908" t="str">
        <f>IF(基本情報入力シート!C884="","",基本情報入力シート!C884)</f>
        <v/>
      </c>
      <c r="C847" s="909"/>
      <c r="D847" s="909"/>
      <c r="E847" s="909"/>
      <c r="F847" s="909"/>
      <c r="G847" s="909"/>
      <c r="H847" s="909"/>
      <c r="I847" s="909"/>
      <c r="J847" s="325" t="str">
        <f>IF(基本情報入力シート!M884="","",基本情報入力シート!M884)</f>
        <v/>
      </c>
      <c r="K847" s="325" t="str">
        <f>IF(基本情報入力シート!R884="","",基本情報入力シート!R884)</f>
        <v/>
      </c>
      <c r="L847" s="325" t="str">
        <f>IF(基本情報入力シート!W884="","",基本情報入力シート!W884)</f>
        <v/>
      </c>
      <c r="M847" s="335" t="str">
        <f>IF(基本情報入力シート!X884="","",基本情報入力シート!X884)</f>
        <v/>
      </c>
      <c r="N847" s="339" t="str">
        <f>IF(基本情報入力シート!Y884="","",基本情報入力シート!Y884)</f>
        <v/>
      </c>
      <c r="O847" s="47"/>
      <c r="P847" s="48"/>
      <c r="Q847" s="49"/>
      <c r="R847" s="47"/>
      <c r="S847" s="336"/>
      <c r="T847" s="454" t="str">
        <f>IFERROR(S847*VLOOKUP(AE847,【参考】数式用3!$AN$3:$BU$14,MATCH(N847,【参考】数式用3!$AN$2:$BU$2,0)),"")</f>
        <v/>
      </c>
      <c r="U847" s="337"/>
      <c r="V847" s="55"/>
      <c r="W847" s="55"/>
      <c r="X847" s="960" t="str">
        <f>IFERROR(V847*VLOOKUP(AF847,【参考】数式用3!$AN$15:$BU$23,MATCH(N847,【参考】数式用3!$AN$2:$BU$2,0)),"")</f>
        <v/>
      </c>
      <c r="Y847" s="961"/>
      <c r="Z847" s="450"/>
      <c r="AA847" s="428"/>
      <c r="AB847" s="338" t="str">
        <f>IFERROR(AA847*VLOOKUP(AG847,【参考】数式用3!$AN$24:$BU$27,MATCH(N847,【参考】数式用3!$AN$2:$BU$2,0)),"")</f>
        <v/>
      </c>
      <c r="AC847" s="50"/>
      <c r="AD847" s="427" t="str">
        <f t="shared" si="51"/>
        <v/>
      </c>
      <c r="AE847" s="323" t="str">
        <f t="shared" si="52"/>
        <v/>
      </c>
      <c r="AF847" s="323" t="str">
        <f t="shared" si="53"/>
        <v/>
      </c>
      <c r="AG847" s="323" t="str">
        <f t="shared" si="54"/>
        <v/>
      </c>
    </row>
    <row r="848" spans="1:33" ht="25" customHeight="1">
      <c r="A848" s="430">
        <v>825</v>
      </c>
      <c r="B848" s="908" t="str">
        <f>IF(基本情報入力シート!C885="","",基本情報入力シート!C885)</f>
        <v/>
      </c>
      <c r="C848" s="909"/>
      <c r="D848" s="909"/>
      <c r="E848" s="909"/>
      <c r="F848" s="909"/>
      <c r="G848" s="909"/>
      <c r="H848" s="909"/>
      <c r="I848" s="909"/>
      <c r="J848" s="325" t="str">
        <f>IF(基本情報入力シート!M885="","",基本情報入力シート!M885)</f>
        <v/>
      </c>
      <c r="K848" s="325" t="str">
        <f>IF(基本情報入力シート!R885="","",基本情報入力シート!R885)</f>
        <v/>
      </c>
      <c r="L848" s="325" t="str">
        <f>IF(基本情報入力シート!W885="","",基本情報入力シート!W885)</f>
        <v/>
      </c>
      <c r="M848" s="335" t="str">
        <f>IF(基本情報入力シート!X885="","",基本情報入力シート!X885)</f>
        <v/>
      </c>
      <c r="N848" s="339" t="str">
        <f>IF(基本情報入力シート!Y885="","",基本情報入力シート!Y885)</f>
        <v/>
      </c>
      <c r="O848" s="47"/>
      <c r="P848" s="48"/>
      <c r="Q848" s="49"/>
      <c r="R848" s="47"/>
      <c r="S848" s="336"/>
      <c r="T848" s="454" t="str">
        <f>IFERROR(S848*VLOOKUP(AE848,【参考】数式用3!$AN$3:$BU$14,MATCH(N848,【参考】数式用3!$AN$2:$BU$2,0)),"")</f>
        <v/>
      </c>
      <c r="U848" s="337"/>
      <c r="V848" s="55"/>
      <c r="W848" s="55"/>
      <c r="X848" s="960" t="str">
        <f>IFERROR(V848*VLOOKUP(AF848,【参考】数式用3!$AN$15:$BU$23,MATCH(N848,【参考】数式用3!$AN$2:$BU$2,0)),"")</f>
        <v/>
      </c>
      <c r="Y848" s="961"/>
      <c r="Z848" s="450"/>
      <c r="AA848" s="428"/>
      <c r="AB848" s="338" t="str">
        <f>IFERROR(AA848*VLOOKUP(AG848,【参考】数式用3!$AN$24:$BU$27,MATCH(N848,【参考】数式用3!$AN$2:$BU$2,0)),"")</f>
        <v/>
      </c>
      <c r="AC848" s="50"/>
      <c r="AD848" s="427" t="str">
        <f t="shared" si="51"/>
        <v/>
      </c>
      <c r="AE848" s="323" t="str">
        <f t="shared" si="52"/>
        <v/>
      </c>
      <c r="AF848" s="323" t="str">
        <f t="shared" si="53"/>
        <v/>
      </c>
      <c r="AG848" s="323" t="str">
        <f t="shared" si="54"/>
        <v/>
      </c>
    </row>
    <row r="849" spans="1:33" ht="25" customHeight="1">
      <c r="A849" s="430">
        <v>826</v>
      </c>
      <c r="B849" s="908" t="str">
        <f>IF(基本情報入力シート!C886="","",基本情報入力シート!C886)</f>
        <v/>
      </c>
      <c r="C849" s="909"/>
      <c r="D849" s="909"/>
      <c r="E849" s="909"/>
      <c r="F849" s="909"/>
      <c r="G849" s="909"/>
      <c r="H849" s="909"/>
      <c r="I849" s="909"/>
      <c r="J849" s="325" t="str">
        <f>IF(基本情報入力シート!M886="","",基本情報入力シート!M886)</f>
        <v/>
      </c>
      <c r="K849" s="325" t="str">
        <f>IF(基本情報入力シート!R886="","",基本情報入力シート!R886)</f>
        <v/>
      </c>
      <c r="L849" s="325" t="str">
        <f>IF(基本情報入力シート!W886="","",基本情報入力シート!W886)</f>
        <v/>
      </c>
      <c r="M849" s="335" t="str">
        <f>IF(基本情報入力シート!X886="","",基本情報入力シート!X886)</f>
        <v/>
      </c>
      <c r="N849" s="339" t="str">
        <f>IF(基本情報入力シート!Y886="","",基本情報入力シート!Y886)</f>
        <v/>
      </c>
      <c r="O849" s="47"/>
      <c r="P849" s="48"/>
      <c r="Q849" s="49"/>
      <c r="R849" s="47"/>
      <c r="S849" s="336"/>
      <c r="T849" s="454" t="str">
        <f>IFERROR(S849*VLOOKUP(AE849,【参考】数式用3!$AN$3:$BU$14,MATCH(N849,【参考】数式用3!$AN$2:$BU$2,0)),"")</f>
        <v/>
      </c>
      <c r="U849" s="337"/>
      <c r="V849" s="55"/>
      <c r="W849" s="55"/>
      <c r="X849" s="960" t="str">
        <f>IFERROR(V849*VLOOKUP(AF849,【参考】数式用3!$AN$15:$BU$23,MATCH(N849,【参考】数式用3!$AN$2:$BU$2,0)),"")</f>
        <v/>
      </c>
      <c r="Y849" s="961"/>
      <c r="Z849" s="450"/>
      <c r="AA849" s="428"/>
      <c r="AB849" s="338" t="str">
        <f>IFERROR(AA849*VLOOKUP(AG849,【参考】数式用3!$AN$24:$BU$27,MATCH(N849,【参考】数式用3!$AN$2:$BU$2,0)),"")</f>
        <v/>
      </c>
      <c r="AC849" s="50"/>
      <c r="AD849" s="427" t="str">
        <f t="shared" ref="AD849:AD912" si="55">IF(OR(U849="特定加算Ⅰ",U849="特定加算Ⅱ"),IF(W849&lt;&gt;"",1,""),"")</f>
        <v/>
      </c>
      <c r="AE849" s="323" t="str">
        <f t="shared" si="52"/>
        <v/>
      </c>
      <c r="AF849" s="323" t="str">
        <f t="shared" si="53"/>
        <v/>
      </c>
      <c r="AG849" s="323" t="str">
        <f t="shared" si="54"/>
        <v/>
      </c>
    </row>
    <row r="850" spans="1:33" ht="25" customHeight="1">
      <c r="A850" s="430">
        <v>827</v>
      </c>
      <c r="B850" s="908" t="str">
        <f>IF(基本情報入力シート!C887="","",基本情報入力シート!C887)</f>
        <v/>
      </c>
      <c r="C850" s="909"/>
      <c r="D850" s="909"/>
      <c r="E850" s="909"/>
      <c r="F850" s="909"/>
      <c r="G850" s="909"/>
      <c r="H850" s="909"/>
      <c r="I850" s="909"/>
      <c r="J850" s="325" t="str">
        <f>IF(基本情報入力シート!M887="","",基本情報入力シート!M887)</f>
        <v/>
      </c>
      <c r="K850" s="325" t="str">
        <f>IF(基本情報入力シート!R887="","",基本情報入力シート!R887)</f>
        <v/>
      </c>
      <c r="L850" s="325" t="str">
        <f>IF(基本情報入力シート!W887="","",基本情報入力シート!W887)</f>
        <v/>
      </c>
      <c r="M850" s="335" t="str">
        <f>IF(基本情報入力シート!X887="","",基本情報入力シート!X887)</f>
        <v/>
      </c>
      <c r="N850" s="339" t="str">
        <f>IF(基本情報入力シート!Y887="","",基本情報入力シート!Y887)</f>
        <v/>
      </c>
      <c r="O850" s="47"/>
      <c r="P850" s="48"/>
      <c r="Q850" s="49"/>
      <c r="R850" s="47"/>
      <c r="S850" s="336"/>
      <c r="T850" s="454" t="str">
        <f>IFERROR(S850*VLOOKUP(AE850,【参考】数式用3!$AN$3:$BU$14,MATCH(N850,【参考】数式用3!$AN$2:$BU$2,0)),"")</f>
        <v/>
      </c>
      <c r="U850" s="337"/>
      <c r="V850" s="55"/>
      <c r="W850" s="55"/>
      <c r="X850" s="960" t="str">
        <f>IFERROR(V850*VLOOKUP(AF850,【参考】数式用3!$AN$15:$BU$23,MATCH(N850,【参考】数式用3!$AN$2:$BU$2,0)),"")</f>
        <v/>
      </c>
      <c r="Y850" s="961"/>
      <c r="Z850" s="450"/>
      <c r="AA850" s="428"/>
      <c r="AB850" s="338" t="str">
        <f>IFERROR(AA850*VLOOKUP(AG850,【参考】数式用3!$AN$24:$BU$27,MATCH(N850,【参考】数式用3!$AN$2:$BU$2,0)),"")</f>
        <v/>
      </c>
      <c r="AC850" s="50"/>
      <c r="AD850" s="427" t="str">
        <f t="shared" si="55"/>
        <v/>
      </c>
      <c r="AE850" s="323" t="str">
        <f t="shared" si="52"/>
        <v/>
      </c>
      <c r="AF850" s="323" t="str">
        <f t="shared" si="53"/>
        <v/>
      </c>
      <c r="AG850" s="323" t="str">
        <f t="shared" si="54"/>
        <v/>
      </c>
    </row>
    <row r="851" spans="1:33" ht="25" customHeight="1">
      <c r="A851" s="430">
        <v>828</v>
      </c>
      <c r="B851" s="908" t="str">
        <f>IF(基本情報入力シート!C888="","",基本情報入力シート!C888)</f>
        <v/>
      </c>
      <c r="C851" s="909"/>
      <c r="D851" s="909"/>
      <c r="E851" s="909"/>
      <c r="F851" s="909"/>
      <c r="G851" s="909"/>
      <c r="H851" s="909"/>
      <c r="I851" s="909"/>
      <c r="J851" s="325" t="str">
        <f>IF(基本情報入力シート!M888="","",基本情報入力シート!M888)</f>
        <v/>
      </c>
      <c r="K851" s="325" t="str">
        <f>IF(基本情報入力シート!R888="","",基本情報入力シート!R888)</f>
        <v/>
      </c>
      <c r="L851" s="325" t="str">
        <f>IF(基本情報入力シート!W888="","",基本情報入力シート!W888)</f>
        <v/>
      </c>
      <c r="M851" s="335" t="str">
        <f>IF(基本情報入力シート!X888="","",基本情報入力シート!X888)</f>
        <v/>
      </c>
      <c r="N851" s="339" t="str">
        <f>IF(基本情報入力シート!Y888="","",基本情報入力シート!Y888)</f>
        <v/>
      </c>
      <c r="O851" s="47"/>
      <c r="P851" s="48"/>
      <c r="Q851" s="49"/>
      <c r="R851" s="47"/>
      <c r="S851" s="336"/>
      <c r="T851" s="454" t="str">
        <f>IFERROR(S851*VLOOKUP(AE851,【参考】数式用3!$AN$3:$BU$14,MATCH(N851,【参考】数式用3!$AN$2:$BU$2,0)),"")</f>
        <v/>
      </c>
      <c r="U851" s="337"/>
      <c r="V851" s="55"/>
      <c r="W851" s="55"/>
      <c r="X851" s="960" t="str">
        <f>IFERROR(V851*VLOOKUP(AF851,【参考】数式用3!$AN$15:$BU$23,MATCH(N851,【参考】数式用3!$AN$2:$BU$2,0)),"")</f>
        <v/>
      </c>
      <c r="Y851" s="961"/>
      <c r="Z851" s="450"/>
      <c r="AA851" s="428"/>
      <c r="AB851" s="338" t="str">
        <f>IFERROR(AA851*VLOOKUP(AG851,【参考】数式用3!$AN$24:$BU$27,MATCH(N851,【参考】数式用3!$AN$2:$BU$2,0)),"")</f>
        <v/>
      </c>
      <c r="AC851" s="50"/>
      <c r="AD851" s="427" t="str">
        <f t="shared" si="55"/>
        <v/>
      </c>
      <c r="AE851" s="323" t="str">
        <f t="shared" si="52"/>
        <v/>
      </c>
      <c r="AF851" s="323" t="str">
        <f t="shared" si="53"/>
        <v/>
      </c>
      <c r="AG851" s="323" t="str">
        <f t="shared" si="54"/>
        <v/>
      </c>
    </row>
    <row r="852" spans="1:33" ht="25" customHeight="1">
      <c r="A852" s="430">
        <v>829</v>
      </c>
      <c r="B852" s="908" t="str">
        <f>IF(基本情報入力シート!C889="","",基本情報入力シート!C889)</f>
        <v/>
      </c>
      <c r="C852" s="909"/>
      <c r="D852" s="909"/>
      <c r="E852" s="909"/>
      <c r="F852" s="909"/>
      <c r="G852" s="909"/>
      <c r="H852" s="909"/>
      <c r="I852" s="909"/>
      <c r="J852" s="325" t="str">
        <f>IF(基本情報入力シート!M889="","",基本情報入力シート!M889)</f>
        <v/>
      </c>
      <c r="K852" s="325" t="str">
        <f>IF(基本情報入力シート!R889="","",基本情報入力シート!R889)</f>
        <v/>
      </c>
      <c r="L852" s="325" t="str">
        <f>IF(基本情報入力シート!W889="","",基本情報入力シート!W889)</f>
        <v/>
      </c>
      <c r="M852" s="335" t="str">
        <f>IF(基本情報入力シート!X889="","",基本情報入力シート!X889)</f>
        <v/>
      </c>
      <c r="N852" s="339" t="str">
        <f>IF(基本情報入力シート!Y889="","",基本情報入力シート!Y889)</f>
        <v/>
      </c>
      <c r="O852" s="47"/>
      <c r="P852" s="48"/>
      <c r="Q852" s="49"/>
      <c r="R852" s="47"/>
      <c r="S852" s="336"/>
      <c r="T852" s="454" t="str">
        <f>IFERROR(S852*VLOOKUP(AE852,【参考】数式用3!$AN$3:$BU$14,MATCH(N852,【参考】数式用3!$AN$2:$BU$2,0)),"")</f>
        <v/>
      </c>
      <c r="U852" s="337"/>
      <c r="V852" s="55"/>
      <c r="W852" s="55"/>
      <c r="X852" s="960" t="str">
        <f>IFERROR(V852*VLOOKUP(AF852,【参考】数式用3!$AN$15:$BU$23,MATCH(N852,【参考】数式用3!$AN$2:$BU$2,0)),"")</f>
        <v/>
      </c>
      <c r="Y852" s="961"/>
      <c r="Z852" s="450"/>
      <c r="AA852" s="428"/>
      <c r="AB852" s="338" t="str">
        <f>IFERROR(AA852*VLOOKUP(AG852,【参考】数式用3!$AN$24:$BU$27,MATCH(N852,【参考】数式用3!$AN$2:$BU$2,0)),"")</f>
        <v/>
      </c>
      <c r="AC852" s="50"/>
      <c r="AD852" s="427" t="str">
        <f t="shared" si="55"/>
        <v/>
      </c>
      <c r="AE852" s="323" t="str">
        <f t="shared" si="52"/>
        <v/>
      </c>
      <c r="AF852" s="323" t="str">
        <f t="shared" si="53"/>
        <v/>
      </c>
      <c r="AG852" s="323" t="str">
        <f t="shared" si="54"/>
        <v/>
      </c>
    </row>
    <row r="853" spans="1:33" ht="25" customHeight="1">
      <c r="A853" s="430">
        <v>830</v>
      </c>
      <c r="B853" s="908" t="str">
        <f>IF(基本情報入力シート!C890="","",基本情報入力シート!C890)</f>
        <v/>
      </c>
      <c r="C853" s="909"/>
      <c r="D853" s="909"/>
      <c r="E853" s="909"/>
      <c r="F853" s="909"/>
      <c r="G853" s="909"/>
      <c r="H853" s="909"/>
      <c r="I853" s="909"/>
      <c r="J853" s="325" t="str">
        <f>IF(基本情報入力シート!M890="","",基本情報入力シート!M890)</f>
        <v/>
      </c>
      <c r="K853" s="325" t="str">
        <f>IF(基本情報入力シート!R890="","",基本情報入力シート!R890)</f>
        <v/>
      </c>
      <c r="L853" s="325" t="str">
        <f>IF(基本情報入力シート!W890="","",基本情報入力シート!W890)</f>
        <v/>
      </c>
      <c r="M853" s="335" t="str">
        <f>IF(基本情報入力シート!X890="","",基本情報入力シート!X890)</f>
        <v/>
      </c>
      <c r="N853" s="339" t="str">
        <f>IF(基本情報入力シート!Y890="","",基本情報入力シート!Y890)</f>
        <v/>
      </c>
      <c r="O853" s="47"/>
      <c r="P853" s="48"/>
      <c r="Q853" s="49"/>
      <c r="R853" s="47"/>
      <c r="S853" s="336"/>
      <c r="T853" s="454" t="str">
        <f>IFERROR(S853*VLOOKUP(AE853,【参考】数式用3!$AN$3:$BU$14,MATCH(N853,【参考】数式用3!$AN$2:$BU$2,0)),"")</f>
        <v/>
      </c>
      <c r="U853" s="337"/>
      <c r="V853" s="55"/>
      <c r="W853" s="55"/>
      <c r="X853" s="960" t="str">
        <f>IFERROR(V853*VLOOKUP(AF853,【参考】数式用3!$AN$15:$BU$23,MATCH(N853,【参考】数式用3!$AN$2:$BU$2,0)),"")</f>
        <v/>
      </c>
      <c r="Y853" s="961"/>
      <c r="Z853" s="450"/>
      <c r="AA853" s="428"/>
      <c r="AB853" s="338" t="str">
        <f>IFERROR(AA853*VLOOKUP(AG853,【参考】数式用3!$AN$24:$BU$27,MATCH(N853,【参考】数式用3!$AN$2:$BU$2,0)),"")</f>
        <v/>
      </c>
      <c r="AC853" s="50"/>
      <c r="AD853" s="427" t="str">
        <f t="shared" si="55"/>
        <v/>
      </c>
      <c r="AE853" s="323" t="str">
        <f t="shared" si="52"/>
        <v/>
      </c>
      <c r="AF853" s="323" t="str">
        <f t="shared" si="53"/>
        <v/>
      </c>
      <c r="AG853" s="323" t="str">
        <f t="shared" si="54"/>
        <v/>
      </c>
    </row>
    <row r="854" spans="1:33" ht="25" customHeight="1">
      <c r="A854" s="430">
        <v>831</v>
      </c>
      <c r="B854" s="908" t="str">
        <f>IF(基本情報入力シート!C891="","",基本情報入力シート!C891)</f>
        <v/>
      </c>
      <c r="C854" s="909"/>
      <c r="D854" s="909"/>
      <c r="E854" s="909"/>
      <c r="F854" s="909"/>
      <c r="G854" s="909"/>
      <c r="H854" s="909"/>
      <c r="I854" s="909"/>
      <c r="J854" s="325" t="str">
        <f>IF(基本情報入力シート!M891="","",基本情報入力シート!M891)</f>
        <v/>
      </c>
      <c r="K854" s="325" t="str">
        <f>IF(基本情報入力シート!R891="","",基本情報入力シート!R891)</f>
        <v/>
      </c>
      <c r="L854" s="325" t="str">
        <f>IF(基本情報入力シート!W891="","",基本情報入力シート!W891)</f>
        <v/>
      </c>
      <c r="M854" s="335" t="str">
        <f>IF(基本情報入力シート!X891="","",基本情報入力シート!X891)</f>
        <v/>
      </c>
      <c r="N854" s="339" t="str">
        <f>IF(基本情報入力シート!Y891="","",基本情報入力シート!Y891)</f>
        <v/>
      </c>
      <c r="O854" s="47"/>
      <c r="P854" s="48"/>
      <c r="Q854" s="49"/>
      <c r="R854" s="47"/>
      <c r="S854" s="336"/>
      <c r="T854" s="454" t="str">
        <f>IFERROR(S854*VLOOKUP(AE854,【参考】数式用3!$AN$3:$BU$14,MATCH(N854,【参考】数式用3!$AN$2:$BU$2,0)),"")</f>
        <v/>
      </c>
      <c r="U854" s="337"/>
      <c r="V854" s="55"/>
      <c r="W854" s="55"/>
      <c r="X854" s="960" t="str">
        <f>IFERROR(V854*VLOOKUP(AF854,【参考】数式用3!$AN$15:$BU$23,MATCH(N854,【参考】数式用3!$AN$2:$BU$2,0)),"")</f>
        <v/>
      </c>
      <c r="Y854" s="961"/>
      <c r="Z854" s="450"/>
      <c r="AA854" s="428"/>
      <c r="AB854" s="338" t="str">
        <f>IFERROR(AA854*VLOOKUP(AG854,【参考】数式用3!$AN$24:$BU$27,MATCH(N854,【参考】数式用3!$AN$2:$BU$2,0)),"")</f>
        <v/>
      </c>
      <c r="AC854" s="50"/>
      <c r="AD854" s="427" t="str">
        <f t="shared" si="55"/>
        <v/>
      </c>
      <c r="AE854" s="323" t="str">
        <f t="shared" si="52"/>
        <v/>
      </c>
      <c r="AF854" s="323" t="str">
        <f t="shared" si="53"/>
        <v/>
      </c>
      <c r="AG854" s="323" t="str">
        <f t="shared" si="54"/>
        <v/>
      </c>
    </row>
    <row r="855" spans="1:33" ht="25" customHeight="1">
      <c r="A855" s="430">
        <v>832</v>
      </c>
      <c r="B855" s="908" t="str">
        <f>IF(基本情報入力シート!C892="","",基本情報入力シート!C892)</f>
        <v/>
      </c>
      <c r="C855" s="909"/>
      <c r="D855" s="909"/>
      <c r="E855" s="909"/>
      <c r="F855" s="909"/>
      <c r="G855" s="909"/>
      <c r="H855" s="909"/>
      <c r="I855" s="909"/>
      <c r="J855" s="325" t="str">
        <f>IF(基本情報入力シート!M892="","",基本情報入力シート!M892)</f>
        <v/>
      </c>
      <c r="K855" s="325" t="str">
        <f>IF(基本情報入力シート!R892="","",基本情報入力シート!R892)</f>
        <v/>
      </c>
      <c r="L855" s="325" t="str">
        <f>IF(基本情報入力シート!W892="","",基本情報入力シート!W892)</f>
        <v/>
      </c>
      <c r="M855" s="335" t="str">
        <f>IF(基本情報入力シート!X892="","",基本情報入力シート!X892)</f>
        <v/>
      </c>
      <c r="N855" s="339" t="str">
        <f>IF(基本情報入力シート!Y892="","",基本情報入力シート!Y892)</f>
        <v/>
      </c>
      <c r="O855" s="47"/>
      <c r="P855" s="48"/>
      <c r="Q855" s="49"/>
      <c r="R855" s="47"/>
      <c r="S855" s="336"/>
      <c r="T855" s="454" t="str">
        <f>IFERROR(S855*VLOOKUP(AE855,【参考】数式用3!$AN$3:$BU$14,MATCH(N855,【参考】数式用3!$AN$2:$BU$2,0)),"")</f>
        <v/>
      </c>
      <c r="U855" s="337"/>
      <c r="V855" s="55"/>
      <c r="W855" s="55"/>
      <c r="X855" s="960" t="str">
        <f>IFERROR(V855*VLOOKUP(AF855,【参考】数式用3!$AN$15:$BU$23,MATCH(N855,【参考】数式用3!$AN$2:$BU$2,0)),"")</f>
        <v/>
      </c>
      <c r="Y855" s="961"/>
      <c r="Z855" s="450"/>
      <c r="AA855" s="428"/>
      <c r="AB855" s="338" t="str">
        <f>IFERROR(AA855*VLOOKUP(AG855,【参考】数式用3!$AN$24:$BU$27,MATCH(N855,【参考】数式用3!$AN$2:$BU$2,0)),"")</f>
        <v/>
      </c>
      <c r="AC855" s="50"/>
      <c r="AD855" s="427" t="str">
        <f t="shared" si="55"/>
        <v/>
      </c>
      <c r="AE855" s="323" t="str">
        <f t="shared" ref="AE855:AE918" si="56">IF(AND(O855="",R855=""),"",O855&amp;"から"&amp;R855)</f>
        <v/>
      </c>
      <c r="AF855" s="323" t="str">
        <f t="shared" ref="AF855:AF918" si="57">IF(AND(P855="",U855=""),"",P855&amp;"から"&amp;U855)</f>
        <v/>
      </c>
      <c r="AG855" s="323" t="str">
        <f t="shared" ref="AG855:AG918" si="58">IF(AND(Q855="",Z855=""),"",Q855&amp;"から"&amp;Z855)</f>
        <v/>
      </c>
    </row>
    <row r="856" spans="1:33" ht="25" customHeight="1">
      <c r="A856" s="430">
        <v>833</v>
      </c>
      <c r="B856" s="908" t="str">
        <f>IF(基本情報入力シート!C893="","",基本情報入力シート!C893)</f>
        <v/>
      </c>
      <c r="C856" s="909"/>
      <c r="D856" s="909"/>
      <c r="E856" s="909"/>
      <c r="F856" s="909"/>
      <c r="G856" s="909"/>
      <c r="H856" s="909"/>
      <c r="I856" s="909"/>
      <c r="J856" s="325" t="str">
        <f>IF(基本情報入力シート!M893="","",基本情報入力シート!M893)</f>
        <v/>
      </c>
      <c r="K856" s="325" t="str">
        <f>IF(基本情報入力シート!R893="","",基本情報入力シート!R893)</f>
        <v/>
      </c>
      <c r="L856" s="325" t="str">
        <f>IF(基本情報入力シート!W893="","",基本情報入力シート!W893)</f>
        <v/>
      </c>
      <c r="M856" s="335" t="str">
        <f>IF(基本情報入力シート!X893="","",基本情報入力シート!X893)</f>
        <v/>
      </c>
      <c r="N856" s="339" t="str">
        <f>IF(基本情報入力シート!Y893="","",基本情報入力シート!Y893)</f>
        <v/>
      </c>
      <c r="O856" s="47"/>
      <c r="P856" s="48"/>
      <c r="Q856" s="49"/>
      <c r="R856" s="47"/>
      <c r="S856" s="336"/>
      <c r="T856" s="454" t="str">
        <f>IFERROR(S856*VLOOKUP(AE856,【参考】数式用3!$AN$3:$BU$14,MATCH(N856,【参考】数式用3!$AN$2:$BU$2,0)),"")</f>
        <v/>
      </c>
      <c r="U856" s="337"/>
      <c r="V856" s="55"/>
      <c r="W856" s="55"/>
      <c r="X856" s="960" t="str">
        <f>IFERROR(V856*VLOOKUP(AF856,【参考】数式用3!$AN$15:$BU$23,MATCH(N856,【参考】数式用3!$AN$2:$BU$2,0)),"")</f>
        <v/>
      </c>
      <c r="Y856" s="961"/>
      <c r="Z856" s="450"/>
      <c r="AA856" s="428"/>
      <c r="AB856" s="338" t="str">
        <f>IFERROR(AA856*VLOOKUP(AG856,【参考】数式用3!$AN$24:$BU$27,MATCH(N856,【参考】数式用3!$AN$2:$BU$2,0)),"")</f>
        <v/>
      </c>
      <c r="AC856" s="50"/>
      <c r="AD856" s="427" t="str">
        <f t="shared" si="55"/>
        <v/>
      </c>
      <c r="AE856" s="323" t="str">
        <f t="shared" si="56"/>
        <v/>
      </c>
      <c r="AF856" s="323" t="str">
        <f t="shared" si="57"/>
        <v/>
      </c>
      <c r="AG856" s="323" t="str">
        <f t="shared" si="58"/>
        <v/>
      </c>
    </row>
    <row r="857" spans="1:33" ht="25" customHeight="1">
      <c r="A857" s="430">
        <v>834</v>
      </c>
      <c r="B857" s="908" t="str">
        <f>IF(基本情報入力シート!C894="","",基本情報入力シート!C894)</f>
        <v/>
      </c>
      <c r="C857" s="909"/>
      <c r="D857" s="909"/>
      <c r="E857" s="909"/>
      <c r="F857" s="909"/>
      <c r="G857" s="909"/>
      <c r="H857" s="909"/>
      <c r="I857" s="909"/>
      <c r="J857" s="325" t="str">
        <f>IF(基本情報入力シート!M894="","",基本情報入力シート!M894)</f>
        <v/>
      </c>
      <c r="K857" s="325" t="str">
        <f>IF(基本情報入力シート!R894="","",基本情報入力シート!R894)</f>
        <v/>
      </c>
      <c r="L857" s="325" t="str">
        <f>IF(基本情報入力シート!W894="","",基本情報入力シート!W894)</f>
        <v/>
      </c>
      <c r="M857" s="335" t="str">
        <f>IF(基本情報入力シート!X894="","",基本情報入力シート!X894)</f>
        <v/>
      </c>
      <c r="N857" s="339" t="str">
        <f>IF(基本情報入力シート!Y894="","",基本情報入力シート!Y894)</f>
        <v/>
      </c>
      <c r="O857" s="47"/>
      <c r="P857" s="48"/>
      <c r="Q857" s="49"/>
      <c r="R857" s="47"/>
      <c r="S857" s="336"/>
      <c r="T857" s="454" t="str">
        <f>IFERROR(S857*VLOOKUP(AE857,【参考】数式用3!$AN$3:$BU$14,MATCH(N857,【参考】数式用3!$AN$2:$BU$2,0)),"")</f>
        <v/>
      </c>
      <c r="U857" s="337"/>
      <c r="V857" s="55"/>
      <c r="W857" s="55"/>
      <c r="X857" s="960" t="str">
        <f>IFERROR(V857*VLOOKUP(AF857,【参考】数式用3!$AN$15:$BU$23,MATCH(N857,【参考】数式用3!$AN$2:$BU$2,0)),"")</f>
        <v/>
      </c>
      <c r="Y857" s="961"/>
      <c r="Z857" s="450"/>
      <c r="AA857" s="428"/>
      <c r="AB857" s="338" t="str">
        <f>IFERROR(AA857*VLOOKUP(AG857,【参考】数式用3!$AN$24:$BU$27,MATCH(N857,【参考】数式用3!$AN$2:$BU$2,0)),"")</f>
        <v/>
      </c>
      <c r="AC857" s="50"/>
      <c r="AD857" s="427" t="str">
        <f t="shared" si="55"/>
        <v/>
      </c>
      <c r="AE857" s="323" t="str">
        <f t="shared" si="56"/>
        <v/>
      </c>
      <c r="AF857" s="323" t="str">
        <f t="shared" si="57"/>
        <v/>
      </c>
      <c r="AG857" s="323" t="str">
        <f t="shared" si="58"/>
        <v/>
      </c>
    </row>
    <row r="858" spans="1:33" ht="25" customHeight="1">
      <c r="A858" s="430">
        <v>835</v>
      </c>
      <c r="B858" s="908" t="str">
        <f>IF(基本情報入力シート!C895="","",基本情報入力シート!C895)</f>
        <v/>
      </c>
      <c r="C858" s="909"/>
      <c r="D858" s="909"/>
      <c r="E858" s="909"/>
      <c r="F858" s="909"/>
      <c r="G858" s="909"/>
      <c r="H858" s="909"/>
      <c r="I858" s="909"/>
      <c r="J858" s="325" t="str">
        <f>IF(基本情報入力シート!M895="","",基本情報入力シート!M895)</f>
        <v/>
      </c>
      <c r="K858" s="325" t="str">
        <f>IF(基本情報入力シート!R895="","",基本情報入力シート!R895)</f>
        <v/>
      </c>
      <c r="L858" s="325" t="str">
        <f>IF(基本情報入力シート!W895="","",基本情報入力シート!W895)</f>
        <v/>
      </c>
      <c r="M858" s="335" t="str">
        <f>IF(基本情報入力シート!X895="","",基本情報入力シート!X895)</f>
        <v/>
      </c>
      <c r="N858" s="339" t="str">
        <f>IF(基本情報入力シート!Y895="","",基本情報入力シート!Y895)</f>
        <v/>
      </c>
      <c r="O858" s="47"/>
      <c r="P858" s="48"/>
      <c r="Q858" s="49"/>
      <c r="R858" s="47"/>
      <c r="S858" s="336"/>
      <c r="T858" s="454" t="str">
        <f>IFERROR(S858*VLOOKUP(AE858,【参考】数式用3!$AN$3:$BU$14,MATCH(N858,【参考】数式用3!$AN$2:$BU$2,0)),"")</f>
        <v/>
      </c>
      <c r="U858" s="337"/>
      <c r="V858" s="55"/>
      <c r="W858" s="55"/>
      <c r="X858" s="960" t="str">
        <f>IFERROR(V858*VLOOKUP(AF858,【参考】数式用3!$AN$15:$BU$23,MATCH(N858,【参考】数式用3!$AN$2:$BU$2,0)),"")</f>
        <v/>
      </c>
      <c r="Y858" s="961"/>
      <c r="Z858" s="450"/>
      <c r="AA858" s="428"/>
      <c r="AB858" s="338" t="str">
        <f>IFERROR(AA858*VLOOKUP(AG858,【参考】数式用3!$AN$24:$BU$27,MATCH(N858,【参考】数式用3!$AN$2:$BU$2,0)),"")</f>
        <v/>
      </c>
      <c r="AC858" s="50"/>
      <c r="AD858" s="427" t="str">
        <f t="shared" si="55"/>
        <v/>
      </c>
      <c r="AE858" s="323" t="str">
        <f t="shared" si="56"/>
        <v/>
      </c>
      <c r="AF858" s="323" t="str">
        <f t="shared" si="57"/>
        <v/>
      </c>
      <c r="AG858" s="323" t="str">
        <f t="shared" si="58"/>
        <v/>
      </c>
    </row>
    <row r="859" spans="1:33" ht="25" customHeight="1">
      <c r="A859" s="430">
        <v>836</v>
      </c>
      <c r="B859" s="908" t="str">
        <f>IF(基本情報入力シート!C896="","",基本情報入力シート!C896)</f>
        <v/>
      </c>
      <c r="C859" s="909"/>
      <c r="D859" s="909"/>
      <c r="E859" s="909"/>
      <c r="F859" s="909"/>
      <c r="G859" s="909"/>
      <c r="H859" s="909"/>
      <c r="I859" s="909"/>
      <c r="J859" s="325" t="str">
        <f>IF(基本情報入力シート!M896="","",基本情報入力シート!M896)</f>
        <v/>
      </c>
      <c r="K859" s="325" t="str">
        <f>IF(基本情報入力シート!R896="","",基本情報入力シート!R896)</f>
        <v/>
      </c>
      <c r="L859" s="325" t="str">
        <f>IF(基本情報入力シート!W896="","",基本情報入力シート!W896)</f>
        <v/>
      </c>
      <c r="M859" s="335" t="str">
        <f>IF(基本情報入力シート!X896="","",基本情報入力シート!X896)</f>
        <v/>
      </c>
      <c r="N859" s="339" t="str">
        <f>IF(基本情報入力シート!Y896="","",基本情報入力シート!Y896)</f>
        <v/>
      </c>
      <c r="O859" s="47"/>
      <c r="P859" s="48"/>
      <c r="Q859" s="49"/>
      <c r="R859" s="47"/>
      <c r="S859" s="336"/>
      <c r="T859" s="454" t="str">
        <f>IFERROR(S859*VLOOKUP(AE859,【参考】数式用3!$AN$3:$BU$14,MATCH(N859,【参考】数式用3!$AN$2:$BU$2,0)),"")</f>
        <v/>
      </c>
      <c r="U859" s="337"/>
      <c r="V859" s="55"/>
      <c r="W859" s="55"/>
      <c r="X859" s="960" t="str">
        <f>IFERROR(V859*VLOOKUP(AF859,【参考】数式用3!$AN$15:$BU$23,MATCH(N859,【参考】数式用3!$AN$2:$BU$2,0)),"")</f>
        <v/>
      </c>
      <c r="Y859" s="961"/>
      <c r="Z859" s="450"/>
      <c r="AA859" s="428"/>
      <c r="AB859" s="338" t="str">
        <f>IFERROR(AA859*VLOOKUP(AG859,【参考】数式用3!$AN$24:$BU$27,MATCH(N859,【参考】数式用3!$AN$2:$BU$2,0)),"")</f>
        <v/>
      </c>
      <c r="AC859" s="50"/>
      <c r="AD859" s="427" t="str">
        <f t="shared" si="55"/>
        <v/>
      </c>
      <c r="AE859" s="323" t="str">
        <f t="shared" si="56"/>
        <v/>
      </c>
      <c r="AF859" s="323" t="str">
        <f t="shared" si="57"/>
        <v/>
      </c>
      <c r="AG859" s="323" t="str">
        <f t="shared" si="58"/>
        <v/>
      </c>
    </row>
    <row r="860" spans="1:33" ht="25" customHeight="1">
      <c r="A860" s="430">
        <v>837</v>
      </c>
      <c r="B860" s="908" t="str">
        <f>IF(基本情報入力シート!C897="","",基本情報入力シート!C897)</f>
        <v/>
      </c>
      <c r="C860" s="909"/>
      <c r="D860" s="909"/>
      <c r="E860" s="909"/>
      <c r="F860" s="909"/>
      <c r="G860" s="909"/>
      <c r="H860" s="909"/>
      <c r="I860" s="909"/>
      <c r="J860" s="325" t="str">
        <f>IF(基本情報入力シート!M897="","",基本情報入力シート!M897)</f>
        <v/>
      </c>
      <c r="K860" s="325" t="str">
        <f>IF(基本情報入力シート!R897="","",基本情報入力シート!R897)</f>
        <v/>
      </c>
      <c r="L860" s="325" t="str">
        <f>IF(基本情報入力シート!W897="","",基本情報入力シート!W897)</f>
        <v/>
      </c>
      <c r="M860" s="335" t="str">
        <f>IF(基本情報入力シート!X897="","",基本情報入力シート!X897)</f>
        <v/>
      </c>
      <c r="N860" s="339" t="str">
        <f>IF(基本情報入力シート!Y897="","",基本情報入力シート!Y897)</f>
        <v/>
      </c>
      <c r="O860" s="47"/>
      <c r="P860" s="48"/>
      <c r="Q860" s="49"/>
      <c r="R860" s="47"/>
      <c r="S860" s="336"/>
      <c r="T860" s="454" t="str">
        <f>IFERROR(S860*VLOOKUP(AE860,【参考】数式用3!$AN$3:$BU$14,MATCH(N860,【参考】数式用3!$AN$2:$BU$2,0)),"")</f>
        <v/>
      </c>
      <c r="U860" s="337"/>
      <c r="V860" s="55"/>
      <c r="W860" s="55"/>
      <c r="X860" s="960" t="str">
        <f>IFERROR(V860*VLOOKUP(AF860,【参考】数式用3!$AN$15:$BU$23,MATCH(N860,【参考】数式用3!$AN$2:$BU$2,0)),"")</f>
        <v/>
      </c>
      <c r="Y860" s="961"/>
      <c r="Z860" s="450"/>
      <c r="AA860" s="428"/>
      <c r="AB860" s="338" t="str">
        <f>IFERROR(AA860*VLOOKUP(AG860,【参考】数式用3!$AN$24:$BU$27,MATCH(N860,【参考】数式用3!$AN$2:$BU$2,0)),"")</f>
        <v/>
      </c>
      <c r="AC860" s="50"/>
      <c r="AD860" s="427" t="str">
        <f t="shared" si="55"/>
        <v/>
      </c>
      <c r="AE860" s="323" t="str">
        <f t="shared" si="56"/>
        <v/>
      </c>
      <c r="AF860" s="323" t="str">
        <f t="shared" si="57"/>
        <v/>
      </c>
      <c r="AG860" s="323" t="str">
        <f t="shared" si="58"/>
        <v/>
      </c>
    </row>
    <row r="861" spans="1:33" ht="25" customHeight="1">
      <c r="A861" s="430">
        <v>838</v>
      </c>
      <c r="B861" s="908" t="str">
        <f>IF(基本情報入力シート!C898="","",基本情報入力シート!C898)</f>
        <v/>
      </c>
      <c r="C861" s="909"/>
      <c r="D861" s="909"/>
      <c r="E861" s="909"/>
      <c r="F861" s="909"/>
      <c r="G861" s="909"/>
      <c r="H861" s="909"/>
      <c r="I861" s="909"/>
      <c r="J861" s="325" t="str">
        <f>IF(基本情報入力シート!M898="","",基本情報入力シート!M898)</f>
        <v/>
      </c>
      <c r="K861" s="325" t="str">
        <f>IF(基本情報入力シート!R898="","",基本情報入力シート!R898)</f>
        <v/>
      </c>
      <c r="L861" s="325" t="str">
        <f>IF(基本情報入力シート!W898="","",基本情報入力シート!W898)</f>
        <v/>
      </c>
      <c r="M861" s="335" t="str">
        <f>IF(基本情報入力シート!X898="","",基本情報入力シート!X898)</f>
        <v/>
      </c>
      <c r="N861" s="339" t="str">
        <f>IF(基本情報入力シート!Y898="","",基本情報入力シート!Y898)</f>
        <v/>
      </c>
      <c r="O861" s="47"/>
      <c r="P861" s="48"/>
      <c r="Q861" s="49"/>
      <c r="R861" s="47"/>
      <c r="S861" s="336"/>
      <c r="T861" s="454" t="str">
        <f>IFERROR(S861*VLOOKUP(AE861,【参考】数式用3!$AN$3:$BU$14,MATCH(N861,【参考】数式用3!$AN$2:$BU$2,0)),"")</f>
        <v/>
      </c>
      <c r="U861" s="337"/>
      <c r="V861" s="55"/>
      <c r="W861" s="55"/>
      <c r="X861" s="960" t="str">
        <f>IFERROR(V861*VLOOKUP(AF861,【参考】数式用3!$AN$15:$BU$23,MATCH(N861,【参考】数式用3!$AN$2:$BU$2,0)),"")</f>
        <v/>
      </c>
      <c r="Y861" s="961"/>
      <c r="Z861" s="450"/>
      <c r="AA861" s="428"/>
      <c r="AB861" s="338" t="str">
        <f>IFERROR(AA861*VLOOKUP(AG861,【参考】数式用3!$AN$24:$BU$27,MATCH(N861,【参考】数式用3!$AN$2:$BU$2,0)),"")</f>
        <v/>
      </c>
      <c r="AC861" s="50"/>
      <c r="AD861" s="427" t="str">
        <f t="shared" si="55"/>
        <v/>
      </c>
      <c r="AE861" s="323" t="str">
        <f t="shared" si="56"/>
        <v/>
      </c>
      <c r="AF861" s="323" t="str">
        <f t="shared" si="57"/>
        <v/>
      </c>
      <c r="AG861" s="323" t="str">
        <f t="shared" si="58"/>
        <v/>
      </c>
    </row>
    <row r="862" spans="1:33" ht="25" customHeight="1">
      <c r="A862" s="430">
        <v>839</v>
      </c>
      <c r="B862" s="908" t="str">
        <f>IF(基本情報入力シート!C899="","",基本情報入力シート!C899)</f>
        <v/>
      </c>
      <c r="C862" s="909"/>
      <c r="D862" s="909"/>
      <c r="E862" s="909"/>
      <c r="F862" s="909"/>
      <c r="G862" s="909"/>
      <c r="H862" s="909"/>
      <c r="I862" s="909"/>
      <c r="J862" s="325" t="str">
        <f>IF(基本情報入力シート!M899="","",基本情報入力シート!M899)</f>
        <v/>
      </c>
      <c r="K862" s="325" t="str">
        <f>IF(基本情報入力シート!R899="","",基本情報入力シート!R899)</f>
        <v/>
      </c>
      <c r="L862" s="325" t="str">
        <f>IF(基本情報入力シート!W899="","",基本情報入力シート!W899)</f>
        <v/>
      </c>
      <c r="M862" s="335" t="str">
        <f>IF(基本情報入力シート!X899="","",基本情報入力シート!X899)</f>
        <v/>
      </c>
      <c r="N862" s="339" t="str">
        <f>IF(基本情報入力シート!Y899="","",基本情報入力シート!Y899)</f>
        <v/>
      </c>
      <c r="O862" s="47"/>
      <c r="P862" s="48"/>
      <c r="Q862" s="49"/>
      <c r="R862" s="47"/>
      <c r="S862" s="336"/>
      <c r="T862" s="454" t="str">
        <f>IFERROR(S862*VLOOKUP(AE862,【参考】数式用3!$AN$3:$BU$14,MATCH(N862,【参考】数式用3!$AN$2:$BU$2,0)),"")</f>
        <v/>
      </c>
      <c r="U862" s="337"/>
      <c r="V862" s="55"/>
      <c r="W862" s="55"/>
      <c r="X862" s="960" t="str">
        <f>IFERROR(V862*VLOOKUP(AF862,【参考】数式用3!$AN$15:$BU$23,MATCH(N862,【参考】数式用3!$AN$2:$BU$2,0)),"")</f>
        <v/>
      </c>
      <c r="Y862" s="961"/>
      <c r="Z862" s="450"/>
      <c r="AA862" s="428"/>
      <c r="AB862" s="338" t="str">
        <f>IFERROR(AA862*VLOOKUP(AG862,【参考】数式用3!$AN$24:$BU$27,MATCH(N862,【参考】数式用3!$AN$2:$BU$2,0)),"")</f>
        <v/>
      </c>
      <c r="AC862" s="50"/>
      <c r="AD862" s="427" t="str">
        <f t="shared" si="55"/>
        <v/>
      </c>
      <c r="AE862" s="323" t="str">
        <f t="shared" si="56"/>
        <v/>
      </c>
      <c r="AF862" s="323" t="str">
        <f t="shared" si="57"/>
        <v/>
      </c>
      <c r="AG862" s="323" t="str">
        <f t="shared" si="58"/>
        <v/>
      </c>
    </row>
    <row r="863" spans="1:33" ht="25" customHeight="1">
      <c r="A863" s="430">
        <v>840</v>
      </c>
      <c r="B863" s="908" t="str">
        <f>IF(基本情報入力シート!C900="","",基本情報入力シート!C900)</f>
        <v/>
      </c>
      <c r="C863" s="909"/>
      <c r="D863" s="909"/>
      <c r="E863" s="909"/>
      <c r="F863" s="909"/>
      <c r="G863" s="909"/>
      <c r="H863" s="909"/>
      <c r="I863" s="909"/>
      <c r="J863" s="325" t="str">
        <f>IF(基本情報入力シート!M900="","",基本情報入力シート!M900)</f>
        <v/>
      </c>
      <c r="K863" s="325" t="str">
        <f>IF(基本情報入力シート!R900="","",基本情報入力シート!R900)</f>
        <v/>
      </c>
      <c r="L863" s="325" t="str">
        <f>IF(基本情報入力シート!W900="","",基本情報入力シート!W900)</f>
        <v/>
      </c>
      <c r="M863" s="335" t="str">
        <f>IF(基本情報入力シート!X900="","",基本情報入力シート!X900)</f>
        <v/>
      </c>
      <c r="N863" s="339" t="str">
        <f>IF(基本情報入力シート!Y900="","",基本情報入力シート!Y900)</f>
        <v/>
      </c>
      <c r="O863" s="47"/>
      <c r="P863" s="48"/>
      <c r="Q863" s="49"/>
      <c r="R863" s="47"/>
      <c r="S863" s="336"/>
      <c r="T863" s="454" t="str">
        <f>IFERROR(S863*VLOOKUP(AE863,【参考】数式用3!$AN$3:$BU$14,MATCH(N863,【参考】数式用3!$AN$2:$BU$2,0)),"")</f>
        <v/>
      </c>
      <c r="U863" s="337"/>
      <c r="V863" s="55"/>
      <c r="W863" s="55"/>
      <c r="X863" s="960" t="str">
        <f>IFERROR(V863*VLOOKUP(AF863,【参考】数式用3!$AN$15:$BU$23,MATCH(N863,【参考】数式用3!$AN$2:$BU$2,0)),"")</f>
        <v/>
      </c>
      <c r="Y863" s="961"/>
      <c r="Z863" s="450"/>
      <c r="AA863" s="428"/>
      <c r="AB863" s="338" t="str">
        <f>IFERROR(AA863*VLOOKUP(AG863,【参考】数式用3!$AN$24:$BU$27,MATCH(N863,【参考】数式用3!$AN$2:$BU$2,0)),"")</f>
        <v/>
      </c>
      <c r="AC863" s="50"/>
      <c r="AD863" s="427" t="str">
        <f t="shared" si="55"/>
        <v/>
      </c>
      <c r="AE863" s="323" t="str">
        <f t="shared" si="56"/>
        <v/>
      </c>
      <c r="AF863" s="323" t="str">
        <f t="shared" si="57"/>
        <v/>
      </c>
      <c r="AG863" s="323" t="str">
        <f t="shared" si="58"/>
        <v/>
      </c>
    </row>
    <row r="864" spans="1:33" ht="25" customHeight="1">
      <c r="A864" s="430">
        <v>841</v>
      </c>
      <c r="B864" s="908" t="str">
        <f>IF(基本情報入力シート!C901="","",基本情報入力シート!C901)</f>
        <v/>
      </c>
      <c r="C864" s="909"/>
      <c r="D864" s="909"/>
      <c r="E864" s="909"/>
      <c r="F864" s="909"/>
      <c r="G864" s="909"/>
      <c r="H864" s="909"/>
      <c r="I864" s="909"/>
      <c r="J864" s="325" t="str">
        <f>IF(基本情報入力シート!M901="","",基本情報入力シート!M901)</f>
        <v/>
      </c>
      <c r="K864" s="325" t="str">
        <f>IF(基本情報入力シート!R901="","",基本情報入力シート!R901)</f>
        <v/>
      </c>
      <c r="L864" s="325" t="str">
        <f>IF(基本情報入力シート!W901="","",基本情報入力シート!W901)</f>
        <v/>
      </c>
      <c r="M864" s="335" t="str">
        <f>IF(基本情報入力シート!X901="","",基本情報入力シート!X901)</f>
        <v/>
      </c>
      <c r="N864" s="339" t="str">
        <f>IF(基本情報入力シート!Y901="","",基本情報入力シート!Y901)</f>
        <v/>
      </c>
      <c r="O864" s="47"/>
      <c r="P864" s="48"/>
      <c r="Q864" s="49"/>
      <c r="R864" s="47"/>
      <c r="S864" s="336"/>
      <c r="T864" s="454" t="str">
        <f>IFERROR(S864*VLOOKUP(AE864,【参考】数式用3!$AN$3:$BU$14,MATCH(N864,【参考】数式用3!$AN$2:$BU$2,0)),"")</f>
        <v/>
      </c>
      <c r="U864" s="337"/>
      <c r="V864" s="55"/>
      <c r="W864" s="55"/>
      <c r="X864" s="960" t="str">
        <f>IFERROR(V864*VLOOKUP(AF864,【参考】数式用3!$AN$15:$BU$23,MATCH(N864,【参考】数式用3!$AN$2:$BU$2,0)),"")</f>
        <v/>
      </c>
      <c r="Y864" s="961"/>
      <c r="Z864" s="450"/>
      <c r="AA864" s="428"/>
      <c r="AB864" s="338" t="str">
        <f>IFERROR(AA864*VLOOKUP(AG864,【参考】数式用3!$AN$24:$BU$27,MATCH(N864,【参考】数式用3!$AN$2:$BU$2,0)),"")</f>
        <v/>
      </c>
      <c r="AC864" s="50"/>
      <c r="AD864" s="427" t="str">
        <f t="shared" si="55"/>
        <v/>
      </c>
      <c r="AE864" s="323" t="str">
        <f t="shared" si="56"/>
        <v/>
      </c>
      <c r="AF864" s="323" t="str">
        <f t="shared" si="57"/>
        <v/>
      </c>
      <c r="AG864" s="323" t="str">
        <f t="shared" si="58"/>
        <v/>
      </c>
    </row>
    <row r="865" spans="1:33" ht="25" customHeight="1">
      <c r="A865" s="430">
        <v>842</v>
      </c>
      <c r="B865" s="908" t="str">
        <f>IF(基本情報入力シート!C902="","",基本情報入力シート!C902)</f>
        <v/>
      </c>
      <c r="C865" s="909"/>
      <c r="D865" s="909"/>
      <c r="E865" s="909"/>
      <c r="F865" s="909"/>
      <c r="G865" s="909"/>
      <c r="H865" s="909"/>
      <c r="I865" s="909"/>
      <c r="J865" s="325" t="str">
        <f>IF(基本情報入力シート!M902="","",基本情報入力シート!M902)</f>
        <v/>
      </c>
      <c r="K865" s="325" t="str">
        <f>IF(基本情報入力シート!R902="","",基本情報入力シート!R902)</f>
        <v/>
      </c>
      <c r="L865" s="325" t="str">
        <f>IF(基本情報入力シート!W902="","",基本情報入力シート!W902)</f>
        <v/>
      </c>
      <c r="M865" s="335" t="str">
        <f>IF(基本情報入力シート!X902="","",基本情報入力シート!X902)</f>
        <v/>
      </c>
      <c r="N865" s="339" t="str">
        <f>IF(基本情報入力シート!Y902="","",基本情報入力シート!Y902)</f>
        <v/>
      </c>
      <c r="O865" s="47"/>
      <c r="P865" s="48"/>
      <c r="Q865" s="49"/>
      <c r="R865" s="47"/>
      <c r="S865" s="336"/>
      <c r="T865" s="454" t="str">
        <f>IFERROR(S865*VLOOKUP(AE865,【参考】数式用3!$AN$3:$BU$14,MATCH(N865,【参考】数式用3!$AN$2:$BU$2,0)),"")</f>
        <v/>
      </c>
      <c r="U865" s="337"/>
      <c r="V865" s="55"/>
      <c r="W865" s="55"/>
      <c r="X865" s="960" t="str">
        <f>IFERROR(V865*VLOOKUP(AF865,【参考】数式用3!$AN$15:$BU$23,MATCH(N865,【参考】数式用3!$AN$2:$BU$2,0)),"")</f>
        <v/>
      </c>
      <c r="Y865" s="961"/>
      <c r="Z865" s="450"/>
      <c r="AA865" s="428"/>
      <c r="AB865" s="338" t="str">
        <f>IFERROR(AA865*VLOOKUP(AG865,【参考】数式用3!$AN$24:$BU$27,MATCH(N865,【参考】数式用3!$AN$2:$BU$2,0)),"")</f>
        <v/>
      </c>
      <c r="AC865" s="50"/>
      <c r="AD865" s="427" t="str">
        <f t="shared" si="55"/>
        <v/>
      </c>
      <c r="AE865" s="323" t="str">
        <f t="shared" si="56"/>
        <v/>
      </c>
      <c r="AF865" s="323" t="str">
        <f t="shared" si="57"/>
        <v/>
      </c>
      <c r="AG865" s="323" t="str">
        <f t="shared" si="58"/>
        <v/>
      </c>
    </row>
    <row r="866" spans="1:33" ht="25" customHeight="1">
      <c r="A866" s="430">
        <v>843</v>
      </c>
      <c r="B866" s="908" t="str">
        <f>IF(基本情報入力シート!C903="","",基本情報入力シート!C903)</f>
        <v/>
      </c>
      <c r="C866" s="909"/>
      <c r="D866" s="909"/>
      <c r="E866" s="909"/>
      <c r="F866" s="909"/>
      <c r="G866" s="909"/>
      <c r="H866" s="909"/>
      <c r="I866" s="909"/>
      <c r="J866" s="325" t="str">
        <f>IF(基本情報入力シート!M903="","",基本情報入力シート!M903)</f>
        <v/>
      </c>
      <c r="K866" s="325" t="str">
        <f>IF(基本情報入力シート!R903="","",基本情報入力シート!R903)</f>
        <v/>
      </c>
      <c r="L866" s="325" t="str">
        <f>IF(基本情報入力シート!W903="","",基本情報入力シート!W903)</f>
        <v/>
      </c>
      <c r="M866" s="335" t="str">
        <f>IF(基本情報入力シート!X903="","",基本情報入力シート!X903)</f>
        <v/>
      </c>
      <c r="N866" s="339" t="str">
        <f>IF(基本情報入力シート!Y903="","",基本情報入力シート!Y903)</f>
        <v/>
      </c>
      <c r="O866" s="47"/>
      <c r="P866" s="48"/>
      <c r="Q866" s="49"/>
      <c r="R866" s="47"/>
      <c r="S866" s="336"/>
      <c r="T866" s="454" t="str">
        <f>IFERROR(S866*VLOOKUP(AE866,【参考】数式用3!$AN$3:$BU$14,MATCH(N866,【参考】数式用3!$AN$2:$BU$2,0)),"")</f>
        <v/>
      </c>
      <c r="U866" s="337"/>
      <c r="V866" s="55"/>
      <c r="W866" s="55"/>
      <c r="X866" s="960" t="str">
        <f>IFERROR(V866*VLOOKUP(AF866,【参考】数式用3!$AN$15:$BU$23,MATCH(N866,【参考】数式用3!$AN$2:$BU$2,0)),"")</f>
        <v/>
      </c>
      <c r="Y866" s="961"/>
      <c r="Z866" s="450"/>
      <c r="AA866" s="428"/>
      <c r="AB866" s="338" t="str">
        <f>IFERROR(AA866*VLOOKUP(AG866,【参考】数式用3!$AN$24:$BU$27,MATCH(N866,【参考】数式用3!$AN$2:$BU$2,0)),"")</f>
        <v/>
      </c>
      <c r="AC866" s="50"/>
      <c r="AD866" s="427" t="str">
        <f t="shared" si="55"/>
        <v/>
      </c>
      <c r="AE866" s="323" t="str">
        <f t="shared" si="56"/>
        <v/>
      </c>
      <c r="AF866" s="323" t="str">
        <f t="shared" si="57"/>
        <v/>
      </c>
      <c r="AG866" s="323" t="str">
        <f t="shared" si="58"/>
        <v/>
      </c>
    </row>
    <row r="867" spans="1:33" ht="25" customHeight="1">
      <c r="A867" s="430">
        <v>844</v>
      </c>
      <c r="B867" s="908" t="str">
        <f>IF(基本情報入力シート!C904="","",基本情報入力シート!C904)</f>
        <v/>
      </c>
      <c r="C867" s="909"/>
      <c r="D867" s="909"/>
      <c r="E867" s="909"/>
      <c r="F867" s="909"/>
      <c r="G867" s="909"/>
      <c r="H867" s="909"/>
      <c r="I867" s="909"/>
      <c r="J867" s="325" t="str">
        <f>IF(基本情報入力シート!M904="","",基本情報入力シート!M904)</f>
        <v/>
      </c>
      <c r="K867" s="325" t="str">
        <f>IF(基本情報入力シート!R904="","",基本情報入力シート!R904)</f>
        <v/>
      </c>
      <c r="L867" s="325" t="str">
        <f>IF(基本情報入力シート!W904="","",基本情報入力シート!W904)</f>
        <v/>
      </c>
      <c r="M867" s="335" t="str">
        <f>IF(基本情報入力シート!X904="","",基本情報入力シート!X904)</f>
        <v/>
      </c>
      <c r="N867" s="339" t="str">
        <f>IF(基本情報入力シート!Y904="","",基本情報入力シート!Y904)</f>
        <v/>
      </c>
      <c r="O867" s="47"/>
      <c r="P867" s="48"/>
      <c r="Q867" s="49"/>
      <c r="R867" s="47"/>
      <c r="S867" s="336"/>
      <c r="T867" s="454" t="str">
        <f>IFERROR(S867*VLOOKUP(AE867,【参考】数式用3!$AN$3:$BU$14,MATCH(N867,【参考】数式用3!$AN$2:$BU$2,0)),"")</f>
        <v/>
      </c>
      <c r="U867" s="337"/>
      <c r="V867" s="55"/>
      <c r="W867" s="55"/>
      <c r="X867" s="960" t="str">
        <f>IFERROR(V867*VLOOKUP(AF867,【参考】数式用3!$AN$15:$BU$23,MATCH(N867,【参考】数式用3!$AN$2:$BU$2,0)),"")</f>
        <v/>
      </c>
      <c r="Y867" s="961"/>
      <c r="Z867" s="450"/>
      <c r="AA867" s="428"/>
      <c r="AB867" s="338" t="str">
        <f>IFERROR(AA867*VLOOKUP(AG867,【参考】数式用3!$AN$24:$BU$27,MATCH(N867,【参考】数式用3!$AN$2:$BU$2,0)),"")</f>
        <v/>
      </c>
      <c r="AC867" s="50"/>
      <c r="AD867" s="427" t="str">
        <f t="shared" si="55"/>
        <v/>
      </c>
      <c r="AE867" s="323" t="str">
        <f t="shared" si="56"/>
        <v/>
      </c>
      <c r="AF867" s="323" t="str">
        <f t="shared" si="57"/>
        <v/>
      </c>
      <c r="AG867" s="323" t="str">
        <f t="shared" si="58"/>
        <v/>
      </c>
    </row>
    <row r="868" spans="1:33" ht="25" customHeight="1">
      <c r="A868" s="430">
        <v>845</v>
      </c>
      <c r="B868" s="908" t="str">
        <f>IF(基本情報入力シート!C905="","",基本情報入力シート!C905)</f>
        <v/>
      </c>
      <c r="C868" s="909"/>
      <c r="D868" s="909"/>
      <c r="E868" s="909"/>
      <c r="F868" s="909"/>
      <c r="G868" s="909"/>
      <c r="H868" s="909"/>
      <c r="I868" s="909"/>
      <c r="J868" s="325" t="str">
        <f>IF(基本情報入力シート!M905="","",基本情報入力シート!M905)</f>
        <v/>
      </c>
      <c r="K868" s="325" t="str">
        <f>IF(基本情報入力シート!R905="","",基本情報入力シート!R905)</f>
        <v/>
      </c>
      <c r="L868" s="325" t="str">
        <f>IF(基本情報入力シート!W905="","",基本情報入力シート!W905)</f>
        <v/>
      </c>
      <c r="M868" s="335" t="str">
        <f>IF(基本情報入力シート!X905="","",基本情報入力シート!X905)</f>
        <v/>
      </c>
      <c r="N868" s="339" t="str">
        <f>IF(基本情報入力シート!Y905="","",基本情報入力シート!Y905)</f>
        <v/>
      </c>
      <c r="O868" s="47"/>
      <c r="P868" s="48"/>
      <c r="Q868" s="49"/>
      <c r="R868" s="47"/>
      <c r="S868" s="336"/>
      <c r="T868" s="454" t="str">
        <f>IFERROR(S868*VLOOKUP(AE868,【参考】数式用3!$AN$3:$BU$14,MATCH(N868,【参考】数式用3!$AN$2:$BU$2,0)),"")</f>
        <v/>
      </c>
      <c r="U868" s="337"/>
      <c r="V868" s="55"/>
      <c r="W868" s="55"/>
      <c r="X868" s="960" t="str">
        <f>IFERROR(V868*VLOOKUP(AF868,【参考】数式用3!$AN$15:$BU$23,MATCH(N868,【参考】数式用3!$AN$2:$BU$2,0)),"")</f>
        <v/>
      </c>
      <c r="Y868" s="961"/>
      <c r="Z868" s="450"/>
      <c r="AA868" s="428"/>
      <c r="AB868" s="338" t="str">
        <f>IFERROR(AA868*VLOOKUP(AG868,【参考】数式用3!$AN$24:$BU$27,MATCH(N868,【参考】数式用3!$AN$2:$BU$2,0)),"")</f>
        <v/>
      </c>
      <c r="AC868" s="50"/>
      <c r="AD868" s="427" t="str">
        <f t="shared" si="55"/>
        <v/>
      </c>
      <c r="AE868" s="323" t="str">
        <f t="shared" si="56"/>
        <v/>
      </c>
      <c r="AF868" s="323" t="str">
        <f t="shared" si="57"/>
        <v/>
      </c>
      <c r="AG868" s="323" t="str">
        <f t="shared" si="58"/>
        <v/>
      </c>
    </row>
    <row r="869" spans="1:33" ht="25" customHeight="1">
      <c r="A869" s="430">
        <v>846</v>
      </c>
      <c r="B869" s="908" t="str">
        <f>IF(基本情報入力シート!C906="","",基本情報入力シート!C906)</f>
        <v/>
      </c>
      <c r="C869" s="909"/>
      <c r="D869" s="909"/>
      <c r="E869" s="909"/>
      <c r="F869" s="909"/>
      <c r="G869" s="909"/>
      <c r="H869" s="909"/>
      <c r="I869" s="909"/>
      <c r="J869" s="325" t="str">
        <f>IF(基本情報入力シート!M906="","",基本情報入力シート!M906)</f>
        <v/>
      </c>
      <c r="K869" s="325" t="str">
        <f>IF(基本情報入力シート!R906="","",基本情報入力シート!R906)</f>
        <v/>
      </c>
      <c r="L869" s="325" t="str">
        <f>IF(基本情報入力シート!W906="","",基本情報入力シート!W906)</f>
        <v/>
      </c>
      <c r="M869" s="335" t="str">
        <f>IF(基本情報入力シート!X906="","",基本情報入力シート!X906)</f>
        <v/>
      </c>
      <c r="N869" s="339" t="str">
        <f>IF(基本情報入力シート!Y906="","",基本情報入力シート!Y906)</f>
        <v/>
      </c>
      <c r="O869" s="47"/>
      <c r="P869" s="48"/>
      <c r="Q869" s="49"/>
      <c r="R869" s="47"/>
      <c r="S869" s="336"/>
      <c r="T869" s="454" t="str">
        <f>IFERROR(S869*VLOOKUP(AE869,【参考】数式用3!$AN$3:$BU$14,MATCH(N869,【参考】数式用3!$AN$2:$BU$2,0)),"")</f>
        <v/>
      </c>
      <c r="U869" s="337"/>
      <c r="V869" s="55"/>
      <c r="W869" s="55"/>
      <c r="X869" s="960" t="str">
        <f>IFERROR(V869*VLOOKUP(AF869,【参考】数式用3!$AN$15:$BU$23,MATCH(N869,【参考】数式用3!$AN$2:$BU$2,0)),"")</f>
        <v/>
      </c>
      <c r="Y869" s="961"/>
      <c r="Z869" s="450"/>
      <c r="AA869" s="428"/>
      <c r="AB869" s="338" t="str">
        <f>IFERROR(AA869*VLOOKUP(AG869,【参考】数式用3!$AN$24:$BU$27,MATCH(N869,【参考】数式用3!$AN$2:$BU$2,0)),"")</f>
        <v/>
      </c>
      <c r="AC869" s="50"/>
      <c r="AD869" s="427" t="str">
        <f t="shared" si="55"/>
        <v/>
      </c>
      <c r="AE869" s="323" t="str">
        <f t="shared" si="56"/>
        <v/>
      </c>
      <c r="AF869" s="323" t="str">
        <f t="shared" si="57"/>
        <v/>
      </c>
      <c r="AG869" s="323" t="str">
        <f t="shared" si="58"/>
        <v/>
      </c>
    </row>
    <row r="870" spans="1:33" ht="25" customHeight="1">
      <c r="A870" s="430">
        <v>847</v>
      </c>
      <c r="B870" s="908" t="str">
        <f>IF(基本情報入力シート!C907="","",基本情報入力シート!C907)</f>
        <v/>
      </c>
      <c r="C870" s="909"/>
      <c r="D870" s="909"/>
      <c r="E870" s="909"/>
      <c r="F870" s="909"/>
      <c r="G870" s="909"/>
      <c r="H870" s="909"/>
      <c r="I870" s="909"/>
      <c r="J870" s="325" t="str">
        <f>IF(基本情報入力シート!M907="","",基本情報入力シート!M907)</f>
        <v/>
      </c>
      <c r="K870" s="325" t="str">
        <f>IF(基本情報入力シート!R907="","",基本情報入力シート!R907)</f>
        <v/>
      </c>
      <c r="L870" s="325" t="str">
        <f>IF(基本情報入力シート!W907="","",基本情報入力シート!W907)</f>
        <v/>
      </c>
      <c r="M870" s="335" t="str">
        <f>IF(基本情報入力シート!X907="","",基本情報入力シート!X907)</f>
        <v/>
      </c>
      <c r="N870" s="339" t="str">
        <f>IF(基本情報入力シート!Y907="","",基本情報入力シート!Y907)</f>
        <v/>
      </c>
      <c r="O870" s="47"/>
      <c r="P870" s="48"/>
      <c r="Q870" s="49"/>
      <c r="R870" s="47"/>
      <c r="S870" s="336"/>
      <c r="T870" s="454" t="str">
        <f>IFERROR(S870*VLOOKUP(AE870,【参考】数式用3!$AN$3:$BU$14,MATCH(N870,【参考】数式用3!$AN$2:$BU$2,0)),"")</f>
        <v/>
      </c>
      <c r="U870" s="337"/>
      <c r="V870" s="55"/>
      <c r="W870" s="55"/>
      <c r="X870" s="960" t="str">
        <f>IFERROR(V870*VLOOKUP(AF870,【参考】数式用3!$AN$15:$BU$23,MATCH(N870,【参考】数式用3!$AN$2:$BU$2,0)),"")</f>
        <v/>
      </c>
      <c r="Y870" s="961"/>
      <c r="Z870" s="450"/>
      <c r="AA870" s="428"/>
      <c r="AB870" s="338" t="str">
        <f>IFERROR(AA870*VLOOKUP(AG870,【参考】数式用3!$AN$24:$BU$27,MATCH(N870,【参考】数式用3!$AN$2:$BU$2,0)),"")</f>
        <v/>
      </c>
      <c r="AC870" s="50"/>
      <c r="AD870" s="427" t="str">
        <f t="shared" si="55"/>
        <v/>
      </c>
      <c r="AE870" s="323" t="str">
        <f t="shared" si="56"/>
        <v/>
      </c>
      <c r="AF870" s="323" t="str">
        <f t="shared" si="57"/>
        <v/>
      </c>
      <c r="AG870" s="323" t="str">
        <f t="shared" si="58"/>
        <v/>
      </c>
    </row>
    <row r="871" spans="1:33" ht="25" customHeight="1">
      <c r="A871" s="430">
        <v>848</v>
      </c>
      <c r="B871" s="908" t="str">
        <f>IF(基本情報入力シート!C908="","",基本情報入力シート!C908)</f>
        <v/>
      </c>
      <c r="C871" s="909"/>
      <c r="D871" s="909"/>
      <c r="E871" s="909"/>
      <c r="F871" s="909"/>
      <c r="G871" s="909"/>
      <c r="H871" s="909"/>
      <c r="I871" s="909"/>
      <c r="J871" s="325" t="str">
        <f>IF(基本情報入力シート!M908="","",基本情報入力シート!M908)</f>
        <v/>
      </c>
      <c r="K871" s="325" t="str">
        <f>IF(基本情報入力シート!R908="","",基本情報入力シート!R908)</f>
        <v/>
      </c>
      <c r="L871" s="325" t="str">
        <f>IF(基本情報入力シート!W908="","",基本情報入力シート!W908)</f>
        <v/>
      </c>
      <c r="M871" s="335" t="str">
        <f>IF(基本情報入力シート!X908="","",基本情報入力シート!X908)</f>
        <v/>
      </c>
      <c r="N871" s="339" t="str">
        <f>IF(基本情報入力シート!Y908="","",基本情報入力シート!Y908)</f>
        <v/>
      </c>
      <c r="O871" s="47"/>
      <c r="P871" s="48"/>
      <c r="Q871" s="49"/>
      <c r="R871" s="47"/>
      <c r="S871" s="336"/>
      <c r="T871" s="454" t="str">
        <f>IFERROR(S871*VLOOKUP(AE871,【参考】数式用3!$AN$3:$BU$14,MATCH(N871,【参考】数式用3!$AN$2:$BU$2,0)),"")</f>
        <v/>
      </c>
      <c r="U871" s="337"/>
      <c r="V871" s="55"/>
      <c r="W871" s="55"/>
      <c r="X871" s="960" t="str">
        <f>IFERROR(V871*VLOOKUP(AF871,【参考】数式用3!$AN$15:$BU$23,MATCH(N871,【参考】数式用3!$AN$2:$BU$2,0)),"")</f>
        <v/>
      </c>
      <c r="Y871" s="961"/>
      <c r="Z871" s="450"/>
      <c r="AA871" s="428"/>
      <c r="AB871" s="338" t="str">
        <f>IFERROR(AA871*VLOOKUP(AG871,【参考】数式用3!$AN$24:$BU$27,MATCH(N871,【参考】数式用3!$AN$2:$BU$2,0)),"")</f>
        <v/>
      </c>
      <c r="AC871" s="50"/>
      <c r="AD871" s="427" t="str">
        <f t="shared" si="55"/>
        <v/>
      </c>
      <c r="AE871" s="323" t="str">
        <f t="shared" si="56"/>
        <v/>
      </c>
      <c r="AF871" s="323" t="str">
        <f t="shared" si="57"/>
        <v/>
      </c>
      <c r="AG871" s="323" t="str">
        <f t="shared" si="58"/>
        <v/>
      </c>
    </row>
    <row r="872" spans="1:33" ht="25" customHeight="1">
      <c r="A872" s="430">
        <v>849</v>
      </c>
      <c r="B872" s="908" t="str">
        <f>IF(基本情報入力シート!C909="","",基本情報入力シート!C909)</f>
        <v/>
      </c>
      <c r="C872" s="909"/>
      <c r="D872" s="909"/>
      <c r="E872" s="909"/>
      <c r="F872" s="909"/>
      <c r="G872" s="909"/>
      <c r="H872" s="909"/>
      <c r="I872" s="909"/>
      <c r="J872" s="325" t="str">
        <f>IF(基本情報入力シート!M909="","",基本情報入力シート!M909)</f>
        <v/>
      </c>
      <c r="K872" s="325" t="str">
        <f>IF(基本情報入力シート!R909="","",基本情報入力シート!R909)</f>
        <v/>
      </c>
      <c r="L872" s="325" t="str">
        <f>IF(基本情報入力シート!W909="","",基本情報入力シート!W909)</f>
        <v/>
      </c>
      <c r="M872" s="335" t="str">
        <f>IF(基本情報入力シート!X909="","",基本情報入力シート!X909)</f>
        <v/>
      </c>
      <c r="N872" s="339" t="str">
        <f>IF(基本情報入力シート!Y909="","",基本情報入力シート!Y909)</f>
        <v/>
      </c>
      <c r="O872" s="47"/>
      <c r="P872" s="48"/>
      <c r="Q872" s="49"/>
      <c r="R872" s="47"/>
      <c r="S872" s="336"/>
      <c r="T872" s="454" t="str">
        <f>IFERROR(S872*VLOOKUP(AE872,【参考】数式用3!$AN$3:$BU$14,MATCH(N872,【参考】数式用3!$AN$2:$BU$2,0)),"")</f>
        <v/>
      </c>
      <c r="U872" s="337"/>
      <c r="V872" s="55"/>
      <c r="W872" s="55"/>
      <c r="X872" s="960" t="str">
        <f>IFERROR(V872*VLOOKUP(AF872,【参考】数式用3!$AN$15:$BU$23,MATCH(N872,【参考】数式用3!$AN$2:$BU$2,0)),"")</f>
        <v/>
      </c>
      <c r="Y872" s="961"/>
      <c r="Z872" s="450"/>
      <c r="AA872" s="428"/>
      <c r="AB872" s="338" t="str">
        <f>IFERROR(AA872*VLOOKUP(AG872,【参考】数式用3!$AN$24:$BU$27,MATCH(N872,【参考】数式用3!$AN$2:$BU$2,0)),"")</f>
        <v/>
      </c>
      <c r="AC872" s="50"/>
      <c r="AD872" s="427" t="str">
        <f t="shared" si="55"/>
        <v/>
      </c>
      <c r="AE872" s="323" t="str">
        <f t="shared" si="56"/>
        <v/>
      </c>
      <c r="AF872" s="323" t="str">
        <f t="shared" si="57"/>
        <v/>
      </c>
      <c r="AG872" s="323" t="str">
        <f t="shared" si="58"/>
        <v/>
      </c>
    </row>
    <row r="873" spans="1:33" ht="25" customHeight="1">
      <c r="A873" s="430">
        <v>850</v>
      </c>
      <c r="B873" s="908" t="str">
        <f>IF(基本情報入力シート!C910="","",基本情報入力シート!C910)</f>
        <v/>
      </c>
      <c r="C873" s="909"/>
      <c r="D873" s="909"/>
      <c r="E873" s="909"/>
      <c r="F873" s="909"/>
      <c r="G873" s="909"/>
      <c r="H873" s="909"/>
      <c r="I873" s="909"/>
      <c r="J873" s="325" t="str">
        <f>IF(基本情報入力シート!M910="","",基本情報入力シート!M910)</f>
        <v/>
      </c>
      <c r="K873" s="325" t="str">
        <f>IF(基本情報入力シート!R910="","",基本情報入力シート!R910)</f>
        <v/>
      </c>
      <c r="L873" s="325" t="str">
        <f>IF(基本情報入力シート!W910="","",基本情報入力シート!W910)</f>
        <v/>
      </c>
      <c r="M873" s="335" t="str">
        <f>IF(基本情報入力シート!X910="","",基本情報入力シート!X910)</f>
        <v/>
      </c>
      <c r="N873" s="339" t="str">
        <f>IF(基本情報入力シート!Y910="","",基本情報入力シート!Y910)</f>
        <v/>
      </c>
      <c r="O873" s="47"/>
      <c r="P873" s="48"/>
      <c r="Q873" s="49"/>
      <c r="R873" s="47"/>
      <c r="S873" s="336"/>
      <c r="T873" s="454" t="str">
        <f>IFERROR(S873*VLOOKUP(AE873,【参考】数式用3!$AN$3:$BU$14,MATCH(N873,【参考】数式用3!$AN$2:$BU$2,0)),"")</f>
        <v/>
      </c>
      <c r="U873" s="337"/>
      <c r="V873" s="55"/>
      <c r="W873" s="55"/>
      <c r="X873" s="960" t="str">
        <f>IFERROR(V873*VLOOKUP(AF873,【参考】数式用3!$AN$15:$BU$23,MATCH(N873,【参考】数式用3!$AN$2:$BU$2,0)),"")</f>
        <v/>
      </c>
      <c r="Y873" s="961"/>
      <c r="Z873" s="450"/>
      <c r="AA873" s="428"/>
      <c r="AB873" s="338" t="str">
        <f>IFERROR(AA873*VLOOKUP(AG873,【参考】数式用3!$AN$24:$BU$27,MATCH(N873,【参考】数式用3!$AN$2:$BU$2,0)),"")</f>
        <v/>
      </c>
      <c r="AC873" s="50"/>
      <c r="AD873" s="427" t="str">
        <f t="shared" si="55"/>
        <v/>
      </c>
      <c r="AE873" s="323" t="str">
        <f t="shared" si="56"/>
        <v/>
      </c>
      <c r="AF873" s="323" t="str">
        <f t="shared" si="57"/>
        <v/>
      </c>
      <c r="AG873" s="323" t="str">
        <f t="shared" si="58"/>
        <v/>
      </c>
    </row>
    <row r="874" spans="1:33" ht="25" customHeight="1">
      <c r="A874" s="430">
        <v>851</v>
      </c>
      <c r="B874" s="908" t="str">
        <f>IF(基本情報入力シート!C911="","",基本情報入力シート!C911)</f>
        <v/>
      </c>
      <c r="C874" s="909"/>
      <c r="D874" s="909"/>
      <c r="E874" s="909"/>
      <c r="F874" s="909"/>
      <c r="G874" s="909"/>
      <c r="H874" s="909"/>
      <c r="I874" s="909"/>
      <c r="J874" s="325" t="str">
        <f>IF(基本情報入力シート!M911="","",基本情報入力シート!M911)</f>
        <v/>
      </c>
      <c r="K874" s="325" t="str">
        <f>IF(基本情報入力シート!R911="","",基本情報入力シート!R911)</f>
        <v/>
      </c>
      <c r="L874" s="325" t="str">
        <f>IF(基本情報入力シート!W911="","",基本情報入力シート!W911)</f>
        <v/>
      </c>
      <c r="M874" s="335" t="str">
        <f>IF(基本情報入力シート!X911="","",基本情報入力シート!X911)</f>
        <v/>
      </c>
      <c r="N874" s="339" t="str">
        <f>IF(基本情報入力シート!Y911="","",基本情報入力シート!Y911)</f>
        <v/>
      </c>
      <c r="O874" s="47"/>
      <c r="P874" s="48"/>
      <c r="Q874" s="49"/>
      <c r="R874" s="47"/>
      <c r="S874" s="336"/>
      <c r="T874" s="454" t="str">
        <f>IFERROR(S874*VLOOKUP(AE874,【参考】数式用3!$AN$3:$BU$14,MATCH(N874,【参考】数式用3!$AN$2:$BU$2,0)),"")</f>
        <v/>
      </c>
      <c r="U874" s="337"/>
      <c r="V874" s="55"/>
      <c r="W874" s="55"/>
      <c r="X874" s="960" t="str">
        <f>IFERROR(V874*VLOOKUP(AF874,【参考】数式用3!$AN$15:$BU$23,MATCH(N874,【参考】数式用3!$AN$2:$BU$2,0)),"")</f>
        <v/>
      </c>
      <c r="Y874" s="961"/>
      <c r="Z874" s="450"/>
      <c r="AA874" s="428"/>
      <c r="AB874" s="338" t="str">
        <f>IFERROR(AA874*VLOOKUP(AG874,【参考】数式用3!$AN$24:$BU$27,MATCH(N874,【参考】数式用3!$AN$2:$BU$2,0)),"")</f>
        <v/>
      </c>
      <c r="AC874" s="50"/>
      <c r="AD874" s="427" t="str">
        <f t="shared" si="55"/>
        <v/>
      </c>
      <c r="AE874" s="323" t="str">
        <f t="shared" si="56"/>
        <v/>
      </c>
      <c r="AF874" s="323" t="str">
        <f t="shared" si="57"/>
        <v/>
      </c>
      <c r="AG874" s="323" t="str">
        <f t="shared" si="58"/>
        <v/>
      </c>
    </row>
    <row r="875" spans="1:33" ht="25" customHeight="1">
      <c r="A875" s="430">
        <v>852</v>
      </c>
      <c r="B875" s="908" t="str">
        <f>IF(基本情報入力シート!C912="","",基本情報入力シート!C912)</f>
        <v/>
      </c>
      <c r="C875" s="909"/>
      <c r="D875" s="909"/>
      <c r="E875" s="909"/>
      <c r="F875" s="909"/>
      <c r="G875" s="909"/>
      <c r="H875" s="909"/>
      <c r="I875" s="909"/>
      <c r="J875" s="325" t="str">
        <f>IF(基本情報入力シート!M912="","",基本情報入力シート!M912)</f>
        <v/>
      </c>
      <c r="K875" s="325" t="str">
        <f>IF(基本情報入力シート!R912="","",基本情報入力シート!R912)</f>
        <v/>
      </c>
      <c r="L875" s="325" t="str">
        <f>IF(基本情報入力シート!W912="","",基本情報入力シート!W912)</f>
        <v/>
      </c>
      <c r="M875" s="335" t="str">
        <f>IF(基本情報入力シート!X912="","",基本情報入力シート!X912)</f>
        <v/>
      </c>
      <c r="N875" s="339" t="str">
        <f>IF(基本情報入力シート!Y912="","",基本情報入力シート!Y912)</f>
        <v/>
      </c>
      <c r="O875" s="47"/>
      <c r="P875" s="48"/>
      <c r="Q875" s="49"/>
      <c r="R875" s="47"/>
      <c r="S875" s="336"/>
      <c r="T875" s="454" t="str">
        <f>IFERROR(S875*VLOOKUP(AE875,【参考】数式用3!$AN$3:$BU$14,MATCH(N875,【参考】数式用3!$AN$2:$BU$2,0)),"")</f>
        <v/>
      </c>
      <c r="U875" s="337"/>
      <c r="V875" s="55"/>
      <c r="W875" s="55"/>
      <c r="X875" s="960" t="str">
        <f>IFERROR(V875*VLOOKUP(AF875,【参考】数式用3!$AN$15:$BU$23,MATCH(N875,【参考】数式用3!$AN$2:$BU$2,0)),"")</f>
        <v/>
      </c>
      <c r="Y875" s="961"/>
      <c r="Z875" s="450"/>
      <c r="AA875" s="428"/>
      <c r="AB875" s="338" t="str">
        <f>IFERROR(AA875*VLOOKUP(AG875,【参考】数式用3!$AN$24:$BU$27,MATCH(N875,【参考】数式用3!$AN$2:$BU$2,0)),"")</f>
        <v/>
      </c>
      <c r="AC875" s="50"/>
      <c r="AD875" s="427" t="str">
        <f t="shared" si="55"/>
        <v/>
      </c>
      <c r="AE875" s="323" t="str">
        <f t="shared" si="56"/>
        <v/>
      </c>
      <c r="AF875" s="323" t="str">
        <f t="shared" si="57"/>
        <v/>
      </c>
      <c r="AG875" s="323" t="str">
        <f t="shared" si="58"/>
        <v/>
      </c>
    </row>
    <row r="876" spans="1:33" ht="25" customHeight="1">
      <c r="A876" s="430">
        <v>853</v>
      </c>
      <c r="B876" s="908" t="str">
        <f>IF(基本情報入力シート!C913="","",基本情報入力シート!C913)</f>
        <v/>
      </c>
      <c r="C876" s="909"/>
      <c r="D876" s="909"/>
      <c r="E876" s="909"/>
      <c r="F876" s="909"/>
      <c r="G876" s="909"/>
      <c r="H876" s="909"/>
      <c r="I876" s="909"/>
      <c r="J876" s="325" t="str">
        <f>IF(基本情報入力シート!M913="","",基本情報入力シート!M913)</f>
        <v/>
      </c>
      <c r="K876" s="325" t="str">
        <f>IF(基本情報入力シート!R913="","",基本情報入力シート!R913)</f>
        <v/>
      </c>
      <c r="L876" s="325" t="str">
        <f>IF(基本情報入力シート!W913="","",基本情報入力シート!W913)</f>
        <v/>
      </c>
      <c r="M876" s="335" t="str">
        <f>IF(基本情報入力シート!X913="","",基本情報入力シート!X913)</f>
        <v/>
      </c>
      <c r="N876" s="339" t="str">
        <f>IF(基本情報入力シート!Y913="","",基本情報入力シート!Y913)</f>
        <v/>
      </c>
      <c r="O876" s="47"/>
      <c r="P876" s="48"/>
      <c r="Q876" s="49"/>
      <c r="R876" s="47"/>
      <c r="S876" s="336"/>
      <c r="T876" s="454" t="str">
        <f>IFERROR(S876*VLOOKUP(AE876,【参考】数式用3!$AN$3:$BU$14,MATCH(N876,【参考】数式用3!$AN$2:$BU$2,0)),"")</f>
        <v/>
      </c>
      <c r="U876" s="337"/>
      <c r="V876" s="55"/>
      <c r="W876" s="55"/>
      <c r="X876" s="960" t="str">
        <f>IFERROR(V876*VLOOKUP(AF876,【参考】数式用3!$AN$15:$BU$23,MATCH(N876,【参考】数式用3!$AN$2:$BU$2,0)),"")</f>
        <v/>
      </c>
      <c r="Y876" s="961"/>
      <c r="Z876" s="450"/>
      <c r="AA876" s="428"/>
      <c r="AB876" s="338" t="str">
        <f>IFERROR(AA876*VLOOKUP(AG876,【参考】数式用3!$AN$24:$BU$27,MATCH(N876,【参考】数式用3!$AN$2:$BU$2,0)),"")</f>
        <v/>
      </c>
      <c r="AC876" s="50"/>
      <c r="AD876" s="427" t="str">
        <f t="shared" si="55"/>
        <v/>
      </c>
      <c r="AE876" s="323" t="str">
        <f t="shared" si="56"/>
        <v/>
      </c>
      <c r="AF876" s="323" t="str">
        <f t="shared" si="57"/>
        <v/>
      </c>
      <c r="AG876" s="323" t="str">
        <f t="shared" si="58"/>
        <v/>
      </c>
    </row>
    <row r="877" spans="1:33" ht="25" customHeight="1">
      <c r="A877" s="430">
        <v>854</v>
      </c>
      <c r="B877" s="908" t="str">
        <f>IF(基本情報入力シート!C914="","",基本情報入力シート!C914)</f>
        <v/>
      </c>
      <c r="C877" s="909"/>
      <c r="D877" s="909"/>
      <c r="E877" s="909"/>
      <c r="F877" s="909"/>
      <c r="G877" s="909"/>
      <c r="H877" s="909"/>
      <c r="I877" s="909"/>
      <c r="J877" s="325" t="str">
        <f>IF(基本情報入力シート!M914="","",基本情報入力シート!M914)</f>
        <v/>
      </c>
      <c r="K877" s="325" t="str">
        <f>IF(基本情報入力シート!R914="","",基本情報入力シート!R914)</f>
        <v/>
      </c>
      <c r="L877" s="325" t="str">
        <f>IF(基本情報入力シート!W914="","",基本情報入力シート!W914)</f>
        <v/>
      </c>
      <c r="M877" s="335" t="str">
        <f>IF(基本情報入力シート!X914="","",基本情報入力シート!X914)</f>
        <v/>
      </c>
      <c r="N877" s="339" t="str">
        <f>IF(基本情報入力シート!Y914="","",基本情報入力シート!Y914)</f>
        <v/>
      </c>
      <c r="O877" s="47"/>
      <c r="P877" s="48"/>
      <c r="Q877" s="49"/>
      <c r="R877" s="47"/>
      <c r="S877" s="336"/>
      <c r="T877" s="454" t="str">
        <f>IFERROR(S877*VLOOKUP(AE877,【参考】数式用3!$AN$3:$BU$14,MATCH(N877,【参考】数式用3!$AN$2:$BU$2,0)),"")</f>
        <v/>
      </c>
      <c r="U877" s="337"/>
      <c r="V877" s="55"/>
      <c r="W877" s="55"/>
      <c r="X877" s="960" t="str">
        <f>IFERROR(V877*VLOOKUP(AF877,【参考】数式用3!$AN$15:$BU$23,MATCH(N877,【参考】数式用3!$AN$2:$BU$2,0)),"")</f>
        <v/>
      </c>
      <c r="Y877" s="961"/>
      <c r="Z877" s="450"/>
      <c r="AA877" s="428"/>
      <c r="AB877" s="338" t="str">
        <f>IFERROR(AA877*VLOOKUP(AG877,【参考】数式用3!$AN$24:$BU$27,MATCH(N877,【参考】数式用3!$AN$2:$BU$2,0)),"")</f>
        <v/>
      </c>
      <c r="AC877" s="50"/>
      <c r="AD877" s="427" t="str">
        <f t="shared" si="55"/>
        <v/>
      </c>
      <c r="AE877" s="323" t="str">
        <f t="shared" si="56"/>
        <v/>
      </c>
      <c r="AF877" s="323" t="str">
        <f t="shared" si="57"/>
        <v/>
      </c>
      <c r="AG877" s="323" t="str">
        <f t="shared" si="58"/>
        <v/>
      </c>
    </row>
    <row r="878" spans="1:33" ht="25" customHeight="1">
      <c r="A878" s="430">
        <v>855</v>
      </c>
      <c r="B878" s="908" t="str">
        <f>IF(基本情報入力シート!C915="","",基本情報入力シート!C915)</f>
        <v/>
      </c>
      <c r="C878" s="909"/>
      <c r="D878" s="909"/>
      <c r="E878" s="909"/>
      <c r="F878" s="909"/>
      <c r="G878" s="909"/>
      <c r="H878" s="909"/>
      <c r="I878" s="909"/>
      <c r="J878" s="325" t="str">
        <f>IF(基本情報入力シート!M915="","",基本情報入力シート!M915)</f>
        <v/>
      </c>
      <c r="K878" s="325" t="str">
        <f>IF(基本情報入力シート!R915="","",基本情報入力シート!R915)</f>
        <v/>
      </c>
      <c r="L878" s="325" t="str">
        <f>IF(基本情報入力シート!W915="","",基本情報入力シート!W915)</f>
        <v/>
      </c>
      <c r="M878" s="335" t="str">
        <f>IF(基本情報入力シート!X915="","",基本情報入力シート!X915)</f>
        <v/>
      </c>
      <c r="N878" s="339" t="str">
        <f>IF(基本情報入力シート!Y915="","",基本情報入力シート!Y915)</f>
        <v/>
      </c>
      <c r="O878" s="47"/>
      <c r="P878" s="48"/>
      <c r="Q878" s="49"/>
      <c r="R878" s="47"/>
      <c r="S878" s="336"/>
      <c r="T878" s="454" t="str">
        <f>IFERROR(S878*VLOOKUP(AE878,【参考】数式用3!$AN$3:$BU$14,MATCH(N878,【参考】数式用3!$AN$2:$BU$2,0)),"")</f>
        <v/>
      </c>
      <c r="U878" s="337"/>
      <c r="V878" s="55"/>
      <c r="W878" s="55"/>
      <c r="X878" s="960" t="str">
        <f>IFERROR(V878*VLOOKUP(AF878,【参考】数式用3!$AN$15:$BU$23,MATCH(N878,【参考】数式用3!$AN$2:$BU$2,0)),"")</f>
        <v/>
      </c>
      <c r="Y878" s="961"/>
      <c r="Z878" s="450"/>
      <c r="AA878" s="428"/>
      <c r="AB878" s="338" t="str">
        <f>IFERROR(AA878*VLOOKUP(AG878,【参考】数式用3!$AN$24:$BU$27,MATCH(N878,【参考】数式用3!$AN$2:$BU$2,0)),"")</f>
        <v/>
      </c>
      <c r="AC878" s="50"/>
      <c r="AD878" s="427" t="str">
        <f t="shared" si="55"/>
        <v/>
      </c>
      <c r="AE878" s="323" t="str">
        <f t="shared" si="56"/>
        <v/>
      </c>
      <c r="AF878" s="323" t="str">
        <f t="shared" si="57"/>
        <v/>
      </c>
      <c r="AG878" s="323" t="str">
        <f t="shared" si="58"/>
        <v/>
      </c>
    </row>
    <row r="879" spans="1:33" ht="25" customHeight="1">
      <c r="A879" s="430">
        <v>856</v>
      </c>
      <c r="B879" s="908" t="str">
        <f>IF(基本情報入力シート!C916="","",基本情報入力シート!C916)</f>
        <v/>
      </c>
      <c r="C879" s="909"/>
      <c r="D879" s="909"/>
      <c r="E879" s="909"/>
      <c r="F879" s="909"/>
      <c r="G879" s="909"/>
      <c r="H879" s="909"/>
      <c r="I879" s="909"/>
      <c r="J879" s="325" t="str">
        <f>IF(基本情報入力シート!M916="","",基本情報入力シート!M916)</f>
        <v/>
      </c>
      <c r="K879" s="325" t="str">
        <f>IF(基本情報入力シート!R916="","",基本情報入力シート!R916)</f>
        <v/>
      </c>
      <c r="L879" s="325" t="str">
        <f>IF(基本情報入力シート!W916="","",基本情報入力シート!W916)</f>
        <v/>
      </c>
      <c r="M879" s="335" t="str">
        <f>IF(基本情報入力シート!X916="","",基本情報入力シート!X916)</f>
        <v/>
      </c>
      <c r="N879" s="339" t="str">
        <f>IF(基本情報入力シート!Y916="","",基本情報入力シート!Y916)</f>
        <v/>
      </c>
      <c r="O879" s="47"/>
      <c r="P879" s="48"/>
      <c r="Q879" s="49"/>
      <c r="R879" s="47"/>
      <c r="S879" s="336"/>
      <c r="T879" s="454" t="str">
        <f>IFERROR(S879*VLOOKUP(AE879,【参考】数式用3!$AN$3:$BU$14,MATCH(N879,【参考】数式用3!$AN$2:$BU$2,0)),"")</f>
        <v/>
      </c>
      <c r="U879" s="337"/>
      <c r="V879" s="55"/>
      <c r="W879" s="55"/>
      <c r="X879" s="960" t="str">
        <f>IFERROR(V879*VLOOKUP(AF879,【参考】数式用3!$AN$15:$BU$23,MATCH(N879,【参考】数式用3!$AN$2:$BU$2,0)),"")</f>
        <v/>
      </c>
      <c r="Y879" s="961"/>
      <c r="Z879" s="450"/>
      <c r="AA879" s="428"/>
      <c r="AB879" s="338" t="str">
        <f>IFERROR(AA879*VLOOKUP(AG879,【参考】数式用3!$AN$24:$BU$27,MATCH(N879,【参考】数式用3!$AN$2:$BU$2,0)),"")</f>
        <v/>
      </c>
      <c r="AC879" s="50"/>
      <c r="AD879" s="427" t="str">
        <f t="shared" si="55"/>
        <v/>
      </c>
      <c r="AE879" s="323" t="str">
        <f t="shared" si="56"/>
        <v/>
      </c>
      <c r="AF879" s="323" t="str">
        <f t="shared" si="57"/>
        <v/>
      </c>
      <c r="AG879" s="323" t="str">
        <f t="shared" si="58"/>
        <v/>
      </c>
    </row>
    <row r="880" spans="1:33" ht="25" customHeight="1">
      <c r="A880" s="430">
        <v>857</v>
      </c>
      <c r="B880" s="908" t="str">
        <f>IF(基本情報入力シート!C917="","",基本情報入力シート!C917)</f>
        <v/>
      </c>
      <c r="C880" s="909"/>
      <c r="D880" s="909"/>
      <c r="E880" s="909"/>
      <c r="F880" s="909"/>
      <c r="G880" s="909"/>
      <c r="H880" s="909"/>
      <c r="I880" s="909"/>
      <c r="J880" s="325" t="str">
        <f>IF(基本情報入力シート!M917="","",基本情報入力シート!M917)</f>
        <v/>
      </c>
      <c r="K880" s="325" t="str">
        <f>IF(基本情報入力シート!R917="","",基本情報入力シート!R917)</f>
        <v/>
      </c>
      <c r="L880" s="325" t="str">
        <f>IF(基本情報入力シート!W917="","",基本情報入力シート!W917)</f>
        <v/>
      </c>
      <c r="M880" s="335" t="str">
        <f>IF(基本情報入力シート!X917="","",基本情報入力シート!X917)</f>
        <v/>
      </c>
      <c r="N880" s="339" t="str">
        <f>IF(基本情報入力シート!Y917="","",基本情報入力シート!Y917)</f>
        <v/>
      </c>
      <c r="O880" s="47"/>
      <c r="P880" s="48"/>
      <c r="Q880" s="49"/>
      <c r="R880" s="47"/>
      <c r="S880" s="336"/>
      <c r="T880" s="454" t="str">
        <f>IFERROR(S880*VLOOKUP(AE880,【参考】数式用3!$AN$3:$BU$14,MATCH(N880,【参考】数式用3!$AN$2:$BU$2,0)),"")</f>
        <v/>
      </c>
      <c r="U880" s="337"/>
      <c r="V880" s="55"/>
      <c r="W880" s="55"/>
      <c r="X880" s="960" t="str">
        <f>IFERROR(V880*VLOOKUP(AF880,【参考】数式用3!$AN$15:$BU$23,MATCH(N880,【参考】数式用3!$AN$2:$BU$2,0)),"")</f>
        <v/>
      </c>
      <c r="Y880" s="961"/>
      <c r="Z880" s="450"/>
      <c r="AA880" s="428"/>
      <c r="AB880" s="338" t="str">
        <f>IFERROR(AA880*VLOOKUP(AG880,【参考】数式用3!$AN$24:$BU$27,MATCH(N880,【参考】数式用3!$AN$2:$BU$2,0)),"")</f>
        <v/>
      </c>
      <c r="AC880" s="50"/>
      <c r="AD880" s="427" t="str">
        <f t="shared" si="55"/>
        <v/>
      </c>
      <c r="AE880" s="323" t="str">
        <f t="shared" si="56"/>
        <v/>
      </c>
      <c r="AF880" s="323" t="str">
        <f t="shared" si="57"/>
        <v/>
      </c>
      <c r="AG880" s="323" t="str">
        <f t="shared" si="58"/>
        <v/>
      </c>
    </row>
    <row r="881" spans="1:33" ht="25" customHeight="1">
      <c r="A881" s="430">
        <v>858</v>
      </c>
      <c r="B881" s="908" t="str">
        <f>IF(基本情報入力シート!C918="","",基本情報入力シート!C918)</f>
        <v/>
      </c>
      <c r="C881" s="909"/>
      <c r="D881" s="909"/>
      <c r="E881" s="909"/>
      <c r="F881" s="909"/>
      <c r="G881" s="909"/>
      <c r="H881" s="909"/>
      <c r="I881" s="909"/>
      <c r="J881" s="325" t="str">
        <f>IF(基本情報入力シート!M918="","",基本情報入力シート!M918)</f>
        <v/>
      </c>
      <c r="K881" s="325" t="str">
        <f>IF(基本情報入力シート!R918="","",基本情報入力シート!R918)</f>
        <v/>
      </c>
      <c r="L881" s="325" t="str">
        <f>IF(基本情報入力シート!W918="","",基本情報入力シート!W918)</f>
        <v/>
      </c>
      <c r="M881" s="335" t="str">
        <f>IF(基本情報入力シート!X918="","",基本情報入力シート!X918)</f>
        <v/>
      </c>
      <c r="N881" s="339" t="str">
        <f>IF(基本情報入力シート!Y918="","",基本情報入力シート!Y918)</f>
        <v/>
      </c>
      <c r="O881" s="47"/>
      <c r="P881" s="48"/>
      <c r="Q881" s="49"/>
      <c r="R881" s="47"/>
      <c r="S881" s="336"/>
      <c r="T881" s="454" t="str">
        <f>IFERROR(S881*VLOOKUP(AE881,【参考】数式用3!$AN$3:$BU$14,MATCH(N881,【参考】数式用3!$AN$2:$BU$2,0)),"")</f>
        <v/>
      </c>
      <c r="U881" s="337"/>
      <c r="V881" s="55"/>
      <c r="W881" s="55"/>
      <c r="X881" s="960" t="str">
        <f>IFERROR(V881*VLOOKUP(AF881,【参考】数式用3!$AN$15:$BU$23,MATCH(N881,【参考】数式用3!$AN$2:$BU$2,0)),"")</f>
        <v/>
      </c>
      <c r="Y881" s="961"/>
      <c r="Z881" s="450"/>
      <c r="AA881" s="428"/>
      <c r="AB881" s="338" t="str">
        <f>IFERROR(AA881*VLOOKUP(AG881,【参考】数式用3!$AN$24:$BU$27,MATCH(N881,【参考】数式用3!$AN$2:$BU$2,0)),"")</f>
        <v/>
      </c>
      <c r="AC881" s="50"/>
      <c r="AD881" s="427" t="str">
        <f t="shared" si="55"/>
        <v/>
      </c>
      <c r="AE881" s="323" t="str">
        <f t="shared" si="56"/>
        <v/>
      </c>
      <c r="AF881" s="323" t="str">
        <f t="shared" si="57"/>
        <v/>
      </c>
      <c r="AG881" s="323" t="str">
        <f t="shared" si="58"/>
        <v/>
      </c>
    </row>
    <row r="882" spans="1:33" ht="25" customHeight="1">
      <c r="A882" s="430">
        <v>859</v>
      </c>
      <c r="B882" s="908" t="str">
        <f>IF(基本情報入力シート!C919="","",基本情報入力シート!C919)</f>
        <v/>
      </c>
      <c r="C882" s="909"/>
      <c r="D882" s="909"/>
      <c r="E882" s="909"/>
      <c r="F882" s="909"/>
      <c r="G882" s="909"/>
      <c r="H882" s="909"/>
      <c r="I882" s="909"/>
      <c r="J882" s="325" t="str">
        <f>IF(基本情報入力シート!M919="","",基本情報入力シート!M919)</f>
        <v/>
      </c>
      <c r="K882" s="325" t="str">
        <f>IF(基本情報入力シート!R919="","",基本情報入力シート!R919)</f>
        <v/>
      </c>
      <c r="L882" s="325" t="str">
        <f>IF(基本情報入力シート!W919="","",基本情報入力シート!W919)</f>
        <v/>
      </c>
      <c r="M882" s="335" t="str">
        <f>IF(基本情報入力シート!X919="","",基本情報入力シート!X919)</f>
        <v/>
      </c>
      <c r="N882" s="339" t="str">
        <f>IF(基本情報入力シート!Y919="","",基本情報入力シート!Y919)</f>
        <v/>
      </c>
      <c r="O882" s="47"/>
      <c r="P882" s="48"/>
      <c r="Q882" s="49"/>
      <c r="R882" s="47"/>
      <c r="S882" s="336"/>
      <c r="T882" s="454" t="str">
        <f>IFERROR(S882*VLOOKUP(AE882,【参考】数式用3!$AN$3:$BU$14,MATCH(N882,【参考】数式用3!$AN$2:$BU$2,0)),"")</f>
        <v/>
      </c>
      <c r="U882" s="337"/>
      <c r="V882" s="55"/>
      <c r="W882" s="55"/>
      <c r="X882" s="960" t="str">
        <f>IFERROR(V882*VLOOKUP(AF882,【参考】数式用3!$AN$15:$BU$23,MATCH(N882,【参考】数式用3!$AN$2:$BU$2,0)),"")</f>
        <v/>
      </c>
      <c r="Y882" s="961"/>
      <c r="Z882" s="450"/>
      <c r="AA882" s="428"/>
      <c r="AB882" s="338" t="str">
        <f>IFERROR(AA882*VLOOKUP(AG882,【参考】数式用3!$AN$24:$BU$27,MATCH(N882,【参考】数式用3!$AN$2:$BU$2,0)),"")</f>
        <v/>
      </c>
      <c r="AC882" s="50"/>
      <c r="AD882" s="427" t="str">
        <f t="shared" si="55"/>
        <v/>
      </c>
      <c r="AE882" s="323" t="str">
        <f t="shared" si="56"/>
        <v/>
      </c>
      <c r="AF882" s="323" t="str">
        <f t="shared" si="57"/>
        <v/>
      </c>
      <c r="AG882" s="323" t="str">
        <f t="shared" si="58"/>
        <v/>
      </c>
    </row>
    <row r="883" spans="1:33" ht="25" customHeight="1">
      <c r="A883" s="430">
        <v>860</v>
      </c>
      <c r="B883" s="908" t="str">
        <f>IF(基本情報入力シート!C920="","",基本情報入力シート!C920)</f>
        <v/>
      </c>
      <c r="C883" s="909"/>
      <c r="D883" s="909"/>
      <c r="E883" s="909"/>
      <c r="F883" s="909"/>
      <c r="G883" s="909"/>
      <c r="H883" s="909"/>
      <c r="I883" s="909"/>
      <c r="J883" s="325" t="str">
        <f>IF(基本情報入力シート!M920="","",基本情報入力シート!M920)</f>
        <v/>
      </c>
      <c r="K883" s="325" t="str">
        <f>IF(基本情報入力シート!R920="","",基本情報入力シート!R920)</f>
        <v/>
      </c>
      <c r="L883" s="325" t="str">
        <f>IF(基本情報入力シート!W920="","",基本情報入力シート!W920)</f>
        <v/>
      </c>
      <c r="M883" s="335" t="str">
        <f>IF(基本情報入力シート!X920="","",基本情報入力シート!X920)</f>
        <v/>
      </c>
      <c r="N883" s="339" t="str">
        <f>IF(基本情報入力シート!Y920="","",基本情報入力シート!Y920)</f>
        <v/>
      </c>
      <c r="O883" s="47"/>
      <c r="P883" s="48"/>
      <c r="Q883" s="49"/>
      <c r="R883" s="47"/>
      <c r="S883" s="336"/>
      <c r="T883" s="454" t="str">
        <f>IFERROR(S883*VLOOKUP(AE883,【参考】数式用3!$AN$3:$BU$14,MATCH(N883,【参考】数式用3!$AN$2:$BU$2,0)),"")</f>
        <v/>
      </c>
      <c r="U883" s="337"/>
      <c r="V883" s="55"/>
      <c r="W883" s="55"/>
      <c r="X883" s="960" t="str">
        <f>IFERROR(V883*VLOOKUP(AF883,【参考】数式用3!$AN$15:$BU$23,MATCH(N883,【参考】数式用3!$AN$2:$BU$2,0)),"")</f>
        <v/>
      </c>
      <c r="Y883" s="961"/>
      <c r="Z883" s="450"/>
      <c r="AA883" s="428"/>
      <c r="AB883" s="338" t="str">
        <f>IFERROR(AA883*VLOOKUP(AG883,【参考】数式用3!$AN$24:$BU$27,MATCH(N883,【参考】数式用3!$AN$2:$BU$2,0)),"")</f>
        <v/>
      </c>
      <c r="AC883" s="50"/>
      <c r="AD883" s="427" t="str">
        <f t="shared" si="55"/>
        <v/>
      </c>
      <c r="AE883" s="323" t="str">
        <f t="shared" si="56"/>
        <v/>
      </c>
      <c r="AF883" s="323" t="str">
        <f t="shared" si="57"/>
        <v/>
      </c>
      <c r="AG883" s="323" t="str">
        <f t="shared" si="58"/>
        <v/>
      </c>
    </row>
    <row r="884" spans="1:33" ht="25" customHeight="1">
      <c r="A884" s="430">
        <v>861</v>
      </c>
      <c r="B884" s="908" t="str">
        <f>IF(基本情報入力シート!C921="","",基本情報入力シート!C921)</f>
        <v/>
      </c>
      <c r="C884" s="909"/>
      <c r="D884" s="909"/>
      <c r="E884" s="909"/>
      <c r="F884" s="909"/>
      <c r="G884" s="909"/>
      <c r="H884" s="909"/>
      <c r="I884" s="909"/>
      <c r="J884" s="325" t="str">
        <f>IF(基本情報入力シート!M921="","",基本情報入力シート!M921)</f>
        <v/>
      </c>
      <c r="K884" s="325" t="str">
        <f>IF(基本情報入力シート!R921="","",基本情報入力シート!R921)</f>
        <v/>
      </c>
      <c r="L884" s="325" t="str">
        <f>IF(基本情報入力シート!W921="","",基本情報入力シート!W921)</f>
        <v/>
      </c>
      <c r="M884" s="335" t="str">
        <f>IF(基本情報入力シート!X921="","",基本情報入力シート!X921)</f>
        <v/>
      </c>
      <c r="N884" s="339" t="str">
        <f>IF(基本情報入力シート!Y921="","",基本情報入力シート!Y921)</f>
        <v/>
      </c>
      <c r="O884" s="47"/>
      <c r="P884" s="48"/>
      <c r="Q884" s="49"/>
      <c r="R884" s="47"/>
      <c r="S884" s="336"/>
      <c r="T884" s="454" t="str">
        <f>IFERROR(S884*VLOOKUP(AE884,【参考】数式用3!$AN$3:$BU$14,MATCH(N884,【参考】数式用3!$AN$2:$BU$2,0)),"")</f>
        <v/>
      </c>
      <c r="U884" s="337"/>
      <c r="V884" s="55"/>
      <c r="W884" s="55"/>
      <c r="X884" s="960" t="str">
        <f>IFERROR(V884*VLOOKUP(AF884,【参考】数式用3!$AN$15:$BU$23,MATCH(N884,【参考】数式用3!$AN$2:$BU$2,0)),"")</f>
        <v/>
      </c>
      <c r="Y884" s="961"/>
      <c r="Z884" s="450"/>
      <c r="AA884" s="428"/>
      <c r="AB884" s="338" t="str">
        <f>IFERROR(AA884*VLOOKUP(AG884,【参考】数式用3!$AN$24:$BU$27,MATCH(N884,【参考】数式用3!$AN$2:$BU$2,0)),"")</f>
        <v/>
      </c>
      <c r="AC884" s="50"/>
      <c r="AD884" s="427" t="str">
        <f t="shared" si="55"/>
        <v/>
      </c>
      <c r="AE884" s="323" t="str">
        <f t="shared" si="56"/>
        <v/>
      </c>
      <c r="AF884" s="323" t="str">
        <f t="shared" si="57"/>
        <v/>
      </c>
      <c r="AG884" s="323" t="str">
        <f t="shared" si="58"/>
        <v/>
      </c>
    </row>
    <row r="885" spans="1:33" ht="25" customHeight="1">
      <c r="A885" s="430">
        <v>862</v>
      </c>
      <c r="B885" s="908" t="str">
        <f>IF(基本情報入力シート!C922="","",基本情報入力シート!C922)</f>
        <v/>
      </c>
      <c r="C885" s="909"/>
      <c r="D885" s="909"/>
      <c r="E885" s="909"/>
      <c r="F885" s="909"/>
      <c r="G885" s="909"/>
      <c r="H885" s="909"/>
      <c r="I885" s="909"/>
      <c r="J885" s="325" t="str">
        <f>IF(基本情報入力シート!M922="","",基本情報入力シート!M922)</f>
        <v/>
      </c>
      <c r="K885" s="325" t="str">
        <f>IF(基本情報入力シート!R922="","",基本情報入力シート!R922)</f>
        <v/>
      </c>
      <c r="L885" s="325" t="str">
        <f>IF(基本情報入力シート!W922="","",基本情報入力シート!W922)</f>
        <v/>
      </c>
      <c r="M885" s="335" t="str">
        <f>IF(基本情報入力シート!X922="","",基本情報入力シート!X922)</f>
        <v/>
      </c>
      <c r="N885" s="339" t="str">
        <f>IF(基本情報入力シート!Y922="","",基本情報入力シート!Y922)</f>
        <v/>
      </c>
      <c r="O885" s="47"/>
      <c r="P885" s="48"/>
      <c r="Q885" s="49"/>
      <c r="R885" s="47"/>
      <c r="S885" s="336"/>
      <c r="T885" s="454" t="str">
        <f>IFERROR(S885*VLOOKUP(AE885,【参考】数式用3!$AN$3:$BU$14,MATCH(N885,【参考】数式用3!$AN$2:$BU$2,0)),"")</f>
        <v/>
      </c>
      <c r="U885" s="337"/>
      <c r="V885" s="55"/>
      <c r="W885" s="55"/>
      <c r="X885" s="960" t="str">
        <f>IFERROR(V885*VLOOKUP(AF885,【参考】数式用3!$AN$15:$BU$23,MATCH(N885,【参考】数式用3!$AN$2:$BU$2,0)),"")</f>
        <v/>
      </c>
      <c r="Y885" s="961"/>
      <c r="Z885" s="450"/>
      <c r="AA885" s="428"/>
      <c r="AB885" s="338" t="str">
        <f>IFERROR(AA885*VLOOKUP(AG885,【参考】数式用3!$AN$24:$BU$27,MATCH(N885,【参考】数式用3!$AN$2:$BU$2,0)),"")</f>
        <v/>
      </c>
      <c r="AC885" s="50"/>
      <c r="AD885" s="427" t="str">
        <f t="shared" si="55"/>
        <v/>
      </c>
      <c r="AE885" s="323" t="str">
        <f t="shared" si="56"/>
        <v/>
      </c>
      <c r="AF885" s="323" t="str">
        <f t="shared" si="57"/>
        <v/>
      </c>
      <c r="AG885" s="323" t="str">
        <f t="shared" si="58"/>
        <v/>
      </c>
    </row>
    <row r="886" spans="1:33" ht="25" customHeight="1">
      <c r="A886" s="430">
        <v>863</v>
      </c>
      <c r="B886" s="908" t="str">
        <f>IF(基本情報入力シート!C923="","",基本情報入力シート!C923)</f>
        <v/>
      </c>
      <c r="C886" s="909"/>
      <c r="D886" s="909"/>
      <c r="E886" s="909"/>
      <c r="F886" s="909"/>
      <c r="G886" s="909"/>
      <c r="H886" s="909"/>
      <c r="I886" s="909"/>
      <c r="J886" s="325" t="str">
        <f>IF(基本情報入力シート!M923="","",基本情報入力シート!M923)</f>
        <v/>
      </c>
      <c r="K886" s="325" t="str">
        <f>IF(基本情報入力シート!R923="","",基本情報入力シート!R923)</f>
        <v/>
      </c>
      <c r="L886" s="325" t="str">
        <f>IF(基本情報入力シート!W923="","",基本情報入力シート!W923)</f>
        <v/>
      </c>
      <c r="M886" s="335" t="str">
        <f>IF(基本情報入力シート!X923="","",基本情報入力シート!X923)</f>
        <v/>
      </c>
      <c r="N886" s="339" t="str">
        <f>IF(基本情報入力シート!Y923="","",基本情報入力シート!Y923)</f>
        <v/>
      </c>
      <c r="O886" s="47"/>
      <c r="P886" s="48"/>
      <c r="Q886" s="49"/>
      <c r="R886" s="47"/>
      <c r="S886" s="336"/>
      <c r="T886" s="454" t="str">
        <f>IFERROR(S886*VLOOKUP(AE886,【参考】数式用3!$AN$3:$BU$14,MATCH(N886,【参考】数式用3!$AN$2:$BU$2,0)),"")</f>
        <v/>
      </c>
      <c r="U886" s="337"/>
      <c r="V886" s="55"/>
      <c r="W886" s="55"/>
      <c r="X886" s="960" t="str">
        <f>IFERROR(V886*VLOOKUP(AF886,【参考】数式用3!$AN$15:$BU$23,MATCH(N886,【参考】数式用3!$AN$2:$BU$2,0)),"")</f>
        <v/>
      </c>
      <c r="Y886" s="961"/>
      <c r="Z886" s="450"/>
      <c r="AA886" s="428"/>
      <c r="AB886" s="338" t="str">
        <f>IFERROR(AA886*VLOOKUP(AG886,【参考】数式用3!$AN$24:$BU$27,MATCH(N886,【参考】数式用3!$AN$2:$BU$2,0)),"")</f>
        <v/>
      </c>
      <c r="AC886" s="50"/>
      <c r="AD886" s="427" t="str">
        <f t="shared" si="55"/>
        <v/>
      </c>
      <c r="AE886" s="323" t="str">
        <f t="shared" si="56"/>
        <v/>
      </c>
      <c r="AF886" s="323" t="str">
        <f t="shared" si="57"/>
        <v/>
      </c>
      <c r="AG886" s="323" t="str">
        <f t="shared" si="58"/>
        <v/>
      </c>
    </row>
    <row r="887" spans="1:33" ht="25" customHeight="1">
      <c r="A887" s="430">
        <v>864</v>
      </c>
      <c r="B887" s="908" t="str">
        <f>IF(基本情報入力シート!C924="","",基本情報入力シート!C924)</f>
        <v/>
      </c>
      <c r="C887" s="909"/>
      <c r="D887" s="909"/>
      <c r="E887" s="909"/>
      <c r="F887" s="909"/>
      <c r="G887" s="909"/>
      <c r="H887" s="909"/>
      <c r="I887" s="909"/>
      <c r="J887" s="325" t="str">
        <f>IF(基本情報入力シート!M924="","",基本情報入力シート!M924)</f>
        <v/>
      </c>
      <c r="K887" s="325" t="str">
        <f>IF(基本情報入力シート!R924="","",基本情報入力シート!R924)</f>
        <v/>
      </c>
      <c r="L887" s="325" t="str">
        <f>IF(基本情報入力シート!W924="","",基本情報入力シート!W924)</f>
        <v/>
      </c>
      <c r="M887" s="335" t="str">
        <f>IF(基本情報入力シート!X924="","",基本情報入力シート!X924)</f>
        <v/>
      </c>
      <c r="N887" s="339" t="str">
        <f>IF(基本情報入力シート!Y924="","",基本情報入力シート!Y924)</f>
        <v/>
      </c>
      <c r="O887" s="47"/>
      <c r="P887" s="48"/>
      <c r="Q887" s="49"/>
      <c r="R887" s="47"/>
      <c r="S887" s="336"/>
      <c r="T887" s="454" t="str">
        <f>IFERROR(S887*VLOOKUP(AE887,【参考】数式用3!$AN$3:$BU$14,MATCH(N887,【参考】数式用3!$AN$2:$BU$2,0)),"")</f>
        <v/>
      </c>
      <c r="U887" s="337"/>
      <c r="V887" s="55"/>
      <c r="W887" s="55"/>
      <c r="X887" s="960" t="str">
        <f>IFERROR(V887*VLOOKUP(AF887,【参考】数式用3!$AN$15:$BU$23,MATCH(N887,【参考】数式用3!$AN$2:$BU$2,0)),"")</f>
        <v/>
      </c>
      <c r="Y887" s="961"/>
      <c r="Z887" s="450"/>
      <c r="AA887" s="428"/>
      <c r="AB887" s="338" t="str">
        <f>IFERROR(AA887*VLOOKUP(AG887,【参考】数式用3!$AN$24:$BU$27,MATCH(N887,【参考】数式用3!$AN$2:$BU$2,0)),"")</f>
        <v/>
      </c>
      <c r="AC887" s="50"/>
      <c r="AD887" s="427" t="str">
        <f t="shared" si="55"/>
        <v/>
      </c>
      <c r="AE887" s="323" t="str">
        <f t="shared" si="56"/>
        <v/>
      </c>
      <c r="AF887" s="323" t="str">
        <f t="shared" si="57"/>
        <v/>
      </c>
      <c r="AG887" s="323" t="str">
        <f t="shared" si="58"/>
        <v/>
      </c>
    </row>
    <row r="888" spans="1:33" ht="25" customHeight="1">
      <c r="A888" s="430">
        <v>865</v>
      </c>
      <c r="B888" s="908" t="str">
        <f>IF(基本情報入力シート!C925="","",基本情報入力シート!C925)</f>
        <v/>
      </c>
      <c r="C888" s="909"/>
      <c r="D888" s="909"/>
      <c r="E888" s="909"/>
      <c r="F888" s="909"/>
      <c r="G888" s="909"/>
      <c r="H888" s="909"/>
      <c r="I888" s="909"/>
      <c r="J888" s="325" t="str">
        <f>IF(基本情報入力シート!M925="","",基本情報入力シート!M925)</f>
        <v/>
      </c>
      <c r="K888" s="325" t="str">
        <f>IF(基本情報入力シート!R925="","",基本情報入力シート!R925)</f>
        <v/>
      </c>
      <c r="L888" s="325" t="str">
        <f>IF(基本情報入力シート!W925="","",基本情報入力シート!W925)</f>
        <v/>
      </c>
      <c r="M888" s="335" t="str">
        <f>IF(基本情報入力シート!X925="","",基本情報入力シート!X925)</f>
        <v/>
      </c>
      <c r="N888" s="339" t="str">
        <f>IF(基本情報入力シート!Y925="","",基本情報入力シート!Y925)</f>
        <v/>
      </c>
      <c r="O888" s="47"/>
      <c r="P888" s="48"/>
      <c r="Q888" s="49"/>
      <c r="R888" s="47"/>
      <c r="S888" s="336"/>
      <c r="T888" s="454" t="str">
        <f>IFERROR(S888*VLOOKUP(AE888,【参考】数式用3!$AN$3:$BU$14,MATCH(N888,【参考】数式用3!$AN$2:$BU$2,0)),"")</f>
        <v/>
      </c>
      <c r="U888" s="337"/>
      <c r="V888" s="55"/>
      <c r="W888" s="55"/>
      <c r="X888" s="960" t="str">
        <f>IFERROR(V888*VLOOKUP(AF888,【参考】数式用3!$AN$15:$BU$23,MATCH(N888,【参考】数式用3!$AN$2:$BU$2,0)),"")</f>
        <v/>
      </c>
      <c r="Y888" s="961"/>
      <c r="Z888" s="450"/>
      <c r="AA888" s="428"/>
      <c r="AB888" s="338" t="str">
        <f>IFERROR(AA888*VLOOKUP(AG888,【参考】数式用3!$AN$24:$BU$27,MATCH(N888,【参考】数式用3!$AN$2:$BU$2,0)),"")</f>
        <v/>
      </c>
      <c r="AC888" s="50"/>
      <c r="AD888" s="427" t="str">
        <f t="shared" si="55"/>
        <v/>
      </c>
      <c r="AE888" s="323" t="str">
        <f t="shared" si="56"/>
        <v/>
      </c>
      <c r="AF888" s="323" t="str">
        <f t="shared" si="57"/>
        <v/>
      </c>
      <c r="AG888" s="323" t="str">
        <f t="shared" si="58"/>
        <v/>
      </c>
    </row>
    <row r="889" spans="1:33" ht="25" customHeight="1">
      <c r="A889" s="430">
        <v>866</v>
      </c>
      <c r="B889" s="908" t="str">
        <f>IF(基本情報入力シート!C926="","",基本情報入力シート!C926)</f>
        <v/>
      </c>
      <c r="C889" s="909"/>
      <c r="D889" s="909"/>
      <c r="E889" s="909"/>
      <c r="F889" s="909"/>
      <c r="G889" s="909"/>
      <c r="H889" s="909"/>
      <c r="I889" s="909"/>
      <c r="J889" s="325" t="str">
        <f>IF(基本情報入力シート!M926="","",基本情報入力シート!M926)</f>
        <v/>
      </c>
      <c r="K889" s="325" t="str">
        <f>IF(基本情報入力シート!R926="","",基本情報入力シート!R926)</f>
        <v/>
      </c>
      <c r="L889" s="325" t="str">
        <f>IF(基本情報入力シート!W926="","",基本情報入力シート!W926)</f>
        <v/>
      </c>
      <c r="M889" s="335" t="str">
        <f>IF(基本情報入力シート!X926="","",基本情報入力シート!X926)</f>
        <v/>
      </c>
      <c r="N889" s="339" t="str">
        <f>IF(基本情報入力シート!Y926="","",基本情報入力シート!Y926)</f>
        <v/>
      </c>
      <c r="O889" s="47"/>
      <c r="P889" s="48"/>
      <c r="Q889" s="49"/>
      <c r="R889" s="47"/>
      <c r="S889" s="336"/>
      <c r="T889" s="454" t="str">
        <f>IFERROR(S889*VLOOKUP(AE889,【参考】数式用3!$AN$3:$BU$14,MATCH(N889,【参考】数式用3!$AN$2:$BU$2,0)),"")</f>
        <v/>
      </c>
      <c r="U889" s="337"/>
      <c r="V889" s="55"/>
      <c r="W889" s="55"/>
      <c r="X889" s="960" t="str">
        <f>IFERROR(V889*VLOOKUP(AF889,【参考】数式用3!$AN$15:$BU$23,MATCH(N889,【参考】数式用3!$AN$2:$BU$2,0)),"")</f>
        <v/>
      </c>
      <c r="Y889" s="961"/>
      <c r="Z889" s="450"/>
      <c r="AA889" s="428"/>
      <c r="AB889" s="338" t="str">
        <f>IFERROR(AA889*VLOOKUP(AG889,【参考】数式用3!$AN$24:$BU$27,MATCH(N889,【参考】数式用3!$AN$2:$BU$2,0)),"")</f>
        <v/>
      </c>
      <c r="AC889" s="50"/>
      <c r="AD889" s="427" t="str">
        <f t="shared" si="55"/>
        <v/>
      </c>
      <c r="AE889" s="323" t="str">
        <f t="shared" si="56"/>
        <v/>
      </c>
      <c r="AF889" s="323" t="str">
        <f t="shared" si="57"/>
        <v/>
      </c>
      <c r="AG889" s="323" t="str">
        <f t="shared" si="58"/>
        <v/>
      </c>
    </row>
    <row r="890" spans="1:33" ht="25" customHeight="1">
      <c r="A890" s="430">
        <v>867</v>
      </c>
      <c r="B890" s="908" t="str">
        <f>IF(基本情報入力シート!C927="","",基本情報入力シート!C927)</f>
        <v/>
      </c>
      <c r="C890" s="909"/>
      <c r="D890" s="909"/>
      <c r="E890" s="909"/>
      <c r="F890" s="909"/>
      <c r="G890" s="909"/>
      <c r="H890" s="909"/>
      <c r="I890" s="909"/>
      <c r="J890" s="325" t="str">
        <f>IF(基本情報入力シート!M927="","",基本情報入力シート!M927)</f>
        <v/>
      </c>
      <c r="K890" s="325" t="str">
        <f>IF(基本情報入力シート!R927="","",基本情報入力シート!R927)</f>
        <v/>
      </c>
      <c r="L890" s="325" t="str">
        <f>IF(基本情報入力シート!W927="","",基本情報入力シート!W927)</f>
        <v/>
      </c>
      <c r="M890" s="335" t="str">
        <f>IF(基本情報入力シート!X927="","",基本情報入力シート!X927)</f>
        <v/>
      </c>
      <c r="N890" s="339" t="str">
        <f>IF(基本情報入力シート!Y927="","",基本情報入力シート!Y927)</f>
        <v/>
      </c>
      <c r="O890" s="47"/>
      <c r="P890" s="48"/>
      <c r="Q890" s="49"/>
      <c r="R890" s="47"/>
      <c r="S890" s="336"/>
      <c r="T890" s="454" t="str">
        <f>IFERROR(S890*VLOOKUP(AE890,【参考】数式用3!$AN$3:$BU$14,MATCH(N890,【参考】数式用3!$AN$2:$BU$2,0)),"")</f>
        <v/>
      </c>
      <c r="U890" s="337"/>
      <c r="V890" s="55"/>
      <c r="W890" s="55"/>
      <c r="X890" s="960" t="str">
        <f>IFERROR(V890*VLOOKUP(AF890,【参考】数式用3!$AN$15:$BU$23,MATCH(N890,【参考】数式用3!$AN$2:$BU$2,0)),"")</f>
        <v/>
      </c>
      <c r="Y890" s="961"/>
      <c r="Z890" s="450"/>
      <c r="AA890" s="428"/>
      <c r="AB890" s="338" t="str">
        <f>IFERROR(AA890*VLOOKUP(AG890,【参考】数式用3!$AN$24:$BU$27,MATCH(N890,【参考】数式用3!$AN$2:$BU$2,0)),"")</f>
        <v/>
      </c>
      <c r="AC890" s="50"/>
      <c r="AD890" s="427" t="str">
        <f t="shared" si="55"/>
        <v/>
      </c>
      <c r="AE890" s="323" t="str">
        <f t="shared" si="56"/>
        <v/>
      </c>
      <c r="AF890" s="323" t="str">
        <f t="shared" si="57"/>
        <v/>
      </c>
      <c r="AG890" s="323" t="str">
        <f t="shared" si="58"/>
        <v/>
      </c>
    </row>
    <row r="891" spans="1:33" ht="25" customHeight="1">
      <c r="A891" s="430">
        <v>868</v>
      </c>
      <c r="B891" s="908" t="str">
        <f>IF(基本情報入力シート!C928="","",基本情報入力シート!C928)</f>
        <v/>
      </c>
      <c r="C891" s="909"/>
      <c r="D891" s="909"/>
      <c r="E891" s="909"/>
      <c r="F891" s="909"/>
      <c r="G891" s="909"/>
      <c r="H891" s="909"/>
      <c r="I891" s="909"/>
      <c r="J891" s="325" t="str">
        <f>IF(基本情報入力シート!M928="","",基本情報入力シート!M928)</f>
        <v/>
      </c>
      <c r="K891" s="325" t="str">
        <f>IF(基本情報入力シート!R928="","",基本情報入力シート!R928)</f>
        <v/>
      </c>
      <c r="L891" s="325" t="str">
        <f>IF(基本情報入力シート!W928="","",基本情報入力シート!W928)</f>
        <v/>
      </c>
      <c r="M891" s="335" t="str">
        <f>IF(基本情報入力シート!X928="","",基本情報入力シート!X928)</f>
        <v/>
      </c>
      <c r="N891" s="339" t="str">
        <f>IF(基本情報入力シート!Y928="","",基本情報入力シート!Y928)</f>
        <v/>
      </c>
      <c r="O891" s="47"/>
      <c r="P891" s="48"/>
      <c r="Q891" s="49"/>
      <c r="R891" s="47"/>
      <c r="S891" s="336"/>
      <c r="T891" s="454" t="str">
        <f>IFERROR(S891*VLOOKUP(AE891,【参考】数式用3!$AN$3:$BU$14,MATCH(N891,【参考】数式用3!$AN$2:$BU$2,0)),"")</f>
        <v/>
      </c>
      <c r="U891" s="337"/>
      <c r="V891" s="55"/>
      <c r="W891" s="55"/>
      <c r="X891" s="960" t="str">
        <f>IFERROR(V891*VLOOKUP(AF891,【参考】数式用3!$AN$15:$BU$23,MATCH(N891,【参考】数式用3!$AN$2:$BU$2,0)),"")</f>
        <v/>
      </c>
      <c r="Y891" s="961"/>
      <c r="Z891" s="450"/>
      <c r="AA891" s="428"/>
      <c r="AB891" s="338" t="str">
        <f>IFERROR(AA891*VLOOKUP(AG891,【参考】数式用3!$AN$24:$BU$27,MATCH(N891,【参考】数式用3!$AN$2:$BU$2,0)),"")</f>
        <v/>
      </c>
      <c r="AC891" s="50"/>
      <c r="AD891" s="427" t="str">
        <f t="shared" si="55"/>
        <v/>
      </c>
      <c r="AE891" s="323" t="str">
        <f t="shared" si="56"/>
        <v/>
      </c>
      <c r="AF891" s="323" t="str">
        <f t="shared" si="57"/>
        <v/>
      </c>
      <c r="AG891" s="323" t="str">
        <f t="shared" si="58"/>
        <v/>
      </c>
    </row>
    <row r="892" spans="1:33" ht="25" customHeight="1">
      <c r="A892" s="430">
        <v>869</v>
      </c>
      <c r="B892" s="908" t="str">
        <f>IF(基本情報入力シート!C929="","",基本情報入力シート!C929)</f>
        <v/>
      </c>
      <c r="C892" s="909"/>
      <c r="D892" s="909"/>
      <c r="E892" s="909"/>
      <c r="F892" s="909"/>
      <c r="G892" s="909"/>
      <c r="H892" s="909"/>
      <c r="I892" s="909"/>
      <c r="J892" s="325" t="str">
        <f>IF(基本情報入力シート!M929="","",基本情報入力シート!M929)</f>
        <v/>
      </c>
      <c r="K892" s="325" t="str">
        <f>IF(基本情報入力シート!R929="","",基本情報入力シート!R929)</f>
        <v/>
      </c>
      <c r="L892" s="325" t="str">
        <f>IF(基本情報入力シート!W929="","",基本情報入力シート!W929)</f>
        <v/>
      </c>
      <c r="M892" s="335" t="str">
        <f>IF(基本情報入力シート!X929="","",基本情報入力シート!X929)</f>
        <v/>
      </c>
      <c r="N892" s="339" t="str">
        <f>IF(基本情報入力シート!Y929="","",基本情報入力シート!Y929)</f>
        <v/>
      </c>
      <c r="O892" s="47"/>
      <c r="P892" s="48"/>
      <c r="Q892" s="49"/>
      <c r="R892" s="47"/>
      <c r="S892" s="336"/>
      <c r="T892" s="454" t="str">
        <f>IFERROR(S892*VLOOKUP(AE892,【参考】数式用3!$AN$3:$BU$14,MATCH(N892,【参考】数式用3!$AN$2:$BU$2,0)),"")</f>
        <v/>
      </c>
      <c r="U892" s="337"/>
      <c r="V892" s="55"/>
      <c r="W892" s="55"/>
      <c r="X892" s="960" t="str">
        <f>IFERROR(V892*VLOOKUP(AF892,【参考】数式用3!$AN$15:$BU$23,MATCH(N892,【参考】数式用3!$AN$2:$BU$2,0)),"")</f>
        <v/>
      </c>
      <c r="Y892" s="961"/>
      <c r="Z892" s="450"/>
      <c r="AA892" s="428"/>
      <c r="AB892" s="338" t="str">
        <f>IFERROR(AA892*VLOOKUP(AG892,【参考】数式用3!$AN$24:$BU$27,MATCH(N892,【参考】数式用3!$AN$2:$BU$2,0)),"")</f>
        <v/>
      </c>
      <c r="AC892" s="50"/>
      <c r="AD892" s="427" t="str">
        <f t="shared" si="55"/>
        <v/>
      </c>
      <c r="AE892" s="323" t="str">
        <f t="shared" si="56"/>
        <v/>
      </c>
      <c r="AF892" s="323" t="str">
        <f t="shared" si="57"/>
        <v/>
      </c>
      <c r="AG892" s="323" t="str">
        <f t="shared" si="58"/>
        <v/>
      </c>
    </row>
    <row r="893" spans="1:33" ht="25" customHeight="1">
      <c r="A893" s="430">
        <v>870</v>
      </c>
      <c r="B893" s="908" t="str">
        <f>IF(基本情報入力シート!C930="","",基本情報入力シート!C930)</f>
        <v/>
      </c>
      <c r="C893" s="909"/>
      <c r="D893" s="909"/>
      <c r="E893" s="909"/>
      <c r="F893" s="909"/>
      <c r="G893" s="909"/>
      <c r="H893" s="909"/>
      <c r="I893" s="909"/>
      <c r="J893" s="325" t="str">
        <f>IF(基本情報入力シート!M930="","",基本情報入力シート!M930)</f>
        <v/>
      </c>
      <c r="K893" s="325" t="str">
        <f>IF(基本情報入力シート!R930="","",基本情報入力シート!R930)</f>
        <v/>
      </c>
      <c r="L893" s="325" t="str">
        <f>IF(基本情報入力シート!W930="","",基本情報入力シート!W930)</f>
        <v/>
      </c>
      <c r="M893" s="335" t="str">
        <f>IF(基本情報入力シート!X930="","",基本情報入力シート!X930)</f>
        <v/>
      </c>
      <c r="N893" s="339" t="str">
        <f>IF(基本情報入力シート!Y930="","",基本情報入力シート!Y930)</f>
        <v/>
      </c>
      <c r="O893" s="47"/>
      <c r="P893" s="48"/>
      <c r="Q893" s="49"/>
      <c r="R893" s="47"/>
      <c r="S893" s="336"/>
      <c r="T893" s="454" t="str">
        <f>IFERROR(S893*VLOOKUP(AE893,【参考】数式用3!$AN$3:$BU$14,MATCH(N893,【参考】数式用3!$AN$2:$BU$2,0)),"")</f>
        <v/>
      </c>
      <c r="U893" s="337"/>
      <c r="V893" s="55"/>
      <c r="W893" s="55"/>
      <c r="X893" s="960" t="str">
        <f>IFERROR(V893*VLOOKUP(AF893,【参考】数式用3!$AN$15:$BU$23,MATCH(N893,【参考】数式用3!$AN$2:$BU$2,0)),"")</f>
        <v/>
      </c>
      <c r="Y893" s="961"/>
      <c r="Z893" s="450"/>
      <c r="AA893" s="428"/>
      <c r="AB893" s="338" t="str">
        <f>IFERROR(AA893*VLOOKUP(AG893,【参考】数式用3!$AN$24:$BU$27,MATCH(N893,【参考】数式用3!$AN$2:$BU$2,0)),"")</f>
        <v/>
      </c>
      <c r="AC893" s="50"/>
      <c r="AD893" s="427" t="str">
        <f t="shared" si="55"/>
        <v/>
      </c>
      <c r="AE893" s="323" t="str">
        <f t="shared" si="56"/>
        <v/>
      </c>
      <c r="AF893" s="323" t="str">
        <f t="shared" si="57"/>
        <v/>
      </c>
      <c r="AG893" s="323" t="str">
        <f t="shared" si="58"/>
        <v/>
      </c>
    </row>
    <row r="894" spans="1:33" ht="25" customHeight="1">
      <c r="A894" s="430">
        <v>871</v>
      </c>
      <c r="B894" s="908" t="str">
        <f>IF(基本情報入力シート!C931="","",基本情報入力シート!C931)</f>
        <v/>
      </c>
      <c r="C894" s="909"/>
      <c r="D894" s="909"/>
      <c r="E894" s="909"/>
      <c r="F894" s="909"/>
      <c r="G894" s="909"/>
      <c r="H894" s="909"/>
      <c r="I894" s="909"/>
      <c r="J894" s="325" t="str">
        <f>IF(基本情報入力シート!M931="","",基本情報入力シート!M931)</f>
        <v/>
      </c>
      <c r="K894" s="325" t="str">
        <f>IF(基本情報入力シート!R931="","",基本情報入力シート!R931)</f>
        <v/>
      </c>
      <c r="L894" s="325" t="str">
        <f>IF(基本情報入力シート!W931="","",基本情報入力シート!W931)</f>
        <v/>
      </c>
      <c r="M894" s="335" t="str">
        <f>IF(基本情報入力シート!X931="","",基本情報入力シート!X931)</f>
        <v/>
      </c>
      <c r="N894" s="339" t="str">
        <f>IF(基本情報入力シート!Y931="","",基本情報入力シート!Y931)</f>
        <v/>
      </c>
      <c r="O894" s="47"/>
      <c r="P894" s="48"/>
      <c r="Q894" s="49"/>
      <c r="R894" s="47"/>
      <c r="S894" s="336"/>
      <c r="T894" s="454" t="str">
        <f>IFERROR(S894*VLOOKUP(AE894,【参考】数式用3!$AN$3:$BU$14,MATCH(N894,【参考】数式用3!$AN$2:$BU$2,0)),"")</f>
        <v/>
      </c>
      <c r="U894" s="337"/>
      <c r="V894" s="55"/>
      <c r="W894" s="55"/>
      <c r="X894" s="960" t="str">
        <f>IFERROR(V894*VLOOKUP(AF894,【参考】数式用3!$AN$15:$BU$23,MATCH(N894,【参考】数式用3!$AN$2:$BU$2,0)),"")</f>
        <v/>
      </c>
      <c r="Y894" s="961"/>
      <c r="Z894" s="450"/>
      <c r="AA894" s="428"/>
      <c r="AB894" s="338" t="str">
        <f>IFERROR(AA894*VLOOKUP(AG894,【参考】数式用3!$AN$24:$BU$27,MATCH(N894,【参考】数式用3!$AN$2:$BU$2,0)),"")</f>
        <v/>
      </c>
      <c r="AC894" s="50"/>
      <c r="AD894" s="427" t="str">
        <f t="shared" si="55"/>
        <v/>
      </c>
      <c r="AE894" s="323" t="str">
        <f t="shared" si="56"/>
        <v/>
      </c>
      <c r="AF894" s="323" t="str">
        <f t="shared" si="57"/>
        <v/>
      </c>
      <c r="AG894" s="323" t="str">
        <f t="shared" si="58"/>
        <v/>
      </c>
    </row>
    <row r="895" spans="1:33" ht="25" customHeight="1">
      <c r="A895" s="430">
        <v>872</v>
      </c>
      <c r="B895" s="908" t="str">
        <f>IF(基本情報入力シート!C932="","",基本情報入力シート!C932)</f>
        <v/>
      </c>
      <c r="C895" s="909"/>
      <c r="D895" s="909"/>
      <c r="E895" s="909"/>
      <c r="F895" s="909"/>
      <c r="G895" s="909"/>
      <c r="H895" s="909"/>
      <c r="I895" s="909"/>
      <c r="J895" s="325" t="str">
        <f>IF(基本情報入力シート!M932="","",基本情報入力シート!M932)</f>
        <v/>
      </c>
      <c r="K895" s="325" t="str">
        <f>IF(基本情報入力シート!R932="","",基本情報入力シート!R932)</f>
        <v/>
      </c>
      <c r="L895" s="325" t="str">
        <f>IF(基本情報入力シート!W932="","",基本情報入力シート!W932)</f>
        <v/>
      </c>
      <c r="M895" s="335" t="str">
        <f>IF(基本情報入力シート!X932="","",基本情報入力シート!X932)</f>
        <v/>
      </c>
      <c r="N895" s="339" t="str">
        <f>IF(基本情報入力シート!Y932="","",基本情報入力シート!Y932)</f>
        <v/>
      </c>
      <c r="O895" s="47"/>
      <c r="P895" s="48"/>
      <c r="Q895" s="49"/>
      <c r="R895" s="47"/>
      <c r="S895" s="336"/>
      <c r="T895" s="454" t="str">
        <f>IFERROR(S895*VLOOKUP(AE895,【参考】数式用3!$AN$3:$BU$14,MATCH(N895,【参考】数式用3!$AN$2:$BU$2,0)),"")</f>
        <v/>
      </c>
      <c r="U895" s="337"/>
      <c r="V895" s="55"/>
      <c r="W895" s="55"/>
      <c r="X895" s="960" t="str">
        <f>IFERROR(V895*VLOOKUP(AF895,【参考】数式用3!$AN$15:$BU$23,MATCH(N895,【参考】数式用3!$AN$2:$BU$2,0)),"")</f>
        <v/>
      </c>
      <c r="Y895" s="961"/>
      <c r="Z895" s="450"/>
      <c r="AA895" s="428"/>
      <c r="AB895" s="338" t="str">
        <f>IFERROR(AA895*VLOOKUP(AG895,【参考】数式用3!$AN$24:$BU$27,MATCH(N895,【参考】数式用3!$AN$2:$BU$2,0)),"")</f>
        <v/>
      </c>
      <c r="AC895" s="50"/>
      <c r="AD895" s="427" t="str">
        <f t="shared" si="55"/>
        <v/>
      </c>
      <c r="AE895" s="323" t="str">
        <f t="shared" si="56"/>
        <v/>
      </c>
      <c r="AF895" s="323" t="str">
        <f t="shared" si="57"/>
        <v/>
      </c>
      <c r="AG895" s="323" t="str">
        <f t="shared" si="58"/>
        <v/>
      </c>
    </row>
    <row r="896" spans="1:33" ht="25" customHeight="1">
      <c r="A896" s="430">
        <v>873</v>
      </c>
      <c r="B896" s="908" t="str">
        <f>IF(基本情報入力シート!C933="","",基本情報入力シート!C933)</f>
        <v/>
      </c>
      <c r="C896" s="909"/>
      <c r="D896" s="909"/>
      <c r="E896" s="909"/>
      <c r="F896" s="909"/>
      <c r="G896" s="909"/>
      <c r="H896" s="909"/>
      <c r="I896" s="909"/>
      <c r="J896" s="325" t="str">
        <f>IF(基本情報入力シート!M933="","",基本情報入力シート!M933)</f>
        <v/>
      </c>
      <c r="K896" s="325" t="str">
        <f>IF(基本情報入力シート!R933="","",基本情報入力シート!R933)</f>
        <v/>
      </c>
      <c r="L896" s="325" t="str">
        <f>IF(基本情報入力シート!W933="","",基本情報入力シート!W933)</f>
        <v/>
      </c>
      <c r="M896" s="335" t="str">
        <f>IF(基本情報入力シート!X933="","",基本情報入力シート!X933)</f>
        <v/>
      </c>
      <c r="N896" s="339" t="str">
        <f>IF(基本情報入力シート!Y933="","",基本情報入力シート!Y933)</f>
        <v/>
      </c>
      <c r="O896" s="47"/>
      <c r="P896" s="48"/>
      <c r="Q896" s="49"/>
      <c r="R896" s="47"/>
      <c r="S896" s="336"/>
      <c r="T896" s="454" t="str">
        <f>IFERROR(S896*VLOOKUP(AE896,【参考】数式用3!$AN$3:$BU$14,MATCH(N896,【参考】数式用3!$AN$2:$BU$2,0)),"")</f>
        <v/>
      </c>
      <c r="U896" s="337"/>
      <c r="V896" s="55"/>
      <c r="W896" s="55"/>
      <c r="X896" s="960" t="str">
        <f>IFERROR(V896*VLOOKUP(AF896,【参考】数式用3!$AN$15:$BU$23,MATCH(N896,【参考】数式用3!$AN$2:$BU$2,0)),"")</f>
        <v/>
      </c>
      <c r="Y896" s="961"/>
      <c r="Z896" s="450"/>
      <c r="AA896" s="428"/>
      <c r="AB896" s="338" t="str">
        <f>IFERROR(AA896*VLOOKUP(AG896,【参考】数式用3!$AN$24:$BU$27,MATCH(N896,【参考】数式用3!$AN$2:$BU$2,0)),"")</f>
        <v/>
      </c>
      <c r="AC896" s="50"/>
      <c r="AD896" s="427" t="str">
        <f t="shared" si="55"/>
        <v/>
      </c>
      <c r="AE896" s="323" t="str">
        <f t="shared" si="56"/>
        <v/>
      </c>
      <c r="AF896" s="323" t="str">
        <f t="shared" si="57"/>
        <v/>
      </c>
      <c r="AG896" s="323" t="str">
        <f t="shared" si="58"/>
        <v/>
      </c>
    </row>
    <row r="897" spans="1:33" ht="25" customHeight="1">
      <c r="A897" s="430">
        <v>874</v>
      </c>
      <c r="B897" s="908" t="str">
        <f>IF(基本情報入力シート!C934="","",基本情報入力シート!C934)</f>
        <v/>
      </c>
      <c r="C897" s="909"/>
      <c r="D897" s="909"/>
      <c r="E897" s="909"/>
      <c r="F897" s="909"/>
      <c r="G897" s="909"/>
      <c r="H897" s="909"/>
      <c r="I897" s="909"/>
      <c r="J897" s="325" t="str">
        <f>IF(基本情報入力シート!M934="","",基本情報入力シート!M934)</f>
        <v/>
      </c>
      <c r="K897" s="325" t="str">
        <f>IF(基本情報入力シート!R934="","",基本情報入力シート!R934)</f>
        <v/>
      </c>
      <c r="L897" s="325" t="str">
        <f>IF(基本情報入力シート!W934="","",基本情報入力シート!W934)</f>
        <v/>
      </c>
      <c r="M897" s="335" t="str">
        <f>IF(基本情報入力シート!X934="","",基本情報入力シート!X934)</f>
        <v/>
      </c>
      <c r="N897" s="339" t="str">
        <f>IF(基本情報入力シート!Y934="","",基本情報入力シート!Y934)</f>
        <v/>
      </c>
      <c r="O897" s="47"/>
      <c r="P897" s="48"/>
      <c r="Q897" s="49"/>
      <c r="R897" s="47"/>
      <c r="S897" s="336"/>
      <c r="T897" s="454" t="str">
        <f>IFERROR(S897*VLOOKUP(AE897,【参考】数式用3!$AN$3:$BU$14,MATCH(N897,【参考】数式用3!$AN$2:$BU$2,0)),"")</f>
        <v/>
      </c>
      <c r="U897" s="337"/>
      <c r="V897" s="55"/>
      <c r="W897" s="55"/>
      <c r="X897" s="960" t="str">
        <f>IFERROR(V897*VLOOKUP(AF897,【参考】数式用3!$AN$15:$BU$23,MATCH(N897,【参考】数式用3!$AN$2:$BU$2,0)),"")</f>
        <v/>
      </c>
      <c r="Y897" s="961"/>
      <c r="Z897" s="450"/>
      <c r="AA897" s="428"/>
      <c r="AB897" s="338" t="str">
        <f>IFERROR(AA897*VLOOKUP(AG897,【参考】数式用3!$AN$24:$BU$27,MATCH(N897,【参考】数式用3!$AN$2:$BU$2,0)),"")</f>
        <v/>
      </c>
      <c r="AC897" s="50"/>
      <c r="AD897" s="427" t="str">
        <f t="shared" si="55"/>
        <v/>
      </c>
      <c r="AE897" s="323" t="str">
        <f t="shared" si="56"/>
        <v/>
      </c>
      <c r="AF897" s="323" t="str">
        <f t="shared" si="57"/>
        <v/>
      </c>
      <c r="AG897" s="323" t="str">
        <f t="shared" si="58"/>
        <v/>
      </c>
    </row>
    <row r="898" spans="1:33" ht="25" customHeight="1">
      <c r="A898" s="430">
        <v>875</v>
      </c>
      <c r="B898" s="908" t="str">
        <f>IF(基本情報入力シート!C935="","",基本情報入力シート!C935)</f>
        <v/>
      </c>
      <c r="C898" s="909"/>
      <c r="D898" s="909"/>
      <c r="E898" s="909"/>
      <c r="F898" s="909"/>
      <c r="G898" s="909"/>
      <c r="H898" s="909"/>
      <c r="I898" s="909"/>
      <c r="J898" s="325" t="str">
        <f>IF(基本情報入力シート!M935="","",基本情報入力シート!M935)</f>
        <v/>
      </c>
      <c r="K898" s="325" t="str">
        <f>IF(基本情報入力シート!R935="","",基本情報入力シート!R935)</f>
        <v/>
      </c>
      <c r="L898" s="325" t="str">
        <f>IF(基本情報入力シート!W935="","",基本情報入力シート!W935)</f>
        <v/>
      </c>
      <c r="M898" s="335" t="str">
        <f>IF(基本情報入力シート!X935="","",基本情報入力シート!X935)</f>
        <v/>
      </c>
      <c r="N898" s="339" t="str">
        <f>IF(基本情報入力シート!Y935="","",基本情報入力シート!Y935)</f>
        <v/>
      </c>
      <c r="O898" s="47"/>
      <c r="P898" s="48"/>
      <c r="Q898" s="49"/>
      <c r="R898" s="47"/>
      <c r="S898" s="336"/>
      <c r="T898" s="454" t="str">
        <f>IFERROR(S898*VLOOKUP(AE898,【参考】数式用3!$AN$3:$BU$14,MATCH(N898,【参考】数式用3!$AN$2:$BU$2,0)),"")</f>
        <v/>
      </c>
      <c r="U898" s="337"/>
      <c r="V898" s="55"/>
      <c r="W898" s="55"/>
      <c r="X898" s="960" t="str">
        <f>IFERROR(V898*VLOOKUP(AF898,【参考】数式用3!$AN$15:$BU$23,MATCH(N898,【参考】数式用3!$AN$2:$BU$2,0)),"")</f>
        <v/>
      </c>
      <c r="Y898" s="961"/>
      <c r="Z898" s="450"/>
      <c r="AA898" s="428"/>
      <c r="AB898" s="338" t="str">
        <f>IFERROR(AA898*VLOOKUP(AG898,【参考】数式用3!$AN$24:$BU$27,MATCH(N898,【参考】数式用3!$AN$2:$BU$2,0)),"")</f>
        <v/>
      </c>
      <c r="AC898" s="50"/>
      <c r="AD898" s="427" t="str">
        <f t="shared" si="55"/>
        <v/>
      </c>
      <c r="AE898" s="323" t="str">
        <f t="shared" si="56"/>
        <v/>
      </c>
      <c r="AF898" s="323" t="str">
        <f t="shared" si="57"/>
        <v/>
      </c>
      <c r="AG898" s="323" t="str">
        <f t="shared" si="58"/>
        <v/>
      </c>
    </row>
    <row r="899" spans="1:33" ht="25" customHeight="1">
      <c r="A899" s="430">
        <v>876</v>
      </c>
      <c r="B899" s="908" t="str">
        <f>IF(基本情報入力シート!C936="","",基本情報入力シート!C936)</f>
        <v/>
      </c>
      <c r="C899" s="909"/>
      <c r="D899" s="909"/>
      <c r="E899" s="909"/>
      <c r="F899" s="909"/>
      <c r="G899" s="909"/>
      <c r="H899" s="909"/>
      <c r="I899" s="909"/>
      <c r="J899" s="325" t="str">
        <f>IF(基本情報入力シート!M936="","",基本情報入力シート!M936)</f>
        <v/>
      </c>
      <c r="K899" s="325" t="str">
        <f>IF(基本情報入力シート!R936="","",基本情報入力シート!R936)</f>
        <v/>
      </c>
      <c r="L899" s="325" t="str">
        <f>IF(基本情報入力シート!W936="","",基本情報入力シート!W936)</f>
        <v/>
      </c>
      <c r="M899" s="335" t="str">
        <f>IF(基本情報入力シート!X936="","",基本情報入力シート!X936)</f>
        <v/>
      </c>
      <c r="N899" s="339" t="str">
        <f>IF(基本情報入力シート!Y936="","",基本情報入力シート!Y936)</f>
        <v/>
      </c>
      <c r="O899" s="47"/>
      <c r="P899" s="48"/>
      <c r="Q899" s="49"/>
      <c r="R899" s="47"/>
      <c r="S899" s="336"/>
      <c r="T899" s="454" t="str">
        <f>IFERROR(S899*VLOOKUP(AE899,【参考】数式用3!$AN$3:$BU$14,MATCH(N899,【参考】数式用3!$AN$2:$BU$2,0)),"")</f>
        <v/>
      </c>
      <c r="U899" s="337"/>
      <c r="V899" s="55"/>
      <c r="W899" s="55"/>
      <c r="X899" s="960" t="str">
        <f>IFERROR(V899*VLOOKUP(AF899,【参考】数式用3!$AN$15:$BU$23,MATCH(N899,【参考】数式用3!$AN$2:$BU$2,0)),"")</f>
        <v/>
      </c>
      <c r="Y899" s="961"/>
      <c r="Z899" s="450"/>
      <c r="AA899" s="428"/>
      <c r="AB899" s="338" t="str">
        <f>IFERROR(AA899*VLOOKUP(AG899,【参考】数式用3!$AN$24:$BU$27,MATCH(N899,【参考】数式用3!$AN$2:$BU$2,0)),"")</f>
        <v/>
      </c>
      <c r="AC899" s="50"/>
      <c r="AD899" s="427" t="str">
        <f t="shared" si="55"/>
        <v/>
      </c>
      <c r="AE899" s="323" t="str">
        <f t="shared" si="56"/>
        <v/>
      </c>
      <c r="AF899" s="323" t="str">
        <f t="shared" si="57"/>
        <v/>
      </c>
      <c r="AG899" s="323" t="str">
        <f t="shared" si="58"/>
        <v/>
      </c>
    </row>
    <row r="900" spans="1:33" ht="25" customHeight="1">
      <c r="A900" s="430">
        <v>877</v>
      </c>
      <c r="B900" s="908" t="str">
        <f>IF(基本情報入力シート!C937="","",基本情報入力シート!C937)</f>
        <v/>
      </c>
      <c r="C900" s="909"/>
      <c r="D900" s="909"/>
      <c r="E900" s="909"/>
      <c r="F900" s="909"/>
      <c r="G900" s="909"/>
      <c r="H900" s="909"/>
      <c r="I900" s="909"/>
      <c r="J900" s="325" t="str">
        <f>IF(基本情報入力シート!M937="","",基本情報入力シート!M937)</f>
        <v/>
      </c>
      <c r="K900" s="325" t="str">
        <f>IF(基本情報入力シート!R937="","",基本情報入力シート!R937)</f>
        <v/>
      </c>
      <c r="L900" s="325" t="str">
        <f>IF(基本情報入力シート!W937="","",基本情報入力シート!W937)</f>
        <v/>
      </c>
      <c r="M900" s="335" t="str">
        <f>IF(基本情報入力シート!X937="","",基本情報入力シート!X937)</f>
        <v/>
      </c>
      <c r="N900" s="339" t="str">
        <f>IF(基本情報入力シート!Y937="","",基本情報入力シート!Y937)</f>
        <v/>
      </c>
      <c r="O900" s="47"/>
      <c r="P900" s="48"/>
      <c r="Q900" s="49"/>
      <c r="R900" s="47"/>
      <c r="S900" s="336"/>
      <c r="T900" s="454" t="str">
        <f>IFERROR(S900*VLOOKUP(AE900,【参考】数式用3!$AN$3:$BU$14,MATCH(N900,【参考】数式用3!$AN$2:$BU$2,0)),"")</f>
        <v/>
      </c>
      <c r="U900" s="337"/>
      <c r="V900" s="55"/>
      <c r="W900" s="55"/>
      <c r="X900" s="960" t="str">
        <f>IFERROR(V900*VLOOKUP(AF900,【参考】数式用3!$AN$15:$BU$23,MATCH(N900,【参考】数式用3!$AN$2:$BU$2,0)),"")</f>
        <v/>
      </c>
      <c r="Y900" s="961"/>
      <c r="Z900" s="450"/>
      <c r="AA900" s="428"/>
      <c r="AB900" s="338" t="str">
        <f>IFERROR(AA900*VLOOKUP(AG900,【参考】数式用3!$AN$24:$BU$27,MATCH(N900,【参考】数式用3!$AN$2:$BU$2,0)),"")</f>
        <v/>
      </c>
      <c r="AC900" s="50"/>
      <c r="AD900" s="427" t="str">
        <f t="shared" si="55"/>
        <v/>
      </c>
      <c r="AE900" s="323" t="str">
        <f t="shared" si="56"/>
        <v/>
      </c>
      <c r="AF900" s="323" t="str">
        <f t="shared" si="57"/>
        <v/>
      </c>
      <c r="AG900" s="323" t="str">
        <f t="shared" si="58"/>
        <v/>
      </c>
    </row>
    <row r="901" spans="1:33" ht="25" customHeight="1">
      <c r="A901" s="430">
        <v>878</v>
      </c>
      <c r="B901" s="908" t="str">
        <f>IF(基本情報入力シート!C938="","",基本情報入力シート!C938)</f>
        <v/>
      </c>
      <c r="C901" s="909"/>
      <c r="D901" s="909"/>
      <c r="E901" s="909"/>
      <c r="F901" s="909"/>
      <c r="G901" s="909"/>
      <c r="H901" s="909"/>
      <c r="I901" s="909"/>
      <c r="J901" s="325" t="str">
        <f>IF(基本情報入力シート!M938="","",基本情報入力シート!M938)</f>
        <v/>
      </c>
      <c r="K901" s="325" t="str">
        <f>IF(基本情報入力シート!R938="","",基本情報入力シート!R938)</f>
        <v/>
      </c>
      <c r="L901" s="325" t="str">
        <f>IF(基本情報入力シート!W938="","",基本情報入力シート!W938)</f>
        <v/>
      </c>
      <c r="M901" s="335" t="str">
        <f>IF(基本情報入力シート!X938="","",基本情報入力シート!X938)</f>
        <v/>
      </c>
      <c r="N901" s="339" t="str">
        <f>IF(基本情報入力シート!Y938="","",基本情報入力シート!Y938)</f>
        <v/>
      </c>
      <c r="O901" s="47"/>
      <c r="P901" s="48"/>
      <c r="Q901" s="49"/>
      <c r="R901" s="47"/>
      <c r="S901" s="336"/>
      <c r="T901" s="454" t="str">
        <f>IFERROR(S901*VLOOKUP(AE901,【参考】数式用3!$AN$3:$BU$14,MATCH(N901,【参考】数式用3!$AN$2:$BU$2,0)),"")</f>
        <v/>
      </c>
      <c r="U901" s="337"/>
      <c r="V901" s="55"/>
      <c r="W901" s="55"/>
      <c r="X901" s="960" t="str">
        <f>IFERROR(V901*VLOOKUP(AF901,【参考】数式用3!$AN$15:$BU$23,MATCH(N901,【参考】数式用3!$AN$2:$BU$2,0)),"")</f>
        <v/>
      </c>
      <c r="Y901" s="961"/>
      <c r="Z901" s="450"/>
      <c r="AA901" s="428"/>
      <c r="AB901" s="338" t="str">
        <f>IFERROR(AA901*VLOOKUP(AG901,【参考】数式用3!$AN$24:$BU$27,MATCH(N901,【参考】数式用3!$AN$2:$BU$2,0)),"")</f>
        <v/>
      </c>
      <c r="AC901" s="50"/>
      <c r="AD901" s="427" t="str">
        <f t="shared" si="55"/>
        <v/>
      </c>
      <c r="AE901" s="323" t="str">
        <f t="shared" si="56"/>
        <v/>
      </c>
      <c r="AF901" s="323" t="str">
        <f t="shared" si="57"/>
        <v/>
      </c>
      <c r="AG901" s="323" t="str">
        <f t="shared" si="58"/>
        <v/>
      </c>
    </row>
    <row r="902" spans="1:33" ht="25" customHeight="1">
      <c r="A902" s="430">
        <v>879</v>
      </c>
      <c r="B902" s="908" t="str">
        <f>IF(基本情報入力シート!C939="","",基本情報入力シート!C939)</f>
        <v/>
      </c>
      <c r="C902" s="909"/>
      <c r="D902" s="909"/>
      <c r="E902" s="909"/>
      <c r="F902" s="909"/>
      <c r="G902" s="909"/>
      <c r="H902" s="909"/>
      <c r="I902" s="909"/>
      <c r="J902" s="325" t="str">
        <f>IF(基本情報入力シート!M939="","",基本情報入力シート!M939)</f>
        <v/>
      </c>
      <c r="K902" s="325" t="str">
        <f>IF(基本情報入力シート!R939="","",基本情報入力シート!R939)</f>
        <v/>
      </c>
      <c r="L902" s="325" t="str">
        <f>IF(基本情報入力シート!W939="","",基本情報入力シート!W939)</f>
        <v/>
      </c>
      <c r="M902" s="335" t="str">
        <f>IF(基本情報入力シート!X939="","",基本情報入力シート!X939)</f>
        <v/>
      </c>
      <c r="N902" s="339" t="str">
        <f>IF(基本情報入力シート!Y939="","",基本情報入力シート!Y939)</f>
        <v/>
      </c>
      <c r="O902" s="47"/>
      <c r="P902" s="48"/>
      <c r="Q902" s="49"/>
      <c r="R902" s="47"/>
      <c r="S902" s="336"/>
      <c r="T902" s="454" t="str">
        <f>IFERROR(S902*VLOOKUP(AE902,【参考】数式用3!$AN$3:$BU$14,MATCH(N902,【参考】数式用3!$AN$2:$BU$2,0)),"")</f>
        <v/>
      </c>
      <c r="U902" s="337"/>
      <c r="V902" s="55"/>
      <c r="W902" s="55"/>
      <c r="X902" s="960" t="str">
        <f>IFERROR(V902*VLOOKUP(AF902,【参考】数式用3!$AN$15:$BU$23,MATCH(N902,【参考】数式用3!$AN$2:$BU$2,0)),"")</f>
        <v/>
      </c>
      <c r="Y902" s="961"/>
      <c r="Z902" s="450"/>
      <c r="AA902" s="428"/>
      <c r="AB902" s="338" t="str">
        <f>IFERROR(AA902*VLOOKUP(AG902,【参考】数式用3!$AN$24:$BU$27,MATCH(N902,【参考】数式用3!$AN$2:$BU$2,0)),"")</f>
        <v/>
      </c>
      <c r="AC902" s="50"/>
      <c r="AD902" s="427" t="str">
        <f t="shared" si="55"/>
        <v/>
      </c>
      <c r="AE902" s="323" t="str">
        <f t="shared" si="56"/>
        <v/>
      </c>
      <c r="AF902" s="323" t="str">
        <f t="shared" si="57"/>
        <v/>
      </c>
      <c r="AG902" s="323" t="str">
        <f t="shared" si="58"/>
        <v/>
      </c>
    </row>
    <row r="903" spans="1:33" ht="25" customHeight="1">
      <c r="A903" s="430">
        <v>880</v>
      </c>
      <c r="B903" s="908" t="str">
        <f>IF(基本情報入力シート!C940="","",基本情報入力シート!C940)</f>
        <v/>
      </c>
      <c r="C903" s="909"/>
      <c r="D903" s="909"/>
      <c r="E903" s="909"/>
      <c r="F903" s="909"/>
      <c r="G903" s="909"/>
      <c r="H903" s="909"/>
      <c r="I903" s="909"/>
      <c r="J903" s="325" t="str">
        <f>IF(基本情報入力シート!M940="","",基本情報入力シート!M940)</f>
        <v/>
      </c>
      <c r="K903" s="325" t="str">
        <f>IF(基本情報入力シート!R940="","",基本情報入力シート!R940)</f>
        <v/>
      </c>
      <c r="L903" s="325" t="str">
        <f>IF(基本情報入力シート!W940="","",基本情報入力シート!W940)</f>
        <v/>
      </c>
      <c r="M903" s="335" t="str">
        <f>IF(基本情報入力シート!X940="","",基本情報入力シート!X940)</f>
        <v/>
      </c>
      <c r="N903" s="339" t="str">
        <f>IF(基本情報入力シート!Y940="","",基本情報入力シート!Y940)</f>
        <v/>
      </c>
      <c r="O903" s="47"/>
      <c r="P903" s="48"/>
      <c r="Q903" s="49"/>
      <c r="R903" s="47"/>
      <c r="S903" s="336"/>
      <c r="T903" s="454" t="str">
        <f>IFERROR(S903*VLOOKUP(AE903,【参考】数式用3!$AN$3:$BU$14,MATCH(N903,【参考】数式用3!$AN$2:$BU$2,0)),"")</f>
        <v/>
      </c>
      <c r="U903" s="337"/>
      <c r="V903" s="55"/>
      <c r="W903" s="55"/>
      <c r="X903" s="960" t="str">
        <f>IFERROR(V903*VLOOKUP(AF903,【参考】数式用3!$AN$15:$BU$23,MATCH(N903,【参考】数式用3!$AN$2:$BU$2,0)),"")</f>
        <v/>
      </c>
      <c r="Y903" s="961"/>
      <c r="Z903" s="450"/>
      <c r="AA903" s="428"/>
      <c r="AB903" s="338" t="str">
        <f>IFERROR(AA903*VLOOKUP(AG903,【参考】数式用3!$AN$24:$BU$27,MATCH(N903,【参考】数式用3!$AN$2:$BU$2,0)),"")</f>
        <v/>
      </c>
      <c r="AC903" s="50"/>
      <c r="AD903" s="427" t="str">
        <f t="shared" si="55"/>
        <v/>
      </c>
      <c r="AE903" s="323" t="str">
        <f t="shared" si="56"/>
        <v/>
      </c>
      <c r="AF903" s="323" t="str">
        <f t="shared" si="57"/>
        <v/>
      </c>
      <c r="AG903" s="323" t="str">
        <f t="shared" si="58"/>
        <v/>
      </c>
    </row>
    <row r="904" spans="1:33" ht="25" customHeight="1">
      <c r="A904" s="430">
        <v>881</v>
      </c>
      <c r="B904" s="908" t="str">
        <f>IF(基本情報入力シート!C941="","",基本情報入力シート!C941)</f>
        <v/>
      </c>
      <c r="C904" s="909"/>
      <c r="D904" s="909"/>
      <c r="E904" s="909"/>
      <c r="F904" s="909"/>
      <c r="G904" s="909"/>
      <c r="H904" s="909"/>
      <c r="I904" s="909"/>
      <c r="J904" s="325" t="str">
        <f>IF(基本情報入力シート!M941="","",基本情報入力シート!M941)</f>
        <v/>
      </c>
      <c r="K904" s="325" t="str">
        <f>IF(基本情報入力シート!R941="","",基本情報入力シート!R941)</f>
        <v/>
      </c>
      <c r="L904" s="325" t="str">
        <f>IF(基本情報入力シート!W941="","",基本情報入力シート!W941)</f>
        <v/>
      </c>
      <c r="M904" s="335" t="str">
        <f>IF(基本情報入力シート!X941="","",基本情報入力シート!X941)</f>
        <v/>
      </c>
      <c r="N904" s="339" t="str">
        <f>IF(基本情報入力シート!Y941="","",基本情報入力シート!Y941)</f>
        <v/>
      </c>
      <c r="O904" s="47"/>
      <c r="P904" s="48"/>
      <c r="Q904" s="49"/>
      <c r="R904" s="47"/>
      <c r="S904" s="336"/>
      <c r="T904" s="454" t="str">
        <f>IFERROR(S904*VLOOKUP(AE904,【参考】数式用3!$AN$3:$BU$14,MATCH(N904,【参考】数式用3!$AN$2:$BU$2,0)),"")</f>
        <v/>
      </c>
      <c r="U904" s="337"/>
      <c r="V904" s="55"/>
      <c r="W904" s="55"/>
      <c r="X904" s="960" t="str">
        <f>IFERROR(V904*VLOOKUP(AF904,【参考】数式用3!$AN$15:$BU$23,MATCH(N904,【参考】数式用3!$AN$2:$BU$2,0)),"")</f>
        <v/>
      </c>
      <c r="Y904" s="961"/>
      <c r="Z904" s="450"/>
      <c r="AA904" s="428"/>
      <c r="AB904" s="338" t="str">
        <f>IFERROR(AA904*VLOOKUP(AG904,【参考】数式用3!$AN$24:$BU$27,MATCH(N904,【参考】数式用3!$AN$2:$BU$2,0)),"")</f>
        <v/>
      </c>
      <c r="AC904" s="50"/>
      <c r="AD904" s="427" t="str">
        <f t="shared" si="55"/>
        <v/>
      </c>
      <c r="AE904" s="323" t="str">
        <f t="shared" si="56"/>
        <v/>
      </c>
      <c r="AF904" s="323" t="str">
        <f t="shared" si="57"/>
        <v/>
      </c>
      <c r="AG904" s="323" t="str">
        <f t="shared" si="58"/>
        <v/>
      </c>
    </row>
    <row r="905" spans="1:33" ht="25" customHeight="1">
      <c r="A905" s="430">
        <v>882</v>
      </c>
      <c r="B905" s="908" t="str">
        <f>IF(基本情報入力シート!C942="","",基本情報入力シート!C942)</f>
        <v/>
      </c>
      <c r="C905" s="909"/>
      <c r="D905" s="909"/>
      <c r="E905" s="909"/>
      <c r="F905" s="909"/>
      <c r="G905" s="909"/>
      <c r="H905" s="909"/>
      <c r="I905" s="909"/>
      <c r="J905" s="325" t="str">
        <f>IF(基本情報入力シート!M942="","",基本情報入力シート!M942)</f>
        <v/>
      </c>
      <c r="K905" s="325" t="str">
        <f>IF(基本情報入力シート!R942="","",基本情報入力シート!R942)</f>
        <v/>
      </c>
      <c r="L905" s="325" t="str">
        <f>IF(基本情報入力シート!W942="","",基本情報入力シート!W942)</f>
        <v/>
      </c>
      <c r="M905" s="335" t="str">
        <f>IF(基本情報入力シート!X942="","",基本情報入力シート!X942)</f>
        <v/>
      </c>
      <c r="N905" s="339" t="str">
        <f>IF(基本情報入力シート!Y942="","",基本情報入力シート!Y942)</f>
        <v/>
      </c>
      <c r="O905" s="47"/>
      <c r="P905" s="48"/>
      <c r="Q905" s="49"/>
      <c r="R905" s="47"/>
      <c r="S905" s="336"/>
      <c r="T905" s="454" t="str">
        <f>IFERROR(S905*VLOOKUP(AE905,【参考】数式用3!$AN$3:$BU$14,MATCH(N905,【参考】数式用3!$AN$2:$BU$2,0)),"")</f>
        <v/>
      </c>
      <c r="U905" s="337"/>
      <c r="V905" s="55"/>
      <c r="W905" s="55"/>
      <c r="X905" s="960" t="str">
        <f>IFERROR(V905*VLOOKUP(AF905,【参考】数式用3!$AN$15:$BU$23,MATCH(N905,【参考】数式用3!$AN$2:$BU$2,0)),"")</f>
        <v/>
      </c>
      <c r="Y905" s="961"/>
      <c r="Z905" s="450"/>
      <c r="AA905" s="428"/>
      <c r="AB905" s="338" t="str">
        <f>IFERROR(AA905*VLOOKUP(AG905,【参考】数式用3!$AN$24:$BU$27,MATCH(N905,【参考】数式用3!$AN$2:$BU$2,0)),"")</f>
        <v/>
      </c>
      <c r="AC905" s="50"/>
      <c r="AD905" s="427" t="str">
        <f t="shared" si="55"/>
        <v/>
      </c>
      <c r="AE905" s="323" t="str">
        <f t="shared" si="56"/>
        <v/>
      </c>
      <c r="AF905" s="323" t="str">
        <f t="shared" si="57"/>
        <v/>
      </c>
      <c r="AG905" s="323" t="str">
        <f t="shared" si="58"/>
        <v/>
      </c>
    </row>
    <row r="906" spans="1:33" ht="25" customHeight="1">
      <c r="A906" s="430">
        <v>883</v>
      </c>
      <c r="B906" s="908" t="str">
        <f>IF(基本情報入力シート!C943="","",基本情報入力シート!C943)</f>
        <v/>
      </c>
      <c r="C906" s="909"/>
      <c r="D906" s="909"/>
      <c r="E906" s="909"/>
      <c r="F906" s="909"/>
      <c r="G906" s="909"/>
      <c r="H906" s="909"/>
      <c r="I906" s="909"/>
      <c r="J906" s="325" t="str">
        <f>IF(基本情報入力シート!M943="","",基本情報入力シート!M943)</f>
        <v/>
      </c>
      <c r="K906" s="325" t="str">
        <f>IF(基本情報入力シート!R943="","",基本情報入力シート!R943)</f>
        <v/>
      </c>
      <c r="L906" s="325" t="str">
        <f>IF(基本情報入力シート!W943="","",基本情報入力シート!W943)</f>
        <v/>
      </c>
      <c r="M906" s="335" t="str">
        <f>IF(基本情報入力シート!X943="","",基本情報入力シート!X943)</f>
        <v/>
      </c>
      <c r="N906" s="339" t="str">
        <f>IF(基本情報入力シート!Y943="","",基本情報入力シート!Y943)</f>
        <v/>
      </c>
      <c r="O906" s="47"/>
      <c r="P906" s="48"/>
      <c r="Q906" s="49"/>
      <c r="R906" s="47"/>
      <c r="S906" s="336"/>
      <c r="T906" s="454" t="str">
        <f>IFERROR(S906*VLOOKUP(AE906,【参考】数式用3!$AN$3:$BU$14,MATCH(N906,【参考】数式用3!$AN$2:$BU$2,0)),"")</f>
        <v/>
      </c>
      <c r="U906" s="337"/>
      <c r="V906" s="55"/>
      <c r="W906" s="55"/>
      <c r="X906" s="960" t="str">
        <f>IFERROR(V906*VLOOKUP(AF906,【参考】数式用3!$AN$15:$BU$23,MATCH(N906,【参考】数式用3!$AN$2:$BU$2,0)),"")</f>
        <v/>
      </c>
      <c r="Y906" s="961"/>
      <c r="Z906" s="450"/>
      <c r="AA906" s="428"/>
      <c r="AB906" s="338" t="str">
        <f>IFERROR(AA906*VLOOKUP(AG906,【参考】数式用3!$AN$24:$BU$27,MATCH(N906,【参考】数式用3!$AN$2:$BU$2,0)),"")</f>
        <v/>
      </c>
      <c r="AC906" s="50"/>
      <c r="AD906" s="427" t="str">
        <f t="shared" si="55"/>
        <v/>
      </c>
      <c r="AE906" s="323" t="str">
        <f t="shared" si="56"/>
        <v/>
      </c>
      <c r="AF906" s="323" t="str">
        <f t="shared" si="57"/>
        <v/>
      </c>
      <c r="AG906" s="323" t="str">
        <f t="shared" si="58"/>
        <v/>
      </c>
    </row>
    <row r="907" spans="1:33" ht="25" customHeight="1">
      <c r="A907" s="430">
        <v>884</v>
      </c>
      <c r="B907" s="908" t="str">
        <f>IF(基本情報入力シート!C944="","",基本情報入力シート!C944)</f>
        <v/>
      </c>
      <c r="C907" s="909"/>
      <c r="D907" s="909"/>
      <c r="E907" s="909"/>
      <c r="F907" s="909"/>
      <c r="G907" s="909"/>
      <c r="H907" s="909"/>
      <c r="I907" s="909"/>
      <c r="J907" s="325" t="str">
        <f>IF(基本情報入力シート!M944="","",基本情報入力シート!M944)</f>
        <v/>
      </c>
      <c r="K907" s="325" t="str">
        <f>IF(基本情報入力シート!R944="","",基本情報入力シート!R944)</f>
        <v/>
      </c>
      <c r="L907" s="325" t="str">
        <f>IF(基本情報入力シート!W944="","",基本情報入力シート!W944)</f>
        <v/>
      </c>
      <c r="M907" s="335" t="str">
        <f>IF(基本情報入力シート!X944="","",基本情報入力シート!X944)</f>
        <v/>
      </c>
      <c r="N907" s="339" t="str">
        <f>IF(基本情報入力シート!Y944="","",基本情報入力シート!Y944)</f>
        <v/>
      </c>
      <c r="O907" s="47"/>
      <c r="P907" s="48"/>
      <c r="Q907" s="49"/>
      <c r="R907" s="47"/>
      <c r="S907" s="336"/>
      <c r="T907" s="454" t="str">
        <f>IFERROR(S907*VLOOKUP(AE907,【参考】数式用3!$AN$3:$BU$14,MATCH(N907,【参考】数式用3!$AN$2:$BU$2,0)),"")</f>
        <v/>
      </c>
      <c r="U907" s="337"/>
      <c r="V907" s="55"/>
      <c r="W907" s="55"/>
      <c r="X907" s="960" t="str">
        <f>IFERROR(V907*VLOOKUP(AF907,【参考】数式用3!$AN$15:$BU$23,MATCH(N907,【参考】数式用3!$AN$2:$BU$2,0)),"")</f>
        <v/>
      </c>
      <c r="Y907" s="961"/>
      <c r="Z907" s="450"/>
      <c r="AA907" s="428"/>
      <c r="AB907" s="338" t="str">
        <f>IFERROR(AA907*VLOOKUP(AG907,【参考】数式用3!$AN$24:$BU$27,MATCH(N907,【参考】数式用3!$AN$2:$BU$2,0)),"")</f>
        <v/>
      </c>
      <c r="AC907" s="50"/>
      <c r="AD907" s="427" t="str">
        <f t="shared" si="55"/>
        <v/>
      </c>
      <c r="AE907" s="323" t="str">
        <f t="shared" si="56"/>
        <v/>
      </c>
      <c r="AF907" s="323" t="str">
        <f t="shared" si="57"/>
        <v/>
      </c>
      <c r="AG907" s="323" t="str">
        <f t="shared" si="58"/>
        <v/>
      </c>
    </row>
    <row r="908" spans="1:33" ht="25" customHeight="1">
      <c r="A908" s="430">
        <v>885</v>
      </c>
      <c r="B908" s="908" t="str">
        <f>IF(基本情報入力シート!C945="","",基本情報入力シート!C945)</f>
        <v/>
      </c>
      <c r="C908" s="909"/>
      <c r="D908" s="909"/>
      <c r="E908" s="909"/>
      <c r="F908" s="909"/>
      <c r="G908" s="909"/>
      <c r="H908" s="909"/>
      <c r="I908" s="909"/>
      <c r="J908" s="325" t="str">
        <f>IF(基本情報入力シート!M945="","",基本情報入力シート!M945)</f>
        <v/>
      </c>
      <c r="K908" s="325" t="str">
        <f>IF(基本情報入力シート!R945="","",基本情報入力シート!R945)</f>
        <v/>
      </c>
      <c r="L908" s="325" t="str">
        <f>IF(基本情報入力シート!W945="","",基本情報入力シート!W945)</f>
        <v/>
      </c>
      <c r="M908" s="335" t="str">
        <f>IF(基本情報入力シート!X945="","",基本情報入力シート!X945)</f>
        <v/>
      </c>
      <c r="N908" s="339" t="str">
        <f>IF(基本情報入力シート!Y945="","",基本情報入力シート!Y945)</f>
        <v/>
      </c>
      <c r="O908" s="47"/>
      <c r="P908" s="48"/>
      <c r="Q908" s="49"/>
      <c r="R908" s="47"/>
      <c r="S908" s="336"/>
      <c r="T908" s="454" t="str">
        <f>IFERROR(S908*VLOOKUP(AE908,【参考】数式用3!$AN$3:$BU$14,MATCH(N908,【参考】数式用3!$AN$2:$BU$2,0)),"")</f>
        <v/>
      </c>
      <c r="U908" s="337"/>
      <c r="V908" s="55"/>
      <c r="W908" s="55"/>
      <c r="X908" s="960" t="str">
        <f>IFERROR(V908*VLOOKUP(AF908,【参考】数式用3!$AN$15:$BU$23,MATCH(N908,【参考】数式用3!$AN$2:$BU$2,0)),"")</f>
        <v/>
      </c>
      <c r="Y908" s="961"/>
      <c r="Z908" s="450"/>
      <c r="AA908" s="428"/>
      <c r="AB908" s="338" t="str">
        <f>IFERROR(AA908*VLOOKUP(AG908,【参考】数式用3!$AN$24:$BU$27,MATCH(N908,【参考】数式用3!$AN$2:$BU$2,0)),"")</f>
        <v/>
      </c>
      <c r="AC908" s="50"/>
      <c r="AD908" s="427" t="str">
        <f t="shared" si="55"/>
        <v/>
      </c>
      <c r="AE908" s="323" t="str">
        <f t="shared" si="56"/>
        <v/>
      </c>
      <c r="AF908" s="323" t="str">
        <f t="shared" si="57"/>
        <v/>
      </c>
      <c r="AG908" s="323" t="str">
        <f t="shared" si="58"/>
        <v/>
      </c>
    </row>
    <row r="909" spans="1:33" ht="25" customHeight="1">
      <c r="A909" s="430">
        <v>886</v>
      </c>
      <c r="B909" s="908" t="str">
        <f>IF(基本情報入力シート!C946="","",基本情報入力シート!C946)</f>
        <v/>
      </c>
      <c r="C909" s="909"/>
      <c r="D909" s="909"/>
      <c r="E909" s="909"/>
      <c r="F909" s="909"/>
      <c r="G909" s="909"/>
      <c r="H909" s="909"/>
      <c r="I909" s="909"/>
      <c r="J909" s="325" t="str">
        <f>IF(基本情報入力シート!M946="","",基本情報入力シート!M946)</f>
        <v/>
      </c>
      <c r="K909" s="325" t="str">
        <f>IF(基本情報入力シート!R946="","",基本情報入力シート!R946)</f>
        <v/>
      </c>
      <c r="L909" s="325" t="str">
        <f>IF(基本情報入力シート!W946="","",基本情報入力シート!W946)</f>
        <v/>
      </c>
      <c r="M909" s="335" t="str">
        <f>IF(基本情報入力シート!X946="","",基本情報入力シート!X946)</f>
        <v/>
      </c>
      <c r="N909" s="339" t="str">
        <f>IF(基本情報入力シート!Y946="","",基本情報入力シート!Y946)</f>
        <v/>
      </c>
      <c r="O909" s="47"/>
      <c r="P909" s="48"/>
      <c r="Q909" s="49"/>
      <c r="R909" s="47"/>
      <c r="S909" s="336"/>
      <c r="T909" s="454" t="str">
        <f>IFERROR(S909*VLOOKUP(AE909,【参考】数式用3!$AN$3:$BU$14,MATCH(N909,【参考】数式用3!$AN$2:$BU$2,0)),"")</f>
        <v/>
      </c>
      <c r="U909" s="337"/>
      <c r="V909" s="55"/>
      <c r="W909" s="55"/>
      <c r="X909" s="960" t="str">
        <f>IFERROR(V909*VLOOKUP(AF909,【参考】数式用3!$AN$15:$BU$23,MATCH(N909,【参考】数式用3!$AN$2:$BU$2,0)),"")</f>
        <v/>
      </c>
      <c r="Y909" s="961"/>
      <c r="Z909" s="450"/>
      <c r="AA909" s="428"/>
      <c r="AB909" s="338" t="str">
        <f>IFERROR(AA909*VLOOKUP(AG909,【参考】数式用3!$AN$24:$BU$27,MATCH(N909,【参考】数式用3!$AN$2:$BU$2,0)),"")</f>
        <v/>
      </c>
      <c r="AC909" s="50"/>
      <c r="AD909" s="427" t="str">
        <f t="shared" si="55"/>
        <v/>
      </c>
      <c r="AE909" s="323" t="str">
        <f t="shared" si="56"/>
        <v/>
      </c>
      <c r="AF909" s="323" t="str">
        <f t="shared" si="57"/>
        <v/>
      </c>
      <c r="AG909" s="323" t="str">
        <f t="shared" si="58"/>
        <v/>
      </c>
    </row>
    <row r="910" spans="1:33" ht="25" customHeight="1">
      <c r="A910" s="430">
        <v>887</v>
      </c>
      <c r="B910" s="908" t="str">
        <f>IF(基本情報入力シート!C947="","",基本情報入力シート!C947)</f>
        <v/>
      </c>
      <c r="C910" s="909"/>
      <c r="D910" s="909"/>
      <c r="E910" s="909"/>
      <c r="F910" s="909"/>
      <c r="G910" s="909"/>
      <c r="H910" s="909"/>
      <c r="I910" s="909"/>
      <c r="J910" s="325" t="str">
        <f>IF(基本情報入力シート!M947="","",基本情報入力シート!M947)</f>
        <v/>
      </c>
      <c r="K910" s="325" t="str">
        <f>IF(基本情報入力シート!R947="","",基本情報入力シート!R947)</f>
        <v/>
      </c>
      <c r="L910" s="325" t="str">
        <f>IF(基本情報入力シート!W947="","",基本情報入力シート!W947)</f>
        <v/>
      </c>
      <c r="M910" s="335" t="str">
        <f>IF(基本情報入力シート!X947="","",基本情報入力シート!X947)</f>
        <v/>
      </c>
      <c r="N910" s="339" t="str">
        <f>IF(基本情報入力シート!Y947="","",基本情報入力シート!Y947)</f>
        <v/>
      </c>
      <c r="O910" s="47"/>
      <c r="P910" s="48"/>
      <c r="Q910" s="49"/>
      <c r="R910" s="47"/>
      <c r="S910" s="336"/>
      <c r="T910" s="454" t="str">
        <f>IFERROR(S910*VLOOKUP(AE910,【参考】数式用3!$AN$3:$BU$14,MATCH(N910,【参考】数式用3!$AN$2:$BU$2,0)),"")</f>
        <v/>
      </c>
      <c r="U910" s="337"/>
      <c r="V910" s="55"/>
      <c r="W910" s="55"/>
      <c r="X910" s="960" t="str">
        <f>IFERROR(V910*VLOOKUP(AF910,【参考】数式用3!$AN$15:$BU$23,MATCH(N910,【参考】数式用3!$AN$2:$BU$2,0)),"")</f>
        <v/>
      </c>
      <c r="Y910" s="961"/>
      <c r="Z910" s="450"/>
      <c r="AA910" s="428"/>
      <c r="AB910" s="338" t="str">
        <f>IFERROR(AA910*VLOOKUP(AG910,【参考】数式用3!$AN$24:$BU$27,MATCH(N910,【参考】数式用3!$AN$2:$BU$2,0)),"")</f>
        <v/>
      </c>
      <c r="AC910" s="50"/>
      <c r="AD910" s="427" t="str">
        <f t="shared" si="55"/>
        <v/>
      </c>
      <c r="AE910" s="323" t="str">
        <f t="shared" si="56"/>
        <v/>
      </c>
      <c r="AF910" s="323" t="str">
        <f t="shared" si="57"/>
        <v/>
      </c>
      <c r="AG910" s="323" t="str">
        <f t="shared" si="58"/>
        <v/>
      </c>
    </row>
    <row r="911" spans="1:33" ht="25" customHeight="1">
      <c r="A911" s="430">
        <v>888</v>
      </c>
      <c r="B911" s="908" t="str">
        <f>IF(基本情報入力シート!C948="","",基本情報入力シート!C948)</f>
        <v/>
      </c>
      <c r="C911" s="909"/>
      <c r="D911" s="909"/>
      <c r="E911" s="909"/>
      <c r="F911" s="909"/>
      <c r="G911" s="909"/>
      <c r="H911" s="909"/>
      <c r="I911" s="909"/>
      <c r="J911" s="325" t="str">
        <f>IF(基本情報入力シート!M948="","",基本情報入力シート!M948)</f>
        <v/>
      </c>
      <c r="K911" s="325" t="str">
        <f>IF(基本情報入力シート!R948="","",基本情報入力シート!R948)</f>
        <v/>
      </c>
      <c r="L911" s="325" t="str">
        <f>IF(基本情報入力シート!W948="","",基本情報入力シート!W948)</f>
        <v/>
      </c>
      <c r="M911" s="335" t="str">
        <f>IF(基本情報入力シート!X948="","",基本情報入力シート!X948)</f>
        <v/>
      </c>
      <c r="N911" s="339" t="str">
        <f>IF(基本情報入力シート!Y948="","",基本情報入力シート!Y948)</f>
        <v/>
      </c>
      <c r="O911" s="47"/>
      <c r="P911" s="48"/>
      <c r="Q911" s="49"/>
      <c r="R911" s="47"/>
      <c r="S911" s="336"/>
      <c r="T911" s="454" t="str">
        <f>IFERROR(S911*VLOOKUP(AE911,【参考】数式用3!$AN$3:$BU$14,MATCH(N911,【参考】数式用3!$AN$2:$BU$2,0)),"")</f>
        <v/>
      </c>
      <c r="U911" s="337"/>
      <c r="V911" s="55"/>
      <c r="W911" s="55"/>
      <c r="X911" s="960" t="str">
        <f>IFERROR(V911*VLOOKUP(AF911,【参考】数式用3!$AN$15:$BU$23,MATCH(N911,【参考】数式用3!$AN$2:$BU$2,0)),"")</f>
        <v/>
      </c>
      <c r="Y911" s="961"/>
      <c r="Z911" s="450"/>
      <c r="AA911" s="428"/>
      <c r="AB911" s="338" t="str">
        <f>IFERROR(AA911*VLOOKUP(AG911,【参考】数式用3!$AN$24:$BU$27,MATCH(N911,【参考】数式用3!$AN$2:$BU$2,0)),"")</f>
        <v/>
      </c>
      <c r="AC911" s="50"/>
      <c r="AD911" s="427" t="str">
        <f t="shared" si="55"/>
        <v/>
      </c>
      <c r="AE911" s="323" t="str">
        <f t="shared" si="56"/>
        <v/>
      </c>
      <c r="AF911" s="323" t="str">
        <f t="shared" si="57"/>
        <v/>
      </c>
      <c r="AG911" s="323" t="str">
        <f t="shared" si="58"/>
        <v/>
      </c>
    </row>
    <row r="912" spans="1:33" ht="25" customHeight="1">
      <c r="A912" s="430">
        <v>889</v>
      </c>
      <c r="B912" s="908" t="str">
        <f>IF(基本情報入力シート!C949="","",基本情報入力シート!C949)</f>
        <v/>
      </c>
      <c r="C912" s="909"/>
      <c r="D912" s="909"/>
      <c r="E912" s="909"/>
      <c r="F912" s="909"/>
      <c r="G912" s="909"/>
      <c r="H912" s="909"/>
      <c r="I912" s="909"/>
      <c r="J912" s="325" t="str">
        <f>IF(基本情報入力シート!M949="","",基本情報入力シート!M949)</f>
        <v/>
      </c>
      <c r="K912" s="325" t="str">
        <f>IF(基本情報入力シート!R949="","",基本情報入力シート!R949)</f>
        <v/>
      </c>
      <c r="L912" s="325" t="str">
        <f>IF(基本情報入力シート!W949="","",基本情報入力シート!W949)</f>
        <v/>
      </c>
      <c r="M912" s="335" t="str">
        <f>IF(基本情報入力シート!X949="","",基本情報入力シート!X949)</f>
        <v/>
      </c>
      <c r="N912" s="339" t="str">
        <f>IF(基本情報入力シート!Y949="","",基本情報入力シート!Y949)</f>
        <v/>
      </c>
      <c r="O912" s="47"/>
      <c r="P912" s="48"/>
      <c r="Q912" s="49"/>
      <c r="R912" s="47"/>
      <c r="S912" s="336"/>
      <c r="T912" s="454" t="str">
        <f>IFERROR(S912*VLOOKUP(AE912,【参考】数式用3!$AN$3:$BU$14,MATCH(N912,【参考】数式用3!$AN$2:$BU$2,0)),"")</f>
        <v/>
      </c>
      <c r="U912" s="337"/>
      <c r="V912" s="55"/>
      <c r="W912" s="55"/>
      <c r="X912" s="960" t="str">
        <f>IFERROR(V912*VLOOKUP(AF912,【参考】数式用3!$AN$15:$BU$23,MATCH(N912,【参考】数式用3!$AN$2:$BU$2,0)),"")</f>
        <v/>
      </c>
      <c r="Y912" s="961"/>
      <c r="Z912" s="450"/>
      <c r="AA912" s="428"/>
      <c r="AB912" s="338" t="str">
        <f>IFERROR(AA912*VLOOKUP(AG912,【参考】数式用3!$AN$24:$BU$27,MATCH(N912,【参考】数式用3!$AN$2:$BU$2,0)),"")</f>
        <v/>
      </c>
      <c r="AC912" s="50"/>
      <c r="AD912" s="427" t="str">
        <f t="shared" si="55"/>
        <v/>
      </c>
      <c r="AE912" s="323" t="str">
        <f t="shared" si="56"/>
        <v/>
      </c>
      <c r="AF912" s="323" t="str">
        <f t="shared" si="57"/>
        <v/>
      </c>
      <c r="AG912" s="323" t="str">
        <f t="shared" si="58"/>
        <v/>
      </c>
    </row>
    <row r="913" spans="1:33" ht="25" customHeight="1">
      <c r="A913" s="430">
        <v>890</v>
      </c>
      <c r="B913" s="908" t="str">
        <f>IF(基本情報入力シート!C950="","",基本情報入力シート!C950)</f>
        <v/>
      </c>
      <c r="C913" s="909"/>
      <c r="D913" s="909"/>
      <c r="E913" s="909"/>
      <c r="F913" s="909"/>
      <c r="G913" s="909"/>
      <c r="H913" s="909"/>
      <c r="I913" s="909"/>
      <c r="J913" s="325" t="str">
        <f>IF(基本情報入力シート!M950="","",基本情報入力シート!M950)</f>
        <v/>
      </c>
      <c r="K913" s="325" t="str">
        <f>IF(基本情報入力シート!R950="","",基本情報入力シート!R950)</f>
        <v/>
      </c>
      <c r="L913" s="325" t="str">
        <f>IF(基本情報入力シート!W950="","",基本情報入力シート!W950)</f>
        <v/>
      </c>
      <c r="M913" s="335" t="str">
        <f>IF(基本情報入力シート!X950="","",基本情報入力シート!X950)</f>
        <v/>
      </c>
      <c r="N913" s="339" t="str">
        <f>IF(基本情報入力シート!Y950="","",基本情報入力シート!Y950)</f>
        <v/>
      </c>
      <c r="O913" s="47"/>
      <c r="P913" s="48"/>
      <c r="Q913" s="49"/>
      <c r="R913" s="47"/>
      <c r="S913" s="336"/>
      <c r="T913" s="454" t="str">
        <f>IFERROR(S913*VLOOKUP(AE913,【参考】数式用3!$AN$3:$BU$14,MATCH(N913,【参考】数式用3!$AN$2:$BU$2,0)),"")</f>
        <v/>
      </c>
      <c r="U913" s="337"/>
      <c r="V913" s="55"/>
      <c r="W913" s="55"/>
      <c r="X913" s="960" t="str">
        <f>IFERROR(V913*VLOOKUP(AF913,【参考】数式用3!$AN$15:$BU$23,MATCH(N913,【参考】数式用3!$AN$2:$BU$2,0)),"")</f>
        <v/>
      </c>
      <c r="Y913" s="961"/>
      <c r="Z913" s="450"/>
      <c r="AA913" s="428"/>
      <c r="AB913" s="338" t="str">
        <f>IFERROR(AA913*VLOOKUP(AG913,【参考】数式用3!$AN$24:$BU$27,MATCH(N913,【参考】数式用3!$AN$2:$BU$2,0)),"")</f>
        <v/>
      </c>
      <c r="AC913" s="50"/>
      <c r="AD913" s="427" t="str">
        <f t="shared" ref="AD913:AD976" si="59">IF(OR(U913="特定加算Ⅰ",U913="特定加算Ⅱ"),IF(W913&lt;&gt;"",1,""),"")</f>
        <v/>
      </c>
      <c r="AE913" s="323" t="str">
        <f t="shared" si="56"/>
        <v/>
      </c>
      <c r="AF913" s="323" t="str">
        <f t="shared" si="57"/>
        <v/>
      </c>
      <c r="AG913" s="323" t="str">
        <f t="shared" si="58"/>
        <v/>
      </c>
    </row>
    <row r="914" spans="1:33" ht="25" customHeight="1">
      <c r="A914" s="430">
        <v>891</v>
      </c>
      <c r="B914" s="908" t="str">
        <f>IF(基本情報入力シート!C951="","",基本情報入力シート!C951)</f>
        <v/>
      </c>
      <c r="C914" s="909"/>
      <c r="D914" s="909"/>
      <c r="E914" s="909"/>
      <c r="F914" s="909"/>
      <c r="G914" s="909"/>
      <c r="H914" s="909"/>
      <c r="I914" s="909"/>
      <c r="J914" s="325" t="str">
        <f>IF(基本情報入力シート!M951="","",基本情報入力シート!M951)</f>
        <v/>
      </c>
      <c r="K914" s="325" t="str">
        <f>IF(基本情報入力シート!R951="","",基本情報入力シート!R951)</f>
        <v/>
      </c>
      <c r="L914" s="325" t="str">
        <f>IF(基本情報入力シート!W951="","",基本情報入力シート!W951)</f>
        <v/>
      </c>
      <c r="M914" s="335" t="str">
        <f>IF(基本情報入力シート!X951="","",基本情報入力シート!X951)</f>
        <v/>
      </c>
      <c r="N914" s="339" t="str">
        <f>IF(基本情報入力シート!Y951="","",基本情報入力シート!Y951)</f>
        <v/>
      </c>
      <c r="O914" s="47"/>
      <c r="P914" s="48"/>
      <c r="Q914" s="49"/>
      <c r="R914" s="47"/>
      <c r="S914" s="336"/>
      <c r="T914" s="454" t="str">
        <f>IFERROR(S914*VLOOKUP(AE914,【参考】数式用3!$AN$3:$BU$14,MATCH(N914,【参考】数式用3!$AN$2:$BU$2,0)),"")</f>
        <v/>
      </c>
      <c r="U914" s="337"/>
      <c r="V914" s="55"/>
      <c r="W914" s="55"/>
      <c r="X914" s="960" t="str">
        <f>IFERROR(V914*VLOOKUP(AF914,【参考】数式用3!$AN$15:$BU$23,MATCH(N914,【参考】数式用3!$AN$2:$BU$2,0)),"")</f>
        <v/>
      </c>
      <c r="Y914" s="961"/>
      <c r="Z914" s="450"/>
      <c r="AA914" s="428"/>
      <c r="AB914" s="338" t="str">
        <f>IFERROR(AA914*VLOOKUP(AG914,【参考】数式用3!$AN$24:$BU$27,MATCH(N914,【参考】数式用3!$AN$2:$BU$2,0)),"")</f>
        <v/>
      </c>
      <c r="AC914" s="50"/>
      <c r="AD914" s="427" t="str">
        <f t="shared" si="59"/>
        <v/>
      </c>
      <c r="AE914" s="323" t="str">
        <f t="shared" si="56"/>
        <v/>
      </c>
      <c r="AF914" s="323" t="str">
        <f t="shared" si="57"/>
        <v/>
      </c>
      <c r="AG914" s="323" t="str">
        <f t="shared" si="58"/>
        <v/>
      </c>
    </row>
    <row r="915" spans="1:33" ht="25" customHeight="1">
      <c r="A915" s="430">
        <v>892</v>
      </c>
      <c r="B915" s="908" t="str">
        <f>IF(基本情報入力シート!C952="","",基本情報入力シート!C952)</f>
        <v/>
      </c>
      <c r="C915" s="909"/>
      <c r="D915" s="909"/>
      <c r="E915" s="909"/>
      <c r="F915" s="909"/>
      <c r="G915" s="909"/>
      <c r="H915" s="909"/>
      <c r="I915" s="909"/>
      <c r="J915" s="325" t="str">
        <f>IF(基本情報入力シート!M952="","",基本情報入力シート!M952)</f>
        <v/>
      </c>
      <c r="K915" s="325" t="str">
        <f>IF(基本情報入力シート!R952="","",基本情報入力シート!R952)</f>
        <v/>
      </c>
      <c r="L915" s="325" t="str">
        <f>IF(基本情報入力シート!W952="","",基本情報入力シート!W952)</f>
        <v/>
      </c>
      <c r="M915" s="335" t="str">
        <f>IF(基本情報入力シート!X952="","",基本情報入力シート!X952)</f>
        <v/>
      </c>
      <c r="N915" s="339" t="str">
        <f>IF(基本情報入力シート!Y952="","",基本情報入力シート!Y952)</f>
        <v/>
      </c>
      <c r="O915" s="47"/>
      <c r="P915" s="48"/>
      <c r="Q915" s="49"/>
      <c r="R915" s="47"/>
      <c r="S915" s="336"/>
      <c r="T915" s="454" t="str">
        <f>IFERROR(S915*VLOOKUP(AE915,【参考】数式用3!$AN$3:$BU$14,MATCH(N915,【参考】数式用3!$AN$2:$BU$2,0)),"")</f>
        <v/>
      </c>
      <c r="U915" s="337"/>
      <c r="V915" s="55"/>
      <c r="W915" s="55"/>
      <c r="X915" s="960" t="str">
        <f>IFERROR(V915*VLOOKUP(AF915,【参考】数式用3!$AN$15:$BU$23,MATCH(N915,【参考】数式用3!$AN$2:$BU$2,0)),"")</f>
        <v/>
      </c>
      <c r="Y915" s="961"/>
      <c r="Z915" s="450"/>
      <c r="AA915" s="428"/>
      <c r="AB915" s="338" t="str">
        <f>IFERROR(AA915*VLOOKUP(AG915,【参考】数式用3!$AN$24:$BU$27,MATCH(N915,【参考】数式用3!$AN$2:$BU$2,0)),"")</f>
        <v/>
      </c>
      <c r="AC915" s="50"/>
      <c r="AD915" s="427" t="str">
        <f t="shared" si="59"/>
        <v/>
      </c>
      <c r="AE915" s="323" t="str">
        <f t="shared" si="56"/>
        <v/>
      </c>
      <c r="AF915" s="323" t="str">
        <f t="shared" si="57"/>
        <v/>
      </c>
      <c r="AG915" s="323" t="str">
        <f t="shared" si="58"/>
        <v/>
      </c>
    </row>
    <row r="916" spans="1:33" s="324" customFormat="1" ht="25" customHeight="1">
      <c r="A916" s="429" t="s">
        <v>292</v>
      </c>
      <c r="B916" s="908" t="str">
        <f>IF(基本情報入力シート!C953="","",基本情報入力シート!C953)</f>
        <v/>
      </c>
      <c r="C916" s="909"/>
      <c r="D916" s="909"/>
      <c r="E916" s="909"/>
      <c r="F916" s="909"/>
      <c r="G916" s="909"/>
      <c r="H916" s="909"/>
      <c r="I916" s="909"/>
      <c r="J916" s="325" t="str">
        <f>IF(基本情報入力シート!M953="","",基本情報入力シート!M953)</f>
        <v/>
      </c>
      <c r="K916" s="325" t="str">
        <f>IF(基本情報入力シート!R953="","",基本情報入力シート!R953)</f>
        <v/>
      </c>
      <c r="L916" s="325" t="str">
        <f>IF(基本情報入力シート!W953="","",基本情報入力シート!W953)</f>
        <v/>
      </c>
      <c r="M916" s="335" t="str">
        <f>IF(基本情報入力シート!X953="","",基本情報入力シート!X953)</f>
        <v/>
      </c>
      <c r="N916" s="339" t="str">
        <f>IF(基本情報入力シート!Y953="","",基本情報入力シート!Y953)</f>
        <v/>
      </c>
      <c r="O916" s="47"/>
      <c r="P916" s="48"/>
      <c r="Q916" s="49"/>
      <c r="R916" s="47"/>
      <c r="S916" s="336"/>
      <c r="T916" s="454" t="str">
        <f>IFERROR(S916*VLOOKUP(AE916,【参考】数式用3!$AN$3:$BU$14,MATCH(N916,【参考】数式用3!$AN$2:$BU$2,0)),"")</f>
        <v/>
      </c>
      <c r="U916" s="337"/>
      <c r="V916" s="55"/>
      <c r="W916" s="55"/>
      <c r="X916" s="960" t="str">
        <f>IFERROR(V916*VLOOKUP(AF916,【参考】数式用3!$AN$15:$BU$23,MATCH(N916,【参考】数式用3!$AN$2:$BU$2,0)),"")</f>
        <v/>
      </c>
      <c r="Y916" s="961"/>
      <c r="Z916" s="450"/>
      <c r="AA916" s="428"/>
      <c r="AB916" s="338" t="str">
        <f>IFERROR(AA916*VLOOKUP(AG916,【参考】数式用3!$AN$24:$BU$27,MATCH(N916,【参考】数式用3!$AN$2:$BU$2,0)),"")</f>
        <v/>
      </c>
      <c r="AC916" s="50"/>
      <c r="AD916" s="427" t="str">
        <f t="shared" si="59"/>
        <v/>
      </c>
      <c r="AE916" s="323" t="str">
        <f t="shared" si="56"/>
        <v/>
      </c>
      <c r="AF916" s="323" t="str">
        <f t="shared" si="57"/>
        <v/>
      </c>
      <c r="AG916" s="323" t="str">
        <f t="shared" si="58"/>
        <v/>
      </c>
    </row>
    <row r="917" spans="1:33" ht="25" customHeight="1">
      <c r="A917" s="430">
        <v>893</v>
      </c>
      <c r="B917" s="908" t="str">
        <f>IF(基本情報入力シート!C954="","",基本情報入力シート!C954)</f>
        <v/>
      </c>
      <c r="C917" s="909"/>
      <c r="D917" s="909"/>
      <c r="E917" s="909"/>
      <c r="F917" s="909"/>
      <c r="G917" s="909"/>
      <c r="H917" s="909"/>
      <c r="I917" s="909"/>
      <c r="J917" s="325" t="str">
        <f>IF(基本情報入力シート!M954="","",基本情報入力シート!M954)</f>
        <v/>
      </c>
      <c r="K917" s="325" t="str">
        <f>IF(基本情報入力シート!R954="","",基本情報入力シート!R954)</f>
        <v/>
      </c>
      <c r="L917" s="325" t="str">
        <f>IF(基本情報入力シート!W954="","",基本情報入力シート!W954)</f>
        <v/>
      </c>
      <c r="M917" s="335" t="str">
        <f>IF(基本情報入力シート!X954="","",基本情報入力シート!X954)</f>
        <v/>
      </c>
      <c r="N917" s="339" t="str">
        <f>IF(基本情報入力シート!Y954="","",基本情報入力シート!Y954)</f>
        <v/>
      </c>
      <c r="O917" s="47"/>
      <c r="P917" s="48"/>
      <c r="Q917" s="49"/>
      <c r="R917" s="47"/>
      <c r="S917" s="336"/>
      <c r="T917" s="454" t="str">
        <f>IFERROR(S917*VLOOKUP(AE917,【参考】数式用3!$AN$3:$BU$14,MATCH(N917,【参考】数式用3!$AN$2:$BU$2,0)),"")</f>
        <v/>
      </c>
      <c r="U917" s="337"/>
      <c r="V917" s="55"/>
      <c r="W917" s="55"/>
      <c r="X917" s="960" t="str">
        <f>IFERROR(V917*VLOOKUP(AF917,【参考】数式用3!$AN$15:$BU$23,MATCH(N917,【参考】数式用3!$AN$2:$BU$2,0)),"")</f>
        <v/>
      </c>
      <c r="Y917" s="961"/>
      <c r="Z917" s="450"/>
      <c r="AA917" s="428"/>
      <c r="AB917" s="338" t="str">
        <f>IFERROR(AA917*VLOOKUP(AG917,【参考】数式用3!$AN$24:$BU$27,MATCH(N917,【参考】数式用3!$AN$2:$BU$2,0)),"")</f>
        <v/>
      </c>
      <c r="AC917" s="50"/>
      <c r="AD917" s="427" t="str">
        <f t="shared" si="59"/>
        <v/>
      </c>
      <c r="AE917" s="323" t="str">
        <f t="shared" si="56"/>
        <v/>
      </c>
      <c r="AF917" s="323" t="str">
        <f t="shared" si="57"/>
        <v/>
      </c>
      <c r="AG917" s="323" t="str">
        <f t="shared" si="58"/>
        <v/>
      </c>
    </row>
    <row r="918" spans="1:33" ht="25" customHeight="1">
      <c r="A918" s="430">
        <v>894</v>
      </c>
      <c r="B918" s="908" t="str">
        <f>IF(基本情報入力シート!C955="","",基本情報入力シート!C955)</f>
        <v/>
      </c>
      <c r="C918" s="909"/>
      <c r="D918" s="909"/>
      <c r="E918" s="909"/>
      <c r="F918" s="909"/>
      <c r="G918" s="909"/>
      <c r="H918" s="909"/>
      <c r="I918" s="909"/>
      <c r="J918" s="325" t="str">
        <f>IF(基本情報入力シート!M955="","",基本情報入力シート!M955)</f>
        <v/>
      </c>
      <c r="K918" s="325" t="str">
        <f>IF(基本情報入力シート!R955="","",基本情報入力シート!R955)</f>
        <v/>
      </c>
      <c r="L918" s="325" t="str">
        <f>IF(基本情報入力シート!W955="","",基本情報入力シート!W955)</f>
        <v/>
      </c>
      <c r="M918" s="335" t="str">
        <f>IF(基本情報入力シート!X955="","",基本情報入力シート!X955)</f>
        <v/>
      </c>
      <c r="N918" s="339" t="str">
        <f>IF(基本情報入力シート!Y955="","",基本情報入力シート!Y955)</f>
        <v/>
      </c>
      <c r="O918" s="47"/>
      <c r="P918" s="48"/>
      <c r="Q918" s="49"/>
      <c r="R918" s="47"/>
      <c r="S918" s="336"/>
      <c r="T918" s="454" t="str">
        <f>IFERROR(S918*VLOOKUP(AE918,【参考】数式用3!$AN$3:$BU$14,MATCH(N918,【参考】数式用3!$AN$2:$BU$2,0)),"")</f>
        <v/>
      </c>
      <c r="U918" s="337"/>
      <c r="V918" s="55"/>
      <c r="W918" s="55"/>
      <c r="X918" s="960" t="str">
        <f>IFERROR(V918*VLOOKUP(AF918,【参考】数式用3!$AN$15:$BU$23,MATCH(N918,【参考】数式用3!$AN$2:$BU$2,0)),"")</f>
        <v/>
      </c>
      <c r="Y918" s="961"/>
      <c r="Z918" s="450"/>
      <c r="AA918" s="428"/>
      <c r="AB918" s="338" t="str">
        <f>IFERROR(AA918*VLOOKUP(AG918,【参考】数式用3!$AN$24:$BU$27,MATCH(N918,【参考】数式用3!$AN$2:$BU$2,0)),"")</f>
        <v/>
      </c>
      <c r="AC918" s="50"/>
      <c r="AD918" s="427" t="str">
        <f t="shared" si="59"/>
        <v/>
      </c>
      <c r="AE918" s="323" t="str">
        <f t="shared" si="56"/>
        <v/>
      </c>
      <c r="AF918" s="323" t="str">
        <f t="shared" si="57"/>
        <v/>
      </c>
      <c r="AG918" s="323" t="str">
        <f t="shared" si="58"/>
        <v/>
      </c>
    </row>
    <row r="919" spans="1:33" ht="25" customHeight="1">
      <c r="A919" s="430">
        <v>895</v>
      </c>
      <c r="B919" s="908" t="str">
        <f>IF(基本情報入力シート!C956="","",基本情報入力シート!C956)</f>
        <v/>
      </c>
      <c r="C919" s="909"/>
      <c r="D919" s="909"/>
      <c r="E919" s="909"/>
      <c r="F919" s="909"/>
      <c r="G919" s="909"/>
      <c r="H919" s="909"/>
      <c r="I919" s="909"/>
      <c r="J919" s="325" t="str">
        <f>IF(基本情報入力シート!M956="","",基本情報入力シート!M956)</f>
        <v/>
      </c>
      <c r="K919" s="325" t="str">
        <f>IF(基本情報入力シート!R956="","",基本情報入力シート!R956)</f>
        <v/>
      </c>
      <c r="L919" s="325" t="str">
        <f>IF(基本情報入力シート!W956="","",基本情報入力シート!W956)</f>
        <v/>
      </c>
      <c r="M919" s="335" t="str">
        <f>IF(基本情報入力シート!X956="","",基本情報入力シート!X956)</f>
        <v/>
      </c>
      <c r="N919" s="339" t="str">
        <f>IF(基本情報入力シート!Y956="","",基本情報入力シート!Y956)</f>
        <v/>
      </c>
      <c r="O919" s="47"/>
      <c r="P919" s="48"/>
      <c r="Q919" s="49"/>
      <c r="R919" s="47"/>
      <c r="S919" s="336"/>
      <c r="T919" s="454" t="str">
        <f>IFERROR(S919*VLOOKUP(AE919,【参考】数式用3!$AN$3:$BU$14,MATCH(N919,【参考】数式用3!$AN$2:$BU$2,0)),"")</f>
        <v/>
      </c>
      <c r="U919" s="337"/>
      <c r="V919" s="55"/>
      <c r="W919" s="55"/>
      <c r="X919" s="960" t="str">
        <f>IFERROR(V919*VLOOKUP(AF919,【参考】数式用3!$AN$15:$BU$23,MATCH(N919,【参考】数式用3!$AN$2:$BU$2,0)),"")</f>
        <v/>
      </c>
      <c r="Y919" s="961"/>
      <c r="Z919" s="450"/>
      <c r="AA919" s="428"/>
      <c r="AB919" s="338" t="str">
        <f>IFERROR(AA919*VLOOKUP(AG919,【参考】数式用3!$AN$24:$BU$27,MATCH(N919,【参考】数式用3!$AN$2:$BU$2,0)),"")</f>
        <v/>
      </c>
      <c r="AC919" s="50"/>
      <c r="AD919" s="427" t="str">
        <f t="shared" si="59"/>
        <v/>
      </c>
      <c r="AE919" s="323" t="str">
        <f t="shared" ref="AE919:AE982" si="60">IF(AND(O919="",R919=""),"",O919&amp;"から"&amp;R919)</f>
        <v/>
      </c>
      <c r="AF919" s="323" t="str">
        <f t="shared" ref="AF919:AF982" si="61">IF(AND(P919="",U919=""),"",P919&amp;"から"&amp;U919)</f>
        <v/>
      </c>
      <c r="AG919" s="323" t="str">
        <f t="shared" ref="AG919:AG982" si="62">IF(AND(Q919="",Z919=""),"",Q919&amp;"から"&amp;Z919)</f>
        <v/>
      </c>
    </row>
    <row r="920" spans="1:33" ht="25" customHeight="1">
      <c r="A920" s="430">
        <v>896</v>
      </c>
      <c r="B920" s="908" t="str">
        <f>IF(基本情報入力シート!C957="","",基本情報入力シート!C957)</f>
        <v/>
      </c>
      <c r="C920" s="909"/>
      <c r="D920" s="909"/>
      <c r="E920" s="909"/>
      <c r="F920" s="909"/>
      <c r="G920" s="909"/>
      <c r="H920" s="909"/>
      <c r="I920" s="909"/>
      <c r="J920" s="325" t="str">
        <f>IF(基本情報入力シート!M957="","",基本情報入力シート!M957)</f>
        <v/>
      </c>
      <c r="K920" s="325" t="str">
        <f>IF(基本情報入力シート!R957="","",基本情報入力シート!R957)</f>
        <v/>
      </c>
      <c r="L920" s="325" t="str">
        <f>IF(基本情報入力シート!W957="","",基本情報入力シート!W957)</f>
        <v/>
      </c>
      <c r="M920" s="335" t="str">
        <f>IF(基本情報入力シート!X957="","",基本情報入力シート!X957)</f>
        <v/>
      </c>
      <c r="N920" s="339" t="str">
        <f>IF(基本情報入力シート!Y957="","",基本情報入力シート!Y957)</f>
        <v/>
      </c>
      <c r="O920" s="47"/>
      <c r="P920" s="48"/>
      <c r="Q920" s="49"/>
      <c r="R920" s="47"/>
      <c r="S920" s="336"/>
      <c r="T920" s="454" t="str">
        <f>IFERROR(S920*VLOOKUP(AE920,【参考】数式用3!$AN$3:$BU$14,MATCH(N920,【参考】数式用3!$AN$2:$BU$2,0)),"")</f>
        <v/>
      </c>
      <c r="U920" s="337"/>
      <c r="V920" s="55"/>
      <c r="W920" s="55"/>
      <c r="X920" s="960" t="str">
        <f>IFERROR(V920*VLOOKUP(AF920,【参考】数式用3!$AN$15:$BU$23,MATCH(N920,【参考】数式用3!$AN$2:$BU$2,0)),"")</f>
        <v/>
      </c>
      <c r="Y920" s="961"/>
      <c r="Z920" s="450"/>
      <c r="AA920" s="428"/>
      <c r="AB920" s="338" t="str">
        <f>IFERROR(AA920*VLOOKUP(AG920,【参考】数式用3!$AN$24:$BU$27,MATCH(N920,【参考】数式用3!$AN$2:$BU$2,0)),"")</f>
        <v/>
      </c>
      <c r="AC920" s="50"/>
      <c r="AD920" s="427" t="str">
        <f t="shared" si="59"/>
        <v/>
      </c>
      <c r="AE920" s="323" t="str">
        <f t="shared" si="60"/>
        <v/>
      </c>
      <c r="AF920" s="323" t="str">
        <f t="shared" si="61"/>
        <v/>
      </c>
      <c r="AG920" s="323" t="str">
        <f t="shared" si="62"/>
        <v/>
      </c>
    </row>
    <row r="921" spans="1:33" ht="25" customHeight="1">
      <c r="A921" s="430">
        <v>897</v>
      </c>
      <c r="B921" s="908" t="str">
        <f>IF(基本情報入力シート!C958="","",基本情報入力シート!C958)</f>
        <v/>
      </c>
      <c r="C921" s="909"/>
      <c r="D921" s="909"/>
      <c r="E921" s="909"/>
      <c r="F921" s="909"/>
      <c r="G921" s="909"/>
      <c r="H921" s="909"/>
      <c r="I921" s="909"/>
      <c r="J921" s="325" t="str">
        <f>IF(基本情報入力シート!M958="","",基本情報入力シート!M958)</f>
        <v/>
      </c>
      <c r="K921" s="325" t="str">
        <f>IF(基本情報入力シート!R958="","",基本情報入力シート!R958)</f>
        <v/>
      </c>
      <c r="L921" s="325" t="str">
        <f>IF(基本情報入力シート!W958="","",基本情報入力シート!W958)</f>
        <v/>
      </c>
      <c r="M921" s="335" t="str">
        <f>IF(基本情報入力シート!X958="","",基本情報入力シート!X958)</f>
        <v/>
      </c>
      <c r="N921" s="339" t="str">
        <f>IF(基本情報入力シート!Y958="","",基本情報入力シート!Y958)</f>
        <v/>
      </c>
      <c r="O921" s="47"/>
      <c r="P921" s="48"/>
      <c r="Q921" s="49"/>
      <c r="R921" s="47"/>
      <c r="S921" s="336"/>
      <c r="T921" s="454" t="str">
        <f>IFERROR(S921*VLOOKUP(AE921,【参考】数式用3!$AN$3:$BU$14,MATCH(N921,【参考】数式用3!$AN$2:$BU$2,0)),"")</f>
        <v/>
      </c>
      <c r="U921" s="337"/>
      <c r="V921" s="55"/>
      <c r="W921" s="55"/>
      <c r="X921" s="960" t="str">
        <f>IFERROR(V921*VLOOKUP(AF921,【参考】数式用3!$AN$15:$BU$23,MATCH(N921,【参考】数式用3!$AN$2:$BU$2,0)),"")</f>
        <v/>
      </c>
      <c r="Y921" s="961"/>
      <c r="Z921" s="450"/>
      <c r="AA921" s="428"/>
      <c r="AB921" s="338" t="str">
        <f>IFERROR(AA921*VLOOKUP(AG921,【参考】数式用3!$AN$24:$BU$27,MATCH(N921,【参考】数式用3!$AN$2:$BU$2,0)),"")</f>
        <v/>
      </c>
      <c r="AC921" s="50"/>
      <c r="AD921" s="427" t="str">
        <f t="shared" si="59"/>
        <v/>
      </c>
      <c r="AE921" s="323" t="str">
        <f t="shared" si="60"/>
        <v/>
      </c>
      <c r="AF921" s="323" t="str">
        <f t="shared" si="61"/>
        <v/>
      </c>
      <c r="AG921" s="323" t="str">
        <f t="shared" si="62"/>
        <v/>
      </c>
    </row>
    <row r="922" spans="1:33" ht="25" customHeight="1">
      <c r="A922" s="430">
        <v>898</v>
      </c>
      <c r="B922" s="908" t="str">
        <f>IF(基本情報入力シート!C959="","",基本情報入力シート!C959)</f>
        <v/>
      </c>
      <c r="C922" s="909"/>
      <c r="D922" s="909"/>
      <c r="E922" s="909"/>
      <c r="F922" s="909"/>
      <c r="G922" s="909"/>
      <c r="H922" s="909"/>
      <c r="I922" s="909"/>
      <c r="J922" s="325" t="str">
        <f>IF(基本情報入力シート!M959="","",基本情報入力シート!M959)</f>
        <v/>
      </c>
      <c r="K922" s="325" t="str">
        <f>IF(基本情報入力シート!R959="","",基本情報入力シート!R959)</f>
        <v/>
      </c>
      <c r="L922" s="325" t="str">
        <f>IF(基本情報入力シート!W959="","",基本情報入力シート!W959)</f>
        <v/>
      </c>
      <c r="M922" s="335" t="str">
        <f>IF(基本情報入力シート!X959="","",基本情報入力シート!X959)</f>
        <v/>
      </c>
      <c r="N922" s="339" t="str">
        <f>IF(基本情報入力シート!Y959="","",基本情報入力シート!Y959)</f>
        <v/>
      </c>
      <c r="O922" s="47"/>
      <c r="P922" s="48"/>
      <c r="Q922" s="49"/>
      <c r="R922" s="47"/>
      <c r="S922" s="336"/>
      <c r="T922" s="454" t="str">
        <f>IFERROR(S922*VLOOKUP(AE922,【参考】数式用3!$AN$3:$BU$14,MATCH(N922,【参考】数式用3!$AN$2:$BU$2,0)),"")</f>
        <v/>
      </c>
      <c r="U922" s="337"/>
      <c r="V922" s="55"/>
      <c r="W922" s="55"/>
      <c r="X922" s="960" t="str">
        <f>IFERROR(V922*VLOOKUP(AF922,【参考】数式用3!$AN$15:$BU$23,MATCH(N922,【参考】数式用3!$AN$2:$BU$2,0)),"")</f>
        <v/>
      </c>
      <c r="Y922" s="961"/>
      <c r="Z922" s="450"/>
      <c r="AA922" s="428"/>
      <c r="AB922" s="338" t="str">
        <f>IFERROR(AA922*VLOOKUP(AG922,【参考】数式用3!$AN$24:$BU$27,MATCH(N922,【参考】数式用3!$AN$2:$BU$2,0)),"")</f>
        <v/>
      </c>
      <c r="AC922" s="50"/>
      <c r="AD922" s="427" t="str">
        <f t="shared" si="59"/>
        <v/>
      </c>
      <c r="AE922" s="323" t="str">
        <f t="shared" si="60"/>
        <v/>
      </c>
      <c r="AF922" s="323" t="str">
        <f t="shared" si="61"/>
        <v/>
      </c>
      <c r="AG922" s="323" t="str">
        <f t="shared" si="62"/>
        <v/>
      </c>
    </row>
    <row r="923" spans="1:33" ht="25" customHeight="1">
      <c r="A923" s="430">
        <v>899</v>
      </c>
      <c r="B923" s="908" t="str">
        <f>IF(基本情報入力シート!C960="","",基本情報入力シート!C960)</f>
        <v/>
      </c>
      <c r="C923" s="909"/>
      <c r="D923" s="909"/>
      <c r="E923" s="909"/>
      <c r="F923" s="909"/>
      <c r="G923" s="909"/>
      <c r="H923" s="909"/>
      <c r="I923" s="909"/>
      <c r="J923" s="325" t="str">
        <f>IF(基本情報入力シート!M960="","",基本情報入力シート!M960)</f>
        <v/>
      </c>
      <c r="K923" s="325" t="str">
        <f>IF(基本情報入力シート!R960="","",基本情報入力シート!R960)</f>
        <v/>
      </c>
      <c r="L923" s="325" t="str">
        <f>IF(基本情報入力シート!W960="","",基本情報入力シート!W960)</f>
        <v/>
      </c>
      <c r="M923" s="335" t="str">
        <f>IF(基本情報入力シート!X960="","",基本情報入力シート!X960)</f>
        <v/>
      </c>
      <c r="N923" s="339" t="str">
        <f>IF(基本情報入力シート!Y960="","",基本情報入力シート!Y960)</f>
        <v/>
      </c>
      <c r="O923" s="47"/>
      <c r="P923" s="48"/>
      <c r="Q923" s="49"/>
      <c r="R923" s="47"/>
      <c r="S923" s="336"/>
      <c r="T923" s="454" t="str">
        <f>IFERROR(S923*VLOOKUP(AE923,【参考】数式用3!$AN$3:$BU$14,MATCH(N923,【参考】数式用3!$AN$2:$BU$2,0)),"")</f>
        <v/>
      </c>
      <c r="U923" s="337"/>
      <c r="V923" s="55"/>
      <c r="W923" s="55"/>
      <c r="X923" s="960" t="str">
        <f>IFERROR(V923*VLOOKUP(AF923,【参考】数式用3!$AN$15:$BU$23,MATCH(N923,【参考】数式用3!$AN$2:$BU$2,0)),"")</f>
        <v/>
      </c>
      <c r="Y923" s="961"/>
      <c r="Z923" s="450"/>
      <c r="AA923" s="428"/>
      <c r="AB923" s="338" t="str">
        <f>IFERROR(AA923*VLOOKUP(AG923,【参考】数式用3!$AN$24:$BU$27,MATCH(N923,【参考】数式用3!$AN$2:$BU$2,0)),"")</f>
        <v/>
      </c>
      <c r="AC923" s="50"/>
      <c r="AD923" s="427" t="str">
        <f t="shared" si="59"/>
        <v/>
      </c>
      <c r="AE923" s="323" t="str">
        <f t="shared" si="60"/>
        <v/>
      </c>
      <c r="AF923" s="323" t="str">
        <f t="shared" si="61"/>
        <v/>
      </c>
      <c r="AG923" s="323" t="str">
        <f t="shared" si="62"/>
        <v/>
      </c>
    </row>
    <row r="924" spans="1:33" ht="25" customHeight="1">
      <c r="A924" s="430">
        <v>900</v>
      </c>
      <c r="B924" s="908" t="str">
        <f>IF(基本情報入力シート!C961="","",基本情報入力シート!C961)</f>
        <v/>
      </c>
      <c r="C924" s="909"/>
      <c r="D924" s="909"/>
      <c r="E924" s="909"/>
      <c r="F924" s="909"/>
      <c r="G924" s="909"/>
      <c r="H924" s="909"/>
      <c r="I924" s="909"/>
      <c r="J924" s="325" t="str">
        <f>IF(基本情報入力シート!M961="","",基本情報入力シート!M961)</f>
        <v/>
      </c>
      <c r="K924" s="325" t="str">
        <f>IF(基本情報入力シート!R961="","",基本情報入力シート!R961)</f>
        <v/>
      </c>
      <c r="L924" s="325" t="str">
        <f>IF(基本情報入力シート!W961="","",基本情報入力シート!W961)</f>
        <v/>
      </c>
      <c r="M924" s="335" t="str">
        <f>IF(基本情報入力シート!X961="","",基本情報入力シート!X961)</f>
        <v/>
      </c>
      <c r="N924" s="339" t="str">
        <f>IF(基本情報入力シート!Y961="","",基本情報入力シート!Y961)</f>
        <v/>
      </c>
      <c r="O924" s="47"/>
      <c r="P924" s="48"/>
      <c r="Q924" s="49"/>
      <c r="R924" s="47"/>
      <c r="S924" s="336"/>
      <c r="T924" s="454" t="str">
        <f>IFERROR(S924*VLOOKUP(AE924,【参考】数式用3!$AN$3:$BU$14,MATCH(N924,【参考】数式用3!$AN$2:$BU$2,0)),"")</f>
        <v/>
      </c>
      <c r="U924" s="337"/>
      <c r="V924" s="55"/>
      <c r="W924" s="55"/>
      <c r="X924" s="960" t="str">
        <f>IFERROR(V924*VLOOKUP(AF924,【参考】数式用3!$AN$15:$BU$23,MATCH(N924,【参考】数式用3!$AN$2:$BU$2,0)),"")</f>
        <v/>
      </c>
      <c r="Y924" s="961"/>
      <c r="Z924" s="450"/>
      <c r="AA924" s="428"/>
      <c r="AB924" s="338" t="str">
        <f>IFERROR(AA924*VLOOKUP(AG924,【参考】数式用3!$AN$24:$BU$27,MATCH(N924,【参考】数式用3!$AN$2:$BU$2,0)),"")</f>
        <v/>
      </c>
      <c r="AC924" s="50"/>
      <c r="AD924" s="427" t="str">
        <f t="shared" si="59"/>
        <v/>
      </c>
      <c r="AE924" s="323" t="str">
        <f t="shared" si="60"/>
        <v/>
      </c>
      <c r="AF924" s="323" t="str">
        <f t="shared" si="61"/>
        <v/>
      </c>
      <c r="AG924" s="323" t="str">
        <f t="shared" si="62"/>
        <v/>
      </c>
    </row>
    <row r="925" spans="1:33" ht="25" customHeight="1">
      <c r="A925" s="430">
        <v>901</v>
      </c>
      <c r="B925" s="908" t="str">
        <f>IF(基本情報入力シート!C962="","",基本情報入力シート!C962)</f>
        <v/>
      </c>
      <c r="C925" s="909"/>
      <c r="D925" s="909"/>
      <c r="E925" s="909"/>
      <c r="F925" s="909"/>
      <c r="G925" s="909"/>
      <c r="H925" s="909"/>
      <c r="I925" s="909"/>
      <c r="J925" s="325" t="str">
        <f>IF(基本情報入力シート!M962="","",基本情報入力シート!M962)</f>
        <v/>
      </c>
      <c r="K925" s="325" t="str">
        <f>IF(基本情報入力シート!R962="","",基本情報入力シート!R962)</f>
        <v/>
      </c>
      <c r="L925" s="325" t="str">
        <f>IF(基本情報入力シート!W962="","",基本情報入力シート!W962)</f>
        <v/>
      </c>
      <c r="M925" s="335" t="str">
        <f>IF(基本情報入力シート!X962="","",基本情報入力シート!X962)</f>
        <v/>
      </c>
      <c r="N925" s="339" t="str">
        <f>IF(基本情報入力シート!Y962="","",基本情報入力シート!Y962)</f>
        <v/>
      </c>
      <c r="O925" s="47"/>
      <c r="P925" s="48"/>
      <c r="Q925" s="49"/>
      <c r="R925" s="47"/>
      <c r="S925" s="336"/>
      <c r="T925" s="454" t="str">
        <f>IFERROR(S925*VLOOKUP(AE925,【参考】数式用3!$AN$3:$BU$14,MATCH(N925,【参考】数式用3!$AN$2:$BU$2,0)),"")</f>
        <v/>
      </c>
      <c r="U925" s="337"/>
      <c r="V925" s="55"/>
      <c r="W925" s="55"/>
      <c r="X925" s="960" t="str">
        <f>IFERROR(V925*VLOOKUP(AF925,【参考】数式用3!$AN$15:$BU$23,MATCH(N925,【参考】数式用3!$AN$2:$BU$2,0)),"")</f>
        <v/>
      </c>
      <c r="Y925" s="961"/>
      <c r="Z925" s="450"/>
      <c r="AA925" s="428"/>
      <c r="AB925" s="338" t="str">
        <f>IFERROR(AA925*VLOOKUP(AG925,【参考】数式用3!$AN$24:$BU$27,MATCH(N925,【参考】数式用3!$AN$2:$BU$2,0)),"")</f>
        <v/>
      </c>
      <c r="AC925" s="50"/>
      <c r="AD925" s="427" t="str">
        <f t="shared" si="59"/>
        <v/>
      </c>
      <c r="AE925" s="323" t="str">
        <f t="shared" si="60"/>
        <v/>
      </c>
      <c r="AF925" s="323" t="str">
        <f t="shared" si="61"/>
        <v/>
      </c>
      <c r="AG925" s="323" t="str">
        <f t="shared" si="62"/>
        <v/>
      </c>
    </row>
    <row r="926" spans="1:33" ht="25" customHeight="1">
      <c r="A926" s="430">
        <v>902</v>
      </c>
      <c r="B926" s="908" t="str">
        <f>IF(基本情報入力シート!C963="","",基本情報入力シート!C963)</f>
        <v/>
      </c>
      <c r="C926" s="909"/>
      <c r="D926" s="909"/>
      <c r="E926" s="909"/>
      <c r="F926" s="909"/>
      <c r="G926" s="909"/>
      <c r="H926" s="909"/>
      <c r="I926" s="909"/>
      <c r="J926" s="325" t="str">
        <f>IF(基本情報入力シート!M963="","",基本情報入力シート!M963)</f>
        <v/>
      </c>
      <c r="K926" s="325" t="str">
        <f>IF(基本情報入力シート!R963="","",基本情報入力シート!R963)</f>
        <v/>
      </c>
      <c r="L926" s="325" t="str">
        <f>IF(基本情報入力シート!W963="","",基本情報入力シート!W963)</f>
        <v/>
      </c>
      <c r="M926" s="335" t="str">
        <f>IF(基本情報入力シート!X963="","",基本情報入力シート!X963)</f>
        <v/>
      </c>
      <c r="N926" s="339" t="str">
        <f>IF(基本情報入力シート!Y963="","",基本情報入力シート!Y963)</f>
        <v/>
      </c>
      <c r="O926" s="47"/>
      <c r="P926" s="48"/>
      <c r="Q926" s="49"/>
      <c r="R926" s="47"/>
      <c r="S926" s="336"/>
      <c r="T926" s="454" t="str">
        <f>IFERROR(S926*VLOOKUP(AE926,【参考】数式用3!$AN$3:$BU$14,MATCH(N926,【参考】数式用3!$AN$2:$BU$2,0)),"")</f>
        <v/>
      </c>
      <c r="U926" s="337"/>
      <c r="V926" s="55"/>
      <c r="W926" s="55"/>
      <c r="X926" s="960" t="str">
        <f>IFERROR(V926*VLOOKUP(AF926,【参考】数式用3!$AN$15:$BU$23,MATCH(N926,【参考】数式用3!$AN$2:$BU$2,0)),"")</f>
        <v/>
      </c>
      <c r="Y926" s="961"/>
      <c r="Z926" s="450"/>
      <c r="AA926" s="428"/>
      <c r="AB926" s="338" t="str">
        <f>IFERROR(AA926*VLOOKUP(AG926,【参考】数式用3!$AN$24:$BU$27,MATCH(N926,【参考】数式用3!$AN$2:$BU$2,0)),"")</f>
        <v/>
      </c>
      <c r="AC926" s="50"/>
      <c r="AD926" s="427" t="str">
        <f t="shared" si="59"/>
        <v/>
      </c>
      <c r="AE926" s="323" t="str">
        <f t="shared" si="60"/>
        <v/>
      </c>
      <c r="AF926" s="323" t="str">
        <f t="shared" si="61"/>
        <v/>
      </c>
      <c r="AG926" s="323" t="str">
        <f t="shared" si="62"/>
        <v/>
      </c>
    </row>
    <row r="927" spans="1:33" ht="25" customHeight="1">
      <c r="A927" s="430">
        <v>903</v>
      </c>
      <c r="B927" s="908" t="str">
        <f>IF(基本情報入力シート!C964="","",基本情報入力シート!C964)</f>
        <v/>
      </c>
      <c r="C927" s="909"/>
      <c r="D927" s="909"/>
      <c r="E927" s="909"/>
      <c r="F927" s="909"/>
      <c r="G927" s="909"/>
      <c r="H927" s="909"/>
      <c r="I927" s="909"/>
      <c r="J927" s="325" t="str">
        <f>IF(基本情報入力シート!M964="","",基本情報入力シート!M964)</f>
        <v/>
      </c>
      <c r="K927" s="325" t="str">
        <f>IF(基本情報入力シート!R964="","",基本情報入力シート!R964)</f>
        <v/>
      </c>
      <c r="L927" s="325" t="str">
        <f>IF(基本情報入力シート!W964="","",基本情報入力シート!W964)</f>
        <v/>
      </c>
      <c r="M927" s="335" t="str">
        <f>IF(基本情報入力シート!X964="","",基本情報入力シート!X964)</f>
        <v/>
      </c>
      <c r="N927" s="339" t="str">
        <f>IF(基本情報入力シート!Y964="","",基本情報入力シート!Y964)</f>
        <v/>
      </c>
      <c r="O927" s="47"/>
      <c r="P927" s="48"/>
      <c r="Q927" s="49"/>
      <c r="R927" s="47"/>
      <c r="S927" s="336"/>
      <c r="T927" s="454" t="str">
        <f>IFERROR(S927*VLOOKUP(AE927,【参考】数式用3!$AN$3:$BU$14,MATCH(N927,【参考】数式用3!$AN$2:$BU$2,0)),"")</f>
        <v/>
      </c>
      <c r="U927" s="337"/>
      <c r="V927" s="55"/>
      <c r="W927" s="55"/>
      <c r="X927" s="960" t="str">
        <f>IFERROR(V927*VLOOKUP(AF927,【参考】数式用3!$AN$15:$BU$23,MATCH(N927,【参考】数式用3!$AN$2:$BU$2,0)),"")</f>
        <v/>
      </c>
      <c r="Y927" s="961"/>
      <c r="Z927" s="450"/>
      <c r="AA927" s="428"/>
      <c r="AB927" s="338" t="str">
        <f>IFERROR(AA927*VLOOKUP(AG927,【参考】数式用3!$AN$24:$BU$27,MATCH(N927,【参考】数式用3!$AN$2:$BU$2,0)),"")</f>
        <v/>
      </c>
      <c r="AC927" s="50"/>
      <c r="AD927" s="427" t="str">
        <f t="shared" si="59"/>
        <v/>
      </c>
      <c r="AE927" s="323" t="str">
        <f t="shared" si="60"/>
        <v/>
      </c>
      <c r="AF927" s="323" t="str">
        <f t="shared" si="61"/>
        <v/>
      </c>
      <c r="AG927" s="323" t="str">
        <f t="shared" si="62"/>
        <v/>
      </c>
    </row>
    <row r="928" spans="1:33" ht="25" customHeight="1">
      <c r="A928" s="430">
        <v>904</v>
      </c>
      <c r="B928" s="908" t="str">
        <f>IF(基本情報入力シート!C965="","",基本情報入力シート!C965)</f>
        <v/>
      </c>
      <c r="C928" s="909"/>
      <c r="D928" s="909"/>
      <c r="E928" s="909"/>
      <c r="F928" s="909"/>
      <c r="G928" s="909"/>
      <c r="H928" s="909"/>
      <c r="I928" s="909"/>
      <c r="J928" s="325" t="str">
        <f>IF(基本情報入力シート!M965="","",基本情報入力シート!M965)</f>
        <v/>
      </c>
      <c r="K928" s="325" t="str">
        <f>IF(基本情報入力シート!R965="","",基本情報入力シート!R965)</f>
        <v/>
      </c>
      <c r="L928" s="325" t="str">
        <f>IF(基本情報入力シート!W965="","",基本情報入力シート!W965)</f>
        <v/>
      </c>
      <c r="M928" s="335" t="str">
        <f>IF(基本情報入力シート!X965="","",基本情報入力シート!X965)</f>
        <v/>
      </c>
      <c r="N928" s="339" t="str">
        <f>IF(基本情報入力シート!Y965="","",基本情報入力シート!Y965)</f>
        <v/>
      </c>
      <c r="O928" s="47"/>
      <c r="P928" s="48"/>
      <c r="Q928" s="49"/>
      <c r="R928" s="47"/>
      <c r="S928" s="336"/>
      <c r="T928" s="454" t="str">
        <f>IFERROR(S928*VLOOKUP(AE928,【参考】数式用3!$AN$3:$BU$14,MATCH(N928,【参考】数式用3!$AN$2:$BU$2,0)),"")</f>
        <v/>
      </c>
      <c r="U928" s="337"/>
      <c r="V928" s="55"/>
      <c r="W928" s="55"/>
      <c r="X928" s="960" t="str">
        <f>IFERROR(V928*VLOOKUP(AF928,【参考】数式用3!$AN$15:$BU$23,MATCH(N928,【参考】数式用3!$AN$2:$BU$2,0)),"")</f>
        <v/>
      </c>
      <c r="Y928" s="961"/>
      <c r="Z928" s="450"/>
      <c r="AA928" s="428"/>
      <c r="AB928" s="338" t="str">
        <f>IFERROR(AA928*VLOOKUP(AG928,【参考】数式用3!$AN$24:$BU$27,MATCH(N928,【参考】数式用3!$AN$2:$BU$2,0)),"")</f>
        <v/>
      </c>
      <c r="AC928" s="50"/>
      <c r="AD928" s="427" t="str">
        <f t="shared" si="59"/>
        <v/>
      </c>
      <c r="AE928" s="323" t="str">
        <f t="shared" si="60"/>
        <v/>
      </c>
      <c r="AF928" s="323" t="str">
        <f t="shared" si="61"/>
        <v/>
      </c>
      <c r="AG928" s="323" t="str">
        <f t="shared" si="62"/>
        <v/>
      </c>
    </row>
    <row r="929" spans="1:33" ht="25" customHeight="1">
      <c r="A929" s="430">
        <v>905</v>
      </c>
      <c r="B929" s="908" t="str">
        <f>IF(基本情報入力シート!C966="","",基本情報入力シート!C966)</f>
        <v/>
      </c>
      <c r="C929" s="909"/>
      <c r="D929" s="909"/>
      <c r="E929" s="909"/>
      <c r="F929" s="909"/>
      <c r="G929" s="909"/>
      <c r="H929" s="909"/>
      <c r="I929" s="909"/>
      <c r="J929" s="325" t="str">
        <f>IF(基本情報入力シート!M966="","",基本情報入力シート!M966)</f>
        <v/>
      </c>
      <c r="K929" s="325" t="str">
        <f>IF(基本情報入力シート!R966="","",基本情報入力シート!R966)</f>
        <v/>
      </c>
      <c r="L929" s="325" t="str">
        <f>IF(基本情報入力シート!W966="","",基本情報入力シート!W966)</f>
        <v/>
      </c>
      <c r="M929" s="335" t="str">
        <f>IF(基本情報入力シート!X966="","",基本情報入力シート!X966)</f>
        <v/>
      </c>
      <c r="N929" s="339" t="str">
        <f>IF(基本情報入力シート!Y966="","",基本情報入力シート!Y966)</f>
        <v/>
      </c>
      <c r="O929" s="47"/>
      <c r="P929" s="48"/>
      <c r="Q929" s="49"/>
      <c r="R929" s="47"/>
      <c r="S929" s="336"/>
      <c r="T929" s="454" t="str">
        <f>IFERROR(S929*VLOOKUP(AE929,【参考】数式用3!$AN$3:$BU$14,MATCH(N929,【参考】数式用3!$AN$2:$BU$2,0)),"")</f>
        <v/>
      </c>
      <c r="U929" s="337"/>
      <c r="V929" s="55"/>
      <c r="W929" s="55"/>
      <c r="X929" s="960" t="str">
        <f>IFERROR(V929*VLOOKUP(AF929,【参考】数式用3!$AN$15:$BU$23,MATCH(N929,【参考】数式用3!$AN$2:$BU$2,0)),"")</f>
        <v/>
      </c>
      <c r="Y929" s="961"/>
      <c r="Z929" s="450"/>
      <c r="AA929" s="428"/>
      <c r="AB929" s="338" t="str">
        <f>IFERROR(AA929*VLOOKUP(AG929,【参考】数式用3!$AN$24:$BU$27,MATCH(N929,【参考】数式用3!$AN$2:$BU$2,0)),"")</f>
        <v/>
      </c>
      <c r="AC929" s="50"/>
      <c r="AD929" s="427" t="str">
        <f t="shared" si="59"/>
        <v/>
      </c>
      <c r="AE929" s="323" t="str">
        <f t="shared" si="60"/>
        <v/>
      </c>
      <c r="AF929" s="323" t="str">
        <f t="shared" si="61"/>
        <v/>
      </c>
      <c r="AG929" s="323" t="str">
        <f t="shared" si="62"/>
        <v/>
      </c>
    </row>
    <row r="930" spans="1:33" ht="25" customHeight="1">
      <c r="A930" s="430">
        <v>906</v>
      </c>
      <c r="B930" s="908" t="str">
        <f>IF(基本情報入力シート!C967="","",基本情報入力シート!C967)</f>
        <v/>
      </c>
      <c r="C930" s="909"/>
      <c r="D930" s="909"/>
      <c r="E930" s="909"/>
      <c r="F930" s="909"/>
      <c r="G930" s="909"/>
      <c r="H930" s="909"/>
      <c r="I930" s="909"/>
      <c r="J930" s="325" t="str">
        <f>IF(基本情報入力シート!M967="","",基本情報入力シート!M967)</f>
        <v/>
      </c>
      <c r="K930" s="325" t="str">
        <f>IF(基本情報入力シート!R967="","",基本情報入力シート!R967)</f>
        <v/>
      </c>
      <c r="L930" s="325" t="str">
        <f>IF(基本情報入力シート!W967="","",基本情報入力シート!W967)</f>
        <v/>
      </c>
      <c r="M930" s="335" t="str">
        <f>IF(基本情報入力シート!X967="","",基本情報入力シート!X967)</f>
        <v/>
      </c>
      <c r="N930" s="339" t="str">
        <f>IF(基本情報入力シート!Y967="","",基本情報入力シート!Y967)</f>
        <v/>
      </c>
      <c r="O930" s="47"/>
      <c r="P930" s="48"/>
      <c r="Q930" s="49"/>
      <c r="R930" s="47"/>
      <c r="S930" s="336"/>
      <c r="T930" s="454" t="str">
        <f>IFERROR(S930*VLOOKUP(AE930,【参考】数式用3!$AN$3:$BU$14,MATCH(N930,【参考】数式用3!$AN$2:$BU$2,0)),"")</f>
        <v/>
      </c>
      <c r="U930" s="337"/>
      <c r="V930" s="55"/>
      <c r="W930" s="55"/>
      <c r="X930" s="960" t="str">
        <f>IFERROR(V930*VLOOKUP(AF930,【参考】数式用3!$AN$15:$BU$23,MATCH(N930,【参考】数式用3!$AN$2:$BU$2,0)),"")</f>
        <v/>
      </c>
      <c r="Y930" s="961"/>
      <c r="Z930" s="450"/>
      <c r="AA930" s="428"/>
      <c r="AB930" s="338" t="str">
        <f>IFERROR(AA930*VLOOKUP(AG930,【参考】数式用3!$AN$24:$BU$27,MATCH(N930,【参考】数式用3!$AN$2:$BU$2,0)),"")</f>
        <v/>
      </c>
      <c r="AC930" s="50"/>
      <c r="AD930" s="427" t="str">
        <f t="shared" si="59"/>
        <v/>
      </c>
      <c r="AE930" s="323" t="str">
        <f t="shared" si="60"/>
        <v/>
      </c>
      <c r="AF930" s="323" t="str">
        <f t="shared" si="61"/>
        <v/>
      </c>
      <c r="AG930" s="323" t="str">
        <f t="shared" si="62"/>
        <v/>
      </c>
    </row>
    <row r="931" spans="1:33" ht="25" customHeight="1">
      <c r="A931" s="430">
        <v>907</v>
      </c>
      <c r="B931" s="908" t="str">
        <f>IF(基本情報入力シート!C968="","",基本情報入力シート!C968)</f>
        <v/>
      </c>
      <c r="C931" s="909"/>
      <c r="D931" s="909"/>
      <c r="E931" s="909"/>
      <c r="F931" s="909"/>
      <c r="G931" s="909"/>
      <c r="H931" s="909"/>
      <c r="I931" s="909"/>
      <c r="J931" s="325" t="str">
        <f>IF(基本情報入力シート!M968="","",基本情報入力シート!M968)</f>
        <v/>
      </c>
      <c r="K931" s="325" t="str">
        <f>IF(基本情報入力シート!R968="","",基本情報入力シート!R968)</f>
        <v/>
      </c>
      <c r="L931" s="325" t="str">
        <f>IF(基本情報入力シート!W968="","",基本情報入力シート!W968)</f>
        <v/>
      </c>
      <c r="M931" s="335" t="str">
        <f>IF(基本情報入力シート!X968="","",基本情報入力シート!X968)</f>
        <v/>
      </c>
      <c r="N931" s="339" t="str">
        <f>IF(基本情報入力シート!Y968="","",基本情報入力シート!Y968)</f>
        <v/>
      </c>
      <c r="O931" s="47"/>
      <c r="P931" s="48"/>
      <c r="Q931" s="49"/>
      <c r="R931" s="47"/>
      <c r="S931" s="336"/>
      <c r="T931" s="454" t="str">
        <f>IFERROR(S931*VLOOKUP(AE931,【参考】数式用3!$AN$3:$BU$14,MATCH(N931,【参考】数式用3!$AN$2:$BU$2,0)),"")</f>
        <v/>
      </c>
      <c r="U931" s="337"/>
      <c r="V931" s="55"/>
      <c r="W931" s="55"/>
      <c r="X931" s="960" t="str">
        <f>IFERROR(V931*VLOOKUP(AF931,【参考】数式用3!$AN$15:$BU$23,MATCH(N931,【参考】数式用3!$AN$2:$BU$2,0)),"")</f>
        <v/>
      </c>
      <c r="Y931" s="961"/>
      <c r="Z931" s="450"/>
      <c r="AA931" s="428"/>
      <c r="AB931" s="338" t="str">
        <f>IFERROR(AA931*VLOOKUP(AG931,【参考】数式用3!$AN$24:$BU$27,MATCH(N931,【参考】数式用3!$AN$2:$BU$2,0)),"")</f>
        <v/>
      </c>
      <c r="AC931" s="50"/>
      <c r="AD931" s="427" t="str">
        <f t="shared" si="59"/>
        <v/>
      </c>
      <c r="AE931" s="323" t="str">
        <f t="shared" si="60"/>
        <v/>
      </c>
      <c r="AF931" s="323" t="str">
        <f t="shared" si="61"/>
        <v/>
      </c>
      <c r="AG931" s="323" t="str">
        <f t="shared" si="62"/>
        <v/>
      </c>
    </row>
    <row r="932" spans="1:33" ht="25" customHeight="1">
      <c r="A932" s="430">
        <v>908</v>
      </c>
      <c r="B932" s="908" t="str">
        <f>IF(基本情報入力シート!C969="","",基本情報入力シート!C969)</f>
        <v/>
      </c>
      <c r="C932" s="909"/>
      <c r="D932" s="909"/>
      <c r="E932" s="909"/>
      <c r="F932" s="909"/>
      <c r="G932" s="909"/>
      <c r="H932" s="909"/>
      <c r="I932" s="909"/>
      <c r="J932" s="325" t="str">
        <f>IF(基本情報入力シート!M969="","",基本情報入力シート!M969)</f>
        <v/>
      </c>
      <c r="K932" s="325" t="str">
        <f>IF(基本情報入力シート!R969="","",基本情報入力シート!R969)</f>
        <v/>
      </c>
      <c r="L932" s="325" t="str">
        <f>IF(基本情報入力シート!W969="","",基本情報入力シート!W969)</f>
        <v/>
      </c>
      <c r="M932" s="335" t="str">
        <f>IF(基本情報入力シート!X969="","",基本情報入力シート!X969)</f>
        <v/>
      </c>
      <c r="N932" s="339" t="str">
        <f>IF(基本情報入力シート!Y969="","",基本情報入力シート!Y969)</f>
        <v/>
      </c>
      <c r="O932" s="47"/>
      <c r="P932" s="48"/>
      <c r="Q932" s="49"/>
      <c r="R932" s="47"/>
      <c r="S932" s="336"/>
      <c r="T932" s="454" t="str">
        <f>IFERROR(S932*VLOOKUP(AE932,【参考】数式用3!$AN$3:$BU$14,MATCH(N932,【参考】数式用3!$AN$2:$BU$2,0)),"")</f>
        <v/>
      </c>
      <c r="U932" s="337"/>
      <c r="V932" s="55"/>
      <c r="W932" s="55"/>
      <c r="X932" s="960" t="str">
        <f>IFERROR(V932*VLOOKUP(AF932,【参考】数式用3!$AN$15:$BU$23,MATCH(N932,【参考】数式用3!$AN$2:$BU$2,0)),"")</f>
        <v/>
      </c>
      <c r="Y932" s="961"/>
      <c r="Z932" s="450"/>
      <c r="AA932" s="428"/>
      <c r="AB932" s="338" t="str">
        <f>IFERROR(AA932*VLOOKUP(AG932,【参考】数式用3!$AN$24:$BU$27,MATCH(N932,【参考】数式用3!$AN$2:$BU$2,0)),"")</f>
        <v/>
      </c>
      <c r="AC932" s="50"/>
      <c r="AD932" s="427" t="str">
        <f t="shared" si="59"/>
        <v/>
      </c>
      <c r="AE932" s="323" t="str">
        <f t="shared" si="60"/>
        <v/>
      </c>
      <c r="AF932" s="323" t="str">
        <f t="shared" si="61"/>
        <v/>
      </c>
      <c r="AG932" s="323" t="str">
        <f t="shared" si="62"/>
        <v/>
      </c>
    </row>
    <row r="933" spans="1:33" ht="25" customHeight="1">
      <c r="A933" s="430">
        <v>909</v>
      </c>
      <c r="B933" s="908" t="str">
        <f>IF(基本情報入力シート!C970="","",基本情報入力シート!C970)</f>
        <v/>
      </c>
      <c r="C933" s="909"/>
      <c r="D933" s="909"/>
      <c r="E933" s="909"/>
      <c r="F933" s="909"/>
      <c r="G933" s="909"/>
      <c r="H933" s="909"/>
      <c r="I933" s="909"/>
      <c r="J933" s="325" t="str">
        <f>IF(基本情報入力シート!M970="","",基本情報入力シート!M970)</f>
        <v/>
      </c>
      <c r="K933" s="325" t="str">
        <f>IF(基本情報入力シート!R970="","",基本情報入力シート!R970)</f>
        <v/>
      </c>
      <c r="L933" s="325" t="str">
        <f>IF(基本情報入力シート!W970="","",基本情報入力シート!W970)</f>
        <v/>
      </c>
      <c r="M933" s="335" t="str">
        <f>IF(基本情報入力シート!X970="","",基本情報入力シート!X970)</f>
        <v/>
      </c>
      <c r="N933" s="339" t="str">
        <f>IF(基本情報入力シート!Y970="","",基本情報入力シート!Y970)</f>
        <v/>
      </c>
      <c r="O933" s="47"/>
      <c r="P933" s="48"/>
      <c r="Q933" s="49"/>
      <c r="R933" s="47"/>
      <c r="S933" s="336"/>
      <c r="T933" s="454" t="str">
        <f>IFERROR(S933*VLOOKUP(AE933,【参考】数式用3!$AN$3:$BU$14,MATCH(N933,【参考】数式用3!$AN$2:$BU$2,0)),"")</f>
        <v/>
      </c>
      <c r="U933" s="337"/>
      <c r="V933" s="55"/>
      <c r="W933" s="55"/>
      <c r="X933" s="960" t="str">
        <f>IFERROR(V933*VLOOKUP(AF933,【参考】数式用3!$AN$15:$BU$23,MATCH(N933,【参考】数式用3!$AN$2:$BU$2,0)),"")</f>
        <v/>
      </c>
      <c r="Y933" s="961"/>
      <c r="Z933" s="450"/>
      <c r="AA933" s="428"/>
      <c r="AB933" s="338" t="str">
        <f>IFERROR(AA933*VLOOKUP(AG933,【参考】数式用3!$AN$24:$BU$27,MATCH(N933,【参考】数式用3!$AN$2:$BU$2,0)),"")</f>
        <v/>
      </c>
      <c r="AC933" s="50"/>
      <c r="AD933" s="427" t="str">
        <f t="shared" si="59"/>
        <v/>
      </c>
      <c r="AE933" s="323" t="str">
        <f t="shared" si="60"/>
        <v/>
      </c>
      <c r="AF933" s="323" t="str">
        <f t="shared" si="61"/>
        <v/>
      </c>
      <c r="AG933" s="323" t="str">
        <f t="shared" si="62"/>
        <v/>
      </c>
    </row>
    <row r="934" spans="1:33" ht="25" customHeight="1">
      <c r="A934" s="430">
        <v>910</v>
      </c>
      <c r="B934" s="908" t="str">
        <f>IF(基本情報入力シート!C971="","",基本情報入力シート!C971)</f>
        <v/>
      </c>
      <c r="C934" s="909"/>
      <c r="D934" s="909"/>
      <c r="E934" s="909"/>
      <c r="F934" s="909"/>
      <c r="G934" s="909"/>
      <c r="H934" s="909"/>
      <c r="I934" s="909"/>
      <c r="J934" s="325" t="str">
        <f>IF(基本情報入力シート!M971="","",基本情報入力シート!M971)</f>
        <v/>
      </c>
      <c r="K934" s="325" t="str">
        <f>IF(基本情報入力シート!R971="","",基本情報入力シート!R971)</f>
        <v/>
      </c>
      <c r="L934" s="325" t="str">
        <f>IF(基本情報入力シート!W971="","",基本情報入力シート!W971)</f>
        <v/>
      </c>
      <c r="M934" s="335" t="str">
        <f>IF(基本情報入力シート!X971="","",基本情報入力シート!X971)</f>
        <v/>
      </c>
      <c r="N934" s="339" t="str">
        <f>IF(基本情報入力シート!Y971="","",基本情報入力シート!Y971)</f>
        <v/>
      </c>
      <c r="O934" s="47"/>
      <c r="P934" s="48"/>
      <c r="Q934" s="49"/>
      <c r="R934" s="47"/>
      <c r="S934" s="336"/>
      <c r="T934" s="454" t="str">
        <f>IFERROR(S934*VLOOKUP(AE934,【参考】数式用3!$AN$3:$BU$14,MATCH(N934,【参考】数式用3!$AN$2:$BU$2,0)),"")</f>
        <v/>
      </c>
      <c r="U934" s="337"/>
      <c r="V934" s="55"/>
      <c r="W934" s="55"/>
      <c r="X934" s="960" t="str">
        <f>IFERROR(V934*VLOOKUP(AF934,【参考】数式用3!$AN$15:$BU$23,MATCH(N934,【参考】数式用3!$AN$2:$BU$2,0)),"")</f>
        <v/>
      </c>
      <c r="Y934" s="961"/>
      <c r="Z934" s="450"/>
      <c r="AA934" s="428"/>
      <c r="AB934" s="338" t="str">
        <f>IFERROR(AA934*VLOOKUP(AG934,【参考】数式用3!$AN$24:$BU$27,MATCH(N934,【参考】数式用3!$AN$2:$BU$2,0)),"")</f>
        <v/>
      </c>
      <c r="AC934" s="50"/>
      <c r="AD934" s="427" t="str">
        <f t="shared" si="59"/>
        <v/>
      </c>
      <c r="AE934" s="323" t="str">
        <f t="shared" si="60"/>
        <v/>
      </c>
      <c r="AF934" s="323" t="str">
        <f t="shared" si="61"/>
        <v/>
      </c>
      <c r="AG934" s="323" t="str">
        <f t="shared" si="62"/>
        <v/>
      </c>
    </row>
    <row r="935" spans="1:33" ht="25" customHeight="1">
      <c r="A935" s="430">
        <v>911</v>
      </c>
      <c r="B935" s="908" t="str">
        <f>IF(基本情報入力シート!C972="","",基本情報入力シート!C972)</f>
        <v/>
      </c>
      <c r="C935" s="909"/>
      <c r="D935" s="909"/>
      <c r="E935" s="909"/>
      <c r="F935" s="909"/>
      <c r="G935" s="909"/>
      <c r="H935" s="909"/>
      <c r="I935" s="909"/>
      <c r="J935" s="325" t="str">
        <f>IF(基本情報入力シート!M972="","",基本情報入力シート!M972)</f>
        <v/>
      </c>
      <c r="K935" s="325" t="str">
        <f>IF(基本情報入力シート!R972="","",基本情報入力シート!R972)</f>
        <v/>
      </c>
      <c r="L935" s="325" t="str">
        <f>IF(基本情報入力シート!W972="","",基本情報入力シート!W972)</f>
        <v/>
      </c>
      <c r="M935" s="335" t="str">
        <f>IF(基本情報入力シート!X972="","",基本情報入力シート!X972)</f>
        <v/>
      </c>
      <c r="N935" s="339" t="str">
        <f>IF(基本情報入力シート!Y972="","",基本情報入力シート!Y972)</f>
        <v/>
      </c>
      <c r="O935" s="47"/>
      <c r="P935" s="48"/>
      <c r="Q935" s="49"/>
      <c r="R935" s="47"/>
      <c r="S935" s="336"/>
      <c r="T935" s="454" t="str">
        <f>IFERROR(S935*VLOOKUP(AE935,【参考】数式用3!$AN$3:$BU$14,MATCH(N935,【参考】数式用3!$AN$2:$BU$2,0)),"")</f>
        <v/>
      </c>
      <c r="U935" s="337"/>
      <c r="V935" s="55"/>
      <c r="W935" s="55"/>
      <c r="X935" s="960" t="str">
        <f>IFERROR(V935*VLOOKUP(AF935,【参考】数式用3!$AN$15:$BU$23,MATCH(N935,【参考】数式用3!$AN$2:$BU$2,0)),"")</f>
        <v/>
      </c>
      <c r="Y935" s="961"/>
      <c r="Z935" s="450"/>
      <c r="AA935" s="428"/>
      <c r="AB935" s="338" t="str">
        <f>IFERROR(AA935*VLOOKUP(AG935,【参考】数式用3!$AN$24:$BU$27,MATCH(N935,【参考】数式用3!$AN$2:$BU$2,0)),"")</f>
        <v/>
      </c>
      <c r="AC935" s="50"/>
      <c r="AD935" s="427" t="str">
        <f t="shared" si="59"/>
        <v/>
      </c>
      <c r="AE935" s="323" t="str">
        <f t="shared" si="60"/>
        <v/>
      </c>
      <c r="AF935" s="323" t="str">
        <f t="shared" si="61"/>
        <v/>
      </c>
      <c r="AG935" s="323" t="str">
        <f t="shared" si="62"/>
        <v/>
      </c>
    </row>
    <row r="936" spans="1:33" ht="25" customHeight="1">
      <c r="A936" s="430">
        <v>912</v>
      </c>
      <c r="B936" s="908" t="str">
        <f>IF(基本情報入力シート!C973="","",基本情報入力シート!C973)</f>
        <v/>
      </c>
      <c r="C936" s="909"/>
      <c r="D936" s="909"/>
      <c r="E936" s="909"/>
      <c r="F936" s="909"/>
      <c r="G936" s="909"/>
      <c r="H936" s="909"/>
      <c r="I936" s="909"/>
      <c r="J936" s="325" t="str">
        <f>IF(基本情報入力シート!M973="","",基本情報入力シート!M973)</f>
        <v/>
      </c>
      <c r="K936" s="325" t="str">
        <f>IF(基本情報入力シート!R973="","",基本情報入力シート!R973)</f>
        <v/>
      </c>
      <c r="L936" s="325" t="str">
        <f>IF(基本情報入力シート!W973="","",基本情報入力シート!W973)</f>
        <v/>
      </c>
      <c r="M936" s="335" t="str">
        <f>IF(基本情報入力シート!X973="","",基本情報入力シート!X973)</f>
        <v/>
      </c>
      <c r="N936" s="339" t="str">
        <f>IF(基本情報入力シート!Y973="","",基本情報入力シート!Y973)</f>
        <v/>
      </c>
      <c r="O936" s="47"/>
      <c r="P936" s="48"/>
      <c r="Q936" s="49"/>
      <c r="R936" s="47"/>
      <c r="S936" s="336"/>
      <c r="T936" s="454" t="str">
        <f>IFERROR(S936*VLOOKUP(AE936,【参考】数式用3!$AN$3:$BU$14,MATCH(N936,【参考】数式用3!$AN$2:$BU$2,0)),"")</f>
        <v/>
      </c>
      <c r="U936" s="337"/>
      <c r="V936" s="55"/>
      <c r="W936" s="55"/>
      <c r="X936" s="960" t="str">
        <f>IFERROR(V936*VLOOKUP(AF936,【参考】数式用3!$AN$15:$BU$23,MATCH(N936,【参考】数式用3!$AN$2:$BU$2,0)),"")</f>
        <v/>
      </c>
      <c r="Y936" s="961"/>
      <c r="Z936" s="450"/>
      <c r="AA936" s="428"/>
      <c r="AB936" s="338" t="str">
        <f>IFERROR(AA936*VLOOKUP(AG936,【参考】数式用3!$AN$24:$BU$27,MATCH(N936,【参考】数式用3!$AN$2:$BU$2,0)),"")</f>
        <v/>
      </c>
      <c r="AC936" s="50"/>
      <c r="AD936" s="427" t="str">
        <f t="shared" si="59"/>
        <v/>
      </c>
      <c r="AE936" s="323" t="str">
        <f t="shared" si="60"/>
        <v/>
      </c>
      <c r="AF936" s="323" t="str">
        <f t="shared" si="61"/>
        <v/>
      </c>
      <c r="AG936" s="323" t="str">
        <f t="shared" si="62"/>
        <v/>
      </c>
    </row>
    <row r="937" spans="1:33" ht="25" customHeight="1">
      <c r="A937" s="430">
        <v>913</v>
      </c>
      <c r="B937" s="908" t="str">
        <f>IF(基本情報入力シート!C974="","",基本情報入力シート!C974)</f>
        <v/>
      </c>
      <c r="C937" s="909"/>
      <c r="D937" s="909"/>
      <c r="E937" s="909"/>
      <c r="F937" s="909"/>
      <c r="G937" s="909"/>
      <c r="H937" s="909"/>
      <c r="I937" s="909"/>
      <c r="J937" s="325" t="str">
        <f>IF(基本情報入力シート!M974="","",基本情報入力シート!M974)</f>
        <v/>
      </c>
      <c r="K937" s="325" t="str">
        <f>IF(基本情報入力シート!R974="","",基本情報入力シート!R974)</f>
        <v/>
      </c>
      <c r="L937" s="325" t="str">
        <f>IF(基本情報入力シート!W974="","",基本情報入力シート!W974)</f>
        <v/>
      </c>
      <c r="M937" s="335" t="str">
        <f>IF(基本情報入力シート!X974="","",基本情報入力シート!X974)</f>
        <v/>
      </c>
      <c r="N937" s="339" t="str">
        <f>IF(基本情報入力シート!Y974="","",基本情報入力シート!Y974)</f>
        <v/>
      </c>
      <c r="O937" s="47"/>
      <c r="P937" s="48"/>
      <c r="Q937" s="49"/>
      <c r="R937" s="47"/>
      <c r="S937" s="336"/>
      <c r="T937" s="454" t="str">
        <f>IFERROR(S937*VLOOKUP(AE937,【参考】数式用3!$AN$3:$BU$14,MATCH(N937,【参考】数式用3!$AN$2:$BU$2,0)),"")</f>
        <v/>
      </c>
      <c r="U937" s="337"/>
      <c r="V937" s="55"/>
      <c r="W937" s="55"/>
      <c r="X937" s="960" t="str">
        <f>IFERROR(V937*VLOOKUP(AF937,【参考】数式用3!$AN$15:$BU$23,MATCH(N937,【参考】数式用3!$AN$2:$BU$2,0)),"")</f>
        <v/>
      </c>
      <c r="Y937" s="961"/>
      <c r="Z937" s="450"/>
      <c r="AA937" s="428"/>
      <c r="AB937" s="338" t="str">
        <f>IFERROR(AA937*VLOOKUP(AG937,【参考】数式用3!$AN$24:$BU$27,MATCH(N937,【参考】数式用3!$AN$2:$BU$2,0)),"")</f>
        <v/>
      </c>
      <c r="AC937" s="50"/>
      <c r="AD937" s="427" t="str">
        <f t="shared" si="59"/>
        <v/>
      </c>
      <c r="AE937" s="323" t="str">
        <f t="shared" si="60"/>
        <v/>
      </c>
      <c r="AF937" s="323" t="str">
        <f t="shared" si="61"/>
        <v/>
      </c>
      <c r="AG937" s="323" t="str">
        <f t="shared" si="62"/>
        <v/>
      </c>
    </row>
    <row r="938" spans="1:33" ht="25" customHeight="1">
      <c r="A938" s="430">
        <v>914</v>
      </c>
      <c r="B938" s="908" t="str">
        <f>IF(基本情報入力シート!C975="","",基本情報入力シート!C975)</f>
        <v/>
      </c>
      <c r="C938" s="909"/>
      <c r="D938" s="909"/>
      <c r="E938" s="909"/>
      <c r="F938" s="909"/>
      <c r="G938" s="909"/>
      <c r="H938" s="909"/>
      <c r="I938" s="909"/>
      <c r="J938" s="325" t="str">
        <f>IF(基本情報入力シート!M975="","",基本情報入力シート!M975)</f>
        <v/>
      </c>
      <c r="K938" s="325" t="str">
        <f>IF(基本情報入力シート!R975="","",基本情報入力シート!R975)</f>
        <v/>
      </c>
      <c r="L938" s="325" t="str">
        <f>IF(基本情報入力シート!W975="","",基本情報入力シート!W975)</f>
        <v/>
      </c>
      <c r="M938" s="335" t="str">
        <f>IF(基本情報入力シート!X975="","",基本情報入力シート!X975)</f>
        <v/>
      </c>
      <c r="N938" s="339" t="str">
        <f>IF(基本情報入力シート!Y975="","",基本情報入力シート!Y975)</f>
        <v/>
      </c>
      <c r="O938" s="47"/>
      <c r="P938" s="48"/>
      <c r="Q938" s="49"/>
      <c r="R938" s="47"/>
      <c r="S938" s="336"/>
      <c r="T938" s="454" t="str">
        <f>IFERROR(S938*VLOOKUP(AE938,【参考】数式用3!$AN$3:$BU$14,MATCH(N938,【参考】数式用3!$AN$2:$BU$2,0)),"")</f>
        <v/>
      </c>
      <c r="U938" s="337"/>
      <c r="V938" s="55"/>
      <c r="W938" s="55"/>
      <c r="X938" s="960" t="str">
        <f>IFERROR(V938*VLOOKUP(AF938,【参考】数式用3!$AN$15:$BU$23,MATCH(N938,【参考】数式用3!$AN$2:$BU$2,0)),"")</f>
        <v/>
      </c>
      <c r="Y938" s="961"/>
      <c r="Z938" s="450"/>
      <c r="AA938" s="428"/>
      <c r="AB938" s="338" t="str">
        <f>IFERROR(AA938*VLOOKUP(AG938,【参考】数式用3!$AN$24:$BU$27,MATCH(N938,【参考】数式用3!$AN$2:$BU$2,0)),"")</f>
        <v/>
      </c>
      <c r="AC938" s="50"/>
      <c r="AD938" s="427" t="str">
        <f t="shared" si="59"/>
        <v/>
      </c>
      <c r="AE938" s="323" t="str">
        <f t="shared" si="60"/>
        <v/>
      </c>
      <c r="AF938" s="323" t="str">
        <f t="shared" si="61"/>
        <v/>
      </c>
      <c r="AG938" s="323" t="str">
        <f t="shared" si="62"/>
        <v/>
      </c>
    </row>
    <row r="939" spans="1:33" ht="25" customHeight="1">
      <c r="A939" s="430">
        <v>915</v>
      </c>
      <c r="B939" s="908" t="str">
        <f>IF(基本情報入力シート!C976="","",基本情報入力シート!C976)</f>
        <v/>
      </c>
      <c r="C939" s="909"/>
      <c r="D939" s="909"/>
      <c r="E939" s="909"/>
      <c r="F939" s="909"/>
      <c r="G939" s="909"/>
      <c r="H939" s="909"/>
      <c r="I939" s="909"/>
      <c r="J939" s="325" t="str">
        <f>IF(基本情報入力シート!M976="","",基本情報入力シート!M976)</f>
        <v/>
      </c>
      <c r="K939" s="325" t="str">
        <f>IF(基本情報入力シート!R976="","",基本情報入力シート!R976)</f>
        <v/>
      </c>
      <c r="L939" s="325" t="str">
        <f>IF(基本情報入力シート!W976="","",基本情報入力シート!W976)</f>
        <v/>
      </c>
      <c r="M939" s="335" t="str">
        <f>IF(基本情報入力シート!X976="","",基本情報入力シート!X976)</f>
        <v/>
      </c>
      <c r="N939" s="339" t="str">
        <f>IF(基本情報入力シート!Y976="","",基本情報入力シート!Y976)</f>
        <v/>
      </c>
      <c r="O939" s="47"/>
      <c r="P939" s="48"/>
      <c r="Q939" s="49"/>
      <c r="R939" s="47"/>
      <c r="S939" s="336"/>
      <c r="T939" s="454" t="str">
        <f>IFERROR(S939*VLOOKUP(AE939,【参考】数式用3!$AN$3:$BU$14,MATCH(N939,【参考】数式用3!$AN$2:$BU$2,0)),"")</f>
        <v/>
      </c>
      <c r="U939" s="337"/>
      <c r="V939" s="55"/>
      <c r="W939" s="55"/>
      <c r="X939" s="960" t="str">
        <f>IFERROR(V939*VLOOKUP(AF939,【参考】数式用3!$AN$15:$BU$23,MATCH(N939,【参考】数式用3!$AN$2:$BU$2,0)),"")</f>
        <v/>
      </c>
      <c r="Y939" s="961"/>
      <c r="Z939" s="450"/>
      <c r="AA939" s="428"/>
      <c r="AB939" s="338" t="str">
        <f>IFERROR(AA939*VLOOKUP(AG939,【参考】数式用3!$AN$24:$BU$27,MATCH(N939,【参考】数式用3!$AN$2:$BU$2,0)),"")</f>
        <v/>
      </c>
      <c r="AC939" s="50"/>
      <c r="AD939" s="427" t="str">
        <f t="shared" si="59"/>
        <v/>
      </c>
      <c r="AE939" s="323" t="str">
        <f t="shared" si="60"/>
        <v/>
      </c>
      <c r="AF939" s="323" t="str">
        <f t="shared" si="61"/>
        <v/>
      </c>
      <c r="AG939" s="323" t="str">
        <f t="shared" si="62"/>
        <v/>
      </c>
    </row>
    <row r="940" spans="1:33" ht="25" customHeight="1">
      <c r="A940" s="430">
        <v>916</v>
      </c>
      <c r="B940" s="908" t="str">
        <f>IF(基本情報入力シート!C977="","",基本情報入力シート!C977)</f>
        <v/>
      </c>
      <c r="C940" s="909"/>
      <c r="D940" s="909"/>
      <c r="E940" s="909"/>
      <c r="F940" s="909"/>
      <c r="G940" s="909"/>
      <c r="H940" s="909"/>
      <c r="I940" s="909"/>
      <c r="J940" s="325" t="str">
        <f>IF(基本情報入力シート!M977="","",基本情報入力シート!M977)</f>
        <v/>
      </c>
      <c r="K940" s="325" t="str">
        <f>IF(基本情報入力シート!R977="","",基本情報入力シート!R977)</f>
        <v/>
      </c>
      <c r="L940" s="325" t="str">
        <f>IF(基本情報入力シート!W977="","",基本情報入力シート!W977)</f>
        <v/>
      </c>
      <c r="M940" s="335" t="str">
        <f>IF(基本情報入力シート!X977="","",基本情報入力シート!X977)</f>
        <v/>
      </c>
      <c r="N940" s="339" t="str">
        <f>IF(基本情報入力シート!Y977="","",基本情報入力シート!Y977)</f>
        <v/>
      </c>
      <c r="O940" s="47"/>
      <c r="P940" s="48"/>
      <c r="Q940" s="49"/>
      <c r="R940" s="47"/>
      <c r="S940" s="336"/>
      <c r="T940" s="454" t="str">
        <f>IFERROR(S940*VLOOKUP(AE940,【参考】数式用3!$AN$3:$BU$14,MATCH(N940,【参考】数式用3!$AN$2:$BU$2,0)),"")</f>
        <v/>
      </c>
      <c r="U940" s="337"/>
      <c r="V940" s="55"/>
      <c r="W940" s="55"/>
      <c r="X940" s="960" t="str">
        <f>IFERROR(V940*VLOOKUP(AF940,【参考】数式用3!$AN$15:$BU$23,MATCH(N940,【参考】数式用3!$AN$2:$BU$2,0)),"")</f>
        <v/>
      </c>
      <c r="Y940" s="961"/>
      <c r="Z940" s="450"/>
      <c r="AA940" s="428"/>
      <c r="AB940" s="338" t="str">
        <f>IFERROR(AA940*VLOOKUP(AG940,【参考】数式用3!$AN$24:$BU$27,MATCH(N940,【参考】数式用3!$AN$2:$BU$2,0)),"")</f>
        <v/>
      </c>
      <c r="AC940" s="50"/>
      <c r="AD940" s="427" t="str">
        <f t="shared" si="59"/>
        <v/>
      </c>
      <c r="AE940" s="323" t="str">
        <f t="shared" si="60"/>
        <v/>
      </c>
      <c r="AF940" s="323" t="str">
        <f t="shared" si="61"/>
        <v/>
      </c>
      <c r="AG940" s="323" t="str">
        <f t="shared" si="62"/>
        <v/>
      </c>
    </row>
    <row r="941" spans="1:33" ht="25" customHeight="1">
      <c r="A941" s="430">
        <v>917</v>
      </c>
      <c r="B941" s="908" t="str">
        <f>IF(基本情報入力シート!C978="","",基本情報入力シート!C978)</f>
        <v/>
      </c>
      <c r="C941" s="909"/>
      <c r="D941" s="909"/>
      <c r="E941" s="909"/>
      <c r="F941" s="909"/>
      <c r="G941" s="909"/>
      <c r="H941" s="909"/>
      <c r="I941" s="909"/>
      <c r="J941" s="325" t="str">
        <f>IF(基本情報入力シート!M978="","",基本情報入力シート!M978)</f>
        <v/>
      </c>
      <c r="K941" s="325" t="str">
        <f>IF(基本情報入力シート!R978="","",基本情報入力シート!R978)</f>
        <v/>
      </c>
      <c r="L941" s="325" t="str">
        <f>IF(基本情報入力シート!W978="","",基本情報入力シート!W978)</f>
        <v/>
      </c>
      <c r="M941" s="335" t="str">
        <f>IF(基本情報入力シート!X978="","",基本情報入力シート!X978)</f>
        <v/>
      </c>
      <c r="N941" s="339" t="str">
        <f>IF(基本情報入力シート!Y978="","",基本情報入力シート!Y978)</f>
        <v/>
      </c>
      <c r="O941" s="47"/>
      <c r="P941" s="48"/>
      <c r="Q941" s="49"/>
      <c r="R941" s="47"/>
      <c r="S941" s="336"/>
      <c r="T941" s="454" t="str">
        <f>IFERROR(S941*VLOOKUP(AE941,【参考】数式用3!$AN$3:$BU$14,MATCH(N941,【参考】数式用3!$AN$2:$BU$2,0)),"")</f>
        <v/>
      </c>
      <c r="U941" s="337"/>
      <c r="V941" s="55"/>
      <c r="W941" s="55"/>
      <c r="X941" s="960" t="str">
        <f>IFERROR(V941*VLOOKUP(AF941,【参考】数式用3!$AN$15:$BU$23,MATCH(N941,【参考】数式用3!$AN$2:$BU$2,0)),"")</f>
        <v/>
      </c>
      <c r="Y941" s="961"/>
      <c r="Z941" s="450"/>
      <c r="AA941" s="428"/>
      <c r="AB941" s="338" t="str">
        <f>IFERROR(AA941*VLOOKUP(AG941,【参考】数式用3!$AN$24:$BU$27,MATCH(N941,【参考】数式用3!$AN$2:$BU$2,0)),"")</f>
        <v/>
      </c>
      <c r="AC941" s="50"/>
      <c r="AD941" s="427" t="str">
        <f t="shared" si="59"/>
        <v/>
      </c>
      <c r="AE941" s="323" t="str">
        <f t="shared" si="60"/>
        <v/>
      </c>
      <c r="AF941" s="323" t="str">
        <f t="shared" si="61"/>
        <v/>
      </c>
      <c r="AG941" s="323" t="str">
        <f t="shared" si="62"/>
        <v/>
      </c>
    </row>
    <row r="942" spans="1:33" ht="25" customHeight="1">
      <c r="A942" s="430">
        <v>918</v>
      </c>
      <c r="B942" s="908" t="str">
        <f>IF(基本情報入力シート!C979="","",基本情報入力シート!C979)</f>
        <v/>
      </c>
      <c r="C942" s="909"/>
      <c r="D942" s="909"/>
      <c r="E942" s="909"/>
      <c r="F942" s="909"/>
      <c r="G942" s="909"/>
      <c r="H942" s="909"/>
      <c r="I942" s="909"/>
      <c r="J942" s="325" t="str">
        <f>IF(基本情報入力シート!M979="","",基本情報入力シート!M979)</f>
        <v/>
      </c>
      <c r="K942" s="325" t="str">
        <f>IF(基本情報入力シート!R979="","",基本情報入力シート!R979)</f>
        <v/>
      </c>
      <c r="L942" s="325" t="str">
        <f>IF(基本情報入力シート!W979="","",基本情報入力シート!W979)</f>
        <v/>
      </c>
      <c r="M942" s="335" t="str">
        <f>IF(基本情報入力シート!X979="","",基本情報入力シート!X979)</f>
        <v/>
      </c>
      <c r="N942" s="339" t="str">
        <f>IF(基本情報入力シート!Y979="","",基本情報入力シート!Y979)</f>
        <v/>
      </c>
      <c r="O942" s="47"/>
      <c r="P942" s="48"/>
      <c r="Q942" s="49"/>
      <c r="R942" s="47"/>
      <c r="S942" s="336"/>
      <c r="T942" s="454" t="str">
        <f>IFERROR(S942*VLOOKUP(AE942,【参考】数式用3!$AN$3:$BU$14,MATCH(N942,【参考】数式用3!$AN$2:$BU$2,0)),"")</f>
        <v/>
      </c>
      <c r="U942" s="337"/>
      <c r="V942" s="55"/>
      <c r="W942" s="55"/>
      <c r="X942" s="960" t="str">
        <f>IFERROR(V942*VLOOKUP(AF942,【参考】数式用3!$AN$15:$BU$23,MATCH(N942,【参考】数式用3!$AN$2:$BU$2,0)),"")</f>
        <v/>
      </c>
      <c r="Y942" s="961"/>
      <c r="Z942" s="450"/>
      <c r="AA942" s="428"/>
      <c r="AB942" s="338" t="str">
        <f>IFERROR(AA942*VLOOKUP(AG942,【参考】数式用3!$AN$24:$BU$27,MATCH(N942,【参考】数式用3!$AN$2:$BU$2,0)),"")</f>
        <v/>
      </c>
      <c r="AC942" s="50"/>
      <c r="AD942" s="427" t="str">
        <f t="shared" si="59"/>
        <v/>
      </c>
      <c r="AE942" s="323" t="str">
        <f t="shared" si="60"/>
        <v/>
      </c>
      <c r="AF942" s="323" t="str">
        <f t="shared" si="61"/>
        <v/>
      </c>
      <c r="AG942" s="323" t="str">
        <f t="shared" si="62"/>
        <v/>
      </c>
    </row>
    <row r="943" spans="1:33" ht="25" customHeight="1">
      <c r="A943" s="430">
        <v>919</v>
      </c>
      <c r="B943" s="908" t="str">
        <f>IF(基本情報入力シート!C980="","",基本情報入力シート!C980)</f>
        <v/>
      </c>
      <c r="C943" s="909"/>
      <c r="D943" s="909"/>
      <c r="E943" s="909"/>
      <c r="F943" s="909"/>
      <c r="G943" s="909"/>
      <c r="H943" s="909"/>
      <c r="I943" s="909"/>
      <c r="J943" s="325" t="str">
        <f>IF(基本情報入力シート!M980="","",基本情報入力シート!M980)</f>
        <v/>
      </c>
      <c r="K943" s="325" t="str">
        <f>IF(基本情報入力シート!R980="","",基本情報入力シート!R980)</f>
        <v/>
      </c>
      <c r="L943" s="325" t="str">
        <f>IF(基本情報入力シート!W980="","",基本情報入力シート!W980)</f>
        <v/>
      </c>
      <c r="M943" s="335" t="str">
        <f>IF(基本情報入力シート!X980="","",基本情報入力シート!X980)</f>
        <v/>
      </c>
      <c r="N943" s="339" t="str">
        <f>IF(基本情報入力シート!Y980="","",基本情報入力シート!Y980)</f>
        <v/>
      </c>
      <c r="O943" s="47"/>
      <c r="P943" s="48"/>
      <c r="Q943" s="49"/>
      <c r="R943" s="47"/>
      <c r="S943" s="336"/>
      <c r="T943" s="454" t="str">
        <f>IFERROR(S943*VLOOKUP(AE943,【参考】数式用3!$AN$3:$BU$14,MATCH(N943,【参考】数式用3!$AN$2:$BU$2,0)),"")</f>
        <v/>
      </c>
      <c r="U943" s="337"/>
      <c r="V943" s="55"/>
      <c r="W943" s="55"/>
      <c r="X943" s="960" t="str">
        <f>IFERROR(V943*VLOOKUP(AF943,【参考】数式用3!$AN$15:$BU$23,MATCH(N943,【参考】数式用3!$AN$2:$BU$2,0)),"")</f>
        <v/>
      </c>
      <c r="Y943" s="961"/>
      <c r="Z943" s="450"/>
      <c r="AA943" s="428"/>
      <c r="AB943" s="338" t="str">
        <f>IFERROR(AA943*VLOOKUP(AG943,【参考】数式用3!$AN$24:$BU$27,MATCH(N943,【参考】数式用3!$AN$2:$BU$2,0)),"")</f>
        <v/>
      </c>
      <c r="AC943" s="50"/>
      <c r="AD943" s="427" t="str">
        <f t="shared" si="59"/>
        <v/>
      </c>
      <c r="AE943" s="323" t="str">
        <f t="shared" si="60"/>
        <v/>
      </c>
      <c r="AF943" s="323" t="str">
        <f t="shared" si="61"/>
        <v/>
      </c>
      <c r="AG943" s="323" t="str">
        <f t="shared" si="62"/>
        <v/>
      </c>
    </row>
    <row r="944" spans="1:33" ht="25" customHeight="1">
      <c r="A944" s="430">
        <v>920</v>
      </c>
      <c r="B944" s="908" t="str">
        <f>IF(基本情報入力シート!C981="","",基本情報入力シート!C981)</f>
        <v/>
      </c>
      <c r="C944" s="909"/>
      <c r="D944" s="909"/>
      <c r="E944" s="909"/>
      <c r="F944" s="909"/>
      <c r="G944" s="909"/>
      <c r="H944" s="909"/>
      <c r="I944" s="909"/>
      <c r="J944" s="325" t="str">
        <f>IF(基本情報入力シート!M981="","",基本情報入力シート!M981)</f>
        <v/>
      </c>
      <c r="K944" s="325" t="str">
        <f>IF(基本情報入力シート!R981="","",基本情報入力シート!R981)</f>
        <v/>
      </c>
      <c r="L944" s="325" t="str">
        <f>IF(基本情報入力シート!W981="","",基本情報入力シート!W981)</f>
        <v/>
      </c>
      <c r="M944" s="335" t="str">
        <f>IF(基本情報入力シート!X981="","",基本情報入力シート!X981)</f>
        <v/>
      </c>
      <c r="N944" s="339" t="str">
        <f>IF(基本情報入力シート!Y981="","",基本情報入力シート!Y981)</f>
        <v/>
      </c>
      <c r="O944" s="47"/>
      <c r="P944" s="48"/>
      <c r="Q944" s="49"/>
      <c r="R944" s="47"/>
      <c r="S944" s="336"/>
      <c r="T944" s="454" t="str">
        <f>IFERROR(S944*VLOOKUP(AE944,【参考】数式用3!$AN$3:$BU$14,MATCH(N944,【参考】数式用3!$AN$2:$BU$2,0)),"")</f>
        <v/>
      </c>
      <c r="U944" s="337"/>
      <c r="V944" s="55"/>
      <c r="W944" s="55"/>
      <c r="X944" s="960" t="str">
        <f>IFERROR(V944*VLOOKUP(AF944,【参考】数式用3!$AN$15:$BU$23,MATCH(N944,【参考】数式用3!$AN$2:$BU$2,0)),"")</f>
        <v/>
      </c>
      <c r="Y944" s="961"/>
      <c r="Z944" s="450"/>
      <c r="AA944" s="428"/>
      <c r="AB944" s="338" t="str">
        <f>IFERROR(AA944*VLOOKUP(AG944,【参考】数式用3!$AN$24:$BU$27,MATCH(N944,【参考】数式用3!$AN$2:$BU$2,0)),"")</f>
        <v/>
      </c>
      <c r="AC944" s="50"/>
      <c r="AD944" s="427" t="str">
        <f t="shared" si="59"/>
        <v/>
      </c>
      <c r="AE944" s="323" t="str">
        <f t="shared" si="60"/>
        <v/>
      </c>
      <c r="AF944" s="323" t="str">
        <f t="shared" si="61"/>
        <v/>
      </c>
      <c r="AG944" s="323" t="str">
        <f t="shared" si="62"/>
        <v/>
      </c>
    </row>
    <row r="945" spans="1:33" ht="25" customHeight="1">
      <c r="A945" s="430">
        <v>921</v>
      </c>
      <c r="B945" s="908" t="str">
        <f>IF(基本情報入力シート!C982="","",基本情報入力シート!C982)</f>
        <v/>
      </c>
      <c r="C945" s="909"/>
      <c r="D945" s="909"/>
      <c r="E945" s="909"/>
      <c r="F945" s="909"/>
      <c r="G945" s="909"/>
      <c r="H945" s="909"/>
      <c r="I945" s="909"/>
      <c r="J945" s="325" t="str">
        <f>IF(基本情報入力シート!M982="","",基本情報入力シート!M982)</f>
        <v/>
      </c>
      <c r="K945" s="325" t="str">
        <f>IF(基本情報入力シート!R982="","",基本情報入力シート!R982)</f>
        <v/>
      </c>
      <c r="L945" s="325" t="str">
        <f>IF(基本情報入力シート!W982="","",基本情報入力シート!W982)</f>
        <v/>
      </c>
      <c r="M945" s="335" t="str">
        <f>IF(基本情報入力シート!X982="","",基本情報入力シート!X982)</f>
        <v/>
      </c>
      <c r="N945" s="339" t="str">
        <f>IF(基本情報入力シート!Y982="","",基本情報入力シート!Y982)</f>
        <v/>
      </c>
      <c r="O945" s="47"/>
      <c r="P945" s="48"/>
      <c r="Q945" s="49"/>
      <c r="R945" s="47"/>
      <c r="S945" s="336"/>
      <c r="T945" s="454" t="str">
        <f>IFERROR(S945*VLOOKUP(AE945,【参考】数式用3!$AN$3:$BU$14,MATCH(N945,【参考】数式用3!$AN$2:$BU$2,0)),"")</f>
        <v/>
      </c>
      <c r="U945" s="337"/>
      <c r="V945" s="55"/>
      <c r="W945" s="55"/>
      <c r="X945" s="960" t="str">
        <f>IFERROR(V945*VLOOKUP(AF945,【参考】数式用3!$AN$15:$BU$23,MATCH(N945,【参考】数式用3!$AN$2:$BU$2,0)),"")</f>
        <v/>
      </c>
      <c r="Y945" s="961"/>
      <c r="Z945" s="450"/>
      <c r="AA945" s="428"/>
      <c r="AB945" s="338" t="str">
        <f>IFERROR(AA945*VLOOKUP(AG945,【参考】数式用3!$AN$24:$BU$27,MATCH(N945,【参考】数式用3!$AN$2:$BU$2,0)),"")</f>
        <v/>
      </c>
      <c r="AC945" s="50"/>
      <c r="AD945" s="427" t="str">
        <f t="shared" si="59"/>
        <v/>
      </c>
      <c r="AE945" s="323" t="str">
        <f t="shared" si="60"/>
        <v/>
      </c>
      <c r="AF945" s="323" t="str">
        <f t="shared" si="61"/>
        <v/>
      </c>
      <c r="AG945" s="323" t="str">
        <f t="shared" si="62"/>
        <v/>
      </c>
    </row>
    <row r="946" spans="1:33" ht="25" customHeight="1">
      <c r="A946" s="430">
        <v>922</v>
      </c>
      <c r="B946" s="908" t="str">
        <f>IF(基本情報入力シート!C983="","",基本情報入力シート!C983)</f>
        <v/>
      </c>
      <c r="C946" s="909"/>
      <c r="D946" s="909"/>
      <c r="E946" s="909"/>
      <c r="F946" s="909"/>
      <c r="G946" s="909"/>
      <c r="H946" s="909"/>
      <c r="I946" s="909"/>
      <c r="J946" s="325" t="str">
        <f>IF(基本情報入力シート!M983="","",基本情報入力シート!M983)</f>
        <v/>
      </c>
      <c r="K946" s="325" t="str">
        <f>IF(基本情報入力シート!R983="","",基本情報入力シート!R983)</f>
        <v/>
      </c>
      <c r="L946" s="325" t="str">
        <f>IF(基本情報入力シート!W983="","",基本情報入力シート!W983)</f>
        <v/>
      </c>
      <c r="M946" s="335" t="str">
        <f>IF(基本情報入力シート!X983="","",基本情報入力シート!X983)</f>
        <v/>
      </c>
      <c r="N946" s="339" t="str">
        <f>IF(基本情報入力シート!Y983="","",基本情報入力シート!Y983)</f>
        <v/>
      </c>
      <c r="O946" s="47"/>
      <c r="P946" s="48"/>
      <c r="Q946" s="49"/>
      <c r="R946" s="47"/>
      <c r="S946" s="336"/>
      <c r="T946" s="454" t="str">
        <f>IFERROR(S946*VLOOKUP(AE946,【参考】数式用3!$AN$3:$BU$14,MATCH(N946,【参考】数式用3!$AN$2:$BU$2,0)),"")</f>
        <v/>
      </c>
      <c r="U946" s="337"/>
      <c r="V946" s="55"/>
      <c r="W946" s="55"/>
      <c r="X946" s="960" t="str">
        <f>IFERROR(V946*VLOOKUP(AF946,【参考】数式用3!$AN$15:$BU$23,MATCH(N946,【参考】数式用3!$AN$2:$BU$2,0)),"")</f>
        <v/>
      </c>
      <c r="Y946" s="961"/>
      <c r="Z946" s="450"/>
      <c r="AA946" s="428"/>
      <c r="AB946" s="338" t="str">
        <f>IFERROR(AA946*VLOOKUP(AG946,【参考】数式用3!$AN$24:$BU$27,MATCH(N946,【参考】数式用3!$AN$2:$BU$2,0)),"")</f>
        <v/>
      </c>
      <c r="AC946" s="50"/>
      <c r="AD946" s="427" t="str">
        <f t="shared" si="59"/>
        <v/>
      </c>
      <c r="AE946" s="323" t="str">
        <f t="shared" si="60"/>
        <v/>
      </c>
      <c r="AF946" s="323" t="str">
        <f t="shared" si="61"/>
        <v/>
      </c>
      <c r="AG946" s="323" t="str">
        <f t="shared" si="62"/>
        <v/>
      </c>
    </row>
    <row r="947" spans="1:33" ht="25" customHeight="1">
      <c r="A947" s="430">
        <v>923</v>
      </c>
      <c r="B947" s="908" t="str">
        <f>IF(基本情報入力シート!C984="","",基本情報入力シート!C984)</f>
        <v/>
      </c>
      <c r="C947" s="909"/>
      <c r="D947" s="909"/>
      <c r="E947" s="909"/>
      <c r="F947" s="909"/>
      <c r="G947" s="909"/>
      <c r="H947" s="909"/>
      <c r="I947" s="909"/>
      <c r="J947" s="325" t="str">
        <f>IF(基本情報入力シート!M984="","",基本情報入力シート!M984)</f>
        <v/>
      </c>
      <c r="K947" s="325" t="str">
        <f>IF(基本情報入力シート!R984="","",基本情報入力シート!R984)</f>
        <v/>
      </c>
      <c r="L947" s="325" t="str">
        <f>IF(基本情報入力シート!W984="","",基本情報入力シート!W984)</f>
        <v/>
      </c>
      <c r="M947" s="335" t="str">
        <f>IF(基本情報入力シート!X984="","",基本情報入力シート!X984)</f>
        <v/>
      </c>
      <c r="N947" s="339" t="str">
        <f>IF(基本情報入力シート!Y984="","",基本情報入力シート!Y984)</f>
        <v/>
      </c>
      <c r="O947" s="47"/>
      <c r="P947" s="48"/>
      <c r="Q947" s="49"/>
      <c r="R947" s="47"/>
      <c r="S947" s="336"/>
      <c r="T947" s="454" t="str">
        <f>IFERROR(S947*VLOOKUP(AE947,【参考】数式用3!$AN$3:$BU$14,MATCH(N947,【参考】数式用3!$AN$2:$BU$2,0)),"")</f>
        <v/>
      </c>
      <c r="U947" s="337"/>
      <c r="V947" s="55"/>
      <c r="W947" s="55"/>
      <c r="X947" s="960" t="str">
        <f>IFERROR(V947*VLOOKUP(AF947,【参考】数式用3!$AN$15:$BU$23,MATCH(N947,【参考】数式用3!$AN$2:$BU$2,0)),"")</f>
        <v/>
      </c>
      <c r="Y947" s="961"/>
      <c r="Z947" s="450"/>
      <c r="AA947" s="428"/>
      <c r="AB947" s="338" t="str">
        <f>IFERROR(AA947*VLOOKUP(AG947,【参考】数式用3!$AN$24:$BU$27,MATCH(N947,【参考】数式用3!$AN$2:$BU$2,0)),"")</f>
        <v/>
      </c>
      <c r="AC947" s="50"/>
      <c r="AD947" s="427" t="str">
        <f t="shared" si="59"/>
        <v/>
      </c>
      <c r="AE947" s="323" t="str">
        <f t="shared" si="60"/>
        <v/>
      </c>
      <c r="AF947" s="323" t="str">
        <f t="shared" si="61"/>
        <v/>
      </c>
      <c r="AG947" s="323" t="str">
        <f t="shared" si="62"/>
        <v/>
      </c>
    </row>
    <row r="948" spans="1:33" ht="25" customHeight="1">
      <c r="A948" s="430">
        <v>924</v>
      </c>
      <c r="B948" s="908" t="str">
        <f>IF(基本情報入力シート!C985="","",基本情報入力シート!C985)</f>
        <v/>
      </c>
      <c r="C948" s="909"/>
      <c r="D948" s="909"/>
      <c r="E948" s="909"/>
      <c r="F948" s="909"/>
      <c r="G948" s="909"/>
      <c r="H948" s="909"/>
      <c r="I948" s="909"/>
      <c r="J948" s="325" t="str">
        <f>IF(基本情報入力シート!M985="","",基本情報入力シート!M985)</f>
        <v/>
      </c>
      <c r="K948" s="325" t="str">
        <f>IF(基本情報入力シート!R985="","",基本情報入力シート!R985)</f>
        <v/>
      </c>
      <c r="L948" s="325" t="str">
        <f>IF(基本情報入力シート!W985="","",基本情報入力シート!W985)</f>
        <v/>
      </c>
      <c r="M948" s="335" t="str">
        <f>IF(基本情報入力シート!X985="","",基本情報入力シート!X985)</f>
        <v/>
      </c>
      <c r="N948" s="339" t="str">
        <f>IF(基本情報入力シート!Y985="","",基本情報入力シート!Y985)</f>
        <v/>
      </c>
      <c r="O948" s="47"/>
      <c r="P948" s="48"/>
      <c r="Q948" s="49"/>
      <c r="R948" s="47"/>
      <c r="S948" s="336"/>
      <c r="T948" s="454" t="str">
        <f>IFERROR(S948*VLOOKUP(AE948,【参考】数式用3!$AN$3:$BU$14,MATCH(N948,【参考】数式用3!$AN$2:$BU$2,0)),"")</f>
        <v/>
      </c>
      <c r="U948" s="337"/>
      <c r="V948" s="55"/>
      <c r="W948" s="55"/>
      <c r="X948" s="960" t="str">
        <f>IFERROR(V948*VLOOKUP(AF948,【参考】数式用3!$AN$15:$BU$23,MATCH(N948,【参考】数式用3!$AN$2:$BU$2,0)),"")</f>
        <v/>
      </c>
      <c r="Y948" s="961"/>
      <c r="Z948" s="450"/>
      <c r="AA948" s="428"/>
      <c r="AB948" s="338" t="str">
        <f>IFERROR(AA948*VLOOKUP(AG948,【参考】数式用3!$AN$24:$BU$27,MATCH(N948,【参考】数式用3!$AN$2:$BU$2,0)),"")</f>
        <v/>
      </c>
      <c r="AC948" s="50"/>
      <c r="AD948" s="427" t="str">
        <f t="shared" si="59"/>
        <v/>
      </c>
      <c r="AE948" s="323" t="str">
        <f t="shared" si="60"/>
        <v/>
      </c>
      <c r="AF948" s="323" t="str">
        <f t="shared" si="61"/>
        <v/>
      </c>
      <c r="AG948" s="323" t="str">
        <f t="shared" si="62"/>
        <v/>
      </c>
    </row>
    <row r="949" spans="1:33" ht="25" customHeight="1">
      <c r="A949" s="430">
        <v>925</v>
      </c>
      <c r="B949" s="908" t="str">
        <f>IF(基本情報入力シート!C986="","",基本情報入力シート!C986)</f>
        <v/>
      </c>
      <c r="C949" s="909"/>
      <c r="D949" s="909"/>
      <c r="E949" s="909"/>
      <c r="F949" s="909"/>
      <c r="G949" s="909"/>
      <c r="H949" s="909"/>
      <c r="I949" s="909"/>
      <c r="J949" s="325" t="str">
        <f>IF(基本情報入力シート!M986="","",基本情報入力シート!M986)</f>
        <v/>
      </c>
      <c r="K949" s="325" t="str">
        <f>IF(基本情報入力シート!R986="","",基本情報入力シート!R986)</f>
        <v/>
      </c>
      <c r="L949" s="325" t="str">
        <f>IF(基本情報入力シート!W986="","",基本情報入力シート!W986)</f>
        <v/>
      </c>
      <c r="M949" s="335" t="str">
        <f>IF(基本情報入力シート!X986="","",基本情報入力シート!X986)</f>
        <v/>
      </c>
      <c r="N949" s="339" t="str">
        <f>IF(基本情報入力シート!Y986="","",基本情報入力シート!Y986)</f>
        <v/>
      </c>
      <c r="O949" s="47"/>
      <c r="P949" s="48"/>
      <c r="Q949" s="49"/>
      <c r="R949" s="47"/>
      <c r="S949" s="336"/>
      <c r="T949" s="454" t="str">
        <f>IFERROR(S949*VLOOKUP(AE949,【参考】数式用3!$AN$3:$BU$14,MATCH(N949,【参考】数式用3!$AN$2:$BU$2,0)),"")</f>
        <v/>
      </c>
      <c r="U949" s="337"/>
      <c r="V949" s="55"/>
      <c r="W949" s="55"/>
      <c r="X949" s="960" t="str">
        <f>IFERROR(V949*VLOOKUP(AF949,【参考】数式用3!$AN$15:$BU$23,MATCH(N949,【参考】数式用3!$AN$2:$BU$2,0)),"")</f>
        <v/>
      </c>
      <c r="Y949" s="961"/>
      <c r="Z949" s="450"/>
      <c r="AA949" s="428"/>
      <c r="AB949" s="338" t="str">
        <f>IFERROR(AA949*VLOOKUP(AG949,【参考】数式用3!$AN$24:$BU$27,MATCH(N949,【参考】数式用3!$AN$2:$BU$2,0)),"")</f>
        <v/>
      </c>
      <c r="AC949" s="50"/>
      <c r="AD949" s="427" t="str">
        <f t="shared" si="59"/>
        <v/>
      </c>
      <c r="AE949" s="323" t="str">
        <f t="shared" si="60"/>
        <v/>
      </c>
      <c r="AF949" s="323" t="str">
        <f t="shared" si="61"/>
        <v/>
      </c>
      <c r="AG949" s="323" t="str">
        <f t="shared" si="62"/>
        <v/>
      </c>
    </row>
    <row r="950" spans="1:33" ht="25" customHeight="1">
      <c r="A950" s="430">
        <v>926</v>
      </c>
      <c r="B950" s="908" t="str">
        <f>IF(基本情報入力シート!C987="","",基本情報入力シート!C987)</f>
        <v/>
      </c>
      <c r="C950" s="909"/>
      <c r="D950" s="909"/>
      <c r="E950" s="909"/>
      <c r="F950" s="909"/>
      <c r="G950" s="909"/>
      <c r="H950" s="909"/>
      <c r="I950" s="909"/>
      <c r="J950" s="325" t="str">
        <f>IF(基本情報入力シート!M987="","",基本情報入力シート!M987)</f>
        <v/>
      </c>
      <c r="K950" s="325" t="str">
        <f>IF(基本情報入力シート!R987="","",基本情報入力シート!R987)</f>
        <v/>
      </c>
      <c r="L950" s="325" t="str">
        <f>IF(基本情報入力シート!W987="","",基本情報入力シート!W987)</f>
        <v/>
      </c>
      <c r="M950" s="335" t="str">
        <f>IF(基本情報入力シート!X987="","",基本情報入力シート!X987)</f>
        <v/>
      </c>
      <c r="N950" s="339" t="str">
        <f>IF(基本情報入力シート!Y987="","",基本情報入力シート!Y987)</f>
        <v/>
      </c>
      <c r="O950" s="47"/>
      <c r="P950" s="48"/>
      <c r="Q950" s="49"/>
      <c r="R950" s="47"/>
      <c r="S950" s="336"/>
      <c r="T950" s="454" t="str">
        <f>IFERROR(S950*VLOOKUP(AE950,【参考】数式用3!$AN$3:$BU$14,MATCH(N950,【参考】数式用3!$AN$2:$BU$2,0)),"")</f>
        <v/>
      </c>
      <c r="U950" s="337"/>
      <c r="V950" s="55"/>
      <c r="W950" s="55"/>
      <c r="X950" s="960" t="str">
        <f>IFERROR(V950*VLOOKUP(AF950,【参考】数式用3!$AN$15:$BU$23,MATCH(N950,【参考】数式用3!$AN$2:$BU$2,0)),"")</f>
        <v/>
      </c>
      <c r="Y950" s="961"/>
      <c r="Z950" s="450"/>
      <c r="AA950" s="428"/>
      <c r="AB950" s="338" t="str">
        <f>IFERROR(AA950*VLOOKUP(AG950,【参考】数式用3!$AN$24:$BU$27,MATCH(N950,【参考】数式用3!$AN$2:$BU$2,0)),"")</f>
        <v/>
      </c>
      <c r="AC950" s="50"/>
      <c r="AD950" s="427" t="str">
        <f t="shared" si="59"/>
        <v/>
      </c>
      <c r="AE950" s="323" t="str">
        <f t="shared" si="60"/>
        <v/>
      </c>
      <c r="AF950" s="323" t="str">
        <f t="shared" si="61"/>
        <v/>
      </c>
      <c r="AG950" s="323" t="str">
        <f t="shared" si="62"/>
        <v/>
      </c>
    </row>
    <row r="951" spans="1:33" ht="25" customHeight="1">
      <c r="A951" s="430">
        <v>927</v>
      </c>
      <c r="B951" s="908" t="str">
        <f>IF(基本情報入力シート!C988="","",基本情報入力シート!C988)</f>
        <v/>
      </c>
      <c r="C951" s="909"/>
      <c r="D951" s="909"/>
      <c r="E951" s="909"/>
      <c r="F951" s="909"/>
      <c r="G951" s="909"/>
      <c r="H951" s="909"/>
      <c r="I951" s="909"/>
      <c r="J951" s="325" t="str">
        <f>IF(基本情報入力シート!M988="","",基本情報入力シート!M988)</f>
        <v/>
      </c>
      <c r="K951" s="325" t="str">
        <f>IF(基本情報入力シート!R988="","",基本情報入力シート!R988)</f>
        <v/>
      </c>
      <c r="L951" s="325" t="str">
        <f>IF(基本情報入力シート!W988="","",基本情報入力シート!W988)</f>
        <v/>
      </c>
      <c r="M951" s="335" t="str">
        <f>IF(基本情報入力シート!X988="","",基本情報入力シート!X988)</f>
        <v/>
      </c>
      <c r="N951" s="339" t="str">
        <f>IF(基本情報入力シート!Y988="","",基本情報入力シート!Y988)</f>
        <v/>
      </c>
      <c r="O951" s="47"/>
      <c r="P951" s="48"/>
      <c r="Q951" s="49"/>
      <c r="R951" s="47"/>
      <c r="S951" s="336"/>
      <c r="T951" s="454" t="str">
        <f>IFERROR(S951*VLOOKUP(AE951,【参考】数式用3!$AN$3:$BU$14,MATCH(N951,【参考】数式用3!$AN$2:$BU$2,0)),"")</f>
        <v/>
      </c>
      <c r="U951" s="337"/>
      <c r="V951" s="55"/>
      <c r="W951" s="55"/>
      <c r="X951" s="960" t="str">
        <f>IFERROR(V951*VLOOKUP(AF951,【参考】数式用3!$AN$15:$BU$23,MATCH(N951,【参考】数式用3!$AN$2:$BU$2,0)),"")</f>
        <v/>
      </c>
      <c r="Y951" s="961"/>
      <c r="Z951" s="450"/>
      <c r="AA951" s="428"/>
      <c r="AB951" s="338" t="str">
        <f>IFERROR(AA951*VLOOKUP(AG951,【参考】数式用3!$AN$24:$BU$27,MATCH(N951,【参考】数式用3!$AN$2:$BU$2,0)),"")</f>
        <v/>
      </c>
      <c r="AC951" s="50"/>
      <c r="AD951" s="427" t="str">
        <f t="shared" si="59"/>
        <v/>
      </c>
      <c r="AE951" s="323" t="str">
        <f t="shared" si="60"/>
        <v/>
      </c>
      <c r="AF951" s="323" t="str">
        <f t="shared" si="61"/>
        <v/>
      </c>
      <c r="AG951" s="323" t="str">
        <f t="shared" si="62"/>
        <v/>
      </c>
    </row>
    <row r="952" spans="1:33" ht="25" customHeight="1">
      <c r="A952" s="430">
        <v>928</v>
      </c>
      <c r="B952" s="908" t="str">
        <f>IF(基本情報入力シート!C989="","",基本情報入力シート!C989)</f>
        <v/>
      </c>
      <c r="C952" s="909"/>
      <c r="D952" s="909"/>
      <c r="E952" s="909"/>
      <c r="F952" s="909"/>
      <c r="G952" s="909"/>
      <c r="H952" s="909"/>
      <c r="I952" s="909"/>
      <c r="J952" s="325" t="str">
        <f>IF(基本情報入力シート!M989="","",基本情報入力シート!M989)</f>
        <v/>
      </c>
      <c r="K952" s="325" t="str">
        <f>IF(基本情報入力シート!R989="","",基本情報入力シート!R989)</f>
        <v/>
      </c>
      <c r="L952" s="325" t="str">
        <f>IF(基本情報入力シート!W989="","",基本情報入力シート!W989)</f>
        <v/>
      </c>
      <c r="M952" s="335" t="str">
        <f>IF(基本情報入力シート!X989="","",基本情報入力シート!X989)</f>
        <v/>
      </c>
      <c r="N952" s="339" t="str">
        <f>IF(基本情報入力シート!Y989="","",基本情報入力シート!Y989)</f>
        <v/>
      </c>
      <c r="O952" s="47"/>
      <c r="P952" s="48"/>
      <c r="Q952" s="49"/>
      <c r="R952" s="47"/>
      <c r="S952" s="336"/>
      <c r="T952" s="454" t="str">
        <f>IFERROR(S952*VLOOKUP(AE952,【参考】数式用3!$AN$3:$BU$14,MATCH(N952,【参考】数式用3!$AN$2:$BU$2,0)),"")</f>
        <v/>
      </c>
      <c r="U952" s="337"/>
      <c r="V952" s="55"/>
      <c r="W952" s="55"/>
      <c r="X952" s="960" t="str">
        <f>IFERROR(V952*VLOOKUP(AF952,【参考】数式用3!$AN$15:$BU$23,MATCH(N952,【参考】数式用3!$AN$2:$BU$2,0)),"")</f>
        <v/>
      </c>
      <c r="Y952" s="961"/>
      <c r="Z952" s="450"/>
      <c r="AA952" s="428"/>
      <c r="AB952" s="338" t="str">
        <f>IFERROR(AA952*VLOOKUP(AG952,【参考】数式用3!$AN$24:$BU$27,MATCH(N952,【参考】数式用3!$AN$2:$BU$2,0)),"")</f>
        <v/>
      </c>
      <c r="AC952" s="50"/>
      <c r="AD952" s="427" t="str">
        <f t="shared" si="59"/>
        <v/>
      </c>
      <c r="AE952" s="323" t="str">
        <f t="shared" si="60"/>
        <v/>
      </c>
      <c r="AF952" s="323" t="str">
        <f t="shared" si="61"/>
        <v/>
      </c>
      <c r="AG952" s="323" t="str">
        <f t="shared" si="62"/>
        <v/>
      </c>
    </row>
    <row r="953" spans="1:33" ht="25" customHeight="1">
      <c r="A953" s="430">
        <v>929</v>
      </c>
      <c r="B953" s="908" t="str">
        <f>IF(基本情報入力シート!C990="","",基本情報入力シート!C990)</f>
        <v/>
      </c>
      <c r="C953" s="909"/>
      <c r="D953" s="909"/>
      <c r="E953" s="909"/>
      <c r="F953" s="909"/>
      <c r="G953" s="909"/>
      <c r="H953" s="909"/>
      <c r="I953" s="909"/>
      <c r="J953" s="325" t="str">
        <f>IF(基本情報入力シート!M990="","",基本情報入力シート!M990)</f>
        <v/>
      </c>
      <c r="K953" s="325" t="str">
        <f>IF(基本情報入力シート!R990="","",基本情報入力シート!R990)</f>
        <v/>
      </c>
      <c r="L953" s="325" t="str">
        <f>IF(基本情報入力シート!W990="","",基本情報入力シート!W990)</f>
        <v/>
      </c>
      <c r="M953" s="335" t="str">
        <f>IF(基本情報入力シート!X990="","",基本情報入力シート!X990)</f>
        <v/>
      </c>
      <c r="N953" s="339" t="str">
        <f>IF(基本情報入力シート!Y990="","",基本情報入力シート!Y990)</f>
        <v/>
      </c>
      <c r="O953" s="47"/>
      <c r="P953" s="48"/>
      <c r="Q953" s="49"/>
      <c r="R953" s="47"/>
      <c r="S953" s="336"/>
      <c r="T953" s="454" t="str">
        <f>IFERROR(S953*VLOOKUP(AE953,【参考】数式用3!$AN$3:$BU$14,MATCH(N953,【参考】数式用3!$AN$2:$BU$2,0)),"")</f>
        <v/>
      </c>
      <c r="U953" s="337"/>
      <c r="V953" s="55"/>
      <c r="W953" s="55"/>
      <c r="X953" s="960" t="str">
        <f>IFERROR(V953*VLOOKUP(AF953,【参考】数式用3!$AN$15:$BU$23,MATCH(N953,【参考】数式用3!$AN$2:$BU$2,0)),"")</f>
        <v/>
      </c>
      <c r="Y953" s="961"/>
      <c r="Z953" s="450"/>
      <c r="AA953" s="428"/>
      <c r="AB953" s="338" t="str">
        <f>IFERROR(AA953*VLOOKUP(AG953,【参考】数式用3!$AN$24:$BU$27,MATCH(N953,【参考】数式用3!$AN$2:$BU$2,0)),"")</f>
        <v/>
      </c>
      <c r="AC953" s="50"/>
      <c r="AD953" s="427" t="str">
        <f t="shared" si="59"/>
        <v/>
      </c>
      <c r="AE953" s="323" t="str">
        <f t="shared" si="60"/>
        <v/>
      </c>
      <c r="AF953" s="323" t="str">
        <f t="shared" si="61"/>
        <v/>
      </c>
      <c r="AG953" s="323" t="str">
        <f t="shared" si="62"/>
        <v/>
      </c>
    </row>
    <row r="954" spans="1:33" ht="25" customHeight="1">
      <c r="A954" s="430">
        <v>930</v>
      </c>
      <c r="B954" s="908" t="str">
        <f>IF(基本情報入力シート!C991="","",基本情報入力シート!C991)</f>
        <v/>
      </c>
      <c r="C954" s="909"/>
      <c r="D954" s="909"/>
      <c r="E954" s="909"/>
      <c r="F954" s="909"/>
      <c r="G954" s="909"/>
      <c r="H954" s="909"/>
      <c r="I954" s="909"/>
      <c r="J954" s="325" t="str">
        <f>IF(基本情報入力シート!M991="","",基本情報入力シート!M991)</f>
        <v/>
      </c>
      <c r="K954" s="325" t="str">
        <f>IF(基本情報入力シート!R991="","",基本情報入力シート!R991)</f>
        <v/>
      </c>
      <c r="L954" s="325" t="str">
        <f>IF(基本情報入力シート!W991="","",基本情報入力シート!W991)</f>
        <v/>
      </c>
      <c r="M954" s="335" t="str">
        <f>IF(基本情報入力シート!X991="","",基本情報入力シート!X991)</f>
        <v/>
      </c>
      <c r="N954" s="339" t="str">
        <f>IF(基本情報入力シート!Y991="","",基本情報入力シート!Y991)</f>
        <v/>
      </c>
      <c r="O954" s="47"/>
      <c r="P954" s="48"/>
      <c r="Q954" s="49"/>
      <c r="R954" s="47"/>
      <c r="S954" s="336"/>
      <c r="T954" s="454" t="str">
        <f>IFERROR(S954*VLOOKUP(AE954,【参考】数式用3!$AN$3:$BU$14,MATCH(N954,【参考】数式用3!$AN$2:$BU$2,0)),"")</f>
        <v/>
      </c>
      <c r="U954" s="337"/>
      <c r="V954" s="55"/>
      <c r="W954" s="55"/>
      <c r="X954" s="960" t="str">
        <f>IFERROR(V954*VLOOKUP(AF954,【参考】数式用3!$AN$15:$BU$23,MATCH(N954,【参考】数式用3!$AN$2:$BU$2,0)),"")</f>
        <v/>
      </c>
      <c r="Y954" s="961"/>
      <c r="Z954" s="450"/>
      <c r="AA954" s="428"/>
      <c r="AB954" s="338" t="str">
        <f>IFERROR(AA954*VLOOKUP(AG954,【参考】数式用3!$AN$24:$BU$27,MATCH(N954,【参考】数式用3!$AN$2:$BU$2,0)),"")</f>
        <v/>
      </c>
      <c r="AC954" s="50"/>
      <c r="AD954" s="427" t="str">
        <f t="shared" si="59"/>
        <v/>
      </c>
      <c r="AE954" s="323" t="str">
        <f t="shared" si="60"/>
        <v/>
      </c>
      <c r="AF954" s="323" t="str">
        <f t="shared" si="61"/>
        <v/>
      </c>
      <c r="AG954" s="323" t="str">
        <f t="shared" si="62"/>
        <v/>
      </c>
    </row>
    <row r="955" spans="1:33" ht="25" customHeight="1">
      <c r="A955" s="430">
        <v>931</v>
      </c>
      <c r="B955" s="908" t="str">
        <f>IF(基本情報入力シート!C992="","",基本情報入力シート!C992)</f>
        <v/>
      </c>
      <c r="C955" s="909"/>
      <c r="D955" s="909"/>
      <c r="E955" s="909"/>
      <c r="F955" s="909"/>
      <c r="G955" s="909"/>
      <c r="H955" s="909"/>
      <c r="I955" s="909"/>
      <c r="J955" s="325" t="str">
        <f>IF(基本情報入力シート!M992="","",基本情報入力シート!M992)</f>
        <v/>
      </c>
      <c r="K955" s="325" t="str">
        <f>IF(基本情報入力シート!R992="","",基本情報入力シート!R992)</f>
        <v/>
      </c>
      <c r="L955" s="325" t="str">
        <f>IF(基本情報入力シート!W992="","",基本情報入力シート!W992)</f>
        <v/>
      </c>
      <c r="M955" s="335" t="str">
        <f>IF(基本情報入力シート!X992="","",基本情報入力シート!X992)</f>
        <v/>
      </c>
      <c r="N955" s="339" t="str">
        <f>IF(基本情報入力シート!Y992="","",基本情報入力シート!Y992)</f>
        <v/>
      </c>
      <c r="O955" s="47"/>
      <c r="P955" s="48"/>
      <c r="Q955" s="49"/>
      <c r="R955" s="47"/>
      <c r="S955" s="336"/>
      <c r="T955" s="454" t="str">
        <f>IFERROR(S955*VLOOKUP(AE955,【参考】数式用3!$AN$3:$BU$14,MATCH(N955,【参考】数式用3!$AN$2:$BU$2,0)),"")</f>
        <v/>
      </c>
      <c r="U955" s="337"/>
      <c r="V955" s="55"/>
      <c r="W955" s="55"/>
      <c r="X955" s="960" t="str">
        <f>IFERROR(V955*VLOOKUP(AF955,【参考】数式用3!$AN$15:$BU$23,MATCH(N955,【参考】数式用3!$AN$2:$BU$2,0)),"")</f>
        <v/>
      </c>
      <c r="Y955" s="961"/>
      <c r="Z955" s="450"/>
      <c r="AA955" s="428"/>
      <c r="AB955" s="338" t="str">
        <f>IFERROR(AA955*VLOOKUP(AG955,【参考】数式用3!$AN$24:$BU$27,MATCH(N955,【参考】数式用3!$AN$2:$BU$2,0)),"")</f>
        <v/>
      </c>
      <c r="AC955" s="50"/>
      <c r="AD955" s="427" t="str">
        <f t="shared" si="59"/>
        <v/>
      </c>
      <c r="AE955" s="323" t="str">
        <f t="shared" si="60"/>
        <v/>
      </c>
      <c r="AF955" s="323" t="str">
        <f t="shared" si="61"/>
        <v/>
      </c>
      <c r="AG955" s="323" t="str">
        <f t="shared" si="62"/>
        <v/>
      </c>
    </row>
    <row r="956" spans="1:33" ht="25" customHeight="1">
      <c r="A956" s="430">
        <v>932</v>
      </c>
      <c r="B956" s="908" t="str">
        <f>IF(基本情報入力シート!C993="","",基本情報入力シート!C993)</f>
        <v/>
      </c>
      <c r="C956" s="909"/>
      <c r="D956" s="909"/>
      <c r="E956" s="909"/>
      <c r="F956" s="909"/>
      <c r="G956" s="909"/>
      <c r="H956" s="909"/>
      <c r="I956" s="909"/>
      <c r="J956" s="325" t="str">
        <f>IF(基本情報入力シート!M993="","",基本情報入力シート!M993)</f>
        <v/>
      </c>
      <c r="K956" s="325" t="str">
        <f>IF(基本情報入力シート!R993="","",基本情報入力シート!R993)</f>
        <v/>
      </c>
      <c r="L956" s="325" t="str">
        <f>IF(基本情報入力シート!W993="","",基本情報入力シート!W993)</f>
        <v/>
      </c>
      <c r="M956" s="335" t="str">
        <f>IF(基本情報入力シート!X993="","",基本情報入力シート!X993)</f>
        <v/>
      </c>
      <c r="N956" s="339" t="str">
        <f>IF(基本情報入力シート!Y993="","",基本情報入力シート!Y993)</f>
        <v/>
      </c>
      <c r="O956" s="47"/>
      <c r="P956" s="48"/>
      <c r="Q956" s="49"/>
      <c r="R956" s="47"/>
      <c r="S956" s="336"/>
      <c r="T956" s="454" t="str">
        <f>IFERROR(S956*VLOOKUP(AE956,【参考】数式用3!$AN$3:$BU$14,MATCH(N956,【参考】数式用3!$AN$2:$BU$2,0)),"")</f>
        <v/>
      </c>
      <c r="U956" s="337"/>
      <c r="V956" s="55"/>
      <c r="W956" s="55"/>
      <c r="X956" s="960" t="str">
        <f>IFERROR(V956*VLOOKUP(AF956,【参考】数式用3!$AN$15:$BU$23,MATCH(N956,【参考】数式用3!$AN$2:$BU$2,0)),"")</f>
        <v/>
      </c>
      <c r="Y956" s="961"/>
      <c r="Z956" s="450"/>
      <c r="AA956" s="428"/>
      <c r="AB956" s="338" t="str">
        <f>IFERROR(AA956*VLOOKUP(AG956,【参考】数式用3!$AN$24:$BU$27,MATCH(N956,【参考】数式用3!$AN$2:$BU$2,0)),"")</f>
        <v/>
      </c>
      <c r="AC956" s="50"/>
      <c r="AD956" s="427" t="str">
        <f t="shared" si="59"/>
        <v/>
      </c>
      <c r="AE956" s="323" t="str">
        <f t="shared" si="60"/>
        <v/>
      </c>
      <c r="AF956" s="323" t="str">
        <f t="shared" si="61"/>
        <v/>
      </c>
      <c r="AG956" s="323" t="str">
        <f t="shared" si="62"/>
        <v/>
      </c>
    </row>
    <row r="957" spans="1:33" ht="25" customHeight="1">
      <c r="A957" s="430">
        <v>933</v>
      </c>
      <c r="B957" s="908" t="str">
        <f>IF(基本情報入力シート!C994="","",基本情報入力シート!C994)</f>
        <v/>
      </c>
      <c r="C957" s="909"/>
      <c r="D957" s="909"/>
      <c r="E957" s="909"/>
      <c r="F957" s="909"/>
      <c r="G957" s="909"/>
      <c r="H957" s="909"/>
      <c r="I957" s="909"/>
      <c r="J957" s="325" t="str">
        <f>IF(基本情報入力シート!M994="","",基本情報入力シート!M994)</f>
        <v/>
      </c>
      <c r="K957" s="325" t="str">
        <f>IF(基本情報入力シート!R994="","",基本情報入力シート!R994)</f>
        <v/>
      </c>
      <c r="L957" s="325" t="str">
        <f>IF(基本情報入力シート!W994="","",基本情報入力シート!W994)</f>
        <v/>
      </c>
      <c r="M957" s="335" t="str">
        <f>IF(基本情報入力シート!X994="","",基本情報入力シート!X994)</f>
        <v/>
      </c>
      <c r="N957" s="339" t="str">
        <f>IF(基本情報入力シート!Y994="","",基本情報入力シート!Y994)</f>
        <v/>
      </c>
      <c r="O957" s="47"/>
      <c r="P957" s="48"/>
      <c r="Q957" s="49"/>
      <c r="R957" s="47"/>
      <c r="S957" s="336"/>
      <c r="T957" s="454" t="str">
        <f>IFERROR(S957*VLOOKUP(AE957,【参考】数式用3!$AN$3:$BU$14,MATCH(N957,【参考】数式用3!$AN$2:$BU$2,0)),"")</f>
        <v/>
      </c>
      <c r="U957" s="337"/>
      <c r="V957" s="55"/>
      <c r="W957" s="55"/>
      <c r="X957" s="960" t="str">
        <f>IFERROR(V957*VLOOKUP(AF957,【参考】数式用3!$AN$15:$BU$23,MATCH(N957,【参考】数式用3!$AN$2:$BU$2,0)),"")</f>
        <v/>
      </c>
      <c r="Y957" s="961"/>
      <c r="Z957" s="450"/>
      <c r="AA957" s="428"/>
      <c r="AB957" s="338" t="str">
        <f>IFERROR(AA957*VLOOKUP(AG957,【参考】数式用3!$AN$24:$BU$27,MATCH(N957,【参考】数式用3!$AN$2:$BU$2,0)),"")</f>
        <v/>
      </c>
      <c r="AC957" s="50"/>
      <c r="AD957" s="427" t="str">
        <f t="shared" si="59"/>
        <v/>
      </c>
      <c r="AE957" s="323" t="str">
        <f t="shared" si="60"/>
        <v/>
      </c>
      <c r="AF957" s="323" t="str">
        <f t="shared" si="61"/>
        <v/>
      </c>
      <c r="AG957" s="323" t="str">
        <f t="shared" si="62"/>
        <v/>
      </c>
    </row>
    <row r="958" spans="1:33" ht="25" customHeight="1">
      <c r="A958" s="430">
        <v>934</v>
      </c>
      <c r="B958" s="908" t="str">
        <f>IF(基本情報入力シート!C995="","",基本情報入力シート!C995)</f>
        <v/>
      </c>
      <c r="C958" s="909"/>
      <c r="D958" s="909"/>
      <c r="E958" s="909"/>
      <c r="F958" s="909"/>
      <c r="G958" s="909"/>
      <c r="H958" s="909"/>
      <c r="I958" s="909"/>
      <c r="J958" s="325" t="str">
        <f>IF(基本情報入力シート!M995="","",基本情報入力シート!M995)</f>
        <v/>
      </c>
      <c r="K958" s="325" t="str">
        <f>IF(基本情報入力シート!R995="","",基本情報入力シート!R995)</f>
        <v/>
      </c>
      <c r="L958" s="325" t="str">
        <f>IF(基本情報入力シート!W995="","",基本情報入力シート!W995)</f>
        <v/>
      </c>
      <c r="M958" s="335" t="str">
        <f>IF(基本情報入力シート!X995="","",基本情報入力シート!X995)</f>
        <v/>
      </c>
      <c r="N958" s="339" t="str">
        <f>IF(基本情報入力シート!Y995="","",基本情報入力シート!Y995)</f>
        <v/>
      </c>
      <c r="O958" s="47"/>
      <c r="P958" s="48"/>
      <c r="Q958" s="49"/>
      <c r="R958" s="47"/>
      <c r="S958" s="336"/>
      <c r="T958" s="454" t="str">
        <f>IFERROR(S958*VLOOKUP(AE958,【参考】数式用3!$AN$3:$BU$14,MATCH(N958,【参考】数式用3!$AN$2:$BU$2,0)),"")</f>
        <v/>
      </c>
      <c r="U958" s="337"/>
      <c r="V958" s="55"/>
      <c r="W958" s="55"/>
      <c r="X958" s="960" t="str">
        <f>IFERROR(V958*VLOOKUP(AF958,【参考】数式用3!$AN$15:$BU$23,MATCH(N958,【参考】数式用3!$AN$2:$BU$2,0)),"")</f>
        <v/>
      </c>
      <c r="Y958" s="961"/>
      <c r="Z958" s="450"/>
      <c r="AA958" s="428"/>
      <c r="AB958" s="338" t="str">
        <f>IFERROR(AA958*VLOOKUP(AG958,【参考】数式用3!$AN$24:$BU$27,MATCH(N958,【参考】数式用3!$AN$2:$BU$2,0)),"")</f>
        <v/>
      </c>
      <c r="AC958" s="50"/>
      <c r="AD958" s="427" t="str">
        <f t="shared" si="59"/>
        <v/>
      </c>
      <c r="AE958" s="323" t="str">
        <f t="shared" si="60"/>
        <v/>
      </c>
      <c r="AF958" s="323" t="str">
        <f t="shared" si="61"/>
        <v/>
      </c>
      <c r="AG958" s="323" t="str">
        <f t="shared" si="62"/>
        <v/>
      </c>
    </row>
    <row r="959" spans="1:33" ht="25" customHeight="1">
      <c r="A959" s="430">
        <v>935</v>
      </c>
      <c r="B959" s="908" t="str">
        <f>IF(基本情報入力シート!C996="","",基本情報入力シート!C996)</f>
        <v/>
      </c>
      <c r="C959" s="909"/>
      <c r="D959" s="909"/>
      <c r="E959" s="909"/>
      <c r="F959" s="909"/>
      <c r="G959" s="909"/>
      <c r="H959" s="909"/>
      <c r="I959" s="909"/>
      <c r="J959" s="325" t="str">
        <f>IF(基本情報入力シート!M996="","",基本情報入力シート!M996)</f>
        <v/>
      </c>
      <c r="K959" s="325" t="str">
        <f>IF(基本情報入力シート!R996="","",基本情報入力シート!R996)</f>
        <v/>
      </c>
      <c r="L959" s="325" t="str">
        <f>IF(基本情報入力シート!W996="","",基本情報入力シート!W996)</f>
        <v/>
      </c>
      <c r="M959" s="335" t="str">
        <f>IF(基本情報入力シート!X996="","",基本情報入力シート!X996)</f>
        <v/>
      </c>
      <c r="N959" s="339" t="str">
        <f>IF(基本情報入力シート!Y996="","",基本情報入力シート!Y996)</f>
        <v/>
      </c>
      <c r="O959" s="47"/>
      <c r="P959" s="48"/>
      <c r="Q959" s="49"/>
      <c r="R959" s="47"/>
      <c r="S959" s="336"/>
      <c r="T959" s="454" t="str">
        <f>IFERROR(S959*VLOOKUP(AE959,【参考】数式用3!$AN$3:$BU$14,MATCH(N959,【参考】数式用3!$AN$2:$BU$2,0)),"")</f>
        <v/>
      </c>
      <c r="U959" s="337"/>
      <c r="V959" s="55"/>
      <c r="W959" s="55"/>
      <c r="X959" s="960" t="str">
        <f>IFERROR(V959*VLOOKUP(AF959,【参考】数式用3!$AN$15:$BU$23,MATCH(N959,【参考】数式用3!$AN$2:$BU$2,0)),"")</f>
        <v/>
      </c>
      <c r="Y959" s="961"/>
      <c r="Z959" s="450"/>
      <c r="AA959" s="428"/>
      <c r="AB959" s="338" t="str">
        <f>IFERROR(AA959*VLOOKUP(AG959,【参考】数式用3!$AN$24:$BU$27,MATCH(N959,【参考】数式用3!$AN$2:$BU$2,0)),"")</f>
        <v/>
      </c>
      <c r="AC959" s="50"/>
      <c r="AD959" s="427" t="str">
        <f t="shared" si="59"/>
        <v/>
      </c>
      <c r="AE959" s="323" t="str">
        <f t="shared" si="60"/>
        <v/>
      </c>
      <c r="AF959" s="323" t="str">
        <f t="shared" si="61"/>
        <v/>
      </c>
      <c r="AG959" s="323" t="str">
        <f t="shared" si="62"/>
        <v/>
      </c>
    </row>
    <row r="960" spans="1:33" ht="25" customHeight="1">
      <c r="A960" s="430">
        <v>936</v>
      </c>
      <c r="B960" s="908" t="str">
        <f>IF(基本情報入力シート!C997="","",基本情報入力シート!C997)</f>
        <v/>
      </c>
      <c r="C960" s="909"/>
      <c r="D960" s="909"/>
      <c r="E960" s="909"/>
      <c r="F960" s="909"/>
      <c r="G960" s="909"/>
      <c r="H960" s="909"/>
      <c r="I960" s="909"/>
      <c r="J960" s="325" t="str">
        <f>IF(基本情報入力シート!M997="","",基本情報入力シート!M997)</f>
        <v/>
      </c>
      <c r="K960" s="325" t="str">
        <f>IF(基本情報入力シート!R997="","",基本情報入力シート!R997)</f>
        <v/>
      </c>
      <c r="L960" s="325" t="str">
        <f>IF(基本情報入力シート!W997="","",基本情報入力シート!W997)</f>
        <v/>
      </c>
      <c r="M960" s="335" t="str">
        <f>IF(基本情報入力シート!X997="","",基本情報入力シート!X997)</f>
        <v/>
      </c>
      <c r="N960" s="339" t="str">
        <f>IF(基本情報入力シート!Y997="","",基本情報入力シート!Y997)</f>
        <v/>
      </c>
      <c r="O960" s="47"/>
      <c r="P960" s="48"/>
      <c r="Q960" s="49"/>
      <c r="R960" s="47"/>
      <c r="S960" s="336"/>
      <c r="T960" s="454" t="str">
        <f>IFERROR(S960*VLOOKUP(AE960,【参考】数式用3!$AN$3:$BU$14,MATCH(N960,【参考】数式用3!$AN$2:$BU$2,0)),"")</f>
        <v/>
      </c>
      <c r="U960" s="337"/>
      <c r="V960" s="55"/>
      <c r="W960" s="55"/>
      <c r="X960" s="960" t="str">
        <f>IFERROR(V960*VLOOKUP(AF960,【参考】数式用3!$AN$15:$BU$23,MATCH(N960,【参考】数式用3!$AN$2:$BU$2,0)),"")</f>
        <v/>
      </c>
      <c r="Y960" s="961"/>
      <c r="Z960" s="450"/>
      <c r="AA960" s="428"/>
      <c r="AB960" s="338" t="str">
        <f>IFERROR(AA960*VLOOKUP(AG960,【参考】数式用3!$AN$24:$BU$27,MATCH(N960,【参考】数式用3!$AN$2:$BU$2,0)),"")</f>
        <v/>
      </c>
      <c r="AC960" s="50"/>
      <c r="AD960" s="427" t="str">
        <f t="shared" si="59"/>
        <v/>
      </c>
      <c r="AE960" s="323" t="str">
        <f t="shared" si="60"/>
        <v/>
      </c>
      <c r="AF960" s="323" t="str">
        <f t="shared" si="61"/>
        <v/>
      </c>
      <c r="AG960" s="323" t="str">
        <f t="shared" si="62"/>
        <v/>
      </c>
    </row>
    <row r="961" spans="1:33" ht="25" customHeight="1">
      <c r="A961" s="430">
        <v>937</v>
      </c>
      <c r="B961" s="908" t="str">
        <f>IF(基本情報入力シート!C998="","",基本情報入力シート!C998)</f>
        <v/>
      </c>
      <c r="C961" s="909"/>
      <c r="D961" s="909"/>
      <c r="E961" s="909"/>
      <c r="F961" s="909"/>
      <c r="G961" s="909"/>
      <c r="H961" s="909"/>
      <c r="I961" s="909"/>
      <c r="J961" s="325" t="str">
        <f>IF(基本情報入力シート!M998="","",基本情報入力シート!M998)</f>
        <v/>
      </c>
      <c r="K961" s="325" t="str">
        <f>IF(基本情報入力シート!R998="","",基本情報入力シート!R998)</f>
        <v/>
      </c>
      <c r="L961" s="325" t="str">
        <f>IF(基本情報入力シート!W998="","",基本情報入力シート!W998)</f>
        <v/>
      </c>
      <c r="M961" s="335" t="str">
        <f>IF(基本情報入力シート!X998="","",基本情報入力シート!X998)</f>
        <v/>
      </c>
      <c r="N961" s="339" t="str">
        <f>IF(基本情報入力シート!Y998="","",基本情報入力シート!Y998)</f>
        <v/>
      </c>
      <c r="O961" s="47"/>
      <c r="P961" s="48"/>
      <c r="Q961" s="49"/>
      <c r="R961" s="47"/>
      <c r="S961" s="336"/>
      <c r="T961" s="454" t="str">
        <f>IFERROR(S961*VLOOKUP(AE961,【参考】数式用3!$AN$3:$BU$14,MATCH(N961,【参考】数式用3!$AN$2:$BU$2,0)),"")</f>
        <v/>
      </c>
      <c r="U961" s="337"/>
      <c r="V961" s="55"/>
      <c r="W961" s="55"/>
      <c r="X961" s="960" t="str">
        <f>IFERROR(V961*VLOOKUP(AF961,【参考】数式用3!$AN$15:$BU$23,MATCH(N961,【参考】数式用3!$AN$2:$BU$2,0)),"")</f>
        <v/>
      </c>
      <c r="Y961" s="961"/>
      <c r="Z961" s="450"/>
      <c r="AA961" s="428"/>
      <c r="AB961" s="338" t="str">
        <f>IFERROR(AA961*VLOOKUP(AG961,【参考】数式用3!$AN$24:$BU$27,MATCH(N961,【参考】数式用3!$AN$2:$BU$2,0)),"")</f>
        <v/>
      </c>
      <c r="AC961" s="50"/>
      <c r="AD961" s="427" t="str">
        <f t="shared" si="59"/>
        <v/>
      </c>
      <c r="AE961" s="323" t="str">
        <f t="shared" si="60"/>
        <v/>
      </c>
      <c r="AF961" s="323" t="str">
        <f t="shared" si="61"/>
        <v/>
      </c>
      <c r="AG961" s="323" t="str">
        <f t="shared" si="62"/>
        <v/>
      </c>
    </row>
    <row r="962" spans="1:33" ht="25" customHeight="1">
      <c r="A962" s="430">
        <v>938</v>
      </c>
      <c r="B962" s="908" t="str">
        <f>IF(基本情報入力シート!C999="","",基本情報入力シート!C999)</f>
        <v/>
      </c>
      <c r="C962" s="909"/>
      <c r="D962" s="909"/>
      <c r="E962" s="909"/>
      <c r="F962" s="909"/>
      <c r="G962" s="909"/>
      <c r="H962" s="909"/>
      <c r="I962" s="909"/>
      <c r="J962" s="325" t="str">
        <f>IF(基本情報入力シート!M999="","",基本情報入力シート!M999)</f>
        <v/>
      </c>
      <c r="K962" s="325" t="str">
        <f>IF(基本情報入力シート!R999="","",基本情報入力シート!R999)</f>
        <v/>
      </c>
      <c r="L962" s="325" t="str">
        <f>IF(基本情報入力シート!W999="","",基本情報入力シート!W999)</f>
        <v/>
      </c>
      <c r="M962" s="335" t="str">
        <f>IF(基本情報入力シート!X999="","",基本情報入力シート!X999)</f>
        <v/>
      </c>
      <c r="N962" s="339" t="str">
        <f>IF(基本情報入力シート!Y999="","",基本情報入力シート!Y999)</f>
        <v/>
      </c>
      <c r="O962" s="47"/>
      <c r="P962" s="48"/>
      <c r="Q962" s="49"/>
      <c r="R962" s="47"/>
      <c r="S962" s="336"/>
      <c r="T962" s="454" t="str">
        <f>IFERROR(S962*VLOOKUP(AE962,【参考】数式用3!$AN$3:$BU$14,MATCH(N962,【参考】数式用3!$AN$2:$BU$2,0)),"")</f>
        <v/>
      </c>
      <c r="U962" s="337"/>
      <c r="V962" s="55"/>
      <c r="W962" s="55"/>
      <c r="X962" s="960" t="str">
        <f>IFERROR(V962*VLOOKUP(AF962,【参考】数式用3!$AN$15:$BU$23,MATCH(N962,【参考】数式用3!$AN$2:$BU$2,0)),"")</f>
        <v/>
      </c>
      <c r="Y962" s="961"/>
      <c r="Z962" s="450"/>
      <c r="AA962" s="428"/>
      <c r="AB962" s="338" t="str">
        <f>IFERROR(AA962*VLOOKUP(AG962,【参考】数式用3!$AN$24:$BU$27,MATCH(N962,【参考】数式用3!$AN$2:$BU$2,0)),"")</f>
        <v/>
      </c>
      <c r="AC962" s="50"/>
      <c r="AD962" s="427" t="str">
        <f t="shared" si="59"/>
        <v/>
      </c>
      <c r="AE962" s="323" t="str">
        <f t="shared" si="60"/>
        <v/>
      </c>
      <c r="AF962" s="323" t="str">
        <f t="shared" si="61"/>
        <v/>
      </c>
      <c r="AG962" s="323" t="str">
        <f t="shared" si="62"/>
        <v/>
      </c>
    </row>
    <row r="963" spans="1:33" ht="25" customHeight="1">
      <c r="A963" s="430">
        <v>939</v>
      </c>
      <c r="B963" s="908" t="str">
        <f>IF(基本情報入力シート!C1000="","",基本情報入力シート!C1000)</f>
        <v/>
      </c>
      <c r="C963" s="909"/>
      <c r="D963" s="909"/>
      <c r="E963" s="909"/>
      <c r="F963" s="909"/>
      <c r="G963" s="909"/>
      <c r="H963" s="909"/>
      <c r="I963" s="909"/>
      <c r="J963" s="325" t="str">
        <f>IF(基本情報入力シート!M1000="","",基本情報入力シート!M1000)</f>
        <v/>
      </c>
      <c r="K963" s="325" t="str">
        <f>IF(基本情報入力シート!R1000="","",基本情報入力シート!R1000)</f>
        <v/>
      </c>
      <c r="L963" s="325" t="str">
        <f>IF(基本情報入力シート!W1000="","",基本情報入力シート!W1000)</f>
        <v/>
      </c>
      <c r="M963" s="335" t="str">
        <f>IF(基本情報入力シート!X1000="","",基本情報入力シート!X1000)</f>
        <v/>
      </c>
      <c r="N963" s="339" t="str">
        <f>IF(基本情報入力シート!Y1000="","",基本情報入力シート!Y1000)</f>
        <v/>
      </c>
      <c r="O963" s="47"/>
      <c r="P963" s="48"/>
      <c r="Q963" s="49"/>
      <c r="R963" s="47"/>
      <c r="S963" s="336"/>
      <c r="T963" s="454" t="str">
        <f>IFERROR(S963*VLOOKUP(AE963,【参考】数式用3!$AN$3:$BU$14,MATCH(N963,【参考】数式用3!$AN$2:$BU$2,0)),"")</f>
        <v/>
      </c>
      <c r="U963" s="337"/>
      <c r="V963" s="55"/>
      <c r="W963" s="55"/>
      <c r="X963" s="960" t="str">
        <f>IFERROR(V963*VLOOKUP(AF963,【参考】数式用3!$AN$15:$BU$23,MATCH(N963,【参考】数式用3!$AN$2:$BU$2,0)),"")</f>
        <v/>
      </c>
      <c r="Y963" s="961"/>
      <c r="Z963" s="450"/>
      <c r="AA963" s="428"/>
      <c r="AB963" s="338" t="str">
        <f>IFERROR(AA963*VLOOKUP(AG963,【参考】数式用3!$AN$24:$BU$27,MATCH(N963,【参考】数式用3!$AN$2:$BU$2,0)),"")</f>
        <v/>
      </c>
      <c r="AC963" s="50"/>
      <c r="AD963" s="427" t="str">
        <f t="shared" si="59"/>
        <v/>
      </c>
      <c r="AE963" s="323" t="str">
        <f t="shared" si="60"/>
        <v/>
      </c>
      <c r="AF963" s="323" t="str">
        <f t="shared" si="61"/>
        <v/>
      </c>
      <c r="AG963" s="323" t="str">
        <f t="shared" si="62"/>
        <v/>
      </c>
    </row>
    <row r="964" spans="1:33" ht="25" customHeight="1">
      <c r="A964" s="430">
        <v>940</v>
      </c>
      <c r="B964" s="908" t="str">
        <f>IF(基本情報入力シート!C1001="","",基本情報入力シート!C1001)</f>
        <v/>
      </c>
      <c r="C964" s="909"/>
      <c r="D964" s="909"/>
      <c r="E964" s="909"/>
      <c r="F964" s="909"/>
      <c r="G964" s="909"/>
      <c r="H964" s="909"/>
      <c r="I964" s="909"/>
      <c r="J964" s="325" t="str">
        <f>IF(基本情報入力シート!M1001="","",基本情報入力シート!M1001)</f>
        <v/>
      </c>
      <c r="K964" s="325" t="str">
        <f>IF(基本情報入力シート!R1001="","",基本情報入力シート!R1001)</f>
        <v/>
      </c>
      <c r="L964" s="325" t="str">
        <f>IF(基本情報入力シート!W1001="","",基本情報入力シート!W1001)</f>
        <v/>
      </c>
      <c r="M964" s="335" t="str">
        <f>IF(基本情報入力シート!X1001="","",基本情報入力シート!X1001)</f>
        <v/>
      </c>
      <c r="N964" s="339" t="str">
        <f>IF(基本情報入力シート!Y1001="","",基本情報入力シート!Y1001)</f>
        <v/>
      </c>
      <c r="O964" s="47"/>
      <c r="P964" s="48"/>
      <c r="Q964" s="49"/>
      <c r="R964" s="47"/>
      <c r="S964" s="336"/>
      <c r="T964" s="454" t="str">
        <f>IFERROR(S964*VLOOKUP(AE964,【参考】数式用3!$AN$3:$BU$14,MATCH(N964,【参考】数式用3!$AN$2:$BU$2,0)),"")</f>
        <v/>
      </c>
      <c r="U964" s="337"/>
      <c r="V964" s="55"/>
      <c r="W964" s="55"/>
      <c r="X964" s="960" t="str">
        <f>IFERROR(V964*VLOOKUP(AF964,【参考】数式用3!$AN$15:$BU$23,MATCH(N964,【参考】数式用3!$AN$2:$BU$2,0)),"")</f>
        <v/>
      </c>
      <c r="Y964" s="961"/>
      <c r="Z964" s="450"/>
      <c r="AA964" s="428"/>
      <c r="AB964" s="338" t="str">
        <f>IFERROR(AA964*VLOOKUP(AG964,【参考】数式用3!$AN$24:$BU$27,MATCH(N964,【参考】数式用3!$AN$2:$BU$2,0)),"")</f>
        <v/>
      </c>
      <c r="AC964" s="50"/>
      <c r="AD964" s="427" t="str">
        <f t="shared" si="59"/>
        <v/>
      </c>
      <c r="AE964" s="323" t="str">
        <f t="shared" si="60"/>
        <v/>
      </c>
      <c r="AF964" s="323" t="str">
        <f t="shared" si="61"/>
        <v/>
      </c>
      <c r="AG964" s="323" t="str">
        <f t="shared" si="62"/>
        <v/>
      </c>
    </row>
    <row r="965" spans="1:33" ht="25" customHeight="1">
      <c r="A965" s="430">
        <v>941</v>
      </c>
      <c r="B965" s="908" t="str">
        <f>IF(基本情報入力シート!C1002="","",基本情報入力シート!C1002)</f>
        <v/>
      </c>
      <c r="C965" s="909"/>
      <c r="D965" s="909"/>
      <c r="E965" s="909"/>
      <c r="F965" s="909"/>
      <c r="G965" s="909"/>
      <c r="H965" s="909"/>
      <c r="I965" s="909"/>
      <c r="J965" s="325" t="str">
        <f>IF(基本情報入力シート!M1002="","",基本情報入力シート!M1002)</f>
        <v/>
      </c>
      <c r="K965" s="325" t="str">
        <f>IF(基本情報入力シート!R1002="","",基本情報入力シート!R1002)</f>
        <v/>
      </c>
      <c r="L965" s="325" t="str">
        <f>IF(基本情報入力シート!W1002="","",基本情報入力シート!W1002)</f>
        <v/>
      </c>
      <c r="M965" s="335" t="str">
        <f>IF(基本情報入力シート!X1002="","",基本情報入力シート!X1002)</f>
        <v/>
      </c>
      <c r="N965" s="339" t="str">
        <f>IF(基本情報入力シート!Y1002="","",基本情報入力シート!Y1002)</f>
        <v/>
      </c>
      <c r="O965" s="47"/>
      <c r="P965" s="48"/>
      <c r="Q965" s="49"/>
      <c r="R965" s="47"/>
      <c r="S965" s="336"/>
      <c r="T965" s="454" t="str">
        <f>IFERROR(S965*VLOOKUP(AE965,【参考】数式用3!$AN$3:$BU$14,MATCH(N965,【参考】数式用3!$AN$2:$BU$2,0)),"")</f>
        <v/>
      </c>
      <c r="U965" s="337"/>
      <c r="V965" s="55"/>
      <c r="W965" s="55"/>
      <c r="X965" s="960" t="str">
        <f>IFERROR(V965*VLOOKUP(AF965,【参考】数式用3!$AN$15:$BU$23,MATCH(N965,【参考】数式用3!$AN$2:$BU$2,0)),"")</f>
        <v/>
      </c>
      <c r="Y965" s="961"/>
      <c r="Z965" s="450"/>
      <c r="AA965" s="428"/>
      <c r="AB965" s="338" t="str">
        <f>IFERROR(AA965*VLOOKUP(AG965,【参考】数式用3!$AN$24:$BU$27,MATCH(N965,【参考】数式用3!$AN$2:$BU$2,0)),"")</f>
        <v/>
      </c>
      <c r="AC965" s="50"/>
      <c r="AD965" s="427" t="str">
        <f t="shared" si="59"/>
        <v/>
      </c>
      <c r="AE965" s="323" t="str">
        <f t="shared" si="60"/>
        <v/>
      </c>
      <c r="AF965" s="323" t="str">
        <f t="shared" si="61"/>
        <v/>
      </c>
      <c r="AG965" s="323" t="str">
        <f t="shared" si="62"/>
        <v/>
      </c>
    </row>
    <row r="966" spans="1:33" ht="25" customHeight="1">
      <c r="A966" s="430">
        <v>942</v>
      </c>
      <c r="B966" s="908" t="str">
        <f>IF(基本情報入力シート!C1003="","",基本情報入力シート!C1003)</f>
        <v/>
      </c>
      <c r="C966" s="909"/>
      <c r="D966" s="909"/>
      <c r="E966" s="909"/>
      <c r="F966" s="909"/>
      <c r="G966" s="909"/>
      <c r="H966" s="909"/>
      <c r="I966" s="909"/>
      <c r="J966" s="325" t="str">
        <f>IF(基本情報入力シート!M1003="","",基本情報入力シート!M1003)</f>
        <v/>
      </c>
      <c r="K966" s="325" t="str">
        <f>IF(基本情報入力シート!R1003="","",基本情報入力シート!R1003)</f>
        <v/>
      </c>
      <c r="L966" s="325" t="str">
        <f>IF(基本情報入力シート!W1003="","",基本情報入力シート!W1003)</f>
        <v/>
      </c>
      <c r="M966" s="335" t="str">
        <f>IF(基本情報入力シート!X1003="","",基本情報入力シート!X1003)</f>
        <v/>
      </c>
      <c r="N966" s="339" t="str">
        <f>IF(基本情報入力シート!Y1003="","",基本情報入力シート!Y1003)</f>
        <v/>
      </c>
      <c r="O966" s="47"/>
      <c r="P966" s="48"/>
      <c r="Q966" s="49"/>
      <c r="R966" s="47"/>
      <c r="S966" s="336"/>
      <c r="T966" s="454" t="str">
        <f>IFERROR(S966*VLOOKUP(AE966,【参考】数式用3!$AN$3:$BU$14,MATCH(N966,【参考】数式用3!$AN$2:$BU$2,0)),"")</f>
        <v/>
      </c>
      <c r="U966" s="337"/>
      <c r="V966" s="55"/>
      <c r="W966" s="55"/>
      <c r="X966" s="960" t="str">
        <f>IFERROR(V966*VLOOKUP(AF966,【参考】数式用3!$AN$15:$BU$23,MATCH(N966,【参考】数式用3!$AN$2:$BU$2,0)),"")</f>
        <v/>
      </c>
      <c r="Y966" s="961"/>
      <c r="Z966" s="450"/>
      <c r="AA966" s="428"/>
      <c r="AB966" s="338" t="str">
        <f>IFERROR(AA966*VLOOKUP(AG966,【参考】数式用3!$AN$24:$BU$27,MATCH(N966,【参考】数式用3!$AN$2:$BU$2,0)),"")</f>
        <v/>
      </c>
      <c r="AC966" s="50"/>
      <c r="AD966" s="427" t="str">
        <f t="shared" si="59"/>
        <v/>
      </c>
      <c r="AE966" s="323" t="str">
        <f t="shared" si="60"/>
        <v/>
      </c>
      <c r="AF966" s="323" t="str">
        <f t="shared" si="61"/>
        <v/>
      </c>
      <c r="AG966" s="323" t="str">
        <f t="shared" si="62"/>
        <v/>
      </c>
    </row>
    <row r="967" spans="1:33" ht="25" customHeight="1">
      <c r="A967" s="430">
        <v>943</v>
      </c>
      <c r="B967" s="908" t="str">
        <f>IF(基本情報入力シート!C1004="","",基本情報入力シート!C1004)</f>
        <v/>
      </c>
      <c r="C967" s="909"/>
      <c r="D967" s="909"/>
      <c r="E967" s="909"/>
      <c r="F967" s="909"/>
      <c r="G967" s="909"/>
      <c r="H967" s="909"/>
      <c r="I967" s="909"/>
      <c r="J967" s="325" t="str">
        <f>IF(基本情報入力シート!M1004="","",基本情報入力シート!M1004)</f>
        <v/>
      </c>
      <c r="K967" s="325" t="str">
        <f>IF(基本情報入力シート!R1004="","",基本情報入力シート!R1004)</f>
        <v/>
      </c>
      <c r="L967" s="325" t="str">
        <f>IF(基本情報入力シート!W1004="","",基本情報入力シート!W1004)</f>
        <v/>
      </c>
      <c r="M967" s="335" t="str">
        <f>IF(基本情報入力シート!X1004="","",基本情報入力シート!X1004)</f>
        <v/>
      </c>
      <c r="N967" s="339" t="str">
        <f>IF(基本情報入力シート!Y1004="","",基本情報入力シート!Y1004)</f>
        <v/>
      </c>
      <c r="O967" s="47"/>
      <c r="P967" s="48"/>
      <c r="Q967" s="49"/>
      <c r="R967" s="47"/>
      <c r="S967" s="336"/>
      <c r="T967" s="454" t="str">
        <f>IFERROR(S967*VLOOKUP(AE967,【参考】数式用3!$AN$3:$BU$14,MATCH(N967,【参考】数式用3!$AN$2:$BU$2,0)),"")</f>
        <v/>
      </c>
      <c r="U967" s="337"/>
      <c r="V967" s="55"/>
      <c r="W967" s="55"/>
      <c r="X967" s="960" t="str">
        <f>IFERROR(V967*VLOOKUP(AF967,【参考】数式用3!$AN$15:$BU$23,MATCH(N967,【参考】数式用3!$AN$2:$BU$2,0)),"")</f>
        <v/>
      </c>
      <c r="Y967" s="961"/>
      <c r="Z967" s="450"/>
      <c r="AA967" s="428"/>
      <c r="AB967" s="338" t="str">
        <f>IFERROR(AA967*VLOOKUP(AG967,【参考】数式用3!$AN$24:$BU$27,MATCH(N967,【参考】数式用3!$AN$2:$BU$2,0)),"")</f>
        <v/>
      </c>
      <c r="AC967" s="50"/>
      <c r="AD967" s="427" t="str">
        <f t="shared" si="59"/>
        <v/>
      </c>
      <c r="AE967" s="323" t="str">
        <f t="shared" si="60"/>
        <v/>
      </c>
      <c r="AF967" s="323" t="str">
        <f t="shared" si="61"/>
        <v/>
      </c>
      <c r="AG967" s="323" t="str">
        <f t="shared" si="62"/>
        <v/>
      </c>
    </row>
    <row r="968" spans="1:33" ht="25" customHeight="1">
      <c r="A968" s="430">
        <v>944</v>
      </c>
      <c r="B968" s="908" t="str">
        <f>IF(基本情報入力シート!C1005="","",基本情報入力シート!C1005)</f>
        <v/>
      </c>
      <c r="C968" s="909"/>
      <c r="D968" s="909"/>
      <c r="E968" s="909"/>
      <c r="F968" s="909"/>
      <c r="G968" s="909"/>
      <c r="H968" s="909"/>
      <c r="I968" s="909"/>
      <c r="J968" s="325" t="str">
        <f>IF(基本情報入力シート!M1005="","",基本情報入力シート!M1005)</f>
        <v/>
      </c>
      <c r="K968" s="325" t="str">
        <f>IF(基本情報入力シート!R1005="","",基本情報入力シート!R1005)</f>
        <v/>
      </c>
      <c r="L968" s="325" t="str">
        <f>IF(基本情報入力シート!W1005="","",基本情報入力シート!W1005)</f>
        <v/>
      </c>
      <c r="M968" s="335" t="str">
        <f>IF(基本情報入力シート!X1005="","",基本情報入力シート!X1005)</f>
        <v/>
      </c>
      <c r="N968" s="339" t="str">
        <f>IF(基本情報入力シート!Y1005="","",基本情報入力シート!Y1005)</f>
        <v/>
      </c>
      <c r="O968" s="47"/>
      <c r="P968" s="48"/>
      <c r="Q968" s="49"/>
      <c r="R968" s="47"/>
      <c r="S968" s="336"/>
      <c r="T968" s="454" t="str">
        <f>IFERROR(S968*VLOOKUP(AE968,【参考】数式用3!$AN$3:$BU$14,MATCH(N968,【参考】数式用3!$AN$2:$BU$2,0)),"")</f>
        <v/>
      </c>
      <c r="U968" s="337"/>
      <c r="V968" s="55"/>
      <c r="W968" s="55"/>
      <c r="X968" s="960" t="str">
        <f>IFERROR(V968*VLOOKUP(AF968,【参考】数式用3!$AN$15:$BU$23,MATCH(N968,【参考】数式用3!$AN$2:$BU$2,0)),"")</f>
        <v/>
      </c>
      <c r="Y968" s="961"/>
      <c r="Z968" s="450"/>
      <c r="AA968" s="428"/>
      <c r="AB968" s="338" t="str">
        <f>IFERROR(AA968*VLOOKUP(AG968,【参考】数式用3!$AN$24:$BU$27,MATCH(N968,【参考】数式用3!$AN$2:$BU$2,0)),"")</f>
        <v/>
      </c>
      <c r="AC968" s="50"/>
      <c r="AD968" s="427" t="str">
        <f t="shared" si="59"/>
        <v/>
      </c>
      <c r="AE968" s="323" t="str">
        <f t="shared" si="60"/>
        <v/>
      </c>
      <c r="AF968" s="323" t="str">
        <f t="shared" si="61"/>
        <v/>
      </c>
      <c r="AG968" s="323" t="str">
        <f t="shared" si="62"/>
        <v/>
      </c>
    </row>
    <row r="969" spans="1:33" ht="25" customHeight="1">
      <c r="A969" s="430">
        <v>945</v>
      </c>
      <c r="B969" s="908" t="str">
        <f>IF(基本情報入力シート!C1006="","",基本情報入力シート!C1006)</f>
        <v/>
      </c>
      <c r="C969" s="909"/>
      <c r="D969" s="909"/>
      <c r="E969" s="909"/>
      <c r="F969" s="909"/>
      <c r="G969" s="909"/>
      <c r="H969" s="909"/>
      <c r="I969" s="909"/>
      <c r="J969" s="325" t="str">
        <f>IF(基本情報入力シート!M1006="","",基本情報入力シート!M1006)</f>
        <v/>
      </c>
      <c r="K969" s="325" t="str">
        <f>IF(基本情報入力シート!R1006="","",基本情報入力シート!R1006)</f>
        <v/>
      </c>
      <c r="L969" s="325" t="str">
        <f>IF(基本情報入力シート!W1006="","",基本情報入力シート!W1006)</f>
        <v/>
      </c>
      <c r="M969" s="335" t="str">
        <f>IF(基本情報入力シート!X1006="","",基本情報入力シート!X1006)</f>
        <v/>
      </c>
      <c r="N969" s="339" t="str">
        <f>IF(基本情報入力シート!Y1006="","",基本情報入力シート!Y1006)</f>
        <v/>
      </c>
      <c r="O969" s="47"/>
      <c r="P969" s="48"/>
      <c r="Q969" s="49"/>
      <c r="R969" s="47"/>
      <c r="S969" s="336"/>
      <c r="T969" s="454" t="str">
        <f>IFERROR(S969*VLOOKUP(AE969,【参考】数式用3!$AN$3:$BU$14,MATCH(N969,【参考】数式用3!$AN$2:$BU$2,0)),"")</f>
        <v/>
      </c>
      <c r="U969" s="337"/>
      <c r="V969" s="55"/>
      <c r="W969" s="55"/>
      <c r="X969" s="960" t="str">
        <f>IFERROR(V969*VLOOKUP(AF969,【参考】数式用3!$AN$15:$BU$23,MATCH(N969,【参考】数式用3!$AN$2:$BU$2,0)),"")</f>
        <v/>
      </c>
      <c r="Y969" s="961"/>
      <c r="Z969" s="450"/>
      <c r="AA969" s="428"/>
      <c r="AB969" s="338" t="str">
        <f>IFERROR(AA969*VLOOKUP(AG969,【参考】数式用3!$AN$24:$BU$27,MATCH(N969,【参考】数式用3!$AN$2:$BU$2,0)),"")</f>
        <v/>
      </c>
      <c r="AC969" s="50"/>
      <c r="AD969" s="427" t="str">
        <f t="shared" si="59"/>
        <v/>
      </c>
      <c r="AE969" s="323" t="str">
        <f t="shared" si="60"/>
        <v/>
      </c>
      <c r="AF969" s="323" t="str">
        <f t="shared" si="61"/>
        <v/>
      </c>
      <c r="AG969" s="323" t="str">
        <f t="shared" si="62"/>
        <v/>
      </c>
    </row>
    <row r="970" spans="1:33" ht="25" customHeight="1">
      <c r="A970" s="430">
        <v>946</v>
      </c>
      <c r="B970" s="908" t="str">
        <f>IF(基本情報入力シート!C1007="","",基本情報入力シート!C1007)</f>
        <v/>
      </c>
      <c r="C970" s="909"/>
      <c r="D970" s="909"/>
      <c r="E970" s="909"/>
      <c r="F970" s="909"/>
      <c r="G970" s="909"/>
      <c r="H970" s="909"/>
      <c r="I970" s="909"/>
      <c r="J970" s="325" t="str">
        <f>IF(基本情報入力シート!M1007="","",基本情報入力シート!M1007)</f>
        <v/>
      </c>
      <c r="K970" s="325" t="str">
        <f>IF(基本情報入力シート!R1007="","",基本情報入力シート!R1007)</f>
        <v/>
      </c>
      <c r="L970" s="325" t="str">
        <f>IF(基本情報入力シート!W1007="","",基本情報入力シート!W1007)</f>
        <v/>
      </c>
      <c r="M970" s="335" t="str">
        <f>IF(基本情報入力シート!X1007="","",基本情報入力シート!X1007)</f>
        <v/>
      </c>
      <c r="N970" s="339" t="str">
        <f>IF(基本情報入力シート!Y1007="","",基本情報入力シート!Y1007)</f>
        <v/>
      </c>
      <c r="O970" s="47"/>
      <c r="P970" s="48"/>
      <c r="Q970" s="49"/>
      <c r="R970" s="47"/>
      <c r="S970" s="336"/>
      <c r="T970" s="454" t="str">
        <f>IFERROR(S970*VLOOKUP(AE970,【参考】数式用3!$AN$3:$BU$14,MATCH(N970,【参考】数式用3!$AN$2:$BU$2,0)),"")</f>
        <v/>
      </c>
      <c r="U970" s="337"/>
      <c r="V970" s="55"/>
      <c r="W970" s="55"/>
      <c r="X970" s="960" t="str">
        <f>IFERROR(V970*VLOOKUP(AF970,【参考】数式用3!$AN$15:$BU$23,MATCH(N970,【参考】数式用3!$AN$2:$BU$2,0)),"")</f>
        <v/>
      </c>
      <c r="Y970" s="961"/>
      <c r="Z970" s="450"/>
      <c r="AA970" s="428"/>
      <c r="AB970" s="338" t="str">
        <f>IFERROR(AA970*VLOOKUP(AG970,【参考】数式用3!$AN$24:$BU$27,MATCH(N970,【参考】数式用3!$AN$2:$BU$2,0)),"")</f>
        <v/>
      </c>
      <c r="AC970" s="50"/>
      <c r="AD970" s="427" t="str">
        <f t="shared" si="59"/>
        <v/>
      </c>
      <c r="AE970" s="323" t="str">
        <f t="shared" si="60"/>
        <v/>
      </c>
      <c r="AF970" s="323" t="str">
        <f t="shared" si="61"/>
        <v/>
      </c>
      <c r="AG970" s="323" t="str">
        <f t="shared" si="62"/>
        <v/>
      </c>
    </row>
    <row r="971" spans="1:33" ht="25" customHeight="1">
      <c r="A971" s="430">
        <v>947</v>
      </c>
      <c r="B971" s="908" t="str">
        <f>IF(基本情報入力シート!C1008="","",基本情報入力シート!C1008)</f>
        <v/>
      </c>
      <c r="C971" s="909"/>
      <c r="D971" s="909"/>
      <c r="E971" s="909"/>
      <c r="F971" s="909"/>
      <c r="G971" s="909"/>
      <c r="H971" s="909"/>
      <c r="I971" s="909"/>
      <c r="J971" s="325" t="str">
        <f>IF(基本情報入力シート!M1008="","",基本情報入力シート!M1008)</f>
        <v/>
      </c>
      <c r="K971" s="325" t="str">
        <f>IF(基本情報入力シート!R1008="","",基本情報入力シート!R1008)</f>
        <v/>
      </c>
      <c r="L971" s="325" t="str">
        <f>IF(基本情報入力シート!W1008="","",基本情報入力シート!W1008)</f>
        <v/>
      </c>
      <c r="M971" s="335" t="str">
        <f>IF(基本情報入力シート!X1008="","",基本情報入力シート!X1008)</f>
        <v/>
      </c>
      <c r="N971" s="339" t="str">
        <f>IF(基本情報入力シート!Y1008="","",基本情報入力シート!Y1008)</f>
        <v/>
      </c>
      <c r="O971" s="47"/>
      <c r="P971" s="48"/>
      <c r="Q971" s="49"/>
      <c r="R971" s="47"/>
      <c r="S971" s="336"/>
      <c r="T971" s="454" t="str">
        <f>IFERROR(S971*VLOOKUP(AE971,【参考】数式用3!$AN$3:$BU$14,MATCH(N971,【参考】数式用3!$AN$2:$BU$2,0)),"")</f>
        <v/>
      </c>
      <c r="U971" s="337"/>
      <c r="V971" s="55"/>
      <c r="W971" s="55"/>
      <c r="X971" s="960" t="str">
        <f>IFERROR(V971*VLOOKUP(AF971,【参考】数式用3!$AN$15:$BU$23,MATCH(N971,【参考】数式用3!$AN$2:$BU$2,0)),"")</f>
        <v/>
      </c>
      <c r="Y971" s="961"/>
      <c r="Z971" s="450"/>
      <c r="AA971" s="428"/>
      <c r="AB971" s="338" t="str">
        <f>IFERROR(AA971*VLOOKUP(AG971,【参考】数式用3!$AN$24:$BU$27,MATCH(N971,【参考】数式用3!$AN$2:$BU$2,0)),"")</f>
        <v/>
      </c>
      <c r="AC971" s="50"/>
      <c r="AD971" s="427" t="str">
        <f t="shared" si="59"/>
        <v/>
      </c>
      <c r="AE971" s="323" t="str">
        <f t="shared" si="60"/>
        <v/>
      </c>
      <c r="AF971" s="323" t="str">
        <f t="shared" si="61"/>
        <v/>
      </c>
      <c r="AG971" s="323" t="str">
        <f t="shared" si="62"/>
        <v/>
      </c>
    </row>
    <row r="972" spans="1:33" ht="25" customHeight="1">
      <c r="A972" s="430">
        <v>948</v>
      </c>
      <c r="B972" s="908" t="str">
        <f>IF(基本情報入力シート!C1009="","",基本情報入力シート!C1009)</f>
        <v/>
      </c>
      <c r="C972" s="909"/>
      <c r="D972" s="909"/>
      <c r="E972" s="909"/>
      <c r="F972" s="909"/>
      <c r="G972" s="909"/>
      <c r="H972" s="909"/>
      <c r="I972" s="909"/>
      <c r="J972" s="325" t="str">
        <f>IF(基本情報入力シート!M1009="","",基本情報入力シート!M1009)</f>
        <v/>
      </c>
      <c r="K972" s="325" t="str">
        <f>IF(基本情報入力シート!R1009="","",基本情報入力シート!R1009)</f>
        <v/>
      </c>
      <c r="L972" s="325" t="str">
        <f>IF(基本情報入力シート!W1009="","",基本情報入力シート!W1009)</f>
        <v/>
      </c>
      <c r="M972" s="335" t="str">
        <f>IF(基本情報入力シート!X1009="","",基本情報入力シート!X1009)</f>
        <v/>
      </c>
      <c r="N972" s="339" t="str">
        <f>IF(基本情報入力シート!Y1009="","",基本情報入力シート!Y1009)</f>
        <v/>
      </c>
      <c r="O972" s="47"/>
      <c r="P972" s="48"/>
      <c r="Q972" s="49"/>
      <c r="R972" s="47"/>
      <c r="S972" s="336"/>
      <c r="T972" s="454" t="str">
        <f>IFERROR(S972*VLOOKUP(AE972,【参考】数式用3!$AN$3:$BU$14,MATCH(N972,【参考】数式用3!$AN$2:$BU$2,0)),"")</f>
        <v/>
      </c>
      <c r="U972" s="337"/>
      <c r="V972" s="55"/>
      <c r="W972" s="55"/>
      <c r="X972" s="960" t="str">
        <f>IFERROR(V972*VLOOKUP(AF972,【参考】数式用3!$AN$15:$BU$23,MATCH(N972,【参考】数式用3!$AN$2:$BU$2,0)),"")</f>
        <v/>
      </c>
      <c r="Y972" s="961"/>
      <c r="Z972" s="450"/>
      <c r="AA972" s="428"/>
      <c r="AB972" s="338" t="str">
        <f>IFERROR(AA972*VLOOKUP(AG972,【参考】数式用3!$AN$24:$BU$27,MATCH(N972,【参考】数式用3!$AN$2:$BU$2,0)),"")</f>
        <v/>
      </c>
      <c r="AC972" s="50"/>
      <c r="AD972" s="427" t="str">
        <f t="shared" si="59"/>
        <v/>
      </c>
      <c r="AE972" s="323" t="str">
        <f t="shared" si="60"/>
        <v/>
      </c>
      <c r="AF972" s="323" t="str">
        <f t="shared" si="61"/>
        <v/>
      </c>
      <c r="AG972" s="323" t="str">
        <f t="shared" si="62"/>
        <v/>
      </c>
    </row>
    <row r="973" spans="1:33" ht="25" customHeight="1">
      <c r="A973" s="430">
        <v>949</v>
      </c>
      <c r="B973" s="908" t="str">
        <f>IF(基本情報入力シート!C1010="","",基本情報入力シート!C1010)</f>
        <v/>
      </c>
      <c r="C973" s="909"/>
      <c r="D973" s="909"/>
      <c r="E973" s="909"/>
      <c r="F973" s="909"/>
      <c r="G973" s="909"/>
      <c r="H973" s="909"/>
      <c r="I973" s="909"/>
      <c r="J973" s="325" t="str">
        <f>IF(基本情報入力シート!M1010="","",基本情報入力シート!M1010)</f>
        <v/>
      </c>
      <c r="K973" s="325" t="str">
        <f>IF(基本情報入力シート!R1010="","",基本情報入力シート!R1010)</f>
        <v/>
      </c>
      <c r="L973" s="325" t="str">
        <f>IF(基本情報入力シート!W1010="","",基本情報入力シート!W1010)</f>
        <v/>
      </c>
      <c r="M973" s="335" t="str">
        <f>IF(基本情報入力シート!X1010="","",基本情報入力シート!X1010)</f>
        <v/>
      </c>
      <c r="N973" s="339" t="str">
        <f>IF(基本情報入力シート!Y1010="","",基本情報入力シート!Y1010)</f>
        <v/>
      </c>
      <c r="O973" s="47"/>
      <c r="P973" s="48"/>
      <c r="Q973" s="49"/>
      <c r="R973" s="47"/>
      <c r="S973" s="336"/>
      <c r="T973" s="454" t="str">
        <f>IFERROR(S973*VLOOKUP(AE973,【参考】数式用3!$AN$3:$BU$14,MATCH(N973,【参考】数式用3!$AN$2:$BU$2,0)),"")</f>
        <v/>
      </c>
      <c r="U973" s="337"/>
      <c r="V973" s="55"/>
      <c r="W973" s="55"/>
      <c r="X973" s="960" t="str">
        <f>IFERROR(V973*VLOOKUP(AF973,【参考】数式用3!$AN$15:$BU$23,MATCH(N973,【参考】数式用3!$AN$2:$BU$2,0)),"")</f>
        <v/>
      </c>
      <c r="Y973" s="961"/>
      <c r="Z973" s="450"/>
      <c r="AA973" s="428"/>
      <c r="AB973" s="338" t="str">
        <f>IFERROR(AA973*VLOOKUP(AG973,【参考】数式用3!$AN$24:$BU$27,MATCH(N973,【参考】数式用3!$AN$2:$BU$2,0)),"")</f>
        <v/>
      </c>
      <c r="AC973" s="50"/>
      <c r="AD973" s="427" t="str">
        <f t="shared" si="59"/>
        <v/>
      </c>
      <c r="AE973" s="323" t="str">
        <f t="shared" si="60"/>
        <v/>
      </c>
      <c r="AF973" s="323" t="str">
        <f t="shared" si="61"/>
        <v/>
      </c>
      <c r="AG973" s="323" t="str">
        <f t="shared" si="62"/>
        <v/>
      </c>
    </row>
    <row r="974" spans="1:33" ht="25" customHeight="1">
      <c r="A974" s="430">
        <v>950</v>
      </c>
      <c r="B974" s="908" t="str">
        <f>IF(基本情報入力シート!C1011="","",基本情報入力シート!C1011)</f>
        <v/>
      </c>
      <c r="C974" s="909"/>
      <c r="D974" s="909"/>
      <c r="E974" s="909"/>
      <c r="F974" s="909"/>
      <c r="G974" s="909"/>
      <c r="H974" s="909"/>
      <c r="I974" s="909"/>
      <c r="J974" s="325" t="str">
        <f>IF(基本情報入力シート!M1011="","",基本情報入力シート!M1011)</f>
        <v/>
      </c>
      <c r="K974" s="325" t="str">
        <f>IF(基本情報入力シート!R1011="","",基本情報入力シート!R1011)</f>
        <v/>
      </c>
      <c r="L974" s="325" t="str">
        <f>IF(基本情報入力シート!W1011="","",基本情報入力シート!W1011)</f>
        <v/>
      </c>
      <c r="M974" s="335" t="str">
        <f>IF(基本情報入力シート!X1011="","",基本情報入力シート!X1011)</f>
        <v/>
      </c>
      <c r="N974" s="339" t="str">
        <f>IF(基本情報入力シート!Y1011="","",基本情報入力シート!Y1011)</f>
        <v/>
      </c>
      <c r="O974" s="47"/>
      <c r="P974" s="48"/>
      <c r="Q974" s="49"/>
      <c r="R974" s="47"/>
      <c r="S974" s="336"/>
      <c r="T974" s="454" t="str">
        <f>IFERROR(S974*VLOOKUP(AE974,【参考】数式用3!$AN$3:$BU$14,MATCH(N974,【参考】数式用3!$AN$2:$BU$2,0)),"")</f>
        <v/>
      </c>
      <c r="U974" s="337"/>
      <c r="V974" s="55"/>
      <c r="W974" s="55"/>
      <c r="X974" s="960" t="str">
        <f>IFERROR(V974*VLOOKUP(AF974,【参考】数式用3!$AN$15:$BU$23,MATCH(N974,【参考】数式用3!$AN$2:$BU$2,0)),"")</f>
        <v/>
      </c>
      <c r="Y974" s="961"/>
      <c r="Z974" s="450"/>
      <c r="AA974" s="428"/>
      <c r="AB974" s="338" t="str">
        <f>IFERROR(AA974*VLOOKUP(AG974,【参考】数式用3!$AN$24:$BU$27,MATCH(N974,【参考】数式用3!$AN$2:$BU$2,0)),"")</f>
        <v/>
      </c>
      <c r="AC974" s="50"/>
      <c r="AD974" s="427" t="str">
        <f t="shared" si="59"/>
        <v/>
      </c>
      <c r="AE974" s="323" t="str">
        <f t="shared" si="60"/>
        <v/>
      </c>
      <c r="AF974" s="323" t="str">
        <f t="shared" si="61"/>
        <v/>
      </c>
      <c r="AG974" s="323" t="str">
        <f t="shared" si="62"/>
        <v/>
      </c>
    </row>
    <row r="975" spans="1:33" ht="25" customHeight="1">
      <c r="A975" s="430">
        <v>951</v>
      </c>
      <c r="B975" s="908" t="str">
        <f>IF(基本情報入力シート!C1012="","",基本情報入力シート!C1012)</f>
        <v/>
      </c>
      <c r="C975" s="909"/>
      <c r="D975" s="909"/>
      <c r="E975" s="909"/>
      <c r="F975" s="909"/>
      <c r="G975" s="909"/>
      <c r="H975" s="909"/>
      <c r="I975" s="909"/>
      <c r="J975" s="325" t="str">
        <f>IF(基本情報入力シート!M1012="","",基本情報入力シート!M1012)</f>
        <v/>
      </c>
      <c r="K975" s="325" t="str">
        <f>IF(基本情報入力シート!R1012="","",基本情報入力シート!R1012)</f>
        <v/>
      </c>
      <c r="L975" s="325" t="str">
        <f>IF(基本情報入力シート!W1012="","",基本情報入力シート!W1012)</f>
        <v/>
      </c>
      <c r="M975" s="335" t="str">
        <f>IF(基本情報入力シート!X1012="","",基本情報入力シート!X1012)</f>
        <v/>
      </c>
      <c r="N975" s="339" t="str">
        <f>IF(基本情報入力シート!Y1012="","",基本情報入力シート!Y1012)</f>
        <v/>
      </c>
      <c r="O975" s="47"/>
      <c r="P975" s="48"/>
      <c r="Q975" s="49"/>
      <c r="R975" s="47"/>
      <c r="S975" s="336"/>
      <c r="T975" s="454" t="str">
        <f>IFERROR(S975*VLOOKUP(AE975,【参考】数式用3!$AN$3:$BU$14,MATCH(N975,【参考】数式用3!$AN$2:$BU$2,0)),"")</f>
        <v/>
      </c>
      <c r="U975" s="337"/>
      <c r="V975" s="55"/>
      <c r="W975" s="55"/>
      <c r="X975" s="960" t="str">
        <f>IFERROR(V975*VLOOKUP(AF975,【参考】数式用3!$AN$15:$BU$23,MATCH(N975,【参考】数式用3!$AN$2:$BU$2,0)),"")</f>
        <v/>
      </c>
      <c r="Y975" s="961"/>
      <c r="Z975" s="450"/>
      <c r="AA975" s="428"/>
      <c r="AB975" s="338" t="str">
        <f>IFERROR(AA975*VLOOKUP(AG975,【参考】数式用3!$AN$24:$BU$27,MATCH(N975,【参考】数式用3!$AN$2:$BU$2,0)),"")</f>
        <v/>
      </c>
      <c r="AC975" s="50"/>
      <c r="AD975" s="427" t="str">
        <f t="shared" si="59"/>
        <v/>
      </c>
      <c r="AE975" s="323" t="str">
        <f t="shared" si="60"/>
        <v/>
      </c>
      <c r="AF975" s="323" t="str">
        <f t="shared" si="61"/>
        <v/>
      </c>
      <c r="AG975" s="323" t="str">
        <f t="shared" si="62"/>
        <v/>
      </c>
    </row>
    <row r="976" spans="1:33" ht="25" customHeight="1">
      <c r="A976" s="430">
        <v>952</v>
      </c>
      <c r="B976" s="908" t="str">
        <f>IF(基本情報入力シート!C1013="","",基本情報入力シート!C1013)</f>
        <v/>
      </c>
      <c r="C976" s="909"/>
      <c r="D976" s="909"/>
      <c r="E976" s="909"/>
      <c r="F976" s="909"/>
      <c r="G976" s="909"/>
      <c r="H976" s="909"/>
      <c r="I976" s="909"/>
      <c r="J976" s="325" t="str">
        <f>IF(基本情報入力シート!M1013="","",基本情報入力シート!M1013)</f>
        <v/>
      </c>
      <c r="K976" s="325" t="str">
        <f>IF(基本情報入力シート!R1013="","",基本情報入力シート!R1013)</f>
        <v/>
      </c>
      <c r="L976" s="325" t="str">
        <f>IF(基本情報入力シート!W1013="","",基本情報入力シート!W1013)</f>
        <v/>
      </c>
      <c r="M976" s="335" t="str">
        <f>IF(基本情報入力シート!X1013="","",基本情報入力シート!X1013)</f>
        <v/>
      </c>
      <c r="N976" s="339" t="str">
        <f>IF(基本情報入力シート!Y1013="","",基本情報入力シート!Y1013)</f>
        <v/>
      </c>
      <c r="O976" s="47"/>
      <c r="P976" s="48"/>
      <c r="Q976" s="49"/>
      <c r="R976" s="47"/>
      <c r="S976" s="336"/>
      <c r="T976" s="454" t="str">
        <f>IFERROR(S976*VLOOKUP(AE976,【参考】数式用3!$AN$3:$BU$14,MATCH(N976,【参考】数式用3!$AN$2:$BU$2,0)),"")</f>
        <v/>
      </c>
      <c r="U976" s="337"/>
      <c r="V976" s="55"/>
      <c r="W976" s="55"/>
      <c r="X976" s="960" t="str">
        <f>IFERROR(V976*VLOOKUP(AF976,【参考】数式用3!$AN$15:$BU$23,MATCH(N976,【参考】数式用3!$AN$2:$BU$2,0)),"")</f>
        <v/>
      </c>
      <c r="Y976" s="961"/>
      <c r="Z976" s="450"/>
      <c r="AA976" s="428"/>
      <c r="AB976" s="338" t="str">
        <f>IFERROR(AA976*VLOOKUP(AG976,【参考】数式用3!$AN$24:$BU$27,MATCH(N976,【参考】数式用3!$AN$2:$BU$2,0)),"")</f>
        <v/>
      </c>
      <c r="AC976" s="50"/>
      <c r="AD976" s="427" t="str">
        <f t="shared" si="59"/>
        <v/>
      </c>
      <c r="AE976" s="323" t="str">
        <f t="shared" si="60"/>
        <v/>
      </c>
      <c r="AF976" s="323" t="str">
        <f t="shared" si="61"/>
        <v/>
      </c>
      <c r="AG976" s="323" t="str">
        <f t="shared" si="62"/>
        <v/>
      </c>
    </row>
    <row r="977" spans="1:33" ht="25" customHeight="1">
      <c r="A977" s="430">
        <v>953</v>
      </c>
      <c r="B977" s="908" t="str">
        <f>IF(基本情報入力シート!C1014="","",基本情報入力シート!C1014)</f>
        <v/>
      </c>
      <c r="C977" s="909"/>
      <c r="D977" s="909"/>
      <c r="E977" s="909"/>
      <c r="F977" s="909"/>
      <c r="G977" s="909"/>
      <c r="H977" s="909"/>
      <c r="I977" s="909"/>
      <c r="J977" s="325" t="str">
        <f>IF(基本情報入力シート!M1014="","",基本情報入力シート!M1014)</f>
        <v/>
      </c>
      <c r="K977" s="325" t="str">
        <f>IF(基本情報入力シート!R1014="","",基本情報入力シート!R1014)</f>
        <v/>
      </c>
      <c r="L977" s="325" t="str">
        <f>IF(基本情報入力シート!W1014="","",基本情報入力シート!W1014)</f>
        <v/>
      </c>
      <c r="M977" s="335" t="str">
        <f>IF(基本情報入力シート!X1014="","",基本情報入力シート!X1014)</f>
        <v/>
      </c>
      <c r="N977" s="339" t="str">
        <f>IF(基本情報入力シート!Y1014="","",基本情報入力シート!Y1014)</f>
        <v/>
      </c>
      <c r="O977" s="47"/>
      <c r="P977" s="48"/>
      <c r="Q977" s="49"/>
      <c r="R977" s="47"/>
      <c r="S977" s="336"/>
      <c r="T977" s="454" t="str">
        <f>IFERROR(S977*VLOOKUP(AE977,【参考】数式用3!$AN$3:$BU$14,MATCH(N977,【参考】数式用3!$AN$2:$BU$2,0)),"")</f>
        <v/>
      </c>
      <c r="U977" s="337"/>
      <c r="V977" s="55"/>
      <c r="W977" s="55"/>
      <c r="X977" s="960" t="str">
        <f>IFERROR(V977*VLOOKUP(AF977,【参考】数式用3!$AN$15:$BU$23,MATCH(N977,【参考】数式用3!$AN$2:$BU$2,0)),"")</f>
        <v/>
      </c>
      <c r="Y977" s="961"/>
      <c r="Z977" s="450"/>
      <c r="AA977" s="428"/>
      <c r="AB977" s="338" t="str">
        <f>IFERROR(AA977*VLOOKUP(AG977,【参考】数式用3!$AN$24:$BU$27,MATCH(N977,【参考】数式用3!$AN$2:$BU$2,0)),"")</f>
        <v/>
      </c>
      <c r="AC977" s="50"/>
      <c r="AD977" s="427" t="str">
        <f t="shared" ref="AD977:AD1040" si="63">IF(OR(U977="特定加算Ⅰ",U977="特定加算Ⅱ"),IF(W977&lt;&gt;"",1,""),"")</f>
        <v/>
      </c>
      <c r="AE977" s="323" t="str">
        <f t="shared" si="60"/>
        <v/>
      </c>
      <c r="AF977" s="323" t="str">
        <f t="shared" si="61"/>
        <v/>
      </c>
      <c r="AG977" s="323" t="str">
        <f t="shared" si="62"/>
        <v/>
      </c>
    </row>
    <row r="978" spans="1:33" ht="25" customHeight="1">
      <c r="A978" s="430">
        <v>954</v>
      </c>
      <c r="B978" s="908" t="str">
        <f>IF(基本情報入力シート!C1015="","",基本情報入力シート!C1015)</f>
        <v/>
      </c>
      <c r="C978" s="909"/>
      <c r="D978" s="909"/>
      <c r="E978" s="909"/>
      <c r="F978" s="909"/>
      <c r="G978" s="909"/>
      <c r="H978" s="909"/>
      <c r="I978" s="909"/>
      <c r="J978" s="325" t="str">
        <f>IF(基本情報入力シート!M1015="","",基本情報入力シート!M1015)</f>
        <v/>
      </c>
      <c r="K978" s="325" t="str">
        <f>IF(基本情報入力シート!R1015="","",基本情報入力シート!R1015)</f>
        <v/>
      </c>
      <c r="L978" s="325" t="str">
        <f>IF(基本情報入力シート!W1015="","",基本情報入力シート!W1015)</f>
        <v/>
      </c>
      <c r="M978" s="335" t="str">
        <f>IF(基本情報入力シート!X1015="","",基本情報入力シート!X1015)</f>
        <v/>
      </c>
      <c r="N978" s="339" t="str">
        <f>IF(基本情報入力シート!Y1015="","",基本情報入力シート!Y1015)</f>
        <v/>
      </c>
      <c r="O978" s="47"/>
      <c r="P978" s="48"/>
      <c r="Q978" s="49"/>
      <c r="R978" s="47"/>
      <c r="S978" s="336"/>
      <c r="T978" s="454" t="str">
        <f>IFERROR(S978*VLOOKUP(AE978,【参考】数式用3!$AN$3:$BU$14,MATCH(N978,【参考】数式用3!$AN$2:$BU$2,0)),"")</f>
        <v/>
      </c>
      <c r="U978" s="337"/>
      <c r="V978" s="55"/>
      <c r="W978" s="55"/>
      <c r="X978" s="960" t="str">
        <f>IFERROR(V978*VLOOKUP(AF978,【参考】数式用3!$AN$15:$BU$23,MATCH(N978,【参考】数式用3!$AN$2:$BU$2,0)),"")</f>
        <v/>
      </c>
      <c r="Y978" s="961"/>
      <c r="Z978" s="450"/>
      <c r="AA978" s="428"/>
      <c r="AB978" s="338" t="str">
        <f>IFERROR(AA978*VLOOKUP(AG978,【参考】数式用3!$AN$24:$BU$27,MATCH(N978,【参考】数式用3!$AN$2:$BU$2,0)),"")</f>
        <v/>
      </c>
      <c r="AC978" s="50"/>
      <c r="AD978" s="427" t="str">
        <f t="shared" si="63"/>
        <v/>
      </c>
      <c r="AE978" s="323" t="str">
        <f t="shared" si="60"/>
        <v/>
      </c>
      <c r="AF978" s="323" t="str">
        <f t="shared" si="61"/>
        <v/>
      </c>
      <c r="AG978" s="323" t="str">
        <f t="shared" si="62"/>
        <v/>
      </c>
    </row>
    <row r="979" spans="1:33" ht="25" customHeight="1">
      <c r="A979" s="430">
        <v>955</v>
      </c>
      <c r="B979" s="908" t="str">
        <f>IF(基本情報入力シート!C1016="","",基本情報入力シート!C1016)</f>
        <v/>
      </c>
      <c r="C979" s="909"/>
      <c r="D979" s="909"/>
      <c r="E979" s="909"/>
      <c r="F979" s="909"/>
      <c r="G979" s="909"/>
      <c r="H979" s="909"/>
      <c r="I979" s="909"/>
      <c r="J979" s="325" t="str">
        <f>IF(基本情報入力シート!M1016="","",基本情報入力シート!M1016)</f>
        <v/>
      </c>
      <c r="K979" s="325" t="str">
        <f>IF(基本情報入力シート!R1016="","",基本情報入力シート!R1016)</f>
        <v/>
      </c>
      <c r="L979" s="325" t="str">
        <f>IF(基本情報入力シート!W1016="","",基本情報入力シート!W1016)</f>
        <v/>
      </c>
      <c r="M979" s="335" t="str">
        <f>IF(基本情報入力シート!X1016="","",基本情報入力シート!X1016)</f>
        <v/>
      </c>
      <c r="N979" s="339" t="str">
        <f>IF(基本情報入力シート!Y1016="","",基本情報入力シート!Y1016)</f>
        <v/>
      </c>
      <c r="O979" s="47"/>
      <c r="P979" s="48"/>
      <c r="Q979" s="49"/>
      <c r="R979" s="47"/>
      <c r="S979" s="336"/>
      <c r="T979" s="454" t="str">
        <f>IFERROR(S979*VLOOKUP(AE979,【参考】数式用3!$AN$3:$BU$14,MATCH(N979,【参考】数式用3!$AN$2:$BU$2,0)),"")</f>
        <v/>
      </c>
      <c r="U979" s="337"/>
      <c r="V979" s="55"/>
      <c r="W979" s="55"/>
      <c r="X979" s="960" t="str">
        <f>IFERROR(V979*VLOOKUP(AF979,【参考】数式用3!$AN$15:$BU$23,MATCH(N979,【参考】数式用3!$AN$2:$BU$2,0)),"")</f>
        <v/>
      </c>
      <c r="Y979" s="961"/>
      <c r="Z979" s="450"/>
      <c r="AA979" s="428"/>
      <c r="AB979" s="338" t="str">
        <f>IFERROR(AA979*VLOOKUP(AG979,【参考】数式用3!$AN$24:$BU$27,MATCH(N979,【参考】数式用3!$AN$2:$BU$2,0)),"")</f>
        <v/>
      </c>
      <c r="AC979" s="50"/>
      <c r="AD979" s="427" t="str">
        <f t="shared" si="63"/>
        <v/>
      </c>
      <c r="AE979" s="323" t="str">
        <f t="shared" si="60"/>
        <v/>
      </c>
      <c r="AF979" s="323" t="str">
        <f t="shared" si="61"/>
        <v/>
      </c>
      <c r="AG979" s="323" t="str">
        <f t="shared" si="62"/>
        <v/>
      </c>
    </row>
    <row r="980" spans="1:33" ht="25" customHeight="1">
      <c r="A980" s="430">
        <v>956</v>
      </c>
      <c r="B980" s="908" t="str">
        <f>IF(基本情報入力シート!C1017="","",基本情報入力シート!C1017)</f>
        <v/>
      </c>
      <c r="C980" s="909"/>
      <c r="D980" s="909"/>
      <c r="E980" s="909"/>
      <c r="F980" s="909"/>
      <c r="G980" s="909"/>
      <c r="H980" s="909"/>
      <c r="I980" s="909"/>
      <c r="J980" s="325" t="str">
        <f>IF(基本情報入力シート!M1017="","",基本情報入力シート!M1017)</f>
        <v/>
      </c>
      <c r="K980" s="325" t="str">
        <f>IF(基本情報入力シート!R1017="","",基本情報入力シート!R1017)</f>
        <v/>
      </c>
      <c r="L980" s="325" t="str">
        <f>IF(基本情報入力シート!W1017="","",基本情報入力シート!W1017)</f>
        <v/>
      </c>
      <c r="M980" s="335" t="str">
        <f>IF(基本情報入力シート!X1017="","",基本情報入力シート!X1017)</f>
        <v/>
      </c>
      <c r="N980" s="339" t="str">
        <f>IF(基本情報入力シート!Y1017="","",基本情報入力シート!Y1017)</f>
        <v/>
      </c>
      <c r="O980" s="47"/>
      <c r="P980" s="48"/>
      <c r="Q980" s="49"/>
      <c r="R980" s="47"/>
      <c r="S980" s="336"/>
      <c r="T980" s="454" t="str">
        <f>IFERROR(S980*VLOOKUP(AE980,【参考】数式用3!$AN$3:$BU$14,MATCH(N980,【参考】数式用3!$AN$2:$BU$2,0)),"")</f>
        <v/>
      </c>
      <c r="U980" s="337"/>
      <c r="V980" s="55"/>
      <c r="W980" s="55"/>
      <c r="X980" s="960" t="str">
        <f>IFERROR(V980*VLOOKUP(AF980,【参考】数式用3!$AN$15:$BU$23,MATCH(N980,【参考】数式用3!$AN$2:$BU$2,0)),"")</f>
        <v/>
      </c>
      <c r="Y980" s="961"/>
      <c r="Z980" s="450"/>
      <c r="AA980" s="428"/>
      <c r="AB980" s="338" t="str">
        <f>IFERROR(AA980*VLOOKUP(AG980,【参考】数式用3!$AN$24:$BU$27,MATCH(N980,【参考】数式用3!$AN$2:$BU$2,0)),"")</f>
        <v/>
      </c>
      <c r="AC980" s="50"/>
      <c r="AD980" s="427" t="str">
        <f t="shared" si="63"/>
        <v/>
      </c>
      <c r="AE980" s="323" t="str">
        <f t="shared" si="60"/>
        <v/>
      </c>
      <c r="AF980" s="323" t="str">
        <f t="shared" si="61"/>
        <v/>
      </c>
      <c r="AG980" s="323" t="str">
        <f t="shared" si="62"/>
        <v/>
      </c>
    </row>
    <row r="981" spans="1:33" ht="25" customHeight="1">
      <c r="A981" s="430">
        <v>957</v>
      </c>
      <c r="B981" s="908" t="str">
        <f>IF(基本情報入力シート!C1018="","",基本情報入力シート!C1018)</f>
        <v/>
      </c>
      <c r="C981" s="909"/>
      <c r="D981" s="909"/>
      <c r="E981" s="909"/>
      <c r="F981" s="909"/>
      <c r="G981" s="909"/>
      <c r="H981" s="909"/>
      <c r="I981" s="909"/>
      <c r="J981" s="325" t="str">
        <f>IF(基本情報入力シート!M1018="","",基本情報入力シート!M1018)</f>
        <v/>
      </c>
      <c r="K981" s="325" t="str">
        <f>IF(基本情報入力シート!R1018="","",基本情報入力シート!R1018)</f>
        <v/>
      </c>
      <c r="L981" s="325" t="str">
        <f>IF(基本情報入力シート!W1018="","",基本情報入力シート!W1018)</f>
        <v/>
      </c>
      <c r="M981" s="335" t="str">
        <f>IF(基本情報入力シート!X1018="","",基本情報入力シート!X1018)</f>
        <v/>
      </c>
      <c r="N981" s="339" t="str">
        <f>IF(基本情報入力シート!Y1018="","",基本情報入力シート!Y1018)</f>
        <v/>
      </c>
      <c r="O981" s="47"/>
      <c r="P981" s="48"/>
      <c r="Q981" s="49"/>
      <c r="R981" s="47"/>
      <c r="S981" s="336"/>
      <c r="T981" s="454" t="str">
        <f>IFERROR(S981*VLOOKUP(AE981,【参考】数式用3!$AN$3:$BU$14,MATCH(N981,【参考】数式用3!$AN$2:$BU$2,0)),"")</f>
        <v/>
      </c>
      <c r="U981" s="337"/>
      <c r="V981" s="55"/>
      <c r="W981" s="55"/>
      <c r="X981" s="960" t="str">
        <f>IFERROR(V981*VLOOKUP(AF981,【参考】数式用3!$AN$15:$BU$23,MATCH(N981,【参考】数式用3!$AN$2:$BU$2,0)),"")</f>
        <v/>
      </c>
      <c r="Y981" s="961"/>
      <c r="Z981" s="450"/>
      <c r="AA981" s="428"/>
      <c r="AB981" s="338" t="str">
        <f>IFERROR(AA981*VLOOKUP(AG981,【参考】数式用3!$AN$24:$BU$27,MATCH(N981,【参考】数式用3!$AN$2:$BU$2,0)),"")</f>
        <v/>
      </c>
      <c r="AC981" s="50"/>
      <c r="AD981" s="427" t="str">
        <f t="shared" si="63"/>
        <v/>
      </c>
      <c r="AE981" s="323" t="str">
        <f t="shared" si="60"/>
        <v/>
      </c>
      <c r="AF981" s="323" t="str">
        <f t="shared" si="61"/>
        <v/>
      </c>
      <c r="AG981" s="323" t="str">
        <f t="shared" si="62"/>
        <v/>
      </c>
    </row>
    <row r="982" spans="1:33" ht="25" customHeight="1">
      <c r="A982" s="430">
        <v>958</v>
      </c>
      <c r="B982" s="908" t="str">
        <f>IF(基本情報入力シート!C1019="","",基本情報入力シート!C1019)</f>
        <v/>
      </c>
      <c r="C982" s="909"/>
      <c r="D982" s="909"/>
      <c r="E982" s="909"/>
      <c r="F982" s="909"/>
      <c r="G982" s="909"/>
      <c r="H982" s="909"/>
      <c r="I982" s="909"/>
      <c r="J982" s="325" t="str">
        <f>IF(基本情報入力シート!M1019="","",基本情報入力シート!M1019)</f>
        <v/>
      </c>
      <c r="K982" s="325" t="str">
        <f>IF(基本情報入力シート!R1019="","",基本情報入力シート!R1019)</f>
        <v/>
      </c>
      <c r="L982" s="325" t="str">
        <f>IF(基本情報入力シート!W1019="","",基本情報入力シート!W1019)</f>
        <v/>
      </c>
      <c r="M982" s="335" t="str">
        <f>IF(基本情報入力シート!X1019="","",基本情報入力シート!X1019)</f>
        <v/>
      </c>
      <c r="N982" s="339" t="str">
        <f>IF(基本情報入力シート!Y1019="","",基本情報入力シート!Y1019)</f>
        <v/>
      </c>
      <c r="O982" s="47"/>
      <c r="P982" s="48"/>
      <c r="Q982" s="49"/>
      <c r="R982" s="47"/>
      <c r="S982" s="336"/>
      <c r="T982" s="454" t="str">
        <f>IFERROR(S982*VLOOKUP(AE982,【参考】数式用3!$AN$3:$BU$14,MATCH(N982,【参考】数式用3!$AN$2:$BU$2,0)),"")</f>
        <v/>
      </c>
      <c r="U982" s="337"/>
      <c r="V982" s="55"/>
      <c r="W982" s="55"/>
      <c r="X982" s="960" t="str">
        <f>IFERROR(V982*VLOOKUP(AF982,【参考】数式用3!$AN$15:$BU$23,MATCH(N982,【参考】数式用3!$AN$2:$BU$2,0)),"")</f>
        <v/>
      </c>
      <c r="Y982" s="961"/>
      <c r="Z982" s="450"/>
      <c r="AA982" s="428"/>
      <c r="AB982" s="338" t="str">
        <f>IFERROR(AA982*VLOOKUP(AG982,【参考】数式用3!$AN$24:$BU$27,MATCH(N982,【参考】数式用3!$AN$2:$BU$2,0)),"")</f>
        <v/>
      </c>
      <c r="AC982" s="50"/>
      <c r="AD982" s="427" t="str">
        <f t="shared" si="63"/>
        <v/>
      </c>
      <c r="AE982" s="323" t="str">
        <f t="shared" si="60"/>
        <v/>
      </c>
      <c r="AF982" s="323" t="str">
        <f t="shared" si="61"/>
        <v/>
      </c>
      <c r="AG982" s="323" t="str">
        <f t="shared" si="62"/>
        <v/>
      </c>
    </row>
    <row r="983" spans="1:33" ht="25" customHeight="1">
      <c r="A983" s="430">
        <v>959</v>
      </c>
      <c r="B983" s="908" t="str">
        <f>IF(基本情報入力シート!C1020="","",基本情報入力シート!C1020)</f>
        <v/>
      </c>
      <c r="C983" s="909"/>
      <c r="D983" s="909"/>
      <c r="E983" s="909"/>
      <c r="F983" s="909"/>
      <c r="G983" s="909"/>
      <c r="H983" s="909"/>
      <c r="I983" s="909"/>
      <c r="J983" s="325" t="str">
        <f>IF(基本情報入力シート!M1020="","",基本情報入力シート!M1020)</f>
        <v/>
      </c>
      <c r="K983" s="325" t="str">
        <f>IF(基本情報入力シート!R1020="","",基本情報入力シート!R1020)</f>
        <v/>
      </c>
      <c r="L983" s="325" t="str">
        <f>IF(基本情報入力シート!W1020="","",基本情報入力シート!W1020)</f>
        <v/>
      </c>
      <c r="M983" s="335" t="str">
        <f>IF(基本情報入力シート!X1020="","",基本情報入力シート!X1020)</f>
        <v/>
      </c>
      <c r="N983" s="339" t="str">
        <f>IF(基本情報入力シート!Y1020="","",基本情報入力シート!Y1020)</f>
        <v/>
      </c>
      <c r="O983" s="47"/>
      <c r="P983" s="48"/>
      <c r="Q983" s="49"/>
      <c r="R983" s="47"/>
      <c r="S983" s="336"/>
      <c r="T983" s="454" t="str">
        <f>IFERROR(S983*VLOOKUP(AE983,【参考】数式用3!$AN$3:$BU$14,MATCH(N983,【参考】数式用3!$AN$2:$BU$2,0)),"")</f>
        <v/>
      </c>
      <c r="U983" s="337"/>
      <c r="V983" s="55"/>
      <c r="W983" s="55"/>
      <c r="X983" s="960" t="str">
        <f>IFERROR(V983*VLOOKUP(AF983,【参考】数式用3!$AN$15:$BU$23,MATCH(N983,【参考】数式用3!$AN$2:$BU$2,0)),"")</f>
        <v/>
      </c>
      <c r="Y983" s="961"/>
      <c r="Z983" s="450"/>
      <c r="AA983" s="428"/>
      <c r="AB983" s="338" t="str">
        <f>IFERROR(AA983*VLOOKUP(AG983,【参考】数式用3!$AN$24:$BU$27,MATCH(N983,【参考】数式用3!$AN$2:$BU$2,0)),"")</f>
        <v/>
      </c>
      <c r="AC983" s="50"/>
      <c r="AD983" s="427" t="str">
        <f t="shared" si="63"/>
        <v/>
      </c>
      <c r="AE983" s="323" t="str">
        <f t="shared" ref="AE983:AE1046" si="64">IF(AND(O983="",R983=""),"",O983&amp;"から"&amp;R983)</f>
        <v/>
      </c>
      <c r="AF983" s="323" t="str">
        <f t="shared" ref="AF983:AF1046" si="65">IF(AND(P983="",U983=""),"",P983&amp;"から"&amp;U983)</f>
        <v/>
      </c>
      <c r="AG983" s="323" t="str">
        <f t="shared" ref="AG983:AG1046" si="66">IF(AND(Q983="",Z983=""),"",Q983&amp;"から"&amp;Z983)</f>
        <v/>
      </c>
    </row>
    <row r="984" spans="1:33" ht="25" customHeight="1">
      <c r="A984" s="430">
        <v>960</v>
      </c>
      <c r="B984" s="908" t="str">
        <f>IF(基本情報入力シート!C1021="","",基本情報入力シート!C1021)</f>
        <v/>
      </c>
      <c r="C984" s="909"/>
      <c r="D984" s="909"/>
      <c r="E984" s="909"/>
      <c r="F984" s="909"/>
      <c r="G984" s="909"/>
      <c r="H984" s="909"/>
      <c r="I984" s="909"/>
      <c r="J984" s="325" t="str">
        <f>IF(基本情報入力シート!M1021="","",基本情報入力シート!M1021)</f>
        <v/>
      </c>
      <c r="K984" s="325" t="str">
        <f>IF(基本情報入力シート!R1021="","",基本情報入力シート!R1021)</f>
        <v/>
      </c>
      <c r="L984" s="325" t="str">
        <f>IF(基本情報入力シート!W1021="","",基本情報入力シート!W1021)</f>
        <v/>
      </c>
      <c r="M984" s="335" t="str">
        <f>IF(基本情報入力シート!X1021="","",基本情報入力シート!X1021)</f>
        <v/>
      </c>
      <c r="N984" s="339" t="str">
        <f>IF(基本情報入力シート!Y1021="","",基本情報入力シート!Y1021)</f>
        <v/>
      </c>
      <c r="O984" s="47"/>
      <c r="P984" s="48"/>
      <c r="Q984" s="49"/>
      <c r="R984" s="47"/>
      <c r="S984" s="336"/>
      <c r="T984" s="454" t="str">
        <f>IFERROR(S984*VLOOKUP(AE984,【参考】数式用3!$AN$3:$BU$14,MATCH(N984,【参考】数式用3!$AN$2:$BU$2,0)),"")</f>
        <v/>
      </c>
      <c r="U984" s="337"/>
      <c r="V984" s="55"/>
      <c r="W984" s="55"/>
      <c r="X984" s="960" t="str">
        <f>IFERROR(V984*VLOOKUP(AF984,【参考】数式用3!$AN$15:$BU$23,MATCH(N984,【参考】数式用3!$AN$2:$BU$2,0)),"")</f>
        <v/>
      </c>
      <c r="Y984" s="961"/>
      <c r="Z984" s="450"/>
      <c r="AA984" s="428"/>
      <c r="AB984" s="338" t="str">
        <f>IFERROR(AA984*VLOOKUP(AG984,【参考】数式用3!$AN$24:$BU$27,MATCH(N984,【参考】数式用3!$AN$2:$BU$2,0)),"")</f>
        <v/>
      </c>
      <c r="AC984" s="50"/>
      <c r="AD984" s="427" t="str">
        <f t="shared" si="63"/>
        <v/>
      </c>
      <c r="AE984" s="323" t="str">
        <f t="shared" si="64"/>
        <v/>
      </c>
      <c r="AF984" s="323" t="str">
        <f t="shared" si="65"/>
        <v/>
      </c>
      <c r="AG984" s="323" t="str">
        <f t="shared" si="66"/>
        <v/>
      </c>
    </row>
    <row r="985" spans="1:33" ht="25" customHeight="1">
      <c r="A985" s="430">
        <v>961</v>
      </c>
      <c r="B985" s="908" t="str">
        <f>IF(基本情報入力シート!C1022="","",基本情報入力シート!C1022)</f>
        <v/>
      </c>
      <c r="C985" s="909"/>
      <c r="D985" s="909"/>
      <c r="E985" s="909"/>
      <c r="F985" s="909"/>
      <c r="G985" s="909"/>
      <c r="H985" s="909"/>
      <c r="I985" s="909"/>
      <c r="J985" s="325" t="str">
        <f>IF(基本情報入力シート!M1022="","",基本情報入力シート!M1022)</f>
        <v/>
      </c>
      <c r="K985" s="325" t="str">
        <f>IF(基本情報入力シート!R1022="","",基本情報入力シート!R1022)</f>
        <v/>
      </c>
      <c r="L985" s="325" t="str">
        <f>IF(基本情報入力シート!W1022="","",基本情報入力シート!W1022)</f>
        <v/>
      </c>
      <c r="M985" s="335" t="str">
        <f>IF(基本情報入力シート!X1022="","",基本情報入力シート!X1022)</f>
        <v/>
      </c>
      <c r="N985" s="339" t="str">
        <f>IF(基本情報入力シート!Y1022="","",基本情報入力シート!Y1022)</f>
        <v/>
      </c>
      <c r="O985" s="47"/>
      <c r="P985" s="48"/>
      <c r="Q985" s="49"/>
      <c r="R985" s="47"/>
      <c r="S985" s="336"/>
      <c r="T985" s="454" t="str">
        <f>IFERROR(S985*VLOOKUP(AE985,【参考】数式用3!$AN$3:$BU$14,MATCH(N985,【参考】数式用3!$AN$2:$BU$2,0)),"")</f>
        <v/>
      </c>
      <c r="U985" s="337"/>
      <c r="V985" s="55"/>
      <c r="W985" s="55"/>
      <c r="X985" s="960" t="str">
        <f>IFERROR(V985*VLOOKUP(AF985,【参考】数式用3!$AN$15:$BU$23,MATCH(N985,【参考】数式用3!$AN$2:$BU$2,0)),"")</f>
        <v/>
      </c>
      <c r="Y985" s="961"/>
      <c r="Z985" s="450"/>
      <c r="AA985" s="428"/>
      <c r="AB985" s="338" t="str">
        <f>IFERROR(AA985*VLOOKUP(AG985,【参考】数式用3!$AN$24:$BU$27,MATCH(N985,【参考】数式用3!$AN$2:$BU$2,0)),"")</f>
        <v/>
      </c>
      <c r="AC985" s="50"/>
      <c r="AD985" s="427" t="str">
        <f t="shared" si="63"/>
        <v/>
      </c>
      <c r="AE985" s="323" t="str">
        <f t="shared" si="64"/>
        <v/>
      </c>
      <c r="AF985" s="323" t="str">
        <f t="shared" si="65"/>
        <v/>
      </c>
      <c r="AG985" s="323" t="str">
        <f t="shared" si="66"/>
        <v/>
      </c>
    </row>
    <row r="986" spans="1:33" ht="25" customHeight="1">
      <c r="A986" s="430">
        <v>962</v>
      </c>
      <c r="B986" s="908" t="str">
        <f>IF(基本情報入力シート!C1023="","",基本情報入力シート!C1023)</f>
        <v/>
      </c>
      <c r="C986" s="909"/>
      <c r="D986" s="909"/>
      <c r="E986" s="909"/>
      <c r="F986" s="909"/>
      <c r="G986" s="909"/>
      <c r="H986" s="909"/>
      <c r="I986" s="909"/>
      <c r="J986" s="325" t="str">
        <f>IF(基本情報入力シート!M1023="","",基本情報入力シート!M1023)</f>
        <v/>
      </c>
      <c r="K986" s="325" t="str">
        <f>IF(基本情報入力シート!R1023="","",基本情報入力シート!R1023)</f>
        <v/>
      </c>
      <c r="L986" s="325" t="str">
        <f>IF(基本情報入力シート!W1023="","",基本情報入力シート!W1023)</f>
        <v/>
      </c>
      <c r="M986" s="335" t="str">
        <f>IF(基本情報入力シート!X1023="","",基本情報入力シート!X1023)</f>
        <v/>
      </c>
      <c r="N986" s="339" t="str">
        <f>IF(基本情報入力シート!Y1023="","",基本情報入力シート!Y1023)</f>
        <v/>
      </c>
      <c r="O986" s="47"/>
      <c r="P986" s="48"/>
      <c r="Q986" s="49"/>
      <c r="R986" s="47"/>
      <c r="S986" s="336"/>
      <c r="T986" s="454" t="str">
        <f>IFERROR(S986*VLOOKUP(AE986,【参考】数式用3!$AN$3:$BU$14,MATCH(N986,【参考】数式用3!$AN$2:$BU$2,0)),"")</f>
        <v/>
      </c>
      <c r="U986" s="337"/>
      <c r="V986" s="55"/>
      <c r="W986" s="55"/>
      <c r="X986" s="960" t="str">
        <f>IFERROR(V986*VLOOKUP(AF986,【参考】数式用3!$AN$15:$BU$23,MATCH(N986,【参考】数式用3!$AN$2:$BU$2,0)),"")</f>
        <v/>
      </c>
      <c r="Y986" s="961"/>
      <c r="Z986" s="450"/>
      <c r="AA986" s="428"/>
      <c r="AB986" s="338" t="str">
        <f>IFERROR(AA986*VLOOKUP(AG986,【参考】数式用3!$AN$24:$BU$27,MATCH(N986,【参考】数式用3!$AN$2:$BU$2,0)),"")</f>
        <v/>
      </c>
      <c r="AC986" s="50"/>
      <c r="AD986" s="427" t="str">
        <f t="shared" si="63"/>
        <v/>
      </c>
      <c r="AE986" s="323" t="str">
        <f t="shared" si="64"/>
        <v/>
      </c>
      <c r="AF986" s="323" t="str">
        <f t="shared" si="65"/>
        <v/>
      </c>
      <c r="AG986" s="323" t="str">
        <f t="shared" si="66"/>
        <v/>
      </c>
    </row>
    <row r="987" spans="1:33" ht="25" customHeight="1">
      <c r="A987" s="430">
        <v>963</v>
      </c>
      <c r="B987" s="908" t="str">
        <f>IF(基本情報入力シート!C1024="","",基本情報入力シート!C1024)</f>
        <v/>
      </c>
      <c r="C987" s="909"/>
      <c r="D987" s="909"/>
      <c r="E987" s="909"/>
      <c r="F987" s="909"/>
      <c r="G987" s="909"/>
      <c r="H987" s="909"/>
      <c r="I987" s="909"/>
      <c r="J987" s="325" t="str">
        <f>IF(基本情報入力シート!M1024="","",基本情報入力シート!M1024)</f>
        <v/>
      </c>
      <c r="K987" s="325" t="str">
        <f>IF(基本情報入力シート!R1024="","",基本情報入力シート!R1024)</f>
        <v/>
      </c>
      <c r="L987" s="325" t="str">
        <f>IF(基本情報入力シート!W1024="","",基本情報入力シート!W1024)</f>
        <v/>
      </c>
      <c r="M987" s="335" t="str">
        <f>IF(基本情報入力シート!X1024="","",基本情報入力シート!X1024)</f>
        <v/>
      </c>
      <c r="N987" s="339" t="str">
        <f>IF(基本情報入力シート!Y1024="","",基本情報入力シート!Y1024)</f>
        <v/>
      </c>
      <c r="O987" s="47"/>
      <c r="P987" s="48"/>
      <c r="Q987" s="49"/>
      <c r="R987" s="47"/>
      <c r="S987" s="336"/>
      <c r="T987" s="454" t="str">
        <f>IFERROR(S987*VLOOKUP(AE987,【参考】数式用3!$AN$3:$BU$14,MATCH(N987,【参考】数式用3!$AN$2:$BU$2,0)),"")</f>
        <v/>
      </c>
      <c r="U987" s="337"/>
      <c r="V987" s="55"/>
      <c r="W987" s="55"/>
      <c r="X987" s="960" t="str">
        <f>IFERROR(V987*VLOOKUP(AF987,【参考】数式用3!$AN$15:$BU$23,MATCH(N987,【参考】数式用3!$AN$2:$BU$2,0)),"")</f>
        <v/>
      </c>
      <c r="Y987" s="961"/>
      <c r="Z987" s="450"/>
      <c r="AA987" s="428"/>
      <c r="AB987" s="338" t="str">
        <f>IFERROR(AA987*VLOOKUP(AG987,【参考】数式用3!$AN$24:$BU$27,MATCH(N987,【参考】数式用3!$AN$2:$BU$2,0)),"")</f>
        <v/>
      </c>
      <c r="AC987" s="50"/>
      <c r="AD987" s="427" t="str">
        <f t="shared" si="63"/>
        <v/>
      </c>
      <c r="AE987" s="323" t="str">
        <f t="shared" si="64"/>
        <v/>
      </c>
      <c r="AF987" s="323" t="str">
        <f t="shared" si="65"/>
        <v/>
      </c>
      <c r="AG987" s="323" t="str">
        <f t="shared" si="66"/>
        <v/>
      </c>
    </row>
    <row r="988" spans="1:33" ht="25" customHeight="1">
      <c r="A988" s="430">
        <v>964</v>
      </c>
      <c r="B988" s="908" t="str">
        <f>IF(基本情報入力シート!C1025="","",基本情報入力シート!C1025)</f>
        <v/>
      </c>
      <c r="C988" s="909"/>
      <c r="D988" s="909"/>
      <c r="E988" s="909"/>
      <c r="F988" s="909"/>
      <c r="G988" s="909"/>
      <c r="H988" s="909"/>
      <c r="I988" s="909"/>
      <c r="J988" s="325" t="str">
        <f>IF(基本情報入力シート!M1025="","",基本情報入力シート!M1025)</f>
        <v/>
      </c>
      <c r="K988" s="325" t="str">
        <f>IF(基本情報入力シート!R1025="","",基本情報入力シート!R1025)</f>
        <v/>
      </c>
      <c r="L988" s="325" t="str">
        <f>IF(基本情報入力シート!W1025="","",基本情報入力シート!W1025)</f>
        <v/>
      </c>
      <c r="M988" s="335" t="str">
        <f>IF(基本情報入力シート!X1025="","",基本情報入力シート!X1025)</f>
        <v/>
      </c>
      <c r="N988" s="339" t="str">
        <f>IF(基本情報入力シート!Y1025="","",基本情報入力シート!Y1025)</f>
        <v/>
      </c>
      <c r="O988" s="47"/>
      <c r="P988" s="48"/>
      <c r="Q988" s="49"/>
      <c r="R988" s="47"/>
      <c r="S988" s="336"/>
      <c r="T988" s="454" t="str">
        <f>IFERROR(S988*VLOOKUP(AE988,【参考】数式用3!$AN$3:$BU$14,MATCH(N988,【参考】数式用3!$AN$2:$BU$2,0)),"")</f>
        <v/>
      </c>
      <c r="U988" s="337"/>
      <c r="V988" s="55"/>
      <c r="W988" s="55"/>
      <c r="X988" s="960" t="str">
        <f>IFERROR(V988*VLOOKUP(AF988,【参考】数式用3!$AN$15:$BU$23,MATCH(N988,【参考】数式用3!$AN$2:$BU$2,0)),"")</f>
        <v/>
      </c>
      <c r="Y988" s="961"/>
      <c r="Z988" s="450"/>
      <c r="AA988" s="428"/>
      <c r="AB988" s="338" t="str">
        <f>IFERROR(AA988*VLOOKUP(AG988,【参考】数式用3!$AN$24:$BU$27,MATCH(N988,【参考】数式用3!$AN$2:$BU$2,0)),"")</f>
        <v/>
      </c>
      <c r="AC988" s="50"/>
      <c r="AD988" s="427" t="str">
        <f t="shared" si="63"/>
        <v/>
      </c>
      <c r="AE988" s="323" t="str">
        <f t="shared" si="64"/>
        <v/>
      </c>
      <c r="AF988" s="323" t="str">
        <f t="shared" si="65"/>
        <v/>
      </c>
      <c r="AG988" s="323" t="str">
        <f t="shared" si="66"/>
        <v/>
      </c>
    </row>
    <row r="989" spans="1:33" ht="25" customHeight="1">
      <c r="A989" s="430">
        <v>965</v>
      </c>
      <c r="B989" s="908" t="str">
        <f>IF(基本情報入力シート!C1026="","",基本情報入力シート!C1026)</f>
        <v/>
      </c>
      <c r="C989" s="909"/>
      <c r="D989" s="909"/>
      <c r="E989" s="909"/>
      <c r="F989" s="909"/>
      <c r="G989" s="909"/>
      <c r="H989" s="909"/>
      <c r="I989" s="909"/>
      <c r="J989" s="325" t="str">
        <f>IF(基本情報入力シート!M1026="","",基本情報入力シート!M1026)</f>
        <v/>
      </c>
      <c r="K989" s="325" t="str">
        <f>IF(基本情報入力シート!R1026="","",基本情報入力シート!R1026)</f>
        <v/>
      </c>
      <c r="L989" s="325" t="str">
        <f>IF(基本情報入力シート!W1026="","",基本情報入力シート!W1026)</f>
        <v/>
      </c>
      <c r="M989" s="335" t="str">
        <f>IF(基本情報入力シート!X1026="","",基本情報入力シート!X1026)</f>
        <v/>
      </c>
      <c r="N989" s="339" t="str">
        <f>IF(基本情報入力シート!Y1026="","",基本情報入力シート!Y1026)</f>
        <v/>
      </c>
      <c r="O989" s="47"/>
      <c r="P989" s="48"/>
      <c r="Q989" s="49"/>
      <c r="R989" s="47"/>
      <c r="S989" s="336"/>
      <c r="T989" s="454" t="str">
        <f>IFERROR(S989*VLOOKUP(AE989,【参考】数式用3!$AN$3:$BU$14,MATCH(N989,【参考】数式用3!$AN$2:$BU$2,0)),"")</f>
        <v/>
      </c>
      <c r="U989" s="337"/>
      <c r="V989" s="55"/>
      <c r="W989" s="55"/>
      <c r="X989" s="960" t="str">
        <f>IFERROR(V989*VLOOKUP(AF989,【参考】数式用3!$AN$15:$BU$23,MATCH(N989,【参考】数式用3!$AN$2:$BU$2,0)),"")</f>
        <v/>
      </c>
      <c r="Y989" s="961"/>
      <c r="Z989" s="450"/>
      <c r="AA989" s="428"/>
      <c r="AB989" s="338" t="str">
        <f>IFERROR(AA989*VLOOKUP(AG989,【参考】数式用3!$AN$24:$BU$27,MATCH(N989,【参考】数式用3!$AN$2:$BU$2,0)),"")</f>
        <v/>
      </c>
      <c r="AC989" s="50"/>
      <c r="AD989" s="427" t="str">
        <f t="shared" si="63"/>
        <v/>
      </c>
      <c r="AE989" s="323" t="str">
        <f t="shared" si="64"/>
        <v/>
      </c>
      <c r="AF989" s="323" t="str">
        <f t="shared" si="65"/>
        <v/>
      </c>
      <c r="AG989" s="323" t="str">
        <f t="shared" si="66"/>
        <v/>
      </c>
    </row>
    <row r="990" spans="1:33" ht="25" customHeight="1">
      <c r="A990" s="430">
        <v>966</v>
      </c>
      <c r="B990" s="908" t="str">
        <f>IF(基本情報入力シート!C1027="","",基本情報入力シート!C1027)</f>
        <v/>
      </c>
      <c r="C990" s="909"/>
      <c r="D990" s="909"/>
      <c r="E990" s="909"/>
      <c r="F990" s="909"/>
      <c r="G990" s="909"/>
      <c r="H990" s="909"/>
      <c r="I990" s="909"/>
      <c r="J990" s="325" t="str">
        <f>IF(基本情報入力シート!M1027="","",基本情報入力シート!M1027)</f>
        <v/>
      </c>
      <c r="K990" s="325" t="str">
        <f>IF(基本情報入力シート!R1027="","",基本情報入力シート!R1027)</f>
        <v/>
      </c>
      <c r="L990" s="325" t="str">
        <f>IF(基本情報入力シート!W1027="","",基本情報入力シート!W1027)</f>
        <v/>
      </c>
      <c r="M990" s="335" t="str">
        <f>IF(基本情報入力シート!X1027="","",基本情報入力シート!X1027)</f>
        <v/>
      </c>
      <c r="N990" s="339" t="str">
        <f>IF(基本情報入力シート!Y1027="","",基本情報入力シート!Y1027)</f>
        <v/>
      </c>
      <c r="O990" s="47"/>
      <c r="P990" s="48"/>
      <c r="Q990" s="49"/>
      <c r="R990" s="47"/>
      <c r="S990" s="336"/>
      <c r="T990" s="454" t="str">
        <f>IFERROR(S990*VLOOKUP(AE990,【参考】数式用3!$AN$3:$BU$14,MATCH(N990,【参考】数式用3!$AN$2:$BU$2,0)),"")</f>
        <v/>
      </c>
      <c r="U990" s="337"/>
      <c r="V990" s="55"/>
      <c r="W990" s="55"/>
      <c r="X990" s="960" t="str">
        <f>IFERROR(V990*VLOOKUP(AF990,【参考】数式用3!$AN$15:$BU$23,MATCH(N990,【参考】数式用3!$AN$2:$BU$2,0)),"")</f>
        <v/>
      </c>
      <c r="Y990" s="961"/>
      <c r="Z990" s="450"/>
      <c r="AA990" s="428"/>
      <c r="AB990" s="338" t="str">
        <f>IFERROR(AA990*VLOOKUP(AG990,【参考】数式用3!$AN$24:$BU$27,MATCH(N990,【参考】数式用3!$AN$2:$BU$2,0)),"")</f>
        <v/>
      </c>
      <c r="AC990" s="50"/>
      <c r="AD990" s="427" t="str">
        <f t="shared" si="63"/>
        <v/>
      </c>
      <c r="AE990" s="323" t="str">
        <f t="shared" si="64"/>
        <v/>
      </c>
      <c r="AF990" s="323" t="str">
        <f t="shared" si="65"/>
        <v/>
      </c>
      <c r="AG990" s="323" t="str">
        <f t="shared" si="66"/>
        <v/>
      </c>
    </row>
    <row r="991" spans="1:33" ht="25" customHeight="1">
      <c r="A991" s="430">
        <v>967</v>
      </c>
      <c r="B991" s="908" t="str">
        <f>IF(基本情報入力シート!C1028="","",基本情報入力シート!C1028)</f>
        <v/>
      </c>
      <c r="C991" s="909"/>
      <c r="D991" s="909"/>
      <c r="E991" s="909"/>
      <c r="F991" s="909"/>
      <c r="G991" s="909"/>
      <c r="H991" s="909"/>
      <c r="I991" s="909"/>
      <c r="J991" s="325" t="str">
        <f>IF(基本情報入力シート!M1028="","",基本情報入力シート!M1028)</f>
        <v/>
      </c>
      <c r="K991" s="325" t="str">
        <f>IF(基本情報入力シート!R1028="","",基本情報入力シート!R1028)</f>
        <v/>
      </c>
      <c r="L991" s="325" t="str">
        <f>IF(基本情報入力シート!W1028="","",基本情報入力シート!W1028)</f>
        <v/>
      </c>
      <c r="M991" s="335" t="str">
        <f>IF(基本情報入力シート!X1028="","",基本情報入力シート!X1028)</f>
        <v/>
      </c>
      <c r="N991" s="339" t="str">
        <f>IF(基本情報入力シート!Y1028="","",基本情報入力シート!Y1028)</f>
        <v/>
      </c>
      <c r="O991" s="47"/>
      <c r="P991" s="48"/>
      <c r="Q991" s="49"/>
      <c r="R991" s="47"/>
      <c r="S991" s="336"/>
      <c r="T991" s="454" t="str">
        <f>IFERROR(S991*VLOOKUP(AE991,【参考】数式用3!$AN$3:$BU$14,MATCH(N991,【参考】数式用3!$AN$2:$BU$2,0)),"")</f>
        <v/>
      </c>
      <c r="U991" s="337"/>
      <c r="V991" s="55"/>
      <c r="W991" s="55"/>
      <c r="X991" s="960" t="str">
        <f>IFERROR(V991*VLOOKUP(AF991,【参考】数式用3!$AN$15:$BU$23,MATCH(N991,【参考】数式用3!$AN$2:$BU$2,0)),"")</f>
        <v/>
      </c>
      <c r="Y991" s="961"/>
      <c r="Z991" s="450"/>
      <c r="AA991" s="428"/>
      <c r="AB991" s="338" t="str">
        <f>IFERROR(AA991*VLOOKUP(AG991,【参考】数式用3!$AN$24:$BU$27,MATCH(N991,【参考】数式用3!$AN$2:$BU$2,0)),"")</f>
        <v/>
      </c>
      <c r="AC991" s="50"/>
      <c r="AD991" s="427" t="str">
        <f t="shared" si="63"/>
        <v/>
      </c>
      <c r="AE991" s="323" t="str">
        <f t="shared" si="64"/>
        <v/>
      </c>
      <c r="AF991" s="323" t="str">
        <f t="shared" si="65"/>
        <v/>
      </c>
      <c r="AG991" s="323" t="str">
        <f t="shared" si="66"/>
        <v/>
      </c>
    </row>
    <row r="992" spans="1:33" ht="25" customHeight="1">
      <c r="A992" s="430">
        <v>968</v>
      </c>
      <c r="B992" s="908" t="str">
        <f>IF(基本情報入力シート!C1029="","",基本情報入力シート!C1029)</f>
        <v/>
      </c>
      <c r="C992" s="909"/>
      <c r="D992" s="909"/>
      <c r="E992" s="909"/>
      <c r="F992" s="909"/>
      <c r="G992" s="909"/>
      <c r="H992" s="909"/>
      <c r="I992" s="909"/>
      <c r="J992" s="325" t="str">
        <f>IF(基本情報入力シート!M1029="","",基本情報入力シート!M1029)</f>
        <v/>
      </c>
      <c r="K992" s="325" t="str">
        <f>IF(基本情報入力シート!R1029="","",基本情報入力シート!R1029)</f>
        <v/>
      </c>
      <c r="L992" s="325" t="str">
        <f>IF(基本情報入力シート!W1029="","",基本情報入力シート!W1029)</f>
        <v/>
      </c>
      <c r="M992" s="335" t="str">
        <f>IF(基本情報入力シート!X1029="","",基本情報入力シート!X1029)</f>
        <v/>
      </c>
      <c r="N992" s="339" t="str">
        <f>IF(基本情報入力シート!Y1029="","",基本情報入力シート!Y1029)</f>
        <v/>
      </c>
      <c r="O992" s="47"/>
      <c r="P992" s="48"/>
      <c r="Q992" s="49"/>
      <c r="R992" s="47"/>
      <c r="S992" s="336"/>
      <c r="T992" s="454" t="str">
        <f>IFERROR(S992*VLOOKUP(AE992,【参考】数式用3!$AN$3:$BU$14,MATCH(N992,【参考】数式用3!$AN$2:$BU$2,0)),"")</f>
        <v/>
      </c>
      <c r="U992" s="337"/>
      <c r="V992" s="55"/>
      <c r="W992" s="55"/>
      <c r="X992" s="960" t="str">
        <f>IFERROR(V992*VLOOKUP(AF992,【参考】数式用3!$AN$15:$BU$23,MATCH(N992,【参考】数式用3!$AN$2:$BU$2,0)),"")</f>
        <v/>
      </c>
      <c r="Y992" s="961"/>
      <c r="Z992" s="450"/>
      <c r="AA992" s="428"/>
      <c r="AB992" s="338" t="str">
        <f>IFERROR(AA992*VLOOKUP(AG992,【参考】数式用3!$AN$24:$BU$27,MATCH(N992,【参考】数式用3!$AN$2:$BU$2,0)),"")</f>
        <v/>
      </c>
      <c r="AC992" s="50"/>
      <c r="AD992" s="427" t="str">
        <f t="shared" si="63"/>
        <v/>
      </c>
      <c r="AE992" s="323" t="str">
        <f t="shared" si="64"/>
        <v/>
      </c>
      <c r="AF992" s="323" t="str">
        <f t="shared" si="65"/>
        <v/>
      </c>
      <c r="AG992" s="323" t="str">
        <f t="shared" si="66"/>
        <v/>
      </c>
    </row>
    <row r="993" spans="1:33" ht="25" customHeight="1">
      <c r="A993" s="430">
        <v>969</v>
      </c>
      <c r="B993" s="908" t="str">
        <f>IF(基本情報入力シート!C1030="","",基本情報入力シート!C1030)</f>
        <v/>
      </c>
      <c r="C993" s="909"/>
      <c r="D993" s="909"/>
      <c r="E993" s="909"/>
      <c r="F993" s="909"/>
      <c r="G993" s="909"/>
      <c r="H993" s="909"/>
      <c r="I993" s="909"/>
      <c r="J993" s="325" t="str">
        <f>IF(基本情報入力シート!M1030="","",基本情報入力シート!M1030)</f>
        <v/>
      </c>
      <c r="K993" s="325" t="str">
        <f>IF(基本情報入力シート!R1030="","",基本情報入力シート!R1030)</f>
        <v/>
      </c>
      <c r="L993" s="325" t="str">
        <f>IF(基本情報入力シート!W1030="","",基本情報入力シート!W1030)</f>
        <v/>
      </c>
      <c r="M993" s="335" t="str">
        <f>IF(基本情報入力シート!X1030="","",基本情報入力シート!X1030)</f>
        <v/>
      </c>
      <c r="N993" s="339" t="str">
        <f>IF(基本情報入力シート!Y1030="","",基本情報入力シート!Y1030)</f>
        <v/>
      </c>
      <c r="O993" s="47"/>
      <c r="P993" s="48"/>
      <c r="Q993" s="49"/>
      <c r="R993" s="47"/>
      <c r="S993" s="336"/>
      <c r="T993" s="454" t="str">
        <f>IFERROR(S993*VLOOKUP(AE993,【参考】数式用3!$AN$3:$BU$14,MATCH(N993,【参考】数式用3!$AN$2:$BU$2,0)),"")</f>
        <v/>
      </c>
      <c r="U993" s="337"/>
      <c r="V993" s="55"/>
      <c r="W993" s="55"/>
      <c r="X993" s="960" t="str">
        <f>IFERROR(V993*VLOOKUP(AF993,【参考】数式用3!$AN$15:$BU$23,MATCH(N993,【参考】数式用3!$AN$2:$BU$2,0)),"")</f>
        <v/>
      </c>
      <c r="Y993" s="961"/>
      <c r="Z993" s="450"/>
      <c r="AA993" s="428"/>
      <c r="AB993" s="338" t="str">
        <f>IFERROR(AA993*VLOOKUP(AG993,【参考】数式用3!$AN$24:$BU$27,MATCH(N993,【参考】数式用3!$AN$2:$BU$2,0)),"")</f>
        <v/>
      </c>
      <c r="AC993" s="50"/>
      <c r="AD993" s="427" t="str">
        <f t="shared" si="63"/>
        <v/>
      </c>
      <c r="AE993" s="323" t="str">
        <f t="shared" si="64"/>
        <v/>
      </c>
      <c r="AF993" s="323" t="str">
        <f t="shared" si="65"/>
        <v/>
      </c>
      <c r="AG993" s="323" t="str">
        <f t="shared" si="66"/>
        <v/>
      </c>
    </row>
    <row r="994" spans="1:33" ht="25" customHeight="1">
      <c r="A994" s="430">
        <v>970</v>
      </c>
      <c r="B994" s="908" t="str">
        <f>IF(基本情報入力シート!C1031="","",基本情報入力シート!C1031)</f>
        <v/>
      </c>
      <c r="C994" s="909"/>
      <c r="D994" s="909"/>
      <c r="E994" s="909"/>
      <c r="F994" s="909"/>
      <c r="G994" s="909"/>
      <c r="H994" s="909"/>
      <c r="I994" s="909"/>
      <c r="J994" s="325" t="str">
        <f>IF(基本情報入力シート!M1031="","",基本情報入力シート!M1031)</f>
        <v/>
      </c>
      <c r="K994" s="325" t="str">
        <f>IF(基本情報入力シート!R1031="","",基本情報入力シート!R1031)</f>
        <v/>
      </c>
      <c r="L994" s="325" t="str">
        <f>IF(基本情報入力シート!W1031="","",基本情報入力シート!W1031)</f>
        <v/>
      </c>
      <c r="M994" s="335" t="str">
        <f>IF(基本情報入力シート!X1031="","",基本情報入力シート!X1031)</f>
        <v/>
      </c>
      <c r="N994" s="339" t="str">
        <f>IF(基本情報入力シート!Y1031="","",基本情報入力シート!Y1031)</f>
        <v/>
      </c>
      <c r="O994" s="47"/>
      <c r="P994" s="48"/>
      <c r="Q994" s="49"/>
      <c r="R994" s="47"/>
      <c r="S994" s="336"/>
      <c r="T994" s="454" t="str">
        <f>IFERROR(S994*VLOOKUP(AE994,【参考】数式用3!$AN$3:$BU$14,MATCH(N994,【参考】数式用3!$AN$2:$BU$2,0)),"")</f>
        <v/>
      </c>
      <c r="U994" s="337"/>
      <c r="V994" s="55"/>
      <c r="W994" s="55"/>
      <c r="X994" s="960" t="str">
        <f>IFERROR(V994*VLOOKUP(AF994,【参考】数式用3!$AN$15:$BU$23,MATCH(N994,【参考】数式用3!$AN$2:$BU$2,0)),"")</f>
        <v/>
      </c>
      <c r="Y994" s="961"/>
      <c r="Z994" s="450"/>
      <c r="AA994" s="428"/>
      <c r="AB994" s="338" t="str">
        <f>IFERROR(AA994*VLOOKUP(AG994,【参考】数式用3!$AN$24:$BU$27,MATCH(N994,【参考】数式用3!$AN$2:$BU$2,0)),"")</f>
        <v/>
      </c>
      <c r="AC994" s="50"/>
      <c r="AD994" s="427" t="str">
        <f t="shared" si="63"/>
        <v/>
      </c>
      <c r="AE994" s="323" t="str">
        <f t="shared" si="64"/>
        <v/>
      </c>
      <c r="AF994" s="323" t="str">
        <f t="shared" si="65"/>
        <v/>
      </c>
      <c r="AG994" s="323" t="str">
        <f t="shared" si="66"/>
        <v/>
      </c>
    </row>
    <row r="995" spans="1:33" ht="25" customHeight="1">
      <c r="A995" s="430">
        <v>971</v>
      </c>
      <c r="B995" s="908" t="str">
        <f>IF(基本情報入力シート!C1032="","",基本情報入力シート!C1032)</f>
        <v/>
      </c>
      <c r="C995" s="909"/>
      <c r="D995" s="909"/>
      <c r="E995" s="909"/>
      <c r="F995" s="909"/>
      <c r="G995" s="909"/>
      <c r="H995" s="909"/>
      <c r="I995" s="909"/>
      <c r="J995" s="325" t="str">
        <f>IF(基本情報入力シート!M1032="","",基本情報入力シート!M1032)</f>
        <v/>
      </c>
      <c r="K995" s="325" t="str">
        <f>IF(基本情報入力シート!R1032="","",基本情報入力シート!R1032)</f>
        <v/>
      </c>
      <c r="L995" s="325" t="str">
        <f>IF(基本情報入力シート!W1032="","",基本情報入力シート!W1032)</f>
        <v/>
      </c>
      <c r="M995" s="335" t="str">
        <f>IF(基本情報入力シート!X1032="","",基本情報入力シート!X1032)</f>
        <v/>
      </c>
      <c r="N995" s="339" t="str">
        <f>IF(基本情報入力シート!Y1032="","",基本情報入力シート!Y1032)</f>
        <v/>
      </c>
      <c r="O995" s="47"/>
      <c r="P995" s="48"/>
      <c r="Q995" s="49"/>
      <c r="R995" s="47"/>
      <c r="S995" s="336"/>
      <c r="T995" s="454" t="str">
        <f>IFERROR(S995*VLOOKUP(AE995,【参考】数式用3!$AN$3:$BU$14,MATCH(N995,【参考】数式用3!$AN$2:$BU$2,0)),"")</f>
        <v/>
      </c>
      <c r="U995" s="337"/>
      <c r="V995" s="55"/>
      <c r="W995" s="55"/>
      <c r="X995" s="960" t="str">
        <f>IFERROR(V995*VLOOKUP(AF995,【参考】数式用3!$AN$15:$BU$23,MATCH(N995,【参考】数式用3!$AN$2:$BU$2,0)),"")</f>
        <v/>
      </c>
      <c r="Y995" s="961"/>
      <c r="Z995" s="450"/>
      <c r="AA995" s="428"/>
      <c r="AB995" s="338" t="str">
        <f>IFERROR(AA995*VLOOKUP(AG995,【参考】数式用3!$AN$24:$BU$27,MATCH(N995,【参考】数式用3!$AN$2:$BU$2,0)),"")</f>
        <v/>
      </c>
      <c r="AC995" s="50"/>
      <c r="AD995" s="427" t="str">
        <f t="shared" si="63"/>
        <v/>
      </c>
      <c r="AE995" s="323" t="str">
        <f t="shared" si="64"/>
        <v/>
      </c>
      <c r="AF995" s="323" t="str">
        <f t="shared" si="65"/>
        <v/>
      </c>
      <c r="AG995" s="323" t="str">
        <f t="shared" si="66"/>
        <v/>
      </c>
    </row>
    <row r="996" spans="1:33" ht="25" customHeight="1">
      <c r="A996" s="430">
        <v>972</v>
      </c>
      <c r="B996" s="908" t="str">
        <f>IF(基本情報入力シート!C1033="","",基本情報入力シート!C1033)</f>
        <v/>
      </c>
      <c r="C996" s="909"/>
      <c r="D996" s="909"/>
      <c r="E996" s="909"/>
      <c r="F996" s="909"/>
      <c r="G996" s="909"/>
      <c r="H996" s="909"/>
      <c r="I996" s="909"/>
      <c r="J996" s="325" t="str">
        <f>IF(基本情報入力シート!M1033="","",基本情報入力シート!M1033)</f>
        <v/>
      </c>
      <c r="K996" s="325" t="str">
        <f>IF(基本情報入力シート!R1033="","",基本情報入力シート!R1033)</f>
        <v/>
      </c>
      <c r="L996" s="325" t="str">
        <f>IF(基本情報入力シート!W1033="","",基本情報入力シート!W1033)</f>
        <v/>
      </c>
      <c r="M996" s="335" t="str">
        <f>IF(基本情報入力シート!X1033="","",基本情報入力シート!X1033)</f>
        <v/>
      </c>
      <c r="N996" s="339" t="str">
        <f>IF(基本情報入力シート!Y1033="","",基本情報入力シート!Y1033)</f>
        <v/>
      </c>
      <c r="O996" s="47"/>
      <c r="P996" s="48"/>
      <c r="Q996" s="49"/>
      <c r="R996" s="47"/>
      <c r="S996" s="336"/>
      <c r="T996" s="454" t="str">
        <f>IFERROR(S996*VLOOKUP(AE996,【参考】数式用3!$AN$3:$BU$14,MATCH(N996,【参考】数式用3!$AN$2:$BU$2,0)),"")</f>
        <v/>
      </c>
      <c r="U996" s="337"/>
      <c r="V996" s="55"/>
      <c r="W996" s="55"/>
      <c r="X996" s="960" t="str">
        <f>IFERROR(V996*VLOOKUP(AF996,【参考】数式用3!$AN$15:$BU$23,MATCH(N996,【参考】数式用3!$AN$2:$BU$2,0)),"")</f>
        <v/>
      </c>
      <c r="Y996" s="961"/>
      <c r="Z996" s="450"/>
      <c r="AA996" s="428"/>
      <c r="AB996" s="338" t="str">
        <f>IFERROR(AA996*VLOOKUP(AG996,【参考】数式用3!$AN$24:$BU$27,MATCH(N996,【参考】数式用3!$AN$2:$BU$2,0)),"")</f>
        <v/>
      </c>
      <c r="AC996" s="50"/>
      <c r="AD996" s="427" t="str">
        <f t="shared" si="63"/>
        <v/>
      </c>
      <c r="AE996" s="323" t="str">
        <f t="shared" si="64"/>
        <v/>
      </c>
      <c r="AF996" s="323" t="str">
        <f t="shared" si="65"/>
        <v/>
      </c>
      <c r="AG996" s="323" t="str">
        <f t="shared" si="66"/>
        <v/>
      </c>
    </row>
    <row r="997" spans="1:33" ht="25" customHeight="1">
      <c r="A997" s="430">
        <v>973</v>
      </c>
      <c r="B997" s="908" t="str">
        <f>IF(基本情報入力シート!C1034="","",基本情報入力シート!C1034)</f>
        <v/>
      </c>
      <c r="C997" s="909"/>
      <c r="D997" s="909"/>
      <c r="E997" s="909"/>
      <c r="F997" s="909"/>
      <c r="G997" s="909"/>
      <c r="H997" s="909"/>
      <c r="I997" s="909"/>
      <c r="J997" s="325" t="str">
        <f>IF(基本情報入力シート!M1034="","",基本情報入力シート!M1034)</f>
        <v/>
      </c>
      <c r="K997" s="325" t="str">
        <f>IF(基本情報入力シート!R1034="","",基本情報入力シート!R1034)</f>
        <v/>
      </c>
      <c r="L997" s="325" t="str">
        <f>IF(基本情報入力シート!W1034="","",基本情報入力シート!W1034)</f>
        <v/>
      </c>
      <c r="M997" s="335" t="str">
        <f>IF(基本情報入力シート!X1034="","",基本情報入力シート!X1034)</f>
        <v/>
      </c>
      <c r="N997" s="339" t="str">
        <f>IF(基本情報入力シート!Y1034="","",基本情報入力シート!Y1034)</f>
        <v/>
      </c>
      <c r="O997" s="47"/>
      <c r="P997" s="48"/>
      <c r="Q997" s="49"/>
      <c r="R997" s="47"/>
      <c r="S997" s="336"/>
      <c r="T997" s="454" t="str">
        <f>IFERROR(S997*VLOOKUP(AE997,【参考】数式用3!$AN$3:$BU$14,MATCH(N997,【参考】数式用3!$AN$2:$BU$2,0)),"")</f>
        <v/>
      </c>
      <c r="U997" s="337"/>
      <c r="V997" s="55"/>
      <c r="W997" s="55"/>
      <c r="X997" s="960" t="str">
        <f>IFERROR(V997*VLOOKUP(AF997,【参考】数式用3!$AN$15:$BU$23,MATCH(N997,【参考】数式用3!$AN$2:$BU$2,0)),"")</f>
        <v/>
      </c>
      <c r="Y997" s="961"/>
      <c r="Z997" s="450"/>
      <c r="AA997" s="428"/>
      <c r="AB997" s="338" t="str">
        <f>IFERROR(AA997*VLOOKUP(AG997,【参考】数式用3!$AN$24:$BU$27,MATCH(N997,【参考】数式用3!$AN$2:$BU$2,0)),"")</f>
        <v/>
      </c>
      <c r="AC997" s="50"/>
      <c r="AD997" s="427" t="str">
        <f t="shared" si="63"/>
        <v/>
      </c>
      <c r="AE997" s="323" t="str">
        <f t="shared" si="64"/>
        <v/>
      </c>
      <c r="AF997" s="323" t="str">
        <f t="shared" si="65"/>
        <v/>
      </c>
      <c r="AG997" s="323" t="str">
        <f t="shared" si="66"/>
        <v/>
      </c>
    </row>
    <row r="998" spans="1:33" ht="25" customHeight="1">
      <c r="A998" s="430">
        <v>974</v>
      </c>
      <c r="B998" s="908" t="str">
        <f>IF(基本情報入力シート!C1035="","",基本情報入力シート!C1035)</f>
        <v/>
      </c>
      <c r="C998" s="909"/>
      <c r="D998" s="909"/>
      <c r="E998" s="909"/>
      <c r="F998" s="909"/>
      <c r="G998" s="909"/>
      <c r="H998" s="909"/>
      <c r="I998" s="909"/>
      <c r="J998" s="325" t="str">
        <f>IF(基本情報入力シート!M1035="","",基本情報入力シート!M1035)</f>
        <v/>
      </c>
      <c r="K998" s="325" t="str">
        <f>IF(基本情報入力シート!R1035="","",基本情報入力シート!R1035)</f>
        <v/>
      </c>
      <c r="L998" s="325" t="str">
        <f>IF(基本情報入力シート!W1035="","",基本情報入力シート!W1035)</f>
        <v/>
      </c>
      <c r="M998" s="335" t="str">
        <f>IF(基本情報入力シート!X1035="","",基本情報入力シート!X1035)</f>
        <v/>
      </c>
      <c r="N998" s="339" t="str">
        <f>IF(基本情報入力シート!Y1035="","",基本情報入力シート!Y1035)</f>
        <v/>
      </c>
      <c r="O998" s="47"/>
      <c r="P998" s="48"/>
      <c r="Q998" s="49"/>
      <c r="R998" s="47"/>
      <c r="S998" s="336"/>
      <c r="T998" s="454" t="str">
        <f>IFERROR(S998*VLOOKUP(AE998,【参考】数式用3!$AN$3:$BU$14,MATCH(N998,【参考】数式用3!$AN$2:$BU$2,0)),"")</f>
        <v/>
      </c>
      <c r="U998" s="337"/>
      <c r="V998" s="55"/>
      <c r="W998" s="55"/>
      <c r="X998" s="960" t="str">
        <f>IFERROR(V998*VLOOKUP(AF998,【参考】数式用3!$AN$15:$BU$23,MATCH(N998,【参考】数式用3!$AN$2:$BU$2,0)),"")</f>
        <v/>
      </c>
      <c r="Y998" s="961"/>
      <c r="Z998" s="450"/>
      <c r="AA998" s="428"/>
      <c r="AB998" s="338" t="str">
        <f>IFERROR(AA998*VLOOKUP(AG998,【参考】数式用3!$AN$24:$BU$27,MATCH(N998,【参考】数式用3!$AN$2:$BU$2,0)),"")</f>
        <v/>
      </c>
      <c r="AC998" s="50"/>
      <c r="AD998" s="427" t="str">
        <f t="shared" si="63"/>
        <v/>
      </c>
      <c r="AE998" s="323" t="str">
        <f t="shared" si="64"/>
        <v/>
      </c>
      <c r="AF998" s="323" t="str">
        <f t="shared" si="65"/>
        <v/>
      </c>
      <c r="AG998" s="323" t="str">
        <f t="shared" si="66"/>
        <v/>
      </c>
    </row>
    <row r="999" spans="1:33" ht="25" customHeight="1">
      <c r="A999" s="430">
        <v>975</v>
      </c>
      <c r="B999" s="908" t="str">
        <f>IF(基本情報入力シート!C1036="","",基本情報入力シート!C1036)</f>
        <v/>
      </c>
      <c r="C999" s="909"/>
      <c r="D999" s="909"/>
      <c r="E999" s="909"/>
      <c r="F999" s="909"/>
      <c r="G999" s="909"/>
      <c r="H999" s="909"/>
      <c r="I999" s="909"/>
      <c r="J999" s="325" t="str">
        <f>IF(基本情報入力シート!M1036="","",基本情報入力シート!M1036)</f>
        <v/>
      </c>
      <c r="K999" s="325" t="str">
        <f>IF(基本情報入力シート!R1036="","",基本情報入力シート!R1036)</f>
        <v/>
      </c>
      <c r="L999" s="325" t="str">
        <f>IF(基本情報入力シート!W1036="","",基本情報入力シート!W1036)</f>
        <v/>
      </c>
      <c r="M999" s="335" t="str">
        <f>IF(基本情報入力シート!X1036="","",基本情報入力シート!X1036)</f>
        <v/>
      </c>
      <c r="N999" s="339" t="str">
        <f>IF(基本情報入力シート!Y1036="","",基本情報入力シート!Y1036)</f>
        <v/>
      </c>
      <c r="O999" s="47"/>
      <c r="P999" s="48"/>
      <c r="Q999" s="49"/>
      <c r="R999" s="47"/>
      <c r="S999" s="336"/>
      <c r="T999" s="454" t="str">
        <f>IFERROR(S999*VLOOKUP(AE999,【参考】数式用3!$AN$3:$BU$14,MATCH(N999,【参考】数式用3!$AN$2:$BU$2,0)),"")</f>
        <v/>
      </c>
      <c r="U999" s="337"/>
      <c r="V999" s="55"/>
      <c r="W999" s="55"/>
      <c r="X999" s="960" t="str">
        <f>IFERROR(V999*VLOOKUP(AF999,【参考】数式用3!$AN$15:$BU$23,MATCH(N999,【参考】数式用3!$AN$2:$BU$2,0)),"")</f>
        <v/>
      </c>
      <c r="Y999" s="961"/>
      <c r="Z999" s="450"/>
      <c r="AA999" s="428"/>
      <c r="AB999" s="338" t="str">
        <f>IFERROR(AA999*VLOOKUP(AG999,【参考】数式用3!$AN$24:$BU$27,MATCH(N999,【参考】数式用3!$AN$2:$BU$2,0)),"")</f>
        <v/>
      </c>
      <c r="AC999" s="50"/>
      <c r="AD999" s="427" t="str">
        <f t="shared" si="63"/>
        <v/>
      </c>
      <c r="AE999" s="323" t="str">
        <f t="shared" si="64"/>
        <v/>
      </c>
      <c r="AF999" s="323" t="str">
        <f t="shared" si="65"/>
        <v/>
      </c>
      <c r="AG999" s="323" t="str">
        <f t="shared" si="66"/>
        <v/>
      </c>
    </row>
    <row r="1000" spans="1:33" ht="25" customHeight="1">
      <c r="A1000" s="430">
        <v>976</v>
      </c>
      <c r="B1000" s="908" t="str">
        <f>IF(基本情報入力シート!C1037="","",基本情報入力シート!C1037)</f>
        <v/>
      </c>
      <c r="C1000" s="909"/>
      <c r="D1000" s="909"/>
      <c r="E1000" s="909"/>
      <c r="F1000" s="909"/>
      <c r="G1000" s="909"/>
      <c r="H1000" s="909"/>
      <c r="I1000" s="909"/>
      <c r="J1000" s="325" t="str">
        <f>IF(基本情報入力シート!M1037="","",基本情報入力シート!M1037)</f>
        <v/>
      </c>
      <c r="K1000" s="325" t="str">
        <f>IF(基本情報入力シート!R1037="","",基本情報入力シート!R1037)</f>
        <v/>
      </c>
      <c r="L1000" s="325" t="str">
        <f>IF(基本情報入力シート!W1037="","",基本情報入力シート!W1037)</f>
        <v/>
      </c>
      <c r="M1000" s="335" t="str">
        <f>IF(基本情報入力シート!X1037="","",基本情報入力シート!X1037)</f>
        <v/>
      </c>
      <c r="N1000" s="339" t="str">
        <f>IF(基本情報入力シート!Y1037="","",基本情報入力シート!Y1037)</f>
        <v/>
      </c>
      <c r="O1000" s="47"/>
      <c r="P1000" s="48"/>
      <c r="Q1000" s="49"/>
      <c r="R1000" s="47"/>
      <c r="S1000" s="336"/>
      <c r="T1000" s="454" t="str">
        <f>IFERROR(S1000*VLOOKUP(AE1000,【参考】数式用3!$AN$3:$BU$14,MATCH(N1000,【参考】数式用3!$AN$2:$BU$2,0)),"")</f>
        <v/>
      </c>
      <c r="U1000" s="337"/>
      <c r="V1000" s="55"/>
      <c r="W1000" s="55"/>
      <c r="X1000" s="960" t="str">
        <f>IFERROR(V1000*VLOOKUP(AF1000,【参考】数式用3!$AN$15:$BU$23,MATCH(N1000,【参考】数式用3!$AN$2:$BU$2,0)),"")</f>
        <v/>
      </c>
      <c r="Y1000" s="961"/>
      <c r="Z1000" s="450"/>
      <c r="AA1000" s="428"/>
      <c r="AB1000" s="338" t="str">
        <f>IFERROR(AA1000*VLOOKUP(AG1000,【参考】数式用3!$AN$24:$BU$27,MATCH(N1000,【参考】数式用3!$AN$2:$BU$2,0)),"")</f>
        <v/>
      </c>
      <c r="AC1000" s="50"/>
      <c r="AD1000" s="427" t="str">
        <f t="shared" si="63"/>
        <v/>
      </c>
      <c r="AE1000" s="323" t="str">
        <f t="shared" si="64"/>
        <v/>
      </c>
      <c r="AF1000" s="323" t="str">
        <f t="shared" si="65"/>
        <v/>
      </c>
      <c r="AG1000" s="323" t="str">
        <f t="shared" si="66"/>
        <v/>
      </c>
    </row>
    <row r="1001" spans="1:33" ht="25" customHeight="1">
      <c r="A1001" s="430">
        <v>977</v>
      </c>
      <c r="B1001" s="908" t="str">
        <f>IF(基本情報入力シート!C1038="","",基本情報入力シート!C1038)</f>
        <v/>
      </c>
      <c r="C1001" s="909"/>
      <c r="D1001" s="909"/>
      <c r="E1001" s="909"/>
      <c r="F1001" s="909"/>
      <c r="G1001" s="909"/>
      <c r="H1001" s="909"/>
      <c r="I1001" s="909"/>
      <c r="J1001" s="325" t="str">
        <f>IF(基本情報入力シート!M1038="","",基本情報入力シート!M1038)</f>
        <v/>
      </c>
      <c r="K1001" s="325" t="str">
        <f>IF(基本情報入力シート!R1038="","",基本情報入力シート!R1038)</f>
        <v/>
      </c>
      <c r="L1001" s="325" t="str">
        <f>IF(基本情報入力シート!W1038="","",基本情報入力シート!W1038)</f>
        <v/>
      </c>
      <c r="M1001" s="335" t="str">
        <f>IF(基本情報入力シート!X1038="","",基本情報入力シート!X1038)</f>
        <v/>
      </c>
      <c r="N1001" s="339" t="str">
        <f>IF(基本情報入力シート!Y1038="","",基本情報入力シート!Y1038)</f>
        <v/>
      </c>
      <c r="O1001" s="47"/>
      <c r="P1001" s="48"/>
      <c r="Q1001" s="49"/>
      <c r="R1001" s="47"/>
      <c r="S1001" s="336"/>
      <c r="T1001" s="454" t="str">
        <f>IFERROR(S1001*VLOOKUP(AE1001,【参考】数式用3!$AN$3:$BU$14,MATCH(N1001,【参考】数式用3!$AN$2:$BU$2,0)),"")</f>
        <v/>
      </c>
      <c r="U1001" s="337"/>
      <c r="V1001" s="55"/>
      <c r="W1001" s="55"/>
      <c r="X1001" s="960" t="str">
        <f>IFERROR(V1001*VLOOKUP(AF1001,【参考】数式用3!$AN$15:$BU$23,MATCH(N1001,【参考】数式用3!$AN$2:$BU$2,0)),"")</f>
        <v/>
      </c>
      <c r="Y1001" s="961"/>
      <c r="Z1001" s="450"/>
      <c r="AA1001" s="428"/>
      <c r="AB1001" s="338" t="str">
        <f>IFERROR(AA1001*VLOOKUP(AG1001,【参考】数式用3!$AN$24:$BU$27,MATCH(N1001,【参考】数式用3!$AN$2:$BU$2,0)),"")</f>
        <v/>
      </c>
      <c r="AC1001" s="50"/>
      <c r="AD1001" s="427" t="str">
        <f t="shared" si="63"/>
        <v/>
      </c>
      <c r="AE1001" s="323" t="str">
        <f t="shared" si="64"/>
        <v/>
      </c>
      <c r="AF1001" s="323" t="str">
        <f t="shared" si="65"/>
        <v/>
      </c>
      <c r="AG1001" s="323" t="str">
        <f t="shared" si="66"/>
        <v/>
      </c>
    </row>
    <row r="1002" spans="1:33" ht="25" customHeight="1">
      <c r="A1002" s="430">
        <v>978</v>
      </c>
      <c r="B1002" s="908" t="str">
        <f>IF(基本情報入力シート!C1039="","",基本情報入力シート!C1039)</f>
        <v/>
      </c>
      <c r="C1002" s="909"/>
      <c r="D1002" s="909"/>
      <c r="E1002" s="909"/>
      <c r="F1002" s="909"/>
      <c r="G1002" s="909"/>
      <c r="H1002" s="909"/>
      <c r="I1002" s="909"/>
      <c r="J1002" s="325" t="str">
        <f>IF(基本情報入力シート!M1039="","",基本情報入力シート!M1039)</f>
        <v/>
      </c>
      <c r="K1002" s="325" t="str">
        <f>IF(基本情報入力シート!R1039="","",基本情報入力シート!R1039)</f>
        <v/>
      </c>
      <c r="L1002" s="325" t="str">
        <f>IF(基本情報入力シート!W1039="","",基本情報入力シート!W1039)</f>
        <v/>
      </c>
      <c r="M1002" s="335" t="str">
        <f>IF(基本情報入力シート!X1039="","",基本情報入力シート!X1039)</f>
        <v/>
      </c>
      <c r="N1002" s="339" t="str">
        <f>IF(基本情報入力シート!Y1039="","",基本情報入力シート!Y1039)</f>
        <v/>
      </c>
      <c r="O1002" s="47"/>
      <c r="P1002" s="48"/>
      <c r="Q1002" s="49"/>
      <c r="R1002" s="47"/>
      <c r="S1002" s="336"/>
      <c r="T1002" s="454" t="str">
        <f>IFERROR(S1002*VLOOKUP(AE1002,【参考】数式用3!$AN$3:$BU$14,MATCH(N1002,【参考】数式用3!$AN$2:$BU$2,0)),"")</f>
        <v/>
      </c>
      <c r="U1002" s="337"/>
      <c r="V1002" s="55"/>
      <c r="W1002" s="55"/>
      <c r="X1002" s="960" t="str">
        <f>IFERROR(V1002*VLOOKUP(AF1002,【参考】数式用3!$AN$15:$BU$23,MATCH(N1002,【参考】数式用3!$AN$2:$BU$2,0)),"")</f>
        <v/>
      </c>
      <c r="Y1002" s="961"/>
      <c r="Z1002" s="450"/>
      <c r="AA1002" s="428"/>
      <c r="AB1002" s="338" t="str">
        <f>IFERROR(AA1002*VLOOKUP(AG1002,【参考】数式用3!$AN$24:$BU$27,MATCH(N1002,【参考】数式用3!$AN$2:$BU$2,0)),"")</f>
        <v/>
      </c>
      <c r="AC1002" s="50"/>
      <c r="AD1002" s="427" t="str">
        <f t="shared" si="63"/>
        <v/>
      </c>
      <c r="AE1002" s="323" t="str">
        <f t="shared" si="64"/>
        <v/>
      </c>
      <c r="AF1002" s="323" t="str">
        <f t="shared" si="65"/>
        <v/>
      </c>
      <c r="AG1002" s="323" t="str">
        <f t="shared" si="66"/>
        <v/>
      </c>
    </row>
    <row r="1003" spans="1:33" ht="25" customHeight="1">
      <c r="A1003" s="430">
        <v>979</v>
      </c>
      <c r="B1003" s="908" t="str">
        <f>IF(基本情報入力シート!C1040="","",基本情報入力シート!C1040)</f>
        <v/>
      </c>
      <c r="C1003" s="909"/>
      <c r="D1003" s="909"/>
      <c r="E1003" s="909"/>
      <c r="F1003" s="909"/>
      <c r="G1003" s="909"/>
      <c r="H1003" s="909"/>
      <c r="I1003" s="909"/>
      <c r="J1003" s="325" t="str">
        <f>IF(基本情報入力シート!M1040="","",基本情報入力シート!M1040)</f>
        <v/>
      </c>
      <c r="K1003" s="325" t="str">
        <f>IF(基本情報入力シート!R1040="","",基本情報入力シート!R1040)</f>
        <v/>
      </c>
      <c r="L1003" s="325" t="str">
        <f>IF(基本情報入力シート!W1040="","",基本情報入力シート!W1040)</f>
        <v/>
      </c>
      <c r="M1003" s="335" t="str">
        <f>IF(基本情報入力シート!X1040="","",基本情報入力シート!X1040)</f>
        <v/>
      </c>
      <c r="N1003" s="339" t="str">
        <f>IF(基本情報入力シート!Y1040="","",基本情報入力シート!Y1040)</f>
        <v/>
      </c>
      <c r="O1003" s="47"/>
      <c r="P1003" s="48"/>
      <c r="Q1003" s="49"/>
      <c r="R1003" s="47"/>
      <c r="S1003" s="336"/>
      <c r="T1003" s="454" t="str">
        <f>IFERROR(S1003*VLOOKUP(AE1003,【参考】数式用3!$AN$3:$BU$14,MATCH(N1003,【参考】数式用3!$AN$2:$BU$2,0)),"")</f>
        <v/>
      </c>
      <c r="U1003" s="337"/>
      <c r="V1003" s="55"/>
      <c r="W1003" s="55"/>
      <c r="X1003" s="960" t="str">
        <f>IFERROR(V1003*VLOOKUP(AF1003,【参考】数式用3!$AN$15:$BU$23,MATCH(N1003,【参考】数式用3!$AN$2:$BU$2,0)),"")</f>
        <v/>
      </c>
      <c r="Y1003" s="961"/>
      <c r="Z1003" s="450"/>
      <c r="AA1003" s="428"/>
      <c r="AB1003" s="338" t="str">
        <f>IFERROR(AA1003*VLOOKUP(AG1003,【参考】数式用3!$AN$24:$BU$27,MATCH(N1003,【参考】数式用3!$AN$2:$BU$2,0)),"")</f>
        <v/>
      </c>
      <c r="AC1003" s="50"/>
      <c r="AD1003" s="427" t="str">
        <f t="shared" si="63"/>
        <v/>
      </c>
      <c r="AE1003" s="323" t="str">
        <f t="shared" si="64"/>
        <v/>
      </c>
      <c r="AF1003" s="323" t="str">
        <f t="shared" si="65"/>
        <v/>
      </c>
      <c r="AG1003" s="323" t="str">
        <f t="shared" si="66"/>
        <v/>
      </c>
    </row>
    <row r="1004" spans="1:33" ht="25" customHeight="1">
      <c r="A1004" s="430">
        <v>980</v>
      </c>
      <c r="B1004" s="908" t="str">
        <f>IF(基本情報入力シート!C1041="","",基本情報入力シート!C1041)</f>
        <v/>
      </c>
      <c r="C1004" s="909"/>
      <c r="D1004" s="909"/>
      <c r="E1004" s="909"/>
      <c r="F1004" s="909"/>
      <c r="G1004" s="909"/>
      <c r="H1004" s="909"/>
      <c r="I1004" s="909"/>
      <c r="J1004" s="325" t="str">
        <f>IF(基本情報入力シート!M1041="","",基本情報入力シート!M1041)</f>
        <v/>
      </c>
      <c r="K1004" s="325" t="str">
        <f>IF(基本情報入力シート!R1041="","",基本情報入力シート!R1041)</f>
        <v/>
      </c>
      <c r="L1004" s="325" t="str">
        <f>IF(基本情報入力シート!W1041="","",基本情報入力シート!W1041)</f>
        <v/>
      </c>
      <c r="M1004" s="335" t="str">
        <f>IF(基本情報入力シート!X1041="","",基本情報入力シート!X1041)</f>
        <v/>
      </c>
      <c r="N1004" s="339" t="str">
        <f>IF(基本情報入力シート!Y1041="","",基本情報入力シート!Y1041)</f>
        <v/>
      </c>
      <c r="O1004" s="47"/>
      <c r="P1004" s="48"/>
      <c r="Q1004" s="49"/>
      <c r="R1004" s="47"/>
      <c r="S1004" s="336"/>
      <c r="T1004" s="454" t="str">
        <f>IFERROR(S1004*VLOOKUP(AE1004,【参考】数式用3!$AN$3:$BU$14,MATCH(N1004,【参考】数式用3!$AN$2:$BU$2,0)),"")</f>
        <v/>
      </c>
      <c r="U1004" s="337"/>
      <c r="V1004" s="55"/>
      <c r="W1004" s="55"/>
      <c r="X1004" s="960" t="str">
        <f>IFERROR(V1004*VLOOKUP(AF1004,【参考】数式用3!$AN$15:$BU$23,MATCH(N1004,【参考】数式用3!$AN$2:$BU$2,0)),"")</f>
        <v/>
      </c>
      <c r="Y1004" s="961"/>
      <c r="Z1004" s="450"/>
      <c r="AA1004" s="428"/>
      <c r="AB1004" s="338" t="str">
        <f>IFERROR(AA1004*VLOOKUP(AG1004,【参考】数式用3!$AN$24:$BU$27,MATCH(N1004,【参考】数式用3!$AN$2:$BU$2,0)),"")</f>
        <v/>
      </c>
      <c r="AC1004" s="50"/>
      <c r="AD1004" s="427" t="str">
        <f t="shared" si="63"/>
        <v/>
      </c>
      <c r="AE1004" s="323" t="str">
        <f t="shared" si="64"/>
        <v/>
      </c>
      <c r="AF1004" s="323" t="str">
        <f t="shared" si="65"/>
        <v/>
      </c>
      <c r="AG1004" s="323" t="str">
        <f t="shared" si="66"/>
        <v/>
      </c>
    </row>
    <row r="1005" spans="1:33" ht="25" customHeight="1">
      <c r="A1005" s="430">
        <v>981</v>
      </c>
      <c r="B1005" s="908" t="str">
        <f>IF(基本情報入力シート!C1042="","",基本情報入力シート!C1042)</f>
        <v/>
      </c>
      <c r="C1005" s="909"/>
      <c r="D1005" s="909"/>
      <c r="E1005" s="909"/>
      <c r="F1005" s="909"/>
      <c r="G1005" s="909"/>
      <c r="H1005" s="909"/>
      <c r="I1005" s="909"/>
      <c r="J1005" s="325" t="str">
        <f>IF(基本情報入力シート!M1042="","",基本情報入力シート!M1042)</f>
        <v/>
      </c>
      <c r="K1005" s="325" t="str">
        <f>IF(基本情報入力シート!R1042="","",基本情報入力シート!R1042)</f>
        <v/>
      </c>
      <c r="L1005" s="325" t="str">
        <f>IF(基本情報入力シート!W1042="","",基本情報入力シート!W1042)</f>
        <v/>
      </c>
      <c r="M1005" s="335" t="str">
        <f>IF(基本情報入力シート!X1042="","",基本情報入力シート!X1042)</f>
        <v/>
      </c>
      <c r="N1005" s="339" t="str">
        <f>IF(基本情報入力シート!Y1042="","",基本情報入力シート!Y1042)</f>
        <v/>
      </c>
      <c r="O1005" s="47"/>
      <c r="P1005" s="48"/>
      <c r="Q1005" s="49"/>
      <c r="R1005" s="47"/>
      <c r="S1005" s="336"/>
      <c r="T1005" s="454" t="str">
        <f>IFERROR(S1005*VLOOKUP(AE1005,【参考】数式用3!$AN$3:$BU$14,MATCH(N1005,【参考】数式用3!$AN$2:$BU$2,0)),"")</f>
        <v/>
      </c>
      <c r="U1005" s="337"/>
      <c r="V1005" s="55"/>
      <c r="W1005" s="55"/>
      <c r="X1005" s="960" t="str">
        <f>IFERROR(V1005*VLOOKUP(AF1005,【参考】数式用3!$AN$15:$BU$23,MATCH(N1005,【参考】数式用3!$AN$2:$BU$2,0)),"")</f>
        <v/>
      </c>
      <c r="Y1005" s="961"/>
      <c r="Z1005" s="450"/>
      <c r="AA1005" s="428"/>
      <c r="AB1005" s="338" t="str">
        <f>IFERROR(AA1005*VLOOKUP(AG1005,【参考】数式用3!$AN$24:$BU$27,MATCH(N1005,【参考】数式用3!$AN$2:$BU$2,0)),"")</f>
        <v/>
      </c>
      <c r="AC1005" s="50"/>
      <c r="AD1005" s="427" t="str">
        <f t="shared" si="63"/>
        <v/>
      </c>
      <c r="AE1005" s="323" t="str">
        <f t="shared" si="64"/>
        <v/>
      </c>
      <c r="AF1005" s="323" t="str">
        <f t="shared" si="65"/>
        <v/>
      </c>
      <c r="AG1005" s="323" t="str">
        <f t="shared" si="66"/>
        <v/>
      </c>
    </row>
    <row r="1006" spans="1:33" ht="25" customHeight="1">
      <c r="A1006" s="430">
        <v>982</v>
      </c>
      <c r="B1006" s="908" t="str">
        <f>IF(基本情報入力シート!C1043="","",基本情報入力シート!C1043)</f>
        <v/>
      </c>
      <c r="C1006" s="909"/>
      <c r="D1006" s="909"/>
      <c r="E1006" s="909"/>
      <c r="F1006" s="909"/>
      <c r="G1006" s="909"/>
      <c r="H1006" s="909"/>
      <c r="I1006" s="909"/>
      <c r="J1006" s="325" t="str">
        <f>IF(基本情報入力シート!M1043="","",基本情報入力シート!M1043)</f>
        <v/>
      </c>
      <c r="K1006" s="325" t="str">
        <f>IF(基本情報入力シート!R1043="","",基本情報入力シート!R1043)</f>
        <v/>
      </c>
      <c r="L1006" s="325" t="str">
        <f>IF(基本情報入力シート!W1043="","",基本情報入力シート!W1043)</f>
        <v/>
      </c>
      <c r="M1006" s="335" t="str">
        <f>IF(基本情報入力シート!X1043="","",基本情報入力シート!X1043)</f>
        <v/>
      </c>
      <c r="N1006" s="339" t="str">
        <f>IF(基本情報入力シート!Y1043="","",基本情報入力シート!Y1043)</f>
        <v/>
      </c>
      <c r="O1006" s="47"/>
      <c r="P1006" s="48"/>
      <c r="Q1006" s="49"/>
      <c r="R1006" s="47"/>
      <c r="S1006" s="336"/>
      <c r="T1006" s="454" t="str">
        <f>IFERROR(S1006*VLOOKUP(AE1006,【参考】数式用3!$AN$3:$BU$14,MATCH(N1006,【参考】数式用3!$AN$2:$BU$2,0)),"")</f>
        <v/>
      </c>
      <c r="U1006" s="337"/>
      <c r="V1006" s="55"/>
      <c r="W1006" s="55"/>
      <c r="X1006" s="960" t="str">
        <f>IFERROR(V1006*VLOOKUP(AF1006,【参考】数式用3!$AN$15:$BU$23,MATCH(N1006,【参考】数式用3!$AN$2:$BU$2,0)),"")</f>
        <v/>
      </c>
      <c r="Y1006" s="961"/>
      <c r="Z1006" s="450"/>
      <c r="AA1006" s="428"/>
      <c r="AB1006" s="338" t="str">
        <f>IFERROR(AA1006*VLOOKUP(AG1006,【参考】数式用3!$AN$24:$BU$27,MATCH(N1006,【参考】数式用3!$AN$2:$BU$2,0)),"")</f>
        <v/>
      </c>
      <c r="AC1006" s="50"/>
      <c r="AD1006" s="427" t="str">
        <f t="shared" si="63"/>
        <v/>
      </c>
      <c r="AE1006" s="323" t="str">
        <f t="shared" si="64"/>
        <v/>
      </c>
      <c r="AF1006" s="323" t="str">
        <f t="shared" si="65"/>
        <v/>
      </c>
      <c r="AG1006" s="323" t="str">
        <f t="shared" si="66"/>
        <v/>
      </c>
    </row>
    <row r="1007" spans="1:33" ht="25" customHeight="1">
      <c r="A1007" s="430">
        <v>983</v>
      </c>
      <c r="B1007" s="908" t="str">
        <f>IF(基本情報入力シート!C1044="","",基本情報入力シート!C1044)</f>
        <v/>
      </c>
      <c r="C1007" s="909"/>
      <c r="D1007" s="909"/>
      <c r="E1007" s="909"/>
      <c r="F1007" s="909"/>
      <c r="G1007" s="909"/>
      <c r="H1007" s="909"/>
      <c r="I1007" s="909"/>
      <c r="J1007" s="325" t="str">
        <f>IF(基本情報入力シート!M1044="","",基本情報入力シート!M1044)</f>
        <v/>
      </c>
      <c r="K1007" s="325" t="str">
        <f>IF(基本情報入力シート!R1044="","",基本情報入力シート!R1044)</f>
        <v/>
      </c>
      <c r="L1007" s="325" t="str">
        <f>IF(基本情報入力シート!W1044="","",基本情報入力シート!W1044)</f>
        <v/>
      </c>
      <c r="M1007" s="335" t="str">
        <f>IF(基本情報入力シート!X1044="","",基本情報入力シート!X1044)</f>
        <v/>
      </c>
      <c r="N1007" s="339" t="str">
        <f>IF(基本情報入力シート!Y1044="","",基本情報入力シート!Y1044)</f>
        <v/>
      </c>
      <c r="O1007" s="47"/>
      <c r="P1007" s="48"/>
      <c r="Q1007" s="49"/>
      <c r="R1007" s="47"/>
      <c r="S1007" s="336"/>
      <c r="T1007" s="454" t="str">
        <f>IFERROR(S1007*VLOOKUP(AE1007,【参考】数式用3!$AN$3:$BU$14,MATCH(N1007,【参考】数式用3!$AN$2:$BU$2,0)),"")</f>
        <v/>
      </c>
      <c r="U1007" s="337"/>
      <c r="V1007" s="55"/>
      <c r="W1007" s="55"/>
      <c r="X1007" s="960" t="str">
        <f>IFERROR(V1007*VLOOKUP(AF1007,【参考】数式用3!$AN$15:$BU$23,MATCH(N1007,【参考】数式用3!$AN$2:$BU$2,0)),"")</f>
        <v/>
      </c>
      <c r="Y1007" s="961"/>
      <c r="Z1007" s="450"/>
      <c r="AA1007" s="428"/>
      <c r="AB1007" s="338" t="str">
        <f>IFERROR(AA1007*VLOOKUP(AG1007,【参考】数式用3!$AN$24:$BU$27,MATCH(N1007,【参考】数式用3!$AN$2:$BU$2,0)),"")</f>
        <v/>
      </c>
      <c r="AC1007" s="50"/>
      <c r="AD1007" s="427" t="str">
        <f t="shared" si="63"/>
        <v/>
      </c>
      <c r="AE1007" s="323" t="str">
        <f t="shared" si="64"/>
        <v/>
      </c>
      <c r="AF1007" s="323" t="str">
        <f t="shared" si="65"/>
        <v/>
      </c>
      <c r="AG1007" s="323" t="str">
        <f t="shared" si="66"/>
        <v/>
      </c>
    </row>
    <row r="1008" spans="1:33" ht="25" customHeight="1">
      <c r="A1008" s="430">
        <v>984</v>
      </c>
      <c r="B1008" s="908" t="str">
        <f>IF(基本情報入力シート!C1045="","",基本情報入力シート!C1045)</f>
        <v/>
      </c>
      <c r="C1008" s="909"/>
      <c r="D1008" s="909"/>
      <c r="E1008" s="909"/>
      <c r="F1008" s="909"/>
      <c r="G1008" s="909"/>
      <c r="H1008" s="909"/>
      <c r="I1008" s="909"/>
      <c r="J1008" s="325" t="str">
        <f>IF(基本情報入力シート!M1045="","",基本情報入力シート!M1045)</f>
        <v/>
      </c>
      <c r="K1008" s="325" t="str">
        <f>IF(基本情報入力シート!R1045="","",基本情報入力シート!R1045)</f>
        <v/>
      </c>
      <c r="L1008" s="325" t="str">
        <f>IF(基本情報入力シート!W1045="","",基本情報入力シート!W1045)</f>
        <v/>
      </c>
      <c r="M1008" s="335" t="str">
        <f>IF(基本情報入力シート!X1045="","",基本情報入力シート!X1045)</f>
        <v/>
      </c>
      <c r="N1008" s="339" t="str">
        <f>IF(基本情報入力シート!Y1045="","",基本情報入力シート!Y1045)</f>
        <v/>
      </c>
      <c r="O1008" s="47"/>
      <c r="P1008" s="48"/>
      <c r="Q1008" s="49"/>
      <c r="R1008" s="47"/>
      <c r="S1008" s="336"/>
      <c r="T1008" s="454" t="str">
        <f>IFERROR(S1008*VLOOKUP(AE1008,【参考】数式用3!$AN$3:$BU$14,MATCH(N1008,【参考】数式用3!$AN$2:$BU$2,0)),"")</f>
        <v/>
      </c>
      <c r="U1008" s="337"/>
      <c r="V1008" s="55"/>
      <c r="W1008" s="55"/>
      <c r="X1008" s="960" t="str">
        <f>IFERROR(V1008*VLOOKUP(AF1008,【参考】数式用3!$AN$15:$BU$23,MATCH(N1008,【参考】数式用3!$AN$2:$BU$2,0)),"")</f>
        <v/>
      </c>
      <c r="Y1008" s="961"/>
      <c r="Z1008" s="450"/>
      <c r="AA1008" s="428"/>
      <c r="AB1008" s="338" t="str">
        <f>IFERROR(AA1008*VLOOKUP(AG1008,【参考】数式用3!$AN$24:$BU$27,MATCH(N1008,【参考】数式用3!$AN$2:$BU$2,0)),"")</f>
        <v/>
      </c>
      <c r="AC1008" s="50"/>
      <c r="AD1008" s="427" t="str">
        <f t="shared" si="63"/>
        <v/>
      </c>
      <c r="AE1008" s="323" t="str">
        <f t="shared" si="64"/>
        <v/>
      </c>
      <c r="AF1008" s="323" t="str">
        <f t="shared" si="65"/>
        <v/>
      </c>
      <c r="AG1008" s="323" t="str">
        <f t="shared" si="66"/>
        <v/>
      </c>
    </row>
    <row r="1009" spans="1:33" ht="25" customHeight="1">
      <c r="A1009" s="430">
        <v>985</v>
      </c>
      <c r="B1009" s="908" t="str">
        <f>IF(基本情報入力シート!C1046="","",基本情報入力シート!C1046)</f>
        <v/>
      </c>
      <c r="C1009" s="909"/>
      <c r="D1009" s="909"/>
      <c r="E1009" s="909"/>
      <c r="F1009" s="909"/>
      <c r="G1009" s="909"/>
      <c r="H1009" s="909"/>
      <c r="I1009" s="909"/>
      <c r="J1009" s="325" t="str">
        <f>IF(基本情報入力シート!M1046="","",基本情報入力シート!M1046)</f>
        <v/>
      </c>
      <c r="K1009" s="325" t="str">
        <f>IF(基本情報入力シート!R1046="","",基本情報入力シート!R1046)</f>
        <v/>
      </c>
      <c r="L1009" s="325" t="str">
        <f>IF(基本情報入力シート!W1046="","",基本情報入力シート!W1046)</f>
        <v/>
      </c>
      <c r="M1009" s="335" t="str">
        <f>IF(基本情報入力シート!X1046="","",基本情報入力シート!X1046)</f>
        <v/>
      </c>
      <c r="N1009" s="339" t="str">
        <f>IF(基本情報入力シート!Y1046="","",基本情報入力シート!Y1046)</f>
        <v/>
      </c>
      <c r="O1009" s="47"/>
      <c r="P1009" s="48"/>
      <c r="Q1009" s="49"/>
      <c r="R1009" s="47"/>
      <c r="S1009" s="336"/>
      <c r="T1009" s="454" t="str">
        <f>IFERROR(S1009*VLOOKUP(AE1009,【参考】数式用3!$AN$3:$BU$14,MATCH(N1009,【参考】数式用3!$AN$2:$BU$2,0)),"")</f>
        <v/>
      </c>
      <c r="U1009" s="337"/>
      <c r="V1009" s="55"/>
      <c r="W1009" s="55"/>
      <c r="X1009" s="960" t="str">
        <f>IFERROR(V1009*VLOOKUP(AF1009,【参考】数式用3!$AN$15:$BU$23,MATCH(N1009,【参考】数式用3!$AN$2:$BU$2,0)),"")</f>
        <v/>
      </c>
      <c r="Y1009" s="961"/>
      <c r="Z1009" s="450"/>
      <c r="AA1009" s="428"/>
      <c r="AB1009" s="338" t="str">
        <f>IFERROR(AA1009*VLOOKUP(AG1009,【参考】数式用3!$AN$24:$BU$27,MATCH(N1009,【参考】数式用3!$AN$2:$BU$2,0)),"")</f>
        <v/>
      </c>
      <c r="AC1009" s="50"/>
      <c r="AD1009" s="427" t="str">
        <f t="shared" si="63"/>
        <v/>
      </c>
      <c r="AE1009" s="323" t="str">
        <f t="shared" si="64"/>
        <v/>
      </c>
      <c r="AF1009" s="323" t="str">
        <f t="shared" si="65"/>
        <v/>
      </c>
      <c r="AG1009" s="323" t="str">
        <f t="shared" si="66"/>
        <v/>
      </c>
    </row>
    <row r="1010" spans="1:33" ht="25" customHeight="1">
      <c r="A1010" s="430">
        <v>986</v>
      </c>
      <c r="B1010" s="908" t="str">
        <f>IF(基本情報入力シート!C1047="","",基本情報入力シート!C1047)</f>
        <v/>
      </c>
      <c r="C1010" s="909"/>
      <c r="D1010" s="909"/>
      <c r="E1010" s="909"/>
      <c r="F1010" s="909"/>
      <c r="G1010" s="909"/>
      <c r="H1010" s="909"/>
      <c r="I1010" s="909"/>
      <c r="J1010" s="325" t="str">
        <f>IF(基本情報入力シート!M1047="","",基本情報入力シート!M1047)</f>
        <v/>
      </c>
      <c r="K1010" s="325" t="str">
        <f>IF(基本情報入力シート!R1047="","",基本情報入力シート!R1047)</f>
        <v/>
      </c>
      <c r="L1010" s="325" t="str">
        <f>IF(基本情報入力シート!W1047="","",基本情報入力シート!W1047)</f>
        <v/>
      </c>
      <c r="M1010" s="335" t="str">
        <f>IF(基本情報入力シート!X1047="","",基本情報入力シート!X1047)</f>
        <v/>
      </c>
      <c r="N1010" s="339" t="str">
        <f>IF(基本情報入力シート!Y1047="","",基本情報入力シート!Y1047)</f>
        <v/>
      </c>
      <c r="O1010" s="47"/>
      <c r="P1010" s="48"/>
      <c r="Q1010" s="49"/>
      <c r="R1010" s="47"/>
      <c r="S1010" s="336"/>
      <c r="T1010" s="454" t="str">
        <f>IFERROR(S1010*VLOOKUP(AE1010,【参考】数式用3!$AN$3:$BU$14,MATCH(N1010,【参考】数式用3!$AN$2:$BU$2,0)),"")</f>
        <v/>
      </c>
      <c r="U1010" s="337"/>
      <c r="V1010" s="55"/>
      <c r="W1010" s="55"/>
      <c r="X1010" s="960" t="str">
        <f>IFERROR(V1010*VLOOKUP(AF1010,【参考】数式用3!$AN$15:$BU$23,MATCH(N1010,【参考】数式用3!$AN$2:$BU$2,0)),"")</f>
        <v/>
      </c>
      <c r="Y1010" s="961"/>
      <c r="Z1010" s="450"/>
      <c r="AA1010" s="428"/>
      <c r="AB1010" s="338" t="str">
        <f>IFERROR(AA1010*VLOOKUP(AG1010,【参考】数式用3!$AN$24:$BU$27,MATCH(N1010,【参考】数式用3!$AN$2:$BU$2,0)),"")</f>
        <v/>
      </c>
      <c r="AC1010" s="50"/>
      <c r="AD1010" s="427" t="str">
        <f t="shared" si="63"/>
        <v/>
      </c>
      <c r="AE1010" s="323" t="str">
        <f t="shared" si="64"/>
        <v/>
      </c>
      <c r="AF1010" s="323" t="str">
        <f t="shared" si="65"/>
        <v/>
      </c>
      <c r="AG1010" s="323" t="str">
        <f t="shared" si="66"/>
        <v/>
      </c>
    </row>
    <row r="1011" spans="1:33" ht="25" customHeight="1">
      <c r="A1011" s="430">
        <v>987</v>
      </c>
      <c r="B1011" s="908" t="str">
        <f>IF(基本情報入力シート!C1048="","",基本情報入力シート!C1048)</f>
        <v/>
      </c>
      <c r="C1011" s="909"/>
      <c r="D1011" s="909"/>
      <c r="E1011" s="909"/>
      <c r="F1011" s="909"/>
      <c r="G1011" s="909"/>
      <c r="H1011" s="909"/>
      <c r="I1011" s="909"/>
      <c r="J1011" s="325" t="str">
        <f>IF(基本情報入力シート!M1048="","",基本情報入力シート!M1048)</f>
        <v/>
      </c>
      <c r="K1011" s="325" t="str">
        <f>IF(基本情報入力シート!R1048="","",基本情報入力シート!R1048)</f>
        <v/>
      </c>
      <c r="L1011" s="325" t="str">
        <f>IF(基本情報入力シート!W1048="","",基本情報入力シート!W1048)</f>
        <v/>
      </c>
      <c r="M1011" s="335" t="str">
        <f>IF(基本情報入力シート!X1048="","",基本情報入力シート!X1048)</f>
        <v/>
      </c>
      <c r="N1011" s="339" t="str">
        <f>IF(基本情報入力シート!Y1048="","",基本情報入力シート!Y1048)</f>
        <v/>
      </c>
      <c r="O1011" s="47"/>
      <c r="P1011" s="48"/>
      <c r="Q1011" s="49"/>
      <c r="R1011" s="47"/>
      <c r="S1011" s="336"/>
      <c r="T1011" s="454" t="str">
        <f>IFERROR(S1011*VLOOKUP(AE1011,【参考】数式用3!$AN$3:$BU$14,MATCH(N1011,【参考】数式用3!$AN$2:$BU$2,0)),"")</f>
        <v/>
      </c>
      <c r="U1011" s="337"/>
      <c r="V1011" s="55"/>
      <c r="W1011" s="55"/>
      <c r="X1011" s="960" t="str">
        <f>IFERROR(V1011*VLOOKUP(AF1011,【参考】数式用3!$AN$15:$BU$23,MATCH(N1011,【参考】数式用3!$AN$2:$BU$2,0)),"")</f>
        <v/>
      </c>
      <c r="Y1011" s="961"/>
      <c r="Z1011" s="450"/>
      <c r="AA1011" s="428"/>
      <c r="AB1011" s="338" t="str">
        <f>IFERROR(AA1011*VLOOKUP(AG1011,【参考】数式用3!$AN$24:$BU$27,MATCH(N1011,【参考】数式用3!$AN$2:$BU$2,0)),"")</f>
        <v/>
      </c>
      <c r="AC1011" s="50"/>
      <c r="AD1011" s="427" t="str">
        <f t="shared" si="63"/>
        <v/>
      </c>
      <c r="AE1011" s="323" t="str">
        <f t="shared" si="64"/>
        <v/>
      </c>
      <c r="AF1011" s="323" t="str">
        <f t="shared" si="65"/>
        <v/>
      </c>
      <c r="AG1011" s="323" t="str">
        <f t="shared" si="66"/>
        <v/>
      </c>
    </row>
    <row r="1012" spans="1:33" ht="25" customHeight="1">
      <c r="A1012" s="430">
        <v>988</v>
      </c>
      <c r="B1012" s="908" t="str">
        <f>IF(基本情報入力シート!C1049="","",基本情報入力シート!C1049)</f>
        <v/>
      </c>
      <c r="C1012" s="909"/>
      <c r="D1012" s="909"/>
      <c r="E1012" s="909"/>
      <c r="F1012" s="909"/>
      <c r="G1012" s="909"/>
      <c r="H1012" s="909"/>
      <c r="I1012" s="909"/>
      <c r="J1012" s="325" t="str">
        <f>IF(基本情報入力シート!M1049="","",基本情報入力シート!M1049)</f>
        <v/>
      </c>
      <c r="K1012" s="325" t="str">
        <f>IF(基本情報入力シート!R1049="","",基本情報入力シート!R1049)</f>
        <v/>
      </c>
      <c r="L1012" s="325" t="str">
        <f>IF(基本情報入力シート!W1049="","",基本情報入力シート!W1049)</f>
        <v/>
      </c>
      <c r="M1012" s="335" t="str">
        <f>IF(基本情報入力シート!X1049="","",基本情報入力シート!X1049)</f>
        <v/>
      </c>
      <c r="N1012" s="339" t="str">
        <f>IF(基本情報入力シート!Y1049="","",基本情報入力シート!Y1049)</f>
        <v/>
      </c>
      <c r="O1012" s="47"/>
      <c r="P1012" s="48"/>
      <c r="Q1012" s="49"/>
      <c r="R1012" s="47"/>
      <c r="S1012" s="336"/>
      <c r="T1012" s="454" t="str">
        <f>IFERROR(S1012*VLOOKUP(AE1012,【参考】数式用3!$AN$3:$BU$14,MATCH(N1012,【参考】数式用3!$AN$2:$BU$2,0)),"")</f>
        <v/>
      </c>
      <c r="U1012" s="337"/>
      <c r="V1012" s="55"/>
      <c r="W1012" s="55"/>
      <c r="X1012" s="960" t="str">
        <f>IFERROR(V1012*VLOOKUP(AF1012,【参考】数式用3!$AN$15:$BU$23,MATCH(N1012,【参考】数式用3!$AN$2:$BU$2,0)),"")</f>
        <v/>
      </c>
      <c r="Y1012" s="961"/>
      <c r="Z1012" s="450"/>
      <c r="AA1012" s="428"/>
      <c r="AB1012" s="338" t="str">
        <f>IFERROR(AA1012*VLOOKUP(AG1012,【参考】数式用3!$AN$24:$BU$27,MATCH(N1012,【参考】数式用3!$AN$2:$BU$2,0)),"")</f>
        <v/>
      </c>
      <c r="AC1012" s="50"/>
      <c r="AD1012" s="427" t="str">
        <f t="shared" si="63"/>
        <v/>
      </c>
      <c r="AE1012" s="323" t="str">
        <f t="shared" si="64"/>
        <v/>
      </c>
      <c r="AF1012" s="323" t="str">
        <f t="shared" si="65"/>
        <v/>
      </c>
      <c r="AG1012" s="323" t="str">
        <f t="shared" si="66"/>
        <v/>
      </c>
    </row>
    <row r="1013" spans="1:33" ht="25" customHeight="1">
      <c r="A1013" s="430">
        <v>989</v>
      </c>
      <c r="B1013" s="908" t="str">
        <f>IF(基本情報入力シート!C1050="","",基本情報入力シート!C1050)</f>
        <v/>
      </c>
      <c r="C1013" s="909"/>
      <c r="D1013" s="909"/>
      <c r="E1013" s="909"/>
      <c r="F1013" s="909"/>
      <c r="G1013" s="909"/>
      <c r="H1013" s="909"/>
      <c r="I1013" s="909"/>
      <c r="J1013" s="325" t="str">
        <f>IF(基本情報入力シート!M1050="","",基本情報入力シート!M1050)</f>
        <v/>
      </c>
      <c r="K1013" s="325" t="str">
        <f>IF(基本情報入力シート!R1050="","",基本情報入力シート!R1050)</f>
        <v/>
      </c>
      <c r="L1013" s="325" t="str">
        <f>IF(基本情報入力シート!W1050="","",基本情報入力シート!W1050)</f>
        <v/>
      </c>
      <c r="M1013" s="335" t="str">
        <f>IF(基本情報入力シート!X1050="","",基本情報入力シート!X1050)</f>
        <v/>
      </c>
      <c r="N1013" s="339" t="str">
        <f>IF(基本情報入力シート!Y1050="","",基本情報入力シート!Y1050)</f>
        <v/>
      </c>
      <c r="O1013" s="47"/>
      <c r="P1013" s="48"/>
      <c r="Q1013" s="49"/>
      <c r="R1013" s="47"/>
      <c r="S1013" s="336"/>
      <c r="T1013" s="454" t="str">
        <f>IFERROR(S1013*VLOOKUP(AE1013,【参考】数式用3!$AN$3:$BU$14,MATCH(N1013,【参考】数式用3!$AN$2:$BU$2,0)),"")</f>
        <v/>
      </c>
      <c r="U1013" s="337"/>
      <c r="V1013" s="55"/>
      <c r="W1013" s="55"/>
      <c r="X1013" s="960" t="str">
        <f>IFERROR(V1013*VLOOKUP(AF1013,【参考】数式用3!$AN$15:$BU$23,MATCH(N1013,【参考】数式用3!$AN$2:$BU$2,0)),"")</f>
        <v/>
      </c>
      <c r="Y1013" s="961"/>
      <c r="Z1013" s="450"/>
      <c r="AA1013" s="428"/>
      <c r="AB1013" s="338" t="str">
        <f>IFERROR(AA1013*VLOOKUP(AG1013,【参考】数式用3!$AN$24:$BU$27,MATCH(N1013,【参考】数式用3!$AN$2:$BU$2,0)),"")</f>
        <v/>
      </c>
      <c r="AC1013" s="50"/>
      <c r="AD1013" s="427" t="str">
        <f t="shared" si="63"/>
        <v/>
      </c>
      <c r="AE1013" s="323" t="str">
        <f t="shared" si="64"/>
        <v/>
      </c>
      <c r="AF1013" s="323" t="str">
        <f t="shared" si="65"/>
        <v/>
      </c>
      <c r="AG1013" s="323" t="str">
        <f t="shared" si="66"/>
        <v/>
      </c>
    </row>
    <row r="1014" spans="1:33" ht="25" customHeight="1">
      <c r="A1014" s="430">
        <v>990</v>
      </c>
      <c r="B1014" s="908" t="str">
        <f>IF(基本情報入力シート!C1051="","",基本情報入力シート!C1051)</f>
        <v/>
      </c>
      <c r="C1014" s="909"/>
      <c r="D1014" s="909"/>
      <c r="E1014" s="909"/>
      <c r="F1014" s="909"/>
      <c r="G1014" s="909"/>
      <c r="H1014" s="909"/>
      <c r="I1014" s="909"/>
      <c r="J1014" s="325" t="str">
        <f>IF(基本情報入力シート!M1051="","",基本情報入力シート!M1051)</f>
        <v/>
      </c>
      <c r="K1014" s="325" t="str">
        <f>IF(基本情報入力シート!R1051="","",基本情報入力シート!R1051)</f>
        <v/>
      </c>
      <c r="L1014" s="325" t="str">
        <f>IF(基本情報入力シート!W1051="","",基本情報入力シート!W1051)</f>
        <v/>
      </c>
      <c r="M1014" s="335" t="str">
        <f>IF(基本情報入力シート!X1051="","",基本情報入力シート!X1051)</f>
        <v/>
      </c>
      <c r="N1014" s="339" t="str">
        <f>IF(基本情報入力シート!Y1051="","",基本情報入力シート!Y1051)</f>
        <v/>
      </c>
      <c r="O1014" s="47"/>
      <c r="P1014" s="48"/>
      <c r="Q1014" s="49"/>
      <c r="R1014" s="47"/>
      <c r="S1014" s="336"/>
      <c r="T1014" s="454" t="str">
        <f>IFERROR(S1014*VLOOKUP(AE1014,【参考】数式用3!$AN$3:$BU$14,MATCH(N1014,【参考】数式用3!$AN$2:$BU$2,0)),"")</f>
        <v/>
      </c>
      <c r="U1014" s="337"/>
      <c r="V1014" s="55"/>
      <c r="W1014" s="55"/>
      <c r="X1014" s="960" t="str">
        <f>IFERROR(V1014*VLOOKUP(AF1014,【参考】数式用3!$AN$15:$BU$23,MATCH(N1014,【参考】数式用3!$AN$2:$BU$2,0)),"")</f>
        <v/>
      </c>
      <c r="Y1014" s="961"/>
      <c r="Z1014" s="450"/>
      <c r="AA1014" s="428"/>
      <c r="AB1014" s="338" t="str">
        <f>IFERROR(AA1014*VLOOKUP(AG1014,【参考】数式用3!$AN$24:$BU$27,MATCH(N1014,【参考】数式用3!$AN$2:$BU$2,0)),"")</f>
        <v/>
      </c>
      <c r="AC1014" s="50"/>
      <c r="AD1014" s="427" t="str">
        <f t="shared" si="63"/>
        <v/>
      </c>
      <c r="AE1014" s="323" t="str">
        <f t="shared" si="64"/>
        <v/>
      </c>
      <c r="AF1014" s="323" t="str">
        <f t="shared" si="65"/>
        <v/>
      </c>
      <c r="AG1014" s="323" t="str">
        <f t="shared" si="66"/>
        <v/>
      </c>
    </row>
    <row r="1015" spans="1:33" ht="25" customHeight="1">
      <c r="A1015" s="430">
        <v>991</v>
      </c>
      <c r="B1015" s="908" t="str">
        <f>IF(基本情報入力シート!C1052="","",基本情報入力シート!C1052)</f>
        <v/>
      </c>
      <c r="C1015" s="909"/>
      <c r="D1015" s="909"/>
      <c r="E1015" s="909"/>
      <c r="F1015" s="909"/>
      <c r="G1015" s="909"/>
      <c r="H1015" s="909"/>
      <c r="I1015" s="909"/>
      <c r="J1015" s="325" t="str">
        <f>IF(基本情報入力シート!M1052="","",基本情報入力シート!M1052)</f>
        <v/>
      </c>
      <c r="K1015" s="325" t="str">
        <f>IF(基本情報入力シート!R1052="","",基本情報入力シート!R1052)</f>
        <v/>
      </c>
      <c r="L1015" s="325" t="str">
        <f>IF(基本情報入力シート!W1052="","",基本情報入力シート!W1052)</f>
        <v/>
      </c>
      <c r="M1015" s="335" t="str">
        <f>IF(基本情報入力シート!X1052="","",基本情報入力シート!X1052)</f>
        <v/>
      </c>
      <c r="N1015" s="339" t="str">
        <f>IF(基本情報入力シート!Y1052="","",基本情報入力シート!Y1052)</f>
        <v/>
      </c>
      <c r="O1015" s="47"/>
      <c r="P1015" s="48"/>
      <c r="Q1015" s="49"/>
      <c r="R1015" s="47"/>
      <c r="S1015" s="336"/>
      <c r="T1015" s="454" t="str">
        <f>IFERROR(S1015*VLOOKUP(AE1015,【参考】数式用3!$AN$3:$BU$14,MATCH(N1015,【参考】数式用3!$AN$2:$BU$2,0)),"")</f>
        <v/>
      </c>
      <c r="U1015" s="337"/>
      <c r="V1015" s="55"/>
      <c r="W1015" s="55"/>
      <c r="X1015" s="960" t="str">
        <f>IFERROR(V1015*VLOOKUP(AF1015,【参考】数式用3!$AN$15:$BU$23,MATCH(N1015,【参考】数式用3!$AN$2:$BU$2,0)),"")</f>
        <v/>
      </c>
      <c r="Y1015" s="961"/>
      <c r="Z1015" s="450"/>
      <c r="AA1015" s="428"/>
      <c r="AB1015" s="338" t="str">
        <f>IFERROR(AA1015*VLOOKUP(AG1015,【参考】数式用3!$AN$24:$BU$27,MATCH(N1015,【参考】数式用3!$AN$2:$BU$2,0)),"")</f>
        <v/>
      </c>
      <c r="AC1015" s="50"/>
      <c r="AD1015" s="427" t="str">
        <f t="shared" si="63"/>
        <v/>
      </c>
      <c r="AE1015" s="323" t="str">
        <f t="shared" si="64"/>
        <v/>
      </c>
      <c r="AF1015" s="323" t="str">
        <f t="shared" si="65"/>
        <v/>
      </c>
      <c r="AG1015" s="323" t="str">
        <f t="shared" si="66"/>
        <v/>
      </c>
    </row>
    <row r="1016" spans="1:33" s="324" customFormat="1" ht="25" customHeight="1">
      <c r="A1016" s="429" t="s">
        <v>293</v>
      </c>
      <c r="B1016" s="908" t="str">
        <f>IF(基本情報入力シート!C1053="","",基本情報入力シート!C1053)</f>
        <v/>
      </c>
      <c r="C1016" s="909"/>
      <c r="D1016" s="909"/>
      <c r="E1016" s="909"/>
      <c r="F1016" s="909"/>
      <c r="G1016" s="909"/>
      <c r="H1016" s="909"/>
      <c r="I1016" s="909"/>
      <c r="J1016" s="325" t="str">
        <f>IF(基本情報入力シート!M1053="","",基本情報入力シート!M1053)</f>
        <v/>
      </c>
      <c r="K1016" s="325" t="str">
        <f>IF(基本情報入力シート!R1053="","",基本情報入力シート!R1053)</f>
        <v/>
      </c>
      <c r="L1016" s="325" t="str">
        <f>IF(基本情報入力シート!W1053="","",基本情報入力シート!W1053)</f>
        <v/>
      </c>
      <c r="M1016" s="335" t="str">
        <f>IF(基本情報入力シート!X1053="","",基本情報入力シート!X1053)</f>
        <v/>
      </c>
      <c r="N1016" s="339" t="str">
        <f>IF(基本情報入力シート!Y1053="","",基本情報入力シート!Y1053)</f>
        <v/>
      </c>
      <c r="O1016" s="47"/>
      <c r="P1016" s="48"/>
      <c r="Q1016" s="49"/>
      <c r="R1016" s="47"/>
      <c r="S1016" s="336"/>
      <c r="T1016" s="454" t="str">
        <f>IFERROR(S1016*VLOOKUP(AE1016,【参考】数式用3!$AN$3:$BU$14,MATCH(N1016,【参考】数式用3!$AN$2:$BU$2,0)),"")</f>
        <v/>
      </c>
      <c r="U1016" s="337"/>
      <c r="V1016" s="55"/>
      <c r="W1016" s="55"/>
      <c r="X1016" s="960" t="str">
        <f>IFERROR(V1016*VLOOKUP(AF1016,【参考】数式用3!$AN$15:$BU$23,MATCH(N1016,【参考】数式用3!$AN$2:$BU$2,0)),"")</f>
        <v/>
      </c>
      <c r="Y1016" s="961"/>
      <c r="Z1016" s="450"/>
      <c r="AA1016" s="428"/>
      <c r="AB1016" s="338" t="str">
        <f>IFERROR(AA1016*VLOOKUP(AG1016,【参考】数式用3!$AN$24:$BU$27,MATCH(N1016,【参考】数式用3!$AN$2:$BU$2,0)),"")</f>
        <v/>
      </c>
      <c r="AC1016" s="50"/>
      <c r="AD1016" s="427" t="str">
        <f t="shared" si="63"/>
        <v/>
      </c>
      <c r="AE1016" s="323" t="str">
        <f t="shared" si="64"/>
        <v/>
      </c>
      <c r="AF1016" s="323" t="str">
        <f t="shared" si="65"/>
        <v/>
      </c>
      <c r="AG1016" s="323" t="str">
        <f t="shared" si="66"/>
        <v/>
      </c>
    </row>
    <row r="1017" spans="1:33" ht="25" customHeight="1">
      <c r="A1017" s="430">
        <v>992</v>
      </c>
      <c r="B1017" s="908" t="str">
        <f>IF(基本情報入力シート!C1054="","",基本情報入力シート!C1054)</f>
        <v/>
      </c>
      <c r="C1017" s="909"/>
      <c r="D1017" s="909"/>
      <c r="E1017" s="909"/>
      <c r="F1017" s="909"/>
      <c r="G1017" s="909"/>
      <c r="H1017" s="909"/>
      <c r="I1017" s="909"/>
      <c r="J1017" s="325" t="str">
        <f>IF(基本情報入力シート!M1054="","",基本情報入力シート!M1054)</f>
        <v/>
      </c>
      <c r="K1017" s="325" t="str">
        <f>IF(基本情報入力シート!R1054="","",基本情報入力シート!R1054)</f>
        <v/>
      </c>
      <c r="L1017" s="325" t="str">
        <f>IF(基本情報入力シート!W1054="","",基本情報入力シート!W1054)</f>
        <v/>
      </c>
      <c r="M1017" s="335" t="str">
        <f>IF(基本情報入力シート!X1054="","",基本情報入力シート!X1054)</f>
        <v/>
      </c>
      <c r="N1017" s="339" t="str">
        <f>IF(基本情報入力シート!Y1054="","",基本情報入力シート!Y1054)</f>
        <v/>
      </c>
      <c r="O1017" s="47"/>
      <c r="P1017" s="48"/>
      <c r="Q1017" s="49"/>
      <c r="R1017" s="47"/>
      <c r="S1017" s="336"/>
      <c r="T1017" s="454" t="str">
        <f>IFERROR(S1017*VLOOKUP(AE1017,【参考】数式用3!$AN$3:$BU$14,MATCH(N1017,【参考】数式用3!$AN$2:$BU$2,0)),"")</f>
        <v/>
      </c>
      <c r="U1017" s="337"/>
      <c r="V1017" s="55"/>
      <c r="W1017" s="55"/>
      <c r="X1017" s="960" t="str">
        <f>IFERROR(V1017*VLOOKUP(AF1017,【参考】数式用3!$AN$15:$BU$23,MATCH(N1017,【参考】数式用3!$AN$2:$BU$2,0)),"")</f>
        <v/>
      </c>
      <c r="Y1017" s="961"/>
      <c r="Z1017" s="450"/>
      <c r="AA1017" s="428"/>
      <c r="AB1017" s="338" t="str">
        <f>IFERROR(AA1017*VLOOKUP(AG1017,【参考】数式用3!$AN$24:$BU$27,MATCH(N1017,【参考】数式用3!$AN$2:$BU$2,0)),"")</f>
        <v/>
      </c>
      <c r="AC1017" s="50"/>
      <c r="AD1017" s="427" t="str">
        <f t="shared" si="63"/>
        <v/>
      </c>
      <c r="AE1017" s="323" t="str">
        <f t="shared" si="64"/>
        <v/>
      </c>
      <c r="AF1017" s="323" t="str">
        <f t="shared" si="65"/>
        <v/>
      </c>
      <c r="AG1017" s="323" t="str">
        <f t="shared" si="66"/>
        <v/>
      </c>
    </row>
    <row r="1018" spans="1:33" ht="25" customHeight="1">
      <c r="A1018" s="430">
        <v>993</v>
      </c>
      <c r="B1018" s="908" t="str">
        <f>IF(基本情報入力シート!C1055="","",基本情報入力シート!C1055)</f>
        <v/>
      </c>
      <c r="C1018" s="909"/>
      <c r="D1018" s="909"/>
      <c r="E1018" s="909"/>
      <c r="F1018" s="909"/>
      <c r="G1018" s="909"/>
      <c r="H1018" s="909"/>
      <c r="I1018" s="909"/>
      <c r="J1018" s="325" t="str">
        <f>IF(基本情報入力シート!M1055="","",基本情報入力シート!M1055)</f>
        <v/>
      </c>
      <c r="K1018" s="325" t="str">
        <f>IF(基本情報入力シート!R1055="","",基本情報入力シート!R1055)</f>
        <v/>
      </c>
      <c r="L1018" s="325" t="str">
        <f>IF(基本情報入力シート!W1055="","",基本情報入力シート!W1055)</f>
        <v/>
      </c>
      <c r="M1018" s="335" t="str">
        <f>IF(基本情報入力シート!X1055="","",基本情報入力シート!X1055)</f>
        <v/>
      </c>
      <c r="N1018" s="339" t="str">
        <f>IF(基本情報入力シート!Y1055="","",基本情報入力シート!Y1055)</f>
        <v/>
      </c>
      <c r="O1018" s="47"/>
      <c r="P1018" s="48"/>
      <c r="Q1018" s="49"/>
      <c r="R1018" s="47"/>
      <c r="S1018" s="336"/>
      <c r="T1018" s="454" t="str">
        <f>IFERROR(S1018*VLOOKUP(AE1018,【参考】数式用3!$AN$3:$BU$14,MATCH(N1018,【参考】数式用3!$AN$2:$BU$2,0)),"")</f>
        <v/>
      </c>
      <c r="U1018" s="337"/>
      <c r="V1018" s="55"/>
      <c r="W1018" s="55"/>
      <c r="X1018" s="960" t="str">
        <f>IFERROR(V1018*VLOOKUP(AF1018,【参考】数式用3!$AN$15:$BU$23,MATCH(N1018,【参考】数式用3!$AN$2:$BU$2,0)),"")</f>
        <v/>
      </c>
      <c r="Y1018" s="961"/>
      <c r="Z1018" s="450"/>
      <c r="AA1018" s="428"/>
      <c r="AB1018" s="338" t="str">
        <f>IFERROR(AA1018*VLOOKUP(AG1018,【参考】数式用3!$AN$24:$BU$27,MATCH(N1018,【参考】数式用3!$AN$2:$BU$2,0)),"")</f>
        <v/>
      </c>
      <c r="AC1018" s="50"/>
      <c r="AD1018" s="427" t="str">
        <f t="shared" si="63"/>
        <v/>
      </c>
      <c r="AE1018" s="323" t="str">
        <f t="shared" si="64"/>
        <v/>
      </c>
      <c r="AF1018" s="323" t="str">
        <f t="shared" si="65"/>
        <v/>
      </c>
      <c r="AG1018" s="323" t="str">
        <f t="shared" si="66"/>
        <v/>
      </c>
    </row>
    <row r="1019" spans="1:33" ht="25" customHeight="1">
      <c r="A1019" s="430">
        <v>994</v>
      </c>
      <c r="B1019" s="908" t="str">
        <f>IF(基本情報入力シート!C1056="","",基本情報入力シート!C1056)</f>
        <v/>
      </c>
      <c r="C1019" s="909"/>
      <c r="D1019" s="909"/>
      <c r="E1019" s="909"/>
      <c r="F1019" s="909"/>
      <c r="G1019" s="909"/>
      <c r="H1019" s="909"/>
      <c r="I1019" s="909"/>
      <c r="J1019" s="325" t="str">
        <f>IF(基本情報入力シート!M1056="","",基本情報入力シート!M1056)</f>
        <v/>
      </c>
      <c r="K1019" s="325" t="str">
        <f>IF(基本情報入力シート!R1056="","",基本情報入力シート!R1056)</f>
        <v/>
      </c>
      <c r="L1019" s="325" t="str">
        <f>IF(基本情報入力シート!W1056="","",基本情報入力シート!W1056)</f>
        <v/>
      </c>
      <c r="M1019" s="335" t="str">
        <f>IF(基本情報入力シート!X1056="","",基本情報入力シート!X1056)</f>
        <v/>
      </c>
      <c r="N1019" s="339" t="str">
        <f>IF(基本情報入力シート!Y1056="","",基本情報入力シート!Y1056)</f>
        <v/>
      </c>
      <c r="O1019" s="47"/>
      <c r="P1019" s="48"/>
      <c r="Q1019" s="49"/>
      <c r="R1019" s="47"/>
      <c r="S1019" s="336"/>
      <c r="T1019" s="454" t="str">
        <f>IFERROR(S1019*VLOOKUP(AE1019,【参考】数式用3!$AN$3:$BU$14,MATCH(N1019,【参考】数式用3!$AN$2:$BU$2,0)),"")</f>
        <v/>
      </c>
      <c r="U1019" s="337"/>
      <c r="V1019" s="55"/>
      <c r="W1019" s="55"/>
      <c r="X1019" s="960" t="str">
        <f>IFERROR(V1019*VLOOKUP(AF1019,【参考】数式用3!$AN$15:$BU$23,MATCH(N1019,【参考】数式用3!$AN$2:$BU$2,0)),"")</f>
        <v/>
      </c>
      <c r="Y1019" s="961"/>
      <c r="Z1019" s="450"/>
      <c r="AA1019" s="428"/>
      <c r="AB1019" s="338" t="str">
        <f>IFERROR(AA1019*VLOOKUP(AG1019,【参考】数式用3!$AN$24:$BU$27,MATCH(N1019,【参考】数式用3!$AN$2:$BU$2,0)),"")</f>
        <v/>
      </c>
      <c r="AC1019" s="50"/>
      <c r="AD1019" s="427" t="str">
        <f t="shared" si="63"/>
        <v/>
      </c>
      <c r="AE1019" s="323" t="str">
        <f t="shared" si="64"/>
        <v/>
      </c>
      <c r="AF1019" s="323" t="str">
        <f t="shared" si="65"/>
        <v/>
      </c>
      <c r="AG1019" s="323" t="str">
        <f t="shared" si="66"/>
        <v/>
      </c>
    </row>
    <row r="1020" spans="1:33" ht="25" customHeight="1">
      <c r="A1020" s="430">
        <v>995</v>
      </c>
      <c r="B1020" s="908" t="str">
        <f>IF(基本情報入力シート!C1057="","",基本情報入力シート!C1057)</f>
        <v/>
      </c>
      <c r="C1020" s="909"/>
      <c r="D1020" s="909"/>
      <c r="E1020" s="909"/>
      <c r="F1020" s="909"/>
      <c r="G1020" s="909"/>
      <c r="H1020" s="909"/>
      <c r="I1020" s="909"/>
      <c r="J1020" s="325" t="str">
        <f>IF(基本情報入力シート!M1057="","",基本情報入力シート!M1057)</f>
        <v/>
      </c>
      <c r="K1020" s="325" t="str">
        <f>IF(基本情報入力シート!R1057="","",基本情報入力シート!R1057)</f>
        <v/>
      </c>
      <c r="L1020" s="325" t="str">
        <f>IF(基本情報入力シート!W1057="","",基本情報入力シート!W1057)</f>
        <v/>
      </c>
      <c r="M1020" s="335" t="str">
        <f>IF(基本情報入力シート!X1057="","",基本情報入力シート!X1057)</f>
        <v/>
      </c>
      <c r="N1020" s="339" t="str">
        <f>IF(基本情報入力シート!Y1057="","",基本情報入力シート!Y1057)</f>
        <v/>
      </c>
      <c r="O1020" s="47"/>
      <c r="P1020" s="48"/>
      <c r="Q1020" s="49"/>
      <c r="R1020" s="47"/>
      <c r="S1020" s="336"/>
      <c r="T1020" s="454" t="str">
        <f>IFERROR(S1020*VLOOKUP(AE1020,【参考】数式用3!$AN$3:$BU$14,MATCH(N1020,【参考】数式用3!$AN$2:$BU$2,0)),"")</f>
        <v/>
      </c>
      <c r="U1020" s="337"/>
      <c r="V1020" s="55"/>
      <c r="W1020" s="55"/>
      <c r="X1020" s="960" t="str">
        <f>IFERROR(V1020*VLOOKUP(AF1020,【参考】数式用3!$AN$15:$BU$23,MATCH(N1020,【参考】数式用3!$AN$2:$BU$2,0)),"")</f>
        <v/>
      </c>
      <c r="Y1020" s="961"/>
      <c r="Z1020" s="450"/>
      <c r="AA1020" s="428"/>
      <c r="AB1020" s="338" t="str">
        <f>IFERROR(AA1020*VLOOKUP(AG1020,【参考】数式用3!$AN$24:$BU$27,MATCH(N1020,【参考】数式用3!$AN$2:$BU$2,0)),"")</f>
        <v/>
      </c>
      <c r="AC1020" s="50"/>
      <c r="AD1020" s="427" t="str">
        <f t="shared" si="63"/>
        <v/>
      </c>
      <c r="AE1020" s="323" t="str">
        <f t="shared" si="64"/>
        <v/>
      </c>
      <c r="AF1020" s="323" t="str">
        <f t="shared" si="65"/>
        <v/>
      </c>
      <c r="AG1020" s="323" t="str">
        <f t="shared" si="66"/>
        <v/>
      </c>
    </row>
    <row r="1021" spans="1:33" ht="25" customHeight="1">
      <c r="A1021" s="430">
        <v>996</v>
      </c>
      <c r="B1021" s="908" t="str">
        <f>IF(基本情報入力シート!C1058="","",基本情報入力シート!C1058)</f>
        <v/>
      </c>
      <c r="C1021" s="909"/>
      <c r="D1021" s="909"/>
      <c r="E1021" s="909"/>
      <c r="F1021" s="909"/>
      <c r="G1021" s="909"/>
      <c r="H1021" s="909"/>
      <c r="I1021" s="909"/>
      <c r="J1021" s="325" t="str">
        <f>IF(基本情報入力シート!M1058="","",基本情報入力シート!M1058)</f>
        <v/>
      </c>
      <c r="K1021" s="325" t="str">
        <f>IF(基本情報入力シート!R1058="","",基本情報入力シート!R1058)</f>
        <v/>
      </c>
      <c r="L1021" s="325" t="str">
        <f>IF(基本情報入力シート!W1058="","",基本情報入力シート!W1058)</f>
        <v/>
      </c>
      <c r="M1021" s="335" t="str">
        <f>IF(基本情報入力シート!X1058="","",基本情報入力シート!X1058)</f>
        <v/>
      </c>
      <c r="N1021" s="339" t="str">
        <f>IF(基本情報入力シート!Y1058="","",基本情報入力シート!Y1058)</f>
        <v/>
      </c>
      <c r="O1021" s="47"/>
      <c r="P1021" s="48"/>
      <c r="Q1021" s="49"/>
      <c r="R1021" s="47"/>
      <c r="S1021" s="336"/>
      <c r="T1021" s="454" t="str">
        <f>IFERROR(S1021*VLOOKUP(AE1021,【参考】数式用3!$AN$3:$BU$14,MATCH(N1021,【参考】数式用3!$AN$2:$BU$2,0)),"")</f>
        <v/>
      </c>
      <c r="U1021" s="337"/>
      <c r="V1021" s="55"/>
      <c r="W1021" s="55"/>
      <c r="X1021" s="960" t="str">
        <f>IFERROR(V1021*VLOOKUP(AF1021,【参考】数式用3!$AN$15:$BU$23,MATCH(N1021,【参考】数式用3!$AN$2:$BU$2,0)),"")</f>
        <v/>
      </c>
      <c r="Y1021" s="961"/>
      <c r="Z1021" s="450"/>
      <c r="AA1021" s="428"/>
      <c r="AB1021" s="338" t="str">
        <f>IFERROR(AA1021*VLOOKUP(AG1021,【参考】数式用3!$AN$24:$BU$27,MATCH(N1021,【参考】数式用3!$AN$2:$BU$2,0)),"")</f>
        <v/>
      </c>
      <c r="AC1021" s="50"/>
      <c r="AD1021" s="427" t="str">
        <f t="shared" si="63"/>
        <v/>
      </c>
      <c r="AE1021" s="323" t="str">
        <f t="shared" si="64"/>
        <v/>
      </c>
      <c r="AF1021" s="323" t="str">
        <f t="shared" si="65"/>
        <v/>
      </c>
      <c r="AG1021" s="323" t="str">
        <f t="shared" si="66"/>
        <v/>
      </c>
    </row>
    <row r="1022" spans="1:33" ht="25" customHeight="1">
      <c r="A1022" s="430">
        <v>997</v>
      </c>
      <c r="B1022" s="908" t="str">
        <f>IF(基本情報入力シート!C1059="","",基本情報入力シート!C1059)</f>
        <v/>
      </c>
      <c r="C1022" s="909"/>
      <c r="D1022" s="909"/>
      <c r="E1022" s="909"/>
      <c r="F1022" s="909"/>
      <c r="G1022" s="909"/>
      <c r="H1022" s="909"/>
      <c r="I1022" s="909"/>
      <c r="J1022" s="325" t="str">
        <f>IF(基本情報入力シート!M1059="","",基本情報入力シート!M1059)</f>
        <v/>
      </c>
      <c r="K1022" s="325" t="str">
        <f>IF(基本情報入力シート!R1059="","",基本情報入力シート!R1059)</f>
        <v/>
      </c>
      <c r="L1022" s="325" t="str">
        <f>IF(基本情報入力シート!W1059="","",基本情報入力シート!W1059)</f>
        <v/>
      </c>
      <c r="M1022" s="335" t="str">
        <f>IF(基本情報入力シート!X1059="","",基本情報入力シート!X1059)</f>
        <v/>
      </c>
      <c r="N1022" s="339" t="str">
        <f>IF(基本情報入力シート!Y1059="","",基本情報入力シート!Y1059)</f>
        <v/>
      </c>
      <c r="O1022" s="47"/>
      <c r="P1022" s="48"/>
      <c r="Q1022" s="49"/>
      <c r="R1022" s="47"/>
      <c r="S1022" s="336"/>
      <c r="T1022" s="454" t="str">
        <f>IFERROR(S1022*VLOOKUP(AE1022,【参考】数式用3!$AN$3:$BU$14,MATCH(N1022,【参考】数式用3!$AN$2:$BU$2,0)),"")</f>
        <v/>
      </c>
      <c r="U1022" s="337"/>
      <c r="V1022" s="55"/>
      <c r="W1022" s="55"/>
      <c r="X1022" s="960" t="str">
        <f>IFERROR(V1022*VLOOKUP(AF1022,【参考】数式用3!$AN$15:$BU$23,MATCH(N1022,【参考】数式用3!$AN$2:$BU$2,0)),"")</f>
        <v/>
      </c>
      <c r="Y1022" s="961"/>
      <c r="Z1022" s="450"/>
      <c r="AA1022" s="428"/>
      <c r="AB1022" s="338" t="str">
        <f>IFERROR(AA1022*VLOOKUP(AG1022,【参考】数式用3!$AN$24:$BU$27,MATCH(N1022,【参考】数式用3!$AN$2:$BU$2,0)),"")</f>
        <v/>
      </c>
      <c r="AC1022" s="50"/>
      <c r="AD1022" s="427" t="str">
        <f t="shared" si="63"/>
        <v/>
      </c>
      <c r="AE1022" s="323" t="str">
        <f t="shared" si="64"/>
        <v/>
      </c>
      <c r="AF1022" s="323" t="str">
        <f t="shared" si="65"/>
        <v/>
      </c>
      <c r="AG1022" s="323" t="str">
        <f t="shared" si="66"/>
        <v/>
      </c>
    </row>
    <row r="1023" spans="1:33" ht="25" customHeight="1">
      <c r="A1023" s="430">
        <v>998</v>
      </c>
      <c r="B1023" s="908" t="str">
        <f>IF(基本情報入力シート!C1060="","",基本情報入力シート!C1060)</f>
        <v/>
      </c>
      <c r="C1023" s="909"/>
      <c r="D1023" s="909"/>
      <c r="E1023" s="909"/>
      <c r="F1023" s="909"/>
      <c r="G1023" s="909"/>
      <c r="H1023" s="909"/>
      <c r="I1023" s="909"/>
      <c r="J1023" s="325" t="str">
        <f>IF(基本情報入力シート!M1060="","",基本情報入力シート!M1060)</f>
        <v/>
      </c>
      <c r="K1023" s="325" t="str">
        <f>IF(基本情報入力シート!R1060="","",基本情報入力シート!R1060)</f>
        <v/>
      </c>
      <c r="L1023" s="325" t="str">
        <f>IF(基本情報入力シート!W1060="","",基本情報入力シート!W1060)</f>
        <v/>
      </c>
      <c r="M1023" s="335" t="str">
        <f>IF(基本情報入力シート!X1060="","",基本情報入力シート!X1060)</f>
        <v/>
      </c>
      <c r="N1023" s="339" t="str">
        <f>IF(基本情報入力シート!Y1060="","",基本情報入力シート!Y1060)</f>
        <v/>
      </c>
      <c r="O1023" s="47"/>
      <c r="P1023" s="48"/>
      <c r="Q1023" s="49"/>
      <c r="R1023" s="47"/>
      <c r="S1023" s="336"/>
      <c r="T1023" s="454" t="str">
        <f>IFERROR(S1023*VLOOKUP(AE1023,【参考】数式用3!$AN$3:$BU$14,MATCH(N1023,【参考】数式用3!$AN$2:$BU$2,0)),"")</f>
        <v/>
      </c>
      <c r="U1023" s="337"/>
      <c r="V1023" s="55"/>
      <c r="W1023" s="55"/>
      <c r="X1023" s="960" t="str">
        <f>IFERROR(V1023*VLOOKUP(AF1023,【参考】数式用3!$AN$15:$BU$23,MATCH(N1023,【参考】数式用3!$AN$2:$BU$2,0)),"")</f>
        <v/>
      </c>
      <c r="Y1023" s="961"/>
      <c r="Z1023" s="450"/>
      <c r="AA1023" s="428"/>
      <c r="AB1023" s="338" t="str">
        <f>IFERROR(AA1023*VLOOKUP(AG1023,【参考】数式用3!$AN$24:$BU$27,MATCH(N1023,【参考】数式用3!$AN$2:$BU$2,0)),"")</f>
        <v/>
      </c>
      <c r="AC1023" s="50"/>
      <c r="AD1023" s="427" t="str">
        <f t="shared" si="63"/>
        <v/>
      </c>
      <c r="AE1023" s="323" t="str">
        <f t="shared" si="64"/>
        <v/>
      </c>
      <c r="AF1023" s="323" t="str">
        <f t="shared" si="65"/>
        <v/>
      </c>
      <c r="AG1023" s="323" t="str">
        <f t="shared" si="66"/>
        <v/>
      </c>
    </row>
    <row r="1024" spans="1:33" ht="25" customHeight="1">
      <c r="A1024" s="430">
        <v>999</v>
      </c>
      <c r="B1024" s="908" t="str">
        <f>IF(基本情報入力シート!C1061="","",基本情報入力シート!C1061)</f>
        <v/>
      </c>
      <c r="C1024" s="909"/>
      <c r="D1024" s="909"/>
      <c r="E1024" s="909"/>
      <c r="F1024" s="909"/>
      <c r="G1024" s="909"/>
      <c r="H1024" s="909"/>
      <c r="I1024" s="909"/>
      <c r="J1024" s="325" t="str">
        <f>IF(基本情報入力シート!M1061="","",基本情報入力シート!M1061)</f>
        <v/>
      </c>
      <c r="K1024" s="325" t="str">
        <f>IF(基本情報入力シート!R1061="","",基本情報入力シート!R1061)</f>
        <v/>
      </c>
      <c r="L1024" s="325" t="str">
        <f>IF(基本情報入力シート!W1061="","",基本情報入力シート!W1061)</f>
        <v/>
      </c>
      <c r="M1024" s="335" t="str">
        <f>IF(基本情報入力シート!X1061="","",基本情報入力シート!X1061)</f>
        <v/>
      </c>
      <c r="N1024" s="339" t="str">
        <f>IF(基本情報入力シート!Y1061="","",基本情報入力シート!Y1061)</f>
        <v/>
      </c>
      <c r="O1024" s="47"/>
      <c r="P1024" s="48"/>
      <c r="Q1024" s="49"/>
      <c r="R1024" s="47"/>
      <c r="S1024" s="336"/>
      <c r="T1024" s="454" t="str">
        <f>IFERROR(S1024*VLOOKUP(AE1024,【参考】数式用3!$AN$3:$BU$14,MATCH(N1024,【参考】数式用3!$AN$2:$BU$2,0)),"")</f>
        <v/>
      </c>
      <c r="U1024" s="337"/>
      <c r="V1024" s="55"/>
      <c r="W1024" s="55"/>
      <c r="X1024" s="960" t="str">
        <f>IFERROR(V1024*VLOOKUP(AF1024,【参考】数式用3!$AN$15:$BU$23,MATCH(N1024,【参考】数式用3!$AN$2:$BU$2,0)),"")</f>
        <v/>
      </c>
      <c r="Y1024" s="961"/>
      <c r="Z1024" s="450"/>
      <c r="AA1024" s="428"/>
      <c r="AB1024" s="338" t="str">
        <f>IFERROR(AA1024*VLOOKUP(AG1024,【参考】数式用3!$AN$24:$BU$27,MATCH(N1024,【参考】数式用3!$AN$2:$BU$2,0)),"")</f>
        <v/>
      </c>
      <c r="AC1024" s="50"/>
      <c r="AD1024" s="427" t="str">
        <f t="shared" si="63"/>
        <v/>
      </c>
      <c r="AE1024" s="323" t="str">
        <f t="shared" si="64"/>
        <v/>
      </c>
      <c r="AF1024" s="323" t="str">
        <f t="shared" si="65"/>
        <v/>
      </c>
      <c r="AG1024" s="323" t="str">
        <f t="shared" si="66"/>
        <v/>
      </c>
    </row>
    <row r="1025" spans="1:33" ht="25" customHeight="1">
      <c r="A1025" s="430">
        <v>1000</v>
      </c>
      <c r="B1025" s="908" t="str">
        <f>IF(基本情報入力シート!C1062="","",基本情報入力シート!C1062)</f>
        <v/>
      </c>
      <c r="C1025" s="909"/>
      <c r="D1025" s="909"/>
      <c r="E1025" s="909"/>
      <c r="F1025" s="909"/>
      <c r="G1025" s="909"/>
      <c r="H1025" s="909"/>
      <c r="I1025" s="909"/>
      <c r="J1025" s="325" t="str">
        <f>IF(基本情報入力シート!M1062="","",基本情報入力シート!M1062)</f>
        <v/>
      </c>
      <c r="K1025" s="325" t="str">
        <f>IF(基本情報入力シート!R1062="","",基本情報入力シート!R1062)</f>
        <v/>
      </c>
      <c r="L1025" s="325" t="str">
        <f>IF(基本情報入力シート!W1062="","",基本情報入力シート!W1062)</f>
        <v/>
      </c>
      <c r="M1025" s="335" t="str">
        <f>IF(基本情報入力シート!X1062="","",基本情報入力シート!X1062)</f>
        <v/>
      </c>
      <c r="N1025" s="339" t="str">
        <f>IF(基本情報入力シート!Y1062="","",基本情報入力シート!Y1062)</f>
        <v/>
      </c>
      <c r="O1025" s="47"/>
      <c r="P1025" s="48"/>
      <c r="Q1025" s="49"/>
      <c r="R1025" s="47"/>
      <c r="S1025" s="336"/>
      <c r="T1025" s="454" t="str">
        <f>IFERROR(S1025*VLOOKUP(AE1025,【参考】数式用3!$AN$3:$BU$14,MATCH(N1025,【参考】数式用3!$AN$2:$BU$2,0)),"")</f>
        <v/>
      </c>
      <c r="U1025" s="337"/>
      <c r="V1025" s="55"/>
      <c r="W1025" s="55"/>
      <c r="X1025" s="960" t="str">
        <f>IFERROR(V1025*VLOOKUP(AF1025,【参考】数式用3!$AN$15:$BU$23,MATCH(N1025,【参考】数式用3!$AN$2:$BU$2,0)),"")</f>
        <v/>
      </c>
      <c r="Y1025" s="961"/>
      <c r="Z1025" s="450"/>
      <c r="AA1025" s="428"/>
      <c r="AB1025" s="338" t="str">
        <f>IFERROR(AA1025*VLOOKUP(AG1025,【参考】数式用3!$AN$24:$BU$27,MATCH(N1025,【参考】数式用3!$AN$2:$BU$2,0)),"")</f>
        <v/>
      </c>
      <c r="AC1025" s="50"/>
      <c r="AD1025" s="427" t="str">
        <f t="shared" si="63"/>
        <v/>
      </c>
      <c r="AE1025" s="323" t="str">
        <f t="shared" si="64"/>
        <v/>
      </c>
      <c r="AF1025" s="323" t="str">
        <f t="shared" si="65"/>
        <v/>
      </c>
      <c r="AG1025" s="323" t="str">
        <f t="shared" si="66"/>
        <v/>
      </c>
    </row>
    <row r="1026" spans="1:33" ht="25" customHeight="1">
      <c r="A1026" s="430">
        <v>1001</v>
      </c>
      <c r="B1026" s="908" t="str">
        <f>IF(基本情報入力シート!C1063="","",基本情報入力シート!C1063)</f>
        <v/>
      </c>
      <c r="C1026" s="909"/>
      <c r="D1026" s="909"/>
      <c r="E1026" s="909"/>
      <c r="F1026" s="909"/>
      <c r="G1026" s="909"/>
      <c r="H1026" s="909"/>
      <c r="I1026" s="909"/>
      <c r="J1026" s="325" t="str">
        <f>IF(基本情報入力シート!M1063="","",基本情報入力シート!M1063)</f>
        <v/>
      </c>
      <c r="K1026" s="325" t="str">
        <f>IF(基本情報入力シート!R1063="","",基本情報入力シート!R1063)</f>
        <v/>
      </c>
      <c r="L1026" s="325" t="str">
        <f>IF(基本情報入力シート!W1063="","",基本情報入力シート!W1063)</f>
        <v/>
      </c>
      <c r="M1026" s="335" t="str">
        <f>IF(基本情報入力シート!X1063="","",基本情報入力シート!X1063)</f>
        <v/>
      </c>
      <c r="N1026" s="339" t="str">
        <f>IF(基本情報入力シート!Y1063="","",基本情報入力シート!Y1063)</f>
        <v/>
      </c>
      <c r="O1026" s="47"/>
      <c r="P1026" s="48"/>
      <c r="Q1026" s="49"/>
      <c r="R1026" s="47"/>
      <c r="S1026" s="336"/>
      <c r="T1026" s="454" t="str">
        <f>IFERROR(S1026*VLOOKUP(AE1026,【参考】数式用3!$AN$3:$BU$14,MATCH(N1026,【参考】数式用3!$AN$2:$BU$2,0)),"")</f>
        <v/>
      </c>
      <c r="U1026" s="337"/>
      <c r="V1026" s="55"/>
      <c r="W1026" s="55"/>
      <c r="X1026" s="960" t="str">
        <f>IFERROR(V1026*VLOOKUP(AF1026,【参考】数式用3!$AN$15:$BU$23,MATCH(N1026,【参考】数式用3!$AN$2:$BU$2,0)),"")</f>
        <v/>
      </c>
      <c r="Y1026" s="961"/>
      <c r="Z1026" s="450"/>
      <c r="AA1026" s="428"/>
      <c r="AB1026" s="338" t="str">
        <f>IFERROR(AA1026*VLOOKUP(AG1026,【参考】数式用3!$AN$24:$BU$27,MATCH(N1026,【参考】数式用3!$AN$2:$BU$2,0)),"")</f>
        <v/>
      </c>
      <c r="AC1026" s="50"/>
      <c r="AD1026" s="427" t="str">
        <f t="shared" si="63"/>
        <v/>
      </c>
      <c r="AE1026" s="323" t="str">
        <f t="shared" si="64"/>
        <v/>
      </c>
      <c r="AF1026" s="323" t="str">
        <f t="shared" si="65"/>
        <v/>
      </c>
      <c r="AG1026" s="323" t="str">
        <f t="shared" si="66"/>
        <v/>
      </c>
    </row>
    <row r="1027" spans="1:33" ht="25" customHeight="1">
      <c r="A1027" s="430">
        <v>1002</v>
      </c>
      <c r="B1027" s="908" t="str">
        <f>IF(基本情報入力シート!C1064="","",基本情報入力シート!C1064)</f>
        <v/>
      </c>
      <c r="C1027" s="909"/>
      <c r="D1027" s="909"/>
      <c r="E1027" s="909"/>
      <c r="F1027" s="909"/>
      <c r="G1027" s="909"/>
      <c r="H1027" s="909"/>
      <c r="I1027" s="909"/>
      <c r="J1027" s="325" t="str">
        <f>IF(基本情報入力シート!M1064="","",基本情報入力シート!M1064)</f>
        <v/>
      </c>
      <c r="K1027" s="325" t="str">
        <f>IF(基本情報入力シート!R1064="","",基本情報入力シート!R1064)</f>
        <v/>
      </c>
      <c r="L1027" s="325" t="str">
        <f>IF(基本情報入力シート!W1064="","",基本情報入力シート!W1064)</f>
        <v/>
      </c>
      <c r="M1027" s="335" t="str">
        <f>IF(基本情報入力シート!X1064="","",基本情報入力シート!X1064)</f>
        <v/>
      </c>
      <c r="N1027" s="339" t="str">
        <f>IF(基本情報入力シート!Y1064="","",基本情報入力シート!Y1064)</f>
        <v/>
      </c>
      <c r="O1027" s="47"/>
      <c r="P1027" s="48"/>
      <c r="Q1027" s="49"/>
      <c r="R1027" s="47"/>
      <c r="S1027" s="336"/>
      <c r="T1027" s="454" t="str">
        <f>IFERROR(S1027*VLOOKUP(AE1027,【参考】数式用3!$AN$3:$BU$14,MATCH(N1027,【参考】数式用3!$AN$2:$BU$2,0)),"")</f>
        <v/>
      </c>
      <c r="U1027" s="337"/>
      <c r="V1027" s="55"/>
      <c r="W1027" s="55"/>
      <c r="X1027" s="960" t="str">
        <f>IFERROR(V1027*VLOOKUP(AF1027,【参考】数式用3!$AN$15:$BU$23,MATCH(N1027,【参考】数式用3!$AN$2:$BU$2,0)),"")</f>
        <v/>
      </c>
      <c r="Y1027" s="961"/>
      <c r="Z1027" s="450"/>
      <c r="AA1027" s="428"/>
      <c r="AB1027" s="338" t="str">
        <f>IFERROR(AA1027*VLOOKUP(AG1027,【参考】数式用3!$AN$24:$BU$27,MATCH(N1027,【参考】数式用3!$AN$2:$BU$2,0)),"")</f>
        <v/>
      </c>
      <c r="AC1027" s="50"/>
      <c r="AD1027" s="427" t="str">
        <f t="shared" si="63"/>
        <v/>
      </c>
      <c r="AE1027" s="323" t="str">
        <f t="shared" si="64"/>
        <v/>
      </c>
      <c r="AF1027" s="323" t="str">
        <f t="shared" si="65"/>
        <v/>
      </c>
      <c r="AG1027" s="323" t="str">
        <f t="shared" si="66"/>
        <v/>
      </c>
    </row>
    <row r="1028" spans="1:33" ht="25" customHeight="1">
      <c r="A1028" s="430">
        <v>1003</v>
      </c>
      <c r="B1028" s="908" t="str">
        <f>IF(基本情報入力シート!C1065="","",基本情報入力シート!C1065)</f>
        <v/>
      </c>
      <c r="C1028" s="909"/>
      <c r="D1028" s="909"/>
      <c r="E1028" s="909"/>
      <c r="F1028" s="909"/>
      <c r="G1028" s="909"/>
      <c r="H1028" s="909"/>
      <c r="I1028" s="909"/>
      <c r="J1028" s="325" t="str">
        <f>IF(基本情報入力シート!M1065="","",基本情報入力シート!M1065)</f>
        <v/>
      </c>
      <c r="K1028" s="325" t="str">
        <f>IF(基本情報入力シート!R1065="","",基本情報入力シート!R1065)</f>
        <v/>
      </c>
      <c r="L1028" s="325" t="str">
        <f>IF(基本情報入力シート!W1065="","",基本情報入力シート!W1065)</f>
        <v/>
      </c>
      <c r="M1028" s="335" t="str">
        <f>IF(基本情報入力シート!X1065="","",基本情報入力シート!X1065)</f>
        <v/>
      </c>
      <c r="N1028" s="339" t="str">
        <f>IF(基本情報入力シート!Y1065="","",基本情報入力シート!Y1065)</f>
        <v/>
      </c>
      <c r="O1028" s="47"/>
      <c r="P1028" s="48"/>
      <c r="Q1028" s="49"/>
      <c r="R1028" s="47"/>
      <c r="S1028" s="336"/>
      <c r="T1028" s="454" t="str">
        <f>IFERROR(S1028*VLOOKUP(AE1028,【参考】数式用3!$AN$3:$BU$14,MATCH(N1028,【参考】数式用3!$AN$2:$BU$2,0)),"")</f>
        <v/>
      </c>
      <c r="U1028" s="337"/>
      <c r="V1028" s="55"/>
      <c r="W1028" s="55"/>
      <c r="X1028" s="960" t="str">
        <f>IFERROR(V1028*VLOOKUP(AF1028,【参考】数式用3!$AN$15:$BU$23,MATCH(N1028,【参考】数式用3!$AN$2:$BU$2,0)),"")</f>
        <v/>
      </c>
      <c r="Y1028" s="961"/>
      <c r="Z1028" s="450"/>
      <c r="AA1028" s="428"/>
      <c r="AB1028" s="338" t="str">
        <f>IFERROR(AA1028*VLOOKUP(AG1028,【参考】数式用3!$AN$24:$BU$27,MATCH(N1028,【参考】数式用3!$AN$2:$BU$2,0)),"")</f>
        <v/>
      </c>
      <c r="AC1028" s="50"/>
      <c r="AD1028" s="427" t="str">
        <f t="shared" si="63"/>
        <v/>
      </c>
      <c r="AE1028" s="323" t="str">
        <f t="shared" si="64"/>
        <v/>
      </c>
      <c r="AF1028" s="323" t="str">
        <f t="shared" si="65"/>
        <v/>
      </c>
      <c r="AG1028" s="323" t="str">
        <f t="shared" si="66"/>
        <v/>
      </c>
    </row>
    <row r="1029" spans="1:33" ht="25" customHeight="1">
      <c r="A1029" s="430">
        <v>1004</v>
      </c>
      <c r="B1029" s="908" t="str">
        <f>IF(基本情報入力シート!C1066="","",基本情報入力シート!C1066)</f>
        <v/>
      </c>
      <c r="C1029" s="909"/>
      <c r="D1029" s="909"/>
      <c r="E1029" s="909"/>
      <c r="F1029" s="909"/>
      <c r="G1029" s="909"/>
      <c r="H1029" s="909"/>
      <c r="I1029" s="909"/>
      <c r="J1029" s="325" t="str">
        <f>IF(基本情報入力シート!M1066="","",基本情報入力シート!M1066)</f>
        <v/>
      </c>
      <c r="K1029" s="325" t="str">
        <f>IF(基本情報入力シート!R1066="","",基本情報入力シート!R1066)</f>
        <v/>
      </c>
      <c r="L1029" s="325" t="str">
        <f>IF(基本情報入力シート!W1066="","",基本情報入力シート!W1066)</f>
        <v/>
      </c>
      <c r="M1029" s="335" t="str">
        <f>IF(基本情報入力シート!X1066="","",基本情報入力シート!X1066)</f>
        <v/>
      </c>
      <c r="N1029" s="339" t="str">
        <f>IF(基本情報入力シート!Y1066="","",基本情報入力シート!Y1066)</f>
        <v/>
      </c>
      <c r="O1029" s="47"/>
      <c r="P1029" s="48"/>
      <c r="Q1029" s="49"/>
      <c r="R1029" s="47"/>
      <c r="S1029" s="336"/>
      <c r="T1029" s="454" t="str">
        <f>IFERROR(S1029*VLOOKUP(AE1029,【参考】数式用3!$AN$3:$BU$14,MATCH(N1029,【参考】数式用3!$AN$2:$BU$2,0)),"")</f>
        <v/>
      </c>
      <c r="U1029" s="337"/>
      <c r="V1029" s="55"/>
      <c r="W1029" s="55"/>
      <c r="X1029" s="960" t="str">
        <f>IFERROR(V1029*VLOOKUP(AF1029,【参考】数式用3!$AN$15:$BU$23,MATCH(N1029,【参考】数式用3!$AN$2:$BU$2,0)),"")</f>
        <v/>
      </c>
      <c r="Y1029" s="961"/>
      <c r="Z1029" s="450"/>
      <c r="AA1029" s="428"/>
      <c r="AB1029" s="338" t="str">
        <f>IFERROR(AA1029*VLOOKUP(AG1029,【参考】数式用3!$AN$24:$BU$27,MATCH(N1029,【参考】数式用3!$AN$2:$BU$2,0)),"")</f>
        <v/>
      </c>
      <c r="AC1029" s="50"/>
      <c r="AD1029" s="427" t="str">
        <f t="shared" si="63"/>
        <v/>
      </c>
      <c r="AE1029" s="323" t="str">
        <f t="shared" si="64"/>
        <v/>
      </c>
      <c r="AF1029" s="323" t="str">
        <f t="shared" si="65"/>
        <v/>
      </c>
      <c r="AG1029" s="323" t="str">
        <f t="shared" si="66"/>
        <v/>
      </c>
    </row>
    <row r="1030" spans="1:33" ht="25" customHeight="1">
      <c r="A1030" s="430">
        <v>1005</v>
      </c>
      <c r="B1030" s="908" t="str">
        <f>IF(基本情報入力シート!C1067="","",基本情報入力シート!C1067)</f>
        <v/>
      </c>
      <c r="C1030" s="909"/>
      <c r="D1030" s="909"/>
      <c r="E1030" s="909"/>
      <c r="F1030" s="909"/>
      <c r="G1030" s="909"/>
      <c r="H1030" s="909"/>
      <c r="I1030" s="909"/>
      <c r="J1030" s="325" t="str">
        <f>IF(基本情報入力シート!M1067="","",基本情報入力シート!M1067)</f>
        <v/>
      </c>
      <c r="K1030" s="325" t="str">
        <f>IF(基本情報入力シート!R1067="","",基本情報入力シート!R1067)</f>
        <v/>
      </c>
      <c r="L1030" s="325" t="str">
        <f>IF(基本情報入力シート!W1067="","",基本情報入力シート!W1067)</f>
        <v/>
      </c>
      <c r="M1030" s="335" t="str">
        <f>IF(基本情報入力シート!X1067="","",基本情報入力シート!X1067)</f>
        <v/>
      </c>
      <c r="N1030" s="339" t="str">
        <f>IF(基本情報入力シート!Y1067="","",基本情報入力シート!Y1067)</f>
        <v/>
      </c>
      <c r="O1030" s="47"/>
      <c r="P1030" s="48"/>
      <c r="Q1030" s="49"/>
      <c r="R1030" s="47"/>
      <c r="S1030" s="336"/>
      <c r="T1030" s="454" t="str">
        <f>IFERROR(S1030*VLOOKUP(AE1030,【参考】数式用3!$AN$3:$BU$14,MATCH(N1030,【参考】数式用3!$AN$2:$BU$2,0)),"")</f>
        <v/>
      </c>
      <c r="U1030" s="337"/>
      <c r="V1030" s="55"/>
      <c r="W1030" s="55"/>
      <c r="X1030" s="960" t="str">
        <f>IFERROR(V1030*VLOOKUP(AF1030,【参考】数式用3!$AN$15:$BU$23,MATCH(N1030,【参考】数式用3!$AN$2:$BU$2,0)),"")</f>
        <v/>
      </c>
      <c r="Y1030" s="961"/>
      <c r="Z1030" s="450"/>
      <c r="AA1030" s="428"/>
      <c r="AB1030" s="338" t="str">
        <f>IFERROR(AA1030*VLOOKUP(AG1030,【参考】数式用3!$AN$24:$BU$27,MATCH(N1030,【参考】数式用3!$AN$2:$BU$2,0)),"")</f>
        <v/>
      </c>
      <c r="AC1030" s="50"/>
      <c r="AD1030" s="427" t="str">
        <f t="shared" si="63"/>
        <v/>
      </c>
      <c r="AE1030" s="323" t="str">
        <f t="shared" si="64"/>
        <v/>
      </c>
      <c r="AF1030" s="323" t="str">
        <f t="shared" si="65"/>
        <v/>
      </c>
      <c r="AG1030" s="323" t="str">
        <f t="shared" si="66"/>
        <v/>
      </c>
    </row>
    <row r="1031" spans="1:33" ht="25" customHeight="1">
      <c r="A1031" s="430">
        <v>1006</v>
      </c>
      <c r="B1031" s="908" t="str">
        <f>IF(基本情報入力シート!C1068="","",基本情報入力シート!C1068)</f>
        <v/>
      </c>
      <c r="C1031" s="909"/>
      <c r="D1031" s="909"/>
      <c r="E1031" s="909"/>
      <c r="F1031" s="909"/>
      <c r="G1031" s="909"/>
      <c r="H1031" s="909"/>
      <c r="I1031" s="909"/>
      <c r="J1031" s="325" t="str">
        <f>IF(基本情報入力シート!M1068="","",基本情報入力シート!M1068)</f>
        <v/>
      </c>
      <c r="K1031" s="325" t="str">
        <f>IF(基本情報入力シート!R1068="","",基本情報入力シート!R1068)</f>
        <v/>
      </c>
      <c r="L1031" s="325" t="str">
        <f>IF(基本情報入力シート!W1068="","",基本情報入力シート!W1068)</f>
        <v/>
      </c>
      <c r="M1031" s="335" t="str">
        <f>IF(基本情報入力シート!X1068="","",基本情報入力シート!X1068)</f>
        <v/>
      </c>
      <c r="N1031" s="339" t="str">
        <f>IF(基本情報入力シート!Y1068="","",基本情報入力シート!Y1068)</f>
        <v/>
      </c>
      <c r="O1031" s="47"/>
      <c r="P1031" s="48"/>
      <c r="Q1031" s="49"/>
      <c r="R1031" s="47"/>
      <c r="S1031" s="336"/>
      <c r="T1031" s="454" t="str">
        <f>IFERROR(S1031*VLOOKUP(AE1031,【参考】数式用3!$AN$3:$BU$14,MATCH(N1031,【参考】数式用3!$AN$2:$BU$2,0)),"")</f>
        <v/>
      </c>
      <c r="U1031" s="337"/>
      <c r="V1031" s="55"/>
      <c r="W1031" s="55"/>
      <c r="X1031" s="960" t="str">
        <f>IFERROR(V1031*VLOOKUP(AF1031,【参考】数式用3!$AN$15:$BU$23,MATCH(N1031,【参考】数式用3!$AN$2:$BU$2,0)),"")</f>
        <v/>
      </c>
      <c r="Y1031" s="961"/>
      <c r="Z1031" s="450"/>
      <c r="AA1031" s="428"/>
      <c r="AB1031" s="338" t="str">
        <f>IFERROR(AA1031*VLOOKUP(AG1031,【参考】数式用3!$AN$24:$BU$27,MATCH(N1031,【参考】数式用3!$AN$2:$BU$2,0)),"")</f>
        <v/>
      </c>
      <c r="AC1031" s="50"/>
      <c r="AD1031" s="427" t="str">
        <f t="shared" si="63"/>
        <v/>
      </c>
      <c r="AE1031" s="323" t="str">
        <f t="shared" si="64"/>
        <v/>
      </c>
      <c r="AF1031" s="323" t="str">
        <f t="shared" si="65"/>
        <v/>
      </c>
      <c r="AG1031" s="323" t="str">
        <f t="shared" si="66"/>
        <v/>
      </c>
    </row>
    <row r="1032" spans="1:33" ht="25" customHeight="1">
      <c r="A1032" s="430">
        <v>1007</v>
      </c>
      <c r="B1032" s="908" t="str">
        <f>IF(基本情報入力シート!C1069="","",基本情報入力シート!C1069)</f>
        <v/>
      </c>
      <c r="C1032" s="909"/>
      <c r="D1032" s="909"/>
      <c r="E1032" s="909"/>
      <c r="F1032" s="909"/>
      <c r="G1032" s="909"/>
      <c r="H1032" s="909"/>
      <c r="I1032" s="909"/>
      <c r="J1032" s="325" t="str">
        <f>IF(基本情報入力シート!M1069="","",基本情報入力シート!M1069)</f>
        <v/>
      </c>
      <c r="K1032" s="325" t="str">
        <f>IF(基本情報入力シート!R1069="","",基本情報入力シート!R1069)</f>
        <v/>
      </c>
      <c r="L1032" s="325" t="str">
        <f>IF(基本情報入力シート!W1069="","",基本情報入力シート!W1069)</f>
        <v/>
      </c>
      <c r="M1032" s="335" t="str">
        <f>IF(基本情報入力シート!X1069="","",基本情報入力シート!X1069)</f>
        <v/>
      </c>
      <c r="N1032" s="339" t="str">
        <f>IF(基本情報入力シート!Y1069="","",基本情報入力シート!Y1069)</f>
        <v/>
      </c>
      <c r="O1032" s="47"/>
      <c r="P1032" s="48"/>
      <c r="Q1032" s="49"/>
      <c r="R1032" s="47"/>
      <c r="S1032" s="336"/>
      <c r="T1032" s="454" t="str">
        <f>IFERROR(S1032*VLOOKUP(AE1032,【参考】数式用3!$AN$3:$BU$14,MATCH(N1032,【参考】数式用3!$AN$2:$BU$2,0)),"")</f>
        <v/>
      </c>
      <c r="U1032" s="337"/>
      <c r="V1032" s="55"/>
      <c r="W1032" s="55"/>
      <c r="X1032" s="960" t="str">
        <f>IFERROR(V1032*VLOOKUP(AF1032,【参考】数式用3!$AN$15:$BU$23,MATCH(N1032,【参考】数式用3!$AN$2:$BU$2,0)),"")</f>
        <v/>
      </c>
      <c r="Y1032" s="961"/>
      <c r="Z1032" s="450"/>
      <c r="AA1032" s="428"/>
      <c r="AB1032" s="338" t="str">
        <f>IFERROR(AA1032*VLOOKUP(AG1032,【参考】数式用3!$AN$24:$BU$27,MATCH(N1032,【参考】数式用3!$AN$2:$BU$2,0)),"")</f>
        <v/>
      </c>
      <c r="AC1032" s="50"/>
      <c r="AD1032" s="427" t="str">
        <f t="shared" si="63"/>
        <v/>
      </c>
      <c r="AE1032" s="323" t="str">
        <f t="shared" si="64"/>
        <v/>
      </c>
      <c r="AF1032" s="323" t="str">
        <f t="shared" si="65"/>
        <v/>
      </c>
      <c r="AG1032" s="323" t="str">
        <f t="shared" si="66"/>
        <v/>
      </c>
    </row>
    <row r="1033" spans="1:33" ht="25" customHeight="1">
      <c r="A1033" s="430">
        <v>1008</v>
      </c>
      <c r="B1033" s="908" t="str">
        <f>IF(基本情報入力シート!C1070="","",基本情報入力シート!C1070)</f>
        <v/>
      </c>
      <c r="C1033" s="909"/>
      <c r="D1033" s="909"/>
      <c r="E1033" s="909"/>
      <c r="F1033" s="909"/>
      <c r="G1033" s="909"/>
      <c r="H1033" s="909"/>
      <c r="I1033" s="909"/>
      <c r="J1033" s="325" t="str">
        <f>IF(基本情報入力シート!M1070="","",基本情報入力シート!M1070)</f>
        <v/>
      </c>
      <c r="K1033" s="325" t="str">
        <f>IF(基本情報入力シート!R1070="","",基本情報入力シート!R1070)</f>
        <v/>
      </c>
      <c r="L1033" s="325" t="str">
        <f>IF(基本情報入力シート!W1070="","",基本情報入力シート!W1070)</f>
        <v/>
      </c>
      <c r="M1033" s="335" t="str">
        <f>IF(基本情報入力シート!X1070="","",基本情報入力シート!X1070)</f>
        <v/>
      </c>
      <c r="N1033" s="339" t="str">
        <f>IF(基本情報入力シート!Y1070="","",基本情報入力シート!Y1070)</f>
        <v/>
      </c>
      <c r="O1033" s="47"/>
      <c r="P1033" s="48"/>
      <c r="Q1033" s="49"/>
      <c r="R1033" s="47"/>
      <c r="S1033" s="336"/>
      <c r="T1033" s="454" t="str">
        <f>IFERROR(S1033*VLOOKUP(AE1033,【参考】数式用3!$AN$3:$BU$14,MATCH(N1033,【参考】数式用3!$AN$2:$BU$2,0)),"")</f>
        <v/>
      </c>
      <c r="U1033" s="337"/>
      <c r="V1033" s="55"/>
      <c r="W1033" s="55"/>
      <c r="X1033" s="960" t="str">
        <f>IFERROR(V1033*VLOOKUP(AF1033,【参考】数式用3!$AN$15:$BU$23,MATCH(N1033,【参考】数式用3!$AN$2:$BU$2,0)),"")</f>
        <v/>
      </c>
      <c r="Y1033" s="961"/>
      <c r="Z1033" s="450"/>
      <c r="AA1033" s="428"/>
      <c r="AB1033" s="338" t="str">
        <f>IFERROR(AA1033*VLOOKUP(AG1033,【参考】数式用3!$AN$24:$BU$27,MATCH(N1033,【参考】数式用3!$AN$2:$BU$2,0)),"")</f>
        <v/>
      </c>
      <c r="AC1033" s="50"/>
      <c r="AD1033" s="427" t="str">
        <f t="shared" si="63"/>
        <v/>
      </c>
      <c r="AE1033" s="323" t="str">
        <f t="shared" si="64"/>
        <v/>
      </c>
      <c r="AF1033" s="323" t="str">
        <f t="shared" si="65"/>
        <v/>
      </c>
      <c r="AG1033" s="323" t="str">
        <f t="shared" si="66"/>
        <v/>
      </c>
    </row>
    <row r="1034" spans="1:33" ht="25" customHeight="1">
      <c r="A1034" s="430">
        <v>1009</v>
      </c>
      <c r="B1034" s="908" t="str">
        <f>IF(基本情報入力シート!C1071="","",基本情報入力シート!C1071)</f>
        <v/>
      </c>
      <c r="C1034" s="909"/>
      <c r="D1034" s="909"/>
      <c r="E1034" s="909"/>
      <c r="F1034" s="909"/>
      <c r="G1034" s="909"/>
      <c r="H1034" s="909"/>
      <c r="I1034" s="909"/>
      <c r="J1034" s="325" t="str">
        <f>IF(基本情報入力シート!M1071="","",基本情報入力シート!M1071)</f>
        <v/>
      </c>
      <c r="K1034" s="325" t="str">
        <f>IF(基本情報入力シート!R1071="","",基本情報入力シート!R1071)</f>
        <v/>
      </c>
      <c r="L1034" s="325" t="str">
        <f>IF(基本情報入力シート!W1071="","",基本情報入力シート!W1071)</f>
        <v/>
      </c>
      <c r="M1034" s="335" t="str">
        <f>IF(基本情報入力シート!X1071="","",基本情報入力シート!X1071)</f>
        <v/>
      </c>
      <c r="N1034" s="339" t="str">
        <f>IF(基本情報入力シート!Y1071="","",基本情報入力シート!Y1071)</f>
        <v/>
      </c>
      <c r="O1034" s="47"/>
      <c r="P1034" s="48"/>
      <c r="Q1034" s="49"/>
      <c r="R1034" s="47"/>
      <c r="S1034" s="336"/>
      <c r="T1034" s="454" t="str">
        <f>IFERROR(S1034*VLOOKUP(AE1034,【参考】数式用3!$AN$3:$BU$14,MATCH(N1034,【参考】数式用3!$AN$2:$BU$2,0)),"")</f>
        <v/>
      </c>
      <c r="U1034" s="337"/>
      <c r="V1034" s="55"/>
      <c r="W1034" s="55"/>
      <c r="X1034" s="960" t="str">
        <f>IFERROR(V1034*VLOOKUP(AF1034,【参考】数式用3!$AN$15:$BU$23,MATCH(N1034,【参考】数式用3!$AN$2:$BU$2,0)),"")</f>
        <v/>
      </c>
      <c r="Y1034" s="961"/>
      <c r="Z1034" s="450"/>
      <c r="AA1034" s="428"/>
      <c r="AB1034" s="338" t="str">
        <f>IFERROR(AA1034*VLOOKUP(AG1034,【参考】数式用3!$AN$24:$BU$27,MATCH(N1034,【参考】数式用3!$AN$2:$BU$2,0)),"")</f>
        <v/>
      </c>
      <c r="AC1034" s="50"/>
      <c r="AD1034" s="427" t="str">
        <f t="shared" si="63"/>
        <v/>
      </c>
      <c r="AE1034" s="323" t="str">
        <f t="shared" si="64"/>
        <v/>
      </c>
      <c r="AF1034" s="323" t="str">
        <f t="shared" si="65"/>
        <v/>
      </c>
      <c r="AG1034" s="323" t="str">
        <f t="shared" si="66"/>
        <v/>
      </c>
    </row>
    <row r="1035" spans="1:33" ht="25" customHeight="1">
      <c r="A1035" s="430">
        <v>1010</v>
      </c>
      <c r="B1035" s="908" t="str">
        <f>IF(基本情報入力シート!C1072="","",基本情報入力シート!C1072)</f>
        <v/>
      </c>
      <c r="C1035" s="909"/>
      <c r="D1035" s="909"/>
      <c r="E1035" s="909"/>
      <c r="F1035" s="909"/>
      <c r="G1035" s="909"/>
      <c r="H1035" s="909"/>
      <c r="I1035" s="909"/>
      <c r="J1035" s="325" t="str">
        <f>IF(基本情報入力シート!M1072="","",基本情報入力シート!M1072)</f>
        <v/>
      </c>
      <c r="K1035" s="325" t="str">
        <f>IF(基本情報入力シート!R1072="","",基本情報入力シート!R1072)</f>
        <v/>
      </c>
      <c r="L1035" s="325" t="str">
        <f>IF(基本情報入力シート!W1072="","",基本情報入力シート!W1072)</f>
        <v/>
      </c>
      <c r="M1035" s="335" t="str">
        <f>IF(基本情報入力シート!X1072="","",基本情報入力シート!X1072)</f>
        <v/>
      </c>
      <c r="N1035" s="339" t="str">
        <f>IF(基本情報入力シート!Y1072="","",基本情報入力シート!Y1072)</f>
        <v/>
      </c>
      <c r="O1035" s="47"/>
      <c r="P1035" s="48"/>
      <c r="Q1035" s="49"/>
      <c r="R1035" s="47"/>
      <c r="S1035" s="336"/>
      <c r="T1035" s="454" t="str">
        <f>IFERROR(S1035*VLOOKUP(AE1035,【参考】数式用3!$AN$3:$BU$14,MATCH(N1035,【参考】数式用3!$AN$2:$BU$2,0)),"")</f>
        <v/>
      </c>
      <c r="U1035" s="337"/>
      <c r="V1035" s="55"/>
      <c r="W1035" s="55"/>
      <c r="X1035" s="960" t="str">
        <f>IFERROR(V1035*VLOOKUP(AF1035,【参考】数式用3!$AN$15:$BU$23,MATCH(N1035,【参考】数式用3!$AN$2:$BU$2,0)),"")</f>
        <v/>
      </c>
      <c r="Y1035" s="961"/>
      <c r="Z1035" s="450"/>
      <c r="AA1035" s="428"/>
      <c r="AB1035" s="338" t="str">
        <f>IFERROR(AA1035*VLOOKUP(AG1035,【参考】数式用3!$AN$24:$BU$27,MATCH(N1035,【参考】数式用3!$AN$2:$BU$2,0)),"")</f>
        <v/>
      </c>
      <c r="AC1035" s="50"/>
      <c r="AD1035" s="427" t="str">
        <f t="shared" si="63"/>
        <v/>
      </c>
      <c r="AE1035" s="323" t="str">
        <f t="shared" si="64"/>
        <v/>
      </c>
      <c r="AF1035" s="323" t="str">
        <f t="shared" si="65"/>
        <v/>
      </c>
      <c r="AG1035" s="323" t="str">
        <f t="shared" si="66"/>
        <v/>
      </c>
    </row>
    <row r="1036" spans="1:33" ht="25" customHeight="1">
      <c r="A1036" s="430">
        <v>1011</v>
      </c>
      <c r="B1036" s="908" t="str">
        <f>IF(基本情報入力シート!C1073="","",基本情報入力シート!C1073)</f>
        <v/>
      </c>
      <c r="C1036" s="909"/>
      <c r="D1036" s="909"/>
      <c r="E1036" s="909"/>
      <c r="F1036" s="909"/>
      <c r="G1036" s="909"/>
      <c r="H1036" s="909"/>
      <c r="I1036" s="909"/>
      <c r="J1036" s="325" t="str">
        <f>IF(基本情報入力シート!M1073="","",基本情報入力シート!M1073)</f>
        <v/>
      </c>
      <c r="K1036" s="325" t="str">
        <f>IF(基本情報入力シート!R1073="","",基本情報入力シート!R1073)</f>
        <v/>
      </c>
      <c r="L1036" s="325" t="str">
        <f>IF(基本情報入力シート!W1073="","",基本情報入力シート!W1073)</f>
        <v/>
      </c>
      <c r="M1036" s="335" t="str">
        <f>IF(基本情報入力シート!X1073="","",基本情報入力シート!X1073)</f>
        <v/>
      </c>
      <c r="N1036" s="339" t="str">
        <f>IF(基本情報入力シート!Y1073="","",基本情報入力シート!Y1073)</f>
        <v/>
      </c>
      <c r="O1036" s="47"/>
      <c r="P1036" s="48"/>
      <c r="Q1036" s="49"/>
      <c r="R1036" s="47"/>
      <c r="S1036" s="336"/>
      <c r="T1036" s="454" t="str">
        <f>IFERROR(S1036*VLOOKUP(AE1036,【参考】数式用3!$AN$3:$BU$14,MATCH(N1036,【参考】数式用3!$AN$2:$BU$2,0)),"")</f>
        <v/>
      </c>
      <c r="U1036" s="337"/>
      <c r="V1036" s="55"/>
      <c r="W1036" s="55"/>
      <c r="X1036" s="960" t="str">
        <f>IFERROR(V1036*VLOOKUP(AF1036,【参考】数式用3!$AN$15:$BU$23,MATCH(N1036,【参考】数式用3!$AN$2:$BU$2,0)),"")</f>
        <v/>
      </c>
      <c r="Y1036" s="961"/>
      <c r="Z1036" s="450"/>
      <c r="AA1036" s="428"/>
      <c r="AB1036" s="338" t="str">
        <f>IFERROR(AA1036*VLOOKUP(AG1036,【参考】数式用3!$AN$24:$BU$27,MATCH(N1036,【参考】数式用3!$AN$2:$BU$2,0)),"")</f>
        <v/>
      </c>
      <c r="AC1036" s="50"/>
      <c r="AD1036" s="427" t="str">
        <f t="shared" si="63"/>
        <v/>
      </c>
      <c r="AE1036" s="323" t="str">
        <f t="shared" si="64"/>
        <v/>
      </c>
      <c r="AF1036" s="323" t="str">
        <f t="shared" si="65"/>
        <v/>
      </c>
      <c r="AG1036" s="323" t="str">
        <f t="shared" si="66"/>
        <v/>
      </c>
    </row>
    <row r="1037" spans="1:33" ht="25" customHeight="1">
      <c r="A1037" s="430">
        <v>1012</v>
      </c>
      <c r="B1037" s="908" t="str">
        <f>IF(基本情報入力シート!C1074="","",基本情報入力シート!C1074)</f>
        <v/>
      </c>
      <c r="C1037" s="909"/>
      <c r="D1037" s="909"/>
      <c r="E1037" s="909"/>
      <c r="F1037" s="909"/>
      <c r="G1037" s="909"/>
      <c r="H1037" s="909"/>
      <c r="I1037" s="909"/>
      <c r="J1037" s="325" t="str">
        <f>IF(基本情報入力シート!M1074="","",基本情報入力シート!M1074)</f>
        <v/>
      </c>
      <c r="K1037" s="325" t="str">
        <f>IF(基本情報入力シート!R1074="","",基本情報入力シート!R1074)</f>
        <v/>
      </c>
      <c r="L1037" s="325" t="str">
        <f>IF(基本情報入力シート!W1074="","",基本情報入力シート!W1074)</f>
        <v/>
      </c>
      <c r="M1037" s="335" t="str">
        <f>IF(基本情報入力シート!X1074="","",基本情報入力シート!X1074)</f>
        <v/>
      </c>
      <c r="N1037" s="339" t="str">
        <f>IF(基本情報入力シート!Y1074="","",基本情報入力シート!Y1074)</f>
        <v/>
      </c>
      <c r="O1037" s="47"/>
      <c r="P1037" s="48"/>
      <c r="Q1037" s="49"/>
      <c r="R1037" s="47"/>
      <c r="S1037" s="336"/>
      <c r="T1037" s="454" t="str">
        <f>IFERROR(S1037*VLOOKUP(AE1037,【参考】数式用3!$AN$3:$BU$14,MATCH(N1037,【参考】数式用3!$AN$2:$BU$2,0)),"")</f>
        <v/>
      </c>
      <c r="U1037" s="337"/>
      <c r="V1037" s="55"/>
      <c r="W1037" s="55"/>
      <c r="X1037" s="960" t="str">
        <f>IFERROR(V1037*VLOOKUP(AF1037,【参考】数式用3!$AN$15:$BU$23,MATCH(N1037,【参考】数式用3!$AN$2:$BU$2,0)),"")</f>
        <v/>
      </c>
      <c r="Y1037" s="961"/>
      <c r="Z1037" s="450"/>
      <c r="AA1037" s="428"/>
      <c r="AB1037" s="338" t="str">
        <f>IFERROR(AA1037*VLOOKUP(AG1037,【参考】数式用3!$AN$24:$BU$27,MATCH(N1037,【参考】数式用3!$AN$2:$BU$2,0)),"")</f>
        <v/>
      </c>
      <c r="AC1037" s="50"/>
      <c r="AD1037" s="427" t="str">
        <f t="shared" si="63"/>
        <v/>
      </c>
      <c r="AE1037" s="323" t="str">
        <f t="shared" si="64"/>
        <v/>
      </c>
      <c r="AF1037" s="323" t="str">
        <f t="shared" si="65"/>
        <v/>
      </c>
      <c r="AG1037" s="323" t="str">
        <f t="shared" si="66"/>
        <v/>
      </c>
    </row>
    <row r="1038" spans="1:33" ht="25" customHeight="1">
      <c r="A1038" s="430">
        <v>1013</v>
      </c>
      <c r="B1038" s="908" t="str">
        <f>IF(基本情報入力シート!C1075="","",基本情報入力シート!C1075)</f>
        <v/>
      </c>
      <c r="C1038" s="909"/>
      <c r="D1038" s="909"/>
      <c r="E1038" s="909"/>
      <c r="F1038" s="909"/>
      <c r="G1038" s="909"/>
      <c r="H1038" s="909"/>
      <c r="I1038" s="909"/>
      <c r="J1038" s="325" t="str">
        <f>IF(基本情報入力シート!M1075="","",基本情報入力シート!M1075)</f>
        <v/>
      </c>
      <c r="K1038" s="325" t="str">
        <f>IF(基本情報入力シート!R1075="","",基本情報入力シート!R1075)</f>
        <v/>
      </c>
      <c r="L1038" s="325" t="str">
        <f>IF(基本情報入力シート!W1075="","",基本情報入力シート!W1075)</f>
        <v/>
      </c>
      <c r="M1038" s="335" t="str">
        <f>IF(基本情報入力シート!X1075="","",基本情報入力シート!X1075)</f>
        <v/>
      </c>
      <c r="N1038" s="339" t="str">
        <f>IF(基本情報入力シート!Y1075="","",基本情報入力シート!Y1075)</f>
        <v/>
      </c>
      <c r="O1038" s="47"/>
      <c r="P1038" s="48"/>
      <c r="Q1038" s="49"/>
      <c r="R1038" s="47"/>
      <c r="S1038" s="336"/>
      <c r="T1038" s="454" t="str">
        <f>IFERROR(S1038*VLOOKUP(AE1038,【参考】数式用3!$AN$3:$BU$14,MATCH(N1038,【参考】数式用3!$AN$2:$BU$2,0)),"")</f>
        <v/>
      </c>
      <c r="U1038" s="337"/>
      <c r="V1038" s="55"/>
      <c r="W1038" s="55"/>
      <c r="X1038" s="960" t="str">
        <f>IFERROR(V1038*VLOOKUP(AF1038,【参考】数式用3!$AN$15:$BU$23,MATCH(N1038,【参考】数式用3!$AN$2:$BU$2,0)),"")</f>
        <v/>
      </c>
      <c r="Y1038" s="961"/>
      <c r="Z1038" s="450"/>
      <c r="AA1038" s="428"/>
      <c r="AB1038" s="338" t="str">
        <f>IFERROR(AA1038*VLOOKUP(AG1038,【参考】数式用3!$AN$24:$BU$27,MATCH(N1038,【参考】数式用3!$AN$2:$BU$2,0)),"")</f>
        <v/>
      </c>
      <c r="AC1038" s="50"/>
      <c r="AD1038" s="427" t="str">
        <f t="shared" si="63"/>
        <v/>
      </c>
      <c r="AE1038" s="323" t="str">
        <f t="shared" si="64"/>
        <v/>
      </c>
      <c r="AF1038" s="323" t="str">
        <f t="shared" si="65"/>
        <v/>
      </c>
      <c r="AG1038" s="323" t="str">
        <f t="shared" si="66"/>
        <v/>
      </c>
    </row>
    <row r="1039" spans="1:33" ht="25" customHeight="1">
      <c r="A1039" s="430">
        <v>1014</v>
      </c>
      <c r="B1039" s="908" t="str">
        <f>IF(基本情報入力シート!C1076="","",基本情報入力シート!C1076)</f>
        <v/>
      </c>
      <c r="C1039" s="909"/>
      <c r="D1039" s="909"/>
      <c r="E1039" s="909"/>
      <c r="F1039" s="909"/>
      <c r="G1039" s="909"/>
      <c r="H1039" s="909"/>
      <c r="I1039" s="909"/>
      <c r="J1039" s="325" t="str">
        <f>IF(基本情報入力シート!M1076="","",基本情報入力シート!M1076)</f>
        <v/>
      </c>
      <c r="K1039" s="325" t="str">
        <f>IF(基本情報入力シート!R1076="","",基本情報入力シート!R1076)</f>
        <v/>
      </c>
      <c r="L1039" s="325" t="str">
        <f>IF(基本情報入力シート!W1076="","",基本情報入力シート!W1076)</f>
        <v/>
      </c>
      <c r="M1039" s="335" t="str">
        <f>IF(基本情報入力シート!X1076="","",基本情報入力シート!X1076)</f>
        <v/>
      </c>
      <c r="N1039" s="339" t="str">
        <f>IF(基本情報入力シート!Y1076="","",基本情報入力シート!Y1076)</f>
        <v/>
      </c>
      <c r="O1039" s="47"/>
      <c r="P1039" s="48"/>
      <c r="Q1039" s="49"/>
      <c r="R1039" s="47"/>
      <c r="S1039" s="336"/>
      <c r="T1039" s="454" t="str">
        <f>IFERROR(S1039*VLOOKUP(AE1039,【参考】数式用3!$AN$3:$BU$14,MATCH(N1039,【参考】数式用3!$AN$2:$BU$2,0)),"")</f>
        <v/>
      </c>
      <c r="U1039" s="337"/>
      <c r="V1039" s="55"/>
      <c r="W1039" s="55"/>
      <c r="X1039" s="960" t="str">
        <f>IFERROR(V1039*VLOOKUP(AF1039,【参考】数式用3!$AN$15:$BU$23,MATCH(N1039,【参考】数式用3!$AN$2:$BU$2,0)),"")</f>
        <v/>
      </c>
      <c r="Y1039" s="961"/>
      <c r="Z1039" s="450"/>
      <c r="AA1039" s="428"/>
      <c r="AB1039" s="338" t="str">
        <f>IFERROR(AA1039*VLOOKUP(AG1039,【参考】数式用3!$AN$24:$BU$27,MATCH(N1039,【参考】数式用3!$AN$2:$BU$2,0)),"")</f>
        <v/>
      </c>
      <c r="AC1039" s="50"/>
      <c r="AD1039" s="427" t="str">
        <f t="shared" si="63"/>
        <v/>
      </c>
      <c r="AE1039" s="323" t="str">
        <f t="shared" si="64"/>
        <v/>
      </c>
      <c r="AF1039" s="323" t="str">
        <f t="shared" si="65"/>
        <v/>
      </c>
      <c r="AG1039" s="323" t="str">
        <f t="shared" si="66"/>
        <v/>
      </c>
    </row>
    <row r="1040" spans="1:33" ht="25" customHeight="1">
      <c r="A1040" s="430">
        <v>1015</v>
      </c>
      <c r="B1040" s="908" t="str">
        <f>IF(基本情報入力シート!C1077="","",基本情報入力シート!C1077)</f>
        <v/>
      </c>
      <c r="C1040" s="909"/>
      <c r="D1040" s="909"/>
      <c r="E1040" s="909"/>
      <c r="F1040" s="909"/>
      <c r="G1040" s="909"/>
      <c r="H1040" s="909"/>
      <c r="I1040" s="909"/>
      <c r="J1040" s="325" t="str">
        <f>IF(基本情報入力シート!M1077="","",基本情報入力シート!M1077)</f>
        <v/>
      </c>
      <c r="K1040" s="325" t="str">
        <f>IF(基本情報入力シート!R1077="","",基本情報入力シート!R1077)</f>
        <v/>
      </c>
      <c r="L1040" s="325" t="str">
        <f>IF(基本情報入力シート!W1077="","",基本情報入力シート!W1077)</f>
        <v/>
      </c>
      <c r="M1040" s="335" t="str">
        <f>IF(基本情報入力シート!X1077="","",基本情報入力シート!X1077)</f>
        <v/>
      </c>
      <c r="N1040" s="339" t="str">
        <f>IF(基本情報入力シート!Y1077="","",基本情報入力シート!Y1077)</f>
        <v/>
      </c>
      <c r="O1040" s="47"/>
      <c r="P1040" s="48"/>
      <c r="Q1040" s="49"/>
      <c r="R1040" s="47"/>
      <c r="S1040" s="336"/>
      <c r="T1040" s="454" t="str">
        <f>IFERROR(S1040*VLOOKUP(AE1040,【参考】数式用3!$AN$3:$BU$14,MATCH(N1040,【参考】数式用3!$AN$2:$BU$2,0)),"")</f>
        <v/>
      </c>
      <c r="U1040" s="337"/>
      <c r="V1040" s="55"/>
      <c r="W1040" s="55"/>
      <c r="X1040" s="960" t="str">
        <f>IFERROR(V1040*VLOOKUP(AF1040,【参考】数式用3!$AN$15:$BU$23,MATCH(N1040,【参考】数式用3!$AN$2:$BU$2,0)),"")</f>
        <v/>
      </c>
      <c r="Y1040" s="961"/>
      <c r="Z1040" s="450"/>
      <c r="AA1040" s="428"/>
      <c r="AB1040" s="338" t="str">
        <f>IFERROR(AA1040*VLOOKUP(AG1040,【参考】数式用3!$AN$24:$BU$27,MATCH(N1040,【参考】数式用3!$AN$2:$BU$2,0)),"")</f>
        <v/>
      </c>
      <c r="AC1040" s="50"/>
      <c r="AD1040" s="427" t="str">
        <f t="shared" si="63"/>
        <v/>
      </c>
      <c r="AE1040" s="323" t="str">
        <f t="shared" si="64"/>
        <v/>
      </c>
      <c r="AF1040" s="323" t="str">
        <f t="shared" si="65"/>
        <v/>
      </c>
      <c r="AG1040" s="323" t="str">
        <f t="shared" si="66"/>
        <v/>
      </c>
    </row>
    <row r="1041" spans="1:33" ht="25" customHeight="1">
      <c r="A1041" s="430">
        <v>1016</v>
      </c>
      <c r="B1041" s="908" t="str">
        <f>IF(基本情報入力シート!C1078="","",基本情報入力シート!C1078)</f>
        <v/>
      </c>
      <c r="C1041" s="909"/>
      <c r="D1041" s="909"/>
      <c r="E1041" s="909"/>
      <c r="F1041" s="909"/>
      <c r="G1041" s="909"/>
      <c r="H1041" s="909"/>
      <c r="I1041" s="909"/>
      <c r="J1041" s="325" t="str">
        <f>IF(基本情報入力シート!M1078="","",基本情報入力シート!M1078)</f>
        <v/>
      </c>
      <c r="K1041" s="325" t="str">
        <f>IF(基本情報入力シート!R1078="","",基本情報入力シート!R1078)</f>
        <v/>
      </c>
      <c r="L1041" s="325" t="str">
        <f>IF(基本情報入力シート!W1078="","",基本情報入力シート!W1078)</f>
        <v/>
      </c>
      <c r="M1041" s="335" t="str">
        <f>IF(基本情報入力シート!X1078="","",基本情報入力シート!X1078)</f>
        <v/>
      </c>
      <c r="N1041" s="339" t="str">
        <f>IF(基本情報入力シート!Y1078="","",基本情報入力シート!Y1078)</f>
        <v/>
      </c>
      <c r="O1041" s="47"/>
      <c r="P1041" s="48"/>
      <c r="Q1041" s="49"/>
      <c r="R1041" s="47"/>
      <c r="S1041" s="336"/>
      <c r="T1041" s="454" t="str">
        <f>IFERROR(S1041*VLOOKUP(AE1041,【参考】数式用3!$AN$3:$BU$14,MATCH(N1041,【参考】数式用3!$AN$2:$BU$2,0)),"")</f>
        <v/>
      </c>
      <c r="U1041" s="337"/>
      <c r="V1041" s="55"/>
      <c r="W1041" s="55"/>
      <c r="X1041" s="960" t="str">
        <f>IFERROR(V1041*VLOOKUP(AF1041,【参考】数式用3!$AN$15:$BU$23,MATCH(N1041,【参考】数式用3!$AN$2:$BU$2,0)),"")</f>
        <v/>
      </c>
      <c r="Y1041" s="961"/>
      <c r="Z1041" s="450"/>
      <c r="AA1041" s="428"/>
      <c r="AB1041" s="338" t="str">
        <f>IFERROR(AA1041*VLOOKUP(AG1041,【参考】数式用3!$AN$24:$BU$27,MATCH(N1041,【参考】数式用3!$AN$2:$BU$2,0)),"")</f>
        <v/>
      </c>
      <c r="AC1041" s="50"/>
      <c r="AD1041" s="427" t="str">
        <f t="shared" ref="AD1041:AD1104" si="67">IF(OR(U1041="特定加算Ⅰ",U1041="特定加算Ⅱ"),IF(W1041&lt;&gt;"",1,""),"")</f>
        <v/>
      </c>
      <c r="AE1041" s="323" t="str">
        <f t="shared" si="64"/>
        <v/>
      </c>
      <c r="AF1041" s="323" t="str">
        <f t="shared" si="65"/>
        <v/>
      </c>
      <c r="AG1041" s="323" t="str">
        <f t="shared" si="66"/>
        <v/>
      </c>
    </row>
    <row r="1042" spans="1:33" ht="25" customHeight="1">
      <c r="A1042" s="430">
        <v>1017</v>
      </c>
      <c r="B1042" s="908" t="str">
        <f>IF(基本情報入力シート!C1079="","",基本情報入力シート!C1079)</f>
        <v/>
      </c>
      <c r="C1042" s="909"/>
      <c r="D1042" s="909"/>
      <c r="E1042" s="909"/>
      <c r="F1042" s="909"/>
      <c r="G1042" s="909"/>
      <c r="H1042" s="909"/>
      <c r="I1042" s="909"/>
      <c r="J1042" s="325" t="str">
        <f>IF(基本情報入力シート!M1079="","",基本情報入力シート!M1079)</f>
        <v/>
      </c>
      <c r="K1042" s="325" t="str">
        <f>IF(基本情報入力シート!R1079="","",基本情報入力シート!R1079)</f>
        <v/>
      </c>
      <c r="L1042" s="325" t="str">
        <f>IF(基本情報入力シート!W1079="","",基本情報入力シート!W1079)</f>
        <v/>
      </c>
      <c r="M1042" s="335" t="str">
        <f>IF(基本情報入力シート!X1079="","",基本情報入力シート!X1079)</f>
        <v/>
      </c>
      <c r="N1042" s="339" t="str">
        <f>IF(基本情報入力シート!Y1079="","",基本情報入力シート!Y1079)</f>
        <v/>
      </c>
      <c r="O1042" s="47"/>
      <c r="P1042" s="48"/>
      <c r="Q1042" s="49"/>
      <c r="R1042" s="47"/>
      <c r="S1042" s="336"/>
      <c r="T1042" s="454" t="str">
        <f>IFERROR(S1042*VLOOKUP(AE1042,【参考】数式用3!$AN$3:$BU$14,MATCH(N1042,【参考】数式用3!$AN$2:$BU$2,0)),"")</f>
        <v/>
      </c>
      <c r="U1042" s="337"/>
      <c r="V1042" s="55"/>
      <c r="W1042" s="55"/>
      <c r="X1042" s="960" t="str">
        <f>IFERROR(V1042*VLOOKUP(AF1042,【参考】数式用3!$AN$15:$BU$23,MATCH(N1042,【参考】数式用3!$AN$2:$BU$2,0)),"")</f>
        <v/>
      </c>
      <c r="Y1042" s="961"/>
      <c r="Z1042" s="450"/>
      <c r="AA1042" s="428"/>
      <c r="AB1042" s="338" t="str">
        <f>IFERROR(AA1042*VLOOKUP(AG1042,【参考】数式用3!$AN$24:$BU$27,MATCH(N1042,【参考】数式用3!$AN$2:$BU$2,0)),"")</f>
        <v/>
      </c>
      <c r="AC1042" s="50"/>
      <c r="AD1042" s="427" t="str">
        <f t="shared" si="67"/>
        <v/>
      </c>
      <c r="AE1042" s="323" t="str">
        <f t="shared" si="64"/>
        <v/>
      </c>
      <c r="AF1042" s="323" t="str">
        <f t="shared" si="65"/>
        <v/>
      </c>
      <c r="AG1042" s="323" t="str">
        <f t="shared" si="66"/>
        <v/>
      </c>
    </row>
    <row r="1043" spans="1:33" ht="25" customHeight="1">
      <c r="A1043" s="430">
        <v>1018</v>
      </c>
      <c r="B1043" s="908" t="str">
        <f>IF(基本情報入力シート!C1080="","",基本情報入力シート!C1080)</f>
        <v/>
      </c>
      <c r="C1043" s="909"/>
      <c r="D1043" s="909"/>
      <c r="E1043" s="909"/>
      <c r="F1043" s="909"/>
      <c r="G1043" s="909"/>
      <c r="H1043" s="909"/>
      <c r="I1043" s="909"/>
      <c r="J1043" s="325" t="str">
        <f>IF(基本情報入力シート!M1080="","",基本情報入力シート!M1080)</f>
        <v/>
      </c>
      <c r="K1043" s="325" t="str">
        <f>IF(基本情報入力シート!R1080="","",基本情報入力シート!R1080)</f>
        <v/>
      </c>
      <c r="L1043" s="325" t="str">
        <f>IF(基本情報入力シート!W1080="","",基本情報入力シート!W1080)</f>
        <v/>
      </c>
      <c r="M1043" s="335" t="str">
        <f>IF(基本情報入力シート!X1080="","",基本情報入力シート!X1080)</f>
        <v/>
      </c>
      <c r="N1043" s="339" t="str">
        <f>IF(基本情報入力シート!Y1080="","",基本情報入力シート!Y1080)</f>
        <v/>
      </c>
      <c r="O1043" s="47"/>
      <c r="P1043" s="48"/>
      <c r="Q1043" s="49"/>
      <c r="R1043" s="47"/>
      <c r="S1043" s="336"/>
      <c r="T1043" s="454" t="str">
        <f>IFERROR(S1043*VLOOKUP(AE1043,【参考】数式用3!$AN$3:$BU$14,MATCH(N1043,【参考】数式用3!$AN$2:$BU$2,0)),"")</f>
        <v/>
      </c>
      <c r="U1043" s="337"/>
      <c r="V1043" s="55"/>
      <c r="W1043" s="55"/>
      <c r="X1043" s="960" t="str">
        <f>IFERROR(V1043*VLOOKUP(AF1043,【参考】数式用3!$AN$15:$BU$23,MATCH(N1043,【参考】数式用3!$AN$2:$BU$2,0)),"")</f>
        <v/>
      </c>
      <c r="Y1043" s="961"/>
      <c r="Z1043" s="450"/>
      <c r="AA1043" s="428"/>
      <c r="AB1043" s="338" t="str">
        <f>IFERROR(AA1043*VLOOKUP(AG1043,【参考】数式用3!$AN$24:$BU$27,MATCH(N1043,【参考】数式用3!$AN$2:$BU$2,0)),"")</f>
        <v/>
      </c>
      <c r="AC1043" s="50"/>
      <c r="AD1043" s="427" t="str">
        <f t="shared" si="67"/>
        <v/>
      </c>
      <c r="AE1043" s="323" t="str">
        <f t="shared" si="64"/>
        <v/>
      </c>
      <c r="AF1043" s="323" t="str">
        <f t="shared" si="65"/>
        <v/>
      </c>
      <c r="AG1043" s="323" t="str">
        <f t="shared" si="66"/>
        <v/>
      </c>
    </row>
    <row r="1044" spans="1:33" ht="25" customHeight="1">
      <c r="A1044" s="430">
        <v>1019</v>
      </c>
      <c r="B1044" s="908" t="str">
        <f>IF(基本情報入力シート!C1081="","",基本情報入力シート!C1081)</f>
        <v/>
      </c>
      <c r="C1044" s="909"/>
      <c r="D1044" s="909"/>
      <c r="E1044" s="909"/>
      <c r="F1044" s="909"/>
      <c r="G1044" s="909"/>
      <c r="H1044" s="909"/>
      <c r="I1044" s="909"/>
      <c r="J1044" s="325" t="str">
        <f>IF(基本情報入力シート!M1081="","",基本情報入力シート!M1081)</f>
        <v/>
      </c>
      <c r="K1044" s="325" t="str">
        <f>IF(基本情報入力シート!R1081="","",基本情報入力シート!R1081)</f>
        <v/>
      </c>
      <c r="L1044" s="325" t="str">
        <f>IF(基本情報入力シート!W1081="","",基本情報入力シート!W1081)</f>
        <v/>
      </c>
      <c r="M1044" s="335" t="str">
        <f>IF(基本情報入力シート!X1081="","",基本情報入力シート!X1081)</f>
        <v/>
      </c>
      <c r="N1044" s="339" t="str">
        <f>IF(基本情報入力シート!Y1081="","",基本情報入力シート!Y1081)</f>
        <v/>
      </c>
      <c r="O1044" s="47"/>
      <c r="P1044" s="48"/>
      <c r="Q1044" s="49"/>
      <c r="R1044" s="47"/>
      <c r="S1044" s="336"/>
      <c r="T1044" s="454" t="str">
        <f>IFERROR(S1044*VLOOKUP(AE1044,【参考】数式用3!$AN$3:$BU$14,MATCH(N1044,【参考】数式用3!$AN$2:$BU$2,0)),"")</f>
        <v/>
      </c>
      <c r="U1044" s="337"/>
      <c r="V1044" s="55"/>
      <c r="W1044" s="55"/>
      <c r="X1044" s="960" t="str">
        <f>IFERROR(V1044*VLOOKUP(AF1044,【参考】数式用3!$AN$15:$BU$23,MATCH(N1044,【参考】数式用3!$AN$2:$BU$2,0)),"")</f>
        <v/>
      </c>
      <c r="Y1044" s="961"/>
      <c r="Z1044" s="450"/>
      <c r="AA1044" s="428"/>
      <c r="AB1044" s="338" t="str">
        <f>IFERROR(AA1044*VLOOKUP(AG1044,【参考】数式用3!$AN$24:$BU$27,MATCH(N1044,【参考】数式用3!$AN$2:$BU$2,0)),"")</f>
        <v/>
      </c>
      <c r="AC1044" s="50"/>
      <c r="AD1044" s="427" t="str">
        <f t="shared" si="67"/>
        <v/>
      </c>
      <c r="AE1044" s="323" t="str">
        <f t="shared" si="64"/>
        <v/>
      </c>
      <c r="AF1044" s="323" t="str">
        <f t="shared" si="65"/>
        <v/>
      </c>
      <c r="AG1044" s="323" t="str">
        <f t="shared" si="66"/>
        <v/>
      </c>
    </row>
    <row r="1045" spans="1:33" ht="25" customHeight="1">
      <c r="A1045" s="430">
        <v>1020</v>
      </c>
      <c r="B1045" s="908" t="str">
        <f>IF(基本情報入力シート!C1082="","",基本情報入力シート!C1082)</f>
        <v/>
      </c>
      <c r="C1045" s="909"/>
      <c r="D1045" s="909"/>
      <c r="E1045" s="909"/>
      <c r="F1045" s="909"/>
      <c r="G1045" s="909"/>
      <c r="H1045" s="909"/>
      <c r="I1045" s="909"/>
      <c r="J1045" s="325" t="str">
        <f>IF(基本情報入力シート!M1082="","",基本情報入力シート!M1082)</f>
        <v/>
      </c>
      <c r="K1045" s="325" t="str">
        <f>IF(基本情報入力シート!R1082="","",基本情報入力シート!R1082)</f>
        <v/>
      </c>
      <c r="L1045" s="325" t="str">
        <f>IF(基本情報入力シート!W1082="","",基本情報入力シート!W1082)</f>
        <v/>
      </c>
      <c r="M1045" s="335" t="str">
        <f>IF(基本情報入力シート!X1082="","",基本情報入力シート!X1082)</f>
        <v/>
      </c>
      <c r="N1045" s="339" t="str">
        <f>IF(基本情報入力シート!Y1082="","",基本情報入力シート!Y1082)</f>
        <v/>
      </c>
      <c r="O1045" s="47"/>
      <c r="P1045" s="48"/>
      <c r="Q1045" s="49"/>
      <c r="R1045" s="47"/>
      <c r="S1045" s="336"/>
      <c r="T1045" s="454" t="str">
        <f>IFERROR(S1045*VLOOKUP(AE1045,【参考】数式用3!$AN$3:$BU$14,MATCH(N1045,【参考】数式用3!$AN$2:$BU$2,0)),"")</f>
        <v/>
      </c>
      <c r="U1045" s="337"/>
      <c r="V1045" s="55"/>
      <c r="W1045" s="55"/>
      <c r="X1045" s="960" t="str">
        <f>IFERROR(V1045*VLOOKUP(AF1045,【参考】数式用3!$AN$15:$BU$23,MATCH(N1045,【参考】数式用3!$AN$2:$BU$2,0)),"")</f>
        <v/>
      </c>
      <c r="Y1045" s="961"/>
      <c r="Z1045" s="450"/>
      <c r="AA1045" s="428"/>
      <c r="AB1045" s="338" t="str">
        <f>IFERROR(AA1045*VLOOKUP(AG1045,【参考】数式用3!$AN$24:$BU$27,MATCH(N1045,【参考】数式用3!$AN$2:$BU$2,0)),"")</f>
        <v/>
      </c>
      <c r="AC1045" s="50"/>
      <c r="AD1045" s="427" t="str">
        <f t="shared" si="67"/>
        <v/>
      </c>
      <c r="AE1045" s="323" t="str">
        <f t="shared" si="64"/>
        <v/>
      </c>
      <c r="AF1045" s="323" t="str">
        <f t="shared" si="65"/>
        <v/>
      </c>
      <c r="AG1045" s="323" t="str">
        <f t="shared" si="66"/>
        <v/>
      </c>
    </row>
    <row r="1046" spans="1:33" ht="25" customHeight="1">
      <c r="A1046" s="430">
        <v>1021</v>
      </c>
      <c r="B1046" s="908" t="str">
        <f>IF(基本情報入力シート!C1083="","",基本情報入力シート!C1083)</f>
        <v/>
      </c>
      <c r="C1046" s="909"/>
      <c r="D1046" s="909"/>
      <c r="E1046" s="909"/>
      <c r="F1046" s="909"/>
      <c r="G1046" s="909"/>
      <c r="H1046" s="909"/>
      <c r="I1046" s="909"/>
      <c r="J1046" s="325" t="str">
        <f>IF(基本情報入力シート!M1083="","",基本情報入力シート!M1083)</f>
        <v/>
      </c>
      <c r="K1046" s="325" t="str">
        <f>IF(基本情報入力シート!R1083="","",基本情報入力シート!R1083)</f>
        <v/>
      </c>
      <c r="L1046" s="325" t="str">
        <f>IF(基本情報入力シート!W1083="","",基本情報入力シート!W1083)</f>
        <v/>
      </c>
      <c r="M1046" s="335" t="str">
        <f>IF(基本情報入力シート!X1083="","",基本情報入力シート!X1083)</f>
        <v/>
      </c>
      <c r="N1046" s="339" t="str">
        <f>IF(基本情報入力シート!Y1083="","",基本情報入力シート!Y1083)</f>
        <v/>
      </c>
      <c r="O1046" s="47"/>
      <c r="P1046" s="48"/>
      <c r="Q1046" s="49"/>
      <c r="R1046" s="47"/>
      <c r="S1046" s="336"/>
      <c r="T1046" s="454" t="str">
        <f>IFERROR(S1046*VLOOKUP(AE1046,【参考】数式用3!$AN$3:$BU$14,MATCH(N1046,【参考】数式用3!$AN$2:$BU$2,0)),"")</f>
        <v/>
      </c>
      <c r="U1046" s="337"/>
      <c r="V1046" s="55"/>
      <c r="W1046" s="55"/>
      <c r="X1046" s="960" t="str">
        <f>IFERROR(V1046*VLOOKUP(AF1046,【参考】数式用3!$AN$15:$BU$23,MATCH(N1046,【参考】数式用3!$AN$2:$BU$2,0)),"")</f>
        <v/>
      </c>
      <c r="Y1046" s="961"/>
      <c r="Z1046" s="450"/>
      <c r="AA1046" s="428"/>
      <c r="AB1046" s="338" t="str">
        <f>IFERROR(AA1046*VLOOKUP(AG1046,【参考】数式用3!$AN$24:$BU$27,MATCH(N1046,【参考】数式用3!$AN$2:$BU$2,0)),"")</f>
        <v/>
      </c>
      <c r="AC1046" s="50"/>
      <c r="AD1046" s="427" t="str">
        <f t="shared" si="67"/>
        <v/>
      </c>
      <c r="AE1046" s="323" t="str">
        <f t="shared" si="64"/>
        <v/>
      </c>
      <c r="AF1046" s="323" t="str">
        <f t="shared" si="65"/>
        <v/>
      </c>
      <c r="AG1046" s="323" t="str">
        <f t="shared" si="66"/>
        <v/>
      </c>
    </row>
    <row r="1047" spans="1:33" ht="25" customHeight="1">
      <c r="A1047" s="430">
        <v>1022</v>
      </c>
      <c r="B1047" s="908" t="str">
        <f>IF(基本情報入力シート!C1084="","",基本情報入力シート!C1084)</f>
        <v/>
      </c>
      <c r="C1047" s="909"/>
      <c r="D1047" s="909"/>
      <c r="E1047" s="909"/>
      <c r="F1047" s="909"/>
      <c r="G1047" s="909"/>
      <c r="H1047" s="909"/>
      <c r="I1047" s="909"/>
      <c r="J1047" s="325" t="str">
        <f>IF(基本情報入力シート!M1084="","",基本情報入力シート!M1084)</f>
        <v/>
      </c>
      <c r="K1047" s="325" t="str">
        <f>IF(基本情報入力シート!R1084="","",基本情報入力シート!R1084)</f>
        <v/>
      </c>
      <c r="L1047" s="325" t="str">
        <f>IF(基本情報入力シート!W1084="","",基本情報入力シート!W1084)</f>
        <v/>
      </c>
      <c r="M1047" s="335" t="str">
        <f>IF(基本情報入力シート!X1084="","",基本情報入力シート!X1084)</f>
        <v/>
      </c>
      <c r="N1047" s="339" t="str">
        <f>IF(基本情報入力シート!Y1084="","",基本情報入力シート!Y1084)</f>
        <v/>
      </c>
      <c r="O1047" s="47"/>
      <c r="P1047" s="48"/>
      <c r="Q1047" s="49"/>
      <c r="R1047" s="47"/>
      <c r="S1047" s="336"/>
      <c r="T1047" s="454" t="str">
        <f>IFERROR(S1047*VLOOKUP(AE1047,【参考】数式用3!$AN$3:$BU$14,MATCH(N1047,【参考】数式用3!$AN$2:$BU$2,0)),"")</f>
        <v/>
      </c>
      <c r="U1047" s="337"/>
      <c r="V1047" s="55"/>
      <c r="W1047" s="55"/>
      <c r="X1047" s="960" t="str">
        <f>IFERROR(V1047*VLOOKUP(AF1047,【参考】数式用3!$AN$15:$BU$23,MATCH(N1047,【参考】数式用3!$AN$2:$BU$2,0)),"")</f>
        <v/>
      </c>
      <c r="Y1047" s="961"/>
      <c r="Z1047" s="450"/>
      <c r="AA1047" s="428"/>
      <c r="AB1047" s="338" t="str">
        <f>IFERROR(AA1047*VLOOKUP(AG1047,【参考】数式用3!$AN$24:$BU$27,MATCH(N1047,【参考】数式用3!$AN$2:$BU$2,0)),"")</f>
        <v/>
      </c>
      <c r="AC1047" s="50"/>
      <c r="AD1047" s="427" t="str">
        <f t="shared" si="67"/>
        <v/>
      </c>
      <c r="AE1047" s="323" t="str">
        <f t="shared" ref="AE1047:AE1110" si="68">IF(AND(O1047="",R1047=""),"",O1047&amp;"から"&amp;R1047)</f>
        <v/>
      </c>
      <c r="AF1047" s="323" t="str">
        <f t="shared" ref="AF1047:AF1110" si="69">IF(AND(P1047="",U1047=""),"",P1047&amp;"から"&amp;U1047)</f>
        <v/>
      </c>
      <c r="AG1047" s="323" t="str">
        <f t="shared" ref="AG1047:AG1110" si="70">IF(AND(Q1047="",Z1047=""),"",Q1047&amp;"から"&amp;Z1047)</f>
        <v/>
      </c>
    </row>
    <row r="1048" spans="1:33" ht="25" customHeight="1">
      <c r="A1048" s="430">
        <v>1023</v>
      </c>
      <c r="B1048" s="908" t="str">
        <f>IF(基本情報入力シート!C1085="","",基本情報入力シート!C1085)</f>
        <v/>
      </c>
      <c r="C1048" s="909"/>
      <c r="D1048" s="909"/>
      <c r="E1048" s="909"/>
      <c r="F1048" s="909"/>
      <c r="G1048" s="909"/>
      <c r="H1048" s="909"/>
      <c r="I1048" s="909"/>
      <c r="J1048" s="325" t="str">
        <f>IF(基本情報入力シート!M1085="","",基本情報入力シート!M1085)</f>
        <v/>
      </c>
      <c r="K1048" s="325" t="str">
        <f>IF(基本情報入力シート!R1085="","",基本情報入力シート!R1085)</f>
        <v/>
      </c>
      <c r="L1048" s="325" t="str">
        <f>IF(基本情報入力シート!W1085="","",基本情報入力シート!W1085)</f>
        <v/>
      </c>
      <c r="M1048" s="335" t="str">
        <f>IF(基本情報入力シート!X1085="","",基本情報入力シート!X1085)</f>
        <v/>
      </c>
      <c r="N1048" s="339" t="str">
        <f>IF(基本情報入力シート!Y1085="","",基本情報入力シート!Y1085)</f>
        <v/>
      </c>
      <c r="O1048" s="47"/>
      <c r="P1048" s="48"/>
      <c r="Q1048" s="49"/>
      <c r="R1048" s="47"/>
      <c r="S1048" s="336"/>
      <c r="T1048" s="454" t="str">
        <f>IFERROR(S1048*VLOOKUP(AE1048,【参考】数式用3!$AN$3:$BU$14,MATCH(N1048,【参考】数式用3!$AN$2:$BU$2,0)),"")</f>
        <v/>
      </c>
      <c r="U1048" s="337"/>
      <c r="V1048" s="55"/>
      <c r="W1048" s="55"/>
      <c r="X1048" s="960" t="str">
        <f>IFERROR(V1048*VLOOKUP(AF1048,【参考】数式用3!$AN$15:$BU$23,MATCH(N1048,【参考】数式用3!$AN$2:$BU$2,0)),"")</f>
        <v/>
      </c>
      <c r="Y1048" s="961"/>
      <c r="Z1048" s="450"/>
      <c r="AA1048" s="428"/>
      <c r="AB1048" s="338" t="str">
        <f>IFERROR(AA1048*VLOOKUP(AG1048,【参考】数式用3!$AN$24:$BU$27,MATCH(N1048,【参考】数式用3!$AN$2:$BU$2,0)),"")</f>
        <v/>
      </c>
      <c r="AC1048" s="50"/>
      <c r="AD1048" s="427" t="str">
        <f t="shared" si="67"/>
        <v/>
      </c>
      <c r="AE1048" s="323" t="str">
        <f t="shared" si="68"/>
        <v/>
      </c>
      <c r="AF1048" s="323" t="str">
        <f t="shared" si="69"/>
        <v/>
      </c>
      <c r="AG1048" s="323" t="str">
        <f t="shared" si="70"/>
        <v/>
      </c>
    </row>
    <row r="1049" spans="1:33" ht="25" customHeight="1">
      <c r="A1049" s="430">
        <v>1024</v>
      </c>
      <c r="B1049" s="908" t="str">
        <f>IF(基本情報入力シート!C1086="","",基本情報入力シート!C1086)</f>
        <v/>
      </c>
      <c r="C1049" s="909"/>
      <c r="D1049" s="909"/>
      <c r="E1049" s="909"/>
      <c r="F1049" s="909"/>
      <c r="G1049" s="909"/>
      <c r="H1049" s="909"/>
      <c r="I1049" s="909"/>
      <c r="J1049" s="325" t="str">
        <f>IF(基本情報入力シート!M1086="","",基本情報入力シート!M1086)</f>
        <v/>
      </c>
      <c r="K1049" s="325" t="str">
        <f>IF(基本情報入力シート!R1086="","",基本情報入力シート!R1086)</f>
        <v/>
      </c>
      <c r="L1049" s="325" t="str">
        <f>IF(基本情報入力シート!W1086="","",基本情報入力シート!W1086)</f>
        <v/>
      </c>
      <c r="M1049" s="335" t="str">
        <f>IF(基本情報入力シート!X1086="","",基本情報入力シート!X1086)</f>
        <v/>
      </c>
      <c r="N1049" s="339" t="str">
        <f>IF(基本情報入力シート!Y1086="","",基本情報入力シート!Y1086)</f>
        <v/>
      </c>
      <c r="O1049" s="47"/>
      <c r="P1049" s="48"/>
      <c r="Q1049" s="49"/>
      <c r="R1049" s="47"/>
      <c r="S1049" s="336"/>
      <c r="T1049" s="454" t="str">
        <f>IFERROR(S1049*VLOOKUP(AE1049,【参考】数式用3!$AN$3:$BU$14,MATCH(N1049,【参考】数式用3!$AN$2:$BU$2,0)),"")</f>
        <v/>
      </c>
      <c r="U1049" s="337"/>
      <c r="V1049" s="55"/>
      <c r="W1049" s="55"/>
      <c r="X1049" s="960" t="str">
        <f>IFERROR(V1049*VLOOKUP(AF1049,【参考】数式用3!$AN$15:$BU$23,MATCH(N1049,【参考】数式用3!$AN$2:$BU$2,0)),"")</f>
        <v/>
      </c>
      <c r="Y1049" s="961"/>
      <c r="Z1049" s="450"/>
      <c r="AA1049" s="428"/>
      <c r="AB1049" s="338" t="str">
        <f>IFERROR(AA1049*VLOOKUP(AG1049,【参考】数式用3!$AN$24:$BU$27,MATCH(N1049,【参考】数式用3!$AN$2:$BU$2,0)),"")</f>
        <v/>
      </c>
      <c r="AC1049" s="50"/>
      <c r="AD1049" s="427" t="str">
        <f t="shared" si="67"/>
        <v/>
      </c>
      <c r="AE1049" s="323" t="str">
        <f t="shared" si="68"/>
        <v/>
      </c>
      <c r="AF1049" s="323" t="str">
        <f t="shared" si="69"/>
        <v/>
      </c>
      <c r="AG1049" s="323" t="str">
        <f t="shared" si="70"/>
        <v/>
      </c>
    </row>
    <row r="1050" spans="1:33" ht="25" customHeight="1">
      <c r="A1050" s="430">
        <v>1025</v>
      </c>
      <c r="B1050" s="908" t="str">
        <f>IF(基本情報入力シート!C1087="","",基本情報入力シート!C1087)</f>
        <v/>
      </c>
      <c r="C1050" s="909"/>
      <c r="D1050" s="909"/>
      <c r="E1050" s="909"/>
      <c r="F1050" s="909"/>
      <c r="G1050" s="909"/>
      <c r="H1050" s="909"/>
      <c r="I1050" s="909"/>
      <c r="J1050" s="325" t="str">
        <f>IF(基本情報入力シート!M1087="","",基本情報入力シート!M1087)</f>
        <v/>
      </c>
      <c r="K1050" s="325" t="str">
        <f>IF(基本情報入力シート!R1087="","",基本情報入力シート!R1087)</f>
        <v/>
      </c>
      <c r="L1050" s="325" t="str">
        <f>IF(基本情報入力シート!W1087="","",基本情報入力シート!W1087)</f>
        <v/>
      </c>
      <c r="M1050" s="335" t="str">
        <f>IF(基本情報入力シート!X1087="","",基本情報入力シート!X1087)</f>
        <v/>
      </c>
      <c r="N1050" s="339" t="str">
        <f>IF(基本情報入力シート!Y1087="","",基本情報入力シート!Y1087)</f>
        <v/>
      </c>
      <c r="O1050" s="47"/>
      <c r="P1050" s="48"/>
      <c r="Q1050" s="49"/>
      <c r="R1050" s="47"/>
      <c r="S1050" s="336"/>
      <c r="T1050" s="454" t="str">
        <f>IFERROR(S1050*VLOOKUP(AE1050,【参考】数式用3!$AN$3:$BU$14,MATCH(N1050,【参考】数式用3!$AN$2:$BU$2,0)),"")</f>
        <v/>
      </c>
      <c r="U1050" s="337"/>
      <c r="V1050" s="55"/>
      <c r="W1050" s="55"/>
      <c r="X1050" s="960" t="str">
        <f>IFERROR(V1050*VLOOKUP(AF1050,【参考】数式用3!$AN$15:$BU$23,MATCH(N1050,【参考】数式用3!$AN$2:$BU$2,0)),"")</f>
        <v/>
      </c>
      <c r="Y1050" s="961"/>
      <c r="Z1050" s="450"/>
      <c r="AA1050" s="428"/>
      <c r="AB1050" s="338" t="str">
        <f>IFERROR(AA1050*VLOOKUP(AG1050,【参考】数式用3!$AN$24:$BU$27,MATCH(N1050,【参考】数式用3!$AN$2:$BU$2,0)),"")</f>
        <v/>
      </c>
      <c r="AC1050" s="50"/>
      <c r="AD1050" s="427" t="str">
        <f t="shared" si="67"/>
        <v/>
      </c>
      <c r="AE1050" s="323" t="str">
        <f t="shared" si="68"/>
        <v/>
      </c>
      <c r="AF1050" s="323" t="str">
        <f t="shared" si="69"/>
        <v/>
      </c>
      <c r="AG1050" s="323" t="str">
        <f t="shared" si="70"/>
        <v/>
      </c>
    </row>
    <row r="1051" spans="1:33" ht="25" customHeight="1">
      <c r="A1051" s="430">
        <v>1026</v>
      </c>
      <c r="B1051" s="908" t="str">
        <f>IF(基本情報入力シート!C1088="","",基本情報入力シート!C1088)</f>
        <v/>
      </c>
      <c r="C1051" s="909"/>
      <c r="D1051" s="909"/>
      <c r="E1051" s="909"/>
      <c r="F1051" s="909"/>
      <c r="G1051" s="909"/>
      <c r="H1051" s="909"/>
      <c r="I1051" s="909"/>
      <c r="J1051" s="325" t="str">
        <f>IF(基本情報入力シート!M1088="","",基本情報入力シート!M1088)</f>
        <v/>
      </c>
      <c r="K1051" s="325" t="str">
        <f>IF(基本情報入力シート!R1088="","",基本情報入力シート!R1088)</f>
        <v/>
      </c>
      <c r="L1051" s="325" t="str">
        <f>IF(基本情報入力シート!W1088="","",基本情報入力シート!W1088)</f>
        <v/>
      </c>
      <c r="M1051" s="335" t="str">
        <f>IF(基本情報入力シート!X1088="","",基本情報入力シート!X1088)</f>
        <v/>
      </c>
      <c r="N1051" s="339" t="str">
        <f>IF(基本情報入力シート!Y1088="","",基本情報入力シート!Y1088)</f>
        <v/>
      </c>
      <c r="O1051" s="47"/>
      <c r="P1051" s="48"/>
      <c r="Q1051" s="49"/>
      <c r="R1051" s="47"/>
      <c r="S1051" s="336"/>
      <c r="T1051" s="454" t="str">
        <f>IFERROR(S1051*VLOOKUP(AE1051,【参考】数式用3!$AN$3:$BU$14,MATCH(N1051,【参考】数式用3!$AN$2:$BU$2,0)),"")</f>
        <v/>
      </c>
      <c r="U1051" s="337"/>
      <c r="V1051" s="55"/>
      <c r="W1051" s="55"/>
      <c r="X1051" s="960" t="str">
        <f>IFERROR(V1051*VLOOKUP(AF1051,【参考】数式用3!$AN$15:$BU$23,MATCH(N1051,【参考】数式用3!$AN$2:$BU$2,0)),"")</f>
        <v/>
      </c>
      <c r="Y1051" s="961"/>
      <c r="Z1051" s="450"/>
      <c r="AA1051" s="428"/>
      <c r="AB1051" s="338" t="str">
        <f>IFERROR(AA1051*VLOOKUP(AG1051,【参考】数式用3!$AN$24:$BU$27,MATCH(N1051,【参考】数式用3!$AN$2:$BU$2,0)),"")</f>
        <v/>
      </c>
      <c r="AC1051" s="50"/>
      <c r="AD1051" s="427" t="str">
        <f t="shared" si="67"/>
        <v/>
      </c>
      <c r="AE1051" s="323" t="str">
        <f t="shared" si="68"/>
        <v/>
      </c>
      <c r="AF1051" s="323" t="str">
        <f t="shared" si="69"/>
        <v/>
      </c>
      <c r="AG1051" s="323" t="str">
        <f t="shared" si="70"/>
        <v/>
      </c>
    </row>
    <row r="1052" spans="1:33" ht="25" customHeight="1">
      <c r="A1052" s="430">
        <v>1027</v>
      </c>
      <c r="B1052" s="908" t="str">
        <f>IF(基本情報入力シート!C1089="","",基本情報入力シート!C1089)</f>
        <v/>
      </c>
      <c r="C1052" s="909"/>
      <c r="D1052" s="909"/>
      <c r="E1052" s="909"/>
      <c r="F1052" s="909"/>
      <c r="G1052" s="909"/>
      <c r="H1052" s="909"/>
      <c r="I1052" s="909"/>
      <c r="J1052" s="325" t="str">
        <f>IF(基本情報入力シート!M1089="","",基本情報入力シート!M1089)</f>
        <v/>
      </c>
      <c r="K1052" s="325" t="str">
        <f>IF(基本情報入力シート!R1089="","",基本情報入力シート!R1089)</f>
        <v/>
      </c>
      <c r="L1052" s="325" t="str">
        <f>IF(基本情報入力シート!W1089="","",基本情報入力シート!W1089)</f>
        <v/>
      </c>
      <c r="M1052" s="335" t="str">
        <f>IF(基本情報入力シート!X1089="","",基本情報入力シート!X1089)</f>
        <v/>
      </c>
      <c r="N1052" s="339" t="str">
        <f>IF(基本情報入力シート!Y1089="","",基本情報入力シート!Y1089)</f>
        <v/>
      </c>
      <c r="O1052" s="47"/>
      <c r="P1052" s="48"/>
      <c r="Q1052" s="49"/>
      <c r="R1052" s="47"/>
      <c r="S1052" s="336"/>
      <c r="T1052" s="454" t="str">
        <f>IFERROR(S1052*VLOOKUP(AE1052,【参考】数式用3!$AN$3:$BU$14,MATCH(N1052,【参考】数式用3!$AN$2:$BU$2,0)),"")</f>
        <v/>
      </c>
      <c r="U1052" s="337"/>
      <c r="V1052" s="55"/>
      <c r="W1052" s="55"/>
      <c r="X1052" s="960" t="str">
        <f>IFERROR(V1052*VLOOKUP(AF1052,【参考】数式用3!$AN$15:$BU$23,MATCH(N1052,【参考】数式用3!$AN$2:$BU$2,0)),"")</f>
        <v/>
      </c>
      <c r="Y1052" s="961"/>
      <c r="Z1052" s="450"/>
      <c r="AA1052" s="428"/>
      <c r="AB1052" s="338" t="str">
        <f>IFERROR(AA1052*VLOOKUP(AG1052,【参考】数式用3!$AN$24:$BU$27,MATCH(N1052,【参考】数式用3!$AN$2:$BU$2,0)),"")</f>
        <v/>
      </c>
      <c r="AC1052" s="50"/>
      <c r="AD1052" s="427" t="str">
        <f t="shared" si="67"/>
        <v/>
      </c>
      <c r="AE1052" s="323" t="str">
        <f t="shared" si="68"/>
        <v/>
      </c>
      <c r="AF1052" s="323" t="str">
        <f t="shared" si="69"/>
        <v/>
      </c>
      <c r="AG1052" s="323" t="str">
        <f t="shared" si="70"/>
        <v/>
      </c>
    </row>
    <row r="1053" spans="1:33" ht="25" customHeight="1">
      <c r="A1053" s="430">
        <v>1028</v>
      </c>
      <c r="B1053" s="908" t="str">
        <f>IF(基本情報入力シート!C1090="","",基本情報入力シート!C1090)</f>
        <v/>
      </c>
      <c r="C1053" s="909"/>
      <c r="D1053" s="909"/>
      <c r="E1053" s="909"/>
      <c r="F1053" s="909"/>
      <c r="G1053" s="909"/>
      <c r="H1053" s="909"/>
      <c r="I1053" s="909"/>
      <c r="J1053" s="325" t="str">
        <f>IF(基本情報入力シート!M1090="","",基本情報入力シート!M1090)</f>
        <v/>
      </c>
      <c r="K1053" s="325" t="str">
        <f>IF(基本情報入力シート!R1090="","",基本情報入力シート!R1090)</f>
        <v/>
      </c>
      <c r="L1053" s="325" t="str">
        <f>IF(基本情報入力シート!W1090="","",基本情報入力シート!W1090)</f>
        <v/>
      </c>
      <c r="M1053" s="335" t="str">
        <f>IF(基本情報入力シート!X1090="","",基本情報入力シート!X1090)</f>
        <v/>
      </c>
      <c r="N1053" s="339" t="str">
        <f>IF(基本情報入力シート!Y1090="","",基本情報入力シート!Y1090)</f>
        <v/>
      </c>
      <c r="O1053" s="47"/>
      <c r="P1053" s="48"/>
      <c r="Q1053" s="49"/>
      <c r="R1053" s="47"/>
      <c r="S1053" s="336"/>
      <c r="T1053" s="454" t="str">
        <f>IFERROR(S1053*VLOOKUP(AE1053,【参考】数式用3!$AN$3:$BU$14,MATCH(N1053,【参考】数式用3!$AN$2:$BU$2,0)),"")</f>
        <v/>
      </c>
      <c r="U1053" s="337"/>
      <c r="V1053" s="55"/>
      <c r="W1053" s="55"/>
      <c r="X1053" s="960" t="str">
        <f>IFERROR(V1053*VLOOKUP(AF1053,【参考】数式用3!$AN$15:$BU$23,MATCH(N1053,【参考】数式用3!$AN$2:$BU$2,0)),"")</f>
        <v/>
      </c>
      <c r="Y1053" s="961"/>
      <c r="Z1053" s="450"/>
      <c r="AA1053" s="428"/>
      <c r="AB1053" s="338" t="str">
        <f>IFERROR(AA1053*VLOOKUP(AG1053,【参考】数式用3!$AN$24:$BU$27,MATCH(N1053,【参考】数式用3!$AN$2:$BU$2,0)),"")</f>
        <v/>
      </c>
      <c r="AC1053" s="50"/>
      <c r="AD1053" s="427" t="str">
        <f t="shared" si="67"/>
        <v/>
      </c>
      <c r="AE1053" s="323" t="str">
        <f t="shared" si="68"/>
        <v/>
      </c>
      <c r="AF1053" s="323" t="str">
        <f t="shared" si="69"/>
        <v/>
      </c>
      <c r="AG1053" s="323" t="str">
        <f t="shared" si="70"/>
        <v/>
      </c>
    </row>
    <row r="1054" spans="1:33" ht="25" customHeight="1">
      <c r="A1054" s="430">
        <v>1029</v>
      </c>
      <c r="B1054" s="908" t="str">
        <f>IF(基本情報入力シート!C1091="","",基本情報入力シート!C1091)</f>
        <v/>
      </c>
      <c r="C1054" s="909"/>
      <c r="D1054" s="909"/>
      <c r="E1054" s="909"/>
      <c r="F1054" s="909"/>
      <c r="G1054" s="909"/>
      <c r="H1054" s="909"/>
      <c r="I1054" s="909"/>
      <c r="J1054" s="325" t="str">
        <f>IF(基本情報入力シート!M1091="","",基本情報入力シート!M1091)</f>
        <v/>
      </c>
      <c r="K1054" s="325" t="str">
        <f>IF(基本情報入力シート!R1091="","",基本情報入力シート!R1091)</f>
        <v/>
      </c>
      <c r="L1054" s="325" t="str">
        <f>IF(基本情報入力シート!W1091="","",基本情報入力シート!W1091)</f>
        <v/>
      </c>
      <c r="M1054" s="335" t="str">
        <f>IF(基本情報入力シート!X1091="","",基本情報入力シート!X1091)</f>
        <v/>
      </c>
      <c r="N1054" s="339" t="str">
        <f>IF(基本情報入力シート!Y1091="","",基本情報入力シート!Y1091)</f>
        <v/>
      </c>
      <c r="O1054" s="47"/>
      <c r="P1054" s="48"/>
      <c r="Q1054" s="49"/>
      <c r="R1054" s="47"/>
      <c r="S1054" s="336"/>
      <c r="T1054" s="454" t="str">
        <f>IFERROR(S1054*VLOOKUP(AE1054,【参考】数式用3!$AN$3:$BU$14,MATCH(N1054,【参考】数式用3!$AN$2:$BU$2,0)),"")</f>
        <v/>
      </c>
      <c r="U1054" s="337"/>
      <c r="V1054" s="55"/>
      <c r="W1054" s="55"/>
      <c r="X1054" s="960" t="str">
        <f>IFERROR(V1054*VLOOKUP(AF1054,【参考】数式用3!$AN$15:$BU$23,MATCH(N1054,【参考】数式用3!$AN$2:$BU$2,0)),"")</f>
        <v/>
      </c>
      <c r="Y1054" s="961"/>
      <c r="Z1054" s="450"/>
      <c r="AA1054" s="428"/>
      <c r="AB1054" s="338" t="str">
        <f>IFERROR(AA1054*VLOOKUP(AG1054,【参考】数式用3!$AN$24:$BU$27,MATCH(N1054,【参考】数式用3!$AN$2:$BU$2,0)),"")</f>
        <v/>
      </c>
      <c r="AC1054" s="50"/>
      <c r="AD1054" s="427" t="str">
        <f t="shared" si="67"/>
        <v/>
      </c>
      <c r="AE1054" s="323" t="str">
        <f t="shared" si="68"/>
        <v/>
      </c>
      <c r="AF1054" s="323" t="str">
        <f t="shared" si="69"/>
        <v/>
      </c>
      <c r="AG1054" s="323" t="str">
        <f t="shared" si="70"/>
        <v/>
      </c>
    </row>
    <row r="1055" spans="1:33" ht="25" customHeight="1">
      <c r="A1055" s="430">
        <v>1030</v>
      </c>
      <c r="B1055" s="908" t="str">
        <f>IF(基本情報入力シート!C1092="","",基本情報入力シート!C1092)</f>
        <v/>
      </c>
      <c r="C1055" s="909"/>
      <c r="D1055" s="909"/>
      <c r="E1055" s="909"/>
      <c r="F1055" s="909"/>
      <c r="G1055" s="909"/>
      <c r="H1055" s="909"/>
      <c r="I1055" s="909"/>
      <c r="J1055" s="325" t="str">
        <f>IF(基本情報入力シート!M1092="","",基本情報入力シート!M1092)</f>
        <v/>
      </c>
      <c r="K1055" s="325" t="str">
        <f>IF(基本情報入力シート!R1092="","",基本情報入力シート!R1092)</f>
        <v/>
      </c>
      <c r="L1055" s="325" t="str">
        <f>IF(基本情報入力シート!W1092="","",基本情報入力シート!W1092)</f>
        <v/>
      </c>
      <c r="M1055" s="335" t="str">
        <f>IF(基本情報入力シート!X1092="","",基本情報入力シート!X1092)</f>
        <v/>
      </c>
      <c r="N1055" s="339" t="str">
        <f>IF(基本情報入力シート!Y1092="","",基本情報入力シート!Y1092)</f>
        <v/>
      </c>
      <c r="O1055" s="47"/>
      <c r="P1055" s="48"/>
      <c r="Q1055" s="49"/>
      <c r="R1055" s="47"/>
      <c r="S1055" s="336"/>
      <c r="T1055" s="454" t="str">
        <f>IFERROR(S1055*VLOOKUP(AE1055,【参考】数式用3!$AN$3:$BU$14,MATCH(N1055,【参考】数式用3!$AN$2:$BU$2,0)),"")</f>
        <v/>
      </c>
      <c r="U1055" s="337"/>
      <c r="V1055" s="55"/>
      <c r="W1055" s="55"/>
      <c r="X1055" s="960" t="str">
        <f>IFERROR(V1055*VLOOKUP(AF1055,【参考】数式用3!$AN$15:$BU$23,MATCH(N1055,【参考】数式用3!$AN$2:$BU$2,0)),"")</f>
        <v/>
      </c>
      <c r="Y1055" s="961"/>
      <c r="Z1055" s="450"/>
      <c r="AA1055" s="428"/>
      <c r="AB1055" s="338" t="str">
        <f>IFERROR(AA1055*VLOOKUP(AG1055,【参考】数式用3!$AN$24:$BU$27,MATCH(N1055,【参考】数式用3!$AN$2:$BU$2,0)),"")</f>
        <v/>
      </c>
      <c r="AC1055" s="50"/>
      <c r="AD1055" s="427" t="str">
        <f t="shared" si="67"/>
        <v/>
      </c>
      <c r="AE1055" s="323" t="str">
        <f t="shared" si="68"/>
        <v/>
      </c>
      <c r="AF1055" s="323" t="str">
        <f t="shared" si="69"/>
        <v/>
      </c>
      <c r="AG1055" s="323" t="str">
        <f t="shared" si="70"/>
        <v/>
      </c>
    </row>
    <row r="1056" spans="1:33" ht="25" customHeight="1">
      <c r="A1056" s="430">
        <v>1031</v>
      </c>
      <c r="B1056" s="908" t="str">
        <f>IF(基本情報入力シート!C1093="","",基本情報入力シート!C1093)</f>
        <v/>
      </c>
      <c r="C1056" s="909"/>
      <c r="D1056" s="909"/>
      <c r="E1056" s="909"/>
      <c r="F1056" s="909"/>
      <c r="G1056" s="909"/>
      <c r="H1056" s="909"/>
      <c r="I1056" s="909"/>
      <c r="J1056" s="325" t="str">
        <f>IF(基本情報入力シート!M1093="","",基本情報入力シート!M1093)</f>
        <v/>
      </c>
      <c r="K1056" s="325" t="str">
        <f>IF(基本情報入力シート!R1093="","",基本情報入力シート!R1093)</f>
        <v/>
      </c>
      <c r="L1056" s="325" t="str">
        <f>IF(基本情報入力シート!W1093="","",基本情報入力シート!W1093)</f>
        <v/>
      </c>
      <c r="M1056" s="335" t="str">
        <f>IF(基本情報入力シート!X1093="","",基本情報入力シート!X1093)</f>
        <v/>
      </c>
      <c r="N1056" s="339" t="str">
        <f>IF(基本情報入力シート!Y1093="","",基本情報入力シート!Y1093)</f>
        <v/>
      </c>
      <c r="O1056" s="47"/>
      <c r="P1056" s="48"/>
      <c r="Q1056" s="49"/>
      <c r="R1056" s="47"/>
      <c r="S1056" s="336"/>
      <c r="T1056" s="454" t="str">
        <f>IFERROR(S1056*VLOOKUP(AE1056,【参考】数式用3!$AN$3:$BU$14,MATCH(N1056,【参考】数式用3!$AN$2:$BU$2,0)),"")</f>
        <v/>
      </c>
      <c r="U1056" s="337"/>
      <c r="V1056" s="55"/>
      <c r="W1056" s="55"/>
      <c r="X1056" s="960" t="str">
        <f>IFERROR(V1056*VLOOKUP(AF1056,【参考】数式用3!$AN$15:$BU$23,MATCH(N1056,【参考】数式用3!$AN$2:$BU$2,0)),"")</f>
        <v/>
      </c>
      <c r="Y1056" s="961"/>
      <c r="Z1056" s="450"/>
      <c r="AA1056" s="428"/>
      <c r="AB1056" s="338" t="str">
        <f>IFERROR(AA1056*VLOOKUP(AG1056,【参考】数式用3!$AN$24:$BU$27,MATCH(N1056,【参考】数式用3!$AN$2:$BU$2,0)),"")</f>
        <v/>
      </c>
      <c r="AC1056" s="50"/>
      <c r="AD1056" s="427" t="str">
        <f t="shared" si="67"/>
        <v/>
      </c>
      <c r="AE1056" s="323" t="str">
        <f t="shared" si="68"/>
        <v/>
      </c>
      <c r="AF1056" s="323" t="str">
        <f t="shared" si="69"/>
        <v/>
      </c>
      <c r="AG1056" s="323" t="str">
        <f t="shared" si="70"/>
        <v/>
      </c>
    </row>
    <row r="1057" spans="1:33" ht="25" customHeight="1">
      <c r="A1057" s="430">
        <v>1032</v>
      </c>
      <c r="B1057" s="908" t="str">
        <f>IF(基本情報入力シート!C1094="","",基本情報入力シート!C1094)</f>
        <v/>
      </c>
      <c r="C1057" s="909"/>
      <c r="D1057" s="909"/>
      <c r="E1057" s="909"/>
      <c r="F1057" s="909"/>
      <c r="G1057" s="909"/>
      <c r="H1057" s="909"/>
      <c r="I1057" s="909"/>
      <c r="J1057" s="325" t="str">
        <f>IF(基本情報入力シート!M1094="","",基本情報入力シート!M1094)</f>
        <v/>
      </c>
      <c r="K1057" s="325" t="str">
        <f>IF(基本情報入力シート!R1094="","",基本情報入力シート!R1094)</f>
        <v/>
      </c>
      <c r="L1057" s="325" t="str">
        <f>IF(基本情報入力シート!W1094="","",基本情報入力シート!W1094)</f>
        <v/>
      </c>
      <c r="M1057" s="335" t="str">
        <f>IF(基本情報入力シート!X1094="","",基本情報入力シート!X1094)</f>
        <v/>
      </c>
      <c r="N1057" s="339" t="str">
        <f>IF(基本情報入力シート!Y1094="","",基本情報入力シート!Y1094)</f>
        <v/>
      </c>
      <c r="O1057" s="47"/>
      <c r="P1057" s="48"/>
      <c r="Q1057" s="49"/>
      <c r="R1057" s="47"/>
      <c r="S1057" s="336"/>
      <c r="T1057" s="454" t="str">
        <f>IFERROR(S1057*VLOOKUP(AE1057,【参考】数式用3!$AN$3:$BU$14,MATCH(N1057,【参考】数式用3!$AN$2:$BU$2,0)),"")</f>
        <v/>
      </c>
      <c r="U1057" s="337"/>
      <c r="V1057" s="55"/>
      <c r="W1057" s="55"/>
      <c r="X1057" s="960" t="str">
        <f>IFERROR(V1057*VLOOKUP(AF1057,【参考】数式用3!$AN$15:$BU$23,MATCH(N1057,【参考】数式用3!$AN$2:$BU$2,0)),"")</f>
        <v/>
      </c>
      <c r="Y1057" s="961"/>
      <c r="Z1057" s="450"/>
      <c r="AA1057" s="428"/>
      <c r="AB1057" s="338" t="str">
        <f>IFERROR(AA1057*VLOOKUP(AG1057,【参考】数式用3!$AN$24:$BU$27,MATCH(N1057,【参考】数式用3!$AN$2:$BU$2,0)),"")</f>
        <v/>
      </c>
      <c r="AC1057" s="50"/>
      <c r="AD1057" s="427" t="str">
        <f t="shared" si="67"/>
        <v/>
      </c>
      <c r="AE1057" s="323" t="str">
        <f t="shared" si="68"/>
        <v/>
      </c>
      <c r="AF1057" s="323" t="str">
        <f t="shared" si="69"/>
        <v/>
      </c>
      <c r="AG1057" s="323" t="str">
        <f t="shared" si="70"/>
        <v/>
      </c>
    </row>
    <row r="1058" spans="1:33" ht="25" customHeight="1">
      <c r="A1058" s="430">
        <v>1033</v>
      </c>
      <c r="B1058" s="908" t="str">
        <f>IF(基本情報入力シート!C1095="","",基本情報入力シート!C1095)</f>
        <v/>
      </c>
      <c r="C1058" s="909"/>
      <c r="D1058" s="909"/>
      <c r="E1058" s="909"/>
      <c r="F1058" s="909"/>
      <c r="G1058" s="909"/>
      <c r="H1058" s="909"/>
      <c r="I1058" s="909"/>
      <c r="J1058" s="325" t="str">
        <f>IF(基本情報入力シート!M1095="","",基本情報入力シート!M1095)</f>
        <v/>
      </c>
      <c r="K1058" s="325" t="str">
        <f>IF(基本情報入力シート!R1095="","",基本情報入力シート!R1095)</f>
        <v/>
      </c>
      <c r="L1058" s="325" t="str">
        <f>IF(基本情報入力シート!W1095="","",基本情報入力シート!W1095)</f>
        <v/>
      </c>
      <c r="M1058" s="335" t="str">
        <f>IF(基本情報入力シート!X1095="","",基本情報入力シート!X1095)</f>
        <v/>
      </c>
      <c r="N1058" s="339" t="str">
        <f>IF(基本情報入力シート!Y1095="","",基本情報入力シート!Y1095)</f>
        <v/>
      </c>
      <c r="O1058" s="47"/>
      <c r="P1058" s="48"/>
      <c r="Q1058" s="49"/>
      <c r="R1058" s="47"/>
      <c r="S1058" s="336"/>
      <c r="T1058" s="454" t="str">
        <f>IFERROR(S1058*VLOOKUP(AE1058,【参考】数式用3!$AN$3:$BU$14,MATCH(N1058,【参考】数式用3!$AN$2:$BU$2,0)),"")</f>
        <v/>
      </c>
      <c r="U1058" s="337"/>
      <c r="V1058" s="55"/>
      <c r="W1058" s="55"/>
      <c r="X1058" s="960" t="str">
        <f>IFERROR(V1058*VLOOKUP(AF1058,【参考】数式用3!$AN$15:$BU$23,MATCH(N1058,【参考】数式用3!$AN$2:$BU$2,0)),"")</f>
        <v/>
      </c>
      <c r="Y1058" s="961"/>
      <c r="Z1058" s="450"/>
      <c r="AA1058" s="428"/>
      <c r="AB1058" s="338" t="str">
        <f>IFERROR(AA1058*VLOOKUP(AG1058,【参考】数式用3!$AN$24:$BU$27,MATCH(N1058,【参考】数式用3!$AN$2:$BU$2,0)),"")</f>
        <v/>
      </c>
      <c r="AC1058" s="50"/>
      <c r="AD1058" s="427" t="str">
        <f t="shared" si="67"/>
        <v/>
      </c>
      <c r="AE1058" s="323" t="str">
        <f t="shared" si="68"/>
        <v/>
      </c>
      <c r="AF1058" s="323" t="str">
        <f t="shared" si="69"/>
        <v/>
      </c>
      <c r="AG1058" s="323" t="str">
        <f t="shared" si="70"/>
        <v/>
      </c>
    </row>
    <row r="1059" spans="1:33" ht="25" customHeight="1">
      <c r="A1059" s="430">
        <v>1034</v>
      </c>
      <c r="B1059" s="908" t="str">
        <f>IF(基本情報入力シート!C1096="","",基本情報入力シート!C1096)</f>
        <v/>
      </c>
      <c r="C1059" s="909"/>
      <c r="D1059" s="909"/>
      <c r="E1059" s="909"/>
      <c r="F1059" s="909"/>
      <c r="G1059" s="909"/>
      <c r="H1059" s="909"/>
      <c r="I1059" s="909"/>
      <c r="J1059" s="325" t="str">
        <f>IF(基本情報入力シート!M1096="","",基本情報入力シート!M1096)</f>
        <v/>
      </c>
      <c r="K1059" s="325" t="str">
        <f>IF(基本情報入力シート!R1096="","",基本情報入力シート!R1096)</f>
        <v/>
      </c>
      <c r="L1059" s="325" t="str">
        <f>IF(基本情報入力シート!W1096="","",基本情報入力シート!W1096)</f>
        <v/>
      </c>
      <c r="M1059" s="335" t="str">
        <f>IF(基本情報入力シート!X1096="","",基本情報入力シート!X1096)</f>
        <v/>
      </c>
      <c r="N1059" s="339" t="str">
        <f>IF(基本情報入力シート!Y1096="","",基本情報入力シート!Y1096)</f>
        <v/>
      </c>
      <c r="O1059" s="47"/>
      <c r="P1059" s="48"/>
      <c r="Q1059" s="49"/>
      <c r="R1059" s="47"/>
      <c r="S1059" s="336"/>
      <c r="T1059" s="454" t="str">
        <f>IFERROR(S1059*VLOOKUP(AE1059,【参考】数式用3!$AN$3:$BU$14,MATCH(N1059,【参考】数式用3!$AN$2:$BU$2,0)),"")</f>
        <v/>
      </c>
      <c r="U1059" s="337"/>
      <c r="V1059" s="55"/>
      <c r="W1059" s="55"/>
      <c r="X1059" s="960" t="str">
        <f>IFERROR(V1059*VLOOKUP(AF1059,【参考】数式用3!$AN$15:$BU$23,MATCH(N1059,【参考】数式用3!$AN$2:$BU$2,0)),"")</f>
        <v/>
      </c>
      <c r="Y1059" s="961"/>
      <c r="Z1059" s="450"/>
      <c r="AA1059" s="428"/>
      <c r="AB1059" s="338" t="str">
        <f>IFERROR(AA1059*VLOOKUP(AG1059,【参考】数式用3!$AN$24:$BU$27,MATCH(N1059,【参考】数式用3!$AN$2:$BU$2,0)),"")</f>
        <v/>
      </c>
      <c r="AC1059" s="50"/>
      <c r="AD1059" s="427" t="str">
        <f t="shared" si="67"/>
        <v/>
      </c>
      <c r="AE1059" s="323" t="str">
        <f t="shared" si="68"/>
        <v/>
      </c>
      <c r="AF1059" s="323" t="str">
        <f t="shared" si="69"/>
        <v/>
      </c>
      <c r="AG1059" s="323" t="str">
        <f t="shared" si="70"/>
        <v/>
      </c>
    </row>
    <row r="1060" spans="1:33" ht="25" customHeight="1">
      <c r="A1060" s="430">
        <v>1035</v>
      </c>
      <c r="B1060" s="908" t="str">
        <f>IF(基本情報入力シート!C1097="","",基本情報入力シート!C1097)</f>
        <v/>
      </c>
      <c r="C1060" s="909"/>
      <c r="D1060" s="909"/>
      <c r="E1060" s="909"/>
      <c r="F1060" s="909"/>
      <c r="G1060" s="909"/>
      <c r="H1060" s="909"/>
      <c r="I1060" s="909"/>
      <c r="J1060" s="325" t="str">
        <f>IF(基本情報入力シート!M1097="","",基本情報入力シート!M1097)</f>
        <v/>
      </c>
      <c r="K1060" s="325" t="str">
        <f>IF(基本情報入力シート!R1097="","",基本情報入力シート!R1097)</f>
        <v/>
      </c>
      <c r="L1060" s="325" t="str">
        <f>IF(基本情報入力シート!W1097="","",基本情報入力シート!W1097)</f>
        <v/>
      </c>
      <c r="M1060" s="335" t="str">
        <f>IF(基本情報入力シート!X1097="","",基本情報入力シート!X1097)</f>
        <v/>
      </c>
      <c r="N1060" s="339" t="str">
        <f>IF(基本情報入力シート!Y1097="","",基本情報入力シート!Y1097)</f>
        <v/>
      </c>
      <c r="O1060" s="47"/>
      <c r="P1060" s="48"/>
      <c r="Q1060" s="49"/>
      <c r="R1060" s="47"/>
      <c r="S1060" s="336"/>
      <c r="T1060" s="454" t="str">
        <f>IFERROR(S1060*VLOOKUP(AE1060,【参考】数式用3!$AN$3:$BU$14,MATCH(N1060,【参考】数式用3!$AN$2:$BU$2,0)),"")</f>
        <v/>
      </c>
      <c r="U1060" s="337"/>
      <c r="V1060" s="55"/>
      <c r="W1060" s="55"/>
      <c r="X1060" s="960" t="str">
        <f>IFERROR(V1060*VLOOKUP(AF1060,【参考】数式用3!$AN$15:$BU$23,MATCH(N1060,【参考】数式用3!$AN$2:$BU$2,0)),"")</f>
        <v/>
      </c>
      <c r="Y1060" s="961"/>
      <c r="Z1060" s="450"/>
      <c r="AA1060" s="428"/>
      <c r="AB1060" s="338" t="str">
        <f>IFERROR(AA1060*VLOOKUP(AG1060,【参考】数式用3!$AN$24:$BU$27,MATCH(N1060,【参考】数式用3!$AN$2:$BU$2,0)),"")</f>
        <v/>
      </c>
      <c r="AC1060" s="50"/>
      <c r="AD1060" s="427" t="str">
        <f t="shared" si="67"/>
        <v/>
      </c>
      <c r="AE1060" s="323" t="str">
        <f t="shared" si="68"/>
        <v/>
      </c>
      <c r="AF1060" s="323" t="str">
        <f t="shared" si="69"/>
        <v/>
      </c>
      <c r="AG1060" s="323" t="str">
        <f t="shared" si="70"/>
        <v/>
      </c>
    </row>
    <row r="1061" spans="1:33" ht="25" customHeight="1">
      <c r="A1061" s="430">
        <v>1036</v>
      </c>
      <c r="B1061" s="908" t="str">
        <f>IF(基本情報入力シート!C1098="","",基本情報入力シート!C1098)</f>
        <v/>
      </c>
      <c r="C1061" s="909"/>
      <c r="D1061" s="909"/>
      <c r="E1061" s="909"/>
      <c r="F1061" s="909"/>
      <c r="G1061" s="909"/>
      <c r="H1061" s="909"/>
      <c r="I1061" s="909"/>
      <c r="J1061" s="325" t="str">
        <f>IF(基本情報入力シート!M1098="","",基本情報入力シート!M1098)</f>
        <v/>
      </c>
      <c r="K1061" s="325" t="str">
        <f>IF(基本情報入力シート!R1098="","",基本情報入力シート!R1098)</f>
        <v/>
      </c>
      <c r="L1061" s="325" t="str">
        <f>IF(基本情報入力シート!W1098="","",基本情報入力シート!W1098)</f>
        <v/>
      </c>
      <c r="M1061" s="335" t="str">
        <f>IF(基本情報入力シート!X1098="","",基本情報入力シート!X1098)</f>
        <v/>
      </c>
      <c r="N1061" s="339" t="str">
        <f>IF(基本情報入力シート!Y1098="","",基本情報入力シート!Y1098)</f>
        <v/>
      </c>
      <c r="O1061" s="47"/>
      <c r="P1061" s="48"/>
      <c r="Q1061" s="49"/>
      <c r="R1061" s="47"/>
      <c r="S1061" s="336"/>
      <c r="T1061" s="454" t="str">
        <f>IFERROR(S1061*VLOOKUP(AE1061,【参考】数式用3!$AN$3:$BU$14,MATCH(N1061,【参考】数式用3!$AN$2:$BU$2,0)),"")</f>
        <v/>
      </c>
      <c r="U1061" s="337"/>
      <c r="V1061" s="55"/>
      <c r="W1061" s="55"/>
      <c r="X1061" s="960" t="str">
        <f>IFERROR(V1061*VLOOKUP(AF1061,【参考】数式用3!$AN$15:$BU$23,MATCH(N1061,【参考】数式用3!$AN$2:$BU$2,0)),"")</f>
        <v/>
      </c>
      <c r="Y1061" s="961"/>
      <c r="Z1061" s="450"/>
      <c r="AA1061" s="428"/>
      <c r="AB1061" s="338" t="str">
        <f>IFERROR(AA1061*VLOOKUP(AG1061,【参考】数式用3!$AN$24:$BU$27,MATCH(N1061,【参考】数式用3!$AN$2:$BU$2,0)),"")</f>
        <v/>
      </c>
      <c r="AC1061" s="50"/>
      <c r="AD1061" s="427" t="str">
        <f t="shared" si="67"/>
        <v/>
      </c>
      <c r="AE1061" s="323" t="str">
        <f t="shared" si="68"/>
        <v/>
      </c>
      <c r="AF1061" s="323" t="str">
        <f t="shared" si="69"/>
        <v/>
      </c>
      <c r="AG1061" s="323" t="str">
        <f t="shared" si="70"/>
        <v/>
      </c>
    </row>
    <row r="1062" spans="1:33" ht="25" customHeight="1">
      <c r="A1062" s="430">
        <v>1037</v>
      </c>
      <c r="B1062" s="908" t="str">
        <f>IF(基本情報入力シート!C1099="","",基本情報入力シート!C1099)</f>
        <v/>
      </c>
      <c r="C1062" s="909"/>
      <c r="D1062" s="909"/>
      <c r="E1062" s="909"/>
      <c r="F1062" s="909"/>
      <c r="G1062" s="909"/>
      <c r="H1062" s="909"/>
      <c r="I1062" s="909"/>
      <c r="J1062" s="325" t="str">
        <f>IF(基本情報入力シート!M1099="","",基本情報入力シート!M1099)</f>
        <v/>
      </c>
      <c r="K1062" s="325" t="str">
        <f>IF(基本情報入力シート!R1099="","",基本情報入力シート!R1099)</f>
        <v/>
      </c>
      <c r="L1062" s="325" t="str">
        <f>IF(基本情報入力シート!W1099="","",基本情報入力シート!W1099)</f>
        <v/>
      </c>
      <c r="M1062" s="335" t="str">
        <f>IF(基本情報入力シート!X1099="","",基本情報入力シート!X1099)</f>
        <v/>
      </c>
      <c r="N1062" s="339" t="str">
        <f>IF(基本情報入力シート!Y1099="","",基本情報入力シート!Y1099)</f>
        <v/>
      </c>
      <c r="O1062" s="47"/>
      <c r="P1062" s="48"/>
      <c r="Q1062" s="49"/>
      <c r="R1062" s="47"/>
      <c r="S1062" s="336"/>
      <c r="T1062" s="454" t="str">
        <f>IFERROR(S1062*VLOOKUP(AE1062,【参考】数式用3!$AN$3:$BU$14,MATCH(N1062,【参考】数式用3!$AN$2:$BU$2,0)),"")</f>
        <v/>
      </c>
      <c r="U1062" s="337"/>
      <c r="V1062" s="55"/>
      <c r="W1062" s="55"/>
      <c r="X1062" s="960" t="str">
        <f>IFERROR(V1062*VLOOKUP(AF1062,【参考】数式用3!$AN$15:$BU$23,MATCH(N1062,【参考】数式用3!$AN$2:$BU$2,0)),"")</f>
        <v/>
      </c>
      <c r="Y1062" s="961"/>
      <c r="Z1062" s="450"/>
      <c r="AA1062" s="428"/>
      <c r="AB1062" s="338" t="str">
        <f>IFERROR(AA1062*VLOOKUP(AG1062,【参考】数式用3!$AN$24:$BU$27,MATCH(N1062,【参考】数式用3!$AN$2:$BU$2,0)),"")</f>
        <v/>
      </c>
      <c r="AC1062" s="50"/>
      <c r="AD1062" s="427" t="str">
        <f t="shared" si="67"/>
        <v/>
      </c>
      <c r="AE1062" s="323" t="str">
        <f t="shared" si="68"/>
        <v/>
      </c>
      <c r="AF1062" s="323" t="str">
        <f t="shared" si="69"/>
        <v/>
      </c>
      <c r="AG1062" s="323" t="str">
        <f t="shared" si="70"/>
        <v/>
      </c>
    </row>
    <row r="1063" spans="1:33" ht="25" customHeight="1">
      <c r="A1063" s="430">
        <v>1038</v>
      </c>
      <c r="B1063" s="908" t="str">
        <f>IF(基本情報入力シート!C1100="","",基本情報入力シート!C1100)</f>
        <v/>
      </c>
      <c r="C1063" s="909"/>
      <c r="D1063" s="909"/>
      <c r="E1063" s="909"/>
      <c r="F1063" s="909"/>
      <c r="G1063" s="909"/>
      <c r="H1063" s="909"/>
      <c r="I1063" s="909"/>
      <c r="J1063" s="325" t="str">
        <f>IF(基本情報入力シート!M1100="","",基本情報入力シート!M1100)</f>
        <v/>
      </c>
      <c r="K1063" s="325" t="str">
        <f>IF(基本情報入力シート!R1100="","",基本情報入力シート!R1100)</f>
        <v/>
      </c>
      <c r="L1063" s="325" t="str">
        <f>IF(基本情報入力シート!W1100="","",基本情報入力シート!W1100)</f>
        <v/>
      </c>
      <c r="M1063" s="335" t="str">
        <f>IF(基本情報入力シート!X1100="","",基本情報入力シート!X1100)</f>
        <v/>
      </c>
      <c r="N1063" s="339" t="str">
        <f>IF(基本情報入力シート!Y1100="","",基本情報入力シート!Y1100)</f>
        <v/>
      </c>
      <c r="O1063" s="47"/>
      <c r="P1063" s="48"/>
      <c r="Q1063" s="49"/>
      <c r="R1063" s="47"/>
      <c r="S1063" s="336"/>
      <c r="T1063" s="454" t="str">
        <f>IFERROR(S1063*VLOOKUP(AE1063,【参考】数式用3!$AN$3:$BU$14,MATCH(N1063,【参考】数式用3!$AN$2:$BU$2,0)),"")</f>
        <v/>
      </c>
      <c r="U1063" s="337"/>
      <c r="V1063" s="55"/>
      <c r="W1063" s="55"/>
      <c r="X1063" s="960" t="str">
        <f>IFERROR(V1063*VLOOKUP(AF1063,【参考】数式用3!$AN$15:$BU$23,MATCH(N1063,【参考】数式用3!$AN$2:$BU$2,0)),"")</f>
        <v/>
      </c>
      <c r="Y1063" s="961"/>
      <c r="Z1063" s="450"/>
      <c r="AA1063" s="428"/>
      <c r="AB1063" s="338" t="str">
        <f>IFERROR(AA1063*VLOOKUP(AG1063,【参考】数式用3!$AN$24:$BU$27,MATCH(N1063,【参考】数式用3!$AN$2:$BU$2,0)),"")</f>
        <v/>
      </c>
      <c r="AC1063" s="50"/>
      <c r="AD1063" s="427" t="str">
        <f t="shared" si="67"/>
        <v/>
      </c>
      <c r="AE1063" s="323" t="str">
        <f t="shared" si="68"/>
        <v/>
      </c>
      <c r="AF1063" s="323" t="str">
        <f t="shared" si="69"/>
        <v/>
      </c>
      <c r="AG1063" s="323" t="str">
        <f t="shared" si="70"/>
        <v/>
      </c>
    </row>
    <row r="1064" spans="1:33" ht="25" customHeight="1">
      <c r="A1064" s="430">
        <v>1039</v>
      </c>
      <c r="B1064" s="908" t="str">
        <f>IF(基本情報入力シート!C1101="","",基本情報入力シート!C1101)</f>
        <v/>
      </c>
      <c r="C1064" s="909"/>
      <c r="D1064" s="909"/>
      <c r="E1064" s="909"/>
      <c r="F1064" s="909"/>
      <c r="G1064" s="909"/>
      <c r="H1064" s="909"/>
      <c r="I1064" s="909"/>
      <c r="J1064" s="325" t="str">
        <f>IF(基本情報入力シート!M1101="","",基本情報入力シート!M1101)</f>
        <v/>
      </c>
      <c r="K1064" s="325" t="str">
        <f>IF(基本情報入力シート!R1101="","",基本情報入力シート!R1101)</f>
        <v/>
      </c>
      <c r="L1064" s="325" t="str">
        <f>IF(基本情報入力シート!W1101="","",基本情報入力シート!W1101)</f>
        <v/>
      </c>
      <c r="M1064" s="335" t="str">
        <f>IF(基本情報入力シート!X1101="","",基本情報入力シート!X1101)</f>
        <v/>
      </c>
      <c r="N1064" s="339" t="str">
        <f>IF(基本情報入力シート!Y1101="","",基本情報入力シート!Y1101)</f>
        <v/>
      </c>
      <c r="O1064" s="47"/>
      <c r="P1064" s="48"/>
      <c r="Q1064" s="49"/>
      <c r="R1064" s="47"/>
      <c r="S1064" s="336"/>
      <c r="T1064" s="454" t="str">
        <f>IFERROR(S1064*VLOOKUP(AE1064,【参考】数式用3!$AN$3:$BU$14,MATCH(N1064,【参考】数式用3!$AN$2:$BU$2,0)),"")</f>
        <v/>
      </c>
      <c r="U1064" s="337"/>
      <c r="V1064" s="55"/>
      <c r="W1064" s="55"/>
      <c r="X1064" s="960" t="str">
        <f>IFERROR(V1064*VLOOKUP(AF1064,【参考】数式用3!$AN$15:$BU$23,MATCH(N1064,【参考】数式用3!$AN$2:$BU$2,0)),"")</f>
        <v/>
      </c>
      <c r="Y1064" s="961"/>
      <c r="Z1064" s="450"/>
      <c r="AA1064" s="428"/>
      <c r="AB1064" s="338" t="str">
        <f>IFERROR(AA1064*VLOOKUP(AG1064,【参考】数式用3!$AN$24:$BU$27,MATCH(N1064,【参考】数式用3!$AN$2:$BU$2,0)),"")</f>
        <v/>
      </c>
      <c r="AC1064" s="50"/>
      <c r="AD1064" s="427" t="str">
        <f t="shared" si="67"/>
        <v/>
      </c>
      <c r="AE1064" s="323" t="str">
        <f t="shared" si="68"/>
        <v/>
      </c>
      <c r="AF1064" s="323" t="str">
        <f t="shared" si="69"/>
        <v/>
      </c>
      <c r="AG1064" s="323" t="str">
        <f t="shared" si="70"/>
        <v/>
      </c>
    </row>
    <row r="1065" spans="1:33" ht="25" customHeight="1">
      <c r="A1065" s="430">
        <v>1040</v>
      </c>
      <c r="B1065" s="908" t="str">
        <f>IF(基本情報入力シート!C1102="","",基本情報入力シート!C1102)</f>
        <v/>
      </c>
      <c r="C1065" s="909"/>
      <c r="D1065" s="909"/>
      <c r="E1065" s="909"/>
      <c r="F1065" s="909"/>
      <c r="G1065" s="909"/>
      <c r="H1065" s="909"/>
      <c r="I1065" s="909"/>
      <c r="J1065" s="325" t="str">
        <f>IF(基本情報入力シート!M1102="","",基本情報入力シート!M1102)</f>
        <v/>
      </c>
      <c r="K1065" s="325" t="str">
        <f>IF(基本情報入力シート!R1102="","",基本情報入力シート!R1102)</f>
        <v/>
      </c>
      <c r="L1065" s="325" t="str">
        <f>IF(基本情報入力シート!W1102="","",基本情報入力シート!W1102)</f>
        <v/>
      </c>
      <c r="M1065" s="335" t="str">
        <f>IF(基本情報入力シート!X1102="","",基本情報入力シート!X1102)</f>
        <v/>
      </c>
      <c r="N1065" s="339" t="str">
        <f>IF(基本情報入力シート!Y1102="","",基本情報入力シート!Y1102)</f>
        <v/>
      </c>
      <c r="O1065" s="47"/>
      <c r="P1065" s="48"/>
      <c r="Q1065" s="49"/>
      <c r="R1065" s="47"/>
      <c r="S1065" s="336"/>
      <c r="T1065" s="454" t="str">
        <f>IFERROR(S1065*VLOOKUP(AE1065,【参考】数式用3!$AN$3:$BU$14,MATCH(N1065,【参考】数式用3!$AN$2:$BU$2,0)),"")</f>
        <v/>
      </c>
      <c r="U1065" s="337"/>
      <c r="V1065" s="55"/>
      <c r="W1065" s="55"/>
      <c r="X1065" s="960" t="str">
        <f>IFERROR(V1065*VLOOKUP(AF1065,【参考】数式用3!$AN$15:$BU$23,MATCH(N1065,【参考】数式用3!$AN$2:$BU$2,0)),"")</f>
        <v/>
      </c>
      <c r="Y1065" s="961"/>
      <c r="Z1065" s="450"/>
      <c r="AA1065" s="428"/>
      <c r="AB1065" s="338" t="str">
        <f>IFERROR(AA1065*VLOOKUP(AG1065,【参考】数式用3!$AN$24:$BU$27,MATCH(N1065,【参考】数式用3!$AN$2:$BU$2,0)),"")</f>
        <v/>
      </c>
      <c r="AC1065" s="50"/>
      <c r="AD1065" s="427" t="str">
        <f t="shared" si="67"/>
        <v/>
      </c>
      <c r="AE1065" s="323" t="str">
        <f t="shared" si="68"/>
        <v/>
      </c>
      <c r="AF1065" s="323" t="str">
        <f t="shared" si="69"/>
        <v/>
      </c>
      <c r="AG1065" s="323" t="str">
        <f t="shared" si="70"/>
        <v/>
      </c>
    </row>
    <row r="1066" spans="1:33" ht="25" customHeight="1">
      <c r="A1066" s="430">
        <v>1041</v>
      </c>
      <c r="B1066" s="908" t="str">
        <f>IF(基本情報入力シート!C1103="","",基本情報入力シート!C1103)</f>
        <v/>
      </c>
      <c r="C1066" s="909"/>
      <c r="D1066" s="909"/>
      <c r="E1066" s="909"/>
      <c r="F1066" s="909"/>
      <c r="G1066" s="909"/>
      <c r="H1066" s="909"/>
      <c r="I1066" s="909"/>
      <c r="J1066" s="325" t="str">
        <f>IF(基本情報入力シート!M1103="","",基本情報入力シート!M1103)</f>
        <v/>
      </c>
      <c r="K1066" s="325" t="str">
        <f>IF(基本情報入力シート!R1103="","",基本情報入力シート!R1103)</f>
        <v/>
      </c>
      <c r="L1066" s="325" t="str">
        <f>IF(基本情報入力シート!W1103="","",基本情報入力シート!W1103)</f>
        <v/>
      </c>
      <c r="M1066" s="335" t="str">
        <f>IF(基本情報入力シート!X1103="","",基本情報入力シート!X1103)</f>
        <v/>
      </c>
      <c r="N1066" s="339" t="str">
        <f>IF(基本情報入力シート!Y1103="","",基本情報入力シート!Y1103)</f>
        <v/>
      </c>
      <c r="O1066" s="47"/>
      <c r="P1066" s="48"/>
      <c r="Q1066" s="49"/>
      <c r="R1066" s="47"/>
      <c r="S1066" s="336"/>
      <c r="T1066" s="454" t="str">
        <f>IFERROR(S1066*VLOOKUP(AE1066,【参考】数式用3!$AN$3:$BU$14,MATCH(N1066,【参考】数式用3!$AN$2:$BU$2,0)),"")</f>
        <v/>
      </c>
      <c r="U1066" s="337"/>
      <c r="V1066" s="55"/>
      <c r="W1066" s="55"/>
      <c r="X1066" s="960" t="str">
        <f>IFERROR(V1066*VLOOKUP(AF1066,【参考】数式用3!$AN$15:$BU$23,MATCH(N1066,【参考】数式用3!$AN$2:$BU$2,0)),"")</f>
        <v/>
      </c>
      <c r="Y1066" s="961"/>
      <c r="Z1066" s="450"/>
      <c r="AA1066" s="428"/>
      <c r="AB1066" s="338" t="str">
        <f>IFERROR(AA1066*VLOOKUP(AG1066,【参考】数式用3!$AN$24:$BU$27,MATCH(N1066,【参考】数式用3!$AN$2:$BU$2,0)),"")</f>
        <v/>
      </c>
      <c r="AC1066" s="50"/>
      <c r="AD1066" s="427" t="str">
        <f t="shared" si="67"/>
        <v/>
      </c>
      <c r="AE1066" s="323" t="str">
        <f t="shared" si="68"/>
        <v/>
      </c>
      <c r="AF1066" s="323" t="str">
        <f t="shared" si="69"/>
        <v/>
      </c>
      <c r="AG1066" s="323" t="str">
        <f t="shared" si="70"/>
        <v/>
      </c>
    </row>
    <row r="1067" spans="1:33" ht="25" customHeight="1">
      <c r="A1067" s="430">
        <v>1042</v>
      </c>
      <c r="B1067" s="908" t="str">
        <f>IF(基本情報入力シート!C1104="","",基本情報入力シート!C1104)</f>
        <v/>
      </c>
      <c r="C1067" s="909"/>
      <c r="D1067" s="909"/>
      <c r="E1067" s="909"/>
      <c r="F1067" s="909"/>
      <c r="G1067" s="909"/>
      <c r="H1067" s="909"/>
      <c r="I1067" s="909"/>
      <c r="J1067" s="325" t="str">
        <f>IF(基本情報入力シート!M1104="","",基本情報入力シート!M1104)</f>
        <v/>
      </c>
      <c r="K1067" s="325" t="str">
        <f>IF(基本情報入力シート!R1104="","",基本情報入力シート!R1104)</f>
        <v/>
      </c>
      <c r="L1067" s="325" t="str">
        <f>IF(基本情報入力シート!W1104="","",基本情報入力シート!W1104)</f>
        <v/>
      </c>
      <c r="M1067" s="335" t="str">
        <f>IF(基本情報入力シート!X1104="","",基本情報入力シート!X1104)</f>
        <v/>
      </c>
      <c r="N1067" s="339" t="str">
        <f>IF(基本情報入力シート!Y1104="","",基本情報入力シート!Y1104)</f>
        <v/>
      </c>
      <c r="O1067" s="47"/>
      <c r="P1067" s="48"/>
      <c r="Q1067" s="49"/>
      <c r="R1067" s="47"/>
      <c r="S1067" s="336"/>
      <c r="T1067" s="454" t="str">
        <f>IFERROR(S1067*VLOOKUP(AE1067,【参考】数式用3!$AN$3:$BU$14,MATCH(N1067,【参考】数式用3!$AN$2:$BU$2,0)),"")</f>
        <v/>
      </c>
      <c r="U1067" s="337"/>
      <c r="V1067" s="55"/>
      <c r="W1067" s="55"/>
      <c r="X1067" s="960" t="str">
        <f>IFERROR(V1067*VLOOKUP(AF1067,【参考】数式用3!$AN$15:$BU$23,MATCH(N1067,【参考】数式用3!$AN$2:$BU$2,0)),"")</f>
        <v/>
      </c>
      <c r="Y1067" s="961"/>
      <c r="Z1067" s="450"/>
      <c r="AA1067" s="428"/>
      <c r="AB1067" s="338" t="str">
        <f>IFERROR(AA1067*VLOOKUP(AG1067,【参考】数式用3!$AN$24:$BU$27,MATCH(N1067,【参考】数式用3!$AN$2:$BU$2,0)),"")</f>
        <v/>
      </c>
      <c r="AC1067" s="50"/>
      <c r="AD1067" s="427" t="str">
        <f t="shared" si="67"/>
        <v/>
      </c>
      <c r="AE1067" s="323" t="str">
        <f t="shared" si="68"/>
        <v/>
      </c>
      <c r="AF1067" s="323" t="str">
        <f t="shared" si="69"/>
        <v/>
      </c>
      <c r="AG1067" s="323" t="str">
        <f t="shared" si="70"/>
        <v/>
      </c>
    </row>
    <row r="1068" spans="1:33" ht="25" customHeight="1">
      <c r="A1068" s="430">
        <v>1043</v>
      </c>
      <c r="B1068" s="908" t="str">
        <f>IF(基本情報入力シート!C1105="","",基本情報入力シート!C1105)</f>
        <v/>
      </c>
      <c r="C1068" s="909"/>
      <c r="D1068" s="909"/>
      <c r="E1068" s="909"/>
      <c r="F1068" s="909"/>
      <c r="G1068" s="909"/>
      <c r="H1068" s="909"/>
      <c r="I1068" s="909"/>
      <c r="J1068" s="325" t="str">
        <f>IF(基本情報入力シート!M1105="","",基本情報入力シート!M1105)</f>
        <v/>
      </c>
      <c r="K1068" s="325" t="str">
        <f>IF(基本情報入力シート!R1105="","",基本情報入力シート!R1105)</f>
        <v/>
      </c>
      <c r="L1068" s="325" t="str">
        <f>IF(基本情報入力シート!W1105="","",基本情報入力シート!W1105)</f>
        <v/>
      </c>
      <c r="M1068" s="335" t="str">
        <f>IF(基本情報入力シート!X1105="","",基本情報入力シート!X1105)</f>
        <v/>
      </c>
      <c r="N1068" s="339" t="str">
        <f>IF(基本情報入力シート!Y1105="","",基本情報入力シート!Y1105)</f>
        <v/>
      </c>
      <c r="O1068" s="47"/>
      <c r="P1068" s="48"/>
      <c r="Q1068" s="49"/>
      <c r="R1068" s="47"/>
      <c r="S1068" s="336"/>
      <c r="T1068" s="454" t="str">
        <f>IFERROR(S1068*VLOOKUP(AE1068,【参考】数式用3!$AN$3:$BU$14,MATCH(N1068,【参考】数式用3!$AN$2:$BU$2,0)),"")</f>
        <v/>
      </c>
      <c r="U1068" s="337"/>
      <c r="V1068" s="55"/>
      <c r="W1068" s="55"/>
      <c r="X1068" s="960" t="str">
        <f>IFERROR(V1068*VLOOKUP(AF1068,【参考】数式用3!$AN$15:$BU$23,MATCH(N1068,【参考】数式用3!$AN$2:$BU$2,0)),"")</f>
        <v/>
      </c>
      <c r="Y1068" s="961"/>
      <c r="Z1068" s="450"/>
      <c r="AA1068" s="428"/>
      <c r="AB1068" s="338" t="str">
        <f>IFERROR(AA1068*VLOOKUP(AG1068,【参考】数式用3!$AN$24:$BU$27,MATCH(N1068,【参考】数式用3!$AN$2:$BU$2,0)),"")</f>
        <v/>
      </c>
      <c r="AC1068" s="50"/>
      <c r="AD1068" s="427" t="str">
        <f t="shared" si="67"/>
        <v/>
      </c>
      <c r="AE1068" s="323" t="str">
        <f t="shared" si="68"/>
        <v/>
      </c>
      <c r="AF1068" s="323" t="str">
        <f t="shared" si="69"/>
        <v/>
      </c>
      <c r="AG1068" s="323" t="str">
        <f t="shared" si="70"/>
        <v/>
      </c>
    </row>
    <row r="1069" spans="1:33" ht="25" customHeight="1">
      <c r="A1069" s="430">
        <v>1044</v>
      </c>
      <c r="B1069" s="908" t="str">
        <f>IF(基本情報入力シート!C1106="","",基本情報入力シート!C1106)</f>
        <v/>
      </c>
      <c r="C1069" s="909"/>
      <c r="D1069" s="909"/>
      <c r="E1069" s="909"/>
      <c r="F1069" s="909"/>
      <c r="G1069" s="909"/>
      <c r="H1069" s="909"/>
      <c r="I1069" s="909"/>
      <c r="J1069" s="325" t="str">
        <f>IF(基本情報入力シート!M1106="","",基本情報入力シート!M1106)</f>
        <v/>
      </c>
      <c r="K1069" s="325" t="str">
        <f>IF(基本情報入力シート!R1106="","",基本情報入力シート!R1106)</f>
        <v/>
      </c>
      <c r="L1069" s="325" t="str">
        <f>IF(基本情報入力シート!W1106="","",基本情報入力シート!W1106)</f>
        <v/>
      </c>
      <c r="M1069" s="335" t="str">
        <f>IF(基本情報入力シート!X1106="","",基本情報入力シート!X1106)</f>
        <v/>
      </c>
      <c r="N1069" s="339" t="str">
        <f>IF(基本情報入力シート!Y1106="","",基本情報入力シート!Y1106)</f>
        <v/>
      </c>
      <c r="O1069" s="47"/>
      <c r="P1069" s="48"/>
      <c r="Q1069" s="49"/>
      <c r="R1069" s="47"/>
      <c r="S1069" s="336"/>
      <c r="T1069" s="454" t="str">
        <f>IFERROR(S1069*VLOOKUP(AE1069,【参考】数式用3!$AN$3:$BU$14,MATCH(N1069,【参考】数式用3!$AN$2:$BU$2,0)),"")</f>
        <v/>
      </c>
      <c r="U1069" s="337"/>
      <c r="V1069" s="55"/>
      <c r="W1069" s="55"/>
      <c r="X1069" s="960" t="str">
        <f>IFERROR(V1069*VLOOKUP(AF1069,【参考】数式用3!$AN$15:$BU$23,MATCH(N1069,【参考】数式用3!$AN$2:$BU$2,0)),"")</f>
        <v/>
      </c>
      <c r="Y1069" s="961"/>
      <c r="Z1069" s="450"/>
      <c r="AA1069" s="428"/>
      <c r="AB1069" s="338" t="str">
        <f>IFERROR(AA1069*VLOOKUP(AG1069,【参考】数式用3!$AN$24:$BU$27,MATCH(N1069,【参考】数式用3!$AN$2:$BU$2,0)),"")</f>
        <v/>
      </c>
      <c r="AC1069" s="50"/>
      <c r="AD1069" s="427" t="str">
        <f t="shared" si="67"/>
        <v/>
      </c>
      <c r="AE1069" s="323" t="str">
        <f t="shared" si="68"/>
        <v/>
      </c>
      <c r="AF1069" s="323" t="str">
        <f t="shared" si="69"/>
        <v/>
      </c>
      <c r="AG1069" s="323" t="str">
        <f t="shared" si="70"/>
        <v/>
      </c>
    </row>
    <row r="1070" spans="1:33" ht="25" customHeight="1">
      <c r="A1070" s="430">
        <v>1045</v>
      </c>
      <c r="B1070" s="908" t="str">
        <f>IF(基本情報入力シート!C1107="","",基本情報入力シート!C1107)</f>
        <v/>
      </c>
      <c r="C1070" s="909"/>
      <c r="D1070" s="909"/>
      <c r="E1070" s="909"/>
      <c r="F1070" s="909"/>
      <c r="G1070" s="909"/>
      <c r="H1070" s="909"/>
      <c r="I1070" s="909"/>
      <c r="J1070" s="325" t="str">
        <f>IF(基本情報入力シート!M1107="","",基本情報入力シート!M1107)</f>
        <v/>
      </c>
      <c r="K1070" s="325" t="str">
        <f>IF(基本情報入力シート!R1107="","",基本情報入力シート!R1107)</f>
        <v/>
      </c>
      <c r="L1070" s="325" t="str">
        <f>IF(基本情報入力シート!W1107="","",基本情報入力シート!W1107)</f>
        <v/>
      </c>
      <c r="M1070" s="335" t="str">
        <f>IF(基本情報入力シート!X1107="","",基本情報入力シート!X1107)</f>
        <v/>
      </c>
      <c r="N1070" s="339" t="str">
        <f>IF(基本情報入力シート!Y1107="","",基本情報入力シート!Y1107)</f>
        <v/>
      </c>
      <c r="O1070" s="47"/>
      <c r="P1070" s="48"/>
      <c r="Q1070" s="49"/>
      <c r="R1070" s="47"/>
      <c r="S1070" s="336"/>
      <c r="T1070" s="454" t="str">
        <f>IFERROR(S1070*VLOOKUP(AE1070,【参考】数式用3!$AN$3:$BU$14,MATCH(N1070,【参考】数式用3!$AN$2:$BU$2,0)),"")</f>
        <v/>
      </c>
      <c r="U1070" s="337"/>
      <c r="V1070" s="55"/>
      <c r="W1070" s="55"/>
      <c r="X1070" s="960" t="str">
        <f>IFERROR(V1070*VLOOKUP(AF1070,【参考】数式用3!$AN$15:$BU$23,MATCH(N1070,【参考】数式用3!$AN$2:$BU$2,0)),"")</f>
        <v/>
      </c>
      <c r="Y1070" s="961"/>
      <c r="Z1070" s="450"/>
      <c r="AA1070" s="428"/>
      <c r="AB1070" s="338" t="str">
        <f>IFERROR(AA1070*VLOOKUP(AG1070,【参考】数式用3!$AN$24:$BU$27,MATCH(N1070,【参考】数式用3!$AN$2:$BU$2,0)),"")</f>
        <v/>
      </c>
      <c r="AC1070" s="50"/>
      <c r="AD1070" s="427" t="str">
        <f t="shared" si="67"/>
        <v/>
      </c>
      <c r="AE1070" s="323" t="str">
        <f t="shared" si="68"/>
        <v/>
      </c>
      <c r="AF1070" s="323" t="str">
        <f t="shared" si="69"/>
        <v/>
      </c>
      <c r="AG1070" s="323" t="str">
        <f t="shared" si="70"/>
        <v/>
      </c>
    </row>
    <row r="1071" spans="1:33" ht="25" customHeight="1">
      <c r="A1071" s="430">
        <v>1046</v>
      </c>
      <c r="B1071" s="908" t="str">
        <f>IF(基本情報入力シート!C1108="","",基本情報入力シート!C1108)</f>
        <v/>
      </c>
      <c r="C1071" s="909"/>
      <c r="D1071" s="909"/>
      <c r="E1071" s="909"/>
      <c r="F1071" s="909"/>
      <c r="G1071" s="909"/>
      <c r="H1071" s="909"/>
      <c r="I1071" s="909"/>
      <c r="J1071" s="325" t="str">
        <f>IF(基本情報入力シート!M1108="","",基本情報入力シート!M1108)</f>
        <v/>
      </c>
      <c r="K1071" s="325" t="str">
        <f>IF(基本情報入力シート!R1108="","",基本情報入力シート!R1108)</f>
        <v/>
      </c>
      <c r="L1071" s="325" t="str">
        <f>IF(基本情報入力シート!W1108="","",基本情報入力シート!W1108)</f>
        <v/>
      </c>
      <c r="M1071" s="335" t="str">
        <f>IF(基本情報入力シート!X1108="","",基本情報入力シート!X1108)</f>
        <v/>
      </c>
      <c r="N1071" s="339" t="str">
        <f>IF(基本情報入力シート!Y1108="","",基本情報入力シート!Y1108)</f>
        <v/>
      </c>
      <c r="O1071" s="47"/>
      <c r="P1071" s="48"/>
      <c r="Q1071" s="49"/>
      <c r="R1071" s="47"/>
      <c r="S1071" s="336"/>
      <c r="T1071" s="454" t="str">
        <f>IFERROR(S1071*VLOOKUP(AE1071,【参考】数式用3!$AN$3:$BU$14,MATCH(N1071,【参考】数式用3!$AN$2:$BU$2,0)),"")</f>
        <v/>
      </c>
      <c r="U1071" s="337"/>
      <c r="V1071" s="55"/>
      <c r="W1071" s="55"/>
      <c r="X1071" s="960" t="str">
        <f>IFERROR(V1071*VLOOKUP(AF1071,【参考】数式用3!$AN$15:$BU$23,MATCH(N1071,【参考】数式用3!$AN$2:$BU$2,0)),"")</f>
        <v/>
      </c>
      <c r="Y1071" s="961"/>
      <c r="Z1071" s="450"/>
      <c r="AA1071" s="428"/>
      <c r="AB1071" s="338" t="str">
        <f>IFERROR(AA1071*VLOOKUP(AG1071,【参考】数式用3!$AN$24:$BU$27,MATCH(N1071,【参考】数式用3!$AN$2:$BU$2,0)),"")</f>
        <v/>
      </c>
      <c r="AC1071" s="50"/>
      <c r="AD1071" s="427" t="str">
        <f t="shared" si="67"/>
        <v/>
      </c>
      <c r="AE1071" s="323" t="str">
        <f t="shared" si="68"/>
        <v/>
      </c>
      <c r="AF1071" s="323" t="str">
        <f t="shared" si="69"/>
        <v/>
      </c>
      <c r="AG1071" s="323" t="str">
        <f t="shared" si="70"/>
        <v/>
      </c>
    </row>
    <row r="1072" spans="1:33" ht="25" customHeight="1">
      <c r="A1072" s="430">
        <v>1047</v>
      </c>
      <c r="B1072" s="908" t="str">
        <f>IF(基本情報入力シート!C1109="","",基本情報入力シート!C1109)</f>
        <v/>
      </c>
      <c r="C1072" s="909"/>
      <c r="D1072" s="909"/>
      <c r="E1072" s="909"/>
      <c r="F1072" s="909"/>
      <c r="G1072" s="909"/>
      <c r="H1072" s="909"/>
      <c r="I1072" s="909"/>
      <c r="J1072" s="325" t="str">
        <f>IF(基本情報入力シート!M1109="","",基本情報入力シート!M1109)</f>
        <v/>
      </c>
      <c r="K1072" s="325" t="str">
        <f>IF(基本情報入力シート!R1109="","",基本情報入力シート!R1109)</f>
        <v/>
      </c>
      <c r="L1072" s="325" t="str">
        <f>IF(基本情報入力シート!W1109="","",基本情報入力シート!W1109)</f>
        <v/>
      </c>
      <c r="M1072" s="335" t="str">
        <f>IF(基本情報入力シート!X1109="","",基本情報入力シート!X1109)</f>
        <v/>
      </c>
      <c r="N1072" s="339" t="str">
        <f>IF(基本情報入力シート!Y1109="","",基本情報入力シート!Y1109)</f>
        <v/>
      </c>
      <c r="O1072" s="47"/>
      <c r="P1072" s="48"/>
      <c r="Q1072" s="49"/>
      <c r="R1072" s="47"/>
      <c r="S1072" s="336"/>
      <c r="T1072" s="454" t="str">
        <f>IFERROR(S1072*VLOOKUP(AE1072,【参考】数式用3!$AN$3:$BU$14,MATCH(N1072,【参考】数式用3!$AN$2:$BU$2,0)),"")</f>
        <v/>
      </c>
      <c r="U1072" s="337"/>
      <c r="V1072" s="55"/>
      <c r="W1072" s="55"/>
      <c r="X1072" s="960" t="str">
        <f>IFERROR(V1072*VLOOKUP(AF1072,【参考】数式用3!$AN$15:$BU$23,MATCH(N1072,【参考】数式用3!$AN$2:$BU$2,0)),"")</f>
        <v/>
      </c>
      <c r="Y1072" s="961"/>
      <c r="Z1072" s="450"/>
      <c r="AA1072" s="428"/>
      <c r="AB1072" s="338" t="str">
        <f>IFERROR(AA1072*VLOOKUP(AG1072,【参考】数式用3!$AN$24:$BU$27,MATCH(N1072,【参考】数式用3!$AN$2:$BU$2,0)),"")</f>
        <v/>
      </c>
      <c r="AC1072" s="50"/>
      <c r="AD1072" s="427" t="str">
        <f t="shared" si="67"/>
        <v/>
      </c>
      <c r="AE1072" s="323" t="str">
        <f t="shared" si="68"/>
        <v/>
      </c>
      <c r="AF1072" s="323" t="str">
        <f t="shared" si="69"/>
        <v/>
      </c>
      <c r="AG1072" s="323" t="str">
        <f t="shared" si="70"/>
        <v/>
      </c>
    </row>
    <row r="1073" spans="1:33" ht="25" customHeight="1">
      <c r="A1073" s="430">
        <v>1048</v>
      </c>
      <c r="B1073" s="908" t="str">
        <f>IF(基本情報入力シート!C1110="","",基本情報入力シート!C1110)</f>
        <v/>
      </c>
      <c r="C1073" s="909"/>
      <c r="D1073" s="909"/>
      <c r="E1073" s="909"/>
      <c r="F1073" s="909"/>
      <c r="G1073" s="909"/>
      <c r="H1073" s="909"/>
      <c r="I1073" s="909"/>
      <c r="J1073" s="325" t="str">
        <f>IF(基本情報入力シート!M1110="","",基本情報入力シート!M1110)</f>
        <v/>
      </c>
      <c r="K1073" s="325" t="str">
        <f>IF(基本情報入力シート!R1110="","",基本情報入力シート!R1110)</f>
        <v/>
      </c>
      <c r="L1073" s="325" t="str">
        <f>IF(基本情報入力シート!W1110="","",基本情報入力シート!W1110)</f>
        <v/>
      </c>
      <c r="M1073" s="335" t="str">
        <f>IF(基本情報入力シート!X1110="","",基本情報入力シート!X1110)</f>
        <v/>
      </c>
      <c r="N1073" s="339" t="str">
        <f>IF(基本情報入力シート!Y1110="","",基本情報入力シート!Y1110)</f>
        <v/>
      </c>
      <c r="O1073" s="47"/>
      <c r="P1073" s="48"/>
      <c r="Q1073" s="49"/>
      <c r="R1073" s="47"/>
      <c r="S1073" s="336"/>
      <c r="T1073" s="454" t="str">
        <f>IFERROR(S1073*VLOOKUP(AE1073,【参考】数式用3!$AN$3:$BU$14,MATCH(N1073,【参考】数式用3!$AN$2:$BU$2,0)),"")</f>
        <v/>
      </c>
      <c r="U1073" s="337"/>
      <c r="V1073" s="55"/>
      <c r="W1073" s="55"/>
      <c r="X1073" s="960" t="str">
        <f>IFERROR(V1073*VLOOKUP(AF1073,【参考】数式用3!$AN$15:$BU$23,MATCH(N1073,【参考】数式用3!$AN$2:$BU$2,0)),"")</f>
        <v/>
      </c>
      <c r="Y1073" s="961"/>
      <c r="Z1073" s="450"/>
      <c r="AA1073" s="428"/>
      <c r="AB1073" s="338" t="str">
        <f>IFERROR(AA1073*VLOOKUP(AG1073,【参考】数式用3!$AN$24:$BU$27,MATCH(N1073,【参考】数式用3!$AN$2:$BU$2,0)),"")</f>
        <v/>
      </c>
      <c r="AC1073" s="50"/>
      <c r="AD1073" s="427" t="str">
        <f t="shared" si="67"/>
        <v/>
      </c>
      <c r="AE1073" s="323" t="str">
        <f t="shared" si="68"/>
        <v/>
      </c>
      <c r="AF1073" s="323" t="str">
        <f t="shared" si="69"/>
        <v/>
      </c>
      <c r="AG1073" s="323" t="str">
        <f t="shared" si="70"/>
        <v/>
      </c>
    </row>
    <row r="1074" spans="1:33" ht="25" customHeight="1">
      <c r="A1074" s="430">
        <v>1049</v>
      </c>
      <c r="B1074" s="908" t="str">
        <f>IF(基本情報入力シート!C1111="","",基本情報入力シート!C1111)</f>
        <v/>
      </c>
      <c r="C1074" s="909"/>
      <c r="D1074" s="909"/>
      <c r="E1074" s="909"/>
      <c r="F1074" s="909"/>
      <c r="G1074" s="909"/>
      <c r="H1074" s="909"/>
      <c r="I1074" s="909"/>
      <c r="J1074" s="325" t="str">
        <f>IF(基本情報入力シート!M1111="","",基本情報入力シート!M1111)</f>
        <v/>
      </c>
      <c r="K1074" s="325" t="str">
        <f>IF(基本情報入力シート!R1111="","",基本情報入力シート!R1111)</f>
        <v/>
      </c>
      <c r="L1074" s="325" t="str">
        <f>IF(基本情報入力シート!W1111="","",基本情報入力シート!W1111)</f>
        <v/>
      </c>
      <c r="M1074" s="335" t="str">
        <f>IF(基本情報入力シート!X1111="","",基本情報入力シート!X1111)</f>
        <v/>
      </c>
      <c r="N1074" s="339" t="str">
        <f>IF(基本情報入力シート!Y1111="","",基本情報入力シート!Y1111)</f>
        <v/>
      </c>
      <c r="O1074" s="47"/>
      <c r="P1074" s="48"/>
      <c r="Q1074" s="49"/>
      <c r="R1074" s="47"/>
      <c r="S1074" s="336"/>
      <c r="T1074" s="454" t="str">
        <f>IFERROR(S1074*VLOOKUP(AE1074,【参考】数式用3!$AN$3:$BU$14,MATCH(N1074,【参考】数式用3!$AN$2:$BU$2,0)),"")</f>
        <v/>
      </c>
      <c r="U1074" s="337"/>
      <c r="V1074" s="55"/>
      <c r="W1074" s="55"/>
      <c r="X1074" s="960" t="str">
        <f>IFERROR(V1074*VLOOKUP(AF1074,【参考】数式用3!$AN$15:$BU$23,MATCH(N1074,【参考】数式用3!$AN$2:$BU$2,0)),"")</f>
        <v/>
      </c>
      <c r="Y1074" s="961"/>
      <c r="Z1074" s="450"/>
      <c r="AA1074" s="428"/>
      <c r="AB1074" s="338" t="str">
        <f>IFERROR(AA1074*VLOOKUP(AG1074,【参考】数式用3!$AN$24:$BU$27,MATCH(N1074,【参考】数式用3!$AN$2:$BU$2,0)),"")</f>
        <v/>
      </c>
      <c r="AC1074" s="50"/>
      <c r="AD1074" s="427" t="str">
        <f t="shared" si="67"/>
        <v/>
      </c>
      <c r="AE1074" s="323" t="str">
        <f t="shared" si="68"/>
        <v/>
      </c>
      <c r="AF1074" s="323" t="str">
        <f t="shared" si="69"/>
        <v/>
      </c>
      <c r="AG1074" s="323" t="str">
        <f t="shared" si="70"/>
        <v/>
      </c>
    </row>
    <row r="1075" spans="1:33" ht="25" customHeight="1">
      <c r="A1075" s="430">
        <v>1050</v>
      </c>
      <c r="B1075" s="908" t="str">
        <f>IF(基本情報入力シート!C1112="","",基本情報入力シート!C1112)</f>
        <v/>
      </c>
      <c r="C1075" s="909"/>
      <c r="D1075" s="909"/>
      <c r="E1075" s="909"/>
      <c r="F1075" s="909"/>
      <c r="G1075" s="909"/>
      <c r="H1075" s="909"/>
      <c r="I1075" s="909"/>
      <c r="J1075" s="325" t="str">
        <f>IF(基本情報入力シート!M1112="","",基本情報入力シート!M1112)</f>
        <v/>
      </c>
      <c r="K1075" s="325" t="str">
        <f>IF(基本情報入力シート!R1112="","",基本情報入力シート!R1112)</f>
        <v/>
      </c>
      <c r="L1075" s="325" t="str">
        <f>IF(基本情報入力シート!W1112="","",基本情報入力シート!W1112)</f>
        <v/>
      </c>
      <c r="M1075" s="335" t="str">
        <f>IF(基本情報入力シート!X1112="","",基本情報入力シート!X1112)</f>
        <v/>
      </c>
      <c r="N1075" s="339" t="str">
        <f>IF(基本情報入力シート!Y1112="","",基本情報入力シート!Y1112)</f>
        <v/>
      </c>
      <c r="O1075" s="47"/>
      <c r="P1075" s="48"/>
      <c r="Q1075" s="49"/>
      <c r="R1075" s="47"/>
      <c r="S1075" s="336"/>
      <c r="T1075" s="454" t="str">
        <f>IFERROR(S1075*VLOOKUP(AE1075,【参考】数式用3!$AN$3:$BU$14,MATCH(N1075,【参考】数式用3!$AN$2:$BU$2,0)),"")</f>
        <v/>
      </c>
      <c r="U1075" s="337"/>
      <c r="V1075" s="55"/>
      <c r="W1075" s="55"/>
      <c r="X1075" s="960" t="str">
        <f>IFERROR(V1075*VLOOKUP(AF1075,【参考】数式用3!$AN$15:$BU$23,MATCH(N1075,【参考】数式用3!$AN$2:$BU$2,0)),"")</f>
        <v/>
      </c>
      <c r="Y1075" s="961"/>
      <c r="Z1075" s="450"/>
      <c r="AA1075" s="428"/>
      <c r="AB1075" s="338" t="str">
        <f>IFERROR(AA1075*VLOOKUP(AG1075,【参考】数式用3!$AN$24:$BU$27,MATCH(N1075,【参考】数式用3!$AN$2:$BU$2,0)),"")</f>
        <v/>
      </c>
      <c r="AC1075" s="50"/>
      <c r="AD1075" s="427" t="str">
        <f t="shared" si="67"/>
        <v/>
      </c>
      <c r="AE1075" s="323" t="str">
        <f t="shared" si="68"/>
        <v/>
      </c>
      <c r="AF1075" s="323" t="str">
        <f t="shared" si="69"/>
        <v/>
      </c>
      <c r="AG1075" s="323" t="str">
        <f t="shared" si="70"/>
        <v/>
      </c>
    </row>
    <row r="1076" spans="1:33" ht="25" customHeight="1">
      <c r="A1076" s="430">
        <v>1051</v>
      </c>
      <c r="B1076" s="908" t="str">
        <f>IF(基本情報入力シート!C1113="","",基本情報入力シート!C1113)</f>
        <v/>
      </c>
      <c r="C1076" s="909"/>
      <c r="D1076" s="909"/>
      <c r="E1076" s="909"/>
      <c r="F1076" s="909"/>
      <c r="G1076" s="909"/>
      <c r="H1076" s="909"/>
      <c r="I1076" s="909"/>
      <c r="J1076" s="325" t="str">
        <f>IF(基本情報入力シート!M1113="","",基本情報入力シート!M1113)</f>
        <v/>
      </c>
      <c r="K1076" s="325" t="str">
        <f>IF(基本情報入力シート!R1113="","",基本情報入力シート!R1113)</f>
        <v/>
      </c>
      <c r="L1076" s="325" t="str">
        <f>IF(基本情報入力シート!W1113="","",基本情報入力シート!W1113)</f>
        <v/>
      </c>
      <c r="M1076" s="335" t="str">
        <f>IF(基本情報入力シート!X1113="","",基本情報入力シート!X1113)</f>
        <v/>
      </c>
      <c r="N1076" s="339" t="str">
        <f>IF(基本情報入力シート!Y1113="","",基本情報入力シート!Y1113)</f>
        <v/>
      </c>
      <c r="O1076" s="47"/>
      <c r="P1076" s="48"/>
      <c r="Q1076" s="49"/>
      <c r="R1076" s="47"/>
      <c r="S1076" s="336"/>
      <c r="T1076" s="454" t="str">
        <f>IFERROR(S1076*VLOOKUP(AE1076,【参考】数式用3!$AN$3:$BU$14,MATCH(N1076,【参考】数式用3!$AN$2:$BU$2,0)),"")</f>
        <v/>
      </c>
      <c r="U1076" s="337"/>
      <c r="V1076" s="55"/>
      <c r="W1076" s="55"/>
      <c r="X1076" s="960" t="str">
        <f>IFERROR(V1076*VLOOKUP(AF1076,【参考】数式用3!$AN$15:$BU$23,MATCH(N1076,【参考】数式用3!$AN$2:$BU$2,0)),"")</f>
        <v/>
      </c>
      <c r="Y1076" s="961"/>
      <c r="Z1076" s="450"/>
      <c r="AA1076" s="428"/>
      <c r="AB1076" s="338" t="str">
        <f>IFERROR(AA1076*VLOOKUP(AG1076,【参考】数式用3!$AN$24:$BU$27,MATCH(N1076,【参考】数式用3!$AN$2:$BU$2,0)),"")</f>
        <v/>
      </c>
      <c r="AC1076" s="50"/>
      <c r="AD1076" s="427" t="str">
        <f t="shared" si="67"/>
        <v/>
      </c>
      <c r="AE1076" s="323" t="str">
        <f t="shared" si="68"/>
        <v/>
      </c>
      <c r="AF1076" s="323" t="str">
        <f t="shared" si="69"/>
        <v/>
      </c>
      <c r="AG1076" s="323" t="str">
        <f t="shared" si="70"/>
        <v/>
      </c>
    </row>
    <row r="1077" spans="1:33" ht="25" customHeight="1">
      <c r="A1077" s="430">
        <v>1052</v>
      </c>
      <c r="B1077" s="908" t="str">
        <f>IF(基本情報入力シート!C1114="","",基本情報入力シート!C1114)</f>
        <v/>
      </c>
      <c r="C1077" s="909"/>
      <c r="D1077" s="909"/>
      <c r="E1077" s="909"/>
      <c r="F1077" s="909"/>
      <c r="G1077" s="909"/>
      <c r="H1077" s="909"/>
      <c r="I1077" s="909"/>
      <c r="J1077" s="325" t="str">
        <f>IF(基本情報入力シート!M1114="","",基本情報入力シート!M1114)</f>
        <v/>
      </c>
      <c r="K1077" s="325" t="str">
        <f>IF(基本情報入力シート!R1114="","",基本情報入力シート!R1114)</f>
        <v/>
      </c>
      <c r="L1077" s="325" t="str">
        <f>IF(基本情報入力シート!W1114="","",基本情報入力シート!W1114)</f>
        <v/>
      </c>
      <c r="M1077" s="335" t="str">
        <f>IF(基本情報入力シート!X1114="","",基本情報入力シート!X1114)</f>
        <v/>
      </c>
      <c r="N1077" s="339" t="str">
        <f>IF(基本情報入力シート!Y1114="","",基本情報入力シート!Y1114)</f>
        <v/>
      </c>
      <c r="O1077" s="47"/>
      <c r="P1077" s="48"/>
      <c r="Q1077" s="49"/>
      <c r="R1077" s="47"/>
      <c r="S1077" s="336"/>
      <c r="T1077" s="454" t="str">
        <f>IFERROR(S1077*VLOOKUP(AE1077,【参考】数式用3!$AN$3:$BU$14,MATCH(N1077,【参考】数式用3!$AN$2:$BU$2,0)),"")</f>
        <v/>
      </c>
      <c r="U1077" s="337"/>
      <c r="V1077" s="55"/>
      <c r="W1077" s="55"/>
      <c r="X1077" s="960" t="str">
        <f>IFERROR(V1077*VLOOKUP(AF1077,【参考】数式用3!$AN$15:$BU$23,MATCH(N1077,【参考】数式用3!$AN$2:$BU$2,0)),"")</f>
        <v/>
      </c>
      <c r="Y1077" s="961"/>
      <c r="Z1077" s="450"/>
      <c r="AA1077" s="428"/>
      <c r="AB1077" s="338" t="str">
        <f>IFERROR(AA1077*VLOOKUP(AG1077,【参考】数式用3!$AN$24:$BU$27,MATCH(N1077,【参考】数式用3!$AN$2:$BU$2,0)),"")</f>
        <v/>
      </c>
      <c r="AC1077" s="50"/>
      <c r="AD1077" s="427" t="str">
        <f t="shared" si="67"/>
        <v/>
      </c>
      <c r="AE1077" s="323" t="str">
        <f t="shared" si="68"/>
        <v/>
      </c>
      <c r="AF1077" s="323" t="str">
        <f t="shared" si="69"/>
        <v/>
      </c>
      <c r="AG1077" s="323" t="str">
        <f t="shared" si="70"/>
        <v/>
      </c>
    </row>
    <row r="1078" spans="1:33" ht="25" customHeight="1">
      <c r="A1078" s="430">
        <v>1053</v>
      </c>
      <c r="B1078" s="908" t="str">
        <f>IF(基本情報入力シート!C1115="","",基本情報入力シート!C1115)</f>
        <v/>
      </c>
      <c r="C1078" s="909"/>
      <c r="D1078" s="909"/>
      <c r="E1078" s="909"/>
      <c r="F1078" s="909"/>
      <c r="G1078" s="909"/>
      <c r="H1078" s="909"/>
      <c r="I1078" s="909"/>
      <c r="J1078" s="325" t="str">
        <f>IF(基本情報入力シート!M1115="","",基本情報入力シート!M1115)</f>
        <v/>
      </c>
      <c r="K1078" s="325" t="str">
        <f>IF(基本情報入力シート!R1115="","",基本情報入力シート!R1115)</f>
        <v/>
      </c>
      <c r="L1078" s="325" t="str">
        <f>IF(基本情報入力シート!W1115="","",基本情報入力シート!W1115)</f>
        <v/>
      </c>
      <c r="M1078" s="335" t="str">
        <f>IF(基本情報入力シート!X1115="","",基本情報入力シート!X1115)</f>
        <v/>
      </c>
      <c r="N1078" s="339" t="str">
        <f>IF(基本情報入力シート!Y1115="","",基本情報入力シート!Y1115)</f>
        <v/>
      </c>
      <c r="O1078" s="47"/>
      <c r="P1078" s="48"/>
      <c r="Q1078" s="49"/>
      <c r="R1078" s="47"/>
      <c r="S1078" s="336"/>
      <c r="T1078" s="454" t="str">
        <f>IFERROR(S1078*VLOOKUP(AE1078,【参考】数式用3!$AN$3:$BU$14,MATCH(N1078,【参考】数式用3!$AN$2:$BU$2,0)),"")</f>
        <v/>
      </c>
      <c r="U1078" s="337"/>
      <c r="V1078" s="55"/>
      <c r="W1078" s="55"/>
      <c r="X1078" s="960" t="str">
        <f>IFERROR(V1078*VLOOKUP(AF1078,【参考】数式用3!$AN$15:$BU$23,MATCH(N1078,【参考】数式用3!$AN$2:$BU$2,0)),"")</f>
        <v/>
      </c>
      <c r="Y1078" s="961"/>
      <c r="Z1078" s="450"/>
      <c r="AA1078" s="428"/>
      <c r="AB1078" s="338" t="str">
        <f>IFERROR(AA1078*VLOOKUP(AG1078,【参考】数式用3!$AN$24:$BU$27,MATCH(N1078,【参考】数式用3!$AN$2:$BU$2,0)),"")</f>
        <v/>
      </c>
      <c r="AC1078" s="50"/>
      <c r="AD1078" s="427" t="str">
        <f t="shared" si="67"/>
        <v/>
      </c>
      <c r="AE1078" s="323" t="str">
        <f t="shared" si="68"/>
        <v/>
      </c>
      <c r="AF1078" s="323" t="str">
        <f t="shared" si="69"/>
        <v/>
      </c>
      <c r="AG1078" s="323" t="str">
        <f t="shared" si="70"/>
        <v/>
      </c>
    </row>
    <row r="1079" spans="1:33" ht="25" customHeight="1">
      <c r="A1079" s="430">
        <v>1054</v>
      </c>
      <c r="B1079" s="908" t="str">
        <f>IF(基本情報入力シート!C1116="","",基本情報入力シート!C1116)</f>
        <v/>
      </c>
      <c r="C1079" s="909"/>
      <c r="D1079" s="909"/>
      <c r="E1079" s="909"/>
      <c r="F1079" s="909"/>
      <c r="G1079" s="909"/>
      <c r="H1079" s="909"/>
      <c r="I1079" s="909"/>
      <c r="J1079" s="325" t="str">
        <f>IF(基本情報入力シート!M1116="","",基本情報入力シート!M1116)</f>
        <v/>
      </c>
      <c r="K1079" s="325" t="str">
        <f>IF(基本情報入力シート!R1116="","",基本情報入力シート!R1116)</f>
        <v/>
      </c>
      <c r="L1079" s="325" t="str">
        <f>IF(基本情報入力シート!W1116="","",基本情報入力シート!W1116)</f>
        <v/>
      </c>
      <c r="M1079" s="335" t="str">
        <f>IF(基本情報入力シート!X1116="","",基本情報入力シート!X1116)</f>
        <v/>
      </c>
      <c r="N1079" s="339" t="str">
        <f>IF(基本情報入力シート!Y1116="","",基本情報入力シート!Y1116)</f>
        <v/>
      </c>
      <c r="O1079" s="47"/>
      <c r="P1079" s="48"/>
      <c r="Q1079" s="49"/>
      <c r="R1079" s="47"/>
      <c r="S1079" s="336"/>
      <c r="T1079" s="454" t="str">
        <f>IFERROR(S1079*VLOOKUP(AE1079,【参考】数式用3!$AN$3:$BU$14,MATCH(N1079,【参考】数式用3!$AN$2:$BU$2,0)),"")</f>
        <v/>
      </c>
      <c r="U1079" s="337"/>
      <c r="V1079" s="55"/>
      <c r="W1079" s="55"/>
      <c r="X1079" s="960" t="str">
        <f>IFERROR(V1079*VLOOKUP(AF1079,【参考】数式用3!$AN$15:$BU$23,MATCH(N1079,【参考】数式用3!$AN$2:$BU$2,0)),"")</f>
        <v/>
      </c>
      <c r="Y1079" s="961"/>
      <c r="Z1079" s="450"/>
      <c r="AA1079" s="428"/>
      <c r="AB1079" s="338" t="str">
        <f>IFERROR(AA1079*VLOOKUP(AG1079,【参考】数式用3!$AN$24:$BU$27,MATCH(N1079,【参考】数式用3!$AN$2:$BU$2,0)),"")</f>
        <v/>
      </c>
      <c r="AC1079" s="50"/>
      <c r="AD1079" s="427" t="str">
        <f t="shared" si="67"/>
        <v/>
      </c>
      <c r="AE1079" s="323" t="str">
        <f t="shared" si="68"/>
        <v/>
      </c>
      <c r="AF1079" s="323" t="str">
        <f t="shared" si="69"/>
        <v/>
      </c>
      <c r="AG1079" s="323" t="str">
        <f t="shared" si="70"/>
        <v/>
      </c>
    </row>
    <row r="1080" spans="1:33" ht="25" customHeight="1">
      <c r="A1080" s="430">
        <v>1055</v>
      </c>
      <c r="B1080" s="908" t="str">
        <f>IF(基本情報入力シート!C1117="","",基本情報入力シート!C1117)</f>
        <v/>
      </c>
      <c r="C1080" s="909"/>
      <c r="D1080" s="909"/>
      <c r="E1080" s="909"/>
      <c r="F1080" s="909"/>
      <c r="G1080" s="909"/>
      <c r="H1080" s="909"/>
      <c r="I1080" s="909"/>
      <c r="J1080" s="325" t="str">
        <f>IF(基本情報入力シート!M1117="","",基本情報入力シート!M1117)</f>
        <v/>
      </c>
      <c r="K1080" s="325" t="str">
        <f>IF(基本情報入力シート!R1117="","",基本情報入力シート!R1117)</f>
        <v/>
      </c>
      <c r="L1080" s="325" t="str">
        <f>IF(基本情報入力シート!W1117="","",基本情報入力シート!W1117)</f>
        <v/>
      </c>
      <c r="M1080" s="335" t="str">
        <f>IF(基本情報入力シート!X1117="","",基本情報入力シート!X1117)</f>
        <v/>
      </c>
      <c r="N1080" s="339" t="str">
        <f>IF(基本情報入力シート!Y1117="","",基本情報入力シート!Y1117)</f>
        <v/>
      </c>
      <c r="O1080" s="47"/>
      <c r="P1080" s="48"/>
      <c r="Q1080" s="49"/>
      <c r="R1080" s="47"/>
      <c r="S1080" s="336"/>
      <c r="T1080" s="454" t="str">
        <f>IFERROR(S1080*VLOOKUP(AE1080,【参考】数式用3!$AN$3:$BU$14,MATCH(N1080,【参考】数式用3!$AN$2:$BU$2,0)),"")</f>
        <v/>
      </c>
      <c r="U1080" s="337"/>
      <c r="V1080" s="55"/>
      <c r="W1080" s="55"/>
      <c r="X1080" s="960" t="str">
        <f>IFERROR(V1080*VLOOKUP(AF1080,【参考】数式用3!$AN$15:$BU$23,MATCH(N1080,【参考】数式用3!$AN$2:$BU$2,0)),"")</f>
        <v/>
      </c>
      <c r="Y1080" s="961"/>
      <c r="Z1080" s="450"/>
      <c r="AA1080" s="428"/>
      <c r="AB1080" s="338" t="str">
        <f>IFERROR(AA1080*VLOOKUP(AG1080,【参考】数式用3!$AN$24:$BU$27,MATCH(N1080,【参考】数式用3!$AN$2:$BU$2,0)),"")</f>
        <v/>
      </c>
      <c r="AC1080" s="50"/>
      <c r="AD1080" s="427" t="str">
        <f t="shared" si="67"/>
        <v/>
      </c>
      <c r="AE1080" s="323" t="str">
        <f t="shared" si="68"/>
        <v/>
      </c>
      <c r="AF1080" s="323" t="str">
        <f t="shared" si="69"/>
        <v/>
      </c>
      <c r="AG1080" s="323" t="str">
        <f t="shared" si="70"/>
        <v/>
      </c>
    </row>
    <row r="1081" spans="1:33" ht="25" customHeight="1">
      <c r="A1081" s="430">
        <v>1056</v>
      </c>
      <c r="B1081" s="908" t="str">
        <f>IF(基本情報入力シート!C1118="","",基本情報入力シート!C1118)</f>
        <v/>
      </c>
      <c r="C1081" s="909"/>
      <c r="D1081" s="909"/>
      <c r="E1081" s="909"/>
      <c r="F1081" s="909"/>
      <c r="G1081" s="909"/>
      <c r="H1081" s="909"/>
      <c r="I1081" s="909"/>
      <c r="J1081" s="325" t="str">
        <f>IF(基本情報入力シート!M1118="","",基本情報入力シート!M1118)</f>
        <v/>
      </c>
      <c r="K1081" s="325" t="str">
        <f>IF(基本情報入力シート!R1118="","",基本情報入力シート!R1118)</f>
        <v/>
      </c>
      <c r="L1081" s="325" t="str">
        <f>IF(基本情報入力シート!W1118="","",基本情報入力シート!W1118)</f>
        <v/>
      </c>
      <c r="M1081" s="335" t="str">
        <f>IF(基本情報入力シート!X1118="","",基本情報入力シート!X1118)</f>
        <v/>
      </c>
      <c r="N1081" s="339" t="str">
        <f>IF(基本情報入力シート!Y1118="","",基本情報入力シート!Y1118)</f>
        <v/>
      </c>
      <c r="O1081" s="47"/>
      <c r="P1081" s="48"/>
      <c r="Q1081" s="49"/>
      <c r="R1081" s="47"/>
      <c r="S1081" s="336"/>
      <c r="T1081" s="454" t="str">
        <f>IFERROR(S1081*VLOOKUP(AE1081,【参考】数式用3!$AN$3:$BU$14,MATCH(N1081,【参考】数式用3!$AN$2:$BU$2,0)),"")</f>
        <v/>
      </c>
      <c r="U1081" s="337"/>
      <c r="V1081" s="55"/>
      <c r="W1081" s="55"/>
      <c r="X1081" s="960" t="str">
        <f>IFERROR(V1081*VLOOKUP(AF1081,【参考】数式用3!$AN$15:$BU$23,MATCH(N1081,【参考】数式用3!$AN$2:$BU$2,0)),"")</f>
        <v/>
      </c>
      <c r="Y1081" s="961"/>
      <c r="Z1081" s="450"/>
      <c r="AA1081" s="428"/>
      <c r="AB1081" s="338" t="str">
        <f>IFERROR(AA1081*VLOOKUP(AG1081,【参考】数式用3!$AN$24:$BU$27,MATCH(N1081,【参考】数式用3!$AN$2:$BU$2,0)),"")</f>
        <v/>
      </c>
      <c r="AC1081" s="50"/>
      <c r="AD1081" s="427" t="str">
        <f t="shared" si="67"/>
        <v/>
      </c>
      <c r="AE1081" s="323" t="str">
        <f t="shared" si="68"/>
        <v/>
      </c>
      <c r="AF1081" s="323" t="str">
        <f t="shared" si="69"/>
        <v/>
      </c>
      <c r="AG1081" s="323" t="str">
        <f t="shared" si="70"/>
        <v/>
      </c>
    </row>
    <row r="1082" spans="1:33" ht="25" customHeight="1">
      <c r="A1082" s="430">
        <v>1057</v>
      </c>
      <c r="B1082" s="908" t="str">
        <f>IF(基本情報入力シート!C1119="","",基本情報入力シート!C1119)</f>
        <v/>
      </c>
      <c r="C1082" s="909"/>
      <c r="D1082" s="909"/>
      <c r="E1082" s="909"/>
      <c r="F1082" s="909"/>
      <c r="G1082" s="909"/>
      <c r="H1082" s="909"/>
      <c r="I1082" s="909"/>
      <c r="J1082" s="325" t="str">
        <f>IF(基本情報入力シート!M1119="","",基本情報入力シート!M1119)</f>
        <v/>
      </c>
      <c r="K1082" s="325" t="str">
        <f>IF(基本情報入力シート!R1119="","",基本情報入力シート!R1119)</f>
        <v/>
      </c>
      <c r="L1082" s="325" t="str">
        <f>IF(基本情報入力シート!W1119="","",基本情報入力シート!W1119)</f>
        <v/>
      </c>
      <c r="M1082" s="335" t="str">
        <f>IF(基本情報入力シート!X1119="","",基本情報入力シート!X1119)</f>
        <v/>
      </c>
      <c r="N1082" s="339" t="str">
        <f>IF(基本情報入力シート!Y1119="","",基本情報入力シート!Y1119)</f>
        <v/>
      </c>
      <c r="O1082" s="47"/>
      <c r="P1082" s="48"/>
      <c r="Q1082" s="49"/>
      <c r="R1082" s="47"/>
      <c r="S1082" s="336"/>
      <c r="T1082" s="454" t="str">
        <f>IFERROR(S1082*VLOOKUP(AE1082,【参考】数式用3!$AN$3:$BU$14,MATCH(N1082,【参考】数式用3!$AN$2:$BU$2,0)),"")</f>
        <v/>
      </c>
      <c r="U1082" s="337"/>
      <c r="V1082" s="55"/>
      <c r="W1082" s="55"/>
      <c r="X1082" s="960" t="str">
        <f>IFERROR(V1082*VLOOKUP(AF1082,【参考】数式用3!$AN$15:$BU$23,MATCH(N1082,【参考】数式用3!$AN$2:$BU$2,0)),"")</f>
        <v/>
      </c>
      <c r="Y1082" s="961"/>
      <c r="Z1082" s="450"/>
      <c r="AA1082" s="428"/>
      <c r="AB1082" s="338" t="str">
        <f>IFERROR(AA1082*VLOOKUP(AG1082,【参考】数式用3!$AN$24:$BU$27,MATCH(N1082,【参考】数式用3!$AN$2:$BU$2,0)),"")</f>
        <v/>
      </c>
      <c r="AC1082" s="50"/>
      <c r="AD1082" s="427" t="str">
        <f t="shared" si="67"/>
        <v/>
      </c>
      <c r="AE1082" s="323" t="str">
        <f t="shared" si="68"/>
        <v/>
      </c>
      <c r="AF1082" s="323" t="str">
        <f t="shared" si="69"/>
        <v/>
      </c>
      <c r="AG1082" s="323" t="str">
        <f t="shared" si="70"/>
        <v/>
      </c>
    </row>
    <row r="1083" spans="1:33" ht="25" customHeight="1">
      <c r="A1083" s="430">
        <v>1058</v>
      </c>
      <c r="B1083" s="908" t="str">
        <f>IF(基本情報入力シート!C1120="","",基本情報入力シート!C1120)</f>
        <v/>
      </c>
      <c r="C1083" s="909"/>
      <c r="D1083" s="909"/>
      <c r="E1083" s="909"/>
      <c r="F1083" s="909"/>
      <c r="G1083" s="909"/>
      <c r="H1083" s="909"/>
      <c r="I1083" s="909"/>
      <c r="J1083" s="325" t="str">
        <f>IF(基本情報入力シート!M1120="","",基本情報入力シート!M1120)</f>
        <v/>
      </c>
      <c r="K1083" s="325" t="str">
        <f>IF(基本情報入力シート!R1120="","",基本情報入力シート!R1120)</f>
        <v/>
      </c>
      <c r="L1083" s="325" t="str">
        <f>IF(基本情報入力シート!W1120="","",基本情報入力シート!W1120)</f>
        <v/>
      </c>
      <c r="M1083" s="335" t="str">
        <f>IF(基本情報入力シート!X1120="","",基本情報入力シート!X1120)</f>
        <v/>
      </c>
      <c r="N1083" s="339" t="str">
        <f>IF(基本情報入力シート!Y1120="","",基本情報入力シート!Y1120)</f>
        <v/>
      </c>
      <c r="O1083" s="47"/>
      <c r="P1083" s="48"/>
      <c r="Q1083" s="49"/>
      <c r="R1083" s="47"/>
      <c r="S1083" s="336"/>
      <c r="T1083" s="454" t="str">
        <f>IFERROR(S1083*VLOOKUP(AE1083,【参考】数式用3!$AN$3:$BU$14,MATCH(N1083,【参考】数式用3!$AN$2:$BU$2,0)),"")</f>
        <v/>
      </c>
      <c r="U1083" s="337"/>
      <c r="V1083" s="55"/>
      <c r="W1083" s="55"/>
      <c r="X1083" s="960" t="str">
        <f>IFERROR(V1083*VLOOKUP(AF1083,【参考】数式用3!$AN$15:$BU$23,MATCH(N1083,【参考】数式用3!$AN$2:$BU$2,0)),"")</f>
        <v/>
      </c>
      <c r="Y1083" s="961"/>
      <c r="Z1083" s="450"/>
      <c r="AA1083" s="428"/>
      <c r="AB1083" s="338" t="str">
        <f>IFERROR(AA1083*VLOOKUP(AG1083,【参考】数式用3!$AN$24:$BU$27,MATCH(N1083,【参考】数式用3!$AN$2:$BU$2,0)),"")</f>
        <v/>
      </c>
      <c r="AC1083" s="50"/>
      <c r="AD1083" s="427" t="str">
        <f t="shared" si="67"/>
        <v/>
      </c>
      <c r="AE1083" s="323" t="str">
        <f t="shared" si="68"/>
        <v/>
      </c>
      <c r="AF1083" s="323" t="str">
        <f t="shared" si="69"/>
        <v/>
      </c>
      <c r="AG1083" s="323" t="str">
        <f t="shared" si="70"/>
        <v/>
      </c>
    </row>
    <row r="1084" spans="1:33" ht="25" customHeight="1">
      <c r="A1084" s="430">
        <v>1059</v>
      </c>
      <c r="B1084" s="908" t="str">
        <f>IF(基本情報入力シート!C1121="","",基本情報入力シート!C1121)</f>
        <v/>
      </c>
      <c r="C1084" s="909"/>
      <c r="D1084" s="909"/>
      <c r="E1084" s="909"/>
      <c r="F1084" s="909"/>
      <c r="G1084" s="909"/>
      <c r="H1084" s="909"/>
      <c r="I1084" s="909"/>
      <c r="J1084" s="325" t="str">
        <f>IF(基本情報入力シート!M1121="","",基本情報入力シート!M1121)</f>
        <v/>
      </c>
      <c r="K1084" s="325" t="str">
        <f>IF(基本情報入力シート!R1121="","",基本情報入力シート!R1121)</f>
        <v/>
      </c>
      <c r="L1084" s="325" t="str">
        <f>IF(基本情報入力シート!W1121="","",基本情報入力シート!W1121)</f>
        <v/>
      </c>
      <c r="M1084" s="335" t="str">
        <f>IF(基本情報入力シート!X1121="","",基本情報入力シート!X1121)</f>
        <v/>
      </c>
      <c r="N1084" s="339" t="str">
        <f>IF(基本情報入力シート!Y1121="","",基本情報入力シート!Y1121)</f>
        <v/>
      </c>
      <c r="O1084" s="47"/>
      <c r="P1084" s="48"/>
      <c r="Q1084" s="49"/>
      <c r="R1084" s="47"/>
      <c r="S1084" s="336"/>
      <c r="T1084" s="454" t="str">
        <f>IFERROR(S1084*VLOOKUP(AE1084,【参考】数式用3!$AN$3:$BU$14,MATCH(N1084,【参考】数式用3!$AN$2:$BU$2,0)),"")</f>
        <v/>
      </c>
      <c r="U1084" s="337"/>
      <c r="V1084" s="55"/>
      <c r="W1084" s="55"/>
      <c r="X1084" s="960" t="str">
        <f>IFERROR(V1084*VLOOKUP(AF1084,【参考】数式用3!$AN$15:$BU$23,MATCH(N1084,【参考】数式用3!$AN$2:$BU$2,0)),"")</f>
        <v/>
      </c>
      <c r="Y1084" s="961"/>
      <c r="Z1084" s="450"/>
      <c r="AA1084" s="428"/>
      <c r="AB1084" s="338" t="str">
        <f>IFERROR(AA1084*VLOOKUP(AG1084,【参考】数式用3!$AN$24:$BU$27,MATCH(N1084,【参考】数式用3!$AN$2:$BU$2,0)),"")</f>
        <v/>
      </c>
      <c r="AC1084" s="50"/>
      <c r="AD1084" s="427" t="str">
        <f t="shared" si="67"/>
        <v/>
      </c>
      <c r="AE1084" s="323" t="str">
        <f t="shared" si="68"/>
        <v/>
      </c>
      <c r="AF1084" s="323" t="str">
        <f t="shared" si="69"/>
        <v/>
      </c>
      <c r="AG1084" s="323" t="str">
        <f t="shared" si="70"/>
        <v/>
      </c>
    </row>
    <row r="1085" spans="1:33" ht="25" customHeight="1">
      <c r="A1085" s="430">
        <v>1060</v>
      </c>
      <c r="B1085" s="908" t="str">
        <f>IF(基本情報入力シート!C1122="","",基本情報入力シート!C1122)</f>
        <v/>
      </c>
      <c r="C1085" s="909"/>
      <c r="D1085" s="909"/>
      <c r="E1085" s="909"/>
      <c r="F1085" s="909"/>
      <c r="G1085" s="909"/>
      <c r="H1085" s="909"/>
      <c r="I1085" s="909"/>
      <c r="J1085" s="325" t="str">
        <f>IF(基本情報入力シート!M1122="","",基本情報入力シート!M1122)</f>
        <v/>
      </c>
      <c r="K1085" s="325" t="str">
        <f>IF(基本情報入力シート!R1122="","",基本情報入力シート!R1122)</f>
        <v/>
      </c>
      <c r="L1085" s="325" t="str">
        <f>IF(基本情報入力シート!W1122="","",基本情報入力シート!W1122)</f>
        <v/>
      </c>
      <c r="M1085" s="335" t="str">
        <f>IF(基本情報入力シート!X1122="","",基本情報入力シート!X1122)</f>
        <v/>
      </c>
      <c r="N1085" s="339" t="str">
        <f>IF(基本情報入力シート!Y1122="","",基本情報入力シート!Y1122)</f>
        <v/>
      </c>
      <c r="O1085" s="47"/>
      <c r="P1085" s="48"/>
      <c r="Q1085" s="49"/>
      <c r="R1085" s="47"/>
      <c r="S1085" s="336"/>
      <c r="T1085" s="454" t="str">
        <f>IFERROR(S1085*VLOOKUP(AE1085,【参考】数式用3!$AN$3:$BU$14,MATCH(N1085,【参考】数式用3!$AN$2:$BU$2,0)),"")</f>
        <v/>
      </c>
      <c r="U1085" s="337"/>
      <c r="V1085" s="55"/>
      <c r="W1085" s="55"/>
      <c r="X1085" s="960" t="str">
        <f>IFERROR(V1085*VLOOKUP(AF1085,【参考】数式用3!$AN$15:$BU$23,MATCH(N1085,【参考】数式用3!$AN$2:$BU$2,0)),"")</f>
        <v/>
      </c>
      <c r="Y1085" s="961"/>
      <c r="Z1085" s="450"/>
      <c r="AA1085" s="428"/>
      <c r="AB1085" s="338" t="str">
        <f>IFERROR(AA1085*VLOOKUP(AG1085,【参考】数式用3!$AN$24:$BU$27,MATCH(N1085,【参考】数式用3!$AN$2:$BU$2,0)),"")</f>
        <v/>
      </c>
      <c r="AC1085" s="50"/>
      <c r="AD1085" s="427" t="str">
        <f t="shared" si="67"/>
        <v/>
      </c>
      <c r="AE1085" s="323" t="str">
        <f t="shared" si="68"/>
        <v/>
      </c>
      <c r="AF1085" s="323" t="str">
        <f t="shared" si="69"/>
        <v/>
      </c>
      <c r="AG1085" s="323" t="str">
        <f t="shared" si="70"/>
        <v/>
      </c>
    </row>
    <row r="1086" spans="1:33" ht="25" customHeight="1">
      <c r="A1086" s="430">
        <v>1061</v>
      </c>
      <c r="B1086" s="908" t="str">
        <f>IF(基本情報入力シート!C1123="","",基本情報入力シート!C1123)</f>
        <v/>
      </c>
      <c r="C1086" s="909"/>
      <c r="D1086" s="909"/>
      <c r="E1086" s="909"/>
      <c r="F1086" s="909"/>
      <c r="G1086" s="909"/>
      <c r="H1086" s="909"/>
      <c r="I1086" s="909"/>
      <c r="J1086" s="325" t="str">
        <f>IF(基本情報入力シート!M1123="","",基本情報入力シート!M1123)</f>
        <v/>
      </c>
      <c r="K1086" s="325" t="str">
        <f>IF(基本情報入力シート!R1123="","",基本情報入力シート!R1123)</f>
        <v/>
      </c>
      <c r="L1086" s="325" t="str">
        <f>IF(基本情報入力シート!W1123="","",基本情報入力シート!W1123)</f>
        <v/>
      </c>
      <c r="M1086" s="335" t="str">
        <f>IF(基本情報入力シート!X1123="","",基本情報入力シート!X1123)</f>
        <v/>
      </c>
      <c r="N1086" s="339" t="str">
        <f>IF(基本情報入力シート!Y1123="","",基本情報入力シート!Y1123)</f>
        <v/>
      </c>
      <c r="O1086" s="47"/>
      <c r="P1086" s="48"/>
      <c r="Q1086" s="49"/>
      <c r="R1086" s="47"/>
      <c r="S1086" s="336"/>
      <c r="T1086" s="454" t="str">
        <f>IFERROR(S1086*VLOOKUP(AE1086,【参考】数式用3!$AN$3:$BU$14,MATCH(N1086,【参考】数式用3!$AN$2:$BU$2,0)),"")</f>
        <v/>
      </c>
      <c r="U1086" s="337"/>
      <c r="V1086" s="55"/>
      <c r="W1086" s="55"/>
      <c r="X1086" s="960" t="str">
        <f>IFERROR(V1086*VLOOKUP(AF1086,【参考】数式用3!$AN$15:$BU$23,MATCH(N1086,【参考】数式用3!$AN$2:$BU$2,0)),"")</f>
        <v/>
      </c>
      <c r="Y1086" s="961"/>
      <c r="Z1086" s="450"/>
      <c r="AA1086" s="428"/>
      <c r="AB1086" s="338" t="str">
        <f>IFERROR(AA1086*VLOOKUP(AG1086,【参考】数式用3!$AN$24:$BU$27,MATCH(N1086,【参考】数式用3!$AN$2:$BU$2,0)),"")</f>
        <v/>
      </c>
      <c r="AC1086" s="50"/>
      <c r="AD1086" s="427" t="str">
        <f t="shared" si="67"/>
        <v/>
      </c>
      <c r="AE1086" s="323" t="str">
        <f t="shared" si="68"/>
        <v/>
      </c>
      <c r="AF1086" s="323" t="str">
        <f t="shared" si="69"/>
        <v/>
      </c>
      <c r="AG1086" s="323" t="str">
        <f t="shared" si="70"/>
        <v/>
      </c>
    </row>
    <row r="1087" spans="1:33" ht="25" customHeight="1">
      <c r="A1087" s="430">
        <v>1062</v>
      </c>
      <c r="B1087" s="908" t="str">
        <f>IF(基本情報入力シート!C1124="","",基本情報入力シート!C1124)</f>
        <v/>
      </c>
      <c r="C1087" s="909"/>
      <c r="D1087" s="909"/>
      <c r="E1087" s="909"/>
      <c r="F1087" s="909"/>
      <c r="G1087" s="909"/>
      <c r="H1087" s="909"/>
      <c r="I1087" s="909"/>
      <c r="J1087" s="325" t="str">
        <f>IF(基本情報入力シート!M1124="","",基本情報入力シート!M1124)</f>
        <v/>
      </c>
      <c r="K1087" s="325" t="str">
        <f>IF(基本情報入力シート!R1124="","",基本情報入力シート!R1124)</f>
        <v/>
      </c>
      <c r="L1087" s="325" t="str">
        <f>IF(基本情報入力シート!W1124="","",基本情報入力シート!W1124)</f>
        <v/>
      </c>
      <c r="M1087" s="335" t="str">
        <f>IF(基本情報入力シート!X1124="","",基本情報入力シート!X1124)</f>
        <v/>
      </c>
      <c r="N1087" s="339" t="str">
        <f>IF(基本情報入力シート!Y1124="","",基本情報入力シート!Y1124)</f>
        <v/>
      </c>
      <c r="O1087" s="47"/>
      <c r="P1087" s="48"/>
      <c r="Q1087" s="49"/>
      <c r="R1087" s="47"/>
      <c r="S1087" s="336"/>
      <c r="T1087" s="454" t="str">
        <f>IFERROR(S1087*VLOOKUP(AE1087,【参考】数式用3!$AN$3:$BU$14,MATCH(N1087,【参考】数式用3!$AN$2:$BU$2,0)),"")</f>
        <v/>
      </c>
      <c r="U1087" s="337"/>
      <c r="V1087" s="55"/>
      <c r="W1087" s="55"/>
      <c r="X1087" s="960" t="str">
        <f>IFERROR(V1087*VLOOKUP(AF1087,【参考】数式用3!$AN$15:$BU$23,MATCH(N1087,【参考】数式用3!$AN$2:$BU$2,0)),"")</f>
        <v/>
      </c>
      <c r="Y1087" s="961"/>
      <c r="Z1087" s="450"/>
      <c r="AA1087" s="428"/>
      <c r="AB1087" s="338" t="str">
        <f>IFERROR(AA1087*VLOOKUP(AG1087,【参考】数式用3!$AN$24:$BU$27,MATCH(N1087,【参考】数式用3!$AN$2:$BU$2,0)),"")</f>
        <v/>
      </c>
      <c r="AC1087" s="50"/>
      <c r="AD1087" s="427" t="str">
        <f t="shared" si="67"/>
        <v/>
      </c>
      <c r="AE1087" s="323" t="str">
        <f t="shared" si="68"/>
        <v/>
      </c>
      <c r="AF1087" s="323" t="str">
        <f t="shared" si="69"/>
        <v/>
      </c>
      <c r="AG1087" s="323" t="str">
        <f t="shared" si="70"/>
        <v/>
      </c>
    </row>
    <row r="1088" spans="1:33" ht="25" customHeight="1">
      <c r="A1088" s="430">
        <v>1063</v>
      </c>
      <c r="B1088" s="908" t="str">
        <f>IF(基本情報入力シート!C1125="","",基本情報入力シート!C1125)</f>
        <v/>
      </c>
      <c r="C1088" s="909"/>
      <c r="D1088" s="909"/>
      <c r="E1088" s="909"/>
      <c r="F1088" s="909"/>
      <c r="G1088" s="909"/>
      <c r="H1088" s="909"/>
      <c r="I1088" s="909"/>
      <c r="J1088" s="325" t="str">
        <f>IF(基本情報入力シート!M1125="","",基本情報入力シート!M1125)</f>
        <v/>
      </c>
      <c r="K1088" s="325" t="str">
        <f>IF(基本情報入力シート!R1125="","",基本情報入力シート!R1125)</f>
        <v/>
      </c>
      <c r="L1088" s="325" t="str">
        <f>IF(基本情報入力シート!W1125="","",基本情報入力シート!W1125)</f>
        <v/>
      </c>
      <c r="M1088" s="335" t="str">
        <f>IF(基本情報入力シート!X1125="","",基本情報入力シート!X1125)</f>
        <v/>
      </c>
      <c r="N1088" s="339" t="str">
        <f>IF(基本情報入力シート!Y1125="","",基本情報入力シート!Y1125)</f>
        <v/>
      </c>
      <c r="O1088" s="47"/>
      <c r="P1088" s="48"/>
      <c r="Q1088" s="49"/>
      <c r="R1088" s="47"/>
      <c r="S1088" s="336"/>
      <c r="T1088" s="454" t="str">
        <f>IFERROR(S1088*VLOOKUP(AE1088,【参考】数式用3!$AN$3:$BU$14,MATCH(N1088,【参考】数式用3!$AN$2:$BU$2,0)),"")</f>
        <v/>
      </c>
      <c r="U1088" s="337"/>
      <c r="V1088" s="55"/>
      <c r="W1088" s="55"/>
      <c r="X1088" s="960" t="str">
        <f>IFERROR(V1088*VLOOKUP(AF1088,【参考】数式用3!$AN$15:$BU$23,MATCH(N1088,【参考】数式用3!$AN$2:$BU$2,0)),"")</f>
        <v/>
      </c>
      <c r="Y1088" s="961"/>
      <c r="Z1088" s="450"/>
      <c r="AA1088" s="428"/>
      <c r="AB1088" s="338" t="str">
        <f>IFERROR(AA1088*VLOOKUP(AG1088,【参考】数式用3!$AN$24:$BU$27,MATCH(N1088,【参考】数式用3!$AN$2:$BU$2,0)),"")</f>
        <v/>
      </c>
      <c r="AC1088" s="50"/>
      <c r="AD1088" s="427" t="str">
        <f t="shared" si="67"/>
        <v/>
      </c>
      <c r="AE1088" s="323" t="str">
        <f t="shared" si="68"/>
        <v/>
      </c>
      <c r="AF1088" s="323" t="str">
        <f t="shared" si="69"/>
        <v/>
      </c>
      <c r="AG1088" s="323" t="str">
        <f t="shared" si="70"/>
        <v/>
      </c>
    </row>
    <row r="1089" spans="1:33" ht="25" customHeight="1">
      <c r="A1089" s="430">
        <v>1064</v>
      </c>
      <c r="B1089" s="908" t="str">
        <f>IF(基本情報入力シート!C1126="","",基本情報入力シート!C1126)</f>
        <v/>
      </c>
      <c r="C1089" s="909"/>
      <c r="D1089" s="909"/>
      <c r="E1089" s="909"/>
      <c r="F1089" s="909"/>
      <c r="G1089" s="909"/>
      <c r="H1089" s="909"/>
      <c r="I1089" s="909"/>
      <c r="J1089" s="325" t="str">
        <f>IF(基本情報入力シート!M1126="","",基本情報入力シート!M1126)</f>
        <v/>
      </c>
      <c r="K1089" s="325" t="str">
        <f>IF(基本情報入力シート!R1126="","",基本情報入力シート!R1126)</f>
        <v/>
      </c>
      <c r="L1089" s="325" t="str">
        <f>IF(基本情報入力シート!W1126="","",基本情報入力シート!W1126)</f>
        <v/>
      </c>
      <c r="M1089" s="335" t="str">
        <f>IF(基本情報入力シート!X1126="","",基本情報入力シート!X1126)</f>
        <v/>
      </c>
      <c r="N1089" s="339" t="str">
        <f>IF(基本情報入力シート!Y1126="","",基本情報入力シート!Y1126)</f>
        <v/>
      </c>
      <c r="O1089" s="47"/>
      <c r="P1089" s="48"/>
      <c r="Q1089" s="49"/>
      <c r="R1089" s="47"/>
      <c r="S1089" s="336"/>
      <c r="T1089" s="454" t="str">
        <f>IFERROR(S1089*VLOOKUP(AE1089,【参考】数式用3!$AN$3:$BU$14,MATCH(N1089,【参考】数式用3!$AN$2:$BU$2,0)),"")</f>
        <v/>
      </c>
      <c r="U1089" s="337"/>
      <c r="V1089" s="55"/>
      <c r="W1089" s="55"/>
      <c r="X1089" s="960" t="str">
        <f>IFERROR(V1089*VLOOKUP(AF1089,【参考】数式用3!$AN$15:$BU$23,MATCH(N1089,【参考】数式用3!$AN$2:$BU$2,0)),"")</f>
        <v/>
      </c>
      <c r="Y1089" s="961"/>
      <c r="Z1089" s="450"/>
      <c r="AA1089" s="428"/>
      <c r="AB1089" s="338" t="str">
        <f>IFERROR(AA1089*VLOOKUP(AG1089,【参考】数式用3!$AN$24:$BU$27,MATCH(N1089,【参考】数式用3!$AN$2:$BU$2,0)),"")</f>
        <v/>
      </c>
      <c r="AC1089" s="50"/>
      <c r="AD1089" s="427" t="str">
        <f t="shared" si="67"/>
        <v/>
      </c>
      <c r="AE1089" s="323" t="str">
        <f t="shared" si="68"/>
        <v/>
      </c>
      <c r="AF1089" s="323" t="str">
        <f t="shared" si="69"/>
        <v/>
      </c>
      <c r="AG1089" s="323" t="str">
        <f t="shared" si="70"/>
        <v/>
      </c>
    </row>
    <row r="1090" spans="1:33" ht="25" customHeight="1">
      <c r="A1090" s="430">
        <v>1065</v>
      </c>
      <c r="B1090" s="908" t="str">
        <f>IF(基本情報入力シート!C1127="","",基本情報入力シート!C1127)</f>
        <v/>
      </c>
      <c r="C1090" s="909"/>
      <c r="D1090" s="909"/>
      <c r="E1090" s="909"/>
      <c r="F1090" s="909"/>
      <c r="G1090" s="909"/>
      <c r="H1090" s="909"/>
      <c r="I1090" s="909"/>
      <c r="J1090" s="325" t="str">
        <f>IF(基本情報入力シート!M1127="","",基本情報入力シート!M1127)</f>
        <v/>
      </c>
      <c r="K1090" s="325" t="str">
        <f>IF(基本情報入力シート!R1127="","",基本情報入力シート!R1127)</f>
        <v/>
      </c>
      <c r="L1090" s="325" t="str">
        <f>IF(基本情報入力シート!W1127="","",基本情報入力シート!W1127)</f>
        <v/>
      </c>
      <c r="M1090" s="335" t="str">
        <f>IF(基本情報入力シート!X1127="","",基本情報入力シート!X1127)</f>
        <v/>
      </c>
      <c r="N1090" s="339" t="str">
        <f>IF(基本情報入力シート!Y1127="","",基本情報入力シート!Y1127)</f>
        <v/>
      </c>
      <c r="O1090" s="47"/>
      <c r="P1090" s="48"/>
      <c r="Q1090" s="49"/>
      <c r="R1090" s="47"/>
      <c r="S1090" s="336"/>
      <c r="T1090" s="454" t="str">
        <f>IFERROR(S1090*VLOOKUP(AE1090,【参考】数式用3!$AN$3:$BU$14,MATCH(N1090,【参考】数式用3!$AN$2:$BU$2,0)),"")</f>
        <v/>
      </c>
      <c r="U1090" s="337"/>
      <c r="V1090" s="55"/>
      <c r="W1090" s="55"/>
      <c r="X1090" s="960" t="str">
        <f>IFERROR(V1090*VLOOKUP(AF1090,【参考】数式用3!$AN$15:$BU$23,MATCH(N1090,【参考】数式用3!$AN$2:$BU$2,0)),"")</f>
        <v/>
      </c>
      <c r="Y1090" s="961"/>
      <c r="Z1090" s="450"/>
      <c r="AA1090" s="428"/>
      <c r="AB1090" s="338" t="str">
        <f>IFERROR(AA1090*VLOOKUP(AG1090,【参考】数式用3!$AN$24:$BU$27,MATCH(N1090,【参考】数式用3!$AN$2:$BU$2,0)),"")</f>
        <v/>
      </c>
      <c r="AC1090" s="50"/>
      <c r="AD1090" s="427" t="str">
        <f t="shared" si="67"/>
        <v/>
      </c>
      <c r="AE1090" s="323" t="str">
        <f t="shared" si="68"/>
        <v/>
      </c>
      <c r="AF1090" s="323" t="str">
        <f t="shared" si="69"/>
        <v/>
      </c>
      <c r="AG1090" s="323" t="str">
        <f t="shared" si="70"/>
        <v/>
      </c>
    </row>
    <row r="1091" spans="1:33" ht="25" customHeight="1">
      <c r="A1091" s="430">
        <v>1066</v>
      </c>
      <c r="B1091" s="908" t="str">
        <f>IF(基本情報入力シート!C1128="","",基本情報入力シート!C1128)</f>
        <v/>
      </c>
      <c r="C1091" s="909"/>
      <c r="D1091" s="909"/>
      <c r="E1091" s="909"/>
      <c r="F1091" s="909"/>
      <c r="G1091" s="909"/>
      <c r="H1091" s="909"/>
      <c r="I1091" s="909"/>
      <c r="J1091" s="325" t="str">
        <f>IF(基本情報入力シート!M1128="","",基本情報入力シート!M1128)</f>
        <v/>
      </c>
      <c r="K1091" s="325" t="str">
        <f>IF(基本情報入力シート!R1128="","",基本情報入力シート!R1128)</f>
        <v/>
      </c>
      <c r="L1091" s="325" t="str">
        <f>IF(基本情報入力シート!W1128="","",基本情報入力シート!W1128)</f>
        <v/>
      </c>
      <c r="M1091" s="335" t="str">
        <f>IF(基本情報入力シート!X1128="","",基本情報入力シート!X1128)</f>
        <v/>
      </c>
      <c r="N1091" s="339" t="str">
        <f>IF(基本情報入力シート!Y1128="","",基本情報入力シート!Y1128)</f>
        <v/>
      </c>
      <c r="O1091" s="47"/>
      <c r="P1091" s="48"/>
      <c r="Q1091" s="49"/>
      <c r="R1091" s="47"/>
      <c r="S1091" s="336"/>
      <c r="T1091" s="454" t="str">
        <f>IFERROR(S1091*VLOOKUP(AE1091,【参考】数式用3!$AN$3:$BU$14,MATCH(N1091,【参考】数式用3!$AN$2:$BU$2,0)),"")</f>
        <v/>
      </c>
      <c r="U1091" s="337"/>
      <c r="V1091" s="55"/>
      <c r="W1091" s="55"/>
      <c r="X1091" s="960" t="str">
        <f>IFERROR(V1091*VLOOKUP(AF1091,【参考】数式用3!$AN$15:$BU$23,MATCH(N1091,【参考】数式用3!$AN$2:$BU$2,0)),"")</f>
        <v/>
      </c>
      <c r="Y1091" s="961"/>
      <c r="Z1091" s="450"/>
      <c r="AA1091" s="428"/>
      <c r="AB1091" s="338" t="str">
        <f>IFERROR(AA1091*VLOOKUP(AG1091,【参考】数式用3!$AN$24:$BU$27,MATCH(N1091,【参考】数式用3!$AN$2:$BU$2,0)),"")</f>
        <v/>
      </c>
      <c r="AC1091" s="50"/>
      <c r="AD1091" s="427" t="str">
        <f t="shared" si="67"/>
        <v/>
      </c>
      <c r="AE1091" s="323" t="str">
        <f t="shared" si="68"/>
        <v/>
      </c>
      <c r="AF1091" s="323" t="str">
        <f t="shared" si="69"/>
        <v/>
      </c>
      <c r="AG1091" s="323" t="str">
        <f t="shared" si="70"/>
        <v/>
      </c>
    </row>
    <row r="1092" spans="1:33" ht="25" customHeight="1">
      <c r="A1092" s="430">
        <v>1067</v>
      </c>
      <c r="B1092" s="908" t="str">
        <f>IF(基本情報入力シート!C1129="","",基本情報入力シート!C1129)</f>
        <v/>
      </c>
      <c r="C1092" s="909"/>
      <c r="D1092" s="909"/>
      <c r="E1092" s="909"/>
      <c r="F1092" s="909"/>
      <c r="G1092" s="909"/>
      <c r="H1092" s="909"/>
      <c r="I1092" s="909"/>
      <c r="J1092" s="325" t="str">
        <f>IF(基本情報入力シート!M1129="","",基本情報入力シート!M1129)</f>
        <v/>
      </c>
      <c r="K1092" s="325" t="str">
        <f>IF(基本情報入力シート!R1129="","",基本情報入力シート!R1129)</f>
        <v/>
      </c>
      <c r="L1092" s="325" t="str">
        <f>IF(基本情報入力シート!W1129="","",基本情報入力シート!W1129)</f>
        <v/>
      </c>
      <c r="M1092" s="335" t="str">
        <f>IF(基本情報入力シート!X1129="","",基本情報入力シート!X1129)</f>
        <v/>
      </c>
      <c r="N1092" s="339" t="str">
        <f>IF(基本情報入力シート!Y1129="","",基本情報入力シート!Y1129)</f>
        <v/>
      </c>
      <c r="O1092" s="47"/>
      <c r="P1092" s="48"/>
      <c r="Q1092" s="49"/>
      <c r="R1092" s="47"/>
      <c r="S1092" s="336"/>
      <c r="T1092" s="454" t="str">
        <f>IFERROR(S1092*VLOOKUP(AE1092,【参考】数式用3!$AN$3:$BU$14,MATCH(N1092,【参考】数式用3!$AN$2:$BU$2,0)),"")</f>
        <v/>
      </c>
      <c r="U1092" s="337"/>
      <c r="V1092" s="55"/>
      <c r="W1092" s="55"/>
      <c r="X1092" s="960" t="str">
        <f>IFERROR(V1092*VLOOKUP(AF1092,【参考】数式用3!$AN$15:$BU$23,MATCH(N1092,【参考】数式用3!$AN$2:$BU$2,0)),"")</f>
        <v/>
      </c>
      <c r="Y1092" s="961"/>
      <c r="Z1092" s="450"/>
      <c r="AA1092" s="428"/>
      <c r="AB1092" s="338" t="str">
        <f>IFERROR(AA1092*VLOOKUP(AG1092,【参考】数式用3!$AN$24:$BU$27,MATCH(N1092,【参考】数式用3!$AN$2:$BU$2,0)),"")</f>
        <v/>
      </c>
      <c r="AC1092" s="50"/>
      <c r="AD1092" s="427" t="str">
        <f t="shared" si="67"/>
        <v/>
      </c>
      <c r="AE1092" s="323" t="str">
        <f t="shared" si="68"/>
        <v/>
      </c>
      <c r="AF1092" s="323" t="str">
        <f t="shared" si="69"/>
        <v/>
      </c>
      <c r="AG1092" s="323" t="str">
        <f t="shared" si="70"/>
        <v/>
      </c>
    </row>
    <row r="1093" spans="1:33" ht="25" customHeight="1">
      <c r="A1093" s="430">
        <v>1068</v>
      </c>
      <c r="B1093" s="908" t="str">
        <f>IF(基本情報入力シート!C1130="","",基本情報入力シート!C1130)</f>
        <v/>
      </c>
      <c r="C1093" s="909"/>
      <c r="D1093" s="909"/>
      <c r="E1093" s="909"/>
      <c r="F1093" s="909"/>
      <c r="G1093" s="909"/>
      <c r="H1093" s="909"/>
      <c r="I1093" s="909"/>
      <c r="J1093" s="325" t="str">
        <f>IF(基本情報入力シート!M1130="","",基本情報入力シート!M1130)</f>
        <v/>
      </c>
      <c r="K1093" s="325" t="str">
        <f>IF(基本情報入力シート!R1130="","",基本情報入力シート!R1130)</f>
        <v/>
      </c>
      <c r="L1093" s="325" t="str">
        <f>IF(基本情報入力シート!W1130="","",基本情報入力シート!W1130)</f>
        <v/>
      </c>
      <c r="M1093" s="335" t="str">
        <f>IF(基本情報入力シート!X1130="","",基本情報入力シート!X1130)</f>
        <v/>
      </c>
      <c r="N1093" s="339" t="str">
        <f>IF(基本情報入力シート!Y1130="","",基本情報入力シート!Y1130)</f>
        <v/>
      </c>
      <c r="O1093" s="47"/>
      <c r="P1093" s="48"/>
      <c r="Q1093" s="49"/>
      <c r="R1093" s="47"/>
      <c r="S1093" s="336"/>
      <c r="T1093" s="454" t="str">
        <f>IFERROR(S1093*VLOOKUP(AE1093,【参考】数式用3!$AN$3:$BU$14,MATCH(N1093,【参考】数式用3!$AN$2:$BU$2,0)),"")</f>
        <v/>
      </c>
      <c r="U1093" s="337"/>
      <c r="V1093" s="55"/>
      <c r="W1093" s="55"/>
      <c r="X1093" s="960" t="str">
        <f>IFERROR(V1093*VLOOKUP(AF1093,【参考】数式用3!$AN$15:$BU$23,MATCH(N1093,【参考】数式用3!$AN$2:$BU$2,0)),"")</f>
        <v/>
      </c>
      <c r="Y1093" s="961"/>
      <c r="Z1093" s="450"/>
      <c r="AA1093" s="428"/>
      <c r="AB1093" s="338" t="str">
        <f>IFERROR(AA1093*VLOOKUP(AG1093,【参考】数式用3!$AN$24:$BU$27,MATCH(N1093,【参考】数式用3!$AN$2:$BU$2,0)),"")</f>
        <v/>
      </c>
      <c r="AC1093" s="50"/>
      <c r="AD1093" s="427" t="str">
        <f t="shared" si="67"/>
        <v/>
      </c>
      <c r="AE1093" s="323" t="str">
        <f t="shared" si="68"/>
        <v/>
      </c>
      <c r="AF1093" s="323" t="str">
        <f t="shared" si="69"/>
        <v/>
      </c>
      <c r="AG1093" s="323" t="str">
        <f t="shared" si="70"/>
        <v/>
      </c>
    </row>
    <row r="1094" spans="1:33" ht="25" customHeight="1">
      <c r="A1094" s="430">
        <v>1069</v>
      </c>
      <c r="B1094" s="908" t="str">
        <f>IF(基本情報入力シート!C1131="","",基本情報入力シート!C1131)</f>
        <v/>
      </c>
      <c r="C1094" s="909"/>
      <c r="D1094" s="909"/>
      <c r="E1094" s="909"/>
      <c r="F1094" s="909"/>
      <c r="G1094" s="909"/>
      <c r="H1094" s="909"/>
      <c r="I1094" s="909"/>
      <c r="J1094" s="325" t="str">
        <f>IF(基本情報入力シート!M1131="","",基本情報入力シート!M1131)</f>
        <v/>
      </c>
      <c r="K1094" s="325" t="str">
        <f>IF(基本情報入力シート!R1131="","",基本情報入力シート!R1131)</f>
        <v/>
      </c>
      <c r="L1094" s="325" t="str">
        <f>IF(基本情報入力シート!W1131="","",基本情報入力シート!W1131)</f>
        <v/>
      </c>
      <c r="M1094" s="335" t="str">
        <f>IF(基本情報入力シート!X1131="","",基本情報入力シート!X1131)</f>
        <v/>
      </c>
      <c r="N1094" s="339" t="str">
        <f>IF(基本情報入力シート!Y1131="","",基本情報入力シート!Y1131)</f>
        <v/>
      </c>
      <c r="O1094" s="47"/>
      <c r="P1094" s="48"/>
      <c r="Q1094" s="49"/>
      <c r="R1094" s="47"/>
      <c r="S1094" s="336"/>
      <c r="T1094" s="454" t="str">
        <f>IFERROR(S1094*VLOOKUP(AE1094,【参考】数式用3!$AN$3:$BU$14,MATCH(N1094,【参考】数式用3!$AN$2:$BU$2,0)),"")</f>
        <v/>
      </c>
      <c r="U1094" s="337"/>
      <c r="V1094" s="55"/>
      <c r="W1094" s="55"/>
      <c r="X1094" s="960" t="str">
        <f>IFERROR(V1094*VLOOKUP(AF1094,【参考】数式用3!$AN$15:$BU$23,MATCH(N1094,【参考】数式用3!$AN$2:$BU$2,0)),"")</f>
        <v/>
      </c>
      <c r="Y1094" s="961"/>
      <c r="Z1094" s="450"/>
      <c r="AA1094" s="428"/>
      <c r="AB1094" s="338" t="str">
        <f>IFERROR(AA1094*VLOOKUP(AG1094,【参考】数式用3!$AN$24:$BU$27,MATCH(N1094,【参考】数式用3!$AN$2:$BU$2,0)),"")</f>
        <v/>
      </c>
      <c r="AC1094" s="50"/>
      <c r="AD1094" s="427" t="str">
        <f t="shared" si="67"/>
        <v/>
      </c>
      <c r="AE1094" s="323" t="str">
        <f t="shared" si="68"/>
        <v/>
      </c>
      <c r="AF1094" s="323" t="str">
        <f t="shared" si="69"/>
        <v/>
      </c>
      <c r="AG1094" s="323" t="str">
        <f t="shared" si="70"/>
        <v/>
      </c>
    </row>
    <row r="1095" spans="1:33" ht="25" customHeight="1">
      <c r="A1095" s="430">
        <v>1070</v>
      </c>
      <c r="B1095" s="908" t="str">
        <f>IF(基本情報入力シート!C1132="","",基本情報入力シート!C1132)</f>
        <v/>
      </c>
      <c r="C1095" s="909"/>
      <c r="D1095" s="909"/>
      <c r="E1095" s="909"/>
      <c r="F1095" s="909"/>
      <c r="G1095" s="909"/>
      <c r="H1095" s="909"/>
      <c r="I1095" s="909"/>
      <c r="J1095" s="325" t="str">
        <f>IF(基本情報入力シート!M1132="","",基本情報入力シート!M1132)</f>
        <v/>
      </c>
      <c r="K1095" s="325" t="str">
        <f>IF(基本情報入力シート!R1132="","",基本情報入力シート!R1132)</f>
        <v/>
      </c>
      <c r="L1095" s="325" t="str">
        <f>IF(基本情報入力シート!W1132="","",基本情報入力シート!W1132)</f>
        <v/>
      </c>
      <c r="M1095" s="335" t="str">
        <f>IF(基本情報入力シート!X1132="","",基本情報入力シート!X1132)</f>
        <v/>
      </c>
      <c r="N1095" s="339" t="str">
        <f>IF(基本情報入力シート!Y1132="","",基本情報入力シート!Y1132)</f>
        <v/>
      </c>
      <c r="O1095" s="47"/>
      <c r="P1095" s="48"/>
      <c r="Q1095" s="49"/>
      <c r="R1095" s="47"/>
      <c r="S1095" s="336"/>
      <c r="T1095" s="454" t="str">
        <f>IFERROR(S1095*VLOOKUP(AE1095,【参考】数式用3!$AN$3:$BU$14,MATCH(N1095,【参考】数式用3!$AN$2:$BU$2,0)),"")</f>
        <v/>
      </c>
      <c r="U1095" s="337"/>
      <c r="V1095" s="55"/>
      <c r="W1095" s="55"/>
      <c r="X1095" s="960" t="str">
        <f>IFERROR(V1095*VLOOKUP(AF1095,【参考】数式用3!$AN$15:$BU$23,MATCH(N1095,【参考】数式用3!$AN$2:$BU$2,0)),"")</f>
        <v/>
      </c>
      <c r="Y1095" s="961"/>
      <c r="Z1095" s="450"/>
      <c r="AA1095" s="428"/>
      <c r="AB1095" s="338" t="str">
        <f>IFERROR(AA1095*VLOOKUP(AG1095,【参考】数式用3!$AN$24:$BU$27,MATCH(N1095,【参考】数式用3!$AN$2:$BU$2,0)),"")</f>
        <v/>
      </c>
      <c r="AC1095" s="50"/>
      <c r="AD1095" s="427" t="str">
        <f t="shared" si="67"/>
        <v/>
      </c>
      <c r="AE1095" s="323" t="str">
        <f t="shared" si="68"/>
        <v/>
      </c>
      <c r="AF1095" s="323" t="str">
        <f t="shared" si="69"/>
        <v/>
      </c>
      <c r="AG1095" s="323" t="str">
        <f t="shared" si="70"/>
        <v/>
      </c>
    </row>
    <row r="1096" spans="1:33" ht="25" customHeight="1">
      <c r="A1096" s="430">
        <v>1071</v>
      </c>
      <c r="B1096" s="908" t="str">
        <f>IF(基本情報入力シート!C1133="","",基本情報入力シート!C1133)</f>
        <v/>
      </c>
      <c r="C1096" s="909"/>
      <c r="D1096" s="909"/>
      <c r="E1096" s="909"/>
      <c r="F1096" s="909"/>
      <c r="G1096" s="909"/>
      <c r="H1096" s="909"/>
      <c r="I1096" s="909"/>
      <c r="J1096" s="325" t="str">
        <f>IF(基本情報入力シート!M1133="","",基本情報入力シート!M1133)</f>
        <v/>
      </c>
      <c r="K1096" s="325" t="str">
        <f>IF(基本情報入力シート!R1133="","",基本情報入力シート!R1133)</f>
        <v/>
      </c>
      <c r="L1096" s="325" t="str">
        <f>IF(基本情報入力シート!W1133="","",基本情報入力シート!W1133)</f>
        <v/>
      </c>
      <c r="M1096" s="335" t="str">
        <f>IF(基本情報入力シート!X1133="","",基本情報入力シート!X1133)</f>
        <v/>
      </c>
      <c r="N1096" s="339" t="str">
        <f>IF(基本情報入力シート!Y1133="","",基本情報入力シート!Y1133)</f>
        <v/>
      </c>
      <c r="O1096" s="47"/>
      <c r="P1096" s="48"/>
      <c r="Q1096" s="49"/>
      <c r="R1096" s="47"/>
      <c r="S1096" s="336"/>
      <c r="T1096" s="454" t="str">
        <f>IFERROR(S1096*VLOOKUP(AE1096,【参考】数式用3!$AN$3:$BU$14,MATCH(N1096,【参考】数式用3!$AN$2:$BU$2,0)),"")</f>
        <v/>
      </c>
      <c r="U1096" s="337"/>
      <c r="V1096" s="55"/>
      <c r="W1096" s="55"/>
      <c r="X1096" s="960" t="str">
        <f>IFERROR(V1096*VLOOKUP(AF1096,【参考】数式用3!$AN$15:$BU$23,MATCH(N1096,【参考】数式用3!$AN$2:$BU$2,0)),"")</f>
        <v/>
      </c>
      <c r="Y1096" s="961"/>
      <c r="Z1096" s="450"/>
      <c r="AA1096" s="428"/>
      <c r="AB1096" s="338" t="str">
        <f>IFERROR(AA1096*VLOOKUP(AG1096,【参考】数式用3!$AN$24:$BU$27,MATCH(N1096,【参考】数式用3!$AN$2:$BU$2,0)),"")</f>
        <v/>
      </c>
      <c r="AC1096" s="50"/>
      <c r="AD1096" s="427" t="str">
        <f t="shared" si="67"/>
        <v/>
      </c>
      <c r="AE1096" s="323" t="str">
        <f t="shared" si="68"/>
        <v/>
      </c>
      <c r="AF1096" s="323" t="str">
        <f t="shared" si="69"/>
        <v/>
      </c>
      <c r="AG1096" s="323" t="str">
        <f t="shared" si="70"/>
        <v/>
      </c>
    </row>
    <row r="1097" spans="1:33" ht="25" customHeight="1">
      <c r="A1097" s="430">
        <v>1072</v>
      </c>
      <c r="B1097" s="908" t="str">
        <f>IF(基本情報入力シート!C1134="","",基本情報入力シート!C1134)</f>
        <v/>
      </c>
      <c r="C1097" s="909"/>
      <c r="D1097" s="909"/>
      <c r="E1097" s="909"/>
      <c r="F1097" s="909"/>
      <c r="G1097" s="909"/>
      <c r="H1097" s="909"/>
      <c r="I1097" s="909"/>
      <c r="J1097" s="325" t="str">
        <f>IF(基本情報入力シート!M1134="","",基本情報入力シート!M1134)</f>
        <v/>
      </c>
      <c r="K1097" s="325" t="str">
        <f>IF(基本情報入力シート!R1134="","",基本情報入力シート!R1134)</f>
        <v/>
      </c>
      <c r="L1097" s="325" t="str">
        <f>IF(基本情報入力シート!W1134="","",基本情報入力シート!W1134)</f>
        <v/>
      </c>
      <c r="M1097" s="335" t="str">
        <f>IF(基本情報入力シート!X1134="","",基本情報入力シート!X1134)</f>
        <v/>
      </c>
      <c r="N1097" s="339" t="str">
        <f>IF(基本情報入力シート!Y1134="","",基本情報入力シート!Y1134)</f>
        <v/>
      </c>
      <c r="O1097" s="47"/>
      <c r="P1097" s="48"/>
      <c r="Q1097" s="49"/>
      <c r="R1097" s="47"/>
      <c r="S1097" s="336"/>
      <c r="T1097" s="454" t="str">
        <f>IFERROR(S1097*VLOOKUP(AE1097,【参考】数式用3!$AN$3:$BU$14,MATCH(N1097,【参考】数式用3!$AN$2:$BU$2,0)),"")</f>
        <v/>
      </c>
      <c r="U1097" s="337"/>
      <c r="V1097" s="55"/>
      <c r="W1097" s="55"/>
      <c r="X1097" s="960" t="str">
        <f>IFERROR(V1097*VLOOKUP(AF1097,【参考】数式用3!$AN$15:$BU$23,MATCH(N1097,【参考】数式用3!$AN$2:$BU$2,0)),"")</f>
        <v/>
      </c>
      <c r="Y1097" s="961"/>
      <c r="Z1097" s="450"/>
      <c r="AA1097" s="428"/>
      <c r="AB1097" s="338" t="str">
        <f>IFERROR(AA1097*VLOOKUP(AG1097,【参考】数式用3!$AN$24:$BU$27,MATCH(N1097,【参考】数式用3!$AN$2:$BU$2,0)),"")</f>
        <v/>
      </c>
      <c r="AC1097" s="50"/>
      <c r="AD1097" s="427" t="str">
        <f t="shared" si="67"/>
        <v/>
      </c>
      <c r="AE1097" s="323" t="str">
        <f t="shared" si="68"/>
        <v/>
      </c>
      <c r="AF1097" s="323" t="str">
        <f t="shared" si="69"/>
        <v/>
      </c>
      <c r="AG1097" s="323" t="str">
        <f t="shared" si="70"/>
        <v/>
      </c>
    </row>
    <row r="1098" spans="1:33" ht="25" customHeight="1">
      <c r="A1098" s="430">
        <v>1073</v>
      </c>
      <c r="B1098" s="908" t="str">
        <f>IF(基本情報入力シート!C1135="","",基本情報入力シート!C1135)</f>
        <v/>
      </c>
      <c r="C1098" s="909"/>
      <c r="D1098" s="909"/>
      <c r="E1098" s="909"/>
      <c r="F1098" s="909"/>
      <c r="G1098" s="909"/>
      <c r="H1098" s="909"/>
      <c r="I1098" s="909"/>
      <c r="J1098" s="325" t="str">
        <f>IF(基本情報入力シート!M1135="","",基本情報入力シート!M1135)</f>
        <v/>
      </c>
      <c r="K1098" s="325" t="str">
        <f>IF(基本情報入力シート!R1135="","",基本情報入力シート!R1135)</f>
        <v/>
      </c>
      <c r="L1098" s="325" t="str">
        <f>IF(基本情報入力シート!W1135="","",基本情報入力シート!W1135)</f>
        <v/>
      </c>
      <c r="M1098" s="335" t="str">
        <f>IF(基本情報入力シート!X1135="","",基本情報入力シート!X1135)</f>
        <v/>
      </c>
      <c r="N1098" s="339" t="str">
        <f>IF(基本情報入力シート!Y1135="","",基本情報入力シート!Y1135)</f>
        <v/>
      </c>
      <c r="O1098" s="47"/>
      <c r="P1098" s="48"/>
      <c r="Q1098" s="49"/>
      <c r="R1098" s="47"/>
      <c r="S1098" s="336"/>
      <c r="T1098" s="454" t="str">
        <f>IFERROR(S1098*VLOOKUP(AE1098,【参考】数式用3!$AN$3:$BU$14,MATCH(N1098,【参考】数式用3!$AN$2:$BU$2,0)),"")</f>
        <v/>
      </c>
      <c r="U1098" s="337"/>
      <c r="V1098" s="55"/>
      <c r="W1098" s="55"/>
      <c r="X1098" s="960" t="str">
        <f>IFERROR(V1098*VLOOKUP(AF1098,【参考】数式用3!$AN$15:$BU$23,MATCH(N1098,【参考】数式用3!$AN$2:$BU$2,0)),"")</f>
        <v/>
      </c>
      <c r="Y1098" s="961"/>
      <c r="Z1098" s="450"/>
      <c r="AA1098" s="428"/>
      <c r="AB1098" s="338" t="str">
        <f>IFERROR(AA1098*VLOOKUP(AG1098,【参考】数式用3!$AN$24:$BU$27,MATCH(N1098,【参考】数式用3!$AN$2:$BU$2,0)),"")</f>
        <v/>
      </c>
      <c r="AC1098" s="50"/>
      <c r="AD1098" s="427" t="str">
        <f t="shared" si="67"/>
        <v/>
      </c>
      <c r="AE1098" s="323" t="str">
        <f t="shared" si="68"/>
        <v/>
      </c>
      <c r="AF1098" s="323" t="str">
        <f t="shared" si="69"/>
        <v/>
      </c>
      <c r="AG1098" s="323" t="str">
        <f t="shared" si="70"/>
        <v/>
      </c>
    </row>
    <row r="1099" spans="1:33" ht="25" customHeight="1">
      <c r="A1099" s="430">
        <v>1074</v>
      </c>
      <c r="B1099" s="908" t="str">
        <f>IF(基本情報入力シート!C1136="","",基本情報入力シート!C1136)</f>
        <v/>
      </c>
      <c r="C1099" s="909"/>
      <c r="D1099" s="909"/>
      <c r="E1099" s="909"/>
      <c r="F1099" s="909"/>
      <c r="G1099" s="909"/>
      <c r="H1099" s="909"/>
      <c r="I1099" s="909"/>
      <c r="J1099" s="325" t="str">
        <f>IF(基本情報入力シート!M1136="","",基本情報入力シート!M1136)</f>
        <v/>
      </c>
      <c r="K1099" s="325" t="str">
        <f>IF(基本情報入力シート!R1136="","",基本情報入力シート!R1136)</f>
        <v/>
      </c>
      <c r="L1099" s="325" t="str">
        <f>IF(基本情報入力シート!W1136="","",基本情報入力シート!W1136)</f>
        <v/>
      </c>
      <c r="M1099" s="335" t="str">
        <f>IF(基本情報入力シート!X1136="","",基本情報入力シート!X1136)</f>
        <v/>
      </c>
      <c r="N1099" s="339" t="str">
        <f>IF(基本情報入力シート!Y1136="","",基本情報入力シート!Y1136)</f>
        <v/>
      </c>
      <c r="O1099" s="47"/>
      <c r="P1099" s="48"/>
      <c r="Q1099" s="49"/>
      <c r="R1099" s="47"/>
      <c r="S1099" s="336"/>
      <c r="T1099" s="454" t="str">
        <f>IFERROR(S1099*VLOOKUP(AE1099,【参考】数式用3!$AN$3:$BU$14,MATCH(N1099,【参考】数式用3!$AN$2:$BU$2,0)),"")</f>
        <v/>
      </c>
      <c r="U1099" s="337"/>
      <c r="V1099" s="55"/>
      <c r="W1099" s="55"/>
      <c r="X1099" s="960" t="str">
        <f>IFERROR(V1099*VLOOKUP(AF1099,【参考】数式用3!$AN$15:$BU$23,MATCH(N1099,【参考】数式用3!$AN$2:$BU$2,0)),"")</f>
        <v/>
      </c>
      <c r="Y1099" s="961"/>
      <c r="Z1099" s="450"/>
      <c r="AA1099" s="428"/>
      <c r="AB1099" s="338" t="str">
        <f>IFERROR(AA1099*VLOOKUP(AG1099,【参考】数式用3!$AN$24:$BU$27,MATCH(N1099,【参考】数式用3!$AN$2:$BU$2,0)),"")</f>
        <v/>
      </c>
      <c r="AC1099" s="50"/>
      <c r="AD1099" s="427" t="str">
        <f t="shared" si="67"/>
        <v/>
      </c>
      <c r="AE1099" s="323" t="str">
        <f t="shared" si="68"/>
        <v/>
      </c>
      <c r="AF1099" s="323" t="str">
        <f t="shared" si="69"/>
        <v/>
      </c>
      <c r="AG1099" s="323" t="str">
        <f t="shared" si="70"/>
        <v/>
      </c>
    </row>
    <row r="1100" spans="1:33" ht="25" customHeight="1">
      <c r="A1100" s="430">
        <v>1075</v>
      </c>
      <c r="B1100" s="908" t="str">
        <f>IF(基本情報入力シート!C1137="","",基本情報入力シート!C1137)</f>
        <v/>
      </c>
      <c r="C1100" s="909"/>
      <c r="D1100" s="909"/>
      <c r="E1100" s="909"/>
      <c r="F1100" s="909"/>
      <c r="G1100" s="909"/>
      <c r="H1100" s="909"/>
      <c r="I1100" s="909"/>
      <c r="J1100" s="325" t="str">
        <f>IF(基本情報入力シート!M1137="","",基本情報入力シート!M1137)</f>
        <v/>
      </c>
      <c r="K1100" s="325" t="str">
        <f>IF(基本情報入力シート!R1137="","",基本情報入力シート!R1137)</f>
        <v/>
      </c>
      <c r="L1100" s="325" t="str">
        <f>IF(基本情報入力シート!W1137="","",基本情報入力シート!W1137)</f>
        <v/>
      </c>
      <c r="M1100" s="335" t="str">
        <f>IF(基本情報入力シート!X1137="","",基本情報入力シート!X1137)</f>
        <v/>
      </c>
      <c r="N1100" s="339" t="str">
        <f>IF(基本情報入力シート!Y1137="","",基本情報入力シート!Y1137)</f>
        <v/>
      </c>
      <c r="O1100" s="47"/>
      <c r="P1100" s="48"/>
      <c r="Q1100" s="49"/>
      <c r="R1100" s="47"/>
      <c r="S1100" s="336"/>
      <c r="T1100" s="454" t="str">
        <f>IFERROR(S1100*VLOOKUP(AE1100,【参考】数式用3!$AN$3:$BU$14,MATCH(N1100,【参考】数式用3!$AN$2:$BU$2,0)),"")</f>
        <v/>
      </c>
      <c r="U1100" s="337"/>
      <c r="V1100" s="55"/>
      <c r="W1100" s="55"/>
      <c r="X1100" s="960" t="str">
        <f>IFERROR(V1100*VLOOKUP(AF1100,【参考】数式用3!$AN$15:$BU$23,MATCH(N1100,【参考】数式用3!$AN$2:$BU$2,0)),"")</f>
        <v/>
      </c>
      <c r="Y1100" s="961"/>
      <c r="Z1100" s="450"/>
      <c r="AA1100" s="428"/>
      <c r="AB1100" s="338" t="str">
        <f>IFERROR(AA1100*VLOOKUP(AG1100,【参考】数式用3!$AN$24:$BU$27,MATCH(N1100,【参考】数式用3!$AN$2:$BU$2,0)),"")</f>
        <v/>
      </c>
      <c r="AC1100" s="50"/>
      <c r="AD1100" s="427" t="str">
        <f t="shared" si="67"/>
        <v/>
      </c>
      <c r="AE1100" s="323" t="str">
        <f t="shared" si="68"/>
        <v/>
      </c>
      <c r="AF1100" s="323" t="str">
        <f t="shared" si="69"/>
        <v/>
      </c>
      <c r="AG1100" s="323" t="str">
        <f t="shared" si="70"/>
        <v/>
      </c>
    </row>
    <row r="1101" spans="1:33" ht="25" customHeight="1">
      <c r="A1101" s="430">
        <v>1076</v>
      </c>
      <c r="B1101" s="908" t="str">
        <f>IF(基本情報入力シート!C1138="","",基本情報入力シート!C1138)</f>
        <v/>
      </c>
      <c r="C1101" s="909"/>
      <c r="D1101" s="909"/>
      <c r="E1101" s="909"/>
      <c r="F1101" s="909"/>
      <c r="G1101" s="909"/>
      <c r="H1101" s="909"/>
      <c r="I1101" s="909"/>
      <c r="J1101" s="325" t="str">
        <f>IF(基本情報入力シート!M1138="","",基本情報入力シート!M1138)</f>
        <v/>
      </c>
      <c r="K1101" s="325" t="str">
        <f>IF(基本情報入力シート!R1138="","",基本情報入力シート!R1138)</f>
        <v/>
      </c>
      <c r="L1101" s="325" t="str">
        <f>IF(基本情報入力シート!W1138="","",基本情報入力シート!W1138)</f>
        <v/>
      </c>
      <c r="M1101" s="335" t="str">
        <f>IF(基本情報入力シート!X1138="","",基本情報入力シート!X1138)</f>
        <v/>
      </c>
      <c r="N1101" s="339" t="str">
        <f>IF(基本情報入力シート!Y1138="","",基本情報入力シート!Y1138)</f>
        <v/>
      </c>
      <c r="O1101" s="47"/>
      <c r="P1101" s="48"/>
      <c r="Q1101" s="49"/>
      <c r="R1101" s="47"/>
      <c r="S1101" s="336"/>
      <c r="T1101" s="454" t="str">
        <f>IFERROR(S1101*VLOOKUP(AE1101,【参考】数式用3!$AN$3:$BU$14,MATCH(N1101,【参考】数式用3!$AN$2:$BU$2,0)),"")</f>
        <v/>
      </c>
      <c r="U1101" s="337"/>
      <c r="V1101" s="55"/>
      <c r="W1101" s="55"/>
      <c r="X1101" s="960" t="str">
        <f>IFERROR(V1101*VLOOKUP(AF1101,【参考】数式用3!$AN$15:$BU$23,MATCH(N1101,【参考】数式用3!$AN$2:$BU$2,0)),"")</f>
        <v/>
      </c>
      <c r="Y1101" s="961"/>
      <c r="Z1101" s="450"/>
      <c r="AA1101" s="428"/>
      <c r="AB1101" s="338" t="str">
        <f>IFERROR(AA1101*VLOOKUP(AG1101,【参考】数式用3!$AN$24:$BU$27,MATCH(N1101,【参考】数式用3!$AN$2:$BU$2,0)),"")</f>
        <v/>
      </c>
      <c r="AC1101" s="50"/>
      <c r="AD1101" s="427" t="str">
        <f t="shared" si="67"/>
        <v/>
      </c>
      <c r="AE1101" s="323" t="str">
        <f t="shared" si="68"/>
        <v/>
      </c>
      <c r="AF1101" s="323" t="str">
        <f t="shared" si="69"/>
        <v/>
      </c>
      <c r="AG1101" s="323" t="str">
        <f t="shared" si="70"/>
        <v/>
      </c>
    </row>
    <row r="1102" spans="1:33" ht="25" customHeight="1">
      <c r="A1102" s="430">
        <v>1077</v>
      </c>
      <c r="B1102" s="908" t="str">
        <f>IF(基本情報入力シート!C1139="","",基本情報入力シート!C1139)</f>
        <v/>
      </c>
      <c r="C1102" s="909"/>
      <c r="D1102" s="909"/>
      <c r="E1102" s="909"/>
      <c r="F1102" s="909"/>
      <c r="G1102" s="909"/>
      <c r="H1102" s="909"/>
      <c r="I1102" s="909"/>
      <c r="J1102" s="325" t="str">
        <f>IF(基本情報入力シート!M1139="","",基本情報入力シート!M1139)</f>
        <v/>
      </c>
      <c r="K1102" s="325" t="str">
        <f>IF(基本情報入力シート!R1139="","",基本情報入力シート!R1139)</f>
        <v/>
      </c>
      <c r="L1102" s="325" t="str">
        <f>IF(基本情報入力シート!W1139="","",基本情報入力シート!W1139)</f>
        <v/>
      </c>
      <c r="M1102" s="335" t="str">
        <f>IF(基本情報入力シート!X1139="","",基本情報入力シート!X1139)</f>
        <v/>
      </c>
      <c r="N1102" s="339" t="str">
        <f>IF(基本情報入力シート!Y1139="","",基本情報入力シート!Y1139)</f>
        <v/>
      </c>
      <c r="O1102" s="47"/>
      <c r="P1102" s="48"/>
      <c r="Q1102" s="49"/>
      <c r="R1102" s="47"/>
      <c r="S1102" s="336"/>
      <c r="T1102" s="454" t="str">
        <f>IFERROR(S1102*VLOOKUP(AE1102,【参考】数式用3!$AN$3:$BU$14,MATCH(N1102,【参考】数式用3!$AN$2:$BU$2,0)),"")</f>
        <v/>
      </c>
      <c r="U1102" s="337"/>
      <c r="V1102" s="55"/>
      <c r="W1102" s="55"/>
      <c r="X1102" s="960" t="str">
        <f>IFERROR(V1102*VLOOKUP(AF1102,【参考】数式用3!$AN$15:$BU$23,MATCH(N1102,【参考】数式用3!$AN$2:$BU$2,0)),"")</f>
        <v/>
      </c>
      <c r="Y1102" s="961"/>
      <c r="Z1102" s="450"/>
      <c r="AA1102" s="428"/>
      <c r="AB1102" s="338" t="str">
        <f>IFERROR(AA1102*VLOOKUP(AG1102,【参考】数式用3!$AN$24:$BU$27,MATCH(N1102,【参考】数式用3!$AN$2:$BU$2,0)),"")</f>
        <v/>
      </c>
      <c r="AC1102" s="50"/>
      <c r="AD1102" s="427" t="str">
        <f t="shared" si="67"/>
        <v/>
      </c>
      <c r="AE1102" s="323" t="str">
        <f t="shared" si="68"/>
        <v/>
      </c>
      <c r="AF1102" s="323" t="str">
        <f t="shared" si="69"/>
        <v/>
      </c>
      <c r="AG1102" s="323" t="str">
        <f t="shared" si="70"/>
        <v/>
      </c>
    </row>
    <row r="1103" spans="1:33" ht="25" customHeight="1">
      <c r="A1103" s="430">
        <v>1078</v>
      </c>
      <c r="B1103" s="908" t="str">
        <f>IF(基本情報入力シート!C1140="","",基本情報入力シート!C1140)</f>
        <v/>
      </c>
      <c r="C1103" s="909"/>
      <c r="D1103" s="909"/>
      <c r="E1103" s="909"/>
      <c r="F1103" s="909"/>
      <c r="G1103" s="909"/>
      <c r="H1103" s="909"/>
      <c r="I1103" s="909"/>
      <c r="J1103" s="325" t="str">
        <f>IF(基本情報入力シート!M1140="","",基本情報入力シート!M1140)</f>
        <v/>
      </c>
      <c r="K1103" s="325" t="str">
        <f>IF(基本情報入力シート!R1140="","",基本情報入力シート!R1140)</f>
        <v/>
      </c>
      <c r="L1103" s="325" t="str">
        <f>IF(基本情報入力シート!W1140="","",基本情報入力シート!W1140)</f>
        <v/>
      </c>
      <c r="M1103" s="335" t="str">
        <f>IF(基本情報入力シート!X1140="","",基本情報入力シート!X1140)</f>
        <v/>
      </c>
      <c r="N1103" s="339" t="str">
        <f>IF(基本情報入力シート!Y1140="","",基本情報入力シート!Y1140)</f>
        <v/>
      </c>
      <c r="O1103" s="47"/>
      <c r="P1103" s="48"/>
      <c r="Q1103" s="49"/>
      <c r="R1103" s="47"/>
      <c r="S1103" s="336"/>
      <c r="T1103" s="454" t="str">
        <f>IFERROR(S1103*VLOOKUP(AE1103,【参考】数式用3!$AN$3:$BU$14,MATCH(N1103,【参考】数式用3!$AN$2:$BU$2,0)),"")</f>
        <v/>
      </c>
      <c r="U1103" s="337"/>
      <c r="V1103" s="55"/>
      <c r="W1103" s="55"/>
      <c r="X1103" s="960" t="str">
        <f>IFERROR(V1103*VLOOKUP(AF1103,【参考】数式用3!$AN$15:$BU$23,MATCH(N1103,【参考】数式用3!$AN$2:$BU$2,0)),"")</f>
        <v/>
      </c>
      <c r="Y1103" s="961"/>
      <c r="Z1103" s="450"/>
      <c r="AA1103" s="428"/>
      <c r="AB1103" s="338" t="str">
        <f>IFERROR(AA1103*VLOOKUP(AG1103,【参考】数式用3!$AN$24:$BU$27,MATCH(N1103,【参考】数式用3!$AN$2:$BU$2,0)),"")</f>
        <v/>
      </c>
      <c r="AC1103" s="50"/>
      <c r="AD1103" s="427" t="str">
        <f t="shared" si="67"/>
        <v/>
      </c>
      <c r="AE1103" s="323" t="str">
        <f t="shared" si="68"/>
        <v/>
      </c>
      <c r="AF1103" s="323" t="str">
        <f t="shared" si="69"/>
        <v/>
      </c>
      <c r="AG1103" s="323" t="str">
        <f t="shared" si="70"/>
        <v/>
      </c>
    </row>
    <row r="1104" spans="1:33" ht="25" customHeight="1">
      <c r="A1104" s="430">
        <v>1079</v>
      </c>
      <c r="B1104" s="908" t="str">
        <f>IF(基本情報入力シート!C1141="","",基本情報入力シート!C1141)</f>
        <v/>
      </c>
      <c r="C1104" s="909"/>
      <c r="D1104" s="909"/>
      <c r="E1104" s="909"/>
      <c r="F1104" s="909"/>
      <c r="G1104" s="909"/>
      <c r="H1104" s="909"/>
      <c r="I1104" s="909"/>
      <c r="J1104" s="325" t="str">
        <f>IF(基本情報入力シート!M1141="","",基本情報入力シート!M1141)</f>
        <v/>
      </c>
      <c r="K1104" s="325" t="str">
        <f>IF(基本情報入力シート!R1141="","",基本情報入力シート!R1141)</f>
        <v/>
      </c>
      <c r="L1104" s="325" t="str">
        <f>IF(基本情報入力シート!W1141="","",基本情報入力シート!W1141)</f>
        <v/>
      </c>
      <c r="M1104" s="335" t="str">
        <f>IF(基本情報入力シート!X1141="","",基本情報入力シート!X1141)</f>
        <v/>
      </c>
      <c r="N1104" s="339" t="str">
        <f>IF(基本情報入力シート!Y1141="","",基本情報入力シート!Y1141)</f>
        <v/>
      </c>
      <c r="O1104" s="47"/>
      <c r="P1104" s="48"/>
      <c r="Q1104" s="49"/>
      <c r="R1104" s="47"/>
      <c r="S1104" s="336"/>
      <c r="T1104" s="454" t="str">
        <f>IFERROR(S1104*VLOOKUP(AE1104,【参考】数式用3!$AN$3:$BU$14,MATCH(N1104,【参考】数式用3!$AN$2:$BU$2,0)),"")</f>
        <v/>
      </c>
      <c r="U1104" s="337"/>
      <c r="V1104" s="55"/>
      <c r="W1104" s="55"/>
      <c r="X1104" s="960" t="str">
        <f>IFERROR(V1104*VLOOKUP(AF1104,【参考】数式用3!$AN$15:$BU$23,MATCH(N1104,【参考】数式用3!$AN$2:$BU$2,0)),"")</f>
        <v/>
      </c>
      <c r="Y1104" s="961"/>
      <c r="Z1104" s="450"/>
      <c r="AA1104" s="428"/>
      <c r="AB1104" s="338" t="str">
        <f>IFERROR(AA1104*VLOOKUP(AG1104,【参考】数式用3!$AN$24:$BU$27,MATCH(N1104,【参考】数式用3!$AN$2:$BU$2,0)),"")</f>
        <v/>
      </c>
      <c r="AC1104" s="50"/>
      <c r="AD1104" s="427" t="str">
        <f t="shared" si="67"/>
        <v/>
      </c>
      <c r="AE1104" s="323" t="str">
        <f t="shared" si="68"/>
        <v/>
      </c>
      <c r="AF1104" s="323" t="str">
        <f t="shared" si="69"/>
        <v/>
      </c>
      <c r="AG1104" s="323" t="str">
        <f t="shared" si="70"/>
        <v/>
      </c>
    </row>
    <row r="1105" spans="1:33" ht="25" customHeight="1">
      <c r="A1105" s="430">
        <v>1080</v>
      </c>
      <c r="B1105" s="908" t="str">
        <f>IF(基本情報入力シート!C1142="","",基本情報入力シート!C1142)</f>
        <v/>
      </c>
      <c r="C1105" s="909"/>
      <c r="D1105" s="909"/>
      <c r="E1105" s="909"/>
      <c r="F1105" s="909"/>
      <c r="G1105" s="909"/>
      <c r="H1105" s="909"/>
      <c r="I1105" s="909"/>
      <c r="J1105" s="325" t="str">
        <f>IF(基本情報入力シート!M1142="","",基本情報入力シート!M1142)</f>
        <v/>
      </c>
      <c r="K1105" s="325" t="str">
        <f>IF(基本情報入力シート!R1142="","",基本情報入力シート!R1142)</f>
        <v/>
      </c>
      <c r="L1105" s="325" t="str">
        <f>IF(基本情報入力シート!W1142="","",基本情報入力シート!W1142)</f>
        <v/>
      </c>
      <c r="M1105" s="335" t="str">
        <f>IF(基本情報入力シート!X1142="","",基本情報入力シート!X1142)</f>
        <v/>
      </c>
      <c r="N1105" s="339" t="str">
        <f>IF(基本情報入力シート!Y1142="","",基本情報入力シート!Y1142)</f>
        <v/>
      </c>
      <c r="O1105" s="47"/>
      <c r="P1105" s="48"/>
      <c r="Q1105" s="49"/>
      <c r="R1105" s="47"/>
      <c r="S1105" s="336"/>
      <c r="T1105" s="454" t="str">
        <f>IFERROR(S1105*VLOOKUP(AE1105,【参考】数式用3!$AN$3:$BU$14,MATCH(N1105,【参考】数式用3!$AN$2:$BU$2,0)),"")</f>
        <v/>
      </c>
      <c r="U1105" s="337"/>
      <c r="V1105" s="55"/>
      <c r="W1105" s="55"/>
      <c r="X1105" s="960" t="str">
        <f>IFERROR(V1105*VLOOKUP(AF1105,【参考】数式用3!$AN$15:$BU$23,MATCH(N1105,【参考】数式用3!$AN$2:$BU$2,0)),"")</f>
        <v/>
      </c>
      <c r="Y1105" s="961"/>
      <c r="Z1105" s="450"/>
      <c r="AA1105" s="428"/>
      <c r="AB1105" s="338" t="str">
        <f>IFERROR(AA1105*VLOOKUP(AG1105,【参考】数式用3!$AN$24:$BU$27,MATCH(N1105,【参考】数式用3!$AN$2:$BU$2,0)),"")</f>
        <v/>
      </c>
      <c r="AC1105" s="50"/>
      <c r="AD1105" s="427" t="str">
        <f t="shared" ref="AD1105:AD1168" si="71">IF(OR(U1105="特定加算Ⅰ",U1105="特定加算Ⅱ"),IF(W1105&lt;&gt;"",1,""),"")</f>
        <v/>
      </c>
      <c r="AE1105" s="323" t="str">
        <f t="shared" si="68"/>
        <v/>
      </c>
      <c r="AF1105" s="323" t="str">
        <f t="shared" si="69"/>
        <v/>
      </c>
      <c r="AG1105" s="323" t="str">
        <f t="shared" si="70"/>
        <v/>
      </c>
    </row>
    <row r="1106" spans="1:33" ht="25" customHeight="1">
      <c r="A1106" s="430">
        <v>1081</v>
      </c>
      <c r="B1106" s="908" t="str">
        <f>IF(基本情報入力シート!C1143="","",基本情報入力シート!C1143)</f>
        <v/>
      </c>
      <c r="C1106" s="909"/>
      <c r="D1106" s="909"/>
      <c r="E1106" s="909"/>
      <c r="F1106" s="909"/>
      <c r="G1106" s="909"/>
      <c r="H1106" s="909"/>
      <c r="I1106" s="909"/>
      <c r="J1106" s="325" t="str">
        <f>IF(基本情報入力シート!M1143="","",基本情報入力シート!M1143)</f>
        <v/>
      </c>
      <c r="K1106" s="325" t="str">
        <f>IF(基本情報入力シート!R1143="","",基本情報入力シート!R1143)</f>
        <v/>
      </c>
      <c r="L1106" s="325" t="str">
        <f>IF(基本情報入力シート!W1143="","",基本情報入力シート!W1143)</f>
        <v/>
      </c>
      <c r="M1106" s="335" t="str">
        <f>IF(基本情報入力シート!X1143="","",基本情報入力シート!X1143)</f>
        <v/>
      </c>
      <c r="N1106" s="339" t="str">
        <f>IF(基本情報入力シート!Y1143="","",基本情報入力シート!Y1143)</f>
        <v/>
      </c>
      <c r="O1106" s="47"/>
      <c r="P1106" s="48"/>
      <c r="Q1106" s="49"/>
      <c r="R1106" s="47"/>
      <c r="S1106" s="336"/>
      <c r="T1106" s="454" t="str">
        <f>IFERROR(S1106*VLOOKUP(AE1106,【参考】数式用3!$AN$3:$BU$14,MATCH(N1106,【参考】数式用3!$AN$2:$BU$2,0)),"")</f>
        <v/>
      </c>
      <c r="U1106" s="337"/>
      <c r="V1106" s="55"/>
      <c r="W1106" s="55"/>
      <c r="X1106" s="960" t="str">
        <f>IFERROR(V1106*VLOOKUP(AF1106,【参考】数式用3!$AN$15:$BU$23,MATCH(N1106,【参考】数式用3!$AN$2:$BU$2,0)),"")</f>
        <v/>
      </c>
      <c r="Y1106" s="961"/>
      <c r="Z1106" s="450"/>
      <c r="AA1106" s="428"/>
      <c r="AB1106" s="338" t="str">
        <f>IFERROR(AA1106*VLOOKUP(AG1106,【参考】数式用3!$AN$24:$BU$27,MATCH(N1106,【参考】数式用3!$AN$2:$BU$2,0)),"")</f>
        <v/>
      </c>
      <c r="AC1106" s="50"/>
      <c r="AD1106" s="427" t="str">
        <f t="shared" si="71"/>
        <v/>
      </c>
      <c r="AE1106" s="323" t="str">
        <f t="shared" si="68"/>
        <v/>
      </c>
      <c r="AF1106" s="323" t="str">
        <f t="shared" si="69"/>
        <v/>
      </c>
      <c r="AG1106" s="323" t="str">
        <f t="shared" si="70"/>
        <v/>
      </c>
    </row>
    <row r="1107" spans="1:33" ht="25" customHeight="1">
      <c r="A1107" s="430">
        <v>1082</v>
      </c>
      <c r="B1107" s="908" t="str">
        <f>IF(基本情報入力シート!C1144="","",基本情報入力シート!C1144)</f>
        <v/>
      </c>
      <c r="C1107" s="909"/>
      <c r="D1107" s="909"/>
      <c r="E1107" s="909"/>
      <c r="F1107" s="909"/>
      <c r="G1107" s="909"/>
      <c r="H1107" s="909"/>
      <c r="I1107" s="909"/>
      <c r="J1107" s="325" t="str">
        <f>IF(基本情報入力シート!M1144="","",基本情報入力シート!M1144)</f>
        <v/>
      </c>
      <c r="K1107" s="325" t="str">
        <f>IF(基本情報入力シート!R1144="","",基本情報入力シート!R1144)</f>
        <v/>
      </c>
      <c r="L1107" s="325" t="str">
        <f>IF(基本情報入力シート!W1144="","",基本情報入力シート!W1144)</f>
        <v/>
      </c>
      <c r="M1107" s="335" t="str">
        <f>IF(基本情報入力シート!X1144="","",基本情報入力シート!X1144)</f>
        <v/>
      </c>
      <c r="N1107" s="339" t="str">
        <f>IF(基本情報入力シート!Y1144="","",基本情報入力シート!Y1144)</f>
        <v/>
      </c>
      <c r="O1107" s="47"/>
      <c r="P1107" s="48"/>
      <c r="Q1107" s="49"/>
      <c r="R1107" s="47"/>
      <c r="S1107" s="336"/>
      <c r="T1107" s="454" t="str">
        <f>IFERROR(S1107*VLOOKUP(AE1107,【参考】数式用3!$AN$3:$BU$14,MATCH(N1107,【参考】数式用3!$AN$2:$BU$2,0)),"")</f>
        <v/>
      </c>
      <c r="U1107" s="337"/>
      <c r="V1107" s="55"/>
      <c r="W1107" s="55"/>
      <c r="X1107" s="960" t="str">
        <f>IFERROR(V1107*VLOOKUP(AF1107,【参考】数式用3!$AN$15:$BU$23,MATCH(N1107,【参考】数式用3!$AN$2:$BU$2,0)),"")</f>
        <v/>
      </c>
      <c r="Y1107" s="961"/>
      <c r="Z1107" s="450"/>
      <c r="AA1107" s="428"/>
      <c r="AB1107" s="338" t="str">
        <f>IFERROR(AA1107*VLOOKUP(AG1107,【参考】数式用3!$AN$24:$BU$27,MATCH(N1107,【参考】数式用3!$AN$2:$BU$2,0)),"")</f>
        <v/>
      </c>
      <c r="AC1107" s="50"/>
      <c r="AD1107" s="427" t="str">
        <f t="shared" si="71"/>
        <v/>
      </c>
      <c r="AE1107" s="323" t="str">
        <f t="shared" si="68"/>
        <v/>
      </c>
      <c r="AF1107" s="323" t="str">
        <f t="shared" si="69"/>
        <v/>
      </c>
      <c r="AG1107" s="323" t="str">
        <f t="shared" si="70"/>
        <v/>
      </c>
    </row>
    <row r="1108" spans="1:33" ht="25" customHeight="1">
      <c r="A1108" s="430">
        <v>1083</v>
      </c>
      <c r="B1108" s="908" t="str">
        <f>IF(基本情報入力シート!C1145="","",基本情報入力シート!C1145)</f>
        <v/>
      </c>
      <c r="C1108" s="909"/>
      <c r="D1108" s="909"/>
      <c r="E1108" s="909"/>
      <c r="F1108" s="909"/>
      <c r="G1108" s="909"/>
      <c r="H1108" s="909"/>
      <c r="I1108" s="909"/>
      <c r="J1108" s="325" t="str">
        <f>IF(基本情報入力シート!M1145="","",基本情報入力シート!M1145)</f>
        <v/>
      </c>
      <c r="K1108" s="325" t="str">
        <f>IF(基本情報入力シート!R1145="","",基本情報入力シート!R1145)</f>
        <v/>
      </c>
      <c r="L1108" s="325" t="str">
        <f>IF(基本情報入力シート!W1145="","",基本情報入力シート!W1145)</f>
        <v/>
      </c>
      <c r="M1108" s="335" t="str">
        <f>IF(基本情報入力シート!X1145="","",基本情報入力シート!X1145)</f>
        <v/>
      </c>
      <c r="N1108" s="339" t="str">
        <f>IF(基本情報入力シート!Y1145="","",基本情報入力シート!Y1145)</f>
        <v/>
      </c>
      <c r="O1108" s="47"/>
      <c r="P1108" s="48"/>
      <c r="Q1108" s="49"/>
      <c r="R1108" s="47"/>
      <c r="S1108" s="336"/>
      <c r="T1108" s="454" t="str">
        <f>IFERROR(S1108*VLOOKUP(AE1108,【参考】数式用3!$AN$3:$BU$14,MATCH(N1108,【参考】数式用3!$AN$2:$BU$2,0)),"")</f>
        <v/>
      </c>
      <c r="U1108" s="337"/>
      <c r="V1108" s="55"/>
      <c r="W1108" s="55"/>
      <c r="X1108" s="960" t="str">
        <f>IFERROR(V1108*VLOOKUP(AF1108,【参考】数式用3!$AN$15:$BU$23,MATCH(N1108,【参考】数式用3!$AN$2:$BU$2,0)),"")</f>
        <v/>
      </c>
      <c r="Y1108" s="961"/>
      <c r="Z1108" s="450"/>
      <c r="AA1108" s="428"/>
      <c r="AB1108" s="338" t="str">
        <f>IFERROR(AA1108*VLOOKUP(AG1108,【参考】数式用3!$AN$24:$BU$27,MATCH(N1108,【参考】数式用3!$AN$2:$BU$2,0)),"")</f>
        <v/>
      </c>
      <c r="AC1108" s="50"/>
      <c r="AD1108" s="427" t="str">
        <f t="shared" si="71"/>
        <v/>
      </c>
      <c r="AE1108" s="323" t="str">
        <f t="shared" si="68"/>
        <v/>
      </c>
      <c r="AF1108" s="323" t="str">
        <f t="shared" si="69"/>
        <v/>
      </c>
      <c r="AG1108" s="323" t="str">
        <f t="shared" si="70"/>
        <v/>
      </c>
    </row>
    <row r="1109" spans="1:33" ht="25" customHeight="1">
      <c r="A1109" s="430">
        <v>1084</v>
      </c>
      <c r="B1109" s="908" t="str">
        <f>IF(基本情報入力シート!C1146="","",基本情報入力シート!C1146)</f>
        <v/>
      </c>
      <c r="C1109" s="909"/>
      <c r="D1109" s="909"/>
      <c r="E1109" s="909"/>
      <c r="F1109" s="909"/>
      <c r="G1109" s="909"/>
      <c r="H1109" s="909"/>
      <c r="I1109" s="909"/>
      <c r="J1109" s="325" t="str">
        <f>IF(基本情報入力シート!M1146="","",基本情報入力シート!M1146)</f>
        <v/>
      </c>
      <c r="K1109" s="325" t="str">
        <f>IF(基本情報入力シート!R1146="","",基本情報入力シート!R1146)</f>
        <v/>
      </c>
      <c r="L1109" s="325" t="str">
        <f>IF(基本情報入力シート!W1146="","",基本情報入力シート!W1146)</f>
        <v/>
      </c>
      <c r="M1109" s="335" t="str">
        <f>IF(基本情報入力シート!X1146="","",基本情報入力シート!X1146)</f>
        <v/>
      </c>
      <c r="N1109" s="339" t="str">
        <f>IF(基本情報入力シート!Y1146="","",基本情報入力シート!Y1146)</f>
        <v/>
      </c>
      <c r="O1109" s="47"/>
      <c r="P1109" s="48"/>
      <c r="Q1109" s="49"/>
      <c r="R1109" s="47"/>
      <c r="S1109" s="336"/>
      <c r="T1109" s="454" t="str">
        <f>IFERROR(S1109*VLOOKUP(AE1109,【参考】数式用3!$AN$3:$BU$14,MATCH(N1109,【参考】数式用3!$AN$2:$BU$2,0)),"")</f>
        <v/>
      </c>
      <c r="U1109" s="337"/>
      <c r="V1109" s="55"/>
      <c r="W1109" s="55"/>
      <c r="X1109" s="960" t="str">
        <f>IFERROR(V1109*VLOOKUP(AF1109,【参考】数式用3!$AN$15:$BU$23,MATCH(N1109,【参考】数式用3!$AN$2:$BU$2,0)),"")</f>
        <v/>
      </c>
      <c r="Y1109" s="961"/>
      <c r="Z1109" s="450"/>
      <c r="AA1109" s="428"/>
      <c r="AB1109" s="338" t="str">
        <f>IFERROR(AA1109*VLOOKUP(AG1109,【参考】数式用3!$AN$24:$BU$27,MATCH(N1109,【参考】数式用3!$AN$2:$BU$2,0)),"")</f>
        <v/>
      </c>
      <c r="AC1109" s="50"/>
      <c r="AD1109" s="427" t="str">
        <f t="shared" si="71"/>
        <v/>
      </c>
      <c r="AE1109" s="323" t="str">
        <f t="shared" si="68"/>
        <v/>
      </c>
      <c r="AF1109" s="323" t="str">
        <f t="shared" si="69"/>
        <v/>
      </c>
      <c r="AG1109" s="323" t="str">
        <f t="shared" si="70"/>
        <v/>
      </c>
    </row>
    <row r="1110" spans="1:33" ht="25" customHeight="1">
      <c r="A1110" s="430">
        <v>1085</v>
      </c>
      <c r="B1110" s="908" t="str">
        <f>IF(基本情報入力シート!C1147="","",基本情報入力シート!C1147)</f>
        <v/>
      </c>
      <c r="C1110" s="909"/>
      <c r="D1110" s="909"/>
      <c r="E1110" s="909"/>
      <c r="F1110" s="909"/>
      <c r="G1110" s="909"/>
      <c r="H1110" s="909"/>
      <c r="I1110" s="909"/>
      <c r="J1110" s="325" t="str">
        <f>IF(基本情報入力シート!M1147="","",基本情報入力シート!M1147)</f>
        <v/>
      </c>
      <c r="K1110" s="325" t="str">
        <f>IF(基本情報入力シート!R1147="","",基本情報入力シート!R1147)</f>
        <v/>
      </c>
      <c r="L1110" s="325" t="str">
        <f>IF(基本情報入力シート!W1147="","",基本情報入力シート!W1147)</f>
        <v/>
      </c>
      <c r="M1110" s="335" t="str">
        <f>IF(基本情報入力シート!X1147="","",基本情報入力シート!X1147)</f>
        <v/>
      </c>
      <c r="N1110" s="339" t="str">
        <f>IF(基本情報入力シート!Y1147="","",基本情報入力シート!Y1147)</f>
        <v/>
      </c>
      <c r="O1110" s="47"/>
      <c r="P1110" s="48"/>
      <c r="Q1110" s="49"/>
      <c r="R1110" s="47"/>
      <c r="S1110" s="336"/>
      <c r="T1110" s="454" t="str">
        <f>IFERROR(S1110*VLOOKUP(AE1110,【参考】数式用3!$AN$3:$BU$14,MATCH(N1110,【参考】数式用3!$AN$2:$BU$2,0)),"")</f>
        <v/>
      </c>
      <c r="U1110" s="337"/>
      <c r="V1110" s="55"/>
      <c r="W1110" s="55"/>
      <c r="X1110" s="960" t="str">
        <f>IFERROR(V1110*VLOOKUP(AF1110,【参考】数式用3!$AN$15:$BU$23,MATCH(N1110,【参考】数式用3!$AN$2:$BU$2,0)),"")</f>
        <v/>
      </c>
      <c r="Y1110" s="961"/>
      <c r="Z1110" s="450"/>
      <c r="AA1110" s="428"/>
      <c r="AB1110" s="338" t="str">
        <f>IFERROR(AA1110*VLOOKUP(AG1110,【参考】数式用3!$AN$24:$BU$27,MATCH(N1110,【参考】数式用3!$AN$2:$BU$2,0)),"")</f>
        <v/>
      </c>
      <c r="AC1110" s="50"/>
      <c r="AD1110" s="427" t="str">
        <f t="shared" si="71"/>
        <v/>
      </c>
      <c r="AE1110" s="323" t="str">
        <f t="shared" si="68"/>
        <v/>
      </c>
      <c r="AF1110" s="323" t="str">
        <f t="shared" si="69"/>
        <v/>
      </c>
      <c r="AG1110" s="323" t="str">
        <f t="shared" si="70"/>
        <v/>
      </c>
    </row>
    <row r="1111" spans="1:33" ht="25" customHeight="1">
      <c r="A1111" s="430">
        <v>1086</v>
      </c>
      <c r="B1111" s="908" t="str">
        <f>IF(基本情報入力シート!C1148="","",基本情報入力シート!C1148)</f>
        <v/>
      </c>
      <c r="C1111" s="909"/>
      <c r="D1111" s="909"/>
      <c r="E1111" s="909"/>
      <c r="F1111" s="909"/>
      <c r="G1111" s="909"/>
      <c r="H1111" s="909"/>
      <c r="I1111" s="909"/>
      <c r="J1111" s="325" t="str">
        <f>IF(基本情報入力シート!M1148="","",基本情報入力シート!M1148)</f>
        <v/>
      </c>
      <c r="K1111" s="325" t="str">
        <f>IF(基本情報入力シート!R1148="","",基本情報入力シート!R1148)</f>
        <v/>
      </c>
      <c r="L1111" s="325" t="str">
        <f>IF(基本情報入力シート!W1148="","",基本情報入力シート!W1148)</f>
        <v/>
      </c>
      <c r="M1111" s="335" t="str">
        <f>IF(基本情報入力シート!X1148="","",基本情報入力シート!X1148)</f>
        <v/>
      </c>
      <c r="N1111" s="339" t="str">
        <f>IF(基本情報入力シート!Y1148="","",基本情報入力シート!Y1148)</f>
        <v/>
      </c>
      <c r="O1111" s="47"/>
      <c r="P1111" s="48"/>
      <c r="Q1111" s="49"/>
      <c r="R1111" s="47"/>
      <c r="S1111" s="336"/>
      <c r="T1111" s="454" t="str">
        <f>IFERROR(S1111*VLOOKUP(AE1111,【参考】数式用3!$AN$3:$BU$14,MATCH(N1111,【参考】数式用3!$AN$2:$BU$2,0)),"")</f>
        <v/>
      </c>
      <c r="U1111" s="337"/>
      <c r="V1111" s="55"/>
      <c r="W1111" s="55"/>
      <c r="X1111" s="960" t="str">
        <f>IFERROR(V1111*VLOOKUP(AF1111,【参考】数式用3!$AN$15:$BU$23,MATCH(N1111,【参考】数式用3!$AN$2:$BU$2,0)),"")</f>
        <v/>
      </c>
      <c r="Y1111" s="961"/>
      <c r="Z1111" s="450"/>
      <c r="AA1111" s="428"/>
      <c r="AB1111" s="338" t="str">
        <f>IFERROR(AA1111*VLOOKUP(AG1111,【参考】数式用3!$AN$24:$BU$27,MATCH(N1111,【参考】数式用3!$AN$2:$BU$2,0)),"")</f>
        <v/>
      </c>
      <c r="AC1111" s="50"/>
      <c r="AD1111" s="427" t="str">
        <f t="shared" si="71"/>
        <v/>
      </c>
      <c r="AE1111" s="323" t="str">
        <f t="shared" ref="AE1111:AE1174" si="72">IF(AND(O1111="",R1111=""),"",O1111&amp;"から"&amp;R1111)</f>
        <v/>
      </c>
      <c r="AF1111" s="323" t="str">
        <f t="shared" ref="AF1111:AF1174" si="73">IF(AND(P1111="",U1111=""),"",P1111&amp;"から"&amp;U1111)</f>
        <v/>
      </c>
      <c r="AG1111" s="323" t="str">
        <f t="shared" ref="AG1111:AG1174" si="74">IF(AND(Q1111="",Z1111=""),"",Q1111&amp;"から"&amp;Z1111)</f>
        <v/>
      </c>
    </row>
    <row r="1112" spans="1:33" ht="25" customHeight="1">
      <c r="A1112" s="430">
        <v>1087</v>
      </c>
      <c r="B1112" s="908" t="str">
        <f>IF(基本情報入力シート!C1149="","",基本情報入力シート!C1149)</f>
        <v/>
      </c>
      <c r="C1112" s="909"/>
      <c r="D1112" s="909"/>
      <c r="E1112" s="909"/>
      <c r="F1112" s="909"/>
      <c r="G1112" s="909"/>
      <c r="H1112" s="909"/>
      <c r="I1112" s="909"/>
      <c r="J1112" s="325" t="str">
        <f>IF(基本情報入力シート!M1149="","",基本情報入力シート!M1149)</f>
        <v/>
      </c>
      <c r="K1112" s="325" t="str">
        <f>IF(基本情報入力シート!R1149="","",基本情報入力シート!R1149)</f>
        <v/>
      </c>
      <c r="L1112" s="325" t="str">
        <f>IF(基本情報入力シート!W1149="","",基本情報入力シート!W1149)</f>
        <v/>
      </c>
      <c r="M1112" s="335" t="str">
        <f>IF(基本情報入力シート!X1149="","",基本情報入力シート!X1149)</f>
        <v/>
      </c>
      <c r="N1112" s="339" t="str">
        <f>IF(基本情報入力シート!Y1149="","",基本情報入力シート!Y1149)</f>
        <v/>
      </c>
      <c r="O1112" s="47"/>
      <c r="P1112" s="48"/>
      <c r="Q1112" s="49"/>
      <c r="R1112" s="47"/>
      <c r="S1112" s="336"/>
      <c r="T1112" s="454" t="str">
        <f>IFERROR(S1112*VLOOKUP(AE1112,【参考】数式用3!$AN$3:$BU$14,MATCH(N1112,【参考】数式用3!$AN$2:$BU$2,0)),"")</f>
        <v/>
      </c>
      <c r="U1112" s="337"/>
      <c r="V1112" s="55"/>
      <c r="W1112" s="55"/>
      <c r="X1112" s="960" t="str">
        <f>IFERROR(V1112*VLOOKUP(AF1112,【参考】数式用3!$AN$15:$BU$23,MATCH(N1112,【参考】数式用3!$AN$2:$BU$2,0)),"")</f>
        <v/>
      </c>
      <c r="Y1112" s="961"/>
      <c r="Z1112" s="450"/>
      <c r="AA1112" s="428"/>
      <c r="AB1112" s="338" t="str">
        <f>IFERROR(AA1112*VLOOKUP(AG1112,【参考】数式用3!$AN$24:$BU$27,MATCH(N1112,【参考】数式用3!$AN$2:$BU$2,0)),"")</f>
        <v/>
      </c>
      <c r="AC1112" s="50"/>
      <c r="AD1112" s="427" t="str">
        <f t="shared" si="71"/>
        <v/>
      </c>
      <c r="AE1112" s="323" t="str">
        <f t="shared" si="72"/>
        <v/>
      </c>
      <c r="AF1112" s="323" t="str">
        <f t="shared" si="73"/>
        <v/>
      </c>
      <c r="AG1112" s="323" t="str">
        <f t="shared" si="74"/>
        <v/>
      </c>
    </row>
    <row r="1113" spans="1:33" ht="25" customHeight="1">
      <c r="A1113" s="430">
        <v>1088</v>
      </c>
      <c r="B1113" s="908" t="str">
        <f>IF(基本情報入力シート!C1150="","",基本情報入力シート!C1150)</f>
        <v/>
      </c>
      <c r="C1113" s="909"/>
      <c r="D1113" s="909"/>
      <c r="E1113" s="909"/>
      <c r="F1113" s="909"/>
      <c r="G1113" s="909"/>
      <c r="H1113" s="909"/>
      <c r="I1113" s="909"/>
      <c r="J1113" s="325" t="str">
        <f>IF(基本情報入力シート!M1150="","",基本情報入力シート!M1150)</f>
        <v/>
      </c>
      <c r="K1113" s="325" t="str">
        <f>IF(基本情報入力シート!R1150="","",基本情報入力シート!R1150)</f>
        <v/>
      </c>
      <c r="L1113" s="325" t="str">
        <f>IF(基本情報入力シート!W1150="","",基本情報入力シート!W1150)</f>
        <v/>
      </c>
      <c r="M1113" s="335" t="str">
        <f>IF(基本情報入力シート!X1150="","",基本情報入力シート!X1150)</f>
        <v/>
      </c>
      <c r="N1113" s="339" t="str">
        <f>IF(基本情報入力シート!Y1150="","",基本情報入力シート!Y1150)</f>
        <v/>
      </c>
      <c r="O1113" s="47"/>
      <c r="P1113" s="48"/>
      <c r="Q1113" s="49"/>
      <c r="R1113" s="47"/>
      <c r="S1113" s="336"/>
      <c r="T1113" s="454" t="str">
        <f>IFERROR(S1113*VLOOKUP(AE1113,【参考】数式用3!$AN$3:$BU$14,MATCH(N1113,【参考】数式用3!$AN$2:$BU$2,0)),"")</f>
        <v/>
      </c>
      <c r="U1113" s="337"/>
      <c r="V1113" s="55"/>
      <c r="W1113" s="55"/>
      <c r="X1113" s="960" t="str">
        <f>IFERROR(V1113*VLOOKUP(AF1113,【参考】数式用3!$AN$15:$BU$23,MATCH(N1113,【参考】数式用3!$AN$2:$BU$2,0)),"")</f>
        <v/>
      </c>
      <c r="Y1113" s="961"/>
      <c r="Z1113" s="450"/>
      <c r="AA1113" s="428"/>
      <c r="AB1113" s="338" t="str">
        <f>IFERROR(AA1113*VLOOKUP(AG1113,【参考】数式用3!$AN$24:$BU$27,MATCH(N1113,【参考】数式用3!$AN$2:$BU$2,0)),"")</f>
        <v/>
      </c>
      <c r="AC1113" s="50"/>
      <c r="AD1113" s="427" t="str">
        <f t="shared" si="71"/>
        <v/>
      </c>
      <c r="AE1113" s="323" t="str">
        <f t="shared" si="72"/>
        <v/>
      </c>
      <c r="AF1113" s="323" t="str">
        <f t="shared" si="73"/>
        <v/>
      </c>
      <c r="AG1113" s="323" t="str">
        <f t="shared" si="74"/>
        <v/>
      </c>
    </row>
    <row r="1114" spans="1:33" ht="25" customHeight="1">
      <c r="A1114" s="430">
        <v>1089</v>
      </c>
      <c r="B1114" s="908" t="str">
        <f>IF(基本情報入力シート!C1151="","",基本情報入力シート!C1151)</f>
        <v/>
      </c>
      <c r="C1114" s="909"/>
      <c r="D1114" s="909"/>
      <c r="E1114" s="909"/>
      <c r="F1114" s="909"/>
      <c r="G1114" s="909"/>
      <c r="H1114" s="909"/>
      <c r="I1114" s="909"/>
      <c r="J1114" s="325" t="str">
        <f>IF(基本情報入力シート!M1151="","",基本情報入力シート!M1151)</f>
        <v/>
      </c>
      <c r="K1114" s="325" t="str">
        <f>IF(基本情報入力シート!R1151="","",基本情報入力シート!R1151)</f>
        <v/>
      </c>
      <c r="L1114" s="325" t="str">
        <f>IF(基本情報入力シート!W1151="","",基本情報入力シート!W1151)</f>
        <v/>
      </c>
      <c r="M1114" s="335" t="str">
        <f>IF(基本情報入力シート!X1151="","",基本情報入力シート!X1151)</f>
        <v/>
      </c>
      <c r="N1114" s="339" t="str">
        <f>IF(基本情報入力シート!Y1151="","",基本情報入力シート!Y1151)</f>
        <v/>
      </c>
      <c r="O1114" s="47"/>
      <c r="P1114" s="48"/>
      <c r="Q1114" s="49"/>
      <c r="R1114" s="47"/>
      <c r="S1114" s="336"/>
      <c r="T1114" s="454" t="str">
        <f>IFERROR(S1114*VLOOKUP(AE1114,【参考】数式用3!$AN$3:$BU$14,MATCH(N1114,【参考】数式用3!$AN$2:$BU$2,0)),"")</f>
        <v/>
      </c>
      <c r="U1114" s="337"/>
      <c r="V1114" s="55"/>
      <c r="W1114" s="55"/>
      <c r="X1114" s="960" t="str">
        <f>IFERROR(V1114*VLOOKUP(AF1114,【参考】数式用3!$AN$15:$BU$23,MATCH(N1114,【参考】数式用3!$AN$2:$BU$2,0)),"")</f>
        <v/>
      </c>
      <c r="Y1114" s="961"/>
      <c r="Z1114" s="450"/>
      <c r="AA1114" s="428"/>
      <c r="AB1114" s="338" t="str">
        <f>IFERROR(AA1114*VLOOKUP(AG1114,【参考】数式用3!$AN$24:$BU$27,MATCH(N1114,【参考】数式用3!$AN$2:$BU$2,0)),"")</f>
        <v/>
      </c>
      <c r="AC1114" s="50"/>
      <c r="AD1114" s="427" t="str">
        <f t="shared" si="71"/>
        <v/>
      </c>
      <c r="AE1114" s="323" t="str">
        <f t="shared" si="72"/>
        <v/>
      </c>
      <c r="AF1114" s="323" t="str">
        <f t="shared" si="73"/>
        <v/>
      </c>
      <c r="AG1114" s="323" t="str">
        <f t="shared" si="74"/>
        <v/>
      </c>
    </row>
    <row r="1115" spans="1:33" ht="25" customHeight="1">
      <c r="A1115" s="430">
        <v>1090</v>
      </c>
      <c r="B1115" s="908" t="str">
        <f>IF(基本情報入力シート!C1152="","",基本情報入力シート!C1152)</f>
        <v/>
      </c>
      <c r="C1115" s="909"/>
      <c r="D1115" s="909"/>
      <c r="E1115" s="909"/>
      <c r="F1115" s="909"/>
      <c r="G1115" s="909"/>
      <c r="H1115" s="909"/>
      <c r="I1115" s="909"/>
      <c r="J1115" s="325" t="str">
        <f>IF(基本情報入力シート!M1152="","",基本情報入力シート!M1152)</f>
        <v/>
      </c>
      <c r="K1115" s="325" t="str">
        <f>IF(基本情報入力シート!R1152="","",基本情報入力シート!R1152)</f>
        <v/>
      </c>
      <c r="L1115" s="325" t="str">
        <f>IF(基本情報入力シート!W1152="","",基本情報入力シート!W1152)</f>
        <v/>
      </c>
      <c r="M1115" s="335" t="str">
        <f>IF(基本情報入力シート!X1152="","",基本情報入力シート!X1152)</f>
        <v/>
      </c>
      <c r="N1115" s="339" t="str">
        <f>IF(基本情報入力シート!Y1152="","",基本情報入力シート!Y1152)</f>
        <v/>
      </c>
      <c r="O1115" s="47"/>
      <c r="P1115" s="48"/>
      <c r="Q1115" s="49"/>
      <c r="R1115" s="47"/>
      <c r="S1115" s="336"/>
      <c r="T1115" s="454" t="str">
        <f>IFERROR(S1115*VLOOKUP(AE1115,【参考】数式用3!$AN$3:$BU$14,MATCH(N1115,【参考】数式用3!$AN$2:$BU$2,0)),"")</f>
        <v/>
      </c>
      <c r="U1115" s="337"/>
      <c r="V1115" s="55"/>
      <c r="W1115" s="55"/>
      <c r="X1115" s="960" t="str">
        <f>IFERROR(V1115*VLOOKUP(AF1115,【参考】数式用3!$AN$15:$BU$23,MATCH(N1115,【参考】数式用3!$AN$2:$BU$2,0)),"")</f>
        <v/>
      </c>
      <c r="Y1115" s="961"/>
      <c r="Z1115" s="450"/>
      <c r="AA1115" s="428"/>
      <c r="AB1115" s="338" t="str">
        <f>IFERROR(AA1115*VLOOKUP(AG1115,【参考】数式用3!$AN$24:$BU$27,MATCH(N1115,【参考】数式用3!$AN$2:$BU$2,0)),"")</f>
        <v/>
      </c>
      <c r="AC1115" s="50"/>
      <c r="AD1115" s="427" t="str">
        <f t="shared" si="71"/>
        <v/>
      </c>
      <c r="AE1115" s="323" t="str">
        <f t="shared" si="72"/>
        <v/>
      </c>
      <c r="AF1115" s="323" t="str">
        <f t="shared" si="73"/>
        <v/>
      </c>
      <c r="AG1115" s="323" t="str">
        <f t="shared" si="74"/>
        <v/>
      </c>
    </row>
    <row r="1116" spans="1:33" s="324" customFormat="1" ht="25" customHeight="1">
      <c r="A1116" s="429" t="s">
        <v>294</v>
      </c>
      <c r="B1116" s="908" t="str">
        <f>IF(基本情報入力シート!C1153="","",基本情報入力シート!C1153)</f>
        <v/>
      </c>
      <c r="C1116" s="909"/>
      <c r="D1116" s="909"/>
      <c r="E1116" s="909"/>
      <c r="F1116" s="909"/>
      <c r="G1116" s="909"/>
      <c r="H1116" s="909"/>
      <c r="I1116" s="909"/>
      <c r="J1116" s="325" t="str">
        <f>IF(基本情報入力シート!M1153="","",基本情報入力シート!M1153)</f>
        <v/>
      </c>
      <c r="K1116" s="325" t="str">
        <f>IF(基本情報入力シート!R1153="","",基本情報入力シート!R1153)</f>
        <v/>
      </c>
      <c r="L1116" s="325" t="str">
        <f>IF(基本情報入力シート!W1153="","",基本情報入力シート!W1153)</f>
        <v/>
      </c>
      <c r="M1116" s="335" t="str">
        <f>IF(基本情報入力シート!X1153="","",基本情報入力シート!X1153)</f>
        <v/>
      </c>
      <c r="N1116" s="339" t="str">
        <f>IF(基本情報入力シート!Y1153="","",基本情報入力シート!Y1153)</f>
        <v/>
      </c>
      <c r="O1116" s="47"/>
      <c r="P1116" s="48"/>
      <c r="Q1116" s="49"/>
      <c r="R1116" s="47"/>
      <c r="S1116" s="336"/>
      <c r="T1116" s="454" t="str">
        <f>IFERROR(S1116*VLOOKUP(AE1116,【参考】数式用3!$AN$3:$BU$14,MATCH(N1116,【参考】数式用3!$AN$2:$BU$2,0)),"")</f>
        <v/>
      </c>
      <c r="U1116" s="337"/>
      <c r="V1116" s="55"/>
      <c r="W1116" s="55"/>
      <c r="X1116" s="960" t="str">
        <f>IFERROR(V1116*VLOOKUP(AF1116,【参考】数式用3!$AN$15:$BU$23,MATCH(N1116,【参考】数式用3!$AN$2:$BU$2,0)),"")</f>
        <v/>
      </c>
      <c r="Y1116" s="961"/>
      <c r="Z1116" s="450"/>
      <c r="AA1116" s="428"/>
      <c r="AB1116" s="338" t="str">
        <f>IFERROR(AA1116*VLOOKUP(AG1116,【参考】数式用3!$AN$24:$BU$27,MATCH(N1116,【参考】数式用3!$AN$2:$BU$2,0)),"")</f>
        <v/>
      </c>
      <c r="AC1116" s="50"/>
      <c r="AD1116" s="427" t="str">
        <f t="shared" si="71"/>
        <v/>
      </c>
      <c r="AE1116" s="323" t="str">
        <f t="shared" si="72"/>
        <v/>
      </c>
      <c r="AF1116" s="323" t="str">
        <f t="shared" si="73"/>
        <v/>
      </c>
      <c r="AG1116" s="323" t="str">
        <f t="shared" si="74"/>
        <v/>
      </c>
    </row>
    <row r="1117" spans="1:33" ht="25" customHeight="1">
      <c r="A1117" s="430">
        <v>1091</v>
      </c>
      <c r="B1117" s="908" t="str">
        <f>IF(基本情報入力シート!C1154="","",基本情報入力シート!C1154)</f>
        <v/>
      </c>
      <c r="C1117" s="909"/>
      <c r="D1117" s="909"/>
      <c r="E1117" s="909"/>
      <c r="F1117" s="909"/>
      <c r="G1117" s="909"/>
      <c r="H1117" s="909"/>
      <c r="I1117" s="909"/>
      <c r="J1117" s="325" t="str">
        <f>IF(基本情報入力シート!M1154="","",基本情報入力シート!M1154)</f>
        <v/>
      </c>
      <c r="K1117" s="325" t="str">
        <f>IF(基本情報入力シート!R1154="","",基本情報入力シート!R1154)</f>
        <v/>
      </c>
      <c r="L1117" s="325" t="str">
        <f>IF(基本情報入力シート!W1154="","",基本情報入力シート!W1154)</f>
        <v/>
      </c>
      <c r="M1117" s="335" t="str">
        <f>IF(基本情報入力シート!X1154="","",基本情報入力シート!X1154)</f>
        <v/>
      </c>
      <c r="N1117" s="339" t="str">
        <f>IF(基本情報入力シート!Y1154="","",基本情報入力シート!Y1154)</f>
        <v/>
      </c>
      <c r="O1117" s="47"/>
      <c r="P1117" s="48"/>
      <c r="Q1117" s="49"/>
      <c r="R1117" s="47"/>
      <c r="S1117" s="336"/>
      <c r="T1117" s="454" t="str">
        <f>IFERROR(S1117*VLOOKUP(AE1117,【参考】数式用3!$AN$3:$BU$14,MATCH(N1117,【参考】数式用3!$AN$2:$BU$2,0)),"")</f>
        <v/>
      </c>
      <c r="U1117" s="337"/>
      <c r="V1117" s="55"/>
      <c r="W1117" s="55"/>
      <c r="X1117" s="960" t="str">
        <f>IFERROR(V1117*VLOOKUP(AF1117,【参考】数式用3!$AN$15:$BU$23,MATCH(N1117,【参考】数式用3!$AN$2:$BU$2,0)),"")</f>
        <v/>
      </c>
      <c r="Y1117" s="961"/>
      <c r="Z1117" s="450"/>
      <c r="AA1117" s="428"/>
      <c r="AB1117" s="338" t="str">
        <f>IFERROR(AA1117*VLOOKUP(AG1117,【参考】数式用3!$AN$24:$BU$27,MATCH(N1117,【参考】数式用3!$AN$2:$BU$2,0)),"")</f>
        <v/>
      </c>
      <c r="AC1117" s="50"/>
      <c r="AD1117" s="427" t="str">
        <f t="shared" si="71"/>
        <v/>
      </c>
      <c r="AE1117" s="323" t="str">
        <f t="shared" si="72"/>
        <v/>
      </c>
      <c r="AF1117" s="323" t="str">
        <f t="shared" si="73"/>
        <v/>
      </c>
      <c r="AG1117" s="323" t="str">
        <f t="shared" si="74"/>
        <v/>
      </c>
    </row>
    <row r="1118" spans="1:33" ht="25" customHeight="1">
      <c r="A1118" s="430">
        <v>1092</v>
      </c>
      <c r="B1118" s="908" t="str">
        <f>IF(基本情報入力シート!C1155="","",基本情報入力シート!C1155)</f>
        <v/>
      </c>
      <c r="C1118" s="909"/>
      <c r="D1118" s="909"/>
      <c r="E1118" s="909"/>
      <c r="F1118" s="909"/>
      <c r="G1118" s="909"/>
      <c r="H1118" s="909"/>
      <c r="I1118" s="909"/>
      <c r="J1118" s="325" t="str">
        <f>IF(基本情報入力シート!M1155="","",基本情報入力シート!M1155)</f>
        <v/>
      </c>
      <c r="K1118" s="325" t="str">
        <f>IF(基本情報入力シート!R1155="","",基本情報入力シート!R1155)</f>
        <v/>
      </c>
      <c r="L1118" s="325" t="str">
        <f>IF(基本情報入力シート!W1155="","",基本情報入力シート!W1155)</f>
        <v/>
      </c>
      <c r="M1118" s="335" t="str">
        <f>IF(基本情報入力シート!X1155="","",基本情報入力シート!X1155)</f>
        <v/>
      </c>
      <c r="N1118" s="339" t="str">
        <f>IF(基本情報入力シート!Y1155="","",基本情報入力シート!Y1155)</f>
        <v/>
      </c>
      <c r="O1118" s="47"/>
      <c r="P1118" s="48"/>
      <c r="Q1118" s="49"/>
      <c r="R1118" s="47"/>
      <c r="S1118" s="336"/>
      <c r="T1118" s="454" t="str">
        <f>IFERROR(S1118*VLOOKUP(AE1118,【参考】数式用3!$AN$3:$BU$14,MATCH(N1118,【参考】数式用3!$AN$2:$BU$2,0)),"")</f>
        <v/>
      </c>
      <c r="U1118" s="337"/>
      <c r="V1118" s="55"/>
      <c r="W1118" s="55"/>
      <c r="X1118" s="960" t="str">
        <f>IFERROR(V1118*VLOOKUP(AF1118,【参考】数式用3!$AN$15:$BU$23,MATCH(N1118,【参考】数式用3!$AN$2:$BU$2,0)),"")</f>
        <v/>
      </c>
      <c r="Y1118" s="961"/>
      <c r="Z1118" s="450"/>
      <c r="AA1118" s="428"/>
      <c r="AB1118" s="338" t="str">
        <f>IFERROR(AA1118*VLOOKUP(AG1118,【参考】数式用3!$AN$24:$BU$27,MATCH(N1118,【参考】数式用3!$AN$2:$BU$2,0)),"")</f>
        <v/>
      </c>
      <c r="AC1118" s="50"/>
      <c r="AD1118" s="427" t="str">
        <f t="shared" si="71"/>
        <v/>
      </c>
      <c r="AE1118" s="323" t="str">
        <f t="shared" si="72"/>
        <v/>
      </c>
      <c r="AF1118" s="323" t="str">
        <f t="shared" si="73"/>
        <v/>
      </c>
      <c r="AG1118" s="323" t="str">
        <f t="shared" si="74"/>
        <v/>
      </c>
    </row>
    <row r="1119" spans="1:33" ht="25" customHeight="1">
      <c r="A1119" s="430">
        <v>1093</v>
      </c>
      <c r="B1119" s="908" t="str">
        <f>IF(基本情報入力シート!C1156="","",基本情報入力シート!C1156)</f>
        <v/>
      </c>
      <c r="C1119" s="909"/>
      <c r="D1119" s="909"/>
      <c r="E1119" s="909"/>
      <c r="F1119" s="909"/>
      <c r="G1119" s="909"/>
      <c r="H1119" s="909"/>
      <c r="I1119" s="909"/>
      <c r="J1119" s="325" t="str">
        <f>IF(基本情報入力シート!M1156="","",基本情報入力シート!M1156)</f>
        <v/>
      </c>
      <c r="K1119" s="325" t="str">
        <f>IF(基本情報入力シート!R1156="","",基本情報入力シート!R1156)</f>
        <v/>
      </c>
      <c r="L1119" s="325" t="str">
        <f>IF(基本情報入力シート!W1156="","",基本情報入力シート!W1156)</f>
        <v/>
      </c>
      <c r="M1119" s="335" t="str">
        <f>IF(基本情報入力シート!X1156="","",基本情報入力シート!X1156)</f>
        <v/>
      </c>
      <c r="N1119" s="339" t="str">
        <f>IF(基本情報入力シート!Y1156="","",基本情報入力シート!Y1156)</f>
        <v/>
      </c>
      <c r="O1119" s="47"/>
      <c r="P1119" s="48"/>
      <c r="Q1119" s="49"/>
      <c r="R1119" s="47"/>
      <c r="S1119" s="336"/>
      <c r="T1119" s="454" t="str">
        <f>IFERROR(S1119*VLOOKUP(AE1119,【参考】数式用3!$AN$3:$BU$14,MATCH(N1119,【参考】数式用3!$AN$2:$BU$2,0)),"")</f>
        <v/>
      </c>
      <c r="U1119" s="337"/>
      <c r="V1119" s="55"/>
      <c r="W1119" s="55"/>
      <c r="X1119" s="960" t="str">
        <f>IFERROR(V1119*VLOOKUP(AF1119,【参考】数式用3!$AN$15:$BU$23,MATCH(N1119,【参考】数式用3!$AN$2:$BU$2,0)),"")</f>
        <v/>
      </c>
      <c r="Y1119" s="961"/>
      <c r="Z1119" s="450"/>
      <c r="AA1119" s="428"/>
      <c r="AB1119" s="338" t="str">
        <f>IFERROR(AA1119*VLOOKUP(AG1119,【参考】数式用3!$AN$24:$BU$27,MATCH(N1119,【参考】数式用3!$AN$2:$BU$2,0)),"")</f>
        <v/>
      </c>
      <c r="AC1119" s="50"/>
      <c r="AD1119" s="427" t="str">
        <f t="shared" si="71"/>
        <v/>
      </c>
      <c r="AE1119" s="323" t="str">
        <f t="shared" si="72"/>
        <v/>
      </c>
      <c r="AF1119" s="323" t="str">
        <f t="shared" si="73"/>
        <v/>
      </c>
      <c r="AG1119" s="323" t="str">
        <f t="shared" si="74"/>
        <v/>
      </c>
    </row>
    <row r="1120" spans="1:33" ht="25" customHeight="1">
      <c r="A1120" s="430">
        <v>1094</v>
      </c>
      <c r="B1120" s="908" t="str">
        <f>IF(基本情報入力シート!C1157="","",基本情報入力シート!C1157)</f>
        <v/>
      </c>
      <c r="C1120" s="909"/>
      <c r="D1120" s="909"/>
      <c r="E1120" s="909"/>
      <c r="F1120" s="909"/>
      <c r="G1120" s="909"/>
      <c r="H1120" s="909"/>
      <c r="I1120" s="909"/>
      <c r="J1120" s="325" t="str">
        <f>IF(基本情報入力シート!M1157="","",基本情報入力シート!M1157)</f>
        <v/>
      </c>
      <c r="K1120" s="325" t="str">
        <f>IF(基本情報入力シート!R1157="","",基本情報入力シート!R1157)</f>
        <v/>
      </c>
      <c r="L1120" s="325" t="str">
        <f>IF(基本情報入力シート!W1157="","",基本情報入力シート!W1157)</f>
        <v/>
      </c>
      <c r="M1120" s="335" t="str">
        <f>IF(基本情報入力シート!X1157="","",基本情報入力シート!X1157)</f>
        <v/>
      </c>
      <c r="N1120" s="339" t="str">
        <f>IF(基本情報入力シート!Y1157="","",基本情報入力シート!Y1157)</f>
        <v/>
      </c>
      <c r="O1120" s="47"/>
      <c r="P1120" s="48"/>
      <c r="Q1120" s="49"/>
      <c r="R1120" s="47"/>
      <c r="S1120" s="336"/>
      <c r="T1120" s="454" t="str">
        <f>IFERROR(S1120*VLOOKUP(AE1120,【参考】数式用3!$AN$3:$BU$14,MATCH(N1120,【参考】数式用3!$AN$2:$BU$2,0)),"")</f>
        <v/>
      </c>
      <c r="U1120" s="337"/>
      <c r="V1120" s="55"/>
      <c r="W1120" s="55"/>
      <c r="X1120" s="960" t="str">
        <f>IFERROR(V1120*VLOOKUP(AF1120,【参考】数式用3!$AN$15:$BU$23,MATCH(N1120,【参考】数式用3!$AN$2:$BU$2,0)),"")</f>
        <v/>
      </c>
      <c r="Y1120" s="961"/>
      <c r="Z1120" s="450"/>
      <c r="AA1120" s="428"/>
      <c r="AB1120" s="338" t="str">
        <f>IFERROR(AA1120*VLOOKUP(AG1120,【参考】数式用3!$AN$24:$BU$27,MATCH(N1120,【参考】数式用3!$AN$2:$BU$2,0)),"")</f>
        <v/>
      </c>
      <c r="AC1120" s="50"/>
      <c r="AD1120" s="427" t="str">
        <f t="shared" si="71"/>
        <v/>
      </c>
      <c r="AE1120" s="323" t="str">
        <f t="shared" si="72"/>
        <v/>
      </c>
      <c r="AF1120" s="323" t="str">
        <f t="shared" si="73"/>
        <v/>
      </c>
      <c r="AG1120" s="323" t="str">
        <f t="shared" si="74"/>
        <v/>
      </c>
    </row>
    <row r="1121" spans="1:33" ht="25" customHeight="1">
      <c r="A1121" s="430">
        <v>1095</v>
      </c>
      <c r="B1121" s="908" t="str">
        <f>IF(基本情報入力シート!C1158="","",基本情報入力シート!C1158)</f>
        <v/>
      </c>
      <c r="C1121" s="909"/>
      <c r="D1121" s="909"/>
      <c r="E1121" s="909"/>
      <c r="F1121" s="909"/>
      <c r="G1121" s="909"/>
      <c r="H1121" s="909"/>
      <c r="I1121" s="909"/>
      <c r="J1121" s="325" t="str">
        <f>IF(基本情報入力シート!M1158="","",基本情報入力シート!M1158)</f>
        <v/>
      </c>
      <c r="K1121" s="325" t="str">
        <f>IF(基本情報入力シート!R1158="","",基本情報入力シート!R1158)</f>
        <v/>
      </c>
      <c r="L1121" s="325" t="str">
        <f>IF(基本情報入力シート!W1158="","",基本情報入力シート!W1158)</f>
        <v/>
      </c>
      <c r="M1121" s="335" t="str">
        <f>IF(基本情報入力シート!X1158="","",基本情報入力シート!X1158)</f>
        <v/>
      </c>
      <c r="N1121" s="339" t="str">
        <f>IF(基本情報入力シート!Y1158="","",基本情報入力シート!Y1158)</f>
        <v/>
      </c>
      <c r="O1121" s="47"/>
      <c r="P1121" s="48"/>
      <c r="Q1121" s="49"/>
      <c r="R1121" s="47"/>
      <c r="S1121" s="336"/>
      <c r="T1121" s="454" t="str">
        <f>IFERROR(S1121*VLOOKUP(AE1121,【参考】数式用3!$AN$3:$BU$14,MATCH(N1121,【参考】数式用3!$AN$2:$BU$2,0)),"")</f>
        <v/>
      </c>
      <c r="U1121" s="337"/>
      <c r="V1121" s="55"/>
      <c r="W1121" s="55"/>
      <c r="X1121" s="960" t="str">
        <f>IFERROR(V1121*VLOOKUP(AF1121,【参考】数式用3!$AN$15:$BU$23,MATCH(N1121,【参考】数式用3!$AN$2:$BU$2,0)),"")</f>
        <v/>
      </c>
      <c r="Y1121" s="961"/>
      <c r="Z1121" s="450"/>
      <c r="AA1121" s="428"/>
      <c r="AB1121" s="338" t="str">
        <f>IFERROR(AA1121*VLOOKUP(AG1121,【参考】数式用3!$AN$24:$BU$27,MATCH(N1121,【参考】数式用3!$AN$2:$BU$2,0)),"")</f>
        <v/>
      </c>
      <c r="AC1121" s="50"/>
      <c r="AD1121" s="427" t="str">
        <f t="shared" si="71"/>
        <v/>
      </c>
      <c r="AE1121" s="323" t="str">
        <f t="shared" si="72"/>
        <v/>
      </c>
      <c r="AF1121" s="323" t="str">
        <f t="shared" si="73"/>
        <v/>
      </c>
      <c r="AG1121" s="323" t="str">
        <f t="shared" si="74"/>
        <v/>
      </c>
    </row>
    <row r="1122" spans="1:33" ht="25" customHeight="1">
      <c r="A1122" s="430">
        <v>1096</v>
      </c>
      <c r="B1122" s="908" t="str">
        <f>IF(基本情報入力シート!C1159="","",基本情報入力シート!C1159)</f>
        <v/>
      </c>
      <c r="C1122" s="909"/>
      <c r="D1122" s="909"/>
      <c r="E1122" s="909"/>
      <c r="F1122" s="909"/>
      <c r="G1122" s="909"/>
      <c r="H1122" s="909"/>
      <c r="I1122" s="909"/>
      <c r="J1122" s="325" t="str">
        <f>IF(基本情報入力シート!M1159="","",基本情報入力シート!M1159)</f>
        <v/>
      </c>
      <c r="K1122" s="325" t="str">
        <f>IF(基本情報入力シート!R1159="","",基本情報入力シート!R1159)</f>
        <v/>
      </c>
      <c r="L1122" s="325" t="str">
        <f>IF(基本情報入力シート!W1159="","",基本情報入力シート!W1159)</f>
        <v/>
      </c>
      <c r="M1122" s="335" t="str">
        <f>IF(基本情報入力シート!X1159="","",基本情報入力シート!X1159)</f>
        <v/>
      </c>
      <c r="N1122" s="339" t="str">
        <f>IF(基本情報入力シート!Y1159="","",基本情報入力シート!Y1159)</f>
        <v/>
      </c>
      <c r="O1122" s="47"/>
      <c r="P1122" s="48"/>
      <c r="Q1122" s="49"/>
      <c r="R1122" s="47"/>
      <c r="S1122" s="336"/>
      <c r="T1122" s="454" t="str">
        <f>IFERROR(S1122*VLOOKUP(AE1122,【参考】数式用3!$AN$3:$BU$14,MATCH(N1122,【参考】数式用3!$AN$2:$BU$2,0)),"")</f>
        <v/>
      </c>
      <c r="U1122" s="337"/>
      <c r="V1122" s="55"/>
      <c r="W1122" s="55"/>
      <c r="X1122" s="960" t="str">
        <f>IFERROR(V1122*VLOOKUP(AF1122,【参考】数式用3!$AN$15:$BU$23,MATCH(N1122,【参考】数式用3!$AN$2:$BU$2,0)),"")</f>
        <v/>
      </c>
      <c r="Y1122" s="961"/>
      <c r="Z1122" s="450"/>
      <c r="AA1122" s="428"/>
      <c r="AB1122" s="338" t="str">
        <f>IFERROR(AA1122*VLOOKUP(AG1122,【参考】数式用3!$AN$24:$BU$27,MATCH(N1122,【参考】数式用3!$AN$2:$BU$2,0)),"")</f>
        <v/>
      </c>
      <c r="AC1122" s="50"/>
      <c r="AD1122" s="427" t="str">
        <f t="shared" si="71"/>
        <v/>
      </c>
      <c r="AE1122" s="323" t="str">
        <f t="shared" si="72"/>
        <v/>
      </c>
      <c r="AF1122" s="323" t="str">
        <f t="shared" si="73"/>
        <v/>
      </c>
      <c r="AG1122" s="323" t="str">
        <f t="shared" si="74"/>
        <v/>
      </c>
    </row>
    <row r="1123" spans="1:33" ht="25" customHeight="1">
      <c r="A1123" s="430">
        <v>1097</v>
      </c>
      <c r="B1123" s="908" t="str">
        <f>IF(基本情報入力シート!C1160="","",基本情報入力シート!C1160)</f>
        <v/>
      </c>
      <c r="C1123" s="909"/>
      <c r="D1123" s="909"/>
      <c r="E1123" s="909"/>
      <c r="F1123" s="909"/>
      <c r="G1123" s="909"/>
      <c r="H1123" s="909"/>
      <c r="I1123" s="909"/>
      <c r="J1123" s="325" t="str">
        <f>IF(基本情報入力シート!M1160="","",基本情報入力シート!M1160)</f>
        <v/>
      </c>
      <c r="K1123" s="325" t="str">
        <f>IF(基本情報入力シート!R1160="","",基本情報入力シート!R1160)</f>
        <v/>
      </c>
      <c r="L1123" s="325" t="str">
        <f>IF(基本情報入力シート!W1160="","",基本情報入力シート!W1160)</f>
        <v/>
      </c>
      <c r="M1123" s="335" t="str">
        <f>IF(基本情報入力シート!X1160="","",基本情報入力シート!X1160)</f>
        <v/>
      </c>
      <c r="N1123" s="339" t="str">
        <f>IF(基本情報入力シート!Y1160="","",基本情報入力シート!Y1160)</f>
        <v/>
      </c>
      <c r="O1123" s="47"/>
      <c r="P1123" s="48"/>
      <c r="Q1123" s="49"/>
      <c r="R1123" s="47"/>
      <c r="S1123" s="336"/>
      <c r="T1123" s="454" t="str">
        <f>IFERROR(S1123*VLOOKUP(AE1123,【参考】数式用3!$AN$3:$BU$14,MATCH(N1123,【参考】数式用3!$AN$2:$BU$2,0)),"")</f>
        <v/>
      </c>
      <c r="U1123" s="337"/>
      <c r="V1123" s="55"/>
      <c r="W1123" s="55"/>
      <c r="X1123" s="960" t="str">
        <f>IFERROR(V1123*VLOOKUP(AF1123,【参考】数式用3!$AN$15:$BU$23,MATCH(N1123,【参考】数式用3!$AN$2:$BU$2,0)),"")</f>
        <v/>
      </c>
      <c r="Y1123" s="961"/>
      <c r="Z1123" s="450"/>
      <c r="AA1123" s="428"/>
      <c r="AB1123" s="338" t="str">
        <f>IFERROR(AA1123*VLOOKUP(AG1123,【参考】数式用3!$AN$24:$BU$27,MATCH(N1123,【参考】数式用3!$AN$2:$BU$2,0)),"")</f>
        <v/>
      </c>
      <c r="AC1123" s="50"/>
      <c r="AD1123" s="427" t="str">
        <f t="shared" si="71"/>
        <v/>
      </c>
      <c r="AE1123" s="323" t="str">
        <f t="shared" si="72"/>
        <v/>
      </c>
      <c r="AF1123" s="323" t="str">
        <f t="shared" si="73"/>
        <v/>
      </c>
      <c r="AG1123" s="323" t="str">
        <f t="shared" si="74"/>
        <v/>
      </c>
    </row>
    <row r="1124" spans="1:33" ht="25" customHeight="1">
      <c r="A1124" s="430">
        <v>1098</v>
      </c>
      <c r="B1124" s="908" t="str">
        <f>IF(基本情報入力シート!C1161="","",基本情報入力シート!C1161)</f>
        <v/>
      </c>
      <c r="C1124" s="909"/>
      <c r="D1124" s="909"/>
      <c r="E1124" s="909"/>
      <c r="F1124" s="909"/>
      <c r="G1124" s="909"/>
      <c r="H1124" s="909"/>
      <c r="I1124" s="909"/>
      <c r="J1124" s="325" t="str">
        <f>IF(基本情報入力シート!M1161="","",基本情報入力シート!M1161)</f>
        <v/>
      </c>
      <c r="K1124" s="325" t="str">
        <f>IF(基本情報入力シート!R1161="","",基本情報入力シート!R1161)</f>
        <v/>
      </c>
      <c r="L1124" s="325" t="str">
        <f>IF(基本情報入力シート!W1161="","",基本情報入力シート!W1161)</f>
        <v/>
      </c>
      <c r="M1124" s="335" t="str">
        <f>IF(基本情報入力シート!X1161="","",基本情報入力シート!X1161)</f>
        <v/>
      </c>
      <c r="N1124" s="339" t="str">
        <f>IF(基本情報入力シート!Y1161="","",基本情報入力シート!Y1161)</f>
        <v/>
      </c>
      <c r="O1124" s="47"/>
      <c r="P1124" s="48"/>
      <c r="Q1124" s="49"/>
      <c r="R1124" s="47"/>
      <c r="S1124" s="336"/>
      <c r="T1124" s="454" t="str">
        <f>IFERROR(S1124*VLOOKUP(AE1124,【参考】数式用3!$AN$3:$BU$14,MATCH(N1124,【参考】数式用3!$AN$2:$BU$2,0)),"")</f>
        <v/>
      </c>
      <c r="U1124" s="337"/>
      <c r="V1124" s="55"/>
      <c r="W1124" s="55"/>
      <c r="X1124" s="960" t="str">
        <f>IFERROR(V1124*VLOOKUP(AF1124,【参考】数式用3!$AN$15:$BU$23,MATCH(N1124,【参考】数式用3!$AN$2:$BU$2,0)),"")</f>
        <v/>
      </c>
      <c r="Y1124" s="961"/>
      <c r="Z1124" s="450"/>
      <c r="AA1124" s="428"/>
      <c r="AB1124" s="338" t="str">
        <f>IFERROR(AA1124*VLOOKUP(AG1124,【参考】数式用3!$AN$24:$BU$27,MATCH(N1124,【参考】数式用3!$AN$2:$BU$2,0)),"")</f>
        <v/>
      </c>
      <c r="AC1124" s="50"/>
      <c r="AD1124" s="427" t="str">
        <f t="shared" si="71"/>
        <v/>
      </c>
      <c r="AE1124" s="323" t="str">
        <f t="shared" si="72"/>
        <v/>
      </c>
      <c r="AF1124" s="323" t="str">
        <f t="shared" si="73"/>
        <v/>
      </c>
      <c r="AG1124" s="323" t="str">
        <f t="shared" si="74"/>
        <v/>
      </c>
    </row>
    <row r="1125" spans="1:33" ht="25" customHeight="1">
      <c r="A1125" s="430">
        <v>1099</v>
      </c>
      <c r="B1125" s="908" t="str">
        <f>IF(基本情報入力シート!C1162="","",基本情報入力シート!C1162)</f>
        <v/>
      </c>
      <c r="C1125" s="909"/>
      <c r="D1125" s="909"/>
      <c r="E1125" s="909"/>
      <c r="F1125" s="909"/>
      <c r="G1125" s="909"/>
      <c r="H1125" s="909"/>
      <c r="I1125" s="909"/>
      <c r="J1125" s="325" t="str">
        <f>IF(基本情報入力シート!M1162="","",基本情報入力シート!M1162)</f>
        <v/>
      </c>
      <c r="K1125" s="325" t="str">
        <f>IF(基本情報入力シート!R1162="","",基本情報入力シート!R1162)</f>
        <v/>
      </c>
      <c r="L1125" s="325" t="str">
        <f>IF(基本情報入力シート!W1162="","",基本情報入力シート!W1162)</f>
        <v/>
      </c>
      <c r="M1125" s="335" t="str">
        <f>IF(基本情報入力シート!X1162="","",基本情報入力シート!X1162)</f>
        <v/>
      </c>
      <c r="N1125" s="339" t="str">
        <f>IF(基本情報入力シート!Y1162="","",基本情報入力シート!Y1162)</f>
        <v/>
      </c>
      <c r="O1125" s="47"/>
      <c r="P1125" s="48"/>
      <c r="Q1125" s="49"/>
      <c r="R1125" s="47"/>
      <c r="S1125" s="336"/>
      <c r="T1125" s="454" t="str">
        <f>IFERROR(S1125*VLOOKUP(AE1125,【参考】数式用3!$AN$3:$BU$14,MATCH(N1125,【参考】数式用3!$AN$2:$BU$2,0)),"")</f>
        <v/>
      </c>
      <c r="U1125" s="337"/>
      <c r="V1125" s="55"/>
      <c r="W1125" s="55"/>
      <c r="X1125" s="960" t="str">
        <f>IFERROR(V1125*VLOOKUP(AF1125,【参考】数式用3!$AN$15:$BU$23,MATCH(N1125,【参考】数式用3!$AN$2:$BU$2,0)),"")</f>
        <v/>
      </c>
      <c r="Y1125" s="961"/>
      <c r="Z1125" s="450"/>
      <c r="AA1125" s="428"/>
      <c r="AB1125" s="338" t="str">
        <f>IFERROR(AA1125*VLOOKUP(AG1125,【参考】数式用3!$AN$24:$BU$27,MATCH(N1125,【参考】数式用3!$AN$2:$BU$2,0)),"")</f>
        <v/>
      </c>
      <c r="AC1125" s="50"/>
      <c r="AD1125" s="427" t="str">
        <f t="shared" si="71"/>
        <v/>
      </c>
      <c r="AE1125" s="323" t="str">
        <f t="shared" si="72"/>
        <v/>
      </c>
      <c r="AF1125" s="323" t="str">
        <f t="shared" si="73"/>
        <v/>
      </c>
      <c r="AG1125" s="323" t="str">
        <f t="shared" si="74"/>
        <v/>
      </c>
    </row>
    <row r="1126" spans="1:33" ht="25" customHeight="1">
      <c r="A1126" s="430">
        <v>1100</v>
      </c>
      <c r="B1126" s="908" t="str">
        <f>IF(基本情報入力シート!C1163="","",基本情報入力シート!C1163)</f>
        <v/>
      </c>
      <c r="C1126" s="909"/>
      <c r="D1126" s="909"/>
      <c r="E1126" s="909"/>
      <c r="F1126" s="909"/>
      <c r="G1126" s="909"/>
      <c r="H1126" s="909"/>
      <c r="I1126" s="909"/>
      <c r="J1126" s="325" t="str">
        <f>IF(基本情報入力シート!M1163="","",基本情報入力シート!M1163)</f>
        <v/>
      </c>
      <c r="K1126" s="325" t="str">
        <f>IF(基本情報入力シート!R1163="","",基本情報入力シート!R1163)</f>
        <v/>
      </c>
      <c r="L1126" s="325" t="str">
        <f>IF(基本情報入力シート!W1163="","",基本情報入力シート!W1163)</f>
        <v/>
      </c>
      <c r="M1126" s="335" t="str">
        <f>IF(基本情報入力シート!X1163="","",基本情報入力シート!X1163)</f>
        <v/>
      </c>
      <c r="N1126" s="339" t="str">
        <f>IF(基本情報入力シート!Y1163="","",基本情報入力シート!Y1163)</f>
        <v/>
      </c>
      <c r="O1126" s="47"/>
      <c r="P1126" s="48"/>
      <c r="Q1126" s="49"/>
      <c r="R1126" s="47"/>
      <c r="S1126" s="336"/>
      <c r="T1126" s="454" t="str">
        <f>IFERROR(S1126*VLOOKUP(AE1126,【参考】数式用3!$AN$3:$BU$14,MATCH(N1126,【参考】数式用3!$AN$2:$BU$2,0)),"")</f>
        <v/>
      </c>
      <c r="U1126" s="337"/>
      <c r="V1126" s="55"/>
      <c r="W1126" s="55"/>
      <c r="X1126" s="960" t="str">
        <f>IFERROR(V1126*VLOOKUP(AF1126,【参考】数式用3!$AN$15:$BU$23,MATCH(N1126,【参考】数式用3!$AN$2:$BU$2,0)),"")</f>
        <v/>
      </c>
      <c r="Y1126" s="961"/>
      <c r="Z1126" s="450"/>
      <c r="AA1126" s="428"/>
      <c r="AB1126" s="338" t="str">
        <f>IFERROR(AA1126*VLOOKUP(AG1126,【参考】数式用3!$AN$24:$BU$27,MATCH(N1126,【参考】数式用3!$AN$2:$BU$2,0)),"")</f>
        <v/>
      </c>
      <c r="AC1126" s="50"/>
      <c r="AD1126" s="427" t="str">
        <f t="shared" si="71"/>
        <v/>
      </c>
      <c r="AE1126" s="323" t="str">
        <f t="shared" si="72"/>
        <v/>
      </c>
      <c r="AF1126" s="323" t="str">
        <f t="shared" si="73"/>
        <v/>
      </c>
      <c r="AG1126" s="323" t="str">
        <f t="shared" si="74"/>
        <v/>
      </c>
    </row>
    <row r="1127" spans="1:33" ht="25" customHeight="1">
      <c r="A1127" s="430">
        <v>1101</v>
      </c>
      <c r="B1127" s="908" t="str">
        <f>IF(基本情報入力シート!C1164="","",基本情報入力シート!C1164)</f>
        <v/>
      </c>
      <c r="C1127" s="909"/>
      <c r="D1127" s="909"/>
      <c r="E1127" s="909"/>
      <c r="F1127" s="909"/>
      <c r="G1127" s="909"/>
      <c r="H1127" s="909"/>
      <c r="I1127" s="909"/>
      <c r="J1127" s="325" t="str">
        <f>IF(基本情報入力シート!M1164="","",基本情報入力シート!M1164)</f>
        <v/>
      </c>
      <c r="K1127" s="325" t="str">
        <f>IF(基本情報入力シート!R1164="","",基本情報入力シート!R1164)</f>
        <v/>
      </c>
      <c r="L1127" s="325" t="str">
        <f>IF(基本情報入力シート!W1164="","",基本情報入力シート!W1164)</f>
        <v/>
      </c>
      <c r="M1127" s="335" t="str">
        <f>IF(基本情報入力シート!X1164="","",基本情報入力シート!X1164)</f>
        <v/>
      </c>
      <c r="N1127" s="339" t="str">
        <f>IF(基本情報入力シート!Y1164="","",基本情報入力シート!Y1164)</f>
        <v/>
      </c>
      <c r="O1127" s="47"/>
      <c r="P1127" s="48"/>
      <c r="Q1127" s="49"/>
      <c r="R1127" s="47"/>
      <c r="S1127" s="336"/>
      <c r="T1127" s="454" t="str">
        <f>IFERROR(S1127*VLOOKUP(AE1127,【参考】数式用3!$AN$3:$BU$14,MATCH(N1127,【参考】数式用3!$AN$2:$BU$2,0)),"")</f>
        <v/>
      </c>
      <c r="U1127" s="337"/>
      <c r="V1127" s="55"/>
      <c r="W1127" s="55"/>
      <c r="X1127" s="960" t="str">
        <f>IFERROR(V1127*VLOOKUP(AF1127,【参考】数式用3!$AN$15:$BU$23,MATCH(N1127,【参考】数式用3!$AN$2:$BU$2,0)),"")</f>
        <v/>
      </c>
      <c r="Y1127" s="961"/>
      <c r="Z1127" s="450"/>
      <c r="AA1127" s="428"/>
      <c r="AB1127" s="338" t="str">
        <f>IFERROR(AA1127*VLOOKUP(AG1127,【参考】数式用3!$AN$24:$BU$27,MATCH(N1127,【参考】数式用3!$AN$2:$BU$2,0)),"")</f>
        <v/>
      </c>
      <c r="AC1127" s="50"/>
      <c r="AD1127" s="427" t="str">
        <f t="shared" si="71"/>
        <v/>
      </c>
      <c r="AE1127" s="323" t="str">
        <f t="shared" si="72"/>
        <v/>
      </c>
      <c r="AF1127" s="323" t="str">
        <f t="shared" si="73"/>
        <v/>
      </c>
      <c r="AG1127" s="323" t="str">
        <f t="shared" si="74"/>
        <v/>
      </c>
    </row>
    <row r="1128" spans="1:33" ht="25" customHeight="1">
      <c r="A1128" s="430">
        <v>1102</v>
      </c>
      <c r="B1128" s="908" t="str">
        <f>IF(基本情報入力シート!C1165="","",基本情報入力シート!C1165)</f>
        <v/>
      </c>
      <c r="C1128" s="909"/>
      <c r="D1128" s="909"/>
      <c r="E1128" s="909"/>
      <c r="F1128" s="909"/>
      <c r="G1128" s="909"/>
      <c r="H1128" s="909"/>
      <c r="I1128" s="909"/>
      <c r="J1128" s="325" t="str">
        <f>IF(基本情報入力シート!M1165="","",基本情報入力シート!M1165)</f>
        <v/>
      </c>
      <c r="K1128" s="325" t="str">
        <f>IF(基本情報入力シート!R1165="","",基本情報入力シート!R1165)</f>
        <v/>
      </c>
      <c r="L1128" s="325" t="str">
        <f>IF(基本情報入力シート!W1165="","",基本情報入力シート!W1165)</f>
        <v/>
      </c>
      <c r="M1128" s="335" t="str">
        <f>IF(基本情報入力シート!X1165="","",基本情報入力シート!X1165)</f>
        <v/>
      </c>
      <c r="N1128" s="339" t="str">
        <f>IF(基本情報入力シート!Y1165="","",基本情報入力シート!Y1165)</f>
        <v/>
      </c>
      <c r="O1128" s="47"/>
      <c r="P1128" s="48"/>
      <c r="Q1128" s="49"/>
      <c r="R1128" s="47"/>
      <c r="S1128" s="336"/>
      <c r="T1128" s="454" t="str">
        <f>IFERROR(S1128*VLOOKUP(AE1128,【参考】数式用3!$AN$3:$BU$14,MATCH(N1128,【参考】数式用3!$AN$2:$BU$2,0)),"")</f>
        <v/>
      </c>
      <c r="U1128" s="337"/>
      <c r="V1128" s="55"/>
      <c r="W1128" s="55"/>
      <c r="X1128" s="960" t="str">
        <f>IFERROR(V1128*VLOOKUP(AF1128,【参考】数式用3!$AN$15:$BU$23,MATCH(N1128,【参考】数式用3!$AN$2:$BU$2,0)),"")</f>
        <v/>
      </c>
      <c r="Y1128" s="961"/>
      <c r="Z1128" s="450"/>
      <c r="AA1128" s="428"/>
      <c r="AB1128" s="338" t="str">
        <f>IFERROR(AA1128*VLOOKUP(AG1128,【参考】数式用3!$AN$24:$BU$27,MATCH(N1128,【参考】数式用3!$AN$2:$BU$2,0)),"")</f>
        <v/>
      </c>
      <c r="AC1128" s="50"/>
      <c r="AD1128" s="427" t="str">
        <f t="shared" si="71"/>
        <v/>
      </c>
      <c r="AE1128" s="323" t="str">
        <f t="shared" si="72"/>
        <v/>
      </c>
      <c r="AF1128" s="323" t="str">
        <f t="shared" si="73"/>
        <v/>
      </c>
      <c r="AG1128" s="323" t="str">
        <f t="shared" si="74"/>
        <v/>
      </c>
    </row>
    <row r="1129" spans="1:33" ht="25" customHeight="1">
      <c r="A1129" s="430">
        <v>1103</v>
      </c>
      <c r="B1129" s="908" t="str">
        <f>IF(基本情報入力シート!C1166="","",基本情報入力シート!C1166)</f>
        <v/>
      </c>
      <c r="C1129" s="909"/>
      <c r="D1129" s="909"/>
      <c r="E1129" s="909"/>
      <c r="F1129" s="909"/>
      <c r="G1129" s="909"/>
      <c r="H1129" s="909"/>
      <c r="I1129" s="909"/>
      <c r="J1129" s="325" t="str">
        <f>IF(基本情報入力シート!M1166="","",基本情報入力シート!M1166)</f>
        <v/>
      </c>
      <c r="K1129" s="325" t="str">
        <f>IF(基本情報入力シート!R1166="","",基本情報入力シート!R1166)</f>
        <v/>
      </c>
      <c r="L1129" s="325" t="str">
        <f>IF(基本情報入力シート!W1166="","",基本情報入力シート!W1166)</f>
        <v/>
      </c>
      <c r="M1129" s="335" t="str">
        <f>IF(基本情報入力シート!X1166="","",基本情報入力シート!X1166)</f>
        <v/>
      </c>
      <c r="N1129" s="339" t="str">
        <f>IF(基本情報入力シート!Y1166="","",基本情報入力シート!Y1166)</f>
        <v/>
      </c>
      <c r="O1129" s="47"/>
      <c r="P1129" s="48"/>
      <c r="Q1129" s="49"/>
      <c r="R1129" s="47"/>
      <c r="S1129" s="336"/>
      <c r="T1129" s="454" t="str">
        <f>IFERROR(S1129*VLOOKUP(AE1129,【参考】数式用3!$AN$3:$BU$14,MATCH(N1129,【参考】数式用3!$AN$2:$BU$2,0)),"")</f>
        <v/>
      </c>
      <c r="U1129" s="337"/>
      <c r="V1129" s="55"/>
      <c r="W1129" s="55"/>
      <c r="X1129" s="960" t="str">
        <f>IFERROR(V1129*VLOOKUP(AF1129,【参考】数式用3!$AN$15:$BU$23,MATCH(N1129,【参考】数式用3!$AN$2:$BU$2,0)),"")</f>
        <v/>
      </c>
      <c r="Y1129" s="961"/>
      <c r="Z1129" s="450"/>
      <c r="AA1129" s="428"/>
      <c r="AB1129" s="338" t="str">
        <f>IFERROR(AA1129*VLOOKUP(AG1129,【参考】数式用3!$AN$24:$BU$27,MATCH(N1129,【参考】数式用3!$AN$2:$BU$2,0)),"")</f>
        <v/>
      </c>
      <c r="AC1129" s="50"/>
      <c r="AD1129" s="427" t="str">
        <f t="shared" si="71"/>
        <v/>
      </c>
      <c r="AE1129" s="323" t="str">
        <f t="shared" si="72"/>
        <v/>
      </c>
      <c r="AF1129" s="323" t="str">
        <f t="shared" si="73"/>
        <v/>
      </c>
      <c r="AG1129" s="323" t="str">
        <f t="shared" si="74"/>
        <v/>
      </c>
    </row>
    <row r="1130" spans="1:33" ht="25" customHeight="1">
      <c r="A1130" s="430">
        <v>1104</v>
      </c>
      <c r="B1130" s="908" t="str">
        <f>IF(基本情報入力シート!C1167="","",基本情報入力シート!C1167)</f>
        <v/>
      </c>
      <c r="C1130" s="909"/>
      <c r="D1130" s="909"/>
      <c r="E1130" s="909"/>
      <c r="F1130" s="909"/>
      <c r="G1130" s="909"/>
      <c r="H1130" s="909"/>
      <c r="I1130" s="909"/>
      <c r="J1130" s="325" t="str">
        <f>IF(基本情報入力シート!M1167="","",基本情報入力シート!M1167)</f>
        <v/>
      </c>
      <c r="K1130" s="325" t="str">
        <f>IF(基本情報入力シート!R1167="","",基本情報入力シート!R1167)</f>
        <v/>
      </c>
      <c r="L1130" s="325" t="str">
        <f>IF(基本情報入力シート!W1167="","",基本情報入力シート!W1167)</f>
        <v/>
      </c>
      <c r="M1130" s="335" t="str">
        <f>IF(基本情報入力シート!X1167="","",基本情報入力シート!X1167)</f>
        <v/>
      </c>
      <c r="N1130" s="339" t="str">
        <f>IF(基本情報入力シート!Y1167="","",基本情報入力シート!Y1167)</f>
        <v/>
      </c>
      <c r="O1130" s="47"/>
      <c r="P1130" s="48"/>
      <c r="Q1130" s="49"/>
      <c r="R1130" s="47"/>
      <c r="S1130" s="336"/>
      <c r="T1130" s="454" t="str">
        <f>IFERROR(S1130*VLOOKUP(AE1130,【参考】数式用3!$AN$3:$BU$14,MATCH(N1130,【参考】数式用3!$AN$2:$BU$2,0)),"")</f>
        <v/>
      </c>
      <c r="U1130" s="337"/>
      <c r="V1130" s="55"/>
      <c r="W1130" s="55"/>
      <c r="X1130" s="960" t="str">
        <f>IFERROR(V1130*VLOOKUP(AF1130,【参考】数式用3!$AN$15:$BU$23,MATCH(N1130,【参考】数式用3!$AN$2:$BU$2,0)),"")</f>
        <v/>
      </c>
      <c r="Y1130" s="961"/>
      <c r="Z1130" s="450"/>
      <c r="AA1130" s="428"/>
      <c r="AB1130" s="338" t="str">
        <f>IFERROR(AA1130*VLOOKUP(AG1130,【参考】数式用3!$AN$24:$BU$27,MATCH(N1130,【参考】数式用3!$AN$2:$BU$2,0)),"")</f>
        <v/>
      </c>
      <c r="AC1130" s="50"/>
      <c r="AD1130" s="427" t="str">
        <f t="shared" si="71"/>
        <v/>
      </c>
      <c r="AE1130" s="323" t="str">
        <f t="shared" si="72"/>
        <v/>
      </c>
      <c r="AF1130" s="323" t="str">
        <f t="shared" si="73"/>
        <v/>
      </c>
      <c r="AG1130" s="323" t="str">
        <f t="shared" si="74"/>
        <v/>
      </c>
    </row>
    <row r="1131" spans="1:33" ht="25" customHeight="1">
      <c r="A1131" s="430">
        <v>1105</v>
      </c>
      <c r="B1131" s="908" t="str">
        <f>IF(基本情報入力シート!C1168="","",基本情報入力シート!C1168)</f>
        <v/>
      </c>
      <c r="C1131" s="909"/>
      <c r="D1131" s="909"/>
      <c r="E1131" s="909"/>
      <c r="F1131" s="909"/>
      <c r="G1131" s="909"/>
      <c r="H1131" s="909"/>
      <c r="I1131" s="909"/>
      <c r="J1131" s="325" t="str">
        <f>IF(基本情報入力シート!M1168="","",基本情報入力シート!M1168)</f>
        <v/>
      </c>
      <c r="K1131" s="325" t="str">
        <f>IF(基本情報入力シート!R1168="","",基本情報入力シート!R1168)</f>
        <v/>
      </c>
      <c r="L1131" s="325" t="str">
        <f>IF(基本情報入力シート!W1168="","",基本情報入力シート!W1168)</f>
        <v/>
      </c>
      <c r="M1131" s="335" t="str">
        <f>IF(基本情報入力シート!X1168="","",基本情報入力シート!X1168)</f>
        <v/>
      </c>
      <c r="N1131" s="339" t="str">
        <f>IF(基本情報入力シート!Y1168="","",基本情報入力シート!Y1168)</f>
        <v/>
      </c>
      <c r="O1131" s="47"/>
      <c r="P1131" s="48"/>
      <c r="Q1131" s="49"/>
      <c r="R1131" s="47"/>
      <c r="S1131" s="336"/>
      <c r="T1131" s="454" t="str">
        <f>IFERROR(S1131*VLOOKUP(AE1131,【参考】数式用3!$AN$3:$BU$14,MATCH(N1131,【参考】数式用3!$AN$2:$BU$2,0)),"")</f>
        <v/>
      </c>
      <c r="U1131" s="337"/>
      <c r="V1131" s="55"/>
      <c r="W1131" s="55"/>
      <c r="X1131" s="960" t="str">
        <f>IFERROR(V1131*VLOOKUP(AF1131,【参考】数式用3!$AN$15:$BU$23,MATCH(N1131,【参考】数式用3!$AN$2:$BU$2,0)),"")</f>
        <v/>
      </c>
      <c r="Y1131" s="961"/>
      <c r="Z1131" s="450"/>
      <c r="AA1131" s="428"/>
      <c r="AB1131" s="338" t="str">
        <f>IFERROR(AA1131*VLOOKUP(AG1131,【参考】数式用3!$AN$24:$BU$27,MATCH(N1131,【参考】数式用3!$AN$2:$BU$2,0)),"")</f>
        <v/>
      </c>
      <c r="AC1131" s="50"/>
      <c r="AD1131" s="427" t="str">
        <f t="shared" si="71"/>
        <v/>
      </c>
      <c r="AE1131" s="323" t="str">
        <f t="shared" si="72"/>
        <v/>
      </c>
      <c r="AF1131" s="323" t="str">
        <f t="shared" si="73"/>
        <v/>
      </c>
      <c r="AG1131" s="323" t="str">
        <f t="shared" si="74"/>
        <v/>
      </c>
    </row>
    <row r="1132" spans="1:33" ht="25" customHeight="1">
      <c r="A1132" s="430">
        <v>1106</v>
      </c>
      <c r="B1132" s="908" t="str">
        <f>IF(基本情報入力シート!C1169="","",基本情報入力シート!C1169)</f>
        <v/>
      </c>
      <c r="C1132" s="909"/>
      <c r="D1132" s="909"/>
      <c r="E1132" s="909"/>
      <c r="F1132" s="909"/>
      <c r="G1132" s="909"/>
      <c r="H1132" s="909"/>
      <c r="I1132" s="909"/>
      <c r="J1132" s="325" t="str">
        <f>IF(基本情報入力シート!M1169="","",基本情報入力シート!M1169)</f>
        <v/>
      </c>
      <c r="K1132" s="325" t="str">
        <f>IF(基本情報入力シート!R1169="","",基本情報入力シート!R1169)</f>
        <v/>
      </c>
      <c r="L1132" s="325" t="str">
        <f>IF(基本情報入力シート!W1169="","",基本情報入力シート!W1169)</f>
        <v/>
      </c>
      <c r="M1132" s="335" t="str">
        <f>IF(基本情報入力シート!X1169="","",基本情報入力シート!X1169)</f>
        <v/>
      </c>
      <c r="N1132" s="339" t="str">
        <f>IF(基本情報入力シート!Y1169="","",基本情報入力シート!Y1169)</f>
        <v/>
      </c>
      <c r="O1132" s="47"/>
      <c r="P1132" s="48"/>
      <c r="Q1132" s="49"/>
      <c r="R1132" s="47"/>
      <c r="S1132" s="336"/>
      <c r="T1132" s="454" t="str">
        <f>IFERROR(S1132*VLOOKUP(AE1132,【参考】数式用3!$AN$3:$BU$14,MATCH(N1132,【参考】数式用3!$AN$2:$BU$2,0)),"")</f>
        <v/>
      </c>
      <c r="U1132" s="337"/>
      <c r="V1132" s="55"/>
      <c r="W1132" s="55"/>
      <c r="X1132" s="960" t="str">
        <f>IFERROR(V1132*VLOOKUP(AF1132,【参考】数式用3!$AN$15:$BU$23,MATCH(N1132,【参考】数式用3!$AN$2:$BU$2,0)),"")</f>
        <v/>
      </c>
      <c r="Y1132" s="961"/>
      <c r="Z1132" s="450"/>
      <c r="AA1132" s="428"/>
      <c r="AB1132" s="338" t="str">
        <f>IFERROR(AA1132*VLOOKUP(AG1132,【参考】数式用3!$AN$24:$BU$27,MATCH(N1132,【参考】数式用3!$AN$2:$BU$2,0)),"")</f>
        <v/>
      </c>
      <c r="AC1132" s="50"/>
      <c r="AD1132" s="427" t="str">
        <f t="shared" si="71"/>
        <v/>
      </c>
      <c r="AE1132" s="323" t="str">
        <f t="shared" si="72"/>
        <v/>
      </c>
      <c r="AF1132" s="323" t="str">
        <f t="shared" si="73"/>
        <v/>
      </c>
      <c r="AG1132" s="323" t="str">
        <f t="shared" si="74"/>
        <v/>
      </c>
    </row>
    <row r="1133" spans="1:33" ht="25" customHeight="1">
      <c r="A1133" s="430">
        <v>1107</v>
      </c>
      <c r="B1133" s="908" t="str">
        <f>IF(基本情報入力シート!C1170="","",基本情報入力シート!C1170)</f>
        <v/>
      </c>
      <c r="C1133" s="909"/>
      <c r="D1133" s="909"/>
      <c r="E1133" s="909"/>
      <c r="F1133" s="909"/>
      <c r="G1133" s="909"/>
      <c r="H1133" s="909"/>
      <c r="I1133" s="909"/>
      <c r="J1133" s="325" t="str">
        <f>IF(基本情報入力シート!M1170="","",基本情報入力シート!M1170)</f>
        <v/>
      </c>
      <c r="K1133" s="325" t="str">
        <f>IF(基本情報入力シート!R1170="","",基本情報入力シート!R1170)</f>
        <v/>
      </c>
      <c r="L1133" s="325" t="str">
        <f>IF(基本情報入力シート!W1170="","",基本情報入力シート!W1170)</f>
        <v/>
      </c>
      <c r="M1133" s="335" t="str">
        <f>IF(基本情報入力シート!X1170="","",基本情報入力シート!X1170)</f>
        <v/>
      </c>
      <c r="N1133" s="339" t="str">
        <f>IF(基本情報入力シート!Y1170="","",基本情報入力シート!Y1170)</f>
        <v/>
      </c>
      <c r="O1133" s="47"/>
      <c r="P1133" s="48"/>
      <c r="Q1133" s="49"/>
      <c r="R1133" s="47"/>
      <c r="S1133" s="336"/>
      <c r="T1133" s="454" t="str">
        <f>IFERROR(S1133*VLOOKUP(AE1133,【参考】数式用3!$AN$3:$BU$14,MATCH(N1133,【参考】数式用3!$AN$2:$BU$2,0)),"")</f>
        <v/>
      </c>
      <c r="U1133" s="337"/>
      <c r="V1133" s="55"/>
      <c r="W1133" s="55"/>
      <c r="X1133" s="960" t="str">
        <f>IFERROR(V1133*VLOOKUP(AF1133,【参考】数式用3!$AN$15:$BU$23,MATCH(N1133,【参考】数式用3!$AN$2:$BU$2,0)),"")</f>
        <v/>
      </c>
      <c r="Y1133" s="961"/>
      <c r="Z1133" s="450"/>
      <c r="AA1133" s="428"/>
      <c r="AB1133" s="338" t="str">
        <f>IFERROR(AA1133*VLOOKUP(AG1133,【参考】数式用3!$AN$24:$BU$27,MATCH(N1133,【参考】数式用3!$AN$2:$BU$2,0)),"")</f>
        <v/>
      </c>
      <c r="AC1133" s="50"/>
      <c r="AD1133" s="427" t="str">
        <f t="shared" si="71"/>
        <v/>
      </c>
      <c r="AE1133" s="323" t="str">
        <f t="shared" si="72"/>
        <v/>
      </c>
      <c r="AF1133" s="323" t="str">
        <f t="shared" si="73"/>
        <v/>
      </c>
      <c r="AG1133" s="323" t="str">
        <f t="shared" si="74"/>
        <v/>
      </c>
    </row>
    <row r="1134" spans="1:33" ht="25" customHeight="1">
      <c r="A1134" s="430">
        <v>1108</v>
      </c>
      <c r="B1134" s="908" t="str">
        <f>IF(基本情報入力シート!C1171="","",基本情報入力シート!C1171)</f>
        <v/>
      </c>
      <c r="C1134" s="909"/>
      <c r="D1134" s="909"/>
      <c r="E1134" s="909"/>
      <c r="F1134" s="909"/>
      <c r="G1134" s="909"/>
      <c r="H1134" s="909"/>
      <c r="I1134" s="909"/>
      <c r="J1134" s="325" t="str">
        <f>IF(基本情報入力シート!M1171="","",基本情報入力シート!M1171)</f>
        <v/>
      </c>
      <c r="K1134" s="325" t="str">
        <f>IF(基本情報入力シート!R1171="","",基本情報入力シート!R1171)</f>
        <v/>
      </c>
      <c r="L1134" s="325" t="str">
        <f>IF(基本情報入力シート!W1171="","",基本情報入力シート!W1171)</f>
        <v/>
      </c>
      <c r="M1134" s="335" t="str">
        <f>IF(基本情報入力シート!X1171="","",基本情報入力シート!X1171)</f>
        <v/>
      </c>
      <c r="N1134" s="339" t="str">
        <f>IF(基本情報入力シート!Y1171="","",基本情報入力シート!Y1171)</f>
        <v/>
      </c>
      <c r="O1134" s="47"/>
      <c r="P1134" s="48"/>
      <c r="Q1134" s="49"/>
      <c r="R1134" s="47"/>
      <c r="S1134" s="336"/>
      <c r="T1134" s="454" t="str">
        <f>IFERROR(S1134*VLOOKUP(AE1134,【参考】数式用3!$AN$3:$BU$14,MATCH(N1134,【参考】数式用3!$AN$2:$BU$2,0)),"")</f>
        <v/>
      </c>
      <c r="U1134" s="337"/>
      <c r="V1134" s="55"/>
      <c r="W1134" s="55"/>
      <c r="X1134" s="960" t="str">
        <f>IFERROR(V1134*VLOOKUP(AF1134,【参考】数式用3!$AN$15:$BU$23,MATCH(N1134,【参考】数式用3!$AN$2:$BU$2,0)),"")</f>
        <v/>
      </c>
      <c r="Y1134" s="961"/>
      <c r="Z1134" s="450"/>
      <c r="AA1134" s="428"/>
      <c r="AB1134" s="338" t="str">
        <f>IFERROR(AA1134*VLOOKUP(AG1134,【参考】数式用3!$AN$24:$BU$27,MATCH(N1134,【参考】数式用3!$AN$2:$BU$2,0)),"")</f>
        <v/>
      </c>
      <c r="AC1134" s="50"/>
      <c r="AD1134" s="427" t="str">
        <f t="shared" si="71"/>
        <v/>
      </c>
      <c r="AE1134" s="323" t="str">
        <f t="shared" si="72"/>
        <v/>
      </c>
      <c r="AF1134" s="323" t="str">
        <f t="shared" si="73"/>
        <v/>
      </c>
      <c r="AG1134" s="323" t="str">
        <f t="shared" si="74"/>
        <v/>
      </c>
    </row>
    <row r="1135" spans="1:33" ht="25" customHeight="1">
      <c r="A1135" s="430">
        <v>1109</v>
      </c>
      <c r="B1135" s="908" t="str">
        <f>IF(基本情報入力シート!C1172="","",基本情報入力シート!C1172)</f>
        <v/>
      </c>
      <c r="C1135" s="909"/>
      <c r="D1135" s="909"/>
      <c r="E1135" s="909"/>
      <c r="F1135" s="909"/>
      <c r="G1135" s="909"/>
      <c r="H1135" s="909"/>
      <c r="I1135" s="909"/>
      <c r="J1135" s="325" t="str">
        <f>IF(基本情報入力シート!M1172="","",基本情報入力シート!M1172)</f>
        <v/>
      </c>
      <c r="K1135" s="325" t="str">
        <f>IF(基本情報入力シート!R1172="","",基本情報入力シート!R1172)</f>
        <v/>
      </c>
      <c r="L1135" s="325" t="str">
        <f>IF(基本情報入力シート!W1172="","",基本情報入力シート!W1172)</f>
        <v/>
      </c>
      <c r="M1135" s="335" t="str">
        <f>IF(基本情報入力シート!X1172="","",基本情報入力シート!X1172)</f>
        <v/>
      </c>
      <c r="N1135" s="339" t="str">
        <f>IF(基本情報入力シート!Y1172="","",基本情報入力シート!Y1172)</f>
        <v/>
      </c>
      <c r="O1135" s="47"/>
      <c r="P1135" s="48"/>
      <c r="Q1135" s="49"/>
      <c r="R1135" s="47"/>
      <c r="S1135" s="336"/>
      <c r="T1135" s="454" t="str">
        <f>IFERROR(S1135*VLOOKUP(AE1135,【参考】数式用3!$AN$3:$BU$14,MATCH(N1135,【参考】数式用3!$AN$2:$BU$2,0)),"")</f>
        <v/>
      </c>
      <c r="U1135" s="337"/>
      <c r="V1135" s="55"/>
      <c r="W1135" s="55"/>
      <c r="X1135" s="960" t="str">
        <f>IFERROR(V1135*VLOOKUP(AF1135,【参考】数式用3!$AN$15:$BU$23,MATCH(N1135,【参考】数式用3!$AN$2:$BU$2,0)),"")</f>
        <v/>
      </c>
      <c r="Y1135" s="961"/>
      <c r="Z1135" s="450"/>
      <c r="AA1135" s="428"/>
      <c r="AB1135" s="338" t="str">
        <f>IFERROR(AA1135*VLOOKUP(AG1135,【参考】数式用3!$AN$24:$BU$27,MATCH(N1135,【参考】数式用3!$AN$2:$BU$2,0)),"")</f>
        <v/>
      </c>
      <c r="AC1135" s="50"/>
      <c r="AD1135" s="427" t="str">
        <f t="shared" si="71"/>
        <v/>
      </c>
      <c r="AE1135" s="323" t="str">
        <f t="shared" si="72"/>
        <v/>
      </c>
      <c r="AF1135" s="323" t="str">
        <f t="shared" si="73"/>
        <v/>
      </c>
      <c r="AG1135" s="323" t="str">
        <f t="shared" si="74"/>
        <v/>
      </c>
    </row>
    <row r="1136" spans="1:33" ht="25" customHeight="1">
      <c r="A1136" s="430">
        <v>1110</v>
      </c>
      <c r="B1136" s="908" t="str">
        <f>IF(基本情報入力シート!C1173="","",基本情報入力シート!C1173)</f>
        <v/>
      </c>
      <c r="C1136" s="909"/>
      <c r="D1136" s="909"/>
      <c r="E1136" s="909"/>
      <c r="F1136" s="909"/>
      <c r="G1136" s="909"/>
      <c r="H1136" s="909"/>
      <c r="I1136" s="909"/>
      <c r="J1136" s="325" t="str">
        <f>IF(基本情報入力シート!M1173="","",基本情報入力シート!M1173)</f>
        <v/>
      </c>
      <c r="K1136" s="325" t="str">
        <f>IF(基本情報入力シート!R1173="","",基本情報入力シート!R1173)</f>
        <v/>
      </c>
      <c r="L1136" s="325" t="str">
        <f>IF(基本情報入力シート!W1173="","",基本情報入力シート!W1173)</f>
        <v/>
      </c>
      <c r="M1136" s="335" t="str">
        <f>IF(基本情報入力シート!X1173="","",基本情報入力シート!X1173)</f>
        <v/>
      </c>
      <c r="N1136" s="339" t="str">
        <f>IF(基本情報入力シート!Y1173="","",基本情報入力シート!Y1173)</f>
        <v/>
      </c>
      <c r="O1136" s="47"/>
      <c r="P1136" s="48"/>
      <c r="Q1136" s="49"/>
      <c r="R1136" s="47"/>
      <c r="S1136" s="336"/>
      <c r="T1136" s="454" t="str">
        <f>IFERROR(S1136*VLOOKUP(AE1136,【参考】数式用3!$AN$3:$BU$14,MATCH(N1136,【参考】数式用3!$AN$2:$BU$2,0)),"")</f>
        <v/>
      </c>
      <c r="U1136" s="337"/>
      <c r="V1136" s="55"/>
      <c r="W1136" s="55"/>
      <c r="X1136" s="960" t="str">
        <f>IFERROR(V1136*VLOOKUP(AF1136,【参考】数式用3!$AN$15:$BU$23,MATCH(N1136,【参考】数式用3!$AN$2:$BU$2,0)),"")</f>
        <v/>
      </c>
      <c r="Y1136" s="961"/>
      <c r="Z1136" s="450"/>
      <c r="AA1136" s="428"/>
      <c r="AB1136" s="338" t="str">
        <f>IFERROR(AA1136*VLOOKUP(AG1136,【参考】数式用3!$AN$24:$BU$27,MATCH(N1136,【参考】数式用3!$AN$2:$BU$2,0)),"")</f>
        <v/>
      </c>
      <c r="AC1136" s="50"/>
      <c r="AD1136" s="427" t="str">
        <f t="shared" si="71"/>
        <v/>
      </c>
      <c r="AE1136" s="323" t="str">
        <f t="shared" si="72"/>
        <v/>
      </c>
      <c r="AF1136" s="323" t="str">
        <f t="shared" si="73"/>
        <v/>
      </c>
      <c r="AG1136" s="323" t="str">
        <f t="shared" si="74"/>
        <v/>
      </c>
    </row>
    <row r="1137" spans="1:33" ht="25" customHeight="1">
      <c r="A1137" s="430">
        <v>1111</v>
      </c>
      <c r="B1137" s="908" t="str">
        <f>IF(基本情報入力シート!C1174="","",基本情報入力シート!C1174)</f>
        <v/>
      </c>
      <c r="C1137" s="909"/>
      <c r="D1137" s="909"/>
      <c r="E1137" s="909"/>
      <c r="F1137" s="909"/>
      <c r="G1137" s="909"/>
      <c r="H1137" s="909"/>
      <c r="I1137" s="909"/>
      <c r="J1137" s="325" t="str">
        <f>IF(基本情報入力シート!M1174="","",基本情報入力シート!M1174)</f>
        <v/>
      </c>
      <c r="K1137" s="325" t="str">
        <f>IF(基本情報入力シート!R1174="","",基本情報入力シート!R1174)</f>
        <v/>
      </c>
      <c r="L1137" s="325" t="str">
        <f>IF(基本情報入力シート!W1174="","",基本情報入力シート!W1174)</f>
        <v/>
      </c>
      <c r="M1137" s="335" t="str">
        <f>IF(基本情報入力シート!X1174="","",基本情報入力シート!X1174)</f>
        <v/>
      </c>
      <c r="N1137" s="339" t="str">
        <f>IF(基本情報入力シート!Y1174="","",基本情報入力シート!Y1174)</f>
        <v/>
      </c>
      <c r="O1137" s="47"/>
      <c r="P1137" s="48"/>
      <c r="Q1137" s="49"/>
      <c r="R1137" s="47"/>
      <c r="S1137" s="336"/>
      <c r="T1137" s="454" t="str">
        <f>IFERROR(S1137*VLOOKUP(AE1137,【参考】数式用3!$AN$3:$BU$14,MATCH(N1137,【参考】数式用3!$AN$2:$BU$2,0)),"")</f>
        <v/>
      </c>
      <c r="U1137" s="337"/>
      <c r="V1137" s="55"/>
      <c r="W1137" s="55"/>
      <c r="X1137" s="960" t="str">
        <f>IFERROR(V1137*VLOOKUP(AF1137,【参考】数式用3!$AN$15:$BU$23,MATCH(N1137,【参考】数式用3!$AN$2:$BU$2,0)),"")</f>
        <v/>
      </c>
      <c r="Y1137" s="961"/>
      <c r="Z1137" s="450"/>
      <c r="AA1137" s="428"/>
      <c r="AB1137" s="338" t="str">
        <f>IFERROR(AA1137*VLOOKUP(AG1137,【参考】数式用3!$AN$24:$BU$27,MATCH(N1137,【参考】数式用3!$AN$2:$BU$2,0)),"")</f>
        <v/>
      </c>
      <c r="AC1137" s="50"/>
      <c r="AD1137" s="427" t="str">
        <f t="shared" si="71"/>
        <v/>
      </c>
      <c r="AE1137" s="323" t="str">
        <f t="shared" si="72"/>
        <v/>
      </c>
      <c r="AF1137" s="323" t="str">
        <f t="shared" si="73"/>
        <v/>
      </c>
      <c r="AG1137" s="323" t="str">
        <f t="shared" si="74"/>
        <v/>
      </c>
    </row>
    <row r="1138" spans="1:33" ht="25" customHeight="1">
      <c r="A1138" s="430">
        <v>1112</v>
      </c>
      <c r="B1138" s="908" t="str">
        <f>IF(基本情報入力シート!C1175="","",基本情報入力シート!C1175)</f>
        <v/>
      </c>
      <c r="C1138" s="909"/>
      <c r="D1138" s="909"/>
      <c r="E1138" s="909"/>
      <c r="F1138" s="909"/>
      <c r="G1138" s="909"/>
      <c r="H1138" s="909"/>
      <c r="I1138" s="909"/>
      <c r="J1138" s="325" t="str">
        <f>IF(基本情報入力シート!M1175="","",基本情報入力シート!M1175)</f>
        <v/>
      </c>
      <c r="K1138" s="325" t="str">
        <f>IF(基本情報入力シート!R1175="","",基本情報入力シート!R1175)</f>
        <v/>
      </c>
      <c r="L1138" s="325" t="str">
        <f>IF(基本情報入力シート!W1175="","",基本情報入力シート!W1175)</f>
        <v/>
      </c>
      <c r="M1138" s="335" t="str">
        <f>IF(基本情報入力シート!X1175="","",基本情報入力シート!X1175)</f>
        <v/>
      </c>
      <c r="N1138" s="339" t="str">
        <f>IF(基本情報入力シート!Y1175="","",基本情報入力シート!Y1175)</f>
        <v/>
      </c>
      <c r="O1138" s="47"/>
      <c r="P1138" s="48"/>
      <c r="Q1138" s="49"/>
      <c r="R1138" s="47"/>
      <c r="S1138" s="336"/>
      <c r="T1138" s="454" t="str">
        <f>IFERROR(S1138*VLOOKUP(AE1138,【参考】数式用3!$AN$3:$BU$14,MATCH(N1138,【参考】数式用3!$AN$2:$BU$2,0)),"")</f>
        <v/>
      </c>
      <c r="U1138" s="337"/>
      <c r="V1138" s="55"/>
      <c r="W1138" s="55"/>
      <c r="X1138" s="960" t="str">
        <f>IFERROR(V1138*VLOOKUP(AF1138,【参考】数式用3!$AN$15:$BU$23,MATCH(N1138,【参考】数式用3!$AN$2:$BU$2,0)),"")</f>
        <v/>
      </c>
      <c r="Y1138" s="961"/>
      <c r="Z1138" s="450"/>
      <c r="AA1138" s="428"/>
      <c r="AB1138" s="338" t="str">
        <f>IFERROR(AA1138*VLOOKUP(AG1138,【参考】数式用3!$AN$24:$BU$27,MATCH(N1138,【参考】数式用3!$AN$2:$BU$2,0)),"")</f>
        <v/>
      </c>
      <c r="AC1138" s="50"/>
      <c r="AD1138" s="427" t="str">
        <f t="shared" si="71"/>
        <v/>
      </c>
      <c r="AE1138" s="323" t="str">
        <f t="shared" si="72"/>
        <v/>
      </c>
      <c r="AF1138" s="323" t="str">
        <f t="shared" si="73"/>
        <v/>
      </c>
      <c r="AG1138" s="323" t="str">
        <f t="shared" si="74"/>
        <v/>
      </c>
    </row>
    <row r="1139" spans="1:33" ht="25" customHeight="1">
      <c r="A1139" s="430">
        <v>1113</v>
      </c>
      <c r="B1139" s="908" t="str">
        <f>IF(基本情報入力シート!C1176="","",基本情報入力シート!C1176)</f>
        <v/>
      </c>
      <c r="C1139" s="909"/>
      <c r="D1139" s="909"/>
      <c r="E1139" s="909"/>
      <c r="F1139" s="909"/>
      <c r="G1139" s="909"/>
      <c r="H1139" s="909"/>
      <c r="I1139" s="909"/>
      <c r="J1139" s="325" t="str">
        <f>IF(基本情報入力シート!M1176="","",基本情報入力シート!M1176)</f>
        <v/>
      </c>
      <c r="K1139" s="325" t="str">
        <f>IF(基本情報入力シート!R1176="","",基本情報入力シート!R1176)</f>
        <v/>
      </c>
      <c r="L1139" s="325" t="str">
        <f>IF(基本情報入力シート!W1176="","",基本情報入力シート!W1176)</f>
        <v/>
      </c>
      <c r="M1139" s="335" t="str">
        <f>IF(基本情報入力シート!X1176="","",基本情報入力シート!X1176)</f>
        <v/>
      </c>
      <c r="N1139" s="339" t="str">
        <f>IF(基本情報入力シート!Y1176="","",基本情報入力シート!Y1176)</f>
        <v/>
      </c>
      <c r="O1139" s="47"/>
      <c r="P1139" s="48"/>
      <c r="Q1139" s="49"/>
      <c r="R1139" s="47"/>
      <c r="S1139" s="336"/>
      <c r="T1139" s="454" t="str">
        <f>IFERROR(S1139*VLOOKUP(AE1139,【参考】数式用3!$AN$3:$BU$14,MATCH(N1139,【参考】数式用3!$AN$2:$BU$2,0)),"")</f>
        <v/>
      </c>
      <c r="U1139" s="337"/>
      <c r="V1139" s="55"/>
      <c r="W1139" s="55"/>
      <c r="X1139" s="960" t="str">
        <f>IFERROR(V1139*VLOOKUP(AF1139,【参考】数式用3!$AN$15:$BU$23,MATCH(N1139,【参考】数式用3!$AN$2:$BU$2,0)),"")</f>
        <v/>
      </c>
      <c r="Y1139" s="961"/>
      <c r="Z1139" s="450"/>
      <c r="AA1139" s="428"/>
      <c r="AB1139" s="338" t="str">
        <f>IFERROR(AA1139*VLOOKUP(AG1139,【参考】数式用3!$AN$24:$BU$27,MATCH(N1139,【参考】数式用3!$AN$2:$BU$2,0)),"")</f>
        <v/>
      </c>
      <c r="AC1139" s="50"/>
      <c r="AD1139" s="427" t="str">
        <f t="shared" si="71"/>
        <v/>
      </c>
      <c r="AE1139" s="323" t="str">
        <f t="shared" si="72"/>
        <v/>
      </c>
      <c r="AF1139" s="323" t="str">
        <f t="shared" si="73"/>
        <v/>
      </c>
      <c r="AG1139" s="323" t="str">
        <f t="shared" si="74"/>
        <v/>
      </c>
    </row>
    <row r="1140" spans="1:33" ht="25" customHeight="1">
      <c r="A1140" s="430">
        <v>1114</v>
      </c>
      <c r="B1140" s="908" t="str">
        <f>IF(基本情報入力シート!C1177="","",基本情報入力シート!C1177)</f>
        <v/>
      </c>
      <c r="C1140" s="909"/>
      <c r="D1140" s="909"/>
      <c r="E1140" s="909"/>
      <c r="F1140" s="909"/>
      <c r="G1140" s="909"/>
      <c r="H1140" s="909"/>
      <c r="I1140" s="909"/>
      <c r="J1140" s="325" t="str">
        <f>IF(基本情報入力シート!M1177="","",基本情報入力シート!M1177)</f>
        <v/>
      </c>
      <c r="K1140" s="325" t="str">
        <f>IF(基本情報入力シート!R1177="","",基本情報入力シート!R1177)</f>
        <v/>
      </c>
      <c r="L1140" s="325" t="str">
        <f>IF(基本情報入力シート!W1177="","",基本情報入力シート!W1177)</f>
        <v/>
      </c>
      <c r="M1140" s="335" t="str">
        <f>IF(基本情報入力シート!X1177="","",基本情報入力シート!X1177)</f>
        <v/>
      </c>
      <c r="N1140" s="339" t="str">
        <f>IF(基本情報入力シート!Y1177="","",基本情報入力シート!Y1177)</f>
        <v/>
      </c>
      <c r="O1140" s="47"/>
      <c r="P1140" s="48"/>
      <c r="Q1140" s="49"/>
      <c r="R1140" s="47"/>
      <c r="S1140" s="336"/>
      <c r="T1140" s="454" t="str">
        <f>IFERROR(S1140*VLOOKUP(AE1140,【参考】数式用3!$AN$3:$BU$14,MATCH(N1140,【参考】数式用3!$AN$2:$BU$2,0)),"")</f>
        <v/>
      </c>
      <c r="U1140" s="337"/>
      <c r="V1140" s="55"/>
      <c r="W1140" s="55"/>
      <c r="X1140" s="960" t="str">
        <f>IFERROR(V1140*VLOOKUP(AF1140,【参考】数式用3!$AN$15:$BU$23,MATCH(N1140,【参考】数式用3!$AN$2:$BU$2,0)),"")</f>
        <v/>
      </c>
      <c r="Y1140" s="961"/>
      <c r="Z1140" s="450"/>
      <c r="AA1140" s="428"/>
      <c r="AB1140" s="338" t="str">
        <f>IFERROR(AA1140*VLOOKUP(AG1140,【参考】数式用3!$AN$24:$BU$27,MATCH(N1140,【参考】数式用3!$AN$2:$BU$2,0)),"")</f>
        <v/>
      </c>
      <c r="AC1140" s="50"/>
      <c r="AD1140" s="427" t="str">
        <f t="shared" si="71"/>
        <v/>
      </c>
      <c r="AE1140" s="323" t="str">
        <f t="shared" si="72"/>
        <v/>
      </c>
      <c r="AF1140" s="323" t="str">
        <f t="shared" si="73"/>
        <v/>
      </c>
      <c r="AG1140" s="323" t="str">
        <f t="shared" si="74"/>
        <v/>
      </c>
    </row>
    <row r="1141" spans="1:33" ht="25" customHeight="1">
      <c r="A1141" s="430">
        <v>1115</v>
      </c>
      <c r="B1141" s="908" t="str">
        <f>IF(基本情報入力シート!C1178="","",基本情報入力シート!C1178)</f>
        <v/>
      </c>
      <c r="C1141" s="909"/>
      <c r="D1141" s="909"/>
      <c r="E1141" s="909"/>
      <c r="F1141" s="909"/>
      <c r="G1141" s="909"/>
      <c r="H1141" s="909"/>
      <c r="I1141" s="909"/>
      <c r="J1141" s="325" t="str">
        <f>IF(基本情報入力シート!M1178="","",基本情報入力シート!M1178)</f>
        <v/>
      </c>
      <c r="K1141" s="325" t="str">
        <f>IF(基本情報入力シート!R1178="","",基本情報入力シート!R1178)</f>
        <v/>
      </c>
      <c r="L1141" s="325" t="str">
        <f>IF(基本情報入力シート!W1178="","",基本情報入力シート!W1178)</f>
        <v/>
      </c>
      <c r="M1141" s="335" t="str">
        <f>IF(基本情報入力シート!X1178="","",基本情報入力シート!X1178)</f>
        <v/>
      </c>
      <c r="N1141" s="339" t="str">
        <f>IF(基本情報入力シート!Y1178="","",基本情報入力シート!Y1178)</f>
        <v/>
      </c>
      <c r="O1141" s="47"/>
      <c r="P1141" s="48"/>
      <c r="Q1141" s="49"/>
      <c r="R1141" s="47"/>
      <c r="S1141" s="336"/>
      <c r="T1141" s="454" t="str">
        <f>IFERROR(S1141*VLOOKUP(AE1141,【参考】数式用3!$AN$3:$BU$14,MATCH(N1141,【参考】数式用3!$AN$2:$BU$2,0)),"")</f>
        <v/>
      </c>
      <c r="U1141" s="337"/>
      <c r="V1141" s="55"/>
      <c r="W1141" s="55"/>
      <c r="X1141" s="960" t="str">
        <f>IFERROR(V1141*VLOOKUP(AF1141,【参考】数式用3!$AN$15:$BU$23,MATCH(N1141,【参考】数式用3!$AN$2:$BU$2,0)),"")</f>
        <v/>
      </c>
      <c r="Y1141" s="961"/>
      <c r="Z1141" s="450"/>
      <c r="AA1141" s="428"/>
      <c r="AB1141" s="338" t="str">
        <f>IFERROR(AA1141*VLOOKUP(AG1141,【参考】数式用3!$AN$24:$BU$27,MATCH(N1141,【参考】数式用3!$AN$2:$BU$2,0)),"")</f>
        <v/>
      </c>
      <c r="AC1141" s="50"/>
      <c r="AD1141" s="427" t="str">
        <f t="shared" si="71"/>
        <v/>
      </c>
      <c r="AE1141" s="323" t="str">
        <f t="shared" si="72"/>
        <v/>
      </c>
      <c r="AF1141" s="323" t="str">
        <f t="shared" si="73"/>
        <v/>
      </c>
      <c r="AG1141" s="323" t="str">
        <f t="shared" si="74"/>
        <v/>
      </c>
    </row>
    <row r="1142" spans="1:33" ht="25" customHeight="1">
      <c r="A1142" s="430">
        <v>1116</v>
      </c>
      <c r="B1142" s="908" t="str">
        <f>IF(基本情報入力シート!C1179="","",基本情報入力シート!C1179)</f>
        <v/>
      </c>
      <c r="C1142" s="909"/>
      <c r="D1142" s="909"/>
      <c r="E1142" s="909"/>
      <c r="F1142" s="909"/>
      <c r="G1142" s="909"/>
      <c r="H1142" s="909"/>
      <c r="I1142" s="909"/>
      <c r="J1142" s="325" t="str">
        <f>IF(基本情報入力シート!M1179="","",基本情報入力シート!M1179)</f>
        <v/>
      </c>
      <c r="K1142" s="325" t="str">
        <f>IF(基本情報入力シート!R1179="","",基本情報入力シート!R1179)</f>
        <v/>
      </c>
      <c r="L1142" s="325" t="str">
        <f>IF(基本情報入力シート!W1179="","",基本情報入力シート!W1179)</f>
        <v/>
      </c>
      <c r="M1142" s="335" t="str">
        <f>IF(基本情報入力シート!X1179="","",基本情報入力シート!X1179)</f>
        <v/>
      </c>
      <c r="N1142" s="339" t="str">
        <f>IF(基本情報入力シート!Y1179="","",基本情報入力シート!Y1179)</f>
        <v/>
      </c>
      <c r="O1142" s="47"/>
      <c r="P1142" s="48"/>
      <c r="Q1142" s="49"/>
      <c r="R1142" s="47"/>
      <c r="S1142" s="336"/>
      <c r="T1142" s="454" t="str">
        <f>IFERROR(S1142*VLOOKUP(AE1142,【参考】数式用3!$AN$3:$BU$14,MATCH(N1142,【参考】数式用3!$AN$2:$BU$2,0)),"")</f>
        <v/>
      </c>
      <c r="U1142" s="337"/>
      <c r="V1142" s="55"/>
      <c r="W1142" s="55"/>
      <c r="X1142" s="960" t="str">
        <f>IFERROR(V1142*VLOOKUP(AF1142,【参考】数式用3!$AN$15:$BU$23,MATCH(N1142,【参考】数式用3!$AN$2:$BU$2,0)),"")</f>
        <v/>
      </c>
      <c r="Y1142" s="961"/>
      <c r="Z1142" s="450"/>
      <c r="AA1142" s="428"/>
      <c r="AB1142" s="338" t="str">
        <f>IFERROR(AA1142*VLOOKUP(AG1142,【参考】数式用3!$AN$24:$BU$27,MATCH(N1142,【参考】数式用3!$AN$2:$BU$2,0)),"")</f>
        <v/>
      </c>
      <c r="AC1142" s="50"/>
      <c r="AD1142" s="427" t="str">
        <f t="shared" si="71"/>
        <v/>
      </c>
      <c r="AE1142" s="323" t="str">
        <f t="shared" si="72"/>
        <v/>
      </c>
      <c r="AF1142" s="323" t="str">
        <f t="shared" si="73"/>
        <v/>
      </c>
      <c r="AG1142" s="323" t="str">
        <f t="shared" si="74"/>
        <v/>
      </c>
    </row>
    <row r="1143" spans="1:33" ht="25" customHeight="1">
      <c r="A1143" s="430">
        <v>1117</v>
      </c>
      <c r="B1143" s="908" t="str">
        <f>IF(基本情報入力シート!C1180="","",基本情報入力シート!C1180)</f>
        <v/>
      </c>
      <c r="C1143" s="909"/>
      <c r="D1143" s="909"/>
      <c r="E1143" s="909"/>
      <c r="F1143" s="909"/>
      <c r="G1143" s="909"/>
      <c r="H1143" s="909"/>
      <c r="I1143" s="909"/>
      <c r="J1143" s="325" t="str">
        <f>IF(基本情報入力シート!M1180="","",基本情報入力シート!M1180)</f>
        <v/>
      </c>
      <c r="K1143" s="325" t="str">
        <f>IF(基本情報入力シート!R1180="","",基本情報入力シート!R1180)</f>
        <v/>
      </c>
      <c r="L1143" s="325" t="str">
        <f>IF(基本情報入力シート!W1180="","",基本情報入力シート!W1180)</f>
        <v/>
      </c>
      <c r="M1143" s="335" t="str">
        <f>IF(基本情報入力シート!X1180="","",基本情報入力シート!X1180)</f>
        <v/>
      </c>
      <c r="N1143" s="339" t="str">
        <f>IF(基本情報入力シート!Y1180="","",基本情報入力シート!Y1180)</f>
        <v/>
      </c>
      <c r="O1143" s="47"/>
      <c r="P1143" s="48"/>
      <c r="Q1143" s="49"/>
      <c r="R1143" s="47"/>
      <c r="S1143" s="336"/>
      <c r="T1143" s="454" t="str">
        <f>IFERROR(S1143*VLOOKUP(AE1143,【参考】数式用3!$AN$3:$BU$14,MATCH(N1143,【参考】数式用3!$AN$2:$BU$2,0)),"")</f>
        <v/>
      </c>
      <c r="U1143" s="337"/>
      <c r="V1143" s="55"/>
      <c r="W1143" s="55"/>
      <c r="X1143" s="960" t="str">
        <f>IFERROR(V1143*VLOOKUP(AF1143,【参考】数式用3!$AN$15:$BU$23,MATCH(N1143,【参考】数式用3!$AN$2:$BU$2,0)),"")</f>
        <v/>
      </c>
      <c r="Y1143" s="961"/>
      <c r="Z1143" s="450"/>
      <c r="AA1143" s="428"/>
      <c r="AB1143" s="338" t="str">
        <f>IFERROR(AA1143*VLOOKUP(AG1143,【参考】数式用3!$AN$24:$BU$27,MATCH(N1143,【参考】数式用3!$AN$2:$BU$2,0)),"")</f>
        <v/>
      </c>
      <c r="AC1143" s="50"/>
      <c r="AD1143" s="427" t="str">
        <f t="shared" si="71"/>
        <v/>
      </c>
      <c r="AE1143" s="323" t="str">
        <f t="shared" si="72"/>
        <v/>
      </c>
      <c r="AF1143" s="323" t="str">
        <f t="shared" si="73"/>
        <v/>
      </c>
      <c r="AG1143" s="323" t="str">
        <f t="shared" si="74"/>
        <v/>
      </c>
    </row>
    <row r="1144" spans="1:33" ht="25" customHeight="1">
      <c r="A1144" s="430">
        <v>1118</v>
      </c>
      <c r="B1144" s="908" t="str">
        <f>IF(基本情報入力シート!C1181="","",基本情報入力シート!C1181)</f>
        <v/>
      </c>
      <c r="C1144" s="909"/>
      <c r="D1144" s="909"/>
      <c r="E1144" s="909"/>
      <c r="F1144" s="909"/>
      <c r="G1144" s="909"/>
      <c r="H1144" s="909"/>
      <c r="I1144" s="909"/>
      <c r="J1144" s="325" t="str">
        <f>IF(基本情報入力シート!M1181="","",基本情報入力シート!M1181)</f>
        <v/>
      </c>
      <c r="K1144" s="325" t="str">
        <f>IF(基本情報入力シート!R1181="","",基本情報入力シート!R1181)</f>
        <v/>
      </c>
      <c r="L1144" s="325" t="str">
        <f>IF(基本情報入力シート!W1181="","",基本情報入力シート!W1181)</f>
        <v/>
      </c>
      <c r="M1144" s="335" t="str">
        <f>IF(基本情報入力シート!X1181="","",基本情報入力シート!X1181)</f>
        <v/>
      </c>
      <c r="N1144" s="339" t="str">
        <f>IF(基本情報入力シート!Y1181="","",基本情報入力シート!Y1181)</f>
        <v/>
      </c>
      <c r="O1144" s="47"/>
      <c r="P1144" s="48"/>
      <c r="Q1144" s="49"/>
      <c r="R1144" s="47"/>
      <c r="S1144" s="336"/>
      <c r="T1144" s="454" t="str">
        <f>IFERROR(S1144*VLOOKUP(AE1144,【参考】数式用3!$AN$3:$BU$14,MATCH(N1144,【参考】数式用3!$AN$2:$BU$2,0)),"")</f>
        <v/>
      </c>
      <c r="U1144" s="337"/>
      <c r="V1144" s="55"/>
      <c r="W1144" s="55"/>
      <c r="X1144" s="960" t="str">
        <f>IFERROR(V1144*VLOOKUP(AF1144,【参考】数式用3!$AN$15:$BU$23,MATCH(N1144,【参考】数式用3!$AN$2:$BU$2,0)),"")</f>
        <v/>
      </c>
      <c r="Y1144" s="961"/>
      <c r="Z1144" s="450"/>
      <c r="AA1144" s="428"/>
      <c r="AB1144" s="338" t="str">
        <f>IFERROR(AA1144*VLOOKUP(AG1144,【参考】数式用3!$AN$24:$BU$27,MATCH(N1144,【参考】数式用3!$AN$2:$BU$2,0)),"")</f>
        <v/>
      </c>
      <c r="AC1144" s="50"/>
      <c r="AD1144" s="427" t="str">
        <f t="shared" si="71"/>
        <v/>
      </c>
      <c r="AE1144" s="323" t="str">
        <f t="shared" si="72"/>
        <v/>
      </c>
      <c r="AF1144" s="323" t="str">
        <f t="shared" si="73"/>
        <v/>
      </c>
      <c r="AG1144" s="323" t="str">
        <f t="shared" si="74"/>
        <v/>
      </c>
    </row>
    <row r="1145" spans="1:33" ht="25" customHeight="1">
      <c r="A1145" s="430">
        <v>1119</v>
      </c>
      <c r="B1145" s="908" t="str">
        <f>IF(基本情報入力シート!C1182="","",基本情報入力シート!C1182)</f>
        <v/>
      </c>
      <c r="C1145" s="909"/>
      <c r="D1145" s="909"/>
      <c r="E1145" s="909"/>
      <c r="F1145" s="909"/>
      <c r="G1145" s="909"/>
      <c r="H1145" s="909"/>
      <c r="I1145" s="909"/>
      <c r="J1145" s="325" t="str">
        <f>IF(基本情報入力シート!M1182="","",基本情報入力シート!M1182)</f>
        <v/>
      </c>
      <c r="K1145" s="325" t="str">
        <f>IF(基本情報入力シート!R1182="","",基本情報入力シート!R1182)</f>
        <v/>
      </c>
      <c r="L1145" s="325" t="str">
        <f>IF(基本情報入力シート!W1182="","",基本情報入力シート!W1182)</f>
        <v/>
      </c>
      <c r="M1145" s="335" t="str">
        <f>IF(基本情報入力シート!X1182="","",基本情報入力シート!X1182)</f>
        <v/>
      </c>
      <c r="N1145" s="339" t="str">
        <f>IF(基本情報入力シート!Y1182="","",基本情報入力シート!Y1182)</f>
        <v/>
      </c>
      <c r="O1145" s="47"/>
      <c r="P1145" s="48"/>
      <c r="Q1145" s="49"/>
      <c r="R1145" s="47"/>
      <c r="S1145" s="336"/>
      <c r="T1145" s="454" t="str">
        <f>IFERROR(S1145*VLOOKUP(AE1145,【参考】数式用3!$AN$3:$BU$14,MATCH(N1145,【参考】数式用3!$AN$2:$BU$2,0)),"")</f>
        <v/>
      </c>
      <c r="U1145" s="337"/>
      <c r="V1145" s="55"/>
      <c r="W1145" s="55"/>
      <c r="X1145" s="960" t="str">
        <f>IFERROR(V1145*VLOOKUP(AF1145,【参考】数式用3!$AN$15:$BU$23,MATCH(N1145,【参考】数式用3!$AN$2:$BU$2,0)),"")</f>
        <v/>
      </c>
      <c r="Y1145" s="961"/>
      <c r="Z1145" s="450"/>
      <c r="AA1145" s="428"/>
      <c r="AB1145" s="338" t="str">
        <f>IFERROR(AA1145*VLOOKUP(AG1145,【参考】数式用3!$AN$24:$BU$27,MATCH(N1145,【参考】数式用3!$AN$2:$BU$2,0)),"")</f>
        <v/>
      </c>
      <c r="AC1145" s="50"/>
      <c r="AD1145" s="427" t="str">
        <f t="shared" si="71"/>
        <v/>
      </c>
      <c r="AE1145" s="323" t="str">
        <f t="shared" si="72"/>
        <v/>
      </c>
      <c r="AF1145" s="323" t="str">
        <f t="shared" si="73"/>
        <v/>
      </c>
      <c r="AG1145" s="323" t="str">
        <f t="shared" si="74"/>
        <v/>
      </c>
    </row>
    <row r="1146" spans="1:33" ht="25" customHeight="1">
      <c r="A1146" s="430">
        <v>1120</v>
      </c>
      <c r="B1146" s="908" t="str">
        <f>IF(基本情報入力シート!C1183="","",基本情報入力シート!C1183)</f>
        <v/>
      </c>
      <c r="C1146" s="909"/>
      <c r="D1146" s="909"/>
      <c r="E1146" s="909"/>
      <c r="F1146" s="909"/>
      <c r="G1146" s="909"/>
      <c r="H1146" s="909"/>
      <c r="I1146" s="909"/>
      <c r="J1146" s="325" t="str">
        <f>IF(基本情報入力シート!M1183="","",基本情報入力シート!M1183)</f>
        <v/>
      </c>
      <c r="K1146" s="325" t="str">
        <f>IF(基本情報入力シート!R1183="","",基本情報入力シート!R1183)</f>
        <v/>
      </c>
      <c r="L1146" s="325" t="str">
        <f>IF(基本情報入力シート!W1183="","",基本情報入力シート!W1183)</f>
        <v/>
      </c>
      <c r="M1146" s="335" t="str">
        <f>IF(基本情報入力シート!X1183="","",基本情報入力シート!X1183)</f>
        <v/>
      </c>
      <c r="N1146" s="339" t="str">
        <f>IF(基本情報入力シート!Y1183="","",基本情報入力シート!Y1183)</f>
        <v/>
      </c>
      <c r="O1146" s="47"/>
      <c r="P1146" s="48"/>
      <c r="Q1146" s="49"/>
      <c r="R1146" s="47"/>
      <c r="S1146" s="336"/>
      <c r="T1146" s="454" t="str">
        <f>IFERROR(S1146*VLOOKUP(AE1146,【参考】数式用3!$AN$3:$BU$14,MATCH(N1146,【参考】数式用3!$AN$2:$BU$2,0)),"")</f>
        <v/>
      </c>
      <c r="U1146" s="337"/>
      <c r="V1146" s="55"/>
      <c r="W1146" s="55"/>
      <c r="X1146" s="960" t="str">
        <f>IFERROR(V1146*VLOOKUP(AF1146,【参考】数式用3!$AN$15:$BU$23,MATCH(N1146,【参考】数式用3!$AN$2:$BU$2,0)),"")</f>
        <v/>
      </c>
      <c r="Y1146" s="961"/>
      <c r="Z1146" s="450"/>
      <c r="AA1146" s="428"/>
      <c r="AB1146" s="338" t="str">
        <f>IFERROR(AA1146*VLOOKUP(AG1146,【参考】数式用3!$AN$24:$BU$27,MATCH(N1146,【参考】数式用3!$AN$2:$BU$2,0)),"")</f>
        <v/>
      </c>
      <c r="AC1146" s="50"/>
      <c r="AD1146" s="427" t="str">
        <f t="shared" si="71"/>
        <v/>
      </c>
      <c r="AE1146" s="323" t="str">
        <f t="shared" si="72"/>
        <v/>
      </c>
      <c r="AF1146" s="323" t="str">
        <f t="shared" si="73"/>
        <v/>
      </c>
      <c r="AG1146" s="323" t="str">
        <f t="shared" si="74"/>
        <v/>
      </c>
    </row>
    <row r="1147" spans="1:33" ht="25" customHeight="1">
      <c r="A1147" s="430">
        <v>1121</v>
      </c>
      <c r="B1147" s="908" t="str">
        <f>IF(基本情報入力シート!C1184="","",基本情報入力シート!C1184)</f>
        <v/>
      </c>
      <c r="C1147" s="909"/>
      <c r="D1147" s="909"/>
      <c r="E1147" s="909"/>
      <c r="F1147" s="909"/>
      <c r="G1147" s="909"/>
      <c r="H1147" s="909"/>
      <c r="I1147" s="909"/>
      <c r="J1147" s="325" t="str">
        <f>IF(基本情報入力シート!M1184="","",基本情報入力シート!M1184)</f>
        <v/>
      </c>
      <c r="K1147" s="325" t="str">
        <f>IF(基本情報入力シート!R1184="","",基本情報入力シート!R1184)</f>
        <v/>
      </c>
      <c r="L1147" s="325" t="str">
        <f>IF(基本情報入力シート!W1184="","",基本情報入力シート!W1184)</f>
        <v/>
      </c>
      <c r="M1147" s="335" t="str">
        <f>IF(基本情報入力シート!X1184="","",基本情報入力シート!X1184)</f>
        <v/>
      </c>
      <c r="N1147" s="339" t="str">
        <f>IF(基本情報入力シート!Y1184="","",基本情報入力シート!Y1184)</f>
        <v/>
      </c>
      <c r="O1147" s="47"/>
      <c r="P1147" s="48"/>
      <c r="Q1147" s="49"/>
      <c r="R1147" s="47"/>
      <c r="S1147" s="336"/>
      <c r="T1147" s="454" t="str">
        <f>IFERROR(S1147*VLOOKUP(AE1147,【参考】数式用3!$AN$3:$BU$14,MATCH(N1147,【参考】数式用3!$AN$2:$BU$2,0)),"")</f>
        <v/>
      </c>
      <c r="U1147" s="337"/>
      <c r="V1147" s="55"/>
      <c r="W1147" s="55"/>
      <c r="X1147" s="960" t="str">
        <f>IFERROR(V1147*VLOOKUP(AF1147,【参考】数式用3!$AN$15:$BU$23,MATCH(N1147,【参考】数式用3!$AN$2:$BU$2,0)),"")</f>
        <v/>
      </c>
      <c r="Y1147" s="961"/>
      <c r="Z1147" s="450"/>
      <c r="AA1147" s="428"/>
      <c r="AB1147" s="338" t="str">
        <f>IFERROR(AA1147*VLOOKUP(AG1147,【参考】数式用3!$AN$24:$BU$27,MATCH(N1147,【参考】数式用3!$AN$2:$BU$2,0)),"")</f>
        <v/>
      </c>
      <c r="AC1147" s="50"/>
      <c r="AD1147" s="427" t="str">
        <f t="shared" si="71"/>
        <v/>
      </c>
      <c r="AE1147" s="323" t="str">
        <f t="shared" si="72"/>
        <v/>
      </c>
      <c r="AF1147" s="323" t="str">
        <f t="shared" si="73"/>
        <v/>
      </c>
      <c r="AG1147" s="323" t="str">
        <f t="shared" si="74"/>
        <v/>
      </c>
    </row>
    <row r="1148" spans="1:33" ht="25" customHeight="1">
      <c r="A1148" s="430">
        <v>1122</v>
      </c>
      <c r="B1148" s="908" t="str">
        <f>IF(基本情報入力シート!C1185="","",基本情報入力シート!C1185)</f>
        <v/>
      </c>
      <c r="C1148" s="909"/>
      <c r="D1148" s="909"/>
      <c r="E1148" s="909"/>
      <c r="F1148" s="909"/>
      <c r="G1148" s="909"/>
      <c r="H1148" s="909"/>
      <c r="I1148" s="909"/>
      <c r="J1148" s="325" t="str">
        <f>IF(基本情報入力シート!M1185="","",基本情報入力シート!M1185)</f>
        <v/>
      </c>
      <c r="K1148" s="325" t="str">
        <f>IF(基本情報入力シート!R1185="","",基本情報入力シート!R1185)</f>
        <v/>
      </c>
      <c r="L1148" s="325" t="str">
        <f>IF(基本情報入力シート!W1185="","",基本情報入力シート!W1185)</f>
        <v/>
      </c>
      <c r="M1148" s="335" t="str">
        <f>IF(基本情報入力シート!X1185="","",基本情報入力シート!X1185)</f>
        <v/>
      </c>
      <c r="N1148" s="339" t="str">
        <f>IF(基本情報入力シート!Y1185="","",基本情報入力シート!Y1185)</f>
        <v/>
      </c>
      <c r="O1148" s="47"/>
      <c r="P1148" s="48"/>
      <c r="Q1148" s="49"/>
      <c r="R1148" s="47"/>
      <c r="S1148" s="336"/>
      <c r="T1148" s="454" t="str">
        <f>IFERROR(S1148*VLOOKUP(AE1148,【参考】数式用3!$AN$3:$BU$14,MATCH(N1148,【参考】数式用3!$AN$2:$BU$2,0)),"")</f>
        <v/>
      </c>
      <c r="U1148" s="337"/>
      <c r="V1148" s="55"/>
      <c r="W1148" s="55"/>
      <c r="X1148" s="960" t="str">
        <f>IFERROR(V1148*VLOOKUP(AF1148,【参考】数式用3!$AN$15:$BU$23,MATCH(N1148,【参考】数式用3!$AN$2:$BU$2,0)),"")</f>
        <v/>
      </c>
      <c r="Y1148" s="961"/>
      <c r="Z1148" s="450"/>
      <c r="AA1148" s="428"/>
      <c r="AB1148" s="338" t="str">
        <f>IFERROR(AA1148*VLOOKUP(AG1148,【参考】数式用3!$AN$24:$BU$27,MATCH(N1148,【参考】数式用3!$AN$2:$BU$2,0)),"")</f>
        <v/>
      </c>
      <c r="AC1148" s="50"/>
      <c r="AD1148" s="427" t="str">
        <f t="shared" si="71"/>
        <v/>
      </c>
      <c r="AE1148" s="323" t="str">
        <f t="shared" si="72"/>
        <v/>
      </c>
      <c r="AF1148" s="323" t="str">
        <f t="shared" si="73"/>
        <v/>
      </c>
      <c r="AG1148" s="323" t="str">
        <f t="shared" si="74"/>
        <v/>
      </c>
    </row>
    <row r="1149" spans="1:33" ht="25" customHeight="1">
      <c r="A1149" s="430">
        <v>1123</v>
      </c>
      <c r="B1149" s="908" t="str">
        <f>IF(基本情報入力シート!C1186="","",基本情報入力シート!C1186)</f>
        <v/>
      </c>
      <c r="C1149" s="909"/>
      <c r="D1149" s="909"/>
      <c r="E1149" s="909"/>
      <c r="F1149" s="909"/>
      <c r="G1149" s="909"/>
      <c r="H1149" s="909"/>
      <c r="I1149" s="909"/>
      <c r="J1149" s="325" t="str">
        <f>IF(基本情報入力シート!M1186="","",基本情報入力シート!M1186)</f>
        <v/>
      </c>
      <c r="K1149" s="325" t="str">
        <f>IF(基本情報入力シート!R1186="","",基本情報入力シート!R1186)</f>
        <v/>
      </c>
      <c r="L1149" s="325" t="str">
        <f>IF(基本情報入力シート!W1186="","",基本情報入力シート!W1186)</f>
        <v/>
      </c>
      <c r="M1149" s="335" t="str">
        <f>IF(基本情報入力シート!X1186="","",基本情報入力シート!X1186)</f>
        <v/>
      </c>
      <c r="N1149" s="339" t="str">
        <f>IF(基本情報入力シート!Y1186="","",基本情報入力シート!Y1186)</f>
        <v/>
      </c>
      <c r="O1149" s="47"/>
      <c r="P1149" s="48"/>
      <c r="Q1149" s="49"/>
      <c r="R1149" s="47"/>
      <c r="S1149" s="336"/>
      <c r="T1149" s="454" t="str">
        <f>IFERROR(S1149*VLOOKUP(AE1149,【参考】数式用3!$AN$3:$BU$14,MATCH(N1149,【参考】数式用3!$AN$2:$BU$2,0)),"")</f>
        <v/>
      </c>
      <c r="U1149" s="337"/>
      <c r="V1149" s="55"/>
      <c r="W1149" s="55"/>
      <c r="X1149" s="960" t="str">
        <f>IFERROR(V1149*VLOOKUP(AF1149,【参考】数式用3!$AN$15:$BU$23,MATCH(N1149,【参考】数式用3!$AN$2:$BU$2,0)),"")</f>
        <v/>
      </c>
      <c r="Y1149" s="961"/>
      <c r="Z1149" s="450"/>
      <c r="AA1149" s="428"/>
      <c r="AB1149" s="338" t="str">
        <f>IFERROR(AA1149*VLOOKUP(AG1149,【参考】数式用3!$AN$24:$BU$27,MATCH(N1149,【参考】数式用3!$AN$2:$BU$2,0)),"")</f>
        <v/>
      </c>
      <c r="AC1149" s="50"/>
      <c r="AD1149" s="427" t="str">
        <f t="shared" si="71"/>
        <v/>
      </c>
      <c r="AE1149" s="323" t="str">
        <f t="shared" si="72"/>
        <v/>
      </c>
      <c r="AF1149" s="323" t="str">
        <f t="shared" si="73"/>
        <v/>
      </c>
      <c r="AG1149" s="323" t="str">
        <f t="shared" si="74"/>
        <v/>
      </c>
    </row>
    <row r="1150" spans="1:33" ht="25" customHeight="1">
      <c r="A1150" s="430">
        <v>1124</v>
      </c>
      <c r="B1150" s="908" t="str">
        <f>IF(基本情報入力シート!C1187="","",基本情報入力シート!C1187)</f>
        <v/>
      </c>
      <c r="C1150" s="909"/>
      <c r="D1150" s="909"/>
      <c r="E1150" s="909"/>
      <c r="F1150" s="909"/>
      <c r="G1150" s="909"/>
      <c r="H1150" s="909"/>
      <c r="I1150" s="909"/>
      <c r="J1150" s="325" t="str">
        <f>IF(基本情報入力シート!M1187="","",基本情報入力シート!M1187)</f>
        <v/>
      </c>
      <c r="K1150" s="325" t="str">
        <f>IF(基本情報入力シート!R1187="","",基本情報入力シート!R1187)</f>
        <v/>
      </c>
      <c r="L1150" s="325" t="str">
        <f>IF(基本情報入力シート!W1187="","",基本情報入力シート!W1187)</f>
        <v/>
      </c>
      <c r="M1150" s="335" t="str">
        <f>IF(基本情報入力シート!X1187="","",基本情報入力シート!X1187)</f>
        <v/>
      </c>
      <c r="N1150" s="339" t="str">
        <f>IF(基本情報入力シート!Y1187="","",基本情報入力シート!Y1187)</f>
        <v/>
      </c>
      <c r="O1150" s="47"/>
      <c r="P1150" s="48"/>
      <c r="Q1150" s="49"/>
      <c r="R1150" s="47"/>
      <c r="S1150" s="336"/>
      <c r="T1150" s="454" t="str">
        <f>IFERROR(S1150*VLOOKUP(AE1150,【参考】数式用3!$AN$3:$BU$14,MATCH(N1150,【参考】数式用3!$AN$2:$BU$2,0)),"")</f>
        <v/>
      </c>
      <c r="U1150" s="337"/>
      <c r="V1150" s="55"/>
      <c r="W1150" s="55"/>
      <c r="X1150" s="960" t="str">
        <f>IFERROR(V1150*VLOOKUP(AF1150,【参考】数式用3!$AN$15:$BU$23,MATCH(N1150,【参考】数式用3!$AN$2:$BU$2,0)),"")</f>
        <v/>
      </c>
      <c r="Y1150" s="961"/>
      <c r="Z1150" s="450"/>
      <c r="AA1150" s="428"/>
      <c r="AB1150" s="338" t="str">
        <f>IFERROR(AA1150*VLOOKUP(AG1150,【参考】数式用3!$AN$24:$BU$27,MATCH(N1150,【参考】数式用3!$AN$2:$BU$2,0)),"")</f>
        <v/>
      </c>
      <c r="AC1150" s="50"/>
      <c r="AD1150" s="427" t="str">
        <f t="shared" si="71"/>
        <v/>
      </c>
      <c r="AE1150" s="323" t="str">
        <f t="shared" si="72"/>
        <v/>
      </c>
      <c r="AF1150" s="323" t="str">
        <f t="shared" si="73"/>
        <v/>
      </c>
      <c r="AG1150" s="323" t="str">
        <f t="shared" si="74"/>
        <v/>
      </c>
    </row>
    <row r="1151" spans="1:33" ht="25" customHeight="1">
      <c r="A1151" s="430">
        <v>1125</v>
      </c>
      <c r="B1151" s="908" t="str">
        <f>IF(基本情報入力シート!C1188="","",基本情報入力シート!C1188)</f>
        <v/>
      </c>
      <c r="C1151" s="909"/>
      <c r="D1151" s="909"/>
      <c r="E1151" s="909"/>
      <c r="F1151" s="909"/>
      <c r="G1151" s="909"/>
      <c r="H1151" s="909"/>
      <c r="I1151" s="909"/>
      <c r="J1151" s="325" t="str">
        <f>IF(基本情報入力シート!M1188="","",基本情報入力シート!M1188)</f>
        <v/>
      </c>
      <c r="K1151" s="325" t="str">
        <f>IF(基本情報入力シート!R1188="","",基本情報入力シート!R1188)</f>
        <v/>
      </c>
      <c r="L1151" s="325" t="str">
        <f>IF(基本情報入力シート!W1188="","",基本情報入力シート!W1188)</f>
        <v/>
      </c>
      <c r="M1151" s="335" t="str">
        <f>IF(基本情報入力シート!X1188="","",基本情報入力シート!X1188)</f>
        <v/>
      </c>
      <c r="N1151" s="339" t="str">
        <f>IF(基本情報入力シート!Y1188="","",基本情報入力シート!Y1188)</f>
        <v/>
      </c>
      <c r="O1151" s="47"/>
      <c r="P1151" s="48"/>
      <c r="Q1151" s="49"/>
      <c r="R1151" s="47"/>
      <c r="S1151" s="336"/>
      <c r="T1151" s="454" t="str">
        <f>IFERROR(S1151*VLOOKUP(AE1151,【参考】数式用3!$AN$3:$BU$14,MATCH(N1151,【参考】数式用3!$AN$2:$BU$2,0)),"")</f>
        <v/>
      </c>
      <c r="U1151" s="337"/>
      <c r="V1151" s="55"/>
      <c r="W1151" s="55"/>
      <c r="X1151" s="960" t="str">
        <f>IFERROR(V1151*VLOOKUP(AF1151,【参考】数式用3!$AN$15:$BU$23,MATCH(N1151,【参考】数式用3!$AN$2:$BU$2,0)),"")</f>
        <v/>
      </c>
      <c r="Y1151" s="961"/>
      <c r="Z1151" s="450"/>
      <c r="AA1151" s="428"/>
      <c r="AB1151" s="338" t="str">
        <f>IFERROR(AA1151*VLOOKUP(AG1151,【参考】数式用3!$AN$24:$BU$27,MATCH(N1151,【参考】数式用3!$AN$2:$BU$2,0)),"")</f>
        <v/>
      </c>
      <c r="AC1151" s="50"/>
      <c r="AD1151" s="427" t="str">
        <f t="shared" si="71"/>
        <v/>
      </c>
      <c r="AE1151" s="323" t="str">
        <f t="shared" si="72"/>
        <v/>
      </c>
      <c r="AF1151" s="323" t="str">
        <f t="shared" si="73"/>
        <v/>
      </c>
      <c r="AG1151" s="323" t="str">
        <f t="shared" si="74"/>
        <v/>
      </c>
    </row>
    <row r="1152" spans="1:33" ht="25" customHeight="1">
      <c r="A1152" s="430">
        <v>1126</v>
      </c>
      <c r="B1152" s="908" t="str">
        <f>IF(基本情報入力シート!C1189="","",基本情報入力シート!C1189)</f>
        <v/>
      </c>
      <c r="C1152" s="909"/>
      <c r="D1152" s="909"/>
      <c r="E1152" s="909"/>
      <c r="F1152" s="909"/>
      <c r="G1152" s="909"/>
      <c r="H1152" s="909"/>
      <c r="I1152" s="909"/>
      <c r="J1152" s="325" t="str">
        <f>IF(基本情報入力シート!M1189="","",基本情報入力シート!M1189)</f>
        <v/>
      </c>
      <c r="K1152" s="325" t="str">
        <f>IF(基本情報入力シート!R1189="","",基本情報入力シート!R1189)</f>
        <v/>
      </c>
      <c r="L1152" s="325" t="str">
        <f>IF(基本情報入力シート!W1189="","",基本情報入力シート!W1189)</f>
        <v/>
      </c>
      <c r="M1152" s="335" t="str">
        <f>IF(基本情報入力シート!X1189="","",基本情報入力シート!X1189)</f>
        <v/>
      </c>
      <c r="N1152" s="339" t="str">
        <f>IF(基本情報入力シート!Y1189="","",基本情報入力シート!Y1189)</f>
        <v/>
      </c>
      <c r="O1152" s="47"/>
      <c r="P1152" s="48"/>
      <c r="Q1152" s="49"/>
      <c r="R1152" s="47"/>
      <c r="S1152" s="336"/>
      <c r="T1152" s="454" t="str">
        <f>IFERROR(S1152*VLOOKUP(AE1152,【参考】数式用3!$AN$3:$BU$14,MATCH(N1152,【参考】数式用3!$AN$2:$BU$2,0)),"")</f>
        <v/>
      </c>
      <c r="U1152" s="337"/>
      <c r="V1152" s="55"/>
      <c r="W1152" s="55"/>
      <c r="X1152" s="960" t="str">
        <f>IFERROR(V1152*VLOOKUP(AF1152,【参考】数式用3!$AN$15:$BU$23,MATCH(N1152,【参考】数式用3!$AN$2:$BU$2,0)),"")</f>
        <v/>
      </c>
      <c r="Y1152" s="961"/>
      <c r="Z1152" s="450"/>
      <c r="AA1152" s="428"/>
      <c r="AB1152" s="338" t="str">
        <f>IFERROR(AA1152*VLOOKUP(AG1152,【参考】数式用3!$AN$24:$BU$27,MATCH(N1152,【参考】数式用3!$AN$2:$BU$2,0)),"")</f>
        <v/>
      </c>
      <c r="AC1152" s="50"/>
      <c r="AD1152" s="427" t="str">
        <f t="shared" si="71"/>
        <v/>
      </c>
      <c r="AE1152" s="323" t="str">
        <f t="shared" si="72"/>
        <v/>
      </c>
      <c r="AF1152" s="323" t="str">
        <f t="shared" si="73"/>
        <v/>
      </c>
      <c r="AG1152" s="323" t="str">
        <f t="shared" si="74"/>
        <v/>
      </c>
    </row>
    <row r="1153" spans="1:33" ht="25" customHeight="1">
      <c r="A1153" s="430">
        <v>1127</v>
      </c>
      <c r="B1153" s="908" t="str">
        <f>IF(基本情報入力シート!C1190="","",基本情報入力シート!C1190)</f>
        <v/>
      </c>
      <c r="C1153" s="909"/>
      <c r="D1153" s="909"/>
      <c r="E1153" s="909"/>
      <c r="F1153" s="909"/>
      <c r="G1153" s="909"/>
      <c r="H1153" s="909"/>
      <c r="I1153" s="909"/>
      <c r="J1153" s="325" t="str">
        <f>IF(基本情報入力シート!M1190="","",基本情報入力シート!M1190)</f>
        <v/>
      </c>
      <c r="K1153" s="325" t="str">
        <f>IF(基本情報入力シート!R1190="","",基本情報入力シート!R1190)</f>
        <v/>
      </c>
      <c r="L1153" s="325" t="str">
        <f>IF(基本情報入力シート!W1190="","",基本情報入力シート!W1190)</f>
        <v/>
      </c>
      <c r="M1153" s="335" t="str">
        <f>IF(基本情報入力シート!X1190="","",基本情報入力シート!X1190)</f>
        <v/>
      </c>
      <c r="N1153" s="339" t="str">
        <f>IF(基本情報入力シート!Y1190="","",基本情報入力シート!Y1190)</f>
        <v/>
      </c>
      <c r="O1153" s="47"/>
      <c r="P1153" s="48"/>
      <c r="Q1153" s="49"/>
      <c r="R1153" s="47"/>
      <c r="S1153" s="336"/>
      <c r="T1153" s="454" t="str">
        <f>IFERROR(S1153*VLOOKUP(AE1153,【参考】数式用3!$AN$3:$BU$14,MATCH(N1153,【参考】数式用3!$AN$2:$BU$2,0)),"")</f>
        <v/>
      </c>
      <c r="U1153" s="337"/>
      <c r="V1153" s="55"/>
      <c r="W1153" s="55"/>
      <c r="X1153" s="960" t="str">
        <f>IFERROR(V1153*VLOOKUP(AF1153,【参考】数式用3!$AN$15:$BU$23,MATCH(N1153,【参考】数式用3!$AN$2:$BU$2,0)),"")</f>
        <v/>
      </c>
      <c r="Y1153" s="961"/>
      <c r="Z1153" s="450"/>
      <c r="AA1153" s="428"/>
      <c r="AB1153" s="338" t="str">
        <f>IFERROR(AA1153*VLOOKUP(AG1153,【参考】数式用3!$AN$24:$BU$27,MATCH(N1153,【参考】数式用3!$AN$2:$BU$2,0)),"")</f>
        <v/>
      </c>
      <c r="AC1153" s="50"/>
      <c r="AD1153" s="427" t="str">
        <f t="shared" si="71"/>
        <v/>
      </c>
      <c r="AE1153" s="323" t="str">
        <f t="shared" si="72"/>
        <v/>
      </c>
      <c r="AF1153" s="323" t="str">
        <f t="shared" si="73"/>
        <v/>
      </c>
      <c r="AG1153" s="323" t="str">
        <f t="shared" si="74"/>
        <v/>
      </c>
    </row>
    <row r="1154" spans="1:33" ht="25" customHeight="1">
      <c r="A1154" s="430">
        <v>1128</v>
      </c>
      <c r="B1154" s="908" t="str">
        <f>IF(基本情報入力シート!C1191="","",基本情報入力シート!C1191)</f>
        <v/>
      </c>
      <c r="C1154" s="909"/>
      <c r="D1154" s="909"/>
      <c r="E1154" s="909"/>
      <c r="F1154" s="909"/>
      <c r="G1154" s="909"/>
      <c r="H1154" s="909"/>
      <c r="I1154" s="909"/>
      <c r="J1154" s="325" t="str">
        <f>IF(基本情報入力シート!M1191="","",基本情報入力シート!M1191)</f>
        <v/>
      </c>
      <c r="K1154" s="325" t="str">
        <f>IF(基本情報入力シート!R1191="","",基本情報入力シート!R1191)</f>
        <v/>
      </c>
      <c r="L1154" s="325" t="str">
        <f>IF(基本情報入力シート!W1191="","",基本情報入力シート!W1191)</f>
        <v/>
      </c>
      <c r="M1154" s="335" t="str">
        <f>IF(基本情報入力シート!X1191="","",基本情報入力シート!X1191)</f>
        <v/>
      </c>
      <c r="N1154" s="339" t="str">
        <f>IF(基本情報入力シート!Y1191="","",基本情報入力シート!Y1191)</f>
        <v/>
      </c>
      <c r="O1154" s="47"/>
      <c r="P1154" s="48"/>
      <c r="Q1154" s="49"/>
      <c r="R1154" s="47"/>
      <c r="S1154" s="336"/>
      <c r="T1154" s="454" t="str">
        <f>IFERROR(S1154*VLOOKUP(AE1154,【参考】数式用3!$AN$3:$BU$14,MATCH(N1154,【参考】数式用3!$AN$2:$BU$2,0)),"")</f>
        <v/>
      </c>
      <c r="U1154" s="337"/>
      <c r="V1154" s="55"/>
      <c r="W1154" s="55"/>
      <c r="X1154" s="960" t="str">
        <f>IFERROR(V1154*VLOOKUP(AF1154,【参考】数式用3!$AN$15:$BU$23,MATCH(N1154,【参考】数式用3!$AN$2:$BU$2,0)),"")</f>
        <v/>
      </c>
      <c r="Y1154" s="961"/>
      <c r="Z1154" s="450"/>
      <c r="AA1154" s="428"/>
      <c r="AB1154" s="338" t="str">
        <f>IFERROR(AA1154*VLOOKUP(AG1154,【参考】数式用3!$AN$24:$BU$27,MATCH(N1154,【参考】数式用3!$AN$2:$BU$2,0)),"")</f>
        <v/>
      </c>
      <c r="AC1154" s="50"/>
      <c r="AD1154" s="427" t="str">
        <f t="shared" si="71"/>
        <v/>
      </c>
      <c r="AE1154" s="323" t="str">
        <f t="shared" si="72"/>
        <v/>
      </c>
      <c r="AF1154" s="323" t="str">
        <f t="shared" si="73"/>
        <v/>
      </c>
      <c r="AG1154" s="323" t="str">
        <f t="shared" si="74"/>
        <v/>
      </c>
    </row>
    <row r="1155" spans="1:33" ht="25" customHeight="1">
      <c r="A1155" s="430">
        <v>1129</v>
      </c>
      <c r="B1155" s="908" t="str">
        <f>IF(基本情報入力シート!C1192="","",基本情報入力シート!C1192)</f>
        <v/>
      </c>
      <c r="C1155" s="909"/>
      <c r="D1155" s="909"/>
      <c r="E1155" s="909"/>
      <c r="F1155" s="909"/>
      <c r="G1155" s="909"/>
      <c r="H1155" s="909"/>
      <c r="I1155" s="909"/>
      <c r="J1155" s="325" t="str">
        <f>IF(基本情報入力シート!M1192="","",基本情報入力シート!M1192)</f>
        <v/>
      </c>
      <c r="K1155" s="325" t="str">
        <f>IF(基本情報入力シート!R1192="","",基本情報入力シート!R1192)</f>
        <v/>
      </c>
      <c r="L1155" s="325" t="str">
        <f>IF(基本情報入力シート!W1192="","",基本情報入力シート!W1192)</f>
        <v/>
      </c>
      <c r="M1155" s="335" t="str">
        <f>IF(基本情報入力シート!X1192="","",基本情報入力シート!X1192)</f>
        <v/>
      </c>
      <c r="N1155" s="339" t="str">
        <f>IF(基本情報入力シート!Y1192="","",基本情報入力シート!Y1192)</f>
        <v/>
      </c>
      <c r="O1155" s="47"/>
      <c r="P1155" s="48"/>
      <c r="Q1155" s="49"/>
      <c r="R1155" s="47"/>
      <c r="S1155" s="336"/>
      <c r="T1155" s="454" t="str">
        <f>IFERROR(S1155*VLOOKUP(AE1155,【参考】数式用3!$AN$3:$BU$14,MATCH(N1155,【参考】数式用3!$AN$2:$BU$2,0)),"")</f>
        <v/>
      </c>
      <c r="U1155" s="337"/>
      <c r="V1155" s="55"/>
      <c r="W1155" s="55"/>
      <c r="X1155" s="960" t="str">
        <f>IFERROR(V1155*VLOOKUP(AF1155,【参考】数式用3!$AN$15:$BU$23,MATCH(N1155,【参考】数式用3!$AN$2:$BU$2,0)),"")</f>
        <v/>
      </c>
      <c r="Y1155" s="961"/>
      <c r="Z1155" s="450"/>
      <c r="AA1155" s="428"/>
      <c r="AB1155" s="338" t="str">
        <f>IFERROR(AA1155*VLOOKUP(AG1155,【参考】数式用3!$AN$24:$BU$27,MATCH(N1155,【参考】数式用3!$AN$2:$BU$2,0)),"")</f>
        <v/>
      </c>
      <c r="AC1155" s="50"/>
      <c r="AD1155" s="427" t="str">
        <f t="shared" si="71"/>
        <v/>
      </c>
      <c r="AE1155" s="323" t="str">
        <f t="shared" si="72"/>
        <v/>
      </c>
      <c r="AF1155" s="323" t="str">
        <f t="shared" si="73"/>
        <v/>
      </c>
      <c r="AG1155" s="323" t="str">
        <f t="shared" si="74"/>
        <v/>
      </c>
    </row>
    <row r="1156" spans="1:33" ht="25" customHeight="1">
      <c r="A1156" s="430">
        <v>1130</v>
      </c>
      <c r="B1156" s="908" t="str">
        <f>IF(基本情報入力シート!C1193="","",基本情報入力シート!C1193)</f>
        <v/>
      </c>
      <c r="C1156" s="909"/>
      <c r="D1156" s="909"/>
      <c r="E1156" s="909"/>
      <c r="F1156" s="909"/>
      <c r="G1156" s="909"/>
      <c r="H1156" s="909"/>
      <c r="I1156" s="909"/>
      <c r="J1156" s="325" t="str">
        <f>IF(基本情報入力シート!M1193="","",基本情報入力シート!M1193)</f>
        <v/>
      </c>
      <c r="K1156" s="325" t="str">
        <f>IF(基本情報入力シート!R1193="","",基本情報入力シート!R1193)</f>
        <v/>
      </c>
      <c r="L1156" s="325" t="str">
        <f>IF(基本情報入力シート!W1193="","",基本情報入力シート!W1193)</f>
        <v/>
      </c>
      <c r="M1156" s="335" t="str">
        <f>IF(基本情報入力シート!X1193="","",基本情報入力シート!X1193)</f>
        <v/>
      </c>
      <c r="N1156" s="339" t="str">
        <f>IF(基本情報入力シート!Y1193="","",基本情報入力シート!Y1193)</f>
        <v/>
      </c>
      <c r="O1156" s="47"/>
      <c r="P1156" s="48"/>
      <c r="Q1156" s="49"/>
      <c r="R1156" s="47"/>
      <c r="S1156" s="336"/>
      <c r="T1156" s="454" t="str">
        <f>IFERROR(S1156*VLOOKUP(AE1156,【参考】数式用3!$AN$3:$BU$14,MATCH(N1156,【参考】数式用3!$AN$2:$BU$2,0)),"")</f>
        <v/>
      </c>
      <c r="U1156" s="337"/>
      <c r="V1156" s="55"/>
      <c r="W1156" s="55"/>
      <c r="X1156" s="960" t="str">
        <f>IFERROR(V1156*VLOOKUP(AF1156,【参考】数式用3!$AN$15:$BU$23,MATCH(N1156,【参考】数式用3!$AN$2:$BU$2,0)),"")</f>
        <v/>
      </c>
      <c r="Y1156" s="961"/>
      <c r="Z1156" s="450"/>
      <c r="AA1156" s="428"/>
      <c r="AB1156" s="338" t="str">
        <f>IFERROR(AA1156*VLOOKUP(AG1156,【参考】数式用3!$AN$24:$BU$27,MATCH(N1156,【参考】数式用3!$AN$2:$BU$2,0)),"")</f>
        <v/>
      </c>
      <c r="AC1156" s="50"/>
      <c r="AD1156" s="427" t="str">
        <f t="shared" si="71"/>
        <v/>
      </c>
      <c r="AE1156" s="323" t="str">
        <f t="shared" si="72"/>
        <v/>
      </c>
      <c r="AF1156" s="323" t="str">
        <f t="shared" si="73"/>
        <v/>
      </c>
      <c r="AG1156" s="323" t="str">
        <f t="shared" si="74"/>
        <v/>
      </c>
    </row>
    <row r="1157" spans="1:33" ht="25" customHeight="1">
      <c r="A1157" s="430">
        <v>1131</v>
      </c>
      <c r="B1157" s="908" t="str">
        <f>IF(基本情報入力シート!C1194="","",基本情報入力シート!C1194)</f>
        <v/>
      </c>
      <c r="C1157" s="909"/>
      <c r="D1157" s="909"/>
      <c r="E1157" s="909"/>
      <c r="F1157" s="909"/>
      <c r="G1157" s="909"/>
      <c r="H1157" s="909"/>
      <c r="I1157" s="909"/>
      <c r="J1157" s="325" t="str">
        <f>IF(基本情報入力シート!M1194="","",基本情報入力シート!M1194)</f>
        <v/>
      </c>
      <c r="K1157" s="325" t="str">
        <f>IF(基本情報入力シート!R1194="","",基本情報入力シート!R1194)</f>
        <v/>
      </c>
      <c r="L1157" s="325" t="str">
        <f>IF(基本情報入力シート!W1194="","",基本情報入力シート!W1194)</f>
        <v/>
      </c>
      <c r="M1157" s="335" t="str">
        <f>IF(基本情報入力シート!X1194="","",基本情報入力シート!X1194)</f>
        <v/>
      </c>
      <c r="N1157" s="339" t="str">
        <f>IF(基本情報入力シート!Y1194="","",基本情報入力シート!Y1194)</f>
        <v/>
      </c>
      <c r="O1157" s="47"/>
      <c r="P1157" s="48"/>
      <c r="Q1157" s="49"/>
      <c r="R1157" s="47"/>
      <c r="S1157" s="336"/>
      <c r="T1157" s="454" t="str">
        <f>IFERROR(S1157*VLOOKUP(AE1157,【参考】数式用3!$AN$3:$BU$14,MATCH(N1157,【参考】数式用3!$AN$2:$BU$2,0)),"")</f>
        <v/>
      </c>
      <c r="U1157" s="337"/>
      <c r="V1157" s="55"/>
      <c r="W1157" s="55"/>
      <c r="X1157" s="960" t="str">
        <f>IFERROR(V1157*VLOOKUP(AF1157,【参考】数式用3!$AN$15:$BU$23,MATCH(N1157,【参考】数式用3!$AN$2:$BU$2,0)),"")</f>
        <v/>
      </c>
      <c r="Y1157" s="961"/>
      <c r="Z1157" s="450"/>
      <c r="AA1157" s="428"/>
      <c r="AB1157" s="338" t="str">
        <f>IFERROR(AA1157*VLOOKUP(AG1157,【参考】数式用3!$AN$24:$BU$27,MATCH(N1157,【参考】数式用3!$AN$2:$BU$2,0)),"")</f>
        <v/>
      </c>
      <c r="AC1157" s="50"/>
      <c r="AD1157" s="427" t="str">
        <f t="shared" si="71"/>
        <v/>
      </c>
      <c r="AE1157" s="323" t="str">
        <f t="shared" si="72"/>
        <v/>
      </c>
      <c r="AF1157" s="323" t="str">
        <f t="shared" si="73"/>
        <v/>
      </c>
      <c r="AG1157" s="323" t="str">
        <f t="shared" si="74"/>
        <v/>
      </c>
    </row>
    <row r="1158" spans="1:33" ht="25" customHeight="1">
      <c r="A1158" s="430">
        <v>1132</v>
      </c>
      <c r="B1158" s="908" t="str">
        <f>IF(基本情報入力シート!C1195="","",基本情報入力シート!C1195)</f>
        <v/>
      </c>
      <c r="C1158" s="909"/>
      <c r="D1158" s="909"/>
      <c r="E1158" s="909"/>
      <c r="F1158" s="909"/>
      <c r="G1158" s="909"/>
      <c r="H1158" s="909"/>
      <c r="I1158" s="909"/>
      <c r="J1158" s="325" t="str">
        <f>IF(基本情報入力シート!M1195="","",基本情報入力シート!M1195)</f>
        <v/>
      </c>
      <c r="K1158" s="325" t="str">
        <f>IF(基本情報入力シート!R1195="","",基本情報入力シート!R1195)</f>
        <v/>
      </c>
      <c r="L1158" s="325" t="str">
        <f>IF(基本情報入力シート!W1195="","",基本情報入力シート!W1195)</f>
        <v/>
      </c>
      <c r="M1158" s="335" t="str">
        <f>IF(基本情報入力シート!X1195="","",基本情報入力シート!X1195)</f>
        <v/>
      </c>
      <c r="N1158" s="339" t="str">
        <f>IF(基本情報入力シート!Y1195="","",基本情報入力シート!Y1195)</f>
        <v/>
      </c>
      <c r="O1158" s="47"/>
      <c r="P1158" s="48"/>
      <c r="Q1158" s="49"/>
      <c r="R1158" s="47"/>
      <c r="S1158" s="336"/>
      <c r="T1158" s="454" t="str">
        <f>IFERROR(S1158*VLOOKUP(AE1158,【参考】数式用3!$AN$3:$BU$14,MATCH(N1158,【参考】数式用3!$AN$2:$BU$2,0)),"")</f>
        <v/>
      </c>
      <c r="U1158" s="337"/>
      <c r="V1158" s="55"/>
      <c r="W1158" s="55"/>
      <c r="X1158" s="960" t="str">
        <f>IFERROR(V1158*VLOOKUP(AF1158,【参考】数式用3!$AN$15:$BU$23,MATCH(N1158,【参考】数式用3!$AN$2:$BU$2,0)),"")</f>
        <v/>
      </c>
      <c r="Y1158" s="961"/>
      <c r="Z1158" s="450"/>
      <c r="AA1158" s="428"/>
      <c r="AB1158" s="338" t="str">
        <f>IFERROR(AA1158*VLOOKUP(AG1158,【参考】数式用3!$AN$24:$BU$27,MATCH(N1158,【参考】数式用3!$AN$2:$BU$2,0)),"")</f>
        <v/>
      </c>
      <c r="AC1158" s="50"/>
      <c r="AD1158" s="427" t="str">
        <f t="shared" si="71"/>
        <v/>
      </c>
      <c r="AE1158" s="323" t="str">
        <f t="shared" si="72"/>
        <v/>
      </c>
      <c r="AF1158" s="323" t="str">
        <f t="shared" si="73"/>
        <v/>
      </c>
      <c r="AG1158" s="323" t="str">
        <f t="shared" si="74"/>
        <v/>
      </c>
    </row>
    <row r="1159" spans="1:33" ht="25" customHeight="1">
      <c r="A1159" s="430">
        <v>1133</v>
      </c>
      <c r="B1159" s="908" t="str">
        <f>IF(基本情報入力シート!C1196="","",基本情報入力シート!C1196)</f>
        <v/>
      </c>
      <c r="C1159" s="909"/>
      <c r="D1159" s="909"/>
      <c r="E1159" s="909"/>
      <c r="F1159" s="909"/>
      <c r="G1159" s="909"/>
      <c r="H1159" s="909"/>
      <c r="I1159" s="909"/>
      <c r="J1159" s="325" t="str">
        <f>IF(基本情報入力シート!M1196="","",基本情報入力シート!M1196)</f>
        <v/>
      </c>
      <c r="K1159" s="325" t="str">
        <f>IF(基本情報入力シート!R1196="","",基本情報入力シート!R1196)</f>
        <v/>
      </c>
      <c r="L1159" s="325" t="str">
        <f>IF(基本情報入力シート!W1196="","",基本情報入力シート!W1196)</f>
        <v/>
      </c>
      <c r="M1159" s="335" t="str">
        <f>IF(基本情報入力シート!X1196="","",基本情報入力シート!X1196)</f>
        <v/>
      </c>
      <c r="N1159" s="339" t="str">
        <f>IF(基本情報入力シート!Y1196="","",基本情報入力シート!Y1196)</f>
        <v/>
      </c>
      <c r="O1159" s="47"/>
      <c r="P1159" s="48"/>
      <c r="Q1159" s="49"/>
      <c r="R1159" s="47"/>
      <c r="S1159" s="336"/>
      <c r="T1159" s="454" t="str">
        <f>IFERROR(S1159*VLOOKUP(AE1159,【参考】数式用3!$AN$3:$BU$14,MATCH(N1159,【参考】数式用3!$AN$2:$BU$2,0)),"")</f>
        <v/>
      </c>
      <c r="U1159" s="337"/>
      <c r="V1159" s="55"/>
      <c r="W1159" s="55"/>
      <c r="X1159" s="960" t="str">
        <f>IFERROR(V1159*VLOOKUP(AF1159,【参考】数式用3!$AN$15:$BU$23,MATCH(N1159,【参考】数式用3!$AN$2:$BU$2,0)),"")</f>
        <v/>
      </c>
      <c r="Y1159" s="961"/>
      <c r="Z1159" s="450"/>
      <c r="AA1159" s="428"/>
      <c r="AB1159" s="338" t="str">
        <f>IFERROR(AA1159*VLOOKUP(AG1159,【参考】数式用3!$AN$24:$BU$27,MATCH(N1159,【参考】数式用3!$AN$2:$BU$2,0)),"")</f>
        <v/>
      </c>
      <c r="AC1159" s="50"/>
      <c r="AD1159" s="427" t="str">
        <f t="shared" si="71"/>
        <v/>
      </c>
      <c r="AE1159" s="323" t="str">
        <f t="shared" si="72"/>
        <v/>
      </c>
      <c r="AF1159" s="323" t="str">
        <f t="shared" si="73"/>
        <v/>
      </c>
      <c r="AG1159" s="323" t="str">
        <f t="shared" si="74"/>
        <v/>
      </c>
    </row>
    <row r="1160" spans="1:33" ht="25" customHeight="1">
      <c r="A1160" s="430">
        <v>1134</v>
      </c>
      <c r="B1160" s="908" t="str">
        <f>IF(基本情報入力シート!C1197="","",基本情報入力シート!C1197)</f>
        <v/>
      </c>
      <c r="C1160" s="909"/>
      <c r="D1160" s="909"/>
      <c r="E1160" s="909"/>
      <c r="F1160" s="909"/>
      <c r="G1160" s="909"/>
      <c r="H1160" s="909"/>
      <c r="I1160" s="909"/>
      <c r="J1160" s="325" t="str">
        <f>IF(基本情報入力シート!M1197="","",基本情報入力シート!M1197)</f>
        <v/>
      </c>
      <c r="K1160" s="325" t="str">
        <f>IF(基本情報入力シート!R1197="","",基本情報入力シート!R1197)</f>
        <v/>
      </c>
      <c r="L1160" s="325" t="str">
        <f>IF(基本情報入力シート!W1197="","",基本情報入力シート!W1197)</f>
        <v/>
      </c>
      <c r="M1160" s="335" t="str">
        <f>IF(基本情報入力シート!X1197="","",基本情報入力シート!X1197)</f>
        <v/>
      </c>
      <c r="N1160" s="339" t="str">
        <f>IF(基本情報入力シート!Y1197="","",基本情報入力シート!Y1197)</f>
        <v/>
      </c>
      <c r="O1160" s="47"/>
      <c r="P1160" s="48"/>
      <c r="Q1160" s="49"/>
      <c r="R1160" s="47"/>
      <c r="S1160" s="336"/>
      <c r="T1160" s="454" t="str">
        <f>IFERROR(S1160*VLOOKUP(AE1160,【参考】数式用3!$AN$3:$BU$14,MATCH(N1160,【参考】数式用3!$AN$2:$BU$2,0)),"")</f>
        <v/>
      </c>
      <c r="U1160" s="337"/>
      <c r="V1160" s="55"/>
      <c r="W1160" s="55"/>
      <c r="X1160" s="960" t="str">
        <f>IFERROR(V1160*VLOOKUP(AF1160,【参考】数式用3!$AN$15:$BU$23,MATCH(N1160,【参考】数式用3!$AN$2:$BU$2,0)),"")</f>
        <v/>
      </c>
      <c r="Y1160" s="961"/>
      <c r="Z1160" s="450"/>
      <c r="AA1160" s="428"/>
      <c r="AB1160" s="338" t="str">
        <f>IFERROR(AA1160*VLOOKUP(AG1160,【参考】数式用3!$AN$24:$BU$27,MATCH(N1160,【参考】数式用3!$AN$2:$BU$2,0)),"")</f>
        <v/>
      </c>
      <c r="AC1160" s="50"/>
      <c r="AD1160" s="427" t="str">
        <f t="shared" si="71"/>
        <v/>
      </c>
      <c r="AE1160" s="323" t="str">
        <f t="shared" si="72"/>
        <v/>
      </c>
      <c r="AF1160" s="323" t="str">
        <f t="shared" si="73"/>
        <v/>
      </c>
      <c r="AG1160" s="323" t="str">
        <f t="shared" si="74"/>
        <v/>
      </c>
    </row>
    <row r="1161" spans="1:33" ht="25" customHeight="1">
      <c r="A1161" s="430">
        <v>1135</v>
      </c>
      <c r="B1161" s="908" t="str">
        <f>IF(基本情報入力シート!C1198="","",基本情報入力シート!C1198)</f>
        <v/>
      </c>
      <c r="C1161" s="909"/>
      <c r="D1161" s="909"/>
      <c r="E1161" s="909"/>
      <c r="F1161" s="909"/>
      <c r="G1161" s="909"/>
      <c r="H1161" s="909"/>
      <c r="I1161" s="909"/>
      <c r="J1161" s="325" t="str">
        <f>IF(基本情報入力シート!M1198="","",基本情報入力シート!M1198)</f>
        <v/>
      </c>
      <c r="K1161" s="325" t="str">
        <f>IF(基本情報入力シート!R1198="","",基本情報入力シート!R1198)</f>
        <v/>
      </c>
      <c r="L1161" s="325" t="str">
        <f>IF(基本情報入力シート!W1198="","",基本情報入力シート!W1198)</f>
        <v/>
      </c>
      <c r="M1161" s="335" t="str">
        <f>IF(基本情報入力シート!X1198="","",基本情報入力シート!X1198)</f>
        <v/>
      </c>
      <c r="N1161" s="339" t="str">
        <f>IF(基本情報入力シート!Y1198="","",基本情報入力シート!Y1198)</f>
        <v/>
      </c>
      <c r="O1161" s="47"/>
      <c r="P1161" s="48"/>
      <c r="Q1161" s="49"/>
      <c r="R1161" s="47"/>
      <c r="S1161" s="336"/>
      <c r="T1161" s="454" t="str">
        <f>IFERROR(S1161*VLOOKUP(AE1161,【参考】数式用3!$AN$3:$BU$14,MATCH(N1161,【参考】数式用3!$AN$2:$BU$2,0)),"")</f>
        <v/>
      </c>
      <c r="U1161" s="337"/>
      <c r="V1161" s="55"/>
      <c r="W1161" s="55"/>
      <c r="X1161" s="960" t="str">
        <f>IFERROR(V1161*VLOOKUP(AF1161,【参考】数式用3!$AN$15:$BU$23,MATCH(N1161,【参考】数式用3!$AN$2:$BU$2,0)),"")</f>
        <v/>
      </c>
      <c r="Y1161" s="961"/>
      <c r="Z1161" s="450"/>
      <c r="AA1161" s="428"/>
      <c r="AB1161" s="338" t="str">
        <f>IFERROR(AA1161*VLOOKUP(AG1161,【参考】数式用3!$AN$24:$BU$27,MATCH(N1161,【参考】数式用3!$AN$2:$BU$2,0)),"")</f>
        <v/>
      </c>
      <c r="AC1161" s="50"/>
      <c r="AD1161" s="427" t="str">
        <f t="shared" si="71"/>
        <v/>
      </c>
      <c r="AE1161" s="323" t="str">
        <f t="shared" si="72"/>
        <v/>
      </c>
      <c r="AF1161" s="323" t="str">
        <f t="shared" si="73"/>
        <v/>
      </c>
      <c r="AG1161" s="323" t="str">
        <f t="shared" si="74"/>
        <v/>
      </c>
    </row>
    <row r="1162" spans="1:33" ht="25" customHeight="1">
      <c r="A1162" s="430">
        <v>1136</v>
      </c>
      <c r="B1162" s="908" t="str">
        <f>IF(基本情報入力シート!C1199="","",基本情報入力シート!C1199)</f>
        <v/>
      </c>
      <c r="C1162" s="909"/>
      <c r="D1162" s="909"/>
      <c r="E1162" s="909"/>
      <c r="F1162" s="909"/>
      <c r="G1162" s="909"/>
      <c r="H1162" s="909"/>
      <c r="I1162" s="909"/>
      <c r="J1162" s="325" t="str">
        <f>IF(基本情報入力シート!M1199="","",基本情報入力シート!M1199)</f>
        <v/>
      </c>
      <c r="K1162" s="325" t="str">
        <f>IF(基本情報入力シート!R1199="","",基本情報入力シート!R1199)</f>
        <v/>
      </c>
      <c r="L1162" s="325" t="str">
        <f>IF(基本情報入力シート!W1199="","",基本情報入力シート!W1199)</f>
        <v/>
      </c>
      <c r="M1162" s="335" t="str">
        <f>IF(基本情報入力シート!X1199="","",基本情報入力シート!X1199)</f>
        <v/>
      </c>
      <c r="N1162" s="339" t="str">
        <f>IF(基本情報入力シート!Y1199="","",基本情報入力シート!Y1199)</f>
        <v/>
      </c>
      <c r="O1162" s="47"/>
      <c r="P1162" s="48"/>
      <c r="Q1162" s="49"/>
      <c r="R1162" s="47"/>
      <c r="S1162" s="336"/>
      <c r="T1162" s="454" t="str">
        <f>IFERROR(S1162*VLOOKUP(AE1162,【参考】数式用3!$AN$3:$BU$14,MATCH(N1162,【参考】数式用3!$AN$2:$BU$2,0)),"")</f>
        <v/>
      </c>
      <c r="U1162" s="337"/>
      <c r="V1162" s="55"/>
      <c r="W1162" s="55"/>
      <c r="X1162" s="960" t="str">
        <f>IFERROR(V1162*VLOOKUP(AF1162,【参考】数式用3!$AN$15:$BU$23,MATCH(N1162,【参考】数式用3!$AN$2:$BU$2,0)),"")</f>
        <v/>
      </c>
      <c r="Y1162" s="961"/>
      <c r="Z1162" s="450"/>
      <c r="AA1162" s="428"/>
      <c r="AB1162" s="338" t="str">
        <f>IFERROR(AA1162*VLOOKUP(AG1162,【参考】数式用3!$AN$24:$BU$27,MATCH(N1162,【参考】数式用3!$AN$2:$BU$2,0)),"")</f>
        <v/>
      </c>
      <c r="AC1162" s="50"/>
      <c r="AD1162" s="427" t="str">
        <f t="shared" si="71"/>
        <v/>
      </c>
      <c r="AE1162" s="323" t="str">
        <f t="shared" si="72"/>
        <v/>
      </c>
      <c r="AF1162" s="323" t="str">
        <f t="shared" si="73"/>
        <v/>
      </c>
      <c r="AG1162" s="323" t="str">
        <f t="shared" si="74"/>
        <v/>
      </c>
    </row>
    <row r="1163" spans="1:33" ht="25" customHeight="1">
      <c r="A1163" s="430">
        <v>1137</v>
      </c>
      <c r="B1163" s="908" t="str">
        <f>IF(基本情報入力シート!C1200="","",基本情報入力シート!C1200)</f>
        <v/>
      </c>
      <c r="C1163" s="909"/>
      <c r="D1163" s="909"/>
      <c r="E1163" s="909"/>
      <c r="F1163" s="909"/>
      <c r="G1163" s="909"/>
      <c r="H1163" s="909"/>
      <c r="I1163" s="909"/>
      <c r="J1163" s="325" t="str">
        <f>IF(基本情報入力シート!M1200="","",基本情報入力シート!M1200)</f>
        <v/>
      </c>
      <c r="K1163" s="325" t="str">
        <f>IF(基本情報入力シート!R1200="","",基本情報入力シート!R1200)</f>
        <v/>
      </c>
      <c r="L1163" s="325" t="str">
        <f>IF(基本情報入力シート!W1200="","",基本情報入力シート!W1200)</f>
        <v/>
      </c>
      <c r="M1163" s="335" t="str">
        <f>IF(基本情報入力シート!X1200="","",基本情報入力シート!X1200)</f>
        <v/>
      </c>
      <c r="N1163" s="339" t="str">
        <f>IF(基本情報入力シート!Y1200="","",基本情報入力シート!Y1200)</f>
        <v/>
      </c>
      <c r="O1163" s="47"/>
      <c r="P1163" s="48"/>
      <c r="Q1163" s="49"/>
      <c r="R1163" s="47"/>
      <c r="S1163" s="336"/>
      <c r="T1163" s="454" t="str">
        <f>IFERROR(S1163*VLOOKUP(AE1163,【参考】数式用3!$AN$3:$BU$14,MATCH(N1163,【参考】数式用3!$AN$2:$BU$2,0)),"")</f>
        <v/>
      </c>
      <c r="U1163" s="337"/>
      <c r="V1163" s="55"/>
      <c r="W1163" s="55"/>
      <c r="X1163" s="960" t="str">
        <f>IFERROR(V1163*VLOOKUP(AF1163,【参考】数式用3!$AN$15:$BU$23,MATCH(N1163,【参考】数式用3!$AN$2:$BU$2,0)),"")</f>
        <v/>
      </c>
      <c r="Y1163" s="961"/>
      <c r="Z1163" s="450"/>
      <c r="AA1163" s="428"/>
      <c r="AB1163" s="338" t="str">
        <f>IFERROR(AA1163*VLOOKUP(AG1163,【参考】数式用3!$AN$24:$BU$27,MATCH(N1163,【参考】数式用3!$AN$2:$BU$2,0)),"")</f>
        <v/>
      </c>
      <c r="AC1163" s="50"/>
      <c r="AD1163" s="427" t="str">
        <f t="shared" si="71"/>
        <v/>
      </c>
      <c r="AE1163" s="323" t="str">
        <f t="shared" si="72"/>
        <v/>
      </c>
      <c r="AF1163" s="323" t="str">
        <f t="shared" si="73"/>
        <v/>
      </c>
      <c r="AG1163" s="323" t="str">
        <f t="shared" si="74"/>
        <v/>
      </c>
    </row>
    <row r="1164" spans="1:33" ht="25" customHeight="1">
      <c r="A1164" s="430">
        <v>1138</v>
      </c>
      <c r="B1164" s="908" t="str">
        <f>IF(基本情報入力シート!C1201="","",基本情報入力シート!C1201)</f>
        <v/>
      </c>
      <c r="C1164" s="909"/>
      <c r="D1164" s="909"/>
      <c r="E1164" s="909"/>
      <c r="F1164" s="909"/>
      <c r="G1164" s="909"/>
      <c r="H1164" s="909"/>
      <c r="I1164" s="909"/>
      <c r="J1164" s="325" t="str">
        <f>IF(基本情報入力シート!M1201="","",基本情報入力シート!M1201)</f>
        <v/>
      </c>
      <c r="K1164" s="325" t="str">
        <f>IF(基本情報入力シート!R1201="","",基本情報入力シート!R1201)</f>
        <v/>
      </c>
      <c r="L1164" s="325" t="str">
        <f>IF(基本情報入力シート!W1201="","",基本情報入力シート!W1201)</f>
        <v/>
      </c>
      <c r="M1164" s="335" t="str">
        <f>IF(基本情報入力シート!X1201="","",基本情報入力シート!X1201)</f>
        <v/>
      </c>
      <c r="N1164" s="339" t="str">
        <f>IF(基本情報入力シート!Y1201="","",基本情報入力シート!Y1201)</f>
        <v/>
      </c>
      <c r="O1164" s="47"/>
      <c r="P1164" s="48"/>
      <c r="Q1164" s="49"/>
      <c r="R1164" s="47"/>
      <c r="S1164" s="336"/>
      <c r="T1164" s="454" t="str">
        <f>IFERROR(S1164*VLOOKUP(AE1164,【参考】数式用3!$AN$3:$BU$14,MATCH(N1164,【参考】数式用3!$AN$2:$BU$2,0)),"")</f>
        <v/>
      </c>
      <c r="U1164" s="337"/>
      <c r="V1164" s="55"/>
      <c r="W1164" s="55"/>
      <c r="X1164" s="960" t="str">
        <f>IFERROR(V1164*VLOOKUP(AF1164,【参考】数式用3!$AN$15:$BU$23,MATCH(N1164,【参考】数式用3!$AN$2:$BU$2,0)),"")</f>
        <v/>
      </c>
      <c r="Y1164" s="961"/>
      <c r="Z1164" s="450"/>
      <c r="AA1164" s="428"/>
      <c r="AB1164" s="338" t="str">
        <f>IFERROR(AA1164*VLOOKUP(AG1164,【参考】数式用3!$AN$24:$BU$27,MATCH(N1164,【参考】数式用3!$AN$2:$BU$2,0)),"")</f>
        <v/>
      </c>
      <c r="AC1164" s="50"/>
      <c r="AD1164" s="427" t="str">
        <f t="shared" si="71"/>
        <v/>
      </c>
      <c r="AE1164" s="323" t="str">
        <f t="shared" si="72"/>
        <v/>
      </c>
      <c r="AF1164" s="323" t="str">
        <f t="shared" si="73"/>
        <v/>
      </c>
      <c r="AG1164" s="323" t="str">
        <f t="shared" si="74"/>
        <v/>
      </c>
    </row>
    <row r="1165" spans="1:33" ht="25" customHeight="1">
      <c r="A1165" s="430">
        <v>1139</v>
      </c>
      <c r="B1165" s="908" t="str">
        <f>IF(基本情報入力シート!C1202="","",基本情報入力シート!C1202)</f>
        <v/>
      </c>
      <c r="C1165" s="909"/>
      <c r="D1165" s="909"/>
      <c r="E1165" s="909"/>
      <c r="F1165" s="909"/>
      <c r="G1165" s="909"/>
      <c r="H1165" s="909"/>
      <c r="I1165" s="909"/>
      <c r="J1165" s="325" t="str">
        <f>IF(基本情報入力シート!M1202="","",基本情報入力シート!M1202)</f>
        <v/>
      </c>
      <c r="K1165" s="325" t="str">
        <f>IF(基本情報入力シート!R1202="","",基本情報入力シート!R1202)</f>
        <v/>
      </c>
      <c r="L1165" s="325" t="str">
        <f>IF(基本情報入力シート!W1202="","",基本情報入力シート!W1202)</f>
        <v/>
      </c>
      <c r="M1165" s="335" t="str">
        <f>IF(基本情報入力シート!X1202="","",基本情報入力シート!X1202)</f>
        <v/>
      </c>
      <c r="N1165" s="339" t="str">
        <f>IF(基本情報入力シート!Y1202="","",基本情報入力シート!Y1202)</f>
        <v/>
      </c>
      <c r="O1165" s="47"/>
      <c r="P1165" s="48"/>
      <c r="Q1165" s="49"/>
      <c r="R1165" s="47"/>
      <c r="S1165" s="336"/>
      <c r="T1165" s="454" t="str">
        <f>IFERROR(S1165*VLOOKUP(AE1165,【参考】数式用3!$AN$3:$BU$14,MATCH(N1165,【参考】数式用3!$AN$2:$BU$2,0)),"")</f>
        <v/>
      </c>
      <c r="U1165" s="337"/>
      <c r="V1165" s="55"/>
      <c r="W1165" s="55"/>
      <c r="X1165" s="960" t="str">
        <f>IFERROR(V1165*VLOOKUP(AF1165,【参考】数式用3!$AN$15:$BU$23,MATCH(N1165,【参考】数式用3!$AN$2:$BU$2,0)),"")</f>
        <v/>
      </c>
      <c r="Y1165" s="961"/>
      <c r="Z1165" s="450"/>
      <c r="AA1165" s="428"/>
      <c r="AB1165" s="338" t="str">
        <f>IFERROR(AA1165*VLOOKUP(AG1165,【参考】数式用3!$AN$24:$BU$27,MATCH(N1165,【参考】数式用3!$AN$2:$BU$2,0)),"")</f>
        <v/>
      </c>
      <c r="AC1165" s="50"/>
      <c r="AD1165" s="427" t="str">
        <f t="shared" si="71"/>
        <v/>
      </c>
      <c r="AE1165" s="323" t="str">
        <f t="shared" si="72"/>
        <v/>
      </c>
      <c r="AF1165" s="323" t="str">
        <f t="shared" si="73"/>
        <v/>
      </c>
      <c r="AG1165" s="323" t="str">
        <f t="shared" si="74"/>
        <v/>
      </c>
    </row>
    <row r="1166" spans="1:33" ht="25" customHeight="1">
      <c r="A1166" s="430">
        <v>1140</v>
      </c>
      <c r="B1166" s="908" t="str">
        <f>IF(基本情報入力シート!C1203="","",基本情報入力シート!C1203)</f>
        <v/>
      </c>
      <c r="C1166" s="909"/>
      <c r="D1166" s="909"/>
      <c r="E1166" s="909"/>
      <c r="F1166" s="909"/>
      <c r="G1166" s="909"/>
      <c r="H1166" s="909"/>
      <c r="I1166" s="909"/>
      <c r="J1166" s="325" t="str">
        <f>IF(基本情報入力シート!M1203="","",基本情報入力シート!M1203)</f>
        <v/>
      </c>
      <c r="K1166" s="325" t="str">
        <f>IF(基本情報入力シート!R1203="","",基本情報入力シート!R1203)</f>
        <v/>
      </c>
      <c r="L1166" s="325" t="str">
        <f>IF(基本情報入力シート!W1203="","",基本情報入力シート!W1203)</f>
        <v/>
      </c>
      <c r="M1166" s="335" t="str">
        <f>IF(基本情報入力シート!X1203="","",基本情報入力シート!X1203)</f>
        <v/>
      </c>
      <c r="N1166" s="339" t="str">
        <f>IF(基本情報入力シート!Y1203="","",基本情報入力シート!Y1203)</f>
        <v/>
      </c>
      <c r="O1166" s="47"/>
      <c r="P1166" s="48"/>
      <c r="Q1166" s="49"/>
      <c r="R1166" s="47"/>
      <c r="S1166" s="336"/>
      <c r="T1166" s="454" t="str">
        <f>IFERROR(S1166*VLOOKUP(AE1166,【参考】数式用3!$AN$3:$BU$14,MATCH(N1166,【参考】数式用3!$AN$2:$BU$2,0)),"")</f>
        <v/>
      </c>
      <c r="U1166" s="337"/>
      <c r="V1166" s="55"/>
      <c r="W1166" s="55"/>
      <c r="X1166" s="960" t="str">
        <f>IFERROR(V1166*VLOOKUP(AF1166,【参考】数式用3!$AN$15:$BU$23,MATCH(N1166,【参考】数式用3!$AN$2:$BU$2,0)),"")</f>
        <v/>
      </c>
      <c r="Y1166" s="961"/>
      <c r="Z1166" s="450"/>
      <c r="AA1166" s="428"/>
      <c r="AB1166" s="338" t="str">
        <f>IFERROR(AA1166*VLOOKUP(AG1166,【参考】数式用3!$AN$24:$BU$27,MATCH(N1166,【参考】数式用3!$AN$2:$BU$2,0)),"")</f>
        <v/>
      </c>
      <c r="AC1166" s="50"/>
      <c r="AD1166" s="427" t="str">
        <f t="shared" si="71"/>
        <v/>
      </c>
      <c r="AE1166" s="323" t="str">
        <f t="shared" si="72"/>
        <v/>
      </c>
      <c r="AF1166" s="323" t="str">
        <f t="shared" si="73"/>
        <v/>
      </c>
      <c r="AG1166" s="323" t="str">
        <f t="shared" si="74"/>
        <v/>
      </c>
    </row>
    <row r="1167" spans="1:33" ht="25" customHeight="1">
      <c r="A1167" s="430">
        <v>1141</v>
      </c>
      <c r="B1167" s="908" t="str">
        <f>IF(基本情報入力シート!C1204="","",基本情報入力シート!C1204)</f>
        <v/>
      </c>
      <c r="C1167" s="909"/>
      <c r="D1167" s="909"/>
      <c r="E1167" s="909"/>
      <c r="F1167" s="909"/>
      <c r="G1167" s="909"/>
      <c r="H1167" s="909"/>
      <c r="I1167" s="909"/>
      <c r="J1167" s="325" t="str">
        <f>IF(基本情報入力シート!M1204="","",基本情報入力シート!M1204)</f>
        <v/>
      </c>
      <c r="K1167" s="325" t="str">
        <f>IF(基本情報入力シート!R1204="","",基本情報入力シート!R1204)</f>
        <v/>
      </c>
      <c r="L1167" s="325" t="str">
        <f>IF(基本情報入力シート!W1204="","",基本情報入力シート!W1204)</f>
        <v/>
      </c>
      <c r="M1167" s="335" t="str">
        <f>IF(基本情報入力シート!X1204="","",基本情報入力シート!X1204)</f>
        <v/>
      </c>
      <c r="N1167" s="339" t="str">
        <f>IF(基本情報入力シート!Y1204="","",基本情報入力シート!Y1204)</f>
        <v/>
      </c>
      <c r="O1167" s="47"/>
      <c r="P1167" s="48"/>
      <c r="Q1167" s="49"/>
      <c r="R1167" s="47"/>
      <c r="S1167" s="336"/>
      <c r="T1167" s="454" t="str">
        <f>IFERROR(S1167*VLOOKUP(AE1167,【参考】数式用3!$AN$3:$BU$14,MATCH(N1167,【参考】数式用3!$AN$2:$BU$2,0)),"")</f>
        <v/>
      </c>
      <c r="U1167" s="337"/>
      <c r="V1167" s="55"/>
      <c r="W1167" s="55"/>
      <c r="X1167" s="960" t="str">
        <f>IFERROR(V1167*VLOOKUP(AF1167,【参考】数式用3!$AN$15:$BU$23,MATCH(N1167,【参考】数式用3!$AN$2:$BU$2,0)),"")</f>
        <v/>
      </c>
      <c r="Y1167" s="961"/>
      <c r="Z1167" s="450"/>
      <c r="AA1167" s="428"/>
      <c r="AB1167" s="338" t="str">
        <f>IFERROR(AA1167*VLOOKUP(AG1167,【参考】数式用3!$AN$24:$BU$27,MATCH(N1167,【参考】数式用3!$AN$2:$BU$2,0)),"")</f>
        <v/>
      </c>
      <c r="AC1167" s="50"/>
      <c r="AD1167" s="427" t="str">
        <f t="shared" si="71"/>
        <v/>
      </c>
      <c r="AE1167" s="323" t="str">
        <f t="shared" si="72"/>
        <v/>
      </c>
      <c r="AF1167" s="323" t="str">
        <f t="shared" si="73"/>
        <v/>
      </c>
      <c r="AG1167" s="323" t="str">
        <f t="shared" si="74"/>
        <v/>
      </c>
    </row>
    <row r="1168" spans="1:33" ht="25" customHeight="1">
      <c r="A1168" s="430">
        <v>1142</v>
      </c>
      <c r="B1168" s="908" t="str">
        <f>IF(基本情報入力シート!C1205="","",基本情報入力シート!C1205)</f>
        <v/>
      </c>
      <c r="C1168" s="909"/>
      <c r="D1168" s="909"/>
      <c r="E1168" s="909"/>
      <c r="F1168" s="909"/>
      <c r="G1168" s="909"/>
      <c r="H1168" s="909"/>
      <c r="I1168" s="909"/>
      <c r="J1168" s="325" t="str">
        <f>IF(基本情報入力シート!M1205="","",基本情報入力シート!M1205)</f>
        <v/>
      </c>
      <c r="K1168" s="325" t="str">
        <f>IF(基本情報入力シート!R1205="","",基本情報入力シート!R1205)</f>
        <v/>
      </c>
      <c r="L1168" s="325" t="str">
        <f>IF(基本情報入力シート!W1205="","",基本情報入力シート!W1205)</f>
        <v/>
      </c>
      <c r="M1168" s="335" t="str">
        <f>IF(基本情報入力シート!X1205="","",基本情報入力シート!X1205)</f>
        <v/>
      </c>
      <c r="N1168" s="339" t="str">
        <f>IF(基本情報入力シート!Y1205="","",基本情報入力シート!Y1205)</f>
        <v/>
      </c>
      <c r="O1168" s="47"/>
      <c r="P1168" s="48"/>
      <c r="Q1168" s="49"/>
      <c r="R1168" s="47"/>
      <c r="S1168" s="336"/>
      <c r="T1168" s="454" t="str">
        <f>IFERROR(S1168*VLOOKUP(AE1168,【参考】数式用3!$AN$3:$BU$14,MATCH(N1168,【参考】数式用3!$AN$2:$BU$2,0)),"")</f>
        <v/>
      </c>
      <c r="U1168" s="337"/>
      <c r="V1168" s="55"/>
      <c r="W1168" s="55"/>
      <c r="X1168" s="960" t="str">
        <f>IFERROR(V1168*VLOOKUP(AF1168,【参考】数式用3!$AN$15:$BU$23,MATCH(N1168,【参考】数式用3!$AN$2:$BU$2,0)),"")</f>
        <v/>
      </c>
      <c r="Y1168" s="961"/>
      <c r="Z1168" s="450"/>
      <c r="AA1168" s="428"/>
      <c r="AB1168" s="338" t="str">
        <f>IFERROR(AA1168*VLOOKUP(AG1168,【参考】数式用3!$AN$24:$BU$27,MATCH(N1168,【参考】数式用3!$AN$2:$BU$2,0)),"")</f>
        <v/>
      </c>
      <c r="AC1168" s="50"/>
      <c r="AD1168" s="427" t="str">
        <f t="shared" si="71"/>
        <v/>
      </c>
      <c r="AE1168" s="323" t="str">
        <f t="shared" si="72"/>
        <v/>
      </c>
      <c r="AF1168" s="323" t="str">
        <f t="shared" si="73"/>
        <v/>
      </c>
      <c r="AG1168" s="323" t="str">
        <f t="shared" si="74"/>
        <v/>
      </c>
    </row>
    <row r="1169" spans="1:33" ht="25" customHeight="1">
      <c r="A1169" s="430">
        <v>1143</v>
      </c>
      <c r="B1169" s="908" t="str">
        <f>IF(基本情報入力シート!C1206="","",基本情報入力シート!C1206)</f>
        <v/>
      </c>
      <c r="C1169" s="909"/>
      <c r="D1169" s="909"/>
      <c r="E1169" s="909"/>
      <c r="F1169" s="909"/>
      <c r="G1169" s="909"/>
      <c r="H1169" s="909"/>
      <c r="I1169" s="909"/>
      <c r="J1169" s="325" t="str">
        <f>IF(基本情報入力シート!M1206="","",基本情報入力シート!M1206)</f>
        <v/>
      </c>
      <c r="K1169" s="325" t="str">
        <f>IF(基本情報入力シート!R1206="","",基本情報入力シート!R1206)</f>
        <v/>
      </c>
      <c r="L1169" s="325" t="str">
        <f>IF(基本情報入力シート!W1206="","",基本情報入力シート!W1206)</f>
        <v/>
      </c>
      <c r="M1169" s="335" t="str">
        <f>IF(基本情報入力シート!X1206="","",基本情報入力シート!X1206)</f>
        <v/>
      </c>
      <c r="N1169" s="339" t="str">
        <f>IF(基本情報入力シート!Y1206="","",基本情報入力シート!Y1206)</f>
        <v/>
      </c>
      <c r="O1169" s="47"/>
      <c r="P1169" s="48"/>
      <c r="Q1169" s="49"/>
      <c r="R1169" s="47"/>
      <c r="S1169" s="336"/>
      <c r="T1169" s="454" t="str">
        <f>IFERROR(S1169*VLOOKUP(AE1169,【参考】数式用3!$AN$3:$BU$14,MATCH(N1169,【参考】数式用3!$AN$2:$BU$2,0)),"")</f>
        <v/>
      </c>
      <c r="U1169" s="337"/>
      <c r="V1169" s="55"/>
      <c r="W1169" s="55"/>
      <c r="X1169" s="960" t="str">
        <f>IFERROR(V1169*VLOOKUP(AF1169,【参考】数式用3!$AN$15:$BU$23,MATCH(N1169,【参考】数式用3!$AN$2:$BU$2,0)),"")</f>
        <v/>
      </c>
      <c r="Y1169" s="961"/>
      <c r="Z1169" s="450"/>
      <c r="AA1169" s="428"/>
      <c r="AB1169" s="338" t="str">
        <f>IFERROR(AA1169*VLOOKUP(AG1169,【参考】数式用3!$AN$24:$BU$27,MATCH(N1169,【参考】数式用3!$AN$2:$BU$2,0)),"")</f>
        <v/>
      </c>
      <c r="AC1169" s="50"/>
      <c r="AD1169" s="427" t="str">
        <f t="shared" ref="AD1169:AD1227" si="75">IF(OR(U1169="特定加算Ⅰ",U1169="特定加算Ⅱ"),IF(W1169&lt;&gt;"",1,""),"")</f>
        <v/>
      </c>
      <c r="AE1169" s="323" t="str">
        <f t="shared" si="72"/>
        <v/>
      </c>
      <c r="AF1169" s="323" t="str">
        <f t="shared" si="73"/>
        <v/>
      </c>
      <c r="AG1169" s="323" t="str">
        <f t="shared" si="74"/>
        <v/>
      </c>
    </row>
    <row r="1170" spans="1:33" ht="25" customHeight="1">
      <c r="A1170" s="430">
        <v>1144</v>
      </c>
      <c r="B1170" s="908" t="str">
        <f>IF(基本情報入力シート!C1207="","",基本情報入力シート!C1207)</f>
        <v/>
      </c>
      <c r="C1170" s="909"/>
      <c r="D1170" s="909"/>
      <c r="E1170" s="909"/>
      <c r="F1170" s="909"/>
      <c r="G1170" s="909"/>
      <c r="H1170" s="909"/>
      <c r="I1170" s="909"/>
      <c r="J1170" s="325" t="str">
        <f>IF(基本情報入力シート!M1207="","",基本情報入力シート!M1207)</f>
        <v/>
      </c>
      <c r="K1170" s="325" t="str">
        <f>IF(基本情報入力シート!R1207="","",基本情報入力シート!R1207)</f>
        <v/>
      </c>
      <c r="L1170" s="325" t="str">
        <f>IF(基本情報入力シート!W1207="","",基本情報入力シート!W1207)</f>
        <v/>
      </c>
      <c r="M1170" s="335" t="str">
        <f>IF(基本情報入力シート!X1207="","",基本情報入力シート!X1207)</f>
        <v/>
      </c>
      <c r="N1170" s="339" t="str">
        <f>IF(基本情報入力シート!Y1207="","",基本情報入力シート!Y1207)</f>
        <v/>
      </c>
      <c r="O1170" s="47"/>
      <c r="P1170" s="48"/>
      <c r="Q1170" s="49"/>
      <c r="R1170" s="47"/>
      <c r="S1170" s="336"/>
      <c r="T1170" s="454" t="str">
        <f>IFERROR(S1170*VLOOKUP(AE1170,【参考】数式用3!$AN$3:$BU$14,MATCH(N1170,【参考】数式用3!$AN$2:$BU$2,0)),"")</f>
        <v/>
      </c>
      <c r="U1170" s="337"/>
      <c r="V1170" s="55"/>
      <c r="W1170" s="55"/>
      <c r="X1170" s="960" t="str">
        <f>IFERROR(V1170*VLOOKUP(AF1170,【参考】数式用3!$AN$15:$BU$23,MATCH(N1170,【参考】数式用3!$AN$2:$BU$2,0)),"")</f>
        <v/>
      </c>
      <c r="Y1170" s="961"/>
      <c r="Z1170" s="450"/>
      <c r="AA1170" s="428"/>
      <c r="AB1170" s="338" t="str">
        <f>IFERROR(AA1170*VLOOKUP(AG1170,【参考】数式用3!$AN$24:$BU$27,MATCH(N1170,【参考】数式用3!$AN$2:$BU$2,0)),"")</f>
        <v/>
      </c>
      <c r="AC1170" s="50"/>
      <c r="AD1170" s="427" t="str">
        <f t="shared" si="75"/>
        <v/>
      </c>
      <c r="AE1170" s="323" t="str">
        <f t="shared" si="72"/>
        <v/>
      </c>
      <c r="AF1170" s="323" t="str">
        <f t="shared" si="73"/>
        <v/>
      </c>
      <c r="AG1170" s="323" t="str">
        <f t="shared" si="74"/>
        <v/>
      </c>
    </row>
    <row r="1171" spans="1:33" ht="25" customHeight="1">
      <c r="A1171" s="430">
        <v>1145</v>
      </c>
      <c r="B1171" s="908" t="str">
        <f>IF(基本情報入力シート!C1208="","",基本情報入力シート!C1208)</f>
        <v/>
      </c>
      <c r="C1171" s="909"/>
      <c r="D1171" s="909"/>
      <c r="E1171" s="909"/>
      <c r="F1171" s="909"/>
      <c r="G1171" s="909"/>
      <c r="H1171" s="909"/>
      <c r="I1171" s="909"/>
      <c r="J1171" s="325" t="str">
        <f>IF(基本情報入力シート!M1208="","",基本情報入力シート!M1208)</f>
        <v/>
      </c>
      <c r="K1171" s="325" t="str">
        <f>IF(基本情報入力シート!R1208="","",基本情報入力シート!R1208)</f>
        <v/>
      </c>
      <c r="L1171" s="325" t="str">
        <f>IF(基本情報入力シート!W1208="","",基本情報入力シート!W1208)</f>
        <v/>
      </c>
      <c r="M1171" s="335" t="str">
        <f>IF(基本情報入力シート!X1208="","",基本情報入力シート!X1208)</f>
        <v/>
      </c>
      <c r="N1171" s="339" t="str">
        <f>IF(基本情報入力シート!Y1208="","",基本情報入力シート!Y1208)</f>
        <v/>
      </c>
      <c r="O1171" s="47"/>
      <c r="P1171" s="48"/>
      <c r="Q1171" s="49"/>
      <c r="R1171" s="47"/>
      <c r="S1171" s="336"/>
      <c r="T1171" s="454" t="str">
        <f>IFERROR(S1171*VLOOKUP(AE1171,【参考】数式用3!$AN$3:$BU$14,MATCH(N1171,【参考】数式用3!$AN$2:$BU$2,0)),"")</f>
        <v/>
      </c>
      <c r="U1171" s="337"/>
      <c r="V1171" s="55"/>
      <c r="W1171" s="55"/>
      <c r="X1171" s="960" t="str">
        <f>IFERROR(V1171*VLOOKUP(AF1171,【参考】数式用3!$AN$15:$BU$23,MATCH(N1171,【参考】数式用3!$AN$2:$BU$2,0)),"")</f>
        <v/>
      </c>
      <c r="Y1171" s="961"/>
      <c r="Z1171" s="450"/>
      <c r="AA1171" s="428"/>
      <c r="AB1171" s="338" t="str">
        <f>IFERROR(AA1171*VLOOKUP(AG1171,【参考】数式用3!$AN$24:$BU$27,MATCH(N1171,【参考】数式用3!$AN$2:$BU$2,0)),"")</f>
        <v/>
      </c>
      <c r="AC1171" s="50"/>
      <c r="AD1171" s="427" t="str">
        <f t="shared" si="75"/>
        <v/>
      </c>
      <c r="AE1171" s="323" t="str">
        <f t="shared" si="72"/>
        <v/>
      </c>
      <c r="AF1171" s="323" t="str">
        <f t="shared" si="73"/>
        <v/>
      </c>
      <c r="AG1171" s="323" t="str">
        <f t="shared" si="74"/>
        <v/>
      </c>
    </row>
    <row r="1172" spans="1:33" ht="25" customHeight="1">
      <c r="A1172" s="430">
        <v>1146</v>
      </c>
      <c r="B1172" s="908" t="str">
        <f>IF(基本情報入力シート!C1209="","",基本情報入力シート!C1209)</f>
        <v/>
      </c>
      <c r="C1172" s="909"/>
      <c r="D1172" s="909"/>
      <c r="E1172" s="909"/>
      <c r="F1172" s="909"/>
      <c r="G1172" s="909"/>
      <c r="H1172" s="909"/>
      <c r="I1172" s="909"/>
      <c r="J1172" s="325" t="str">
        <f>IF(基本情報入力シート!M1209="","",基本情報入力シート!M1209)</f>
        <v/>
      </c>
      <c r="K1172" s="325" t="str">
        <f>IF(基本情報入力シート!R1209="","",基本情報入力シート!R1209)</f>
        <v/>
      </c>
      <c r="L1172" s="325" t="str">
        <f>IF(基本情報入力シート!W1209="","",基本情報入力シート!W1209)</f>
        <v/>
      </c>
      <c r="M1172" s="335" t="str">
        <f>IF(基本情報入力シート!X1209="","",基本情報入力シート!X1209)</f>
        <v/>
      </c>
      <c r="N1172" s="339" t="str">
        <f>IF(基本情報入力シート!Y1209="","",基本情報入力シート!Y1209)</f>
        <v/>
      </c>
      <c r="O1172" s="47"/>
      <c r="P1172" s="48"/>
      <c r="Q1172" s="49"/>
      <c r="R1172" s="47"/>
      <c r="S1172" s="336"/>
      <c r="T1172" s="454" t="str">
        <f>IFERROR(S1172*VLOOKUP(AE1172,【参考】数式用3!$AN$3:$BU$14,MATCH(N1172,【参考】数式用3!$AN$2:$BU$2,0)),"")</f>
        <v/>
      </c>
      <c r="U1172" s="337"/>
      <c r="V1172" s="55"/>
      <c r="W1172" s="55"/>
      <c r="X1172" s="960" t="str">
        <f>IFERROR(V1172*VLOOKUP(AF1172,【参考】数式用3!$AN$15:$BU$23,MATCH(N1172,【参考】数式用3!$AN$2:$BU$2,0)),"")</f>
        <v/>
      </c>
      <c r="Y1172" s="961"/>
      <c r="Z1172" s="450"/>
      <c r="AA1172" s="428"/>
      <c r="AB1172" s="338" t="str">
        <f>IFERROR(AA1172*VLOOKUP(AG1172,【参考】数式用3!$AN$24:$BU$27,MATCH(N1172,【参考】数式用3!$AN$2:$BU$2,0)),"")</f>
        <v/>
      </c>
      <c r="AC1172" s="50"/>
      <c r="AD1172" s="427" t="str">
        <f t="shared" si="75"/>
        <v/>
      </c>
      <c r="AE1172" s="323" t="str">
        <f t="shared" si="72"/>
        <v/>
      </c>
      <c r="AF1172" s="323" t="str">
        <f t="shared" si="73"/>
        <v/>
      </c>
      <c r="AG1172" s="323" t="str">
        <f t="shared" si="74"/>
        <v/>
      </c>
    </row>
    <row r="1173" spans="1:33" ht="25" customHeight="1">
      <c r="A1173" s="430">
        <v>1147</v>
      </c>
      <c r="B1173" s="908" t="str">
        <f>IF(基本情報入力シート!C1210="","",基本情報入力シート!C1210)</f>
        <v/>
      </c>
      <c r="C1173" s="909"/>
      <c r="D1173" s="909"/>
      <c r="E1173" s="909"/>
      <c r="F1173" s="909"/>
      <c r="G1173" s="909"/>
      <c r="H1173" s="909"/>
      <c r="I1173" s="909"/>
      <c r="J1173" s="325" t="str">
        <f>IF(基本情報入力シート!M1210="","",基本情報入力シート!M1210)</f>
        <v/>
      </c>
      <c r="K1173" s="325" t="str">
        <f>IF(基本情報入力シート!R1210="","",基本情報入力シート!R1210)</f>
        <v/>
      </c>
      <c r="L1173" s="325" t="str">
        <f>IF(基本情報入力シート!W1210="","",基本情報入力シート!W1210)</f>
        <v/>
      </c>
      <c r="M1173" s="335" t="str">
        <f>IF(基本情報入力シート!X1210="","",基本情報入力シート!X1210)</f>
        <v/>
      </c>
      <c r="N1173" s="339" t="str">
        <f>IF(基本情報入力シート!Y1210="","",基本情報入力シート!Y1210)</f>
        <v/>
      </c>
      <c r="O1173" s="47"/>
      <c r="P1173" s="48"/>
      <c r="Q1173" s="49"/>
      <c r="R1173" s="47"/>
      <c r="S1173" s="336"/>
      <c r="T1173" s="454" t="str">
        <f>IFERROR(S1173*VLOOKUP(AE1173,【参考】数式用3!$AN$3:$BU$14,MATCH(N1173,【参考】数式用3!$AN$2:$BU$2,0)),"")</f>
        <v/>
      </c>
      <c r="U1173" s="337"/>
      <c r="V1173" s="55"/>
      <c r="W1173" s="55"/>
      <c r="X1173" s="960" t="str">
        <f>IFERROR(V1173*VLOOKUP(AF1173,【参考】数式用3!$AN$15:$BU$23,MATCH(N1173,【参考】数式用3!$AN$2:$BU$2,0)),"")</f>
        <v/>
      </c>
      <c r="Y1173" s="961"/>
      <c r="Z1173" s="450"/>
      <c r="AA1173" s="428"/>
      <c r="AB1173" s="338" t="str">
        <f>IFERROR(AA1173*VLOOKUP(AG1173,【参考】数式用3!$AN$24:$BU$27,MATCH(N1173,【参考】数式用3!$AN$2:$BU$2,0)),"")</f>
        <v/>
      </c>
      <c r="AC1173" s="50"/>
      <c r="AD1173" s="427" t="str">
        <f t="shared" si="75"/>
        <v/>
      </c>
      <c r="AE1173" s="323" t="str">
        <f t="shared" si="72"/>
        <v/>
      </c>
      <c r="AF1173" s="323" t="str">
        <f t="shared" si="73"/>
        <v/>
      </c>
      <c r="AG1173" s="323" t="str">
        <f t="shared" si="74"/>
        <v/>
      </c>
    </row>
    <row r="1174" spans="1:33" ht="25" customHeight="1">
      <c r="A1174" s="430">
        <v>1148</v>
      </c>
      <c r="B1174" s="908" t="str">
        <f>IF(基本情報入力シート!C1211="","",基本情報入力シート!C1211)</f>
        <v/>
      </c>
      <c r="C1174" s="909"/>
      <c r="D1174" s="909"/>
      <c r="E1174" s="909"/>
      <c r="F1174" s="909"/>
      <c r="G1174" s="909"/>
      <c r="H1174" s="909"/>
      <c r="I1174" s="909"/>
      <c r="J1174" s="325" t="str">
        <f>IF(基本情報入力シート!M1211="","",基本情報入力シート!M1211)</f>
        <v/>
      </c>
      <c r="K1174" s="325" t="str">
        <f>IF(基本情報入力シート!R1211="","",基本情報入力シート!R1211)</f>
        <v/>
      </c>
      <c r="L1174" s="325" t="str">
        <f>IF(基本情報入力シート!W1211="","",基本情報入力シート!W1211)</f>
        <v/>
      </c>
      <c r="M1174" s="335" t="str">
        <f>IF(基本情報入力シート!X1211="","",基本情報入力シート!X1211)</f>
        <v/>
      </c>
      <c r="N1174" s="339" t="str">
        <f>IF(基本情報入力シート!Y1211="","",基本情報入力シート!Y1211)</f>
        <v/>
      </c>
      <c r="O1174" s="47"/>
      <c r="P1174" s="48"/>
      <c r="Q1174" s="49"/>
      <c r="R1174" s="47"/>
      <c r="S1174" s="336"/>
      <c r="T1174" s="454" t="str">
        <f>IFERROR(S1174*VLOOKUP(AE1174,【参考】数式用3!$AN$3:$BU$14,MATCH(N1174,【参考】数式用3!$AN$2:$BU$2,0)),"")</f>
        <v/>
      </c>
      <c r="U1174" s="337"/>
      <c r="V1174" s="55"/>
      <c r="W1174" s="55"/>
      <c r="X1174" s="960" t="str">
        <f>IFERROR(V1174*VLOOKUP(AF1174,【参考】数式用3!$AN$15:$BU$23,MATCH(N1174,【参考】数式用3!$AN$2:$BU$2,0)),"")</f>
        <v/>
      </c>
      <c r="Y1174" s="961"/>
      <c r="Z1174" s="450"/>
      <c r="AA1174" s="428"/>
      <c r="AB1174" s="338" t="str">
        <f>IFERROR(AA1174*VLOOKUP(AG1174,【参考】数式用3!$AN$24:$BU$27,MATCH(N1174,【参考】数式用3!$AN$2:$BU$2,0)),"")</f>
        <v/>
      </c>
      <c r="AC1174" s="50"/>
      <c r="AD1174" s="427" t="str">
        <f t="shared" si="75"/>
        <v/>
      </c>
      <c r="AE1174" s="323" t="str">
        <f t="shared" si="72"/>
        <v/>
      </c>
      <c r="AF1174" s="323" t="str">
        <f t="shared" si="73"/>
        <v/>
      </c>
      <c r="AG1174" s="323" t="str">
        <f t="shared" si="74"/>
        <v/>
      </c>
    </row>
    <row r="1175" spans="1:33" ht="25" customHeight="1">
      <c r="A1175" s="430">
        <v>1149</v>
      </c>
      <c r="B1175" s="908" t="str">
        <f>IF(基本情報入力シート!C1212="","",基本情報入力シート!C1212)</f>
        <v/>
      </c>
      <c r="C1175" s="909"/>
      <c r="D1175" s="909"/>
      <c r="E1175" s="909"/>
      <c r="F1175" s="909"/>
      <c r="G1175" s="909"/>
      <c r="H1175" s="909"/>
      <c r="I1175" s="909"/>
      <c r="J1175" s="325" t="str">
        <f>IF(基本情報入力シート!M1212="","",基本情報入力シート!M1212)</f>
        <v/>
      </c>
      <c r="K1175" s="325" t="str">
        <f>IF(基本情報入力シート!R1212="","",基本情報入力シート!R1212)</f>
        <v/>
      </c>
      <c r="L1175" s="325" t="str">
        <f>IF(基本情報入力シート!W1212="","",基本情報入力シート!W1212)</f>
        <v/>
      </c>
      <c r="M1175" s="335" t="str">
        <f>IF(基本情報入力シート!X1212="","",基本情報入力シート!X1212)</f>
        <v/>
      </c>
      <c r="N1175" s="339" t="str">
        <f>IF(基本情報入力シート!Y1212="","",基本情報入力シート!Y1212)</f>
        <v/>
      </c>
      <c r="O1175" s="47"/>
      <c r="P1175" s="48"/>
      <c r="Q1175" s="49"/>
      <c r="R1175" s="47"/>
      <c r="S1175" s="336"/>
      <c r="T1175" s="454" t="str">
        <f>IFERROR(S1175*VLOOKUP(AE1175,【参考】数式用3!$AN$3:$BU$14,MATCH(N1175,【参考】数式用3!$AN$2:$BU$2,0)),"")</f>
        <v/>
      </c>
      <c r="U1175" s="337"/>
      <c r="V1175" s="55"/>
      <c r="W1175" s="55"/>
      <c r="X1175" s="960" t="str">
        <f>IFERROR(V1175*VLOOKUP(AF1175,【参考】数式用3!$AN$15:$BU$23,MATCH(N1175,【参考】数式用3!$AN$2:$BU$2,0)),"")</f>
        <v/>
      </c>
      <c r="Y1175" s="961"/>
      <c r="Z1175" s="450"/>
      <c r="AA1175" s="428"/>
      <c r="AB1175" s="338" t="str">
        <f>IFERROR(AA1175*VLOOKUP(AG1175,【参考】数式用3!$AN$24:$BU$27,MATCH(N1175,【参考】数式用3!$AN$2:$BU$2,0)),"")</f>
        <v/>
      </c>
      <c r="AC1175" s="50"/>
      <c r="AD1175" s="427" t="str">
        <f t="shared" si="75"/>
        <v/>
      </c>
      <c r="AE1175" s="323" t="str">
        <f t="shared" ref="AE1175:AE1227" si="76">IF(AND(O1175="",R1175=""),"",O1175&amp;"から"&amp;R1175)</f>
        <v/>
      </c>
      <c r="AF1175" s="323" t="str">
        <f t="shared" ref="AF1175:AF1227" si="77">IF(AND(P1175="",U1175=""),"",P1175&amp;"から"&amp;U1175)</f>
        <v/>
      </c>
      <c r="AG1175" s="323" t="str">
        <f t="shared" ref="AG1175:AG1227" si="78">IF(AND(Q1175="",Z1175=""),"",Q1175&amp;"から"&amp;Z1175)</f>
        <v/>
      </c>
    </row>
    <row r="1176" spans="1:33" ht="25" customHeight="1">
      <c r="A1176" s="430">
        <v>1150</v>
      </c>
      <c r="B1176" s="908" t="str">
        <f>IF(基本情報入力シート!C1213="","",基本情報入力シート!C1213)</f>
        <v/>
      </c>
      <c r="C1176" s="909"/>
      <c r="D1176" s="909"/>
      <c r="E1176" s="909"/>
      <c r="F1176" s="909"/>
      <c r="G1176" s="909"/>
      <c r="H1176" s="909"/>
      <c r="I1176" s="909"/>
      <c r="J1176" s="325" t="str">
        <f>IF(基本情報入力シート!M1213="","",基本情報入力シート!M1213)</f>
        <v/>
      </c>
      <c r="K1176" s="325" t="str">
        <f>IF(基本情報入力シート!R1213="","",基本情報入力シート!R1213)</f>
        <v/>
      </c>
      <c r="L1176" s="325" t="str">
        <f>IF(基本情報入力シート!W1213="","",基本情報入力シート!W1213)</f>
        <v/>
      </c>
      <c r="M1176" s="335" t="str">
        <f>IF(基本情報入力シート!X1213="","",基本情報入力シート!X1213)</f>
        <v/>
      </c>
      <c r="N1176" s="339" t="str">
        <f>IF(基本情報入力シート!Y1213="","",基本情報入力シート!Y1213)</f>
        <v/>
      </c>
      <c r="O1176" s="47"/>
      <c r="P1176" s="48"/>
      <c r="Q1176" s="49"/>
      <c r="R1176" s="47"/>
      <c r="S1176" s="336"/>
      <c r="T1176" s="454" t="str">
        <f>IFERROR(S1176*VLOOKUP(AE1176,【参考】数式用3!$AN$3:$BU$14,MATCH(N1176,【参考】数式用3!$AN$2:$BU$2,0)),"")</f>
        <v/>
      </c>
      <c r="U1176" s="337"/>
      <c r="V1176" s="55"/>
      <c r="W1176" s="55"/>
      <c r="X1176" s="960" t="str">
        <f>IFERROR(V1176*VLOOKUP(AF1176,【参考】数式用3!$AN$15:$BU$23,MATCH(N1176,【参考】数式用3!$AN$2:$BU$2,0)),"")</f>
        <v/>
      </c>
      <c r="Y1176" s="961"/>
      <c r="Z1176" s="450"/>
      <c r="AA1176" s="428"/>
      <c r="AB1176" s="338" t="str">
        <f>IFERROR(AA1176*VLOOKUP(AG1176,【参考】数式用3!$AN$24:$BU$27,MATCH(N1176,【参考】数式用3!$AN$2:$BU$2,0)),"")</f>
        <v/>
      </c>
      <c r="AC1176" s="50"/>
      <c r="AD1176" s="427" t="str">
        <f t="shared" si="75"/>
        <v/>
      </c>
      <c r="AE1176" s="323" t="str">
        <f t="shared" si="76"/>
        <v/>
      </c>
      <c r="AF1176" s="323" t="str">
        <f t="shared" si="77"/>
        <v/>
      </c>
      <c r="AG1176" s="323" t="str">
        <f t="shared" si="78"/>
        <v/>
      </c>
    </row>
    <row r="1177" spans="1:33" ht="25" customHeight="1">
      <c r="A1177" s="430">
        <v>1151</v>
      </c>
      <c r="B1177" s="908" t="str">
        <f>IF(基本情報入力シート!C1214="","",基本情報入力シート!C1214)</f>
        <v/>
      </c>
      <c r="C1177" s="909"/>
      <c r="D1177" s="909"/>
      <c r="E1177" s="909"/>
      <c r="F1177" s="909"/>
      <c r="G1177" s="909"/>
      <c r="H1177" s="909"/>
      <c r="I1177" s="909"/>
      <c r="J1177" s="325" t="str">
        <f>IF(基本情報入力シート!M1214="","",基本情報入力シート!M1214)</f>
        <v/>
      </c>
      <c r="K1177" s="325" t="str">
        <f>IF(基本情報入力シート!R1214="","",基本情報入力シート!R1214)</f>
        <v/>
      </c>
      <c r="L1177" s="325" t="str">
        <f>IF(基本情報入力シート!W1214="","",基本情報入力シート!W1214)</f>
        <v/>
      </c>
      <c r="M1177" s="335" t="str">
        <f>IF(基本情報入力シート!X1214="","",基本情報入力シート!X1214)</f>
        <v/>
      </c>
      <c r="N1177" s="339" t="str">
        <f>IF(基本情報入力シート!Y1214="","",基本情報入力シート!Y1214)</f>
        <v/>
      </c>
      <c r="O1177" s="47"/>
      <c r="P1177" s="48"/>
      <c r="Q1177" s="49"/>
      <c r="R1177" s="47"/>
      <c r="S1177" s="336"/>
      <c r="T1177" s="454" t="str">
        <f>IFERROR(S1177*VLOOKUP(AE1177,【参考】数式用3!$AN$3:$BU$14,MATCH(N1177,【参考】数式用3!$AN$2:$BU$2,0)),"")</f>
        <v/>
      </c>
      <c r="U1177" s="337"/>
      <c r="V1177" s="55"/>
      <c r="W1177" s="55"/>
      <c r="X1177" s="960" t="str">
        <f>IFERROR(V1177*VLOOKUP(AF1177,【参考】数式用3!$AN$15:$BU$23,MATCH(N1177,【参考】数式用3!$AN$2:$BU$2,0)),"")</f>
        <v/>
      </c>
      <c r="Y1177" s="961"/>
      <c r="Z1177" s="450"/>
      <c r="AA1177" s="428"/>
      <c r="AB1177" s="338" t="str">
        <f>IFERROR(AA1177*VLOOKUP(AG1177,【参考】数式用3!$AN$24:$BU$27,MATCH(N1177,【参考】数式用3!$AN$2:$BU$2,0)),"")</f>
        <v/>
      </c>
      <c r="AC1177" s="50"/>
      <c r="AD1177" s="427" t="str">
        <f t="shared" si="75"/>
        <v/>
      </c>
      <c r="AE1177" s="323" t="str">
        <f t="shared" si="76"/>
        <v/>
      </c>
      <c r="AF1177" s="323" t="str">
        <f t="shared" si="77"/>
        <v/>
      </c>
      <c r="AG1177" s="323" t="str">
        <f t="shared" si="78"/>
        <v/>
      </c>
    </row>
    <row r="1178" spans="1:33" ht="25" customHeight="1">
      <c r="A1178" s="430">
        <v>1152</v>
      </c>
      <c r="B1178" s="908" t="str">
        <f>IF(基本情報入力シート!C1215="","",基本情報入力シート!C1215)</f>
        <v/>
      </c>
      <c r="C1178" s="909"/>
      <c r="D1178" s="909"/>
      <c r="E1178" s="909"/>
      <c r="F1178" s="909"/>
      <c r="G1178" s="909"/>
      <c r="H1178" s="909"/>
      <c r="I1178" s="909"/>
      <c r="J1178" s="325" t="str">
        <f>IF(基本情報入力シート!M1215="","",基本情報入力シート!M1215)</f>
        <v/>
      </c>
      <c r="K1178" s="325" t="str">
        <f>IF(基本情報入力シート!R1215="","",基本情報入力シート!R1215)</f>
        <v/>
      </c>
      <c r="L1178" s="325" t="str">
        <f>IF(基本情報入力シート!W1215="","",基本情報入力シート!W1215)</f>
        <v/>
      </c>
      <c r="M1178" s="335" t="str">
        <f>IF(基本情報入力シート!X1215="","",基本情報入力シート!X1215)</f>
        <v/>
      </c>
      <c r="N1178" s="339" t="str">
        <f>IF(基本情報入力シート!Y1215="","",基本情報入力シート!Y1215)</f>
        <v/>
      </c>
      <c r="O1178" s="47"/>
      <c r="P1178" s="48"/>
      <c r="Q1178" s="49"/>
      <c r="R1178" s="47"/>
      <c r="S1178" s="336"/>
      <c r="T1178" s="454" t="str">
        <f>IFERROR(S1178*VLOOKUP(AE1178,【参考】数式用3!$AN$3:$BU$14,MATCH(N1178,【参考】数式用3!$AN$2:$BU$2,0)),"")</f>
        <v/>
      </c>
      <c r="U1178" s="337"/>
      <c r="V1178" s="55"/>
      <c r="W1178" s="55"/>
      <c r="X1178" s="960" t="str">
        <f>IFERROR(V1178*VLOOKUP(AF1178,【参考】数式用3!$AN$15:$BU$23,MATCH(N1178,【参考】数式用3!$AN$2:$BU$2,0)),"")</f>
        <v/>
      </c>
      <c r="Y1178" s="961"/>
      <c r="Z1178" s="450"/>
      <c r="AA1178" s="428"/>
      <c r="AB1178" s="338" t="str">
        <f>IFERROR(AA1178*VLOOKUP(AG1178,【参考】数式用3!$AN$24:$BU$27,MATCH(N1178,【参考】数式用3!$AN$2:$BU$2,0)),"")</f>
        <v/>
      </c>
      <c r="AC1178" s="50"/>
      <c r="AD1178" s="427" t="str">
        <f t="shared" si="75"/>
        <v/>
      </c>
      <c r="AE1178" s="323" t="str">
        <f t="shared" si="76"/>
        <v/>
      </c>
      <c r="AF1178" s="323" t="str">
        <f t="shared" si="77"/>
        <v/>
      </c>
      <c r="AG1178" s="323" t="str">
        <f t="shared" si="78"/>
        <v/>
      </c>
    </row>
    <row r="1179" spans="1:33" ht="25" customHeight="1">
      <c r="A1179" s="430">
        <v>1153</v>
      </c>
      <c r="B1179" s="908" t="str">
        <f>IF(基本情報入力シート!C1216="","",基本情報入力シート!C1216)</f>
        <v/>
      </c>
      <c r="C1179" s="909"/>
      <c r="D1179" s="909"/>
      <c r="E1179" s="909"/>
      <c r="F1179" s="909"/>
      <c r="G1179" s="909"/>
      <c r="H1179" s="909"/>
      <c r="I1179" s="909"/>
      <c r="J1179" s="325" t="str">
        <f>IF(基本情報入力シート!M1216="","",基本情報入力シート!M1216)</f>
        <v/>
      </c>
      <c r="K1179" s="325" t="str">
        <f>IF(基本情報入力シート!R1216="","",基本情報入力シート!R1216)</f>
        <v/>
      </c>
      <c r="L1179" s="325" t="str">
        <f>IF(基本情報入力シート!W1216="","",基本情報入力シート!W1216)</f>
        <v/>
      </c>
      <c r="M1179" s="335" t="str">
        <f>IF(基本情報入力シート!X1216="","",基本情報入力シート!X1216)</f>
        <v/>
      </c>
      <c r="N1179" s="339" t="str">
        <f>IF(基本情報入力シート!Y1216="","",基本情報入力シート!Y1216)</f>
        <v/>
      </c>
      <c r="O1179" s="47"/>
      <c r="P1179" s="48"/>
      <c r="Q1179" s="49"/>
      <c r="R1179" s="47"/>
      <c r="S1179" s="336"/>
      <c r="T1179" s="454" t="str">
        <f>IFERROR(S1179*VLOOKUP(AE1179,【参考】数式用3!$AN$3:$BU$14,MATCH(N1179,【参考】数式用3!$AN$2:$BU$2,0)),"")</f>
        <v/>
      </c>
      <c r="U1179" s="337"/>
      <c r="V1179" s="55"/>
      <c r="W1179" s="55"/>
      <c r="X1179" s="960" t="str">
        <f>IFERROR(V1179*VLOOKUP(AF1179,【参考】数式用3!$AN$15:$BU$23,MATCH(N1179,【参考】数式用3!$AN$2:$BU$2,0)),"")</f>
        <v/>
      </c>
      <c r="Y1179" s="961"/>
      <c r="Z1179" s="450"/>
      <c r="AA1179" s="428"/>
      <c r="AB1179" s="338" t="str">
        <f>IFERROR(AA1179*VLOOKUP(AG1179,【参考】数式用3!$AN$24:$BU$27,MATCH(N1179,【参考】数式用3!$AN$2:$BU$2,0)),"")</f>
        <v/>
      </c>
      <c r="AC1179" s="50"/>
      <c r="AD1179" s="427" t="str">
        <f t="shared" si="75"/>
        <v/>
      </c>
      <c r="AE1179" s="323" t="str">
        <f t="shared" si="76"/>
        <v/>
      </c>
      <c r="AF1179" s="323" t="str">
        <f t="shared" si="77"/>
        <v/>
      </c>
      <c r="AG1179" s="323" t="str">
        <f t="shared" si="78"/>
        <v/>
      </c>
    </row>
    <row r="1180" spans="1:33" ht="25" customHeight="1">
      <c r="A1180" s="430">
        <v>1154</v>
      </c>
      <c r="B1180" s="908" t="str">
        <f>IF(基本情報入力シート!C1217="","",基本情報入力シート!C1217)</f>
        <v/>
      </c>
      <c r="C1180" s="909"/>
      <c r="D1180" s="909"/>
      <c r="E1180" s="909"/>
      <c r="F1180" s="909"/>
      <c r="G1180" s="909"/>
      <c r="H1180" s="909"/>
      <c r="I1180" s="909"/>
      <c r="J1180" s="325" t="str">
        <f>IF(基本情報入力シート!M1217="","",基本情報入力シート!M1217)</f>
        <v/>
      </c>
      <c r="K1180" s="325" t="str">
        <f>IF(基本情報入力シート!R1217="","",基本情報入力シート!R1217)</f>
        <v/>
      </c>
      <c r="L1180" s="325" t="str">
        <f>IF(基本情報入力シート!W1217="","",基本情報入力シート!W1217)</f>
        <v/>
      </c>
      <c r="M1180" s="335" t="str">
        <f>IF(基本情報入力シート!X1217="","",基本情報入力シート!X1217)</f>
        <v/>
      </c>
      <c r="N1180" s="339" t="str">
        <f>IF(基本情報入力シート!Y1217="","",基本情報入力シート!Y1217)</f>
        <v/>
      </c>
      <c r="O1180" s="47"/>
      <c r="P1180" s="48"/>
      <c r="Q1180" s="49"/>
      <c r="R1180" s="47"/>
      <c r="S1180" s="336"/>
      <c r="T1180" s="454" t="str">
        <f>IFERROR(S1180*VLOOKUP(AE1180,【参考】数式用3!$AN$3:$BU$14,MATCH(N1180,【参考】数式用3!$AN$2:$BU$2,0)),"")</f>
        <v/>
      </c>
      <c r="U1180" s="337"/>
      <c r="V1180" s="55"/>
      <c r="W1180" s="55"/>
      <c r="X1180" s="960" t="str">
        <f>IFERROR(V1180*VLOOKUP(AF1180,【参考】数式用3!$AN$15:$BU$23,MATCH(N1180,【参考】数式用3!$AN$2:$BU$2,0)),"")</f>
        <v/>
      </c>
      <c r="Y1180" s="961"/>
      <c r="Z1180" s="450"/>
      <c r="AA1180" s="428"/>
      <c r="AB1180" s="338" t="str">
        <f>IFERROR(AA1180*VLOOKUP(AG1180,【参考】数式用3!$AN$24:$BU$27,MATCH(N1180,【参考】数式用3!$AN$2:$BU$2,0)),"")</f>
        <v/>
      </c>
      <c r="AC1180" s="50"/>
      <c r="AD1180" s="427" t="str">
        <f t="shared" si="75"/>
        <v/>
      </c>
      <c r="AE1180" s="323" t="str">
        <f t="shared" si="76"/>
        <v/>
      </c>
      <c r="AF1180" s="323" t="str">
        <f t="shared" si="77"/>
        <v/>
      </c>
      <c r="AG1180" s="323" t="str">
        <f t="shared" si="78"/>
        <v/>
      </c>
    </row>
    <row r="1181" spans="1:33" ht="25" customHeight="1">
      <c r="A1181" s="430">
        <v>1155</v>
      </c>
      <c r="B1181" s="908" t="str">
        <f>IF(基本情報入力シート!C1218="","",基本情報入力シート!C1218)</f>
        <v/>
      </c>
      <c r="C1181" s="909"/>
      <c r="D1181" s="909"/>
      <c r="E1181" s="909"/>
      <c r="F1181" s="909"/>
      <c r="G1181" s="909"/>
      <c r="H1181" s="909"/>
      <c r="I1181" s="909"/>
      <c r="J1181" s="325" t="str">
        <f>IF(基本情報入力シート!M1218="","",基本情報入力シート!M1218)</f>
        <v/>
      </c>
      <c r="K1181" s="325" t="str">
        <f>IF(基本情報入力シート!R1218="","",基本情報入力シート!R1218)</f>
        <v/>
      </c>
      <c r="L1181" s="325" t="str">
        <f>IF(基本情報入力シート!W1218="","",基本情報入力シート!W1218)</f>
        <v/>
      </c>
      <c r="M1181" s="335" t="str">
        <f>IF(基本情報入力シート!X1218="","",基本情報入力シート!X1218)</f>
        <v/>
      </c>
      <c r="N1181" s="339" t="str">
        <f>IF(基本情報入力シート!Y1218="","",基本情報入力シート!Y1218)</f>
        <v/>
      </c>
      <c r="O1181" s="47"/>
      <c r="P1181" s="48"/>
      <c r="Q1181" s="49"/>
      <c r="R1181" s="47"/>
      <c r="S1181" s="336"/>
      <c r="T1181" s="454" t="str">
        <f>IFERROR(S1181*VLOOKUP(AE1181,【参考】数式用3!$AN$3:$BU$14,MATCH(N1181,【参考】数式用3!$AN$2:$BU$2,0)),"")</f>
        <v/>
      </c>
      <c r="U1181" s="337"/>
      <c r="V1181" s="55"/>
      <c r="W1181" s="55"/>
      <c r="X1181" s="960" t="str">
        <f>IFERROR(V1181*VLOOKUP(AF1181,【参考】数式用3!$AN$15:$BU$23,MATCH(N1181,【参考】数式用3!$AN$2:$BU$2,0)),"")</f>
        <v/>
      </c>
      <c r="Y1181" s="961"/>
      <c r="Z1181" s="450"/>
      <c r="AA1181" s="428"/>
      <c r="AB1181" s="338" t="str">
        <f>IFERROR(AA1181*VLOOKUP(AG1181,【参考】数式用3!$AN$24:$BU$27,MATCH(N1181,【参考】数式用3!$AN$2:$BU$2,0)),"")</f>
        <v/>
      </c>
      <c r="AC1181" s="50"/>
      <c r="AD1181" s="427" t="str">
        <f t="shared" si="75"/>
        <v/>
      </c>
      <c r="AE1181" s="323" t="str">
        <f t="shared" si="76"/>
        <v/>
      </c>
      <c r="AF1181" s="323" t="str">
        <f t="shared" si="77"/>
        <v/>
      </c>
      <c r="AG1181" s="323" t="str">
        <f t="shared" si="78"/>
        <v/>
      </c>
    </row>
    <row r="1182" spans="1:33" ht="25" customHeight="1">
      <c r="A1182" s="430">
        <v>1156</v>
      </c>
      <c r="B1182" s="908" t="str">
        <f>IF(基本情報入力シート!C1219="","",基本情報入力シート!C1219)</f>
        <v/>
      </c>
      <c r="C1182" s="909"/>
      <c r="D1182" s="909"/>
      <c r="E1182" s="909"/>
      <c r="F1182" s="909"/>
      <c r="G1182" s="909"/>
      <c r="H1182" s="909"/>
      <c r="I1182" s="909"/>
      <c r="J1182" s="325" t="str">
        <f>IF(基本情報入力シート!M1219="","",基本情報入力シート!M1219)</f>
        <v/>
      </c>
      <c r="K1182" s="325" t="str">
        <f>IF(基本情報入力シート!R1219="","",基本情報入力シート!R1219)</f>
        <v/>
      </c>
      <c r="L1182" s="325" t="str">
        <f>IF(基本情報入力シート!W1219="","",基本情報入力シート!W1219)</f>
        <v/>
      </c>
      <c r="M1182" s="335" t="str">
        <f>IF(基本情報入力シート!X1219="","",基本情報入力シート!X1219)</f>
        <v/>
      </c>
      <c r="N1182" s="339" t="str">
        <f>IF(基本情報入力シート!Y1219="","",基本情報入力シート!Y1219)</f>
        <v/>
      </c>
      <c r="O1182" s="47"/>
      <c r="P1182" s="48"/>
      <c r="Q1182" s="49"/>
      <c r="R1182" s="47"/>
      <c r="S1182" s="336"/>
      <c r="T1182" s="454" t="str">
        <f>IFERROR(S1182*VLOOKUP(AE1182,【参考】数式用3!$AN$3:$BU$14,MATCH(N1182,【参考】数式用3!$AN$2:$BU$2,0)),"")</f>
        <v/>
      </c>
      <c r="U1182" s="337"/>
      <c r="V1182" s="55"/>
      <c r="W1182" s="55"/>
      <c r="X1182" s="960" t="str">
        <f>IFERROR(V1182*VLOOKUP(AF1182,【参考】数式用3!$AN$15:$BU$23,MATCH(N1182,【参考】数式用3!$AN$2:$BU$2,0)),"")</f>
        <v/>
      </c>
      <c r="Y1182" s="961"/>
      <c r="Z1182" s="450"/>
      <c r="AA1182" s="428"/>
      <c r="AB1182" s="338" t="str">
        <f>IFERROR(AA1182*VLOOKUP(AG1182,【参考】数式用3!$AN$24:$BU$27,MATCH(N1182,【参考】数式用3!$AN$2:$BU$2,0)),"")</f>
        <v/>
      </c>
      <c r="AC1182" s="50"/>
      <c r="AD1182" s="427" t="str">
        <f t="shared" si="75"/>
        <v/>
      </c>
      <c r="AE1182" s="323" t="str">
        <f t="shared" si="76"/>
        <v/>
      </c>
      <c r="AF1182" s="323" t="str">
        <f t="shared" si="77"/>
        <v/>
      </c>
      <c r="AG1182" s="323" t="str">
        <f t="shared" si="78"/>
        <v/>
      </c>
    </row>
    <row r="1183" spans="1:33" ht="25" customHeight="1">
      <c r="A1183" s="430">
        <v>1157</v>
      </c>
      <c r="B1183" s="908" t="str">
        <f>IF(基本情報入力シート!C1220="","",基本情報入力シート!C1220)</f>
        <v/>
      </c>
      <c r="C1183" s="909"/>
      <c r="D1183" s="909"/>
      <c r="E1183" s="909"/>
      <c r="F1183" s="909"/>
      <c r="G1183" s="909"/>
      <c r="H1183" s="909"/>
      <c r="I1183" s="909"/>
      <c r="J1183" s="325" t="str">
        <f>IF(基本情報入力シート!M1220="","",基本情報入力シート!M1220)</f>
        <v/>
      </c>
      <c r="K1183" s="325" t="str">
        <f>IF(基本情報入力シート!R1220="","",基本情報入力シート!R1220)</f>
        <v/>
      </c>
      <c r="L1183" s="325" t="str">
        <f>IF(基本情報入力シート!W1220="","",基本情報入力シート!W1220)</f>
        <v/>
      </c>
      <c r="M1183" s="335" t="str">
        <f>IF(基本情報入力シート!X1220="","",基本情報入力シート!X1220)</f>
        <v/>
      </c>
      <c r="N1183" s="339" t="str">
        <f>IF(基本情報入力シート!Y1220="","",基本情報入力シート!Y1220)</f>
        <v/>
      </c>
      <c r="O1183" s="47"/>
      <c r="P1183" s="48"/>
      <c r="Q1183" s="49"/>
      <c r="R1183" s="47"/>
      <c r="S1183" s="336"/>
      <c r="T1183" s="454" t="str">
        <f>IFERROR(S1183*VLOOKUP(AE1183,【参考】数式用3!$AN$3:$BU$14,MATCH(N1183,【参考】数式用3!$AN$2:$BU$2,0)),"")</f>
        <v/>
      </c>
      <c r="U1183" s="337"/>
      <c r="V1183" s="55"/>
      <c r="W1183" s="55"/>
      <c r="X1183" s="960" t="str">
        <f>IFERROR(V1183*VLOOKUP(AF1183,【参考】数式用3!$AN$15:$BU$23,MATCH(N1183,【参考】数式用3!$AN$2:$BU$2,0)),"")</f>
        <v/>
      </c>
      <c r="Y1183" s="961"/>
      <c r="Z1183" s="450"/>
      <c r="AA1183" s="428"/>
      <c r="AB1183" s="338" t="str">
        <f>IFERROR(AA1183*VLOOKUP(AG1183,【参考】数式用3!$AN$24:$BU$27,MATCH(N1183,【参考】数式用3!$AN$2:$BU$2,0)),"")</f>
        <v/>
      </c>
      <c r="AC1183" s="50"/>
      <c r="AD1183" s="427" t="str">
        <f t="shared" si="75"/>
        <v/>
      </c>
      <c r="AE1183" s="323" t="str">
        <f t="shared" si="76"/>
        <v/>
      </c>
      <c r="AF1183" s="323" t="str">
        <f t="shared" si="77"/>
        <v/>
      </c>
      <c r="AG1183" s="323" t="str">
        <f t="shared" si="78"/>
        <v/>
      </c>
    </row>
    <row r="1184" spans="1:33" ht="25" customHeight="1">
      <c r="A1184" s="430">
        <v>1158</v>
      </c>
      <c r="B1184" s="908" t="str">
        <f>IF(基本情報入力シート!C1221="","",基本情報入力シート!C1221)</f>
        <v/>
      </c>
      <c r="C1184" s="909"/>
      <c r="D1184" s="909"/>
      <c r="E1184" s="909"/>
      <c r="F1184" s="909"/>
      <c r="G1184" s="909"/>
      <c r="H1184" s="909"/>
      <c r="I1184" s="909"/>
      <c r="J1184" s="325" t="str">
        <f>IF(基本情報入力シート!M1221="","",基本情報入力シート!M1221)</f>
        <v/>
      </c>
      <c r="K1184" s="325" t="str">
        <f>IF(基本情報入力シート!R1221="","",基本情報入力シート!R1221)</f>
        <v/>
      </c>
      <c r="L1184" s="325" t="str">
        <f>IF(基本情報入力シート!W1221="","",基本情報入力シート!W1221)</f>
        <v/>
      </c>
      <c r="M1184" s="335" t="str">
        <f>IF(基本情報入力シート!X1221="","",基本情報入力シート!X1221)</f>
        <v/>
      </c>
      <c r="N1184" s="339" t="str">
        <f>IF(基本情報入力シート!Y1221="","",基本情報入力シート!Y1221)</f>
        <v/>
      </c>
      <c r="O1184" s="47"/>
      <c r="P1184" s="48"/>
      <c r="Q1184" s="49"/>
      <c r="R1184" s="47"/>
      <c r="S1184" s="336"/>
      <c r="T1184" s="454" t="str">
        <f>IFERROR(S1184*VLOOKUP(AE1184,【参考】数式用3!$AN$3:$BU$14,MATCH(N1184,【参考】数式用3!$AN$2:$BU$2,0)),"")</f>
        <v/>
      </c>
      <c r="U1184" s="337"/>
      <c r="V1184" s="55"/>
      <c r="W1184" s="55"/>
      <c r="X1184" s="960" t="str">
        <f>IFERROR(V1184*VLOOKUP(AF1184,【参考】数式用3!$AN$15:$BU$23,MATCH(N1184,【参考】数式用3!$AN$2:$BU$2,0)),"")</f>
        <v/>
      </c>
      <c r="Y1184" s="961"/>
      <c r="Z1184" s="450"/>
      <c r="AA1184" s="428"/>
      <c r="AB1184" s="338" t="str">
        <f>IFERROR(AA1184*VLOOKUP(AG1184,【参考】数式用3!$AN$24:$BU$27,MATCH(N1184,【参考】数式用3!$AN$2:$BU$2,0)),"")</f>
        <v/>
      </c>
      <c r="AC1184" s="50"/>
      <c r="AD1184" s="427" t="str">
        <f t="shared" si="75"/>
        <v/>
      </c>
      <c r="AE1184" s="323" t="str">
        <f t="shared" si="76"/>
        <v/>
      </c>
      <c r="AF1184" s="323" t="str">
        <f t="shared" si="77"/>
        <v/>
      </c>
      <c r="AG1184" s="323" t="str">
        <f t="shared" si="78"/>
        <v/>
      </c>
    </row>
    <row r="1185" spans="1:33" ht="25" customHeight="1">
      <c r="A1185" s="430">
        <v>1159</v>
      </c>
      <c r="B1185" s="908" t="str">
        <f>IF(基本情報入力シート!C1222="","",基本情報入力シート!C1222)</f>
        <v/>
      </c>
      <c r="C1185" s="909"/>
      <c r="D1185" s="909"/>
      <c r="E1185" s="909"/>
      <c r="F1185" s="909"/>
      <c r="G1185" s="909"/>
      <c r="H1185" s="909"/>
      <c r="I1185" s="909"/>
      <c r="J1185" s="325" t="str">
        <f>IF(基本情報入力シート!M1222="","",基本情報入力シート!M1222)</f>
        <v/>
      </c>
      <c r="K1185" s="325" t="str">
        <f>IF(基本情報入力シート!R1222="","",基本情報入力シート!R1222)</f>
        <v/>
      </c>
      <c r="L1185" s="325" t="str">
        <f>IF(基本情報入力シート!W1222="","",基本情報入力シート!W1222)</f>
        <v/>
      </c>
      <c r="M1185" s="335" t="str">
        <f>IF(基本情報入力シート!X1222="","",基本情報入力シート!X1222)</f>
        <v/>
      </c>
      <c r="N1185" s="339" t="str">
        <f>IF(基本情報入力シート!Y1222="","",基本情報入力シート!Y1222)</f>
        <v/>
      </c>
      <c r="O1185" s="47"/>
      <c r="P1185" s="48"/>
      <c r="Q1185" s="49"/>
      <c r="R1185" s="47"/>
      <c r="S1185" s="336"/>
      <c r="T1185" s="454" t="str">
        <f>IFERROR(S1185*VLOOKUP(AE1185,【参考】数式用3!$AN$3:$BU$14,MATCH(N1185,【参考】数式用3!$AN$2:$BU$2,0)),"")</f>
        <v/>
      </c>
      <c r="U1185" s="337"/>
      <c r="V1185" s="55"/>
      <c r="W1185" s="55"/>
      <c r="X1185" s="960" t="str">
        <f>IFERROR(V1185*VLOOKUP(AF1185,【参考】数式用3!$AN$15:$BU$23,MATCH(N1185,【参考】数式用3!$AN$2:$BU$2,0)),"")</f>
        <v/>
      </c>
      <c r="Y1185" s="961"/>
      <c r="Z1185" s="450"/>
      <c r="AA1185" s="428"/>
      <c r="AB1185" s="338" t="str">
        <f>IFERROR(AA1185*VLOOKUP(AG1185,【参考】数式用3!$AN$24:$BU$27,MATCH(N1185,【参考】数式用3!$AN$2:$BU$2,0)),"")</f>
        <v/>
      </c>
      <c r="AC1185" s="50"/>
      <c r="AD1185" s="427" t="str">
        <f t="shared" si="75"/>
        <v/>
      </c>
      <c r="AE1185" s="323" t="str">
        <f t="shared" si="76"/>
        <v/>
      </c>
      <c r="AF1185" s="323" t="str">
        <f t="shared" si="77"/>
        <v/>
      </c>
      <c r="AG1185" s="323" t="str">
        <f t="shared" si="78"/>
        <v/>
      </c>
    </row>
    <row r="1186" spans="1:33" ht="25" customHeight="1">
      <c r="A1186" s="430">
        <v>1160</v>
      </c>
      <c r="B1186" s="908" t="str">
        <f>IF(基本情報入力シート!C1223="","",基本情報入力シート!C1223)</f>
        <v/>
      </c>
      <c r="C1186" s="909"/>
      <c r="D1186" s="909"/>
      <c r="E1186" s="909"/>
      <c r="F1186" s="909"/>
      <c r="G1186" s="909"/>
      <c r="H1186" s="909"/>
      <c r="I1186" s="909"/>
      <c r="J1186" s="325" t="str">
        <f>IF(基本情報入力シート!M1223="","",基本情報入力シート!M1223)</f>
        <v/>
      </c>
      <c r="K1186" s="325" t="str">
        <f>IF(基本情報入力シート!R1223="","",基本情報入力シート!R1223)</f>
        <v/>
      </c>
      <c r="L1186" s="325" t="str">
        <f>IF(基本情報入力シート!W1223="","",基本情報入力シート!W1223)</f>
        <v/>
      </c>
      <c r="M1186" s="335" t="str">
        <f>IF(基本情報入力シート!X1223="","",基本情報入力シート!X1223)</f>
        <v/>
      </c>
      <c r="N1186" s="339" t="str">
        <f>IF(基本情報入力シート!Y1223="","",基本情報入力シート!Y1223)</f>
        <v/>
      </c>
      <c r="O1186" s="47"/>
      <c r="P1186" s="48"/>
      <c r="Q1186" s="49"/>
      <c r="R1186" s="47"/>
      <c r="S1186" s="336"/>
      <c r="T1186" s="454" t="str">
        <f>IFERROR(S1186*VLOOKUP(AE1186,【参考】数式用3!$AN$3:$BU$14,MATCH(N1186,【参考】数式用3!$AN$2:$BU$2,0)),"")</f>
        <v/>
      </c>
      <c r="U1186" s="337"/>
      <c r="V1186" s="55"/>
      <c r="W1186" s="55"/>
      <c r="X1186" s="960" t="str">
        <f>IFERROR(V1186*VLOOKUP(AF1186,【参考】数式用3!$AN$15:$BU$23,MATCH(N1186,【参考】数式用3!$AN$2:$BU$2,0)),"")</f>
        <v/>
      </c>
      <c r="Y1186" s="961"/>
      <c r="Z1186" s="450"/>
      <c r="AA1186" s="428"/>
      <c r="AB1186" s="338" t="str">
        <f>IFERROR(AA1186*VLOOKUP(AG1186,【参考】数式用3!$AN$24:$BU$27,MATCH(N1186,【参考】数式用3!$AN$2:$BU$2,0)),"")</f>
        <v/>
      </c>
      <c r="AC1186" s="50"/>
      <c r="AD1186" s="427" t="str">
        <f t="shared" si="75"/>
        <v/>
      </c>
      <c r="AE1186" s="323" t="str">
        <f t="shared" si="76"/>
        <v/>
      </c>
      <c r="AF1186" s="323" t="str">
        <f t="shared" si="77"/>
        <v/>
      </c>
      <c r="AG1186" s="323" t="str">
        <f t="shared" si="78"/>
        <v/>
      </c>
    </row>
    <row r="1187" spans="1:33" ht="25" customHeight="1">
      <c r="A1187" s="430">
        <v>1161</v>
      </c>
      <c r="B1187" s="908" t="str">
        <f>IF(基本情報入力シート!C1224="","",基本情報入力シート!C1224)</f>
        <v/>
      </c>
      <c r="C1187" s="909"/>
      <c r="D1187" s="909"/>
      <c r="E1187" s="909"/>
      <c r="F1187" s="909"/>
      <c r="G1187" s="909"/>
      <c r="H1187" s="909"/>
      <c r="I1187" s="909"/>
      <c r="J1187" s="325" t="str">
        <f>IF(基本情報入力シート!M1224="","",基本情報入力シート!M1224)</f>
        <v/>
      </c>
      <c r="K1187" s="325" t="str">
        <f>IF(基本情報入力シート!R1224="","",基本情報入力シート!R1224)</f>
        <v/>
      </c>
      <c r="L1187" s="325" t="str">
        <f>IF(基本情報入力シート!W1224="","",基本情報入力シート!W1224)</f>
        <v/>
      </c>
      <c r="M1187" s="335" t="str">
        <f>IF(基本情報入力シート!X1224="","",基本情報入力シート!X1224)</f>
        <v/>
      </c>
      <c r="N1187" s="339" t="str">
        <f>IF(基本情報入力シート!Y1224="","",基本情報入力シート!Y1224)</f>
        <v/>
      </c>
      <c r="O1187" s="47"/>
      <c r="P1187" s="48"/>
      <c r="Q1187" s="49"/>
      <c r="R1187" s="47"/>
      <c r="S1187" s="336"/>
      <c r="T1187" s="454" t="str">
        <f>IFERROR(S1187*VLOOKUP(AE1187,【参考】数式用3!$AN$3:$BU$14,MATCH(N1187,【参考】数式用3!$AN$2:$BU$2,0)),"")</f>
        <v/>
      </c>
      <c r="U1187" s="337"/>
      <c r="V1187" s="55"/>
      <c r="W1187" s="55"/>
      <c r="X1187" s="960" t="str">
        <f>IFERROR(V1187*VLOOKUP(AF1187,【参考】数式用3!$AN$15:$BU$23,MATCH(N1187,【参考】数式用3!$AN$2:$BU$2,0)),"")</f>
        <v/>
      </c>
      <c r="Y1187" s="961"/>
      <c r="Z1187" s="450"/>
      <c r="AA1187" s="428"/>
      <c r="AB1187" s="338" t="str">
        <f>IFERROR(AA1187*VLOOKUP(AG1187,【参考】数式用3!$AN$24:$BU$27,MATCH(N1187,【参考】数式用3!$AN$2:$BU$2,0)),"")</f>
        <v/>
      </c>
      <c r="AC1187" s="50"/>
      <c r="AD1187" s="427" t="str">
        <f t="shared" si="75"/>
        <v/>
      </c>
      <c r="AE1187" s="323" t="str">
        <f t="shared" si="76"/>
        <v/>
      </c>
      <c r="AF1187" s="323" t="str">
        <f t="shared" si="77"/>
        <v/>
      </c>
      <c r="AG1187" s="323" t="str">
        <f t="shared" si="78"/>
        <v/>
      </c>
    </row>
    <row r="1188" spans="1:33" ht="25" customHeight="1">
      <c r="A1188" s="430">
        <v>1162</v>
      </c>
      <c r="B1188" s="908" t="str">
        <f>IF(基本情報入力シート!C1225="","",基本情報入力シート!C1225)</f>
        <v/>
      </c>
      <c r="C1188" s="909"/>
      <c r="D1188" s="909"/>
      <c r="E1188" s="909"/>
      <c r="F1188" s="909"/>
      <c r="G1188" s="909"/>
      <c r="H1188" s="909"/>
      <c r="I1188" s="909"/>
      <c r="J1188" s="325" t="str">
        <f>IF(基本情報入力シート!M1225="","",基本情報入力シート!M1225)</f>
        <v/>
      </c>
      <c r="K1188" s="325" t="str">
        <f>IF(基本情報入力シート!R1225="","",基本情報入力シート!R1225)</f>
        <v/>
      </c>
      <c r="L1188" s="325" t="str">
        <f>IF(基本情報入力シート!W1225="","",基本情報入力シート!W1225)</f>
        <v/>
      </c>
      <c r="M1188" s="335" t="str">
        <f>IF(基本情報入力シート!X1225="","",基本情報入力シート!X1225)</f>
        <v/>
      </c>
      <c r="N1188" s="339" t="str">
        <f>IF(基本情報入力シート!Y1225="","",基本情報入力シート!Y1225)</f>
        <v/>
      </c>
      <c r="O1188" s="47"/>
      <c r="P1188" s="48"/>
      <c r="Q1188" s="49"/>
      <c r="R1188" s="47"/>
      <c r="S1188" s="336"/>
      <c r="T1188" s="454" t="str">
        <f>IFERROR(S1188*VLOOKUP(AE1188,【参考】数式用3!$AN$3:$BU$14,MATCH(N1188,【参考】数式用3!$AN$2:$BU$2,0)),"")</f>
        <v/>
      </c>
      <c r="U1188" s="337"/>
      <c r="V1188" s="55"/>
      <c r="W1188" s="55"/>
      <c r="X1188" s="960" t="str">
        <f>IFERROR(V1188*VLOOKUP(AF1188,【参考】数式用3!$AN$15:$BU$23,MATCH(N1188,【参考】数式用3!$AN$2:$BU$2,0)),"")</f>
        <v/>
      </c>
      <c r="Y1188" s="961"/>
      <c r="Z1188" s="450"/>
      <c r="AA1188" s="428"/>
      <c r="AB1188" s="338" t="str">
        <f>IFERROR(AA1188*VLOOKUP(AG1188,【参考】数式用3!$AN$24:$BU$27,MATCH(N1188,【参考】数式用3!$AN$2:$BU$2,0)),"")</f>
        <v/>
      </c>
      <c r="AC1188" s="50"/>
      <c r="AD1188" s="427" t="str">
        <f t="shared" si="75"/>
        <v/>
      </c>
      <c r="AE1188" s="323" t="str">
        <f t="shared" si="76"/>
        <v/>
      </c>
      <c r="AF1188" s="323" t="str">
        <f t="shared" si="77"/>
        <v/>
      </c>
      <c r="AG1188" s="323" t="str">
        <f t="shared" si="78"/>
        <v/>
      </c>
    </row>
    <row r="1189" spans="1:33" ht="25" customHeight="1">
      <c r="A1189" s="430">
        <v>1163</v>
      </c>
      <c r="B1189" s="908" t="str">
        <f>IF(基本情報入力シート!C1226="","",基本情報入力シート!C1226)</f>
        <v/>
      </c>
      <c r="C1189" s="909"/>
      <c r="D1189" s="909"/>
      <c r="E1189" s="909"/>
      <c r="F1189" s="909"/>
      <c r="G1189" s="909"/>
      <c r="H1189" s="909"/>
      <c r="I1189" s="909"/>
      <c r="J1189" s="325" t="str">
        <f>IF(基本情報入力シート!M1226="","",基本情報入力シート!M1226)</f>
        <v/>
      </c>
      <c r="K1189" s="325" t="str">
        <f>IF(基本情報入力シート!R1226="","",基本情報入力シート!R1226)</f>
        <v/>
      </c>
      <c r="L1189" s="325" t="str">
        <f>IF(基本情報入力シート!W1226="","",基本情報入力シート!W1226)</f>
        <v/>
      </c>
      <c r="M1189" s="335" t="str">
        <f>IF(基本情報入力シート!X1226="","",基本情報入力シート!X1226)</f>
        <v/>
      </c>
      <c r="N1189" s="339" t="str">
        <f>IF(基本情報入力シート!Y1226="","",基本情報入力シート!Y1226)</f>
        <v/>
      </c>
      <c r="O1189" s="47"/>
      <c r="P1189" s="48"/>
      <c r="Q1189" s="49"/>
      <c r="R1189" s="47"/>
      <c r="S1189" s="336"/>
      <c r="T1189" s="454" t="str">
        <f>IFERROR(S1189*VLOOKUP(AE1189,【参考】数式用3!$AN$3:$BU$14,MATCH(N1189,【参考】数式用3!$AN$2:$BU$2,0)),"")</f>
        <v/>
      </c>
      <c r="U1189" s="337"/>
      <c r="V1189" s="55"/>
      <c r="W1189" s="55"/>
      <c r="X1189" s="960" t="str">
        <f>IFERROR(V1189*VLOOKUP(AF1189,【参考】数式用3!$AN$15:$BU$23,MATCH(N1189,【参考】数式用3!$AN$2:$BU$2,0)),"")</f>
        <v/>
      </c>
      <c r="Y1189" s="961"/>
      <c r="Z1189" s="450"/>
      <c r="AA1189" s="428"/>
      <c r="AB1189" s="338" t="str">
        <f>IFERROR(AA1189*VLOOKUP(AG1189,【参考】数式用3!$AN$24:$BU$27,MATCH(N1189,【参考】数式用3!$AN$2:$BU$2,0)),"")</f>
        <v/>
      </c>
      <c r="AC1189" s="50"/>
      <c r="AD1189" s="427" t="str">
        <f t="shared" si="75"/>
        <v/>
      </c>
      <c r="AE1189" s="323" t="str">
        <f t="shared" si="76"/>
        <v/>
      </c>
      <c r="AF1189" s="323" t="str">
        <f t="shared" si="77"/>
        <v/>
      </c>
      <c r="AG1189" s="323" t="str">
        <f t="shared" si="78"/>
        <v/>
      </c>
    </row>
    <row r="1190" spans="1:33" ht="25" customHeight="1">
      <c r="A1190" s="430">
        <v>1164</v>
      </c>
      <c r="B1190" s="908" t="str">
        <f>IF(基本情報入力シート!C1227="","",基本情報入力シート!C1227)</f>
        <v/>
      </c>
      <c r="C1190" s="909"/>
      <c r="D1190" s="909"/>
      <c r="E1190" s="909"/>
      <c r="F1190" s="909"/>
      <c r="G1190" s="909"/>
      <c r="H1190" s="909"/>
      <c r="I1190" s="909"/>
      <c r="J1190" s="325" t="str">
        <f>IF(基本情報入力シート!M1227="","",基本情報入力シート!M1227)</f>
        <v/>
      </c>
      <c r="K1190" s="325" t="str">
        <f>IF(基本情報入力シート!R1227="","",基本情報入力シート!R1227)</f>
        <v/>
      </c>
      <c r="L1190" s="325" t="str">
        <f>IF(基本情報入力シート!W1227="","",基本情報入力シート!W1227)</f>
        <v/>
      </c>
      <c r="M1190" s="335" t="str">
        <f>IF(基本情報入力シート!X1227="","",基本情報入力シート!X1227)</f>
        <v/>
      </c>
      <c r="N1190" s="339" t="str">
        <f>IF(基本情報入力シート!Y1227="","",基本情報入力シート!Y1227)</f>
        <v/>
      </c>
      <c r="O1190" s="47"/>
      <c r="P1190" s="48"/>
      <c r="Q1190" s="49"/>
      <c r="R1190" s="47"/>
      <c r="S1190" s="336"/>
      <c r="T1190" s="454" t="str">
        <f>IFERROR(S1190*VLOOKUP(AE1190,【参考】数式用3!$AN$3:$BU$14,MATCH(N1190,【参考】数式用3!$AN$2:$BU$2,0)),"")</f>
        <v/>
      </c>
      <c r="U1190" s="337"/>
      <c r="V1190" s="55"/>
      <c r="W1190" s="55"/>
      <c r="X1190" s="960" t="str">
        <f>IFERROR(V1190*VLOOKUP(AF1190,【参考】数式用3!$AN$15:$BU$23,MATCH(N1190,【参考】数式用3!$AN$2:$BU$2,0)),"")</f>
        <v/>
      </c>
      <c r="Y1190" s="961"/>
      <c r="Z1190" s="450"/>
      <c r="AA1190" s="428"/>
      <c r="AB1190" s="338" t="str">
        <f>IFERROR(AA1190*VLOOKUP(AG1190,【参考】数式用3!$AN$24:$BU$27,MATCH(N1190,【参考】数式用3!$AN$2:$BU$2,0)),"")</f>
        <v/>
      </c>
      <c r="AC1190" s="50"/>
      <c r="AD1190" s="427" t="str">
        <f t="shared" si="75"/>
        <v/>
      </c>
      <c r="AE1190" s="323" t="str">
        <f t="shared" si="76"/>
        <v/>
      </c>
      <c r="AF1190" s="323" t="str">
        <f t="shared" si="77"/>
        <v/>
      </c>
      <c r="AG1190" s="323" t="str">
        <f t="shared" si="78"/>
        <v/>
      </c>
    </row>
    <row r="1191" spans="1:33" ht="25" customHeight="1">
      <c r="A1191" s="430">
        <v>1165</v>
      </c>
      <c r="B1191" s="908" t="str">
        <f>IF(基本情報入力シート!C1228="","",基本情報入力シート!C1228)</f>
        <v/>
      </c>
      <c r="C1191" s="909"/>
      <c r="D1191" s="909"/>
      <c r="E1191" s="909"/>
      <c r="F1191" s="909"/>
      <c r="G1191" s="909"/>
      <c r="H1191" s="909"/>
      <c r="I1191" s="909"/>
      <c r="J1191" s="325" t="str">
        <f>IF(基本情報入力シート!M1228="","",基本情報入力シート!M1228)</f>
        <v/>
      </c>
      <c r="K1191" s="325" t="str">
        <f>IF(基本情報入力シート!R1228="","",基本情報入力シート!R1228)</f>
        <v/>
      </c>
      <c r="L1191" s="325" t="str">
        <f>IF(基本情報入力シート!W1228="","",基本情報入力シート!W1228)</f>
        <v/>
      </c>
      <c r="M1191" s="335" t="str">
        <f>IF(基本情報入力シート!X1228="","",基本情報入力シート!X1228)</f>
        <v/>
      </c>
      <c r="N1191" s="339" t="str">
        <f>IF(基本情報入力シート!Y1228="","",基本情報入力シート!Y1228)</f>
        <v/>
      </c>
      <c r="O1191" s="47"/>
      <c r="P1191" s="48"/>
      <c r="Q1191" s="49"/>
      <c r="R1191" s="47"/>
      <c r="S1191" s="336"/>
      <c r="T1191" s="454" t="str">
        <f>IFERROR(S1191*VLOOKUP(AE1191,【参考】数式用3!$AN$3:$BU$14,MATCH(N1191,【参考】数式用3!$AN$2:$BU$2,0)),"")</f>
        <v/>
      </c>
      <c r="U1191" s="337"/>
      <c r="V1191" s="55"/>
      <c r="W1191" s="55"/>
      <c r="X1191" s="960" t="str">
        <f>IFERROR(V1191*VLOOKUP(AF1191,【参考】数式用3!$AN$15:$BU$23,MATCH(N1191,【参考】数式用3!$AN$2:$BU$2,0)),"")</f>
        <v/>
      </c>
      <c r="Y1191" s="961"/>
      <c r="Z1191" s="450"/>
      <c r="AA1191" s="428"/>
      <c r="AB1191" s="338" t="str">
        <f>IFERROR(AA1191*VLOOKUP(AG1191,【参考】数式用3!$AN$24:$BU$27,MATCH(N1191,【参考】数式用3!$AN$2:$BU$2,0)),"")</f>
        <v/>
      </c>
      <c r="AC1191" s="50"/>
      <c r="AD1191" s="427" t="str">
        <f t="shared" si="75"/>
        <v/>
      </c>
      <c r="AE1191" s="323" t="str">
        <f t="shared" si="76"/>
        <v/>
      </c>
      <c r="AF1191" s="323" t="str">
        <f t="shared" si="77"/>
        <v/>
      </c>
      <c r="AG1191" s="323" t="str">
        <f t="shared" si="78"/>
        <v/>
      </c>
    </row>
    <row r="1192" spans="1:33" ht="25" customHeight="1">
      <c r="A1192" s="430">
        <v>1166</v>
      </c>
      <c r="B1192" s="908" t="str">
        <f>IF(基本情報入力シート!C1229="","",基本情報入力シート!C1229)</f>
        <v/>
      </c>
      <c r="C1192" s="909"/>
      <c r="D1192" s="909"/>
      <c r="E1192" s="909"/>
      <c r="F1192" s="909"/>
      <c r="G1192" s="909"/>
      <c r="H1192" s="909"/>
      <c r="I1192" s="909"/>
      <c r="J1192" s="325" t="str">
        <f>IF(基本情報入力シート!M1229="","",基本情報入力シート!M1229)</f>
        <v/>
      </c>
      <c r="K1192" s="325" t="str">
        <f>IF(基本情報入力シート!R1229="","",基本情報入力シート!R1229)</f>
        <v/>
      </c>
      <c r="L1192" s="325" t="str">
        <f>IF(基本情報入力シート!W1229="","",基本情報入力シート!W1229)</f>
        <v/>
      </c>
      <c r="M1192" s="335" t="str">
        <f>IF(基本情報入力シート!X1229="","",基本情報入力シート!X1229)</f>
        <v/>
      </c>
      <c r="N1192" s="339" t="str">
        <f>IF(基本情報入力シート!Y1229="","",基本情報入力シート!Y1229)</f>
        <v/>
      </c>
      <c r="O1192" s="47"/>
      <c r="P1192" s="48"/>
      <c r="Q1192" s="49"/>
      <c r="R1192" s="47"/>
      <c r="S1192" s="336"/>
      <c r="T1192" s="454" t="str">
        <f>IFERROR(S1192*VLOOKUP(AE1192,【参考】数式用3!$AN$3:$BU$14,MATCH(N1192,【参考】数式用3!$AN$2:$BU$2,0)),"")</f>
        <v/>
      </c>
      <c r="U1192" s="337"/>
      <c r="V1192" s="55"/>
      <c r="W1192" s="55"/>
      <c r="X1192" s="960" t="str">
        <f>IFERROR(V1192*VLOOKUP(AF1192,【参考】数式用3!$AN$15:$BU$23,MATCH(N1192,【参考】数式用3!$AN$2:$BU$2,0)),"")</f>
        <v/>
      </c>
      <c r="Y1192" s="961"/>
      <c r="Z1192" s="450"/>
      <c r="AA1192" s="428"/>
      <c r="AB1192" s="338" t="str">
        <f>IFERROR(AA1192*VLOOKUP(AG1192,【参考】数式用3!$AN$24:$BU$27,MATCH(N1192,【参考】数式用3!$AN$2:$BU$2,0)),"")</f>
        <v/>
      </c>
      <c r="AC1192" s="50"/>
      <c r="AD1192" s="427" t="str">
        <f t="shared" si="75"/>
        <v/>
      </c>
      <c r="AE1192" s="323" t="str">
        <f t="shared" si="76"/>
        <v/>
      </c>
      <c r="AF1192" s="323" t="str">
        <f t="shared" si="77"/>
        <v/>
      </c>
      <c r="AG1192" s="323" t="str">
        <f t="shared" si="78"/>
        <v/>
      </c>
    </row>
    <row r="1193" spans="1:33" ht="25" customHeight="1">
      <c r="A1193" s="430">
        <v>1167</v>
      </c>
      <c r="B1193" s="908" t="str">
        <f>IF(基本情報入力シート!C1230="","",基本情報入力シート!C1230)</f>
        <v/>
      </c>
      <c r="C1193" s="909"/>
      <c r="D1193" s="909"/>
      <c r="E1193" s="909"/>
      <c r="F1193" s="909"/>
      <c r="G1193" s="909"/>
      <c r="H1193" s="909"/>
      <c r="I1193" s="909"/>
      <c r="J1193" s="325" t="str">
        <f>IF(基本情報入力シート!M1230="","",基本情報入力シート!M1230)</f>
        <v/>
      </c>
      <c r="K1193" s="325" t="str">
        <f>IF(基本情報入力シート!R1230="","",基本情報入力シート!R1230)</f>
        <v/>
      </c>
      <c r="L1193" s="325" t="str">
        <f>IF(基本情報入力シート!W1230="","",基本情報入力シート!W1230)</f>
        <v/>
      </c>
      <c r="M1193" s="335" t="str">
        <f>IF(基本情報入力シート!X1230="","",基本情報入力シート!X1230)</f>
        <v/>
      </c>
      <c r="N1193" s="339" t="str">
        <f>IF(基本情報入力シート!Y1230="","",基本情報入力シート!Y1230)</f>
        <v/>
      </c>
      <c r="O1193" s="47"/>
      <c r="P1193" s="48"/>
      <c r="Q1193" s="49"/>
      <c r="R1193" s="47"/>
      <c r="S1193" s="336"/>
      <c r="T1193" s="454" t="str">
        <f>IFERROR(S1193*VLOOKUP(AE1193,【参考】数式用3!$AN$3:$BU$14,MATCH(N1193,【参考】数式用3!$AN$2:$BU$2,0)),"")</f>
        <v/>
      </c>
      <c r="U1193" s="337"/>
      <c r="V1193" s="55"/>
      <c r="W1193" s="55"/>
      <c r="X1193" s="960" t="str">
        <f>IFERROR(V1193*VLOOKUP(AF1193,【参考】数式用3!$AN$15:$BU$23,MATCH(N1193,【参考】数式用3!$AN$2:$BU$2,0)),"")</f>
        <v/>
      </c>
      <c r="Y1193" s="961"/>
      <c r="Z1193" s="450"/>
      <c r="AA1193" s="428"/>
      <c r="AB1193" s="338" t="str">
        <f>IFERROR(AA1193*VLOOKUP(AG1193,【参考】数式用3!$AN$24:$BU$27,MATCH(N1193,【参考】数式用3!$AN$2:$BU$2,0)),"")</f>
        <v/>
      </c>
      <c r="AC1193" s="50"/>
      <c r="AD1193" s="427" t="str">
        <f t="shared" si="75"/>
        <v/>
      </c>
      <c r="AE1193" s="323" t="str">
        <f t="shared" si="76"/>
        <v/>
      </c>
      <c r="AF1193" s="323" t="str">
        <f t="shared" si="77"/>
        <v/>
      </c>
      <c r="AG1193" s="323" t="str">
        <f t="shared" si="78"/>
        <v/>
      </c>
    </row>
    <row r="1194" spans="1:33" ht="25" customHeight="1">
      <c r="A1194" s="430">
        <v>1168</v>
      </c>
      <c r="B1194" s="908" t="str">
        <f>IF(基本情報入力シート!C1231="","",基本情報入力シート!C1231)</f>
        <v/>
      </c>
      <c r="C1194" s="909"/>
      <c r="D1194" s="909"/>
      <c r="E1194" s="909"/>
      <c r="F1194" s="909"/>
      <c r="G1194" s="909"/>
      <c r="H1194" s="909"/>
      <c r="I1194" s="909"/>
      <c r="J1194" s="325" t="str">
        <f>IF(基本情報入力シート!M1231="","",基本情報入力シート!M1231)</f>
        <v/>
      </c>
      <c r="K1194" s="325" t="str">
        <f>IF(基本情報入力シート!R1231="","",基本情報入力シート!R1231)</f>
        <v/>
      </c>
      <c r="L1194" s="325" t="str">
        <f>IF(基本情報入力シート!W1231="","",基本情報入力シート!W1231)</f>
        <v/>
      </c>
      <c r="M1194" s="335" t="str">
        <f>IF(基本情報入力シート!X1231="","",基本情報入力シート!X1231)</f>
        <v/>
      </c>
      <c r="N1194" s="339" t="str">
        <f>IF(基本情報入力シート!Y1231="","",基本情報入力シート!Y1231)</f>
        <v/>
      </c>
      <c r="O1194" s="47"/>
      <c r="P1194" s="48"/>
      <c r="Q1194" s="49"/>
      <c r="R1194" s="47"/>
      <c r="S1194" s="336"/>
      <c r="T1194" s="454" t="str">
        <f>IFERROR(S1194*VLOOKUP(AE1194,【参考】数式用3!$AN$3:$BU$14,MATCH(N1194,【参考】数式用3!$AN$2:$BU$2,0)),"")</f>
        <v/>
      </c>
      <c r="U1194" s="337"/>
      <c r="V1194" s="55"/>
      <c r="W1194" s="55"/>
      <c r="X1194" s="960" t="str">
        <f>IFERROR(V1194*VLOOKUP(AF1194,【参考】数式用3!$AN$15:$BU$23,MATCH(N1194,【参考】数式用3!$AN$2:$BU$2,0)),"")</f>
        <v/>
      </c>
      <c r="Y1194" s="961"/>
      <c r="Z1194" s="450"/>
      <c r="AA1194" s="428"/>
      <c r="AB1194" s="338" t="str">
        <f>IFERROR(AA1194*VLOOKUP(AG1194,【参考】数式用3!$AN$24:$BU$27,MATCH(N1194,【参考】数式用3!$AN$2:$BU$2,0)),"")</f>
        <v/>
      </c>
      <c r="AC1194" s="50"/>
      <c r="AD1194" s="427" t="str">
        <f t="shared" si="75"/>
        <v/>
      </c>
      <c r="AE1194" s="323" t="str">
        <f t="shared" si="76"/>
        <v/>
      </c>
      <c r="AF1194" s="323" t="str">
        <f t="shared" si="77"/>
        <v/>
      </c>
      <c r="AG1194" s="323" t="str">
        <f t="shared" si="78"/>
        <v/>
      </c>
    </row>
    <row r="1195" spans="1:33" ht="25" customHeight="1">
      <c r="A1195" s="430">
        <v>1169</v>
      </c>
      <c r="B1195" s="908" t="str">
        <f>IF(基本情報入力シート!C1232="","",基本情報入力シート!C1232)</f>
        <v/>
      </c>
      <c r="C1195" s="909"/>
      <c r="D1195" s="909"/>
      <c r="E1195" s="909"/>
      <c r="F1195" s="909"/>
      <c r="G1195" s="909"/>
      <c r="H1195" s="909"/>
      <c r="I1195" s="909"/>
      <c r="J1195" s="325" t="str">
        <f>IF(基本情報入力シート!M1232="","",基本情報入力シート!M1232)</f>
        <v/>
      </c>
      <c r="K1195" s="325" t="str">
        <f>IF(基本情報入力シート!R1232="","",基本情報入力シート!R1232)</f>
        <v/>
      </c>
      <c r="L1195" s="325" t="str">
        <f>IF(基本情報入力シート!W1232="","",基本情報入力シート!W1232)</f>
        <v/>
      </c>
      <c r="M1195" s="335" t="str">
        <f>IF(基本情報入力シート!X1232="","",基本情報入力シート!X1232)</f>
        <v/>
      </c>
      <c r="N1195" s="339" t="str">
        <f>IF(基本情報入力シート!Y1232="","",基本情報入力シート!Y1232)</f>
        <v/>
      </c>
      <c r="O1195" s="47"/>
      <c r="P1195" s="48"/>
      <c r="Q1195" s="49"/>
      <c r="R1195" s="47"/>
      <c r="S1195" s="336"/>
      <c r="T1195" s="454" t="str">
        <f>IFERROR(S1195*VLOOKUP(AE1195,【参考】数式用3!$AN$3:$BU$14,MATCH(N1195,【参考】数式用3!$AN$2:$BU$2,0)),"")</f>
        <v/>
      </c>
      <c r="U1195" s="337"/>
      <c r="V1195" s="55"/>
      <c r="W1195" s="55"/>
      <c r="X1195" s="960" t="str">
        <f>IFERROR(V1195*VLOOKUP(AF1195,【参考】数式用3!$AN$15:$BU$23,MATCH(N1195,【参考】数式用3!$AN$2:$BU$2,0)),"")</f>
        <v/>
      </c>
      <c r="Y1195" s="961"/>
      <c r="Z1195" s="450"/>
      <c r="AA1195" s="428"/>
      <c r="AB1195" s="338" t="str">
        <f>IFERROR(AA1195*VLOOKUP(AG1195,【参考】数式用3!$AN$24:$BU$27,MATCH(N1195,【参考】数式用3!$AN$2:$BU$2,0)),"")</f>
        <v/>
      </c>
      <c r="AC1195" s="50"/>
      <c r="AD1195" s="427" t="str">
        <f t="shared" si="75"/>
        <v/>
      </c>
      <c r="AE1195" s="323" t="str">
        <f t="shared" si="76"/>
        <v/>
      </c>
      <c r="AF1195" s="323" t="str">
        <f t="shared" si="77"/>
        <v/>
      </c>
      <c r="AG1195" s="323" t="str">
        <f t="shared" si="78"/>
        <v/>
      </c>
    </row>
    <row r="1196" spans="1:33" ht="25" customHeight="1">
      <c r="A1196" s="430">
        <v>1170</v>
      </c>
      <c r="B1196" s="908" t="str">
        <f>IF(基本情報入力シート!C1233="","",基本情報入力シート!C1233)</f>
        <v/>
      </c>
      <c r="C1196" s="909"/>
      <c r="D1196" s="909"/>
      <c r="E1196" s="909"/>
      <c r="F1196" s="909"/>
      <c r="G1196" s="909"/>
      <c r="H1196" s="909"/>
      <c r="I1196" s="909"/>
      <c r="J1196" s="325" t="str">
        <f>IF(基本情報入力シート!M1233="","",基本情報入力シート!M1233)</f>
        <v/>
      </c>
      <c r="K1196" s="325" t="str">
        <f>IF(基本情報入力シート!R1233="","",基本情報入力シート!R1233)</f>
        <v/>
      </c>
      <c r="L1196" s="325" t="str">
        <f>IF(基本情報入力シート!W1233="","",基本情報入力シート!W1233)</f>
        <v/>
      </c>
      <c r="M1196" s="335" t="str">
        <f>IF(基本情報入力シート!X1233="","",基本情報入力シート!X1233)</f>
        <v/>
      </c>
      <c r="N1196" s="339" t="str">
        <f>IF(基本情報入力シート!Y1233="","",基本情報入力シート!Y1233)</f>
        <v/>
      </c>
      <c r="O1196" s="47"/>
      <c r="P1196" s="48"/>
      <c r="Q1196" s="49"/>
      <c r="R1196" s="47"/>
      <c r="S1196" s="336"/>
      <c r="T1196" s="454" t="str">
        <f>IFERROR(S1196*VLOOKUP(AE1196,【参考】数式用3!$AN$3:$BU$14,MATCH(N1196,【参考】数式用3!$AN$2:$BU$2,0)),"")</f>
        <v/>
      </c>
      <c r="U1196" s="337"/>
      <c r="V1196" s="55"/>
      <c r="W1196" s="55"/>
      <c r="X1196" s="960" t="str">
        <f>IFERROR(V1196*VLOOKUP(AF1196,【参考】数式用3!$AN$15:$BU$23,MATCH(N1196,【参考】数式用3!$AN$2:$BU$2,0)),"")</f>
        <v/>
      </c>
      <c r="Y1196" s="961"/>
      <c r="Z1196" s="450"/>
      <c r="AA1196" s="428"/>
      <c r="AB1196" s="338" t="str">
        <f>IFERROR(AA1196*VLOOKUP(AG1196,【参考】数式用3!$AN$24:$BU$27,MATCH(N1196,【参考】数式用3!$AN$2:$BU$2,0)),"")</f>
        <v/>
      </c>
      <c r="AC1196" s="50"/>
      <c r="AD1196" s="427" t="str">
        <f t="shared" si="75"/>
        <v/>
      </c>
      <c r="AE1196" s="323" t="str">
        <f t="shared" si="76"/>
        <v/>
      </c>
      <c r="AF1196" s="323" t="str">
        <f t="shared" si="77"/>
        <v/>
      </c>
      <c r="AG1196" s="323" t="str">
        <f t="shared" si="78"/>
        <v/>
      </c>
    </row>
    <row r="1197" spans="1:33" ht="25" customHeight="1">
      <c r="A1197" s="430">
        <v>1171</v>
      </c>
      <c r="B1197" s="908" t="str">
        <f>IF(基本情報入力シート!C1234="","",基本情報入力シート!C1234)</f>
        <v/>
      </c>
      <c r="C1197" s="909"/>
      <c r="D1197" s="909"/>
      <c r="E1197" s="909"/>
      <c r="F1197" s="909"/>
      <c r="G1197" s="909"/>
      <c r="H1197" s="909"/>
      <c r="I1197" s="909"/>
      <c r="J1197" s="325" t="str">
        <f>IF(基本情報入力シート!M1234="","",基本情報入力シート!M1234)</f>
        <v/>
      </c>
      <c r="K1197" s="325" t="str">
        <f>IF(基本情報入力シート!R1234="","",基本情報入力シート!R1234)</f>
        <v/>
      </c>
      <c r="L1197" s="325" t="str">
        <f>IF(基本情報入力シート!W1234="","",基本情報入力シート!W1234)</f>
        <v/>
      </c>
      <c r="M1197" s="335" t="str">
        <f>IF(基本情報入力シート!X1234="","",基本情報入力シート!X1234)</f>
        <v/>
      </c>
      <c r="N1197" s="339" t="str">
        <f>IF(基本情報入力シート!Y1234="","",基本情報入力シート!Y1234)</f>
        <v/>
      </c>
      <c r="O1197" s="47"/>
      <c r="P1197" s="48"/>
      <c r="Q1197" s="49"/>
      <c r="R1197" s="47"/>
      <c r="S1197" s="336"/>
      <c r="T1197" s="454" t="str">
        <f>IFERROR(S1197*VLOOKUP(AE1197,【参考】数式用3!$AN$3:$BU$14,MATCH(N1197,【参考】数式用3!$AN$2:$BU$2,0)),"")</f>
        <v/>
      </c>
      <c r="U1197" s="337"/>
      <c r="V1197" s="55"/>
      <c r="W1197" s="55"/>
      <c r="X1197" s="960" t="str">
        <f>IFERROR(V1197*VLOOKUP(AF1197,【参考】数式用3!$AN$15:$BU$23,MATCH(N1197,【参考】数式用3!$AN$2:$BU$2,0)),"")</f>
        <v/>
      </c>
      <c r="Y1197" s="961"/>
      <c r="Z1197" s="450"/>
      <c r="AA1197" s="428"/>
      <c r="AB1197" s="338" t="str">
        <f>IFERROR(AA1197*VLOOKUP(AG1197,【参考】数式用3!$AN$24:$BU$27,MATCH(N1197,【参考】数式用3!$AN$2:$BU$2,0)),"")</f>
        <v/>
      </c>
      <c r="AC1197" s="50"/>
      <c r="AD1197" s="427" t="str">
        <f t="shared" si="75"/>
        <v/>
      </c>
      <c r="AE1197" s="323" t="str">
        <f t="shared" si="76"/>
        <v/>
      </c>
      <c r="AF1197" s="323" t="str">
        <f t="shared" si="77"/>
        <v/>
      </c>
      <c r="AG1197" s="323" t="str">
        <f t="shared" si="78"/>
        <v/>
      </c>
    </row>
    <row r="1198" spans="1:33" ht="25" customHeight="1">
      <c r="A1198" s="430">
        <v>1172</v>
      </c>
      <c r="B1198" s="908" t="str">
        <f>IF(基本情報入力シート!C1235="","",基本情報入力シート!C1235)</f>
        <v/>
      </c>
      <c r="C1198" s="909"/>
      <c r="D1198" s="909"/>
      <c r="E1198" s="909"/>
      <c r="F1198" s="909"/>
      <c r="G1198" s="909"/>
      <c r="H1198" s="909"/>
      <c r="I1198" s="909"/>
      <c r="J1198" s="325" t="str">
        <f>IF(基本情報入力シート!M1235="","",基本情報入力シート!M1235)</f>
        <v/>
      </c>
      <c r="K1198" s="325" t="str">
        <f>IF(基本情報入力シート!R1235="","",基本情報入力シート!R1235)</f>
        <v/>
      </c>
      <c r="L1198" s="325" t="str">
        <f>IF(基本情報入力シート!W1235="","",基本情報入力シート!W1235)</f>
        <v/>
      </c>
      <c r="M1198" s="335" t="str">
        <f>IF(基本情報入力シート!X1235="","",基本情報入力シート!X1235)</f>
        <v/>
      </c>
      <c r="N1198" s="339" t="str">
        <f>IF(基本情報入力シート!Y1235="","",基本情報入力シート!Y1235)</f>
        <v/>
      </c>
      <c r="O1198" s="47"/>
      <c r="P1198" s="48"/>
      <c r="Q1198" s="49"/>
      <c r="R1198" s="47"/>
      <c r="S1198" s="336"/>
      <c r="T1198" s="454" t="str">
        <f>IFERROR(S1198*VLOOKUP(AE1198,【参考】数式用3!$AN$3:$BU$14,MATCH(N1198,【参考】数式用3!$AN$2:$BU$2,0)),"")</f>
        <v/>
      </c>
      <c r="U1198" s="337"/>
      <c r="V1198" s="55"/>
      <c r="W1198" s="55"/>
      <c r="X1198" s="960" t="str">
        <f>IFERROR(V1198*VLOOKUP(AF1198,【参考】数式用3!$AN$15:$BU$23,MATCH(N1198,【参考】数式用3!$AN$2:$BU$2,0)),"")</f>
        <v/>
      </c>
      <c r="Y1198" s="961"/>
      <c r="Z1198" s="450"/>
      <c r="AA1198" s="428"/>
      <c r="AB1198" s="338" t="str">
        <f>IFERROR(AA1198*VLOOKUP(AG1198,【参考】数式用3!$AN$24:$BU$27,MATCH(N1198,【参考】数式用3!$AN$2:$BU$2,0)),"")</f>
        <v/>
      </c>
      <c r="AC1198" s="50"/>
      <c r="AD1198" s="427" t="str">
        <f t="shared" si="75"/>
        <v/>
      </c>
      <c r="AE1198" s="323" t="str">
        <f t="shared" si="76"/>
        <v/>
      </c>
      <c r="AF1198" s="323" t="str">
        <f t="shared" si="77"/>
        <v/>
      </c>
      <c r="AG1198" s="323" t="str">
        <f t="shared" si="78"/>
        <v/>
      </c>
    </row>
    <row r="1199" spans="1:33" ht="25" customHeight="1">
      <c r="A1199" s="430">
        <v>1173</v>
      </c>
      <c r="B1199" s="908" t="str">
        <f>IF(基本情報入力シート!C1236="","",基本情報入力シート!C1236)</f>
        <v/>
      </c>
      <c r="C1199" s="909"/>
      <c r="D1199" s="909"/>
      <c r="E1199" s="909"/>
      <c r="F1199" s="909"/>
      <c r="G1199" s="909"/>
      <c r="H1199" s="909"/>
      <c r="I1199" s="909"/>
      <c r="J1199" s="325" t="str">
        <f>IF(基本情報入力シート!M1236="","",基本情報入力シート!M1236)</f>
        <v/>
      </c>
      <c r="K1199" s="325" t="str">
        <f>IF(基本情報入力シート!R1236="","",基本情報入力シート!R1236)</f>
        <v/>
      </c>
      <c r="L1199" s="325" t="str">
        <f>IF(基本情報入力シート!W1236="","",基本情報入力シート!W1236)</f>
        <v/>
      </c>
      <c r="M1199" s="335" t="str">
        <f>IF(基本情報入力シート!X1236="","",基本情報入力シート!X1236)</f>
        <v/>
      </c>
      <c r="N1199" s="339" t="str">
        <f>IF(基本情報入力シート!Y1236="","",基本情報入力シート!Y1236)</f>
        <v/>
      </c>
      <c r="O1199" s="47"/>
      <c r="P1199" s="48"/>
      <c r="Q1199" s="49"/>
      <c r="R1199" s="47"/>
      <c r="S1199" s="336"/>
      <c r="T1199" s="454" t="str">
        <f>IFERROR(S1199*VLOOKUP(AE1199,【参考】数式用3!$AN$3:$BU$14,MATCH(N1199,【参考】数式用3!$AN$2:$BU$2,0)),"")</f>
        <v/>
      </c>
      <c r="U1199" s="337"/>
      <c r="V1199" s="55"/>
      <c r="W1199" s="55"/>
      <c r="X1199" s="960" t="str">
        <f>IFERROR(V1199*VLOOKUP(AF1199,【参考】数式用3!$AN$15:$BU$23,MATCH(N1199,【参考】数式用3!$AN$2:$BU$2,0)),"")</f>
        <v/>
      </c>
      <c r="Y1199" s="961"/>
      <c r="Z1199" s="450"/>
      <c r="AA1199" s="428"/>
      <c r="AB1199" s="338" t="str">
        <f>IFERROR(AA1199*VLOOKUP(AG1199,【参考】数式用3!$AN$24:$BU$27,MATCH(N1199,【参考】数式用3!$AN$2:$BU$2,0)),"")</f>
        <v/>
      </c>
      <c r="AC1199" s="50"/>
      <c r="AD1199" s="427" t="str">
        <f t="shared" si="75"/>
        <v/>
      </c>
      <c r="AE1199" s="323" t="str">
        <f t="shared" si="76"/>
        <v/>
      </c>
      <c r="AF1199" s="323" t="str">
        <f t="shared" si="77"/>
        <v/>
      </c>
      <c r="AG1199" s="323" t="str">
        <f t="shared" si="78"/>
        <v/>
      </c>
    </row>
    <row r="1200" spans="1:33" ht="25" customHeight="1">
      <c r="A1200" s="430">
        <v>1174</v>
      </c>
      <c r="B1200" s="908" t="str">
        <f>IF(基本情報入力シート!C1237="","",基本情報入力シート!C1237)</f>
        <v/>
      </c>
      <c r="C1200" s="909"/>
      <c r="D1200" s="909"/>
      <c r="E1200" s="909"/>
      <c r="F1200" s="909"/>
      <c r="G1200" s="909"/>
      <c r="H1200" s="909"/>
      <c r="I1200" s="909"/>
      <c r="J1200" s="325" t="str">
        <f>IF(基本情報入力シート!M1237="","",基本情報入力シート!M1237)</f>
        <v/>
      </c>
      <c r="K1200" s="325" t="str">
        <f>IF(基本情報入力シート!R1237="","",基本情報入力シート!R1237)</f>
        <v/>
      </c>
      <c r="L1200" s="325" t="str">
        <f>IF(基本情報入力シート!W1237="","",基本情報入力シート!W1237)</f>
        <v/>
      </c>
      <c r="M1200" s="335" t="str">
        <f>IF(基本情報入力シート!X1237="","",基本情報入力シート!X1237)</f>
        <v/>
      </c>
      <c r="N1200" s="339" t="str">
        <f>IF(基本情報入力シート!Y1237="","",基本情報入力シート!Y1237)</f>
        <v/>
      </c>
      <c r="O1200" s="47"/>
      <c r="P1200" s="48"/>
      <c r="Q1200" s="49"/>
      <c r="R1200" s="47"/>
      <c r="S1200" s="336"/>
      <c r="T1200" s="454" t="str">
        <f>IFERROR(S1200*VLOOKUP(AE1200,【参考】数式用3!$AN$3:$BU$14,MATCH(N1200,【参考】数式用3!$AN$2:$BU$2,0)),"")</f>
        <v/>
      </c>
      <c r="U1200" s="337"/>
      <c r="V1200" s="55"/>
      <c r="W1200" s="55"/>
      <c r="X1200" s="960" t="str">
        <f>IFERROR(V1200*VLOOKUP(AF1200,【参考】数式用3!$AN$15:$BU$23,MATCH(N1200,【参考】数式用3!$AN$2:$BU$2,0)),"")</f>
        <v/>
      </c>
      <c r="Y1200" s="961"/>
      <c r="Z1200" s="450"/>
      <c r="AA1200" s="428"/>
      <c r="AB1200" s="338" t="str">
        <f>IFERROR(AA1200*VLOOKUP(AG1200,【参考】数式用3!$AN$24:$BU$27,MATCH(N1200,【参考】数式用3!$AN$2:$BU$2,0)),"")</f>
        <v/>
      </c>
      <c r="AC1200" s="50"/>
      <c r="AD1200" s="427" t="str">
        <f t="shared" si="75"/>
        <v/>
      </c>
      <c r="AE1200" s="323" t="str">
        <f t="shared" si="76"/>
        <v/>
      </c>
      <c r="AF1200" s="323" t="str">
        <f t="shared" si="77"/>
        <v/>
      </c>
      <c r="AG1200" s="323" t="str">
        <f t="shared" si="78"/>
        <v/>
      </c>
    </row>
    <row r="1201" spans="1:33" ht="25" customHeight="1">
      <c r="A1201" s="430">
        <v>1175</v>
      </c>
      <c r="B1201" s="908" t="str">
        <f>IF(基本情報入力シート!C1238="","",基本情報入力シート!C1238)</f>
        <v/>
      </c>
      <c r="C1201" s="909"/>
      <c r="D1201" s="909"/>
      <c r="E1201" s="909"/>
      <c r="F1201" s="909"/>
      <c r="G1201" s="909"/>
      <c r="H1201" s="909"/>
      <c r="I1201" s="909"/>
      <c r="J1201" s="325" t="str">
        <f>IF(基本情報入力シート!M1238="","",基本情報入力シート!M1238)</f>
        <v/>
      </c>
      <c r="K1201" s="325" t="str">
        <f>IF(基本情報入力シート!R1238="","",基本情報入力シート!R1238)</f>
        <v/>
      </c>
      <c r="L1201" s="325" t="str">
        <f>IF(基本情報入力シート!W1238="","",基本情報入力シート!W1238)</f>
        <v/>
      </c>
      <c r="M1201" s="335" t="str">
        <f>IF(基本情報入力シート!X1238="","",基本情報入力シート!X1238)</f>
        <v/>
      </c>
      <c r="N1201" s="339" t="str">
        <f>IF(基本情報入力シート!Y1238="","",基本情報入力シート!Y1238)</f>
        <v/>
      </c>
      <c r="O1201" s="47"/>
      <c r="P1201" s="48"/>
      <c r="Q1201" s="49"/>
      <c r="R1201" s="47"/>
      <c r="S1201" s="336"/>
      <c r="T1201" s="454" t="str">
        <f>IFERROR(S1201*VLOOKUP(AE1201,【参考】数式用3!$AN$3:$BU$14,MATCH(N1201,【参考】数式用3!$AN$2:$BU$2,0)),"")</f>
        <v/>
      </c>
      <c r="U1201" s="337"/>
      <c r="V1201" s="55"/>
      <c r="W1201" s="55"/>
      <c r="X1201" s="960" t="str">
        <f>IFERROR(V1201*VLOOKUP(AF1201,【参考】数式用3!$AN$15:$BU$23,MATCH(N1201,【参考】数式用3!$AN$2:$BU$2,0)),"")</f>
        <v/>
      </c>
      <c r="Y1201" s="961"/>
      <c r="Z1201" s="450"/>
      <c r="AA1201" s="428"/>
      <c r="AB1201" s="338" t="str">
        <f>IFERROR(AA1201*VLOOKUP(AG1201,【参考】数式用3!$AN$24:$BU$27,MATCH(N1201,【参考】数式用3!$AN$2:$BU$2,0)),"")</f>
        <v/>
      </c>
      <c r="AC1201" s="50"/>
      <c r="AD1201" s="427" t="str">
        <f t="shared" si="75"/>
        <v/>
      </c>
      <c r="AE1201" s="323" t="str">
        <f t="shared" si="76"/>
        <v/>
      </c>
      <c r="AF1201" s="323" t="str">
        <f t="shared" si="77"/>
        <v/>
      </c>
      <c r="AG1201" s="323" t="str">
        <f t="shared" si="78"/>
        <v/>
      </c>
    </row>
    <row r="1202" spans="1:33" ht="25" customHeight="1">
      <c r="A1202" s="430">
        <v>1176</v>
      </c>
      <c r="B1202" s="908" t="str">
        <f>IF(基本情報入力シート!C1239="","",基本情報入力シート!C1239)</f>
        <v/>
      </c>
      <c r="C1202" s="909"/>
      <c r="D1202" s="909"/>
      <c r="E1202" s="909"/>
      <c r="F1202" s="909"/>
      <c r="G1202" s="909"/>
      <c r="H1202" s="909"/>
      <c r="I1202" s="909"/>
      <c r="J1202" s="325" t="str">
        <f>IF(基本情報入力シート!M1239="","",基本情報入力シート!M1239)</f>
        <v/>
      </c>
      <c r="K1202" s="325" t="str">
        <f>IF(基本情報入力シート!R1239="","",基本情報入力シート!R1239)</f>
        <v/>
      </c>
      <c r="L1202" s="325" t="str">
        <f>IF(基本情報入力シート!W1239="","",基本情報入力シート!W1239)</f>
        <v/>
      </c>
      <c r="M1202" s="335" t="str">
        <f>IF(基本情報入力シート!X1239="","",基本情報入力シート!X1239)</f>
        <v/>
      </c>
      <c r="N1202" s="339" t="str">
        <f>IF(基本情報入力シート!Y1239="","",基本情報入力シート!Y1239)</f>
        <v/>
      </c>
      <c r="O1202" s="47"/>
      <c r="P1202" s="48"/>
      <c r="Q1202" s="49"/>
      <c r="R1202" s="47"/>
      <c r="S1202" s="336"/>
      <c r="T1202" s="454" t="str">
        <f>IFERROR(S1202*VLOOKUP(AE1202,【参考】数式用3!$AN$3:$BU$14,MATCH(N1202,【参考】数式用3!$AN$2:$BU$2,0)),"")</f>
        <v/>
      </c>
      <c r="U1202" s="337"/>
      <c r="V1202" s="55"/>
      <c r="W1202" s="55"/>
      <c r="X1202" s="960" t="str">
        <f>IFERROR(V1202*VLOOKUP(AF1202,【参考】数式用3!$AN$15:$BU$23,MATCH(N1202,【参考】数式用3!$AN$2:$BU$2,0)),"")</f>
        <v/>
      </c>
      <c r="Y1202" s="961"/>
      <c r="Z1202" s="450"/>
      <c r="AA1202" s="428"/>
      <c r="AB1202" s="338" t="str">
        <f>IFERROR(AA1202*VLOOKUP(AG1202,【参考】数式用3!$AN$24:$BU$27,MATCH(N1202,【参考】数式用3!$AN$2:$BU$2,0)),"")</f>
        <v/>
      </c>
      <c r="AC1202" s="50"/>
      <c r="AD1202" s="427" t="str">
        <f t="shared" si="75"/>
        <v/>
      </c>
      <c r="AE1202" s="323" t="str">
        <f t="shared" si="76"/>
        <v/>
      </c>
      <c r="AF1202" s="323" t="str">
        <f t="shared" si="77"/>
        <v/>
      </c>
      <c r="AG1202" s="323" t="str">
        <f t="shared" si="78"/>
        <v/>
      </c>
    </row>
    <row r="1203" spans="1:33" ht="25" customHeight="1">
      <c r="A1203" s="430">
        <v>1177</v>
      </c>
      <c r="B1203" s="908" t="str">
        <f>IF(基本情報入力シート!C1240="","",基本情報入力シート!C1240)</f>
        <v/>
      </c>
      <c r="C1203" s="909"/>
      <c r="D1203" s="909"/>
      <c r="E1203" s="909"/>
      <c r="F1203" s="909"/>
      <c r="G1203" s="909"/>
      <c r="H1203" s="909"/>
      <c r="I1203" s="909"/>
      <c r="J1203" s="325" t="str">
        <f>IF(基本情報入力シート!M1240="","",基本情報入力シート!M1240)</f>
        <v/>
      </c>
      <c r="K1203" s="325" t="str">
        <f>IF(基本情報入力シート!R1240="","",基本情報入力シート!R1240)</f>
        <v/>
      </c>
      <c r="L1203" s="325" t="str">
        <f>IF(基本情報入力シート!W1240="","",基本情報入力シート!W1240)</f>
        <v/>
      </c>
      <c r="M1203" s="335" t="str">
        <f>IF(基本情報入力シート!X1240="","",基本情報入力シート!X1240)</f>
        <v/>
      </c>
      <c r="N1203" s="339" t="str">
        <f>IF(基本情報入力シート!Y1240="","",基本情報入力シート!Y1240)</f>
        <v/>
      </c>
      <c r="O1203" s="47"/>
      <c r="P1203" s="48"/>
      <c r="Q1203" s="49"/>
      <c r="R1203" s="47"/>
      <c r="S1203" s="336"/>
      <c r="T1203" s="454" t="str">
        <f>IFERROR(S1203*VLOOKUP(AE1203,【参考】数式用3!$AN$3:$BU$14,MATCH(N1203,【参考】数式用3!$AN$2:$BU$2,0)),"")</f>
        <v/>
      </c>
      <c r="U1203" s="337"/>
      <c r="V1203" s="55"/>
      <c r="W1203" s="55"/>
      <c r="X1203" s="960" t="str">
        <f>IFERROR(V1203*VLOOKUP(AF1203,【参考】数式用3!$AN$15:$BU$23,MATCH(N1203,【参考】数式用3!$AN$2:$BU$2,0)),"")</f>
        <v/>
      </c>
      <c r="Y1203" s="961"/>
      <c r="Z1203" s="450"/>
      <c r="AA1203" s="428"/>
      <c r="AB1203" s="338" t="str">
        <f>IFERROR(AA1203*VLOOKUP(AG1203,【参考】数式用3!$AN$24:$BU$27,MATCH(N1203,【参考】数式用3!$AN$2:$BU$2,0)),"")</f>
        <v/>
      </c>
      <c r="AC1203" s="50"/>
      <c r="AD1203" s="427" t="str">
        <f t="shared" si="75"/>
        <v/>
      </c>
      <c r="AE1203" s="323" t="str">
        <f t="shared" si="76"/>
        <v/>
      </c>
      <c r="AF1203" s="323" t="str">
        <f t="shared" si="77"/>
        <v/>
      </c>
      <c r="AG1203" s="323" t="str">
        <f t="shared" si="78"/>
        <v/>
      </c>
    </row>
    <row r="1204" spans="1:33" ht="25" customHeight="1">
      <c r="A1204" s="430">
        <v>1178</v>
      </c>
      <c r="B1204" s="908" t="str">
        <f>IF(基本情報入力シート!C1241="","",基本情報入力シート!C1241)</f>
        <v/>
      </c>
      <c r="C1204" s="909"/>
      <c r="D1204" s="909"/>
      <c r="E1204" s="909"/>
      <c r="F1204" s="909"/>
      <c r="G1204" s="909"/>
      <c r="H1204" s="909"/>
      <c r="I1204" s="909"/>
      <c r="J1204" s="325" t="str">
        <f>IF(基本情報入力シート!M1241="","",基本情報入力シート!M1241)</f>
        <v/>
      </c>
      <c r="K1204" s="325" t="str">
        <f>IF(基本情報入力シート!R1241="","",基本情報入力シート!R1241)</f>
        <v/>
      </c>
      <c r="L1204" s="325" t="str">
        <f>IF(基本情報入力シート!W1241="","",基本情報入力シート!W1241)</f>
        <v/>
      </c>
      <c r="M1204" s="335" t="str">
        <f>IF(基本情報入力シート!X1241="","",基本情報入力シート!X1241)</f>
        <v/>
      </c>
      <c r="N1204" s="339" t="str">
        <f>IF(基本情報入力シート!Y1241="","",基本情報入力シート!Y1241)</f>
        <v/>
      </c>
      <c r="O1204" s="47"/>
      <c r="P1204" s="48"/>
      <c r="Q1204" s="49"/>
      <c r="R1204" s="47"/>
      <c r="S1204" s="336"/>
      <c r="T1204" s="454" t="str">
        <f>IFERROR(S1204*VLOOKUP(AE1204,【参考】数式用3!$AN$3:$BU$14,MATCH(N1204,【参考】数式用3!$AN$2:$BU$2,0)),"")</f>
        <v/>
      </c>
      <c r="U1204" s="337"/>
      <c r="V1204" s="55"/>
      <c r="W1204" s="55"/>
      <c r="X1204" s="960" t="str">
        <f>IFERROR(V1204*VLOOKUP(AF1204,【参考】数式用3!$AN$15:$BU$23,MATCH(N1204,【参考】数式用3!$AN$2:$BU$2,0)),"")</f>
        <v/>
      </c>
      <c r="Y1204" s="961"/>
      <c r="Z1204" s="450"/>
      <c r="AA1204" s="428"/>
      <c r="AB1204" s="338" t="str">
        <f>IFERROR(AA1204*VLOOKUP(AG1204,【参考】数式用3!$AN$24:$BU$27,MATCH(N1204,【参考】数式用3!$AN$2:$BU$2,0)),"")</f>
        <v/>
      </c>
      <c r="AC1204" s="50"/>
      <c r="AD1204" s="427" t="str">
        <f t="shared" si="75"/>
        <v/>
      </c>
      <c r="AE1204" s="323" t="str">
        <f t="shared" si="76"/>
        <v/>
      </c>
      <c r="AF1204" s="323" t="str">
        <f t="shared" si="77"/>
        <v/>
      </c>
      <c r="AG1204" s="323" t="str">
        <f t="shared" si="78"/>
        <v/>
      </c>
    </row>
    <row r="1205" spans="1:33" ht="25" customHeight="1">
      <c r="A1205" s="430">
        <v>1179</v>
      </c>
      <c r="B1205" s="908" t="str">
        <f>IF(基本情報入力シート!C1242="","",基本情報入力シート!C1242)</f>
        <v/>
      </c>
      <c r="C1205" s="909"/>
      <c r="D1205" s="909"/>
      <c r="E1205" s="909"/>
      <c r="F1205" s="909"/>
      <c r="G1205" s="909"/>
      <c r="H1205" s="909"/>
      <c r="I1205" s="909"/>
      <c r="J1205" s="325" t="str">
        <f>IF(基本情報入力シート!M1242="","",基本情報入力シート!M1242)</f>
        <v/>
      </c>
      <c r="K1205" s="325" t="str">
        <f>IF(基本情報入力シート!R1242="","",基本情報入力シート!R1242)</f>
        <v/>
      </c>
      <c r="L1205" s="325" t="str">
        <f>IF(基本情報入力シート!W1242="","",基本情報入力シート!W1242)</f>
        <v/>
      </c>
      <c r="M1205" s="335" t="str">
        <f>IF(基本情報入力シート!X1242="","",基本情報入力シート!X1242)</f>
        <v/>
      </c>
      <c r="N1205" s="339" t="str">
        <f>IF(基本情報入力シート!Y1242="","",基本情報入力シート!Y1242)</f>
        <v/>
      </c>
      <c r="O1205" s="47"/>
      <c r="P1205" s="48"/>
      <c r="Q1205" s="49"/>
      <c r="R1205" s="47"/>
      <c r="S1205" s="336"/>
      <c r="T1205" s="454" t="str">
        <f>IFERROR(S1205*VLOOKUP(AE1205,【参考】数式用3!$AN$3:$BU$14,MATCH(N1205,【参考】数式用3!$AN$2:$BU$2,0)),"")</f>
        <v/>
      </c>
      <c r="U1205" s="337"/>
      <c r="V1205" s="55"/>
      <c r="W1205" s="55"/>
      <c r="X1205" s="960" t="str">
        <f>IFERROR(V1205*VLOOKUP(AF1205,【参考】数式用3!$AN$15:$BU$23,MATCH(N1205,【参考】数式用3!$AN$2:$BU$2,0)),"")</f>
        <v/>
      </c>
      <c r="Y1205" s="961"/>
      <c r="Z1205" s="450"/>
      <c r="AA1205" s="428"/>
      <c r="AB1205" s="338" t="str">
        <f>IFERROR(AA1205*VLOOKUP(AG1205,【参考】数式用3!$AN$24:$BU$27,MATCH(N1205,【参考】数式用3!$AN$2:$BU$2,0)),"")</f>
        <v/>
      </c>
      <c r="AC1205" s="50"/>
      <c r="AD1205" s="427" t="str">
        <f t="shared" si="75"/>
        <v/>
      </c>
      <c r="AE1205" s="323" t="str">
        <f t="shared" si="76"/>
        <v/>
      </c>
      <c r="AF1205" s="323" t="str">
        <f t="shared" si="77"/>
        <v/>
      </c>
      <c r="AG1205" s="323" t="str">
        <f t="shared" si="78"/>
        <v/>
      </c>
    </row>
    <row r="1206" spans="1:33" ht="25" customHeight="1">
      <c r="A1206" s="430">
        <v>1180</v>
      </c>
      <c r="B1206" s="908" t="str">
        <f>IF(基本情報入力シート!C1243="","",基本情報入力シート!C1243)</f>
        <v/>
      </c>
      <c r="C1206" s="909"/>
      <c r="D1206" s="909"/>
      <c r="E1206" s="909"/>
      <c r="F1206" s="909"/>
      <c r="G1206" s="909"/>
      <c r="H1206" s="909"/>
      <c r="I1206" s="909"/>
      <c r="J1206" s="325" t="str">
        <f>IF(基本情報入力シート!M1243="","",基本情報入力シート!M1243)</f>
        <v/>
      </c>
      <c r="K1206" s="325" t="str">
        <f>IF(基本情報入力シート!R1243="","",基本情報入力シート!R1243)</f>
        <v/>
      </c>
      <c r="L1206" s="325" t="str">
        <f>IF(基本情報入力シート!W1243="","",基本情報入力シート!W1243)</f>
        <v/>
      </c>
      <c r="M1206" s="335" t="str">
        <f>IF(基本情報入力シート!X1243="","",基本情報入力シート!X1243)</f>
        <v/>
      </c>
      <c r="N1206" s="339" t="str">
        <f>IF(基本情報入力シート!Y1243="","",基本情報入力シート!Y1243)</f>
        <v/>
      </c>
      <c r="O1206" s="47"/>
      <c r="P1206" s="48"/>
      <c r="Q1206" s="49"/>
      <c r="R1206" s="47"/>
      <c r="S1206" s="336"/>
      <c r="T1206" s="454" t="str">
        <f>IFERROR(S1206*VLOOKUP(AE1206,【参考】数式用3!$AN$3:$BU$14,MATCH(N1206,【参考】数式用3!$AN$2:$BU$2,0)),"")</f>
        <v/>
      </c>
      <c r="U1206" s="337"/>
      <c r="V1206" s="55"/>
      <c r="W1206" s="55"/>
      <c r="X1206" s="960" t="str">
        <f>IFERROR(V1206*VLOOKUP(AF1206,【参考】数式用3!$AN$15:$BU$23,MATCH(N1206,【参考】数式用3!$AN$2:$BU$2,0)),"")</f>
        <v/>
      </c>
      <c r="Y1206" s="961"/>
      <c r="Z1206" s="450"/>
      <c r="AA1206" s="428"/>
      <c r="AB1206" s="338" t="str">
        <f>IFERROR(AA1206*VLOOKUP(AG1206,【参考】数式用3!$AN$24:$BU$27,MATCH(N1206,【参考】数式用3!$AN$2:$BU$2,0)),"")</f>
        <v/>
      </c>
      <c r="AC1206" s="50"/>
      <c r="AD1206" s="427" t="str">
        <f t="shared" si="75"/>
        <v/>
      </c>
      <c r="AE1206" s="323" t="str">
        <f t="shared" si="76"/>
        <v/>
      </c>
      <c r="AF1206" s="323" t="str">
        <f t="shared" si="77"/>
        <v/>
      </c>
      <c r="AG1206" s="323" t="str">
        <f t="shared" si="78"/>
        <v/>
      </c>
    </row>
    <row r="1207" spans="1:33" ht="25" customHeight="1">
      <c r="A1207" s="430">
        <v>1181</v>
      </c>
      <c r="B1207" s="908" t="str">
        <f>IF(基本情報入力シート!C1244="","",基本情報入力シート!C1244)</f>
        <v/>
      </c>
      <c r="C1207" s="909"/>
      <c r="D1207" s="909"/>
      <c r="E1207" s="909"/>
      <c r="F1207" s="909"/>
      <c r="G1207" s="909"/>
      <c r="H1207" s="909"/>
      <c r="I1207" s="909"/>
      <c r="J1207" s="325" t="str">
        <f>IF(基本情報入力シート!M1244="","",基本情報入力シート!M1244)</f>
        <v/>
      </c>
      <c r="K1207" s="325" t="str">
        <f>IF(基本情報入力シート!R1244="","",基本情報入力シート!R1244)</f>
        <v/>
      </c>
      <c r="L1207" s="325" t="str">
        <f>IF(基本情報入力シート!W1244="","",基本情報入力シート!W1244)</f>
        <v/>
      </c>
      <c r="M1207" s="335" t="str">
        <f>IF(基本情報入力シート!X1244="","",基本情報入力シート!X1244)</f>
        <v/>
      </c>
      <c r="N1207" s="339" t="str">
        <f>IF(基本情報入力シート!Y1244="","",基本情報入力シート!Y1244)</f>
        <v/>
      </c>
      <c r="O1207" s="47"/>
      <c r="P1207" s="48"/>
      <c r="Q1207" s="49"/>
      <c r="R1207" s="47"/>
      <c r="S1207" s="336"/>
      <c r="T1207" s="454" t="str">
        <f>IFERROR(S1207*VLOOKUP(AE1207,【参考】数式用3!$AN$3:$BU$14,MATCH(N1207,【参考】数式用3!$AN$2:$BU$2,0)),"")</f>
        <v/>
      </c>
      <c r="U1207" s="337"/>
      <c r="V1207" s="55"/>
      <c r="W1207" s="55"/>
      <c r="X1207" s="960" t="str">
        <f>IFERROR(V1207*VLOOKUP(AF1207,【参考】数式用3!$AN$15:$BU$23,MATCH(N1207,【参考】数式用3!$AN$2:$BU$2,0)),"")</f>
        <v/>
      </c>
      <c r="Y1207" s="961"/>
      <c r="Z1207" s="450"/>
      <c r="AA1207" s="428"/>
      <c r="AB1207" s="338" t="str">
        <f>IFERROR(AA1207*VLOOKUP(AG1207,【参考】数式用3!$AN$24:$BU$27,MATCH(N1207,【参考】数式用3!$AN$2:$BU$2,0)),"")</f>
        <v/>
      </c>
      <c r="AC1207" s="50"/>
      <c r="AD1207" s="427" t="str">
        <f t="shared" si="75"/>
        <v/>
      </c>
      <c r="AE1207" s="323" t="str">
        <f t="shared" si="76"/>
        <v/>
      </c>
      <c r="AF1207" s="323" t="str">
        <f t="shared" si="77"/>
        <v/>
      </c>
      <c r="AG1207" s="323" t="str">
        <f t="shared" si="78"/>
        <v/>
      </c>
    </row>
    <row r="1208" spans="1:33" ht="25" customHeight="1">
      <c r="A1208" s="430">
        <v>1182</v>
      </c>
      <c r="B1208" s="908" t="str">
        <f>IF(基本情報入力シート!C1245="","",基本情報入力シート!C1245)</f>
        <v/>
      </c>
      <c r="C1208" s="909"/>
      <c r="D1208" s="909"/>
      <c r="E1208" s="909"/>
      <c r="F1208" s="909"/>
      <c r="G1208" s="909"/>
      <c r="H1208" s="909"/>
      <c r="I1208" s="909"/>
      <c r="J1208" s="325" t="str">
        <f>IF(基本情報入力シート!M1245="","",基本情報入力シート!M1245)</f>
        <v/>
      </c>
      <c r="K1208" s="325" t="str">
        <f>IF(基本情報入力シート!R1245="","",基本情報入力シート!R1245)</f>
        <v/>
      </c>
      <c r="L1208" s="325" t="str">
        <f>IF(基本情報入力シート!W1245="","",基本情報入力シート!W1245)</f>
        <v/>
      </c>
      <c r="M1208" s="335" t="str">
        <f>IF(基本情報入力シート!X1245="","",基本情報入力シート!X1245)</f>
        <v/>
      </c>
      <c r="N1208" s="339" t="str">
        <f>IF(基本情報入力シート!Y1245="","",基本情報入力シート!Y1245)</f>
        <v/>
      </c>
      <c r="O1208" s="47"/>
      <c r="P1208" s="48"/>
      <c r="Q1208" s="49"/>
      <c r="R1208" s="47"/>
      <c r="S1208" s="336"/>
      <c r="T1208" s="454" t="str">
        <f>IFERROR(S1208*VLOOKUP(AE1208,【参考】数式用3!$AN$3:$BU$14,MATCH(N1208,【参考】数式用3!$AN$2:$BU$2,0)),"")</f>
        <v/>
      </c>
      <c r="U1208" s="337"/>
      <c r="V1208" s="55"/>
      <c r="W1208" s="55"/>
      <c r="X1208" s="960" t="str">
        <f>IFERROR(V1208*VLOOKUP(AF1208,【参考】数式用3!$AN$15:$BU$23,MATCH(N1208,【参考】数式用3!$AN$2:$BU$2,0)),"")</f>
        <v/>
      </c>
      <c r="Y1208" s="961"/>
      <c r="Z1208" s="450"/>
      <c r="AA1208" s="428"/>
      <c r="AB1208" s="338" t="str">
        <f>IFERROR(AA1208*VLOOKUP(AG1208,【参考】数式用3!$AN$24:$BU$27,MATCH(N1208,【参考】数式用3!$AN$2:$BU$2,0)),"")</f>
        <v/>
      </c>
      <c r="AC1208" s="50"/>
      <c r="AD1208" s="427" t="str">
        <f t="shared" si="75"/>
        <v/>
      </c>
      <c r="AE1208" s="323" t="str">
        <f t="shared" si="76"/>
        <v/>
      </c>
      <c r="AF1208" s="323" t="str">
        <f t="shared" si="77"/>
        <v/>
      </c>
      <c r="AG1208" s="323" t="str">
        <f t="shared" si="78"/>
        <v/>
      </c>
    </row>
    <row r="1209" spans="1:33" ht="25" customHeight="1">
      <c r="A1209" s="430">
        <v>1183</v>
      </c>
      <c r="B1209" s="908" t="str">
        <f>IF(基本情報入力シート!C1246="","",基本情報入力シート!C1246)</f>
        <v/>
      </c>
      <c r="C1209" s="909"/>
      <c r="D1209" s="909"/>
      <c r="E1209" s="909"/>
      <c r="F1209" s="909"/>
      <c r="G1209" s="909"/>
      <c r="H1209" s="909"/>
      <c r="I1209" s="909"/>
      <c r="J1209" s="325" t="str">
        <f>IF(基本情報入力シート!M1246="","",基本情報入力シート!M1246)</f>
        <v/>
      </c>
      <c r="K1209" s="325" t="str">
        <f>IF(基本情報入力シート!R1246="","",基本情報入力シート!R1246)</f>
        <v/>
      </c>
      <c r="L1209" s="325" t="str">
        <f>IF(基本情報入力シート!W1246="","",基本情報入力シート!W1246)</f>
        <v/>
      </c>
      <c r="M1209" s="335" t="str">
        <f>IF(基本情報入力シート!X1246="","",基本情報入力シート!X1246)</f>
        <v/>
      </c>
      <c r="N1209" s="339" t="str">
        <f>IF(基本情報入力シート!Y1246="","",基本情報入力シート!Y1246)</f>
        <v/>
      </c>
      <c r="O1209" s="47"/>
      <c r="P1209" s="48"/>
      <c r="Q1209" s="49"/>
      <c r="R1209" s="47"/>
      <c r="S1209" s="336"/>
      <c r="T1209" s="454" t="str">
        <f>IFERROR(S1209*VLOOKUP(AE1209,【参考】数式用3!$AN$3:$BU$14,MATCH(N1209,【参考】数式用3!$AN$2:$BU$2,0)),"")</f>
        <v/>
      </c>
      <c r="U1209" s="337"/>
      <c r="V1209" s="55"/>
      <c r="W1209" s="55"/>
      <c r="X1209" s="960" t="str">
        <f>IFERROR(V1209*VLOOKUP(AF1209,【参考】数式用3!$AN$15:$BU$23,MATCH(N1209,【参考】数式用3!$AN$2:$BU$2,0)),"")</f>
        <v/>
      </c>
      <c r="Y1209" s="961"/>
      <c r="Z1209" s="450"/>
      <c r="AA1209" s="428"/>
      <c r="AB1209" s="338" t="str">
        <f>IFERROR(AA1209*VLOOKUP(AG1209,【参考】数式用3!$AN$24:$BU$27,MATCH(N1209,【参考】数式用3!$AN$2:$BU$2,0)),"")</f>
        <v/>
      </c>
      <c r="AC1209" s="50"/>
      <c r="AD1209" s="427" t="str">
        <f t="shared" si="75"/>
        <v/>
      </c>
      <c r="AE1209" s="323" t="str">
        <f t="shared" si="76"/>
        <v/>
      </c>
      <c r="AF1209" s="323" t="str">
        <f t="shared" si="77"/>
        <v/>
      </c>
      <c r="AG1209" s="323" t="str">
        <f t="shared" si="78"/>
        <v/>
      </c>
    </row>
    <row r="1210" spans="1:33" ht="25" customHeight="1">
      <c r="A1210" s="430">
        <v>1184</v>
      </c>
      <c r="B1210" s="908" t="str">
        <f>IF(基本情報入力シート!C1247="","",基本情報入力シート!C1247)</f>
        <v/>
      </c>
      <c r="C1210" s="909"/>
      <c r="D1210" s="909"/>
      <c r="E1210" s="909"/>
      <c r="F1210" s="909"/>
      <c r="G1210" s="909"/>
      <c r="H1210" s="909"/>
      <c r="I1210" s="909"/>
      <c r="J1210" s="325" t="str">
        <f>IF(基本情報入力シート!M1247="","",基本情報入力シート!M1247)</f>
        <v/>
      </c>
      <c r="K1210" s="325" t="str">
        <f>IF(基本情報入力シート!R1247="","",基本情報入力シート!R1247)</f>
        <v/>
      </c>
      <c r="L1210" s="325" t="str">
        <f>IF(基本情報入力シート!W1247="","",基本情報入力シート!W1247)</f>
        <v/>
      </c>
      <c r="M1210" s="335" t="str">
        <f>IF(基本情報入力シート!X1247="","",基本情報入力シート!X1247)</f>
        <v/>
      </c>
      <c r="N1210" s="339" t="str">
        <f>IF(基本情報入力シート!Y1247="","",基本情報入力シート!Y1247)</f>
        <v/>
      </c>
      <c r="O1210" s="47"/>
      <c r="P1210" s="48"/>
      <c r="Q1210" s="49"/>
      <c r="R1210" s="47"/>
      <c r="S1210" s="336"/>
      <c r="T1210" s="454" t="str">
        <f>IFERROR(S1210*VLOOKUP(AE1210,【参考】数式用3!$AN$3:$BU$14,MATCH(N1210,【参考】数式用3!$AN$2:$BU$2,0)),"")</f>
        <v/>
      </c>
      <c r="U1210" s="337"/>
      <c r="V1210" s="55"/>
      <c r="W1210" s="55"/>
      <c r="X1210" s="960" t="str">
        <f>IFERROR(V1210*VLOOKUP(AF1210,【参考】数式用3!$AN$15:$BU$23,MATCH(N1210,【参考】数式用3!$AN$2:$BU$2,0)),"")</f>
        <v/>
      </c>
      <c r="Y1210" s="961"/>
      <c r="Z1210" s="450"/>
      <c r="AA1210" s="428"/>
      <c r="AB1210" s="338" t="str">
        <f>IFERROR(AA1210*VLOOKUP(AG1210,【参考】数式用3!$AN$24:$BU$27,MATCH(N1210,【参考】数式用3!$AN$2:$BU$2,0)),"")</f>
        <v/>
      </c>
      <c r="AC1210" s="50"/>
      <c r="AD1210" s="427" t="str">
        <f t="shared" si="75"/>
        <v/>
      </c>
      <c r="AE1210" s="323" t="str">
        <f t="shared" si="76"/>
        <v/>
      </c>
      <c r="AF1210" s="323" t="str">
        <f t="shared" si="77"/>
        <v/>
      </c>
      <c r="AG1210" s="323" t="str">
        <f t="shared" si="78"/>
        <v/>
      </c>
    </row>
    <row r="1211" spans="1:33" ht="25" customHeight="1">
      <c r="A1211" s="430">
        <v>1185</v>
      </c>
      <c r="B1211" s="908" t="str">
        <f>IF(基本情報入力シート!C1248="","",基本情報入力シート!C1248)</f>
        <v/>
      </c>
      <c r="C1211" s="909"/>
      <c r="D1211" s="909"/>
      <c r="E1211" s="909"/>
      <c r="F1211" s="909"/>
      <c r="G1211" s="909"/>
      <c r="H1211" s="909"/>
      <c r="I1211" s="909"/>
      <c r="J1211" s="325" t="str">
        <f>IF(基本情報入力シート!M1248="","",基本情報入力シート!M1248)</f>
        <v/>
      </c>
      <c r="K1211" s="325" t="str">
        <f>IF(基本情報入力シート!R1248="","",基本情報入力シート!R1248)</f>
        <v/>
      </c>
      <c r="L1211" s="325" t="str">
        <f>IF(基本情報入力シート!W1248="","",基本情報入力シート!W1248)</f>
        <v/>
      </c>
      <c r="M1211" s="335" t="str">
        <f>IF(基本情報入力シート!X1248="","",基本情報入力シート!X1248)</f>
        <v/>
      </c>
      <c r="N1211" s="339" t="str">
        <f>IF(基本情報入力シート!Y1248="","",基本情報入力シート!Y1248)</f>
        <v/>
      </c>
      <c r="O1211" s="47"/>
      <c r="P1211" s="48"/>
      <c r="Q1211" s="49"/>
      <c r="R1211" s="47"/>
      <c r="S1211" s="336"/>
      <c r="T1211" s="454" t="str">
        <f>IFERROR(S1211*VLOOKUP(AE1211,【参考】数式用3!$AN$3:$BU$14,MATCH(N1211,【参考】数式用3!$AN$2:$BU$2,0)),"")</f>
        <v/>
      </c>
      <c r="U1211" s="337"/>
      <c r="V1211" s="55"/>
      <c r="W1211" s="55"/>
      <c r="X1211" s="960" t="str">
        <f>IFERROR(V1211*VLOOKUP(AF1211,【参考】数式用3!$AN$15:$BU$23,MATCH(N1211,【参考】数式用3!$AN$2:$BU$2,0)),"")</f>
        <v/>
      </c>
      <c r="Y1211" s="961"/>
      <c r="Z1211" s="450"/>
      <c r="AA1211" s="428"/>
      <c r="AB1211" s="338" t="str">
        <f>IFERROR(AA1211*VLOOKUP(AG1211,【参考】数式用3!$AN$24:$BU$27,MATCH(N1211,【参考】数式用3!$AN$2:$BU$2,0)),"")</f>
        <v/>
      </c>
      <c r="AC1211" s="50"/>
      <c r="AD1211" s="427" t="str">
        <f t="shared" si="75"/>
        <v/>
      </c>
      <c r="AE1211" s="323" t="str">
        <f t="shared" si="76"/>
        <v/>
      </c>
      <c r="AF1211" s="323" t="str">
        <f t="shared" si="77"/>
        <v/>
      </c>
      <c r="AG1211" s="323" t="str">
        <f t="shared" si="78"/>
        <v/>
      </c>
    </row>
    <row r="1212" spans="1:33" ht="25" customHeight="1">
      <c r="A1212" s="430">
        <v>1186</v>
      </c>
      <c r="B1212" s="908" t="str">
        <f>IF(基本情報入力シート!C1249="","",基本情報入力シート!C1249)</f>
        <v/>
      </c>
      <c r="C1212" s="909"/>
      <c r="D1212" s="909"/>
      <c r="E1212" s="909"/>
      <c r="F1212" s="909"/>
      <c r="G1212" s="909"/>
      <c r="H1212" s="909"/>
      <c r="I1212" s="909"/>
      <c r="J1212" s="325" t="str">
        <f>IF(基本情報入力シート!M1249="","",基本情報入力シート!M1249)</f>
        <v/>
      </c>
      <c r="K1212" s="325" t="str">
        <f>IF(基本情報入力シート!R1249="","",基本情報入力シート!R1249)</f>
        <v/>
      </c>
      <c r="L1212" s="325" t="str">
        <f>IF(基本情報入力シート!W1249="","",基本情報入力シート!W1249)</f>
        <v/>
      </c>
      <c r="M1212" s="335" t="str">
        <f>IF(基本情報入力シート!X1249="","",基本情報入力シート!X1249)</f>
        <v/>
      </c>
      <c r="N1212" s="339" t="str">
        <f>IF(基本情報入力シート!Y1249="","",基本情報入力シート!Y1249)</f>
        <v/>
      </c>
      <c r="O1212" s="47"/>
      <c r="P1212" s="48"/>
      <c r="Q1212" s="49"/>
      <c r="R1212" s="47"/>
      <c r="S1212" s="336"/>
      <c r="T1212" s="454" t="str">
        <f>IFERROR(S1212*VLOOKUP(AE1212,【参考】数式用3!$AN$3:$BU$14,MATCH(N1212,【参考】数式用3!$AN$2:$BU$2,0)),"")</f>
        <v/>
      </c>
      <c r="U1212" s="337"/>
      <c r="V1212" s="55"/>
      <c r="W1212" s="55"/>
      <c r="X1212" s="960" t="str">
        <f>IFERROR(V1212*VLOOKUP(AF1212,【参考】数式用3!$AN$15:$BU$23,MATCH(N1212,【参考】数式用3!$AN$2:$BU$2,0)),"")</f>
        <v/>
      </c>
      <c r="Y1212" s="961"/>
      <c r="Z1212" s="450"/>
      <c r="AA1212" s="428"/>
      <c r="AB1212" s="338" t="str">
        <f>IFERROR(AA1212*VLOOKUP(AG1212,【参考】数式用3!$AN$24:$BU$27,MATCH(N1212,【参考】数式用3!$AN$2:$BU$2,0)),"")</f>
        <v/>
      </c>
      <c r="AC1212" s="50"/>
      <c r="AD1212" s="427" t="str">
        <f t="shared" si="75"/>
        <v/>
      </c>
      <c r="AE1212" s="323" t="str">
        <f t="shared" si="76"/>
        <v/>
      </c>
      <c r="AF1212" s="323" t="str">
        <f t="shared" si="77"/>
        <v/>
      </c>
      <c r="AG1212" s="323" t="str">
        <f t="shared" si="78"/>
        <v/>
      </c>
    </row>
    <row r="1213" spans="1:33" ht="25" customHeight="1">
      <c r="A1213" s="430">
        <v>1187</v>
      </c>
      <c r="B1213" s="908" t="str">
        <f>IF(基本情報入力シート!C1250="","",基本情報入力シート!C1250)</f>
        <v/>
      </c>
      <c r="C1213" s="909"/>
      <c r="D1213" s="909"/>
      <c r="E1213" s="909"/>
      <c r="F1213" s="909"/>
      <c r="G1213" s="909"/>
      <c r="H1213" s="909"/>
      <c r="I1213" s="909"/>
      <c r="J1213" s="325" t="str">
        <f>IF(基本情報入力シート!M1250="","",基本情報入力シート!M1250)</f>
        <v/>
      </c>
      <c r="K1213" s="325" t="str">
        <f>IF(基本情報入力シート!R1250="","",基本情報入力シート!R1250)</f>
        <v/>
      </c>
      <c r="L1213" s="325" t="str">
        <f>IF(基本情報入力シート!W1250="","",基本情報入力シート!W1250)</f>
        <v/>
      </c>
      <c r="M1213" s="335" t="str">
        <f>IF(基本情報入力シート!X1250="","",基本情報入力シート!X1250)</f>
        <v/>
      </c>
      <c r="N1213" s="339" t="str">
        <f>IF(基本情報入力シート!Y1250="","",基本情報入力シート!Y1250)</f>
        <v/>
      </c>
      <c r="O1213" s="47"/>
      <c r="P1213" s="48"/>
      <c r="Q1213" s="49"/>
      <c r="R1213" s="47"/>
      <c r="S1213" s="336"/>
      <c r="T1213" s="454" t="str">
        <f>IFERROR(S1213*VLOOKUP(AE1213,【参考】数式用3!$AN$3:$BU$14,MATCH(N1213,【参考】数式用3!$AN$2:$BU$2,0)),"")</f>
        <v/>
      </c>
      <c r="U1213" s="337"/>
      <c r="V1213" s="55"/>
      <c r="W1213" s="55"/>
      <c r="X1213" s="960" t="str">
        <f>IFERROR(V1213*VLOOKUP(AF1213,【参考】数式用3!$AN$15:$BU$23,MATCH(N1213,【参考】数式用3!$AN$2:$BU$2,0)),"")</f>
        <v/>
      </c>
      <c r="Y1213" s="961"/>
      <c r="Z1213" s="450"/>
      <c r="AA1213" s="428"/>
      <c r="AB1213" s="338" t="str">
        <f>IFERROR(AA1213*VLOOKUP(AG1213,【参考】数式用3!$AN$24:$BU$27,MATCH(N1213,【参考】数式用3!$AN$2:$BU$2,0)),"")</f>
        <v/>
      </c>
      <c r="AC1213" s="50"/>
      <c r="AD1213" s="427" t="str">
        <f t="shared" si="75"/>
        <v/>
      </c>
      <c r="AE1213" s="323" t="str">
        <f t="shared" si="76"/>
        <v/>
      </c>
      <c r="AF1213" s="323" t="str">
        <f t="shared" si="77"/>
        <v/>
      </c>
      <c r="AG1213" s="323" t="str">
        <f t="shared" si="78"/>
        <v/>
      </c>
    </row>
    <row r="1214" spans="1:33" ht="25" customHeight="1">
      <c r="A1214" s="430">
        <v>1188</v>
      </c>
      <c r="B1214" s="908" t="str">
        <f>IF(基本情報入力シート!C1251="","",基本情報入力シート!C1251)</f>
        <v/>
      </c>
      <c r="C1214" s="909"/>
      <c r="D1214" s="909"/>
      <c r="E1214" s="909"/>
      <c r="F1214" s="909"/>
      <c r="G1214" s="909"/>
      <c r="H1214" s="909"/>
      <c r="I1214" s="909"/>
      <c r="J1214" s="325" t="str">
        <f>IF(基本情報入力シート!M1251="","",基本情報入力シート!M1251)</f>
        <v/>
      </c>
      <c r="K1214" s="325" t="str">
        <f>IF(基本情報入力シート!R1251="","",基本情報入力シート!R1251)</f>
        <v/>
      </c>
      <c r="L1214" s="325" t="str">
        <f>IF(基本情報入力シート!W1251="","",基本情報入力シート!W1251)</f>
        <v/>
      </c>
      <c r="M1214" s="335" t="str">
        <f>IF(基本情報入力シート!X1251="","",基本情報入力シート!X1251)</f>
        <v/>
      </c>
      <c r="N1214" s="339" t="str">
        <f>IF(基本情報入力シート!Y1251="","",基本情報入力シート!Y1251)</f>
        <v/>
      </c>
      <c r="O1214" s="47"/>
      <c r="P1214" s="48"/>
      <c r="Q1214" s="49"/>
      <c r="R1214" s="47"/>
      <c r="S1214" s="336"/>
      <c r="T1214" s="454" t="str">
        <f>IFERROR(S1214*VLOOKUP(AE1214,【参考】数式用3!$AN$3:$BU$14,MATCH(N1214,【参考】数式用3!$AN$2:$BU$2,0)),"")</f>
        <v/>
      </c>
      <c r="U1214" s="337"/>
      <c r="V1214" s="55"/>
      <c r="W1214" s="55"/>
      <c r="X1214" s="960" t="str">
        <f>IFERROR(V1214*VLOOKUP(AF1214,【参考】数式用3!$AN$15:$BU$23,MATCH(N1214,【参考】数式用3!$AN$2:$BU$2,0)),"")</f>
        <v/>
      </c>
      <c r="Y1214" s="961"/>
      <c r="Z1214" s="450"/>
      <c r="AA1214" s="428"/>
      <c r="AB1214" s="338" t="str">
        <f>IFERROR(AA1214*VLOOKUP(AG1214,【参考】数式用3!$AN$24:$BU$27,MATCH(N1214,【参考】数式用3!$AN$2:$BU$2,0)),"")</f>
        <v/>
      </c>
      <c r="AC1214" s="50"/>
      <c r="AD1214" s="427" t="str">
        <f t="shared" si="75"/>
        <v/>
      </c>
      <c r="AE1214" s="323" t="str">
        <f t="shared" si="76"/>
        <v/>
      </c>
      <c r="AF1214" s="323" t="str">
        <f t="shared" si="77"/>
        <v/>
      </c>
      <c r="AG1214" s="323" t="str">
        <f t="shared" si="78"/>
        <v/>
      </c>
    </row>
    <row r="1215" spans="1:33" ht="25" customHeight="1">
      <c r="A1215" s="430">
        <v>1189</v>
      </c>
      <c r="B1215" s="908" t="str">
        <f>IF(基本情報入力シート!C1252="","",基本情報入力シート!C1252)</f>
        <v/>
      </c>
      <c r="C1215" s="909"/>
      <c r="D1215" s="909"/>
      <c r="E1215" s="909"/>
      <c r="F1215" s="909"/>
      <c r="G1215" s="909"/>
      <c r="H1215" s="909"/>
      <c r="I1215" s="909"/>
      <c r="J1215" s="325" t="str">
        <f>IF(基本情報入力シート!M1252="","",基本情報入力シート!M1252)</f>
        <v/>
      </c>
      <c r="K1215" s="325" t="str">
        <f>IF(基本情報入力シート!R1252="","",基本情報入力シート!R1252)</f>
        <v/>
      </c>
      <c r="L1215" s="325" t="str">
        <f>IF(基本情報入力シート!W1252="","",基本情報入力シート!W1252)</f>
        <v/>
      </c>
      <c r="M1215" s="335" t="str">
        <f>IF(基本情報入力シート!X1252="","",基本情報入力シート!X1252)</f>
        <v/>
      </c>
      <c r="N1215" s="339" t="str">
        <f>IF(基本情報入力シート!Y1252="","",基本情報入力シート!Y1252)</f>
        <v/>
      </c>
      <c r="O1215" s="47"/>
      <c r="P1215" s="48"/>
      <c r="Q1215" s="49"/>
      <c r="R1215" s="47"/>
      <c r="S1215" s="336"/>
      <c r="T1215" s="454" t="str">
        <f>IFERROR(S1215*VLOOKUP(AE1215,【参考】数式用3!$AN$3:$BU$14,MATCH(N1215,【参考】数式用3!$AN$2:$BU$2,0)),"")</f>
        <v/>
      </c>
      <c r="U1215" s="337"/>
      <c r="V1215" s="55"/>
      <c r="W1215" s="55"/>
      <c r="X1215" s="960" t="str">
        <f>IFERROR(V1215*VLOOKUP(AF1215,【参考】数式用3!$AN$15:$BU$23,MATCH(N1215,【参考】数式用3!$AN$2:$BU$2,0)),"")</f>
        <v/>
      </c>
      <c r="Y1215" s="961"/>
      <c r="Z1215" s="450"/>
      <c r="AA1215" s="428"/>
      <c r="AB1215" s="338" t="str">
        <f>IFERROR(AA1215*VLOOKUP(AG1215,【参考】数式用3!$AN$24:$BU$27,MATCH(N1215,【参考】数式用3!$AN$2:$BU$2,0)),"")</f>
        <v/>
      </c>
      <c r="AC1215" s="50"/>
      <c r="AD1215" s="427" t="str">
        <f t="shared" si="75"/>
        <v/>
      </c>
      <c r="AE1215" s="323" t="str">
        <f t="shared" si="76"/>
        <v/>
      </c>
      <c r="AF1215" s="323" t="str">
        <f t="shared" si="77"/>
        <v/>
      </c>
      <c r="AG1215" s="323" t="str">
        <f t="shared" si="78"/>
        <v/>
      </c>
    </row>
    <row r="1216" spans="1:33" s="324" customFormat="1" ht="25" customHeight="1">
      <c r="A1216" s="429" t="s">
        <v>295</v>
      </c>
      <c r="B1216" s="908" t="str">
        <f>IF(基本情報入力シート!C1253="","",基本情報入力シート!C1253)</f>
        <v/>
      </c>
      <c r="C1216" s="909"/>
      <c r="D1216" s="909"/>
      <c r="E1216" s="909"/>
      <c r="F1216" s="909"/>
      <c r="G1216" s="909"/>
      <c r="H1216" s="909"/>
      <c r="I1216" s="909"/>
      <c r="J1216" s="325" t="str">
        <f>IF(基本情報入力シート!M1253="","",基本情報入力シート!M1253)</f>
        <v/>
      </c>
      <c r="K1216" s="325" t="str">
        <f>IF(基本情報入力シート!R1253="","",基本情報入力シート!R1253)</f>
        <v/>
      </c>
      <c r="L1216" s="325" t="str">
        <f>IF(基本情報入力シート!W1253="","",基本情報入力シート!W1253)</f>
        <v/>
      </c>
      <c r="M1216" s="335" t="str">
        <f>IF(基本情報入力シート!X1253="","",基本情報入力シート!X1253)</f>
        <v/>
      </c>
      <c r="N1216" s="339" t="str">
        <f>IF(基本情報入力シート!Y1253="","",基本情報入力シート!Y1253)</f>
        <v/>
      </c>
      <c r="O1216" s="47"/>
      <c r="P1216" s="48"/>
      <c r="Q1216" s="49"/>
      <c r="R1216" s="47"/>
      <c r="S1216" s="336"/>
      <c r="T1216" s="454" t="str">
        <f>IFERROR(S1216*VLOOKUP(AE1216,【参考】数式用3!$AN$3:$BU$14,MATCH(N1216,【参考】数式用3!$AN$2:$BU$2,0)),"")</f>
        <v/>
      </c>
      <c r="U1216" s="337"/>
      <c r="V1216" s="55"/>
      <c r="W1216" s="55"/>
      <c r="X1216" s="960" t="str">
        <f>IFERROR(V1216*VLOOKUP(AF1216,【参考】数式用3!$AN$15:$BU$23,MATCH(N1216,【参考】数式用3!$AN$2:$BU$2,0)),"")</f>
        <v/>
      </c>
      <c r="Y1216" s="961"/>
      <c r="Z1216" s="450"/>
      <c r="AA1216" s="428"/>
      <c r="AB1216" s="338" t="str">
        <f>IFERROR(AA1216*VLOOKUP(AG1216,【参考】数式用3!$AN$24:$BU$27,MATCH(N1216,【参考】数式用3!$AN$2:$BU$2,0)),"")</f>
        <v/>
      </c>
      <c r="AC1216" s="50"/>
      <c r="AD1216" s="427" t="str">
        <f t="shared" si="75"/>
        <v/>
      </c>
      <c r="AE1216" s="323" t="str">
        <f t="shared" si="76"/>
        <v/>
      </c>
      <c r="AF1216" s="323" t="str">
        <f t="shared" si="77"/>
        <v/>
      </c>
      <c r="AG1216" s="323" t="str">
        <f t="shared" si="78"/>
        <v/>
      </c>
    </row>
    <row r="1217" spans="1:33" ht="25" customHeight="1">
      <c r="A1217" s="430">
        <v>1190</v>
      </c>
      <c r="B1217" s="908" t="str">
        <f>IF(基本情報入力シート!C1254="","",基本情報入力シート!C1254)</f>
        <v/>
      </c>
      <c r="C1217" s="909"/>
      <c r="D1217" s="909"/>
      <c r="E1217" s="909"/>
      <c r="F1217" s="909"/>
      <c r="G1217" s="909"/>
      <c r="H1217" s="909"/>
      <c r="I1217" s="909"/>
      <c r="J1217" s="325" t="str">
        <f>IF(基本情報入力シート!M1254="","",基本情報入力シート!M1254)</f>
        <v/>
      </c>
      <c r="K1217" s="325" t="str">
        <f>IF(基本情報入力シート!R1254="","",基本情報入力シート!R1254)</f>
        <v/>
      </c>
      <c r="L1217" s="325" t="str">
        <f>IF(基本情報入力シート!W1254="","",基本情報入力シート!W1254)</f>
        <v/>
      </c>
      <c r="M1217" s="335" t="str">
        <f>IF(基本情報入力シート!X1254="","",基本情報入力シート!X1254)</f>
        <v/>
      </c>
      <c r="N1217" s="339" t="str">
        <f>IF(基本情報入力シート!Y1254="","",基本情報入力シート!Y1254)</f>
        <v/>
      </c>
      <c r="O1217" s="47"/>
      <c r="P1217" s="48"/>
      <c r="Q1217" s="49"/>
      <c r="R1217" s="47"/>
      <c r="S1217" s="336"/>
      <c r="T1217" s="454" t="str">
        <f>IFERROR(S1217*VLOOKUP(AE1217,【参考】数式用3!$AN$3:$BU$14,MATCH(N1217,【参考】数式用3!$AN$2:$BU$2,0)),"")</f>
        <v/>
      </c>
      <c r="U1217" s="337"/>
      <c r="V1217" s="55"/>
      <c r="W1217" s="55"/>
      <c r="X1217" s="960" t="str">
        <f>IFERROR(V1217*VLOOKUP(AF1217,【参考】数式用3!$AN$15:$BU$23,MATCH(N1217,【参考】数式用3!$AN$2:$BU$2,0)),"")</f>
        <v/>
      </c>
      <c r="Y1217" s="961"/>
      <c r="Z1217" s="450"/>
      <c r="AA1217" s="428"/>
      <c r="AB1217" s="338" t="str">
        <f>IFERROR(AA1217*VLOOKUP(AG1217,【参考】数式用3!$AN$24:$BU$27,MATCH(N1217,【参考】数式用3!$AN$2:$BU$2,0)),"")</f>
        <v/>
      </c>
      <c r="AC1217" s="50"/>
      <c r="AD1217" s="427" t="str">
        <f t="shared" si="75"/>
        <v/>
      </c>
      <c r="AE1217" s="323" t="str">
        <f t="shared" si="76"/>
        <v/>
      </c>
      <c r="AF1217" s="323" t="str">
        <f t="shared" si="77"/>
        <v/>
      </c>
      <c r="AG1217" s="323" t="str">
        <f t="shared" si="78"/>
        <v/>
      </c>
    </row>
    <row r="1218" spans="1:33" ht="25" customHeight="1">
      <c r="A1218" s="430">
        <v>1191</v>
      </c>
      <c r="B1218" s="908" t="str">
        <f>IF(基本情報入力シート!C1255="","",基本情報入力シート!C1255)</f>
        <v/>
      </c>
      <c r="C1218" s="909"/>
      <c r="D1218" s="909"/>
      <c r="E1218" s="909"/>
      <c r="F1218" s="909"/>
      <c r="G1218" s="909"/>
      <c r="H1218" s="909"/>
      <c r="I1218" s="909"/>
      <c r="J1218" s="325" t="str">
        <f>IF(基本情報入力シート!M1255="","",基本情報入力シート!M1255)</f>
        <v/>
      </c>
      <c r="K1218" s="325" t="str">
        <f>IF(基本情報入力シート!R1255="","",基本情報入力シート!R1255)</f>
        <v/>
      </c>
      <c r="L1218" s="325" t="str">
        <f>IF(基本情報入力シート!W1255="","",基本情報入力シート!W1255)</f>
        <v/>
      </c>
      <c r="M1218" s="335" t="str">
        <f>IF(基本情報入力シート!X1255="","",基本情報入力シート!X1255)</f>
        <v/>
      </c>
      <c r="N1218" s="339" t="str">
        <f>IF(基本情報入力シート!Y1255="","",基本情報入力シート!Y1255)</f>
        <v/>
      </c>
      <c r="O1218" s="47"/>
      <c r="P1218" s="48"/>
      <c r="Q1218" s="49"/>
      <c r="R1218" s="47"/>
      <c r="S1218" s="336"/>
      <c r="T1218" s="454" t="str">
        <f>IFERROR(S1218*VLOOKUP(AE1218,【参考】数式用3!$AN$3:$BU$14,MATCH(N1218,【参考】数式用3!$AN$2:$BU$2,0)),"")</f>
        <v/>
      </c>
      <c r="U1218" s="337"/>
      <c r="V1218" s="55"/>
      <c r="W1218" s="55"/>
      <c r="X1218" s="960" t="str">
        <f>IFERROR(V1218*VLOOKUP(AF1218,【参考】数式用3!$AN$15:$BU$23,MATCH(N1218,【参考】数式用3!$AN$2:$BU$2,0)),"")</f>
        <v/>
      </c>
      <c r="Y1218" s="961"/>
      <c r="Z1218" s="450"/>
      <c r="AA1218" s="428"/>
      <c r="AB1218" s="338" t="str">
        <f>IFERROR(AA1218*VLOOKUP(AG1218,【参考】数式用3!$AN$24:$BU$27,MATCH(N1218,【参考】数式用3!$AN$2:$BU$2,0)),"")</f>
        <v/>
      </c>
      <c r="AC1218" s="50"/>
      <c r="AD1218" s="427" t="str">
        <f t="shared" si="75"/>
        <v/>
      </c>
      <c r="AE1218" s="323" t="str">
        <f t="shared" si="76"/>
        <v/>
      </c>
      <c r="AF1218" s="323" t="str">
        <f t="shared" si="77"/>
        <v/>
      </c>
      <c r="AG1218" s="323" t="str">
        <f t="shared" si="78"/>
        <v/>
      </c>
    </row>
    <row r="1219" spans="1:33" ht="25" customHeight="1">
      <c r="A1219" s="430">
        <v>1192</v>
      </c>
      <c r="B1219" s="908" t="str">
        <f>IF(基本情報入力シート!C1256="","",基本情報入力シート!C1256)</f>
        <v/>
      </c>
      <c r="C1219" s="909"/>
      <c r="D1219" s="909"/>
      <c r="E1219" s="909"/>
      <c r="F1219" s="909"/>
      <c r="G1219" s="909"/>
      <c r="H1219" s="909"/>
      <c r="I1219" s="909"/>
      <c r="J1219" s="325" t="str">
        <f>IF(基本情報入力シート!M1256="","",基本情報入力シート!M1256)</f>
        <v/>
      </c>
      <c r="K1219" s="325" t="str">
        <f>IF(基本情報入力シート!R1256="","",基本情報入力シート!R1256)</f>
        <v/>
      </c>
      <c r="L1219" s="325" t="str">
        <f>IF(基本情報入力シート!W1256="","",基本情報入力シート!W1256)</f>
        <v/>
      </c>
      <c r="M1219" s="335" t="str">
        <f>IF(基本情報入力シート!X1256="","",基本情報入力シート!X1256)</f>
        <v/>
      </c>
      <c r="N1219" s="339" t="str">
        <f>IF(基本情報入力シート!Y1256="","",基本情報入力シート!Y1256)</f>
        <v/>
      </c>
      <c r="O1219" s="47"/>
      <c r="P1219" s="48"/>
      <c r="Q1219" s="49"/>
      <c r="R1219" s="47"/>
      <c r="S1219" s="336"/>
      <c r="T1219" s="454" t="str">
        <f>IFERROR(S1219*VLOOKUP(AE1219,【参考】数式用3!$AN$3:$BU$14,MATCH(N1219,【参考】数式用3!$AN$2:$BU$2,0)),"")</f>
        <v/>
      </c>
      <c r="U1219" s="337"/>
      <c r="V1219" s="55"/>
      <c r="W1219" s="55"/>
      <c r="X1219" s="960" t="str">
        <f>IFERROR(V1219*VLOOKUP(AF1219,【参考】数式用3!$AN$15:$BU$23,MATCH(N1219,【参考】数式用3!$AN$2:$BU$2,0)),"")</f>
        <v/>
      </c>
      <c r="Y1219" s="961"/>
      <c r="Z1219" s="450"/>
      <c r="AA1219" s="428"/>
      <c r="AB1219" s="338" t="str">
        <f>IFERROR(AA1219*VLOOKUP(AG1219,【参考】数式用3!$AN$24:$BU$27,MATCH(N1219,【参考】数式用3!$AN$2:$BU$2,0)),"")</f>
        <v/>
      </c>
      <c r="AC1219" s="50"/>
      <c r="AD1219" s="427" t="str">
        <f t="shared" si="75"/>
        <v/>
      </c>
      <c r="AE1219" s="323" t="str">
        <f t="shared" si="76"/>
        <v/>
      </c>
      <c r="AF1219" s="323" t="str">
        <f t="shared" si="77"/>
        <v/>
      </c>
      <c r="AG1219" s="323" t="str">
        <f t="shared" si="78"/>
        <v/>
      </c>
    </row>
    <row r="1220" spans="1:33" ht="25" customHeight="1">
      <c r="A1220" s="430">
        <v>1193</v>
      </c>
      <c r="B1220" s="908" t="str">
        <f>IF(基本情報入力シート!C1257="","",基本情報入力シート!C1257)</f>
        <v/>
      </c>
      <c r="C1220" s="909"/>
      <c r="D1220" s="909"/>
      <c r="E1220" s="909"/>
      <c r="F1220" s="909"/>
      <c r="G1220" s="909"/>
      <c r="H1220" s="909"/>
      <c r="I1220" s="909"/>
      <c r="J1220" s="325" t="str">
        <f>IF(基本情報入力シート!M1257="","",基本情報入力シート!M1257)</f>
        <v/>
      </c>
      <c r="K1220" s="325" t="str">
        <f>IF(基本情報入力シート!R1257="","",基本情報入力シート!R1257)</f>
        <v/>
      </c>
      <c r="L1220" s="325" t="str">
        <f>IF(基本情報入力シート!W1257="","",基本情報入力シート!W1257)</f>
        <v/>
      </c>
      <c r="M1220" s="335" t="str">
        <f>IF(基本情報入力シート!X1257="","",基本情報入力シート!X1257)</f>
        <v/>
      </c>
      <c r="N1220" s="339" t="str">
        <f>IF(基本情報入力シート!Y1257="","",基本情報入力シート!Y1257)</f>
        <v/>
      </c>
      <c r="O1220" s="47"/>
      <c r="P1220" s="48"/>
      <c r="Q1220" s="49"/>
      <c r="R1220" s="47"/>
      <c r="S1220" s="336"/>
      <c r="T1220" s="454" t="str">
        <f>IFERROR(S1220*VLOOKUP(AE1220,【参考】数式用3!$AN$3:$BU$14,MATCH(N1220,【参考】数式用3!$AN$2:$BU$2,0)),"")</f>
        <v/>
      </c>
      <c r="U1220" s="337"/>
      <c r="V1220" s="55"/>
      <c r="W1220" s="55"/>
      <c r="X1220" s="960" t="str">
        <f>IFERROR(V1220*VLOOKUP(AF1220,【参考】数式用3!$AN$15:$BU$23,MATCH(N1220,【参考】数式用3!$AN$2:$BU$2,0)),"")</f>
        <v/>
      </c>
      <c r="Y1220" s="961"/>
      <c r="Z1220" s="450"/>
      <c r="AA1220" s="428"/>
      <c r="AB1220" s="338" t="str">
        <f>IFERROR(AA1220*VLOOKUP(AG1220,【参考】数式用3!$AN$24:$BU$27,MATCH(N1220,【参考】数式用3!$AN$2:$BU$2,0)),"")</f>
        <v/>
      </c>
      <c r="AC1220" s="50"/>
      <c r="AD1220" s="427" t="str">
        <f t="shared" si="75"/>
        <v/>
      </c>
      <c r="AE1220" s="323" t="str">
        <f t="shared" si="76"/>
        <v/>
      </c>
      <c r="AF1220" s="323" t="str">
        <f t="shared" si="77"/>
        <v/>
      </c>
      <c r="AG1220" s="323" t="str">
        <f t="shared" si="78"/>
        <v/>
      </c>
    </row>
    <row r="1221" spans="1:33" ht="25" customHeight="1">
      <c r="A1221" s="430">
        <v>1194</v>
      </c>
      <c r="B1221" s="908" t="str">
        <f>IF(基本情報入力シート!C1258="","",基本情報入力シート!C1258)</f>
        <v/>
      </c>
      <c r="C1221" s="909"/>
      <c r="D1221" s="909"/>
      <c r="E1221" s="909"/>
      <c r="F1221" s="909"/>
      <c r="G1221" s="909"/>
      <c r="H1221" s="909"/>
      <c r="I1221" s="909"/>
      <c r="J1221" s="325" t="str">
        <f>IF(基本情報入力シート!M1258="","",基本情報入力シート!M1258)</f>
        <v/>
      </c>
      <c r="K1221" s="325" t="str">
        <f>IF(基本情報入力シート!R1258="","",基本情報入力シート!R1258)</f>
        <v/>
      </c>
      <c r="L1221" s="325" t="str">
        <f>IF(基本情報入力シート!W1258="","",基本情報入力シート!W1258)</f>
        <v/>
      </c>
      <c r="M1221" s="335" t="str">
        <f>IF(基本情報入力シート!X1258="","",基本情報入力シート!X1258)</f>
        <v/>
      </c>
      <c r="N1221" s="339" t="str">
        <f>IF(基本情報入力シート!Y1258="","",基本情報入力シート!Y1258)</f>
        <v/>
      </c>
      <c r="O1221" s="47"/>
      <c r="P1221" s="48"/>
      <c r="Q1221" s="49"/>
      <c r="R1221" s="47"/>
      <c r="S1221" s="336"/>
      <c r="T1221" s="454" t="str">
        <f>IFERROR(S1221*VLOOKUP(AE1221,【参考】数式用3!$AN$3:$BU$14,MATCH(N1221,【参考】数式用3!$AN$2:$BU$2,0)),"")</f>
        <v/>
      </c>
      <c r="U1221" s="337"/>
      <c r="V1221" s="55"/>
      <c r="W1221" s="55"/>
      <c r="X1221" s="960" t="str">
        <f>IFERROR(V1221*VLOOKUP(AF1221,【参考】数式用3!$AN$15:$BU$23,MATCH(N1221,【参考】数式用3!$AN$2:$BU$2,0)),"")</f>
        <v/>
      </c>
      <c r="Y1221" s="961"/>
      <c r="Z1221" s="450"/>
      <c r="AA1221" s="428"/>
      <c r="AB1221" s="338" t="str">
        <f>IFERROR(AA1221*VLOOKUP(AG1221,【参考】数式用3!$AN$24:$BU$27,MATCH(N1221,【参考】数式用3!$AN$2:$BU$2,0)),"")</f>
        <v/>
      </c>
      <c r="AC1221" s="50"/>
      <c r="AD1221" s="427" t="str">
        <f t="shared" si="75"/>
        <v/>
      </c>
      <c r="AE1221" s="323" t="str">
        <f t="shared" si="76"/>
        <v/>
      </c>
      <c r="AF1221" s="323" t="str">
        <f t="shared" si="77"/>
        <v/>
      </c>
      <c r="AG1221" s="323" t="str">
        <f t="shared" si="78"/>
        <v/>
      </c>
    </row>
    <row r="1222" spans="1:33" ht="25" customHeight="1">
      <c r="A1222" s="430">
        <v>1195</v>
      </c>
      <c r="B1222" s="908" t="str">
        <f>IF(基本情報入力シート!C1259="","",基本情報入力シート!C1259)</f>
        <v/>
      </c>
      <c r="C1222" s="909"/>
      <c r="D1222" s="909"/>
      <c r="E1222" s="909"/>
      <c r="F1222" s="909"/>
      <c r="G1222" s="909"/>
      <c r="H1222" s="909"/>
      <c r="I1222" s="909"/>
      <c r="J1222" s="325" t="str">
        <f>IF(基本情報入力シート!M1259="","",基本情報入力シート!M1259)</f>
        <v/>
      </c>
      <c r="K1222" s="325" t="str">
        <f>IF(基本情報入力シート!R1259="","",基本情報入力シート!R1259)</f>
        <v/>
      </c>
      <c r="L1222" s="325" t="str">
        <f>IF(基本情報入力シート!W1259="","",基本情報入力シート!W1259)</f>
        <v/>
      </c>
      <c r="M1222" s="335" t="str">
        <f>IF(基本情報入力シート!X1259="","",基本情報入力シート!X1259)</f>
        <v/>
      </c>
      <c r="N1222" s="339" t="str">
        <f>IF(基本情報入力シート!Y1259="","",基本情報入力シート!Y1259)</f>
        <v/>
      </c>
      <c r="O1222" s="47"/>
      <c r="P1222" s="48"/>
      <c r="Q1222" s="49"/>
      <c r="R1222" s="47"/>
      <c r="S1222" s="336"/>
      <c r="T1222" s="454" t="str">
        <f>IFERROR(S1222*VLOOKUP(AE1222,【参考】数式用3!$AN$3:$BU$14,MATCH(N1222,【参考】数式用3!$AN$2:$BU$2,0)),"")</f>
        <v/>
      </c>
      <c r="U1222" s="337"/>
      <c r="V1222" s="55"/>
      <c r="W1222" s="55"/>
      <c r="X1222" s="960" t="str">
        <f>IFERROR(V1222*VLOOKUP(AF1222,【参考】数式用3!$AN$15:$BU$23,MATCH(N1222,【参考】数式用3!$AN$2:$BU$2,0)),"")</f>
        <v/>
      </c>
      <c r="Y1222" s="961"/>
      <c r="Z1222" s="450"/>
      <c r="AA1222" s="428"/>
      <c r="AB1222" s="338" t="str">
        <f>IFERROR(AA1222*VLOOKUP(AG1222,【参考】数式用3!$AN$24:$BU$27,MATCH(N1222,【参考】数式用3!$AN$2:$BU$2,0)),"")</f>
        <v/>
      </c>
      <c r="AC1222" s="50"/>
      <c r="AD1222" s="427" t="str">
        <f t="shared" si="75"/>
        <v/>
      </c>
      <c r="AE1222" s="323" t="str">
        <f t="shared" si="76"/>
        <v/>
      </c>
      <c r="AF1222" s="323" t="str">
        <f t="shared" si="77"/>
        <v/>
      </c>
      <c r="AG1222" s="323" t="str">
        <f t="shared" si="78"/>
        <v/>
      </c>
    </row>
    <row r="1223" spans="1:33" ht="25" customHeight="1">
      <c r="A1223" s="430">
        <v>1196</v>
      </c>
      <c r="B1223" s="908" t="str">
        <f>IF(基本情報入力シート!C1260="","",基本情報入力シート!C1260)</f>
        <v/>
      </c>
      <c r="C1223" s="909"/>
      <c r="D1223" s="909"/>
      <c r="E1223" s="909"/>
      <c r="F1223" s="909"/>
      <c r="G1223" s="909"/>
      <c r="H1223" s="909"/>
      <c r="I1223" s="909"/>
      <c r="J1223" s="325" t="str">
        <f>IF(基本情報入力シート!M1260="","",基本情報入力シート!M1260)</f>
        <v/>
      </c>
      <c r="K1223" s="325" t="str">
        <f>IF(基本情報入力シート!R1260="","",基本情報入力シート!R1260)</f>
        <v/>
      </c>
      <c r="L1223" s="325" t="str">
        <f>IF(基本情報入力シート!W1260="","",基本情報入力シート!W1260)</f>
        <v/>
      </c>
      <c r="M1223" s="335" t="str">
        <f>IF(基本情報入力シート!X1260="","",基本情報入力シート!X1260)</f>
        <v/>
      </c>
      <c r="N1223" s="339" t="str">
        <f>IF(基本情報入力シート!Y1260="","",基本情報入力シート!Y1260)</f>
        <v/>
      </c>
      <c r="O1223" s="47"/>
      <c r="P1223" s="48"/>
      <c r="Q1223" s="49"/>
      <c r="R1223" s="47"/>
      <c r="S1223" s="336"/>
      <c r="T1223" s="454" t="str">
        <f>IFERROR(S1223*VLOOKUP(AE1223,【参考】数式用3!$AN$3:$BU$14,MATCH(N1223,【参考】数式用3!$AN$2:$BU$2,0)),"")</f>
        <v/>
      </c>
      <c r="U1223" s="337"/>
      <c r="V1223" s="55"/>
      <c r="W1223" s="55"/>
      <c r="X1223" s="960" t="str">
        <f>IFERROR(V1223*VLOOKUP(AF1223,【参考】数式用3!$AN$15:$BU$23,MATCH(N1223,【参考】数式用3!$AN$2:$BU$2,0)),"")</f>
        <v/>
      </c>
      <c r="Y1223" s="961"/>
      <c r="Z1223" s="450"/>
      <c r="AA1223" s="428"/>
      <c r="AB1223" s="338" t="str">
        <f>IFERROR(AA1223*VLOOKUP(AG1223,【参考】数式用3!$AN$24:$BU$27,MATCH(N1223,【参考】数式用3!$AN$2:$BU$2,0)),"")</f>
        <v/>
      </c>
      <c r="AC1223" s="50"/>
      <c r="AD1223" s="427" t="str">
        <f t="shared" si="75"/>
        <v/>
      </c>
      <c r="AE1223" s="323" t="str">
        <f t="shared" si="76"/>
        <v/>
      </c>
      <c r="AF1223" s="323" t="str">
        <f t="shared" si="77"/>
        <v/>
      </c>
      <c r="AG1223" s="323" t="str">
        <f t="shared" si="78"/>
        <v/>
      </c>
    </row>
    <row r="1224" spans="1:33" ht="25" customHeight="1">
      <c r="A1224" s="430">
        <v>1197</v>
      </c>
      <c r="B1224" s="908" t="str">
        <f>IF(基本情報入力シート!C1261="","",基本情報入力シート!C1261)</f>
        <v/>
      </c>
      <c r="C1224" s="909"/>
      <c r="D1224" s="909"/>
      <c r="E1224" s="909"/>
      <c r="F1224" s="909"/>
      <c r="G1224" s="909"/>
      <c r="H1224" s="909"/>
      <c r="I1224" s="909"/>
      <c r="J1224" s="325" t="str">
        <f>IF(基本情報入力シート!M1261="","",基本情報入力シート!M1261)</f>
        <v/>
      </c>
      <c r="K1224" s="325" t="str">
        <f>IF(基本情報入力シート!R1261="","",基本情報入力シート!R1261)</f>
        <v/>
      </c>
      <c r="L1224" s="325" t="str">
        <f>IF(基本情報入力シート!W1261="","",基本情報入力シート!W1261)</f>
        <v/>
      </c>
      <c r="M1224" s="335" t="str">
        <f>IF(基本情報入力シート!X1261="","",基本情報入力シート!X1261)</f>
        <v/>
      </c>
      <c r="N1224" s="339" t="str">
        <f>IF(基本情報入力シート!Y1261="","",基本情報入力シート!Y1261)</f>
        <v/>
      </c>
      <c r="O1224" s="47"/>
      <c r="P1224" s="48"/>
      <c r="Q1224" s="49"/>
      <c r="R1224" s="47"/>
      <c r="S1224" s="336"/>
      <c r="T1224" s="454" t="str">
        <f>IFERROR(S1224*VLOOKUP(AE1224,【参考】数式用3!$AN$3:$BU$14,MATCH(N1224,【参考】数式用3!$AN$2:$BU$2,0)),"")</f>
        <v/>
      </c>
      <c r="U1224" s="337"/>
      <c r="V1224" s="55"/>
      <c r="W1224" s="55"/>
      <c r="X1224" s="960" t="str">
        <f>IFERROR(V1224*VLOOKUP(AF1224,【参考】数式用3!$AN$15:$BU$23,MATCH(N1224,【参考】数式用3!$AN$2:$BU$2,0)),"")</f>
        <v/>
      </c>
      <c r="Y1224" s="961"/>
      <c r="Z1224" s="450"/>
      <c r="AA1224" s="428"/>
      <c r="AB1224" s="338" t="str">
        <f>IFERROR(AA1224*VLOOKUP(AG1224,【参考】数式用3!$AN$24:$BU$27,MATCH(N1224,【参考】数式用3!$AN$2:$BU$2,0)),"")</f>
        <v/>
      </c>
      <c r="AC1224" s="50"/>
      <c r="AD1224" s="427" t="str">
        <f t="shared" si="75"/>
        <v/>
      </c>
      <c r="AE1224" s="323" t="str">
        <f t="shared" si="76"/>
        <v/>
      </c>
      <c r="AF1224" s="323" t="str">
        <f t="shared" si="77"/>
        <v/>
      </c>
      <c r="AG1224" s="323" t="str">
        <f t="shared" si="78"/>
        <v/>
      </c>
    </row>
    <row r="1225" spans="1:33" ht="25" customHeight="1">
      <c r="A1225" s="430">
        <v>1198</v>
      </c>
      <c r="B1225" s="908" t="str">
        <f>IF(基本情報入力シート!C1262="","",基本情報入力シート!C1262)</f>
        <v/>
      </c>
      <c r="C1225" s="909"/>
      <c r="D1225" s="909"/>
      <c r="E1225" s="909"/>
      <c r="F1225" s="909"/>
      <c r="G1225" s="909"/>
      <c r="H1225" s="909"/>
      <c r="I1225" s="909"/>
      <c r="J1225" s="325" t="str">
        <f>IF(基本情報入力シート!M1262="","",基本情報入力シート!M1262)</f>
        <v/>
      </c>
      <c r="K1225" s="325" t="str">
        <f>IF(基本情報入力シート!R1262="","",基本情報入力シート!R1262)</f>
        <v/>
      </c>
      <c r="L1225" s="325" t="str">
        <f>IF(基本情報入力シート!W1262="","",基本情報入力シート!W1262)</f>
        <v/>
      </c>
      <c r="M1225" s="335" t="str">
        <f>IF(基本情報入力シート!X1262="","",基本情報入力シート!X1262)</f>
        <v/>
      </c>
      <c r="N1225" s="339" t="str">
        <f>IF(基本情報入力シート!Y1262="","",基本情報入力シート!Y1262)</f>
        <v/>
      </c>
      <c r="O1225" s="47"/>
      <c r="P1225" s="48"/>
      <c r="Q1225" s="49"/>
      <c r="R1225" s="47"/>
      <c r="S1225" s="336"/>
      <c r="T1225" s="454" t="str">
        <f>IFERROR(S1225*VLOOKUP(AE1225,【参考】数式用3!$AN$3:$BU$14,MATCH(N1225,【参考】数式用3!$AN$2:$BU$2,0)),"")</f>
        <v/>
      </c>
      <c r="U1225" s="337"/>
      <c r="V1225" s="55"/>
      <c r="W1225" s="55"/>
      <c r="X1225" s="960" t="str">
        <f>IFERROR(V1225*VLOOKUP(AF1225,【参考】数式用3!$AN$15:$BU$23,MATCH(N1225,【参考】数式用3!$AN$2:$BU$2,0)),"")</f>
        <v/>
      </c>
      <c r="Y1225" s="961"/>
      <c r="Z1225" s="450"/>
      <c r="AA1225" s="428"/>
      <c r="AB1225" s="338" t="str">
        <f>IFERROR(AA1225*VLOOKUP(AG1225,【参考】数式用3!$AN$24:$BU$27,MATCH(N1225,【参考】数式用3!$AN$2:$BU$2,0)),"")</f>
        <v/>
      </c>
      <c r="AC1225" s="50"/>
      <c r="AD1225" s="427" t="str">
        <f t="shared" si="75"/>
        <v/>
      </c>
      <c r="AE1225" s="323" t="str">
        <f t="shared" si="76"/>
        <v/>
      </c>
      <c r="AF1225" s="323" t="str">
        <f t="shared" si="77"/>
        <v/>
      </c>
      <c r="AG1225" s="323" t="str">
        <f t="shared" si="78"/>
        <v/>
      </c>
    </row>
    <row r="1226" spans="1:33" ht="25" customHeight="1">
      <c r="A1226" s="430">
        <v>1199</v>
      </c>
      <c r="B1226" s="908" t="str">
        <f>IF(基本情報入力シート!C1263="","",基本情報入力シート!C1263)</f>
        <v/>
      </c>
      <c r="C1226" s="909"/>
      <c r="D1226" s="909"/>
      <c r="E1226" s="909"/>
      <c r="F1226" s="909"/>
      <c r="G1226" s="909"/>
      <c r="H1226" s="909"/>
      <c r="I1226" s="909"/>
      <c r="J1226" s="325" t="str">
        <f>IF(基本情報入力シート!M1263="","",基本情報入力シート!M1263)</f>
        <v/>
      </c>
      <c r="K1226" s="325" t="str">
        <f>IF(基本情報入力シート!R1263="","",基本情報入力シート!R1263)</f>
        <v/>
      </c>
      <c r="L1226" s="325" t="str">
        <f>IF(基本情報入力シート!W1263="","",基本情報入力シート!W1263)</f>
        <v/>
      </c>
      <c r="M1226" s="335" t="str">
        <f>IF(基本情報入力シート!X1263="","",基本情報入力シート!X1263)</f>
        <v/>
      </c>
      <c r="N1226" s="339" t="str">
        <f>IF(基本情報入力シート!Y1263="","",基本情報入力シート!Y1263)</f>
        <v/>
      </c>
      <c r="O1226" s="47"/>
      <c r="P1226" s="48"/>
      <c r="Q1226" s="49"/>
      <c r="R1226" s="47"/>
      <c r="S1226" s="336"/>
      <c r="T1226" s="454" t="str">
        <f>IFERROR(S1226*VLOOKUP(AE1226,【参考】数式用3!$AN$3:$BU$14,MATCH(N1226,【参考】数式用3!$AN$2:$BU$2,0)),"")</f>
        <v/>
      </c>
      <c r="U1226" s="337"/>
      <c r="V1226" s="55"/>
      <c r="W1226" s="55"/>
      <c r="X1226" s="960" t="str">
        <f>IFERROR(V1226*VLOOKUP(AF1226,【参考】数式用3!$AN$15:$BU$23,MATCH(N1226,【参考】数式用3!$AN$2:$BU$2,0)),"")</f>
        <v/>
      </c>
      <c r="Y1226" s="961"/>
      <c r="Z1226" s="450"/>
      <c r="AA1226" s="428"/>
      <c r="AB1226" s="338" t="str">
        <f>IFERROR(AA1226*VLOOKUP(AG1226,【参考】数式用3!$AN$24:$BU$27,MATCH(N1226,【参考】数式用3!$AN$2:$BU$2,0)),"")</f>
        <v/>
      </c>
      <c r="AC1226" s="50"/>
      <c r="AD1226" s="427" t="str">
        <f t="shared" si="75"/>
        <v/>
      </c>
      <c r="AE1226" s="323" t="str">
        <f t="shared" si="76"/>
        <v/>
      </c>
      <c r="AF1226" s="323" t="str">
        <f t="shared" si="77"/>
        <v/>
      </c>
      <c r="AG1226" s="323" t="str">
        <f t="shared" si="78"/>
        <v/>
      </c>
    </row>
    <row r="1227" spans="1:33" ht="25" customHeight="1" thickBot="1">
      <c r="A1227" s="430">
        <v>1200</v>
      </c>
      <c r="B1227" s="988" t="str">
        <f>IF(基本情報入力シート!C1264="","",基本情報入力シート!C1264)</f>
        <v/>
      </c>
      <c r="C1227" s="989"/>
      <c r="D1227" s="989"/>
      <c r="E1227" s="989"/>
      <c r="F1227" s="989"/>
      <c r="G1227" s="989"/>
      <c r="H1227" s="989"/>
      <c r="I1227" s="989"/>
      <c r="J1227" s="441" t="str">
        <f>IF(基本情報入力シート!M1264="","",基本情報入力シート!M1264)</f>
        <v/>
      </c>
      <c r="K1227" s="441" t="str">
        <f>IF(基本情報入力シート!R1264="","",基本情報入力シート!R1264)</f>
        <v/>
      </c>
      <c r="L1227" s="441" t="str">
        <f>IF(基本情報入力シート!W1264="","",基本情報入力シート!W1264)</f>
        <v/>
      </c>
      <c r="M1227" s="442" t="str">
        <f>IF(基本情報入力シート!X1264="","",基本情報入力シート!X1264)</f>
        <v/>
      </c>
      <c r="N1227" s="457" t="str">
        <f>IF(基本情報入力シート!Y1264="","",基本情報入力シート!Y1264)</f>
        <v/>
      </c>
      <c r="O1227" s="455"/>
      <c r="P1227" s="443"/>
      <c r="Q1227" s="458"/>
      <c r="R1227" s="455"/>
      <c r="S1227" s="444"/>
      <c r="T1227" s="456" t="str">
        <f>IFERROR(S1227*VLOOKUP(AE1227,【参考】数式用3!$AN$3:$BU$14,MATCH(N1227,【参考】数式用3!$AN$2:$BU$2,0)),"")</f>
        <v/>
      </c>
      <c r="U1227" s="452"/>
      <c r="V1227" s="445"/>
      <c r="W1227" s="445"/>
      <c r="X1227" s="990" t="str">
        <f>IFERROR(V1227*VLOOKUP(AF1227,【参考】数式用3!$AN$15:$BU$23,MATCH(N1227,【参考】数式用3!$AN$2:$BU$2,0)),"")</f>
        <v/>
      </c>
      <c r="Y1227" s="991"/>
      <c r="Z1227" s="451"/>
      <c r="AA1227" s="447"/>
      <c r="AB1227" s="446" t="str">
        <f>IFERROR(AA1227*VLOOKUP(AG1227,【参考】数式用3!$AN$24:$BU$27,MATCH(N1227,【参考】数式用3!$AN$2:$BU$2,0)),"")</f>
        <v/>
      </c>
      <c r="AC1227" s="448"/>
      <c r="AD1227" s="427" t="str">
        <f t="shared" si="75"/>
        <v/>
      </c>
      <c r="AE1227" s="323" t="str">
        <f t="shared" si="76"/>
        <v/>
      </c>
      <c r="AF1227" s="323" t="str">
        <f t="shared" si="77"/>
        <v/>
      </c>
      <c r="AG1227" s="323" t="str">
        <f t="shared" si="78"/>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67">
    <mergeCell ref="B1226:I1226"/>
    <mergeCell ref="X1226:Y1226"/>
    <mergeCell ref="B1227:I1227"/>
    <mergeCell ref="X1227:Y1227"/>
    <mergeCell ref="B1221:I1221"/>
    <mergeCell ref="X1221:Y1221"/>
    <mergeCell ref="B1222:I1222"/>
    <mergeCell ref="X1222:Y1222"/>
    <mergeCell ref="B1223:I1223"/>
    <mergeCell ref="X1223:Y1223"/>
    <mergeCell ref="B1224:I1224"/>
    <mergeCell ref="X1224:Y1224"/>
    <mergeCell ref="B1225:I1225"/>
    <mergeCell ref="X1225:Y1225"/>
    <mergeCell ref="B1216:I1216"/>
    <mergeCell ref="X1216:Y1216"/>
    <mergeCell ref="B1217:I1217"/>
    <mergeCell ref="X1217:Y1217"/>
    <mergeCell ref="B1218:I1218"/>
    <mergeCell ref="X1218:Y1218"/>
    <mergeCell ref="B1219:I1219"/>
    <mergeCell ref="X1219:Y1219"/>
    <mergeCell ref="B1220:I1220"/>
    <mergeCell ref="X1220:Y122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57:Y57"/>
    <mergeCell ref="X71:Y71"/>
    <mergeCell ref="X72:Y72"/>
    <mergeCell ref="X73:Y73"/>
    <mergeCell ref="X74:Y74"/>
    <mergeCell ref="X75:Y75"/>
    <mergeCell ref="X76:Y76"/>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77:Y77"/>
    <mergeCell ref="X60:Y60"/>
    <mergeCell ref="X61:Y61"/>
    <mergeCell ref="X62:Y62"/>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33:Y33"/>
    <mergeCell ref="X34:Y34"/>
    <mergeCell ref="X35:Y35"/>
    <mergeCell ref="X36:Y36"/>
    <mergeCell ref="X37:Y37"/>
    <mergeCell ref="X38:Y38"/>
    <mergeCell ref="X39:Y39"/>
    <mergeCell ref="X40:Y40"/>
    <mergeCell ref="X41:Y41"/>
    <mergeCell ref="X63:Y63"/>
    <mergeCell ref="X64:Y64"/>
    <mergeCell ref="X65:Y65"/>
    <mergeCell ref="X66:Y66"/>
    <mergeCell ref="X67:Y67"/>
    <mergeCell ref="X68:Y68"/>
    <mergeCell ref="X69:Y69"/>
    <mergeCell ref="X70:Y70"/>
    <mergeCell ref="B58:I58"/>
    <mergeCell ref="B59:I59"/>
    <mergeCell ref="B60:I60"/>
    <mergeCell ref="B61:I61"/>
    <mergeCell ref="B62:I62"/>
    <mergeCell ref="B77:I77"/>
    <mergeCell ref="B68:I68"/>
    <mergeCell ref="B69:I69"/>
    <mergeCell ref="B70:I70"/>
    <mergeCell ref="B71:I71"/>
    <mergeCell ref="B72:I72"/>
    <mergeCell ref="X58:Y58"/>
    <mergeCell ref="X59:Y59"/>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88:I88"/>
    <mergeCell ref="B89:I89"/>
    <mergeCell ref="B90:I90"/>
    <mergeCell ref="B91:I91"/>
    <mergeCell ref="B92:I92"/>
    <mergeCell ref="B83:I83"/>
    <mergeCell ref="B84:I84"/>
    <mergeCell ref="B85:I85"/>
    <mergeCell ref="B86:I86"/>
    <mergeCell ref="B87:I87"/>
    <mergeCell ref="B36:I36"/>
    <mergeCell ref="B37:I37"/>
    <mergeCell ref="B51:I51"/>
    <mergeCell ref="B49:I49"/>
    <mergeCell ref="B50:I50"/>
    <mergeCell ref="B53:I53"/>
    <mergeCell ref="B54:I54"/>
    <mergeCell ref="B55:I55"/>
    <mergeCell ref="B56:I56"/>
    <mergeCell ref="B30:I30"/>
    <mergeCell ref="B28:I28"/>
    <mergeCell ref="B29:I29"/>
    <mergeCell ref="B48:I48"/>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2:I82"/>
    <mergeCell ref="B73:I73"/>
    <mergeCell ref="X24:Y24"/>
    <mergeCell ref="X25:Y25"/>
    <mergeCell ref="X20:Y20"/>
    <mergeCell ref="X21:Y21"/>
    <mergeCell ref="X22:Y22"/>
    <mergeCell ref="X23:Y23"/>
    <mergeCell ref="X26:Y26"/>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2:I32"/>
    <mergeCell ref="B23:I23"/>
    <mergeCell ref="B24:I24"/>
    <mergeCell ref="X27:Y27"/>
    <mergeCell ref="X28:Y28"/>
    <mergeCell ref="X29:Y29"/>
    <mergeCell ref="X30:Y30"/>
    <mergeCell ref="B34:I34"/>
    <mergeCell ref="B35:I35"/>
    <mergeCell ref="X18:Y18"/>
    <mergeCell ref="X19:Y19"/>
    <mergeCell ref="X16:Y16"/>
    <mergeCell ref="B20:I20"/>
    <mergeCell ref="B21:I21"/>
    <mergeCell ref="B11:X11"/>
    <mergeCell ref="X8:AB9"/>
    <mergeCell ref="W8:W9"/>
    <mergeCell ref="S8:U8"/>
    <mergeCell ref="S9:U9"/>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AE12:AE15"/>
    <mergeCell ref="AF12:AF15"/>
    <mergeCell ref="AG12:AG15"/>
    <mergeCell ref="AB1:AC1"/>
    <mergeCell ref="B31:I31"/>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B6:M6"/>
    <mergeCell ref="B18:I18"/>
    <mergeCell ref="B22:I22"/>
    <mergeCell ref="B16:I16"/>
    <mergeCell ref="B17:I17"/>
    <mergeCell ref="O12:Q12"/>
    <mergeCell ref="O13:O15"/>
    <mergeCell ref="P13:P15"/>
    <mergeCell ref="Q13:Q15"/>
    <mergeCell ref="X17:Y17"/>
    <mergeCell ref="Z13:AC13"/>
    <mergeCell ref="B19:I19"/>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227">
    <cfRule type="expression" dxfId="16" priority="19">
      <formula>OR(U16="特定加算なし",U16="")</formula>
    </cfRule>
  </conditionalFormatting>
  <conditionalFormatting sqref="AA16:AA1227">
    <cfRule type="expression" dxfId="15" priority="16">
      <formula>OR(Z16="ベア加算なし",Z16="")</formula>
    </cfRule>
  </conditionalFormatting>
  <conditionalFormatting sqref="S16:S1227">
    <cfRule type="expression" dxfId="14" priority="13">
      <formula>R16=""</formula>
    </cfRule>
  </conditionalFormatting>
  <conditionalFormatting sqref="W16:W1227">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227 U16:U1227 Z16:Z1227">
    <cfRule type="expression" dxfId="12" priority="11">
      <formula>$N16=""</formula>
    </cfRule>
  </conditionalFormatting>
  <conditionalFormatting sqref="AC16:AC1227">
    <cfRule type="expression" dxfId="11" priority="2">
      <formula>AND(AB16&lt;&gt;"",AB16&lt;&gt;0)</formula>
    </cfRule>
  </conditionalFormatting>
  <dataValidations count="2">
    <dataValidation imeMode="halfAlpha" allowBlank="1" showInputMessage="1" showErrorMessage="1" sqref="B16:B1227"/>
    <dataValidation type="whole" operator="greaterThanOrEqual" allowBlank="1" showInputMessage="1" showErrorMessage="1" prompt="要件を満たす職員数を記入してください。" sqref="W16:W122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R16:R1227</xm:sqref>
        </x14:dataValidation>
        <x14:dataValidation type="list" allowBlank="1" showInputMessage="1" showErrorMessage="1">
          <x14:formula1>
            <xm:f>【参考】数式用!$F$4:$H$4</xm:f>
          </x14:formula1>
          <xm:sqref>U16:U1227 P16:P1227</xm:sqref>
        </x14:dataValidation>
        <x14:dataValidation type="list" allowBlank="1" showInputMessage="1" showErrorMessage="1">
          <x14:formula1>
            <xm:f>【参考】数式用!$I$4:$J$4</xm:f>
          </x14:formula1>
          <xm:sqref>Z16:Z1227 Q16:Q1227</xm:sqref>
        </x14:dataValidation>
        <x14:dataValidation type="list" allowBlank="1" showInputMessage="1" showErrorMessage="1">
          <x14:formula1>
            <xm:f>【参考】数式用!$B$4:$E$4</xm:f>
          </x14:formula1>
          <xm:sqref>O16:O1227</xm:sqref>
        </x14:dataValidation>
        <x14:dataValidation type="list" allowBlank="1" showInputMessage="1" showErrorMessage="1">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224"/>
  <sheetViews>
    <sheetView view="pageBreakPreview" zoomScale="80" zoomScaleNormal="120" zoomScaleSheetLayoutView="80" workbookViewId="0">
      <selection activeCell="O14" sqref="O14"/>
    </sheetView>
  </sheetViews>
  <sheetFormatPr defaultColWidth="9" defaultRowHeight="13"/>
  <cols>
    <col min="1" max="1" width="6.08984375" customWidth="1"/>
    <col min="2" max="9" width="1.36328125" customWidth="1"/>
    <col min="10" max="10" width="17.36328125" customWidth="1"/>
    <col min="11" max="11" width="8.08984375" customWidth="1"/>
    <col min="12" max="12" width="10.08984375" customWidth="1"/>
    <col min="13" max="14" width="19.36328125" customWidth="1"/>
    <col min="15" max="15" width="13.36328125" customWidth="1"/>
    <col min="16" max="16" width="4.08984375" customWidth="1"/>
    <col min="17" max="17" width="6" customWidth="1"/>
    <col min="18" max="18" width="10.6328125" customWidth="1"/>
    <col min="19" max="19" width="7" style="279" customWidth="1"/>
    <col min="20" max="20" width="7.08984375" customWidth="1"/>
    <col min="21" max="21" width="5.08984375" customWidth="1"/>
    <col min="22" max="22" width="11.7265625" customWidth="1"/>
    <col min="23" max="23" width="10.26953125" customWidth="1"/>
    <col min="24" max="24" width="10.6328125" customWidth="1"/>
    <col min="25" max="25" width="6.90625" customWidth="1"/>
    <col min="26" max="26" width="3.90625" customWidth="1"/>
    <col min="27" max="27" width="7.6328125" style="279" customWidth="1"/>
    <col min="28" max="28" width="11.6328125" customWidth="1"/>
    <col min="29" max="29" width="11.6328125" bestFit="1" customWidth="1"/>
    <col min="30" max="30" width="10.36328125" hidden="1" customWidth="1"/>
    <col min="31" max="31" width="10.7265625" hidden="1" customWidth="1"/>
    <col min="32" max="32" width="24.7265625" hidden="1" customWidth="1"/>
    <col min="33" max="33" width="24.36328125" hidden="1" customWidth="1"/>
    <col min="34" max="16384" width="9" style="306"/>
  </cols>
  <sheetData>
    <row r="1" spans="1:33" ht="27" customHeight="1">
      <c r="A1" s="303" t="s">
        <v>296</v>
      </c>
      <c r="B1" s="304"/>
      <c r="C1" s="61"/>
      <c r="D1" s="61"/>
      <c r="E1" s="61"/>
      <c r="F1" s="61"/>
      <c r="G1" s="61"/>
      <c r="H1" s="61"/>
      <c r="I1" s="61"/>
      <c r="J1" s="61"/>
      <c r="K1" s="61"/>
      <c r="L1" s="61"/>
      <c r="M1" s="61"/>
      <c r="N1" s="61"/>
      <c r="O1" s="60"/>
      <c r="P1" s="60"/>
      <c r="Q1" s="60"/>
      <c r="R1" s="60"/>
      <c r="S1" s="127"/>
      <c r="T1" s="60"/>
      <c r="U1" s="60"/>
      <c r="V1" s="60"/>
      <c r="W1" s="60"/>
      <c r="X1" s="60"/>
      <c r="Y1" s="60"/>
      <c r="Z1" s="1025" t="s">
        <v>38</v>
      </c>
      <c r="AA1" s="1026"/>
      <c r="AB1" s="907" t="str">
        <f>IF(基本情報入力シート!C32="","",基本情報入力シート!C32)</f>
        <v>神戸市</v>
      </c>
      <c r="AC1" s="907"/>
    </row>
    <row r="2" spans="1:33" ht="10.5" customHeight="1" thickBot="1">
      <c r="A2" s="61"/>
      <c r="B2" s="61"/>
      <c r="C2" s="61"/>
      <c r="D2" s="61"/>
      <c r="E2" s="61"/>
      <c r="F2" s="61"/>
      <c r="G2" s="61"/>
      <c r="H2" s="61"/>
      <c r="I2" s="61"/>
      <c r="J2" s="61"/>
      <c r="K2" s="61"/>
      <c r="L2" s="61"/>
      <c r="M2" s="61"/>
      <c r="N2" s="61"/>
      <c r="O2" s="60"/>
      <c r="P2" s="60"/>
      <c r="Q2" s="60"/>
      <c r="R2" s="60"/>
      <c r="S2" s="127"/>
      <c r="T2" s="60"/>
      <c r="U2" s="60"/>
      <c r="V2" s="60"/>
      <c r="W2" s="60"/>
      <c r="X2" s="60"/>
      <c r="Y2" s="60"/>
      <c r="Z2" s="60"/>
      <c r="AA2" s="127"/>
      <c r="AB2" s="60"/>
      <c r="AC2" s="60"/>
    </row>
    <row r="3" spans="1:33" ht="23.25" customHeight="1" thickBot="1">
      <c r="A3" s="910" t="s">
        <v>11</v>
      </c>
      <c r="B3" s="910"/>
      <c r="C3" s="910"/>
      <c r="D3" s="910"/>
      <c r="E3" s="911"/>
      <c r="F3" s="949" t="str">
        <f>IF(基本情報入力シート!M37="","",基本情報入力シート!M37)</f>
        <v/>
      </c>
      <c r="G3" s="950"/>
      <c r="H3" s="950"/>
      <c r="I3" s="950"/>
      <c r="J3" s="950"/>
      <c r="K3" s="950"/>
      <c r="L3" s="950"/>
      <c r="M3" s="951"/>
      <c r="N3" s="60"/>
      <c r="O3" s="61"/>
      <c r="P3" s="61"/>
      <c r="Q3" s="60"/>
      <c r="R3" s="60"/>
      <c r="S3" s="127"/>
      <c r="T3" s="60"/>
      <c r="U3" s="60"/>
      <c r="V3" s="60"/>
      <c r="W3" s="60"/>
      <c r="X3" s="60"/>
      <c r="Y3" s="60"/>
      <c r="Z3" s="60"/>
      <c r="AA3" s="127"/>
      <c r="AB3" s="60"/>
      <c r="AC3" s="60"/>
    </row>
    <row r="4" spans="1:33" ht="21" customHeight="1" thickBot="1">
      <c r="A4" s="308"/>
      <c r="B4" s="307"/>
      <c r="C4" s="307"/>
      <c r="D4" s="308"/>
      <c r="E4" s="308"/>
      <c r="F4" s="308"/>
      <c r="G4" s="308"/>
      <c r="H4" s="308"/>
      <c r="I4" s="308"/>
      <c r="J4" s="308"/>
      <c r="K4" s="308"/>
      <c r="L4" s="308"/>
      <c r="M4" s="61"/>
      <c r="N4" s="61"/>
      <c r="O4" s="61"/>
      <c r="P4" s="61"/>
      <c r="Q4" s="60"/>
      <c r="R4" s="156" t="s">
        <v>255</v>
      </c>
      <c r="S4" s="60"/>
      <c r="T4" s="326"/>
      <c r="U4" s="326"/>
      <c r="V4" s="326"/>
      <c r="W4" s="326"/>
      <c r="X4" s="326"/>
      <c r="Y4" s="326"/>
      <c r="Z4" s="326"/>
      <c r="AA4" s="326"/>
      <c r="AB4" s="326"/>
      <c r="AC4" s="326"/>
    </row>
    <row r="5" spans="1:33" ht="25.5" customHeight="1">
      <c r="A5" s="60"/>
      <c r="B5" s="938" t="s">
        <v>297</v>
      </c>
      <c r="C5" s="938"/>
      <c r="D5" s="912"/>
      <c r="E5" s="912"/>
      <c r="F5" s="912"/>
      <c r="G5" s="912"/>
      <c r="H5" s="912"/>
      <c r="I5" s="912"/>
      <c r="J5" s="912"/>
      <c r="K5" s="912"/>
      <c r="L5" s="912"/>
      <c r="M5" s="913"/>
      <c r="N5" s="309">
        <f>IFERROR(SUM(P14:Q1224)+SUM(X14:X1224),"")</f>
        <v>0</v>
      </c>
      <c r="O5" s="310" t="s">
        <v>48</v>
      </c>
      <c r="P5" s="60"/>
      <c r="Q5" s="60"/>
      <c r="R5" s="914" t="s">
        <v>298</v>
      </c>
      <c r="S5" s="914" t="s">
        <v>258</v>
      </c>
      <c r="T5" s="914"/>
      <c r="U5" s="914"/>
      <c r="V5" s="914"/>
      <c r="W5" s="914"/>
      <c r="X5" s="972"/>
      <c r="Y5" s="314">
        <f>SUM(T14:U1224)</f>
        <v>0</v>
      </c>
      <c r="Z5" s="970" t="str">
        <f>IF(AG6="旧特定加算相当なし","",IF(Y5&gt;=Y6,"○","×"))</f>
        <v/>
      </c>
      <c r="AA5" s="1033" t="s">
        <v>259</v>
      </c>
      <c r="AB5" s="1034"/>
      <c r="AC5" s="1034"/>
      <c r="AD5" s="1024" t="str">
        <f>IF(OR(AD6="旧処遇加算Ⅰ相当あり",AD7="旧処遇加算Ⅰ相当あり"),"旧処遇加算Ⅰ相当あり","旧処遇加算Ⅰ相当なし")</f>
        <v>旧処遇加算Ⅰ相当なし</v>
      </c>
      <c r="AE5" s="1024"/>
      <c r="AF5" s="311" t="str">
        <f>IF(OR(AF6="旧処遇加算Ⅰ・Ⅱ相当あり",AF7="旧処遇加算Ⅰ・Ⅱ相当あり"),"旧処遇加算Ⅰ・Ⅱ相当あり","旧処遇加算Ⅰ・Ⅱ相当なし")</f>
        <v>旧処遇加算Ⅰ・Ⅱ相当なし</v>
      </c>
      <c r="AG5" s="311" t="str">
        <f>IF(OR(AG6="旧特定加算相当あり",AG7="旧特定加算相当あり"),"旧特定加算相当あり","旧特定加算相当なし")</f>
        <v>旧特定加算相当なし</v>
      </c>
    </row>
    <row r="6" spans="1:33" ht="25.5" customHeight="1" thickBot="1">
      <c r="A6" s="60"/>
      <c r="B6" s="915"/>
      <c r="C6" s="916"/>
      <c r="D6" s="912" t="s">
        <v>299</v>
      </c>
      <c r="E6" s="912"/>
      <c r="F6" s="912"/>
      <c r="G6" s="912"/>
      <c r="H6" s="912"/>
      <c r="I6" s="912"/>
      <c r="J6" s="912"/>
      <c r="K6" s="912"/>
      <c r="L6" s="912"/>
      <c r="M6" s="913"/>
      <c r="N6" s="312">
        <f>ROUNDDOWN(SUM(R$14:R$1224,Y$14:Z$1224),0)</f>
        <v>0</v>
      </c>
      <c r="O6" s="310" t="s">
        <v>48</v>
      </c>
      <c r="P6" s="60"/>
      <c r="Q6" s="60"/>
      <c r="R6" s="914"/>
      <c r="S6" s="914" t="s">
        <v>300</v>
      </c>
      <c r="T6" s="914"/>
      <c r="U6" s="914"/>
      <c r="V6" s="914"/>
      <c r="W6" s="914"/>
      <c r="X6" s="972"/>
      <c r="Y6" s="316">
        <f>SUM(AD:AD)</f>
        <v>0</v>
      </c>
      <c r="Z6" s="971"/>
      <c r="AA6" s="1033"/>
      <c r="AB6" s="1034"/>
      <c r="AC6" s="1034"/>
      <c r="AD6" s="1024" t="str">
        <f>IF((COUNTIF(O:O,"新加算Ⅰ")+COUNTIF(O:O,"新加算Ⅱ")+COUNTIF(O:O,"新加算Ⅲ")+COUNTIF(O:O,"新加算Ⅴ（１）")+COUNTIF(O:O,"新加算Ⅴ（３）")+COUNTIF(O:O,"新加算Ⅴ（８）"))&gt;=1,"旧処遇加算Ⅰ相当あり","旧処遇加算Ⅰ相当なし")</f>
        <v>旧処遇加算Ⅰ相当なし</v>
      </c>
      <c r="AE6" s="1024"/>
      <c r="AF6" s="31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1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60"/>
      <c r="B7" s="912" t="s">
        <v>301</v>
      </c>
      <c r="C7" s="912"/>
      <c r="D7" s="912"/>
      <c r="E7" s="912"/>
      <c r="F7" s="912"/>
      <c r="G7" s="912"/>
      <c r="H7" s="912"/>
      <c r="I7" s="912"/>
      <c r="J7" s="912"/>
      <c r="K7" s="912"/>
      <c r="L7" s="912"/>
      <c r="M7" s="1032"/>
      <c r="N7" s="327">
        <f>ROUNDDOWN(SUM(V:V,AC:AC),0)</f>
        <v>0</v>
      </c>
      <c r="O7" s="310" t="s">
        <v>48</v>
      </c>
      <c r="P7" s="60"/>
      <c r="Q7" s="60"/>
      <c r="R7" s="1027" t="s">
        <v>302</v>
      </c>
      <c r="S7" s="914" t="s">
        <v>258</v>
      </c>
      <c r="T7" s="914"/>
      <c r="U7" s="914"/>
      <c r="V7" s="914"/>
      <c r="W7" s="914"/>
      <c r="X7" s="972"/>
      <c r="Y7" s="328">
        <f>SUM(AB:AB)</f>
        <v>0</v>
      </c>
      <c r="Z7" s="970" t="str">
        <f>IF(AG7="旧特定加算相当なし","",IF(Y7&gt;=Y8,"○","×"))</f>
        <v/>
      </c>
      <c r="AA7" s="1016" t="s">
        <v>259</v>
      </c>
      <c r="AB7" s="1017"/>
      <c r="AC7" s="1017"/>
      <c r="AD7" s="1024" t="str">
        <f>IF((COUNTIF(W:W,"新加算Ⅰ")+COUNTIF(W:W,"新加算Ⅱ")+COUNTIF(W:W,"新加算Ⅲ"))&gt;=1,"旧処遇加算Ⅰ相当あり","旧処遇加算Ⅰ相当なし")</f>
        <v>旧処遇加算Ⅰ相当なし</v>
      </c>
      <c r="AE7" s="1024"/>
      <c r="AF7" s="311" t="str">
        <f>IF((COUNTIF(W:W,"新加算Ⅰ")+COUNTIF(W:W,"新加算Ⅱ")+COUNTIF(W:W,"新加算Ⅲ")+COUNTIF(W:W,"新加算Ⅳ"))&gt;=1,"旧処遇加算Ⅰ・Ⅱ相当あり","旧処遇加算Ⅰ・Ⅱ相当なし")</f>
        <v>旧処遇加算Ⅰ・Ⅱ相当なし</v>
      </c>
      <c r="AG7" s="311" t="str">
        <f>IF((COUNTIF(W:W,"新加算Ⅰ")+COUNTIF(W:W,"新加算Ⅱ"))&gt;=1,"旧特定加算相当あり","旧特定加算相当なし")</f>
        <v>旧特定加算相当なし</v>
      </c>
    </row>
    <row r="8" spans="1:33" ht="25.5" customHeight="1" thickBot="1">
      <c r="A8" s="60"/>
      <c r="B8" s="1022" t="s">
        <v>303</v>
      </c>
      <c r="C8" s="1022"/>
      <c r="D8" s="1022"/>
      <c r="E8" s="1022"/>
      <c r="F8" s="1022"/>
      <c r="G8" s="1022"/>
      <c r="H8" s="1022"/>
      <c r="I8" s="1022"/>
      <c r="J8" s="1022"/>
      <c r="K8" s="1022"/>
      <c r="L8" s="1022"/>
      <c r="M8" s="1022"/>
      <c r="N8" s="1022"/>
      <c r="O8" s="1022"/>
      <c r="P8" s="60"/>
      <c r="Q8" s="60"/>
      <c r="R8" s="1028"/>
      <c r="S8" s="914" t="s">
        <v>304</v>
      </c>
      <c r="T8" s="914"/>
      <c r="U8" s="914"/>
      <c r="V8" s="914"/>
      <c r="W8" s="914"/>
      <c r="X8" s="972"/>
      <c r="Y8" s="316">
        <f>SUM(AE$14:AE$1048576)</f>
        <v>0</v>
      </c>
      <c r="Z8" s="971"/>
      <c r="AA8" s="1016"/>
      <c r="AB8" s="1017"/>
      <c r="AC8" s="1017"/>
    </row>
    <row r="9" spans="1:33" ht="42" customHeight="1" thickBot="1">
      <c r="A9" s="61"/>
      <c r="B9" s="1023"/>
      <c r="C9" s="1023"/>
      <c r="D9" s="1023"/>
      <c r="E9" s="1023"/>
      <c r="F9" s="1023"/>
      <c r="G9" s="1023"/>
      <c r="H9" s="1023"/>
      <c r="I9" s="1023"/>
      <c r="J9" s="1023"/>
      <c r="K9" s="1023"/>
      <c r="L9" s="1023"/>
      <c r="M9" s="1023"/>
      <c r="N9" s="1023"/>
      <c r="O9" s="1023"/>
      <c r="P9" s="318"/>
      <c r="Q9" s="318"/>
      <c r="R9" s="318"/>
      <c r="S9" s="329"/>
      <c r="T9" s="318"/>
      <c r="U9" s="318"/>
      <c r="V9" s="318"/>
      <c r="W9" s="330"/>
      <c r="X9" s="330"/>
      <c r="Y9" s="330"/>
      <c r="Z9" s="330"/>
      <c r="AA9" s="329"/>
      <c r="AB9" s="330"/>
      <c r="AC9" s="330"/>
    </row>
    <row r="10" spans="1:33" ht="24" customHeight="1" thickBot="1">
      <c r="A10" s="1035"/>
      <c r="B10" s="1037" t="s">
        <v>263</v>
      </c>
      <c r="C10" s="1038"/>
      <c r="D10" s="1038"/>
      <c r="E10" s="1038"/>
      <c r="F10" s="1038"/>
      <c r="G10" s="1038"/>
      <c r="H10" s="1038"/>
      <c r="I10" s="1039"/>
      <c r="J10" s="1041" t="s">
        <v>264</v>
      </c>
      <c r="K10" s="1042" t="s">
        <v>265</v>
      </c>
      <c r="L10" s="1043"/>
      <c r="M10" s="1048" t="s">
        <v>266</v>
      </c>
      <c r="N10" s="1050" t="s">
        <v>34</v>
      </c>
      <c r="O10" s="1029" t="s">
        <v>305</v>
      </c>
      <c r="P10" s="1030"/>
      <c r="Q10" s="1030"/>
      <c r="R10" s="1030"/>
      <c r="S10" s="1030"/>
      <c r="T10" s="1030"/>
      <c r="U10" s="1030"/>
      <c r="V10" s="1030"/>
      <c r="W10" s="1030"/>
      <c r="X10" s="1030"/>
      <c r="Y10" s="1030"/>
      <c r="Z10" s="1030"/>
      <c r="AA10" s="1030"/>
      <c r="AB10" s="1030"/>
      <c r="AC10" s="1031"/>
      <c r="AD10" s="952" t="s">
        <v>306</v>
      </c>
      <c r="AE10" s="906"/>
      <c r="AF10" s="906" t="s">
        <v>307</v>
      </c>
      <c r="AG10" s="906"/>
    </row>
    <row r="11" spans="1:33" ht="21.75" customHeight="1">
      <c r="A11" s="1036"/>
      <c r="B11" s="1007"/>
      <c r="C11" s="1040"/>
      <c r="D11" s="1040"/>
      <c r="E11" s="1040"/>
      <c r="F11" s="1040"/>
      <c r="G11" s="1040"/>
      <c r="H11" s="1040"/>
      <c r="I11" s="1008"/>
      <c r="J11" s="994"/>
      <c r="K11" s="1044"/>
      <c r="L11" s="1045"/>
      <c r="M11" s="1049"/>
      <c r="N11" s="1051"/>
      <c r="O11" s="999" t="s">
        <v>308</v>
      </c>
      <c r="P11" s="1000"/>
      <c r="Q11" s="1000"/>
      <c r="R11" s="1000"/>
      <c r="S11" s="1000"/>
      <c r="T11" s="1000"/>
      <c r="U11" s="1001"/>
      <c r="V11" s="995" t="s">
        <v>309</v>
      </c>
      <c r="W11" s="1002" t="s">
        <v>310</v>
      </c>
      <c r="X11" s="1003"/>
      <c r="Y11" s="1003"/>
      <c r="Z11" s="1003"/>
      <c r="AA11" s="1003"/>
      <c r="AB11" s="1004"/>
      <c r="AC11" s="995" t="s">
        <v>311</v>
      </c>
      <c r="AD11" s="952"/>
      <c r="AE11" s="906"/>
      <c r="AF11" s="906"/>
      <c r="AG11" s="906"/>
    </row>
    <row r="12" spans="1:33" ht="36.75" customHeight="1">
      <c r="A12" s="1036"/>
      <c r="B12" s="1007"/>
      <c r="C12" s="1040"/>
      <c r="D12" s="1040"/>
      <c r="E12" s="1040"/>
      <c r="F12" s="1040"/>
      <c r="G12" s="1040"/>
      <c r="H12" s="1040"/>
      <c r="I12" s="1008"/>
      <c r="J12" s="994"/>
      <c r="K12" s="1046"/>
      <c r="L12" s="1047"/>
      <c r="M12" s="1049"/>
      <c r="N12" s="1051"/>
      <c r="O12" s="1085" t="s">
        <v>312</v>
      </c>
      <c r="P12" s="1005" t="s">
        <v>313</v>
      </c>
      <c r="Q12" s="1006"/>
      <c r="R12" s="997" t="s">
        <v>314</v>
      </c>
      <c r="S12" s="997" t="s">
        <v>315</v>
      </c>
      <c r="T12" s="1009" t="s">
        <v>316</v>
      </c>
      <c r="U12" s="1010"/>
      <c r="V12" s="996"/>
      <c r="W12" s="1085" t="s">
        <v>317</v>
      </c>
      <c r="X12" s="993" t="s">
        <v>313</v>
      </c>
      <c r="Y12" s="1018" t="s">
        <v>314</v>
      </c>
      <c r="Z12" s="1019"/>
      <c r="AA12" s="997" t="s">
        <v>315</v>
      </c>
      <c r="AB12" s="331" t="s">
        <v>316</v>
      </c>
      <c r="AC12" s="996"/>
      <c r="AD12" s="952"/>
      <c r="AE12" s="906"/>
      <c r="AF12" s="906"/>
      <c r="AG12" s="906"/>
    </row>
    <row r="13" spans="1:33" ht="72" customHeight="1" thickBot="1">
      <c r="A13" s="1036"/>
      <c r="B13" s="1007"/>
      <c r="C13" s="1040"/>
      <c r="D13" s="1040"/>
      <c r="E13" s="1040"/>
      <c r="F13" s="1040"/>
      <c r="G13" s="1040"/>
      <c r="H13" s="1040"/>
      <c r="I13" s="1008"/>
      <c r="J13" s="994"/>
      <c r="K13" s="463" t="s">
        <v>35</v>
      </c>
      <c r="L13" s="463" t="s">
        <v>36</v>
      </c>
      <c r="M13" s="1049"/>
      <c r="N13" s="1051"/>
      <c r="O13" s="1086"/>
      <c r="P13" s="1007"/>
      <c r="Q13" s="1008"/>
      <c r="R13" s="998"/>
      <c r="S13" s="998"/>
      <c r="T13" s="666" t="s">
        <v>318</v>
      </c>
      <c r="U13" s="1015"/>
      <c r="V13" s="996"/>
      <c r="W13" s="1086"/>
      <c r="X13" s="994"/>
      <c r="Y13" s="1020"/>
      <c r="Z13" s="1021"/>
      <c r="AA13" s="998"/>
      <c r="AB13" s="422" t="s">
        <v>319</v>
      </c>
      <c r="AC13" s="996"/>
      <c r="AD13" s="322" t="s">
        <v>320</v>
      </c>
      <c r="AE13" s="421" t="s">
        <v>321</v>
      </c>
      <c r="AF13" s="332" t="s">
        <v>320</v>
      </c>
      <c r="AG13" s="332" t="s">
        <v>321</v>
      </c>
    </row>
    <row r="14" spans="1:33" s="324" customFormat="1" ht="25" customHeight="1">
      <c r="A14" s="465" t="s">
        <v>322</v>
      </c>
      <c r="B14" s="1013" t="str">
        <f>IF(基本情報入力シート!C53="","",基本情報入力シート!C53)</f>
        <v/>
      </c>
      <c r="C14" s="1013"/>
      <c r="D14" s="1013"/>
      <c r="E14" s="1013"/>
      <c r="F14" s="1013"/>
      <c r="G14" s="1013"/>
      <c r="H14" s="1013"/>
      <c r="I14" s="1013"/>
      <c r="J14" s="432" t="str">
        <f>IF(基本情報入力シート!M53="","",基本情報入力シート!M53)</f>
        <v>神戸市</v>
      </c>
      <c r="K14" s="432" t="str">
        <f>IF(基本情報入力シート!R53="","",基本情報入力シート!R53)</f>
        <v>兵庫県</v>
      </c>
      <c r="L14" s="432" t="str">
        <f>IF(基本情報入力シート!W53="","",基本情報入力シート!W53)</f>
        <v>神戸市</v>
      </c>
      <c r="M14" s="466" t="str">
        <f>IF(基本情報入力シート!X53="","",基本情報入力シート!X53)</f>
        <v/>
      </c>
      <c r="N14" s="472" t="str">
        <f>IF(基本情報入力シート!Y53="","",基本情報入力シート!Y53)</f>
        <v/>
      </c>
      <c r="O14" s="473"/>
      <c r="P14" s="1014"/>
      <c r="Q14" s="1014"/>
      <c r="R14" s="481" t="str">
        <f>IFERROR(IF(OR('別紙様式3-2（４・５月）'!Z16="ベア加算",'別紙様式3-2（４・５月）'!R16=""),"",P14*VLOOKUP(N14,【参考】数式用!$AD$2:$AH$37,MATCH(O14,【参考】数式用!$K$4:$N$4,0)+1,0)),"")</f>
        <v/>
      </c>
      <c r="S14" s="468"/>
      <c r="T14" s="1014"/>
      <c r="U14" s="1014"/>
      <c r="V14" s="482" t="str">
        <f>IFERROR(IF(AND('別紙様式3-2（４・５月）'!O16="",O14&lt;&gt;""),P14,P14*VLOOKUP(AF14,【参考】数式用4!$EY$3:$GF$106,MATCH(N14,【参考】数式用4!$EY$2:$GF$2,0))),"")</f>
        <v/>
      </c>
      <c r="W14" s="473"/>
      <c r="X14" s="467"/>
      <c r="Y14" s="1012" t="str">
        <f>IFERROR(IF(OR('別紙様式3-2（４・５月）'!R16="",'別紙様式3-2（４・５月）'!Z16="ベア加算"),"",X14*VLOOKUP(N14,【参考】数式用!$AD$2:$AH$37,MATCH(W14,【参考】数式用!$K$4:$N$4,0)+1,0)),"")</f>
        <v/>
      </c>
      <c r="Z14" s="1012"/>
      <c r="AA14" s="468"/>
      <c r="AB14" s="467"/>
      <c r="AC14" s="485" t="str">
        <f>IFERROR(IF(AND('別紙様式3-2（４・５月）'!O16="",W14&lt;&gt;"",W14&lt;&gt;"―"),X14,X14*VLOOKUP(AG14,【参考】数式用4!$EY$3:$GF$106,MATCH(N14,【参考】数式用4!$EY$2:$GF$2,0))),"")</f>
        <v/>
      </c>
      <c r="AD14" s="462" t="str">
        <f>IF(OR(O14="新加算Ⅰ",O14="新加算Ⅱ",O14="新加算Ⅴ（１）",O14="新加算Ⅴ（２）",O14="新加算Ⅴ（３）",O14="新加算Ⅴ（４）",O14="新加算Ⅴ（５）",O14="新加算Ⅴ（６）",O14="新加算Ⅴ（７）",O14="新加算Ⅴ（９）",O14="新加算Ⅴ（10）",O14="新加算Ⅴ（12）"),1,"")</f>
        <v/>
      </c>
      <c r="AE14" s="420" t="str">
        <f>IF(OR(W14="新加算Ⅰ",W14="新加算Ⅱ"),1,"")</f>
        <v/>
      </c>
      <c r="AF14" s="419" t="str">
        <f>IF(O14="","",'別紙様式3-2（４・５月）'!O16&amp;'別紙様式3-2（４・５月）'!P16&amp;'別紙様式3-2（４・５月）'!Q16&amp;"から"&amp;O14)</f>
        <v/>
      </c>
      <c r="AG14" s="333" t="str">
        <f>IF(OR(W14="",W14="―"),"",'別紙様式3-2（４・５月）'!O16&amp;'別紙様式3-2（４・５月）'!P16&amp;'別紙様式3-2（４・５月）'!Q16&amp;"から"&amp;W14)</f>
        <v/>
      </c>
    </row>
    <row r="15" spans="1:33" ht="25" customHeight="1">
      <c r="A15" s="334">
        <v>2</v>
      </c>
      <c r="B15" s="909" t="str">
        <f>IF(基本情報入力シート!C54="","",基本情報入力シート!C54)</f>
        <v/>
      </c>
      <c r="C15" s="909"/>
      <c r="D15" s="909"/>
      <c r="E15" s="909"/>
      <c r="F15" s="909"/>
      <c r="G15" s="909"/>
      <c r="H15" s="909"/>
      <c r="I15" s="909"/>
      <c r="J15" s="325" t="str">
        <f>IF(基本情報入力シート!M54="","",基本情報入力シート!M54)</f>
        <v/>
      </c>
      <c r="K15" s="325" t="str">
        <f>IF(基本情報入力シート!R54="","",基本情報入力シート!R54)</f>
        <v/>
      </c>
      <c r="L15" s="325" t="str">
        <f>IF(基本情報入力シート!W54="","",基本情報入力シート!W54)</f>
        <v/>
      </c>
      <c r="M15" s="335" t="str">
        <f>IF(基本情報入力シート!X54="","",基本情報入力シート!X54)</f>
        <v/>
      </c>
      <c r="N15" s="339" t="str">
        <f>IF(基本情報入力シート!Y54="","",基本情報入力シート!Y54)</f>
        <v/>
      </c>
      <c r="O15" s="44"/>
      <c r="P15" s="1011"/>
      <c r="Q15" s="1011"/>
      <c r="R15" s="475" t="str">
        <f>IFERROR(IF(OR('別紙様式3-2（４・５月）'!Z17="ベア加算",'別紙様式3-2（４・５月）'!R17=""),"",P15*VLOOKUP(N15,【参考】数式用!$AD$2:$AH$37,MATCH(O15,【参考】数式用!$K$4:$N$4,0)+1,0)),"")</f>
        <v/>
      </c>
      <c r="S15" s="54"/>
      <c r="T15" s="1011"/>
      <c r="U15" s="1011"/>
      <c r="V15" s="483" t="str">
        <f>IFERROR(IF(AND('別紙様式3-2（４・５月）'!O17="",O15&lt;&gt;""),P15,P15*VLOOKUP(AF15,【参考】数式用4!$EY$3:$GF$106,MATCH(N15,【参考】数式用4!$EY$2:$GF$2,0))),"")</f>
        <v/>
      </c>
      <c r="W15" s="486"/>
      <c r="X15" s="464"/>
      <c r="Y15" s="992" t="str">
        <f>IFERROR(IF(OR('別紙様式3-2（４・５月）'!R17="",'別紙様式3-2（４・５月）'!Z17="ベア加算"),"",X15*VLOOKUP(N15,【参考】数式用!$AD$2:$AH$37,MATCH(W15,【参考】数式用!$K$4:$N$4,0)+1,0)),"")</f>
        <v/>
      </c>
      <c r="Z15" s="992"/>
      <c r="AA15" s="54"/>
      <c r="AB15" s="464"/>
      <c r="AC15" s="340" t="str">
        <f>IFERROR(IF(AND('別紙様式3-2（４・５月）'!O17="",W15&lt;&gt;"",W15&lt;&gt;"―"),X15,X15*VLOOKUP(AG15,【参考】数式用4!$EY$3:$GF$106,MATCH(N15,【参考】数式用4!$EY$2:$GF$2,0))),"")</f>
        <v/>
      </c>
      <c r="AD15" s="462" t="str">
        <f t="shared" ref="AD15:AD78" si="0">IF(OR(O15="新加算Ⅰ",O15="新加算Ⅱ",O15="新加算Ⅴ（１）",O15="新加算Ⅴ（２）",O15="新加算Ⅴ（３）",O15="新加算Ⅴ（４）",O15="新加算Ⅴ（５）",O15="新加算Ⅴ（６）",O15="新加算Ⅴ（７）",O15="新加算Ⅴ（９）",O15="新加算Ⅴ（10）",O15="新加算Ⅴ（12）"),1,"")</f>
        <v/>
      </c>
      <c r="AE15" s="420" t="str">
        <f t="shared" ref="AE15:AE78" si="1">IF(OR(W15="新加算Ⅰ",W15="新加算Ⅱ"),1,"")</f>
        <v/>
      </c>
      <c r="AF15" s="419" t="str">
        <f>IF(O15="","",'別紙様式3-2（４・５月）'!O17&amp;'別紙様式3-2（４・５月）'!P17&amp;'別紙様式3-2（４・５月）'!Q17&amp;"から"&amp;O15)</f>
        <v/>
      </c>
      <c r="AG15" s="333" t="str">
        <f>IF(OR(W15="",W15="―"),"",'別紙様式3-2（４・５月）'!O17&amp;'別紙様式3-2（４・５月）'!P17&amp;'別紙様式3-2（４・５月）'!Q17&amp;"から"&amp;W15)</f>
        <v/>
      </c>
    </row>
    <row r="16" spans="1:33" ht="25" customHeight="1">
      <c r="A16" s="334">
        <v>3</v>
      </c>
      <c r="B16" s="909" t="str">
        <f>IF(基本情報入力シート!C55="","",基本情報入力シート!C55)</f>
        <v/>
      </c>
      <c r="C16" s="909"/>
      <c r="D16" s="909"/>
      <c r="E16" s="909"/>
      <c r="F16" s="909"/>
      <c r="G16" s="909"/>
      <c r="H16" s="909"/>
      <c r="I16" s="909"/>
      <c r="J16" s="325" t="str">
        <f>IF(基本情報入力シート!M55="","",基本情報入力シート!M55)</f>
        <v/>
      </c>
      <c r="K16" s="325" t="str">
        <f>IF(基本情報入力シート!R55="","",基本情報入力シート!R55)</f>
        <v/>
      </c>
      <c r="L16" s="325" t="str">
        <f>IF(基本情報入力シート!W55="","",基本情報入力シート!W55)</f>
        <v/>
      </c>
      <c r="M16" s="335" t="str">
        <f>IF(基本情報入力シート!X55="","",基本情報入力シート!X55)</f>
        <v/>
      </c>
      <c r="N16" s="339" t="str">
        <f>IF(基本情報入力シート!Y55="","",基本情報入力シート!Y55)</f>
        <v/>
      </c>
      <c r="O16" s="44"/>
      <c r="P16" s="1011"/>
      <c r="Q16" s="1011"/>
      <c r="R16" s="475" t="str">
        <f>IFERROR(IF(OR('別紙様式3-2（４・５月）'!Z18="ベア加算",'別紙様式3-2（４・５月）'!R18=""),"",P16*VLOOKUP(N16,【参考】数式用!$AD$2:$AH$37,MATCH(O16,【参考】数式用!$K$4:$N$4,0)+1,0)),"")</f>
        <v/>
      </c>
      <c r="S16" s="54"/>
      <c r="T16" s="1011"/>
      <c r="U16" s="1011"/>
      <c r="V16" s="483" t="str">
        <f>IFERROR(IF(AND('別紙様式3-2（４・５月）'!O18="",O16&lt;&gt;""),P16,P16*VLOOKUP(AF16,【参考】数式用4!$EY$3:$GF$106,MATCH(N16,【参考】数式用4!$EY$2:$GF$2,0))),"")</f>
        <v/>
      </c>
      <c r="W16" s="44"/>
      <c r="X16" s="464"/>
      <c r="Y16" s="992" t="str">
        <f>IFERROR(IF(OR('別紙様式3-2（４・５月）'!R18="",'別紙様式3-2（４・５月）'!Z18="ベア加算"),"",X16*VLOOKUP(N16,【参考】数式用!$AD$2:$AH$37,MATCH(W16,【参考】数式用!$K$4:$N$4,0)+1,0)),"")</f>
        <v/>
      </c>
      <c r="Z16" s="992"/>
      <c r="AA16" s="54"/>
      <c r="AB16" s="464"/>
      <c r="AC16" s="340" t="str">
        <f>IFERROR(IF(AND('別紙様式3-2（４・５月）'!O18="",W16&lt;&gt;"",W16&lt;&gt;"―"),X16,X16*VLOOKUP(AG16,【参考】数式用4!$EY$3:$GF$106,MATCH(N16,【参考】数式用4!$EY$2:$GF$2,0))),"")</f>
        <v/>
      </c>
      <c r="AD16" s="462" t="str">
        <f t="shared" si="0"/>
        <v/>
      </c>
      <c r="AE16" s="420" t="str">
        <f t="shared" si="1"/>
        <v/>
      </c>
      <c r="AF16" s="419" t="str">
        <f>IF(O16="","",'別紙様式3-2（４・５月）'!O18&amp;'別紙様式3-2（４・５月）'!P18&amp;'別紙様式3-2（４・５月）'!Q18&amp;"から"&amp;O16)</f>
        <v/>
      </c>
      <c r="AG16" s="333" t="str">
        <f>IF(OR(W16="",W16="―"),"",'別紙様式3-2（４・５月）'!O18&amp;'別紙様式3-2（４・５月）'!P18&amp;'別紙様式3-2（４・５月）'!Q18&amp;"から"&amp;W16)</f>
        <v/>
      </c>
    </row>
    <row r="17" spans="1:41" ht="25" customHeight="1">
      <c r="A17" s="334">
        <v>4</v>
      </c>
      <c r="B17" s="909" t="str">
        <f>IF(基本情報入力シート!C56="","",基本情報入力シート!C56)</f>
        <v/>
      </c>
      <c r="C17" s="909"/>
      <c r="D17" s="909"/>
      <c r="E17" s="909"/>
      <c r="F17" s="909"/>
      <c r="G17" s="909"/>
      <c r="H17" s="909"/>
      <c r="I17" s="909"/>
      <c r="J17" s="325" t="str">
        <f>IF(基本情報入力シート!M56="","",基本情報入力シート!M56)</f>
        <v/>
      </c>
      <c r="K17" s="325" t="str">
        <f>IF(基本情報入力シート!R56="","",基本情報入力シート!R56)</f>
        <v/>
      </c>
      <c r="L17" s="325" t="str">
        <f>IF(基本情報入力シート!W56="","",基本情報入力シート!W56)</f>
        <v/>
      </c>
      <c r="M17" s="335" t="str">
        <f>IF(基本情報入力シート!X56="","",基本情報入力シート!X56)</f>
        <v/>
      </c>
      <c r="N17" s="339" t="str">
        <f>IF(基本情報入力シート!Y56="","",基本情報入力シート!Y56)</f>
        <v/>
      </c>
      <c r="O17" s="44"/>
      <c r="P17" s="1011"/>
      <c r="Q17" s="1011"/>
      <c r="R17" s="475" t="str">
        <f>IFERROR(IF(OR('別紙様式3-2（４・５月）'!Z19="ベア加算",'別紙様式3-2（４・５月）'!R19=""),"",P17*VLOOKUP(N17,【参考】数式用!$AD$2:$AH$37,MATCH(O17,【参考】数式用!$K$4:$N$4,0)+1,0)),"")</f>
        <v/>
      </c>
      <c r="S17" s="54"/>
      <c r="T17" s="1011"/>
      <c r="U17" s="1011"/>
      <c r="V17" s="483" t="str">
        <f>IFERROR(IF(AND('別紙様式3-2（４・５月）'!O19="",O17&lt;&gt;""),P17,P17*VLOOKUP(AF17,【参考】数式用4!$EY$3:$GF$106,MATCH(N17,【参考】数式用4!$EY$2:$GF$2,0))),"")</f>
        <v/>
      </c>
      <c r="W17" s="44"/>
      <c r="X17" s="464"/>
      <c r="Y17" s="992" t="str">
        <f>IFERROR(IF(OR('別紙様式3-2（４・５月）'!R19="",'別紙様式3-2（４・５月）'!Z19="ベア加算"),"",X17*VLOOKUP(N17,【参考】数式用!$AD$2:$AH$37,MATCH(W17,【参考】数式用!$K$4:$N$4,0)+1,0)),"")</f>
        <v/>
      </c>
      <c r="Z17" s="992"/>
      <c r="AA17" s="54"/>
      <c r="AB17" s="464"/>
      <c r="AC17" s="340" t="str">
        <f>IFERROR(IF(AND('別紙様式3-2（４・５月）'!O19="",W17&lt;&gt;"",W17&lt;&gt;"―"),X17,X17*VLOOKUP(AG17,【参考】数式用4!$EY$3:$GF$106,MATCH(N17,【参考】数式用4!$EY$2:$GF$2,0))),"")</f>
        <v/>
      </c>
      <c r="AD17" s="462" t="str">
        <f t="shared" si="0"/>
        <v/>
      </c>
      <c r="AE17" s="420" t="str">
        <f t="shared" si="1"/>
        <v/>
      </c>
      <c r="AF17" s="333" t="str">
        <f>IF(O17="","",'別紙様式3-2（４・５月）'!O19&amp;'別紙様式3-2（４・５月）'!P19&amp;'別紙様式3-2（４・５月）'!Q19&amp;"から"&amp;O17)</f>
        <v/>
      </c>
      <c r="AG17" s="333" t="str">
        <f>IF(OR(W17="",W17="―"),"",'別紙様式3-2（４・５月）'!O19&amp;'別紙様式3-2（４・５月）'!P19&amp;'別紙様式3-2（４・５月）'!Q19&amp;"から"&amp;W17)</f>
        <v/>
      </c>
    </row>
    <row r="18" spans="1:41" ht="25" customHeight="1">
      <c r="A18" s="334">
        <v>5</v>
      </c>
      <c r="B18" s="909" t="str">
        <f>IF(基本情報入力シート!C57="","",基本情報入力シート!C57)</f>
        <v/>
      </c>
      <c r="C18" s="909"/>
      <c r="D18" s="909"/>
      <c r="E18" s="909"/>
      <c r="F18" s="909"/>
      <c r="G18" s="909"/>
      <c r="H18" s="909"/>
      <c r="I18" s="909"/>
      <c r="J18" s="325" t="str">
        <f>IF(基本情報入力シート!M57="","",基本情報入力シート!M57)</f>
        <v/>
      </c>
      <c r="K18" s="325" t="str">
        <f>IF(基本情報入力シート!R57="","",基本情報入力シート!R57)</f>
        <v/>
      </c>
      <c r="L18" s="325" t="str">
        <f>IF(基本情報入力シート!W57="","",基本情報入力シート!W57)</f>
        <v/>
      </c>
      <c r="M18" s="335" t="str">
        <f>IF(基本情報入力シート!X57="","",基本情報入力シート!X57)</f>
        <v/>
      </c>
      <c r="N18" s="339" t="str">
        <f>IF(基本情報入力シート!Y57="","",基本情報入力シート!Y57)</f>
        <v/>
      </c>
      <c r="O18" s="44"/>
      <c r="P18" s="1011"/>
      <c r="Q18" s="1011"/>
      <c r="R18" s="475" t="str">
        <f>IFERROR(IF(OR('別紙様式3-2（４・５月）'!Z20="ベア加算",'別紙様式3-2（４・５月）'!R20=""),"",P18*VLOOKUP(N18,【参考】数式用!$AD$2:$AH$37,MATCH(O18,【参考】数式用!$K$4:$N$4,0)+1,0)),"")</f>
        <v/>
      </c>
      <c r="S18" s="54"/>
      <c r="T18" s="1011"/>
      <c r="U18" s="1011"/>
      <c r="V18" s="483" t="str">
        <f>IFERROR(IF(AND('別紙様式3-2（４・５月）'!O20="",O18&lt;&gt;""),P18,P18*VLOOKUP(AF18,【参考】数式用4!$EY$3:$GF$106,MATCH(N18,【参考】数式用4!$EY$2:$GF$2,0))),"")</f>
        <v/>
      </c>
      <c r="W18" s="44"/>
      <c r="X18" s="464"/>
      <c r="Y18" s="992" t="str">
        <f>IFERROR(IF(OR('別紙様式3-2（４・５月）'!R20="",'別紙様式3-2（４・５月）'!Z20="ベア加算"),"",X18*VLOOKUP(N18,【参考】数式用!$AD$2:$AH$37,MATCH(W18,【参考】数式用!$K$4:$N$4,0)+1,0)),"")</f>
        <v/>
      </c>
      <c r="Z18" s="992"/>
      <c r="AA18" s="54"/>
      <c r="AB18" s="464"/>
      <c r="AC18" s="340" t="str">
        <f>IFERROR(IF(AND('別紙様式3-2（４・５月）'!O20="",W18&lt;&gt;"",W18&lt;&gt;"―"),X18,X18*VLOOKUP(AG18,【参考】数式用4!$EY$3:$GF$106,MATCH(N18,【参考】数式用4!$EY$2:$GF$2,0))),"")</f>
        <v/>
      </c>
      <c r="AD18" s="462" t="str">
        <f t="shared" si="0"/>
        <v/>
      </c>
      <c r="AE18" s="420" t="str">
        <f t="shared" si="1"/>
        <v/>
      </c>
      <c r="AF18" s="333" t="str">
        <f>IF(O18="","",'別紙様式3-2（４・５月）'!O20&amp;'別紙様式3-2（４・５月）'!P20&amp;'別紙様式3-2（４・５月）'!Q20&amp;"から"&amp;O18)</f>
        <v/>
      </c>
      <c r="AG18" s="333" t="str">
        <f>IF(OR(W18="",W18="―"),"",'別紙様式3-2（４・５月）'!O20&amp;'別紙様式3-2（４・５月）'!P20&amp;'別紙様式3-2（４・５月）'!Q20&amp;"から"&amp;W18)</f>
        <v/>
      </c>
    </row>
    <row r="19" spans="1:41" ht="25" customHeight="1">
      <c r="A19" s="334">
        <v>6</v>
      </c>
      <c r="B19" s="909" t="str">
        <f>IF(基本情報入力シート!C58="","",基本情報入力シート!C58)</f>
        <v/>
      </c>
      <c r="C19" s="909"/>
      <c r="D19" s="909"/>
      <c r="E19" s="909"/>
      <c r="F19" s="909"/>
      <c r="G19" s="909"/>
      <c r="H19" s="909"/>
      <c r="I19" s="909"/>
      <c r="J19" s="325" t="str">
        <f>IF(基本情報入力シート!M58="","",基本情報入力シート!M58)</f>
        <v/>
      </c>
      <c r="K19" s="325" t="str">
        <f>IF(基本情報入力シート!R58="","",基本情報入力シート!R58)</f>
        <v/>
      </c>
      <c r="L19" s="325" t="str">
        <f>IF(基本情報入力シート!W58="","",基本情報入力シート!W58)</f>
        <v/>
      </c>
      <c r="M19" s="335" t="str">
        <f>IF(基本情報入力シート!X58="","",基本情報入力シート!X58)</f>
        <v/>
      </c>
      <c r="N19" s="339" t="str">
        <f>IF(基本情報入力シート!Y58="","",基本情報入力シート!Y58)</f>
        <v/>
      </c>
      <c r="O19" s="44"/>
      <c r="P19" s="1011"/>
      <c r="Q19" s="1011"/>
      <c r="R19" s="475" t="str">
        <f>IFERROR(IF(OR('別紙様式3-2（４・５月）'!Z21="ベア加算",'別紙様式3-2（４・５月）'!R21=""),"",P19*VLOOKUP(N19,【参考】数式用!$AD$2:$AH$37,MATCH(O19,【参考】数式用!$K$4:$N$4,0)+1,0)),"")</f>
        <v/>
      </c>
      <c r="S19" s="54"/>
      <c r="T19" s="1011"/>
      <c r="U19" s="1011"/>
      <c r="V19" s="483" t="str">
        <f>IFERROR(IF(AND('別紙様式3-2（４・５月）'!O21="",O19&lt;&gt;""),P19,P19*VLOOKUP(AF19,【参考】数式用4!$EY$3:$GF$106,MATCH(N19,【参考】数式用4!$EY$2:$GF$2,0))),"")</f>
        <v/>
      </c>
      <c r="W19" s="44"/>
      <c r="X19" s="464"/>
      <c r="Y19" s="992" t="str">
        <f>IFERROR(IF(OR('別紙様式3-2（４・５月）'!R21="",'別紙様式3-2（４・５月）'!Z21="ベア加算"),"",X19*VLOOKUP(N19,【参考】数式用!$AD$2:$AH$37,MATCH(W19,【参考】数式用!$K$4:$N$4,0)+1,0)),"")</f>
        <v/>
      </c>
      <c r="Z19" s="992"/>
      <c r="AA19" s="54"/>
      <c r="AB19" s="464"/>
      <c r="AC19" s="340" t="str">
        <f>IFERROR(IF(AND('別紙様式3-2（４・５月）'!O21="",W19&lt;&gt;"",W19&lt;&gt;"―"),X19,X19*VLOOKUP(AG19,【参考】数式用4!$EY$3:$GF$106,MATCH(N19,【参考】数式用4!$EY$2:$GF$2,0))),"")</f>
        <v/>
      </c>
      <c r="AD19" s="462" t="str">
        <f t="shared" si="0"/>
        <v/>
      </c>
      <c r="AE19" s="420" t="str">
        <f t="shared" si="1"/>
        <v/>
      </c>
      <c r="AF19" s="333" t="str">
        <f>IF(O19="","",'別紙様式3-2（４・５月）'!O21&amp;'別紙様式3-2（４・５月）'!P21&amp;'別紙様式3-2（４・５月）'!Q21&amp;"から"&amp;O19)</f>
        <v/>
      </c>
      <c r="AG19" s="333" t="str">
        <f>IF(OR(W19="",W19="―"),"",'別紙様式3-2（４・５月）'!O21&amp;'別紙様式3-2（４・５月）'!P21&amp;'別紙様式3-2（４・５月）'!Q21&amp;"から"&amp;W19)</f>
        <v/>
      </c>
    </row>
    <row r="20" spans="1:41" ht="25" customHeight="1">
      <c r="A20" s="334">
        <v>7</v>
      </c>
      <c r="B20" s="909" t="str">
        <f>IF(基本情報入力シート!C59="","",基本情報入力シート!C59)</f>
        <v/>
      </c>
      <c r="C20" s="909"/>
      <c r="D20" s="909"/>
      <c r="E20" s="909"/>
      <c r="F20" s="909"/>
      <c r="G20" s="909"/>
      <c r="H20" s="909"/>
      <c r="I20" s="909"/>
      <c r="J20" s="325" t="str">
        <f>IF(基本情報入力シート!M59="","",基本情報入力シート!M59)</f>
        <v/>
      </c>
      <c r="K20" s="325" t="str">
        <f>IF(基本情報入力シート!R59="","",基本情報入力シート!R59)</f>
        <v/>
      </c>
      <c r="L20" s="325" t="str">
        <f>IF(基本情報入力シート!W59="","",基本情報入力シート!W59)</f>
        <v/>
      </c>
      <c r="M20" s="335" t="str">
        <f>IF(基本情報入力シート!X59="","",基本情報入力シート!X59)</f>
        <v/>
      </c>
      <c r="N20" s="339" t="str">
        <f>IF(基本情報入力シート!Y59="","",基本情報入力シート!Y59)</f>
        <v/>
      </c>
      <c r="O20" s="44"/>
      <c r="P20" s="1011"/>
      <c r="Q20" s="1011"/>
      <c r="R20" s="475" t="str">
        <f>IFERROR(IF(OR('別紙様式3-2（４・５月）'!Z22="ベア加算",'別紙様式3-2（４・５月）'!R22=""),"",P20*VLOOKUP(N20,【参考】数式用!$AD$2:$AH$37,MATCH(O20,【参考】数式用!$K$4:$N$4,0)+1,0)),"")</f>
        <v/>
      </c>
      <c r="S20" s="54"/>
      <c r="T20" s="1011"/>
      <c r="U20" s="1011"/>
      <c r="V20" s="483" t="str">
        <f>IFERROR(IF(AND('別紙様式3-2（４・５月）'!O22="",O20&lt;&gt;""),P20,P20*VLOOKUP(AF20,【参考】数式用4!$EY$3:$GF$106,MATCH(N20,【参考】数式用4!$EY$2:$GF$2,0))),"")</f>
        <v/>
      </c>
      <c r="W20" s="44"/>
      <c r="X20" s="464"/>
      <c r="Y20" s="992" t="str">
        <f>IFERROR(IF(OR('別紙様式3-2（４・５月）'!R22="",'別紙様式3-2（４・５月）'!Z22="ベア加算"),"",X20*VLOOKUP(N20,【参考】数式用!$AD$2:$AH$37,MATCH(W20,【参考】数式用!$K$4:$N$4,0)+1,0)),"")</f>
        <v/>
      </c>
      <c r="Z20" s="992"/>
      <c r="AA20" s="54"/>
      <c r="AB20" s="464"/>
      <c r="AC20" s="340" t="str">
        <f>IFERROR(IF(AND('別紙様式3-2（４・５月）'!O22="",W20&lt;&gt;"",W20&lt;&gt;"―"),X20,X20*VLOOKUP(AG20,【参考】数式用4!$EY$3:$GF$106,MATCH(N20,【参考】数式用4!$EY$2:$GF$2,0))),"")</f>
        <v/>
      </c>
      <c r="AD20" s="462" t="str">
        <f t="shared" si="0"/>
        <v/>
      </c>
      <c r="AE20" s="420" t="str">
        <f t="shared" si="1"/>
        <v/>
      </c>
      <c r="AF20" s="333" t="str">
        <f>IF(O20="","",'別紙様式3-2（４・５月）'!O22&amp;'別紙様式3-2（４・５月）'!P22&amp;'別紙様式3-2（４・５月）'!Q22&amp;"から"&amp;O20)</f>
        <v/>
      </c>
      <c r="AG20" s="333" t="str">
        <f>IF(OR(W20="",W20="―"),"",'別紙様式3-2（４・５月）'!O22&amp;'別紙様式3-2（４・５月）'!P22&amp;'別紙様式3-2（４・５月）'!Q22&amp;"から"&amp;W20)</f>
        <v/>
      </c>
    </row>
    <row r="21" spans="1:41" ht="25" customHeight="1">
      <c r="A21" s="334">
        <v>8</v>
      </c>
      <c r="B21" s="909" t="str">
        <f>IF(基本情報入力シート!C60="","",基本情報入力シート!C60)</f>
        <v/>
      </c>
      <c r="C21" s="909"/>
      <c r="D21" s="909"/>
      <c r="E21" s="909"/>
      <c r="F21" s="909"/>
      <c r="G21" s="909"/>
      <c r="H21" s="909"/>
      <c r="I21" s="909"/>
      <c r="J21" s="325" t="str">
        <f>IF(基本情報入力シート!M60="","",基本情報入力シート!M60)</f>
        <v/>
      </c>
      <c r="K21" s="325" t="str">
        <f>IF(基本情報入力シート!R60="","",基本情報入力シート!R60)</f>
        <v/>
      </c>
      <c r="L21" s="325" t="str">
        <f>IF(基本情報入力シート!W60="","",基本情報入力シート!W60)</f>
        <v/>
      </c>
      <c r="M21" s="335" t="str">
        <f>IF(基本情報入力シート!X60="","",基本情報入力シート!X60)</f>
        <v/>
      </c>
      <c r="N21" s="339" t="str">
        <f>IF(基本情報入力シート!Y60="","",基本情報入力シート!Y60)</f>
        <v/>
      </c>
      <c r="O21" s="44"/>
      <c r="P21" s="1011"/>
      <c r="Q21" s="1011"/>
      <c r="R21" s="475" t="str">
        <f>IFERROR(IF(OR('別紙様式3-2（４・５月）'!Z23="ベア加算",'別紙様式3-2（４・５月）'!R23=""),"",P21*VLOOKUP(N21,【参考】数式用!$AD$2:$AH$37,MATCH(O21,【参考】数式用!$K$4:$N$4,0)+1,0)),"")</f>
        <v/>
      </c>
      <c r="S21" s="54"/>
      <c r="T21" s="1011"/>
      <c r="U21" s="1011"/>
      <c r="V21" s="483" t="str">
        <f>IFERROR(IF(AND('別紙様式3-2（４・５月）'!O23="",O21&lt;&gt;""),P21,P21*VLOOKUP(AF21,【参考】数式用4!$EY$3:$GF$106,MATCH(N21,【参考】数式用4!$EY$2:$GF$2,0))),"")</f>
        <v/>
      </c>
      <c r="W21" s="44"/>
      <c r="X21" s="464"/>
      <c r="Y21" s="992" t="str">
        <f>IFERROR(IF(OR('別紙様式3-2（４・５月）'!R23="",'別紙様式3-2（４・５月）'!Z23="ベア加算"),"",X21*VLOOKUP(N21,【参考】数式用!$AD$2:$AH$37,MATCH(W21,【参考】数式用!$K$4:$N$4,0)+1,0)),"")</f>
        <v/>
      </c>
      <c r="Z21" s="992"/>
      <c r="AA21" s="54"/>
      <c r="AB21" s="464"/>
      <c r="AC21" s="340" t="str">
        <f>IFERROR(IF(AND('別紙様式3-2（４・５月）'!O23="",W21&lt;&gt;"",W21&lt;&gt;"―"),X21,X21*VLOOKUP(AG21,【参考】数式用4!$EY$3:$GF$106,MATCH(N21,【参考】数式用4!$EY$2:$GF$2,0))),"")</f>
        <v/>
      </c>
      <c r="AD21" s="462" t="str">
        <f t="shared" si="0"/>
        <v/>
      </c>
      <c r="AE21" s="420" t="str">
        <f t="shared" si="1"/>
        <v/>
      </c>
      <c r="AF21" s="333" t="str">
        <f>IF(O21="","",'別紙様式3-2（４・５月）'!O23&amp;'別紙様式3-2（４・５月）'!P23&amp;'別紙様式3-2（４・５月）'!Q23&amp;"から"&amp;O21)</f>
        <v/>
      </c>
      <c r="AG21" s="333" t="str">
        <f>IF(OR(W21="",W21="―"),"",'別紙様式3-2（４・５月）'!O23&amp;'別紙様式3-2（４・５月）'!P23&amp;'別紙様式3-2（４・５月）'!Q23&amp;"から"&amp;W21)</f>
        <v/>
      </c>
    </row>
    <row r="22" spans="1:41" ht="25" customHeight="1">
      <c r="A22" s="334">
        <v>9</v>
      </c>
      <c r="B22" s="909" t="str">
        <f>IF(基本情報入力シート!C61="","",基本情報入力シート!C61)</f>
        <v/>
      </c>
      <c r="C22" s="909"/>
      <c r="D22" s="909"/>
      <c r="E22" s="909"/>
      <c r="F22" s="909"/>
      <c r="G22" s="909"/>
      <c r="H22" s="909"/>
      <c r="I22" s="909"/>
      <c r="J22" s="325" t="str">
        <f>IF(基本情報入力シート!M61="","",基本情報入力シート!M61)</f>
        <v/>
      </c>
      <c r="K22" s="325" t="str">
        <f>IF(基本情報入力シート!R61="","",基本情報入力シート!R61)</f>
        <v/>
      </c>
      <c r="L22" s="325" t="str">
        <f>IF(基本情報入力シート!W61="","",基本情報入力シート!W61)</f>
        <v/>
      </c>
      <c r="M22" s="335" t="str">
        <f>IF(基本情報入力シート!X61="","",基本情報入力シート!X61)</f>
        <v/>
      </c>
      <c r="N22" s="339" t="str">
        <f>IF(基本情報入力シート!Y61="","",基本情報入力シート!Y61)</f>
        <v/>
      </c>
      <c r="O22" s="44"/>
      <c r="P22" s="1011"/>
      <c r="Q22" s="1011"/>
      <c r="R22" s="475" t="str">
        <f>IFERROR(IF(OR('別紙様式3-2（４・５月）'!Z24="ベア加算",'別紙様式3-2（４・５月）'!R24=""),"",P22*VLOOKUP(N22,【参考】数式用!$AD$2:$AH$37,MATCH(O22,【参考】数式用!$K$4:$N$4,0)+1,0)),"")</f>
        <v/>
      </c>
      <c r="S22" s="54"/>
      <c r="T22" s="1011"/>
      <c r="U22" s="1011"/>
      <c r="V22" s="483" t="str">
        <f>IFERROR(IF(AND('別紙様式3-2（４・５月）'!O24="",O22&lt;&gt;""),P22,P22*VLOOKUP(AF22,【参考】数式用4!$EY$3:$GF$106,MATCH(N22,【参考】数式用4!$EY$2:$GF$2,0))),"")</f>
        <v/>
      </c>
      <c r="W22" s="44"/>
      <c r="X22" s="464"/>
      <c r="Y22" s="992" t="str">
        <f>IFERROR(IF(OR('別紙様式3-2（４・５月）'!R24="",'別紙様式3-2（４・５月）'!Z24="ベア加算"),"",X22*VLOOKUP(N22,【参考】数式用!$AD$2:$AH$37,MATCH(W22,【参考】数式用!$K$4:$N$4,0)+1,0)),"")</f>
        <v/>
      </c>
      <c r="Z22" s="992"/>
      <c r="AA22" s="54"/>
      <c r="AB22" s="464"/>
      <c r="AC22" s="340" t="str">
        <f>IFERROR(IF(AND('別紙様式3-2（４・５月）'!O24="",W22&lt;&gt;"",W22&lt;&gt;"―"),X22,X22*VLOOKUP(AG22,【参考】数式用4!$EY$3:$GF$106,MATCH(N22,【参考】数式用4!$EY$2:$GF$2,0))),"")</f>
        <v/>
      </c>
      <c r="AD22" s="462" t="str">
        <f t="shared" si="0"/>
        <v/>
      </c>
      <c r="AE22" s="420" t="str">
        <f t="shared" si="1"/>
        <v/>
      </c>
      <c r="AF22" s="333" t="str">
        <f>IF(O22="","",'別紙様式3-2（４・５月）'!O24&amp;'別紙様式3-2（４・５月）'!P24&amp;'別紙様式3-2（４・５月）'!Q24&amp;"から"&amp;O22)</f>
        <v/>
      </c>
      <c r="AG22" s="333" t="str">
        <f>IF(OR(W22="",W22="―"),"",'別紙様式3-2（４・５月）'!O24&amp;'別紙様式3-2（４・５月）'!P24&amp;'別紙様式3-2（４・５月）'!Q24&amp;"から"&amp;W22)</f>
        <v/>
      </c>
    </row>
    <row r="23" spans="1:41" ht="25" customHeight="1">
      <c r="A23" s="334">
        <v>10</v>
      </c>
      <c r="B23" s="909" t="str">
        <f>IF(基本情報入力シート!C62="","",基本情報入力シート!C62)</f>
        <v/>
      </c>
      <c r="C23" s="909"/>
      <c r="D23" s="909"/>
      <c r="E23" s="909"/>
      <c r="F23" s="909"/>
      <c r="G23" s="909"/>
      <c r="H23" s="909"/>
      <c r="I23" s="909"/>
      <c r="J23" s="325" t="str">
        <f>IF(基本情報入力シート!M62="","",基本情報入力シート!M62)</f>
        <v/>
      </c>
      <c r="K23" s="325" t="str">
        <f>IF(基本情報入力シート!R62="","",基本情報入力シート!R62)</f>
        <v/>
      </c>
      <c r="L23" s="325" t="str">
        <f>IF(基本情報入力シート!W62="","",基本情報入力シート!W62)</f>
        <v/>
      </c>
      <c r="M23" s="335" t="str">
        <f>IF(基本情報入力シート!X62="","",基本情報入力シート!X62)</f>
        <v/>
      </c>
      <c r="N23" s="339" t="str">
        <f>IF(基本情報入力シート!Y62="","",基本情報入力シート!Y62)</f>
        <v/>
      </c>
      <c r="O23" s="44"/>
      <c r="P23" s="1011"/>
      <c r="Q23" s="1011"/>
      <c r="R23" s="475" t="str">
        <f>IFERROR(IF(OR('別紙様式3-2（４・５月）'!Z25="ベア加算",'別紙様式3-2（４・５月）'!R25=""),"",P23*VLOOKUP(N23,【参考】数式用!$AD$2:$AH$37,MATCH(O23,【参考】数式用!$K$4:$N$4,0)+1,0)),"")</f>
        <v/>
      </c>
      <c r="S23" s="54"/>
      <c r="T23" s="1011"/>
      <c r="U23" s="1011"/>
      <c r="V23" s="483" t="str">
        <f>IFERROR(IF(AND('別紙様式3-2（４・５月）'!O25="",O23&lt;&gt;""),P23,P23*VLOOKUP(AF23,【参考】数式用4!$EY$3:$GF$106,MATCH(N23,【参考】数式用4!$EY$2:$GF$2,0))),"")</f>
        <v/>
      </c>
      <c r="W23" s="44"/>
      <c r="X23" s="464"/>
      <c r="Y23" s="992" t="str">
        <f>IFERROR(IF(OR('別紙様式3-2（４・５月）'!R25="",'別紙様式3-2（４・５月）'!Z25="ベア加算"),"",X23*VLOOKUP(N23,【参考】数式用!$AD$2:$AH$37,MATCH(W23,【参考】数式用!$K$4:$N$4,0)+1,0)),"")</f>
        <v/>
      </c>
      <c r="Z23" s="992"/>
      <c r="AA23" s="54"/>
      <c r="AB23" s="464"/>
      <c r="AC23" s="340" t="str">
        <f>IFERROR(IF(AND('別紙様式3-2（４・５月）'!O25="",W23&lt;&gt;"",W23&lt;&gt;"―"),X23,X23*VLOOKUP(AG23,【参考】数式用4!$EY$3:$GF$106,MATCH(N23,【参考】数式用4!$EY$2:$GF$2,0))),"")</f>
        <v/>
      </c>
      <c r="AD23" s="462" t="str">
        <f t="shared" si="0"/>
        <v/>
      </c>
      <c r="AE23" s="420" t="str">
        <f t="shared" si="1"/>
        <v/>
      </c>
      <c r="AF23" s="333" t="str">
        <f>IF(O23="","",'別紙様式3-2（４・５月）'!O25&amp;'別紙様式3-2（４・５月）'!P25&amp;'別紙様式3-2（４・５月）'!Q25&amp;"から"&amp;O23)</f>
        <v/>
      </c>
      <c r="AG23" s="333" t="str">
        <f>IF(OR(W23="",W23="―"),"",'別紙様式3-2（４・５月）'!O25&amp;'別紙様式3-2（４・５月）'!P25&amp;'別紙様式3-2（４・５月）'!Q25&amp;"から"&amp;W23)</f>
        <v/>
      </c>
    </row>
    <row r="24" spans="1:41" ht="25" customHeight="1">
      <c r="A24" s="334">
        <v>11</v>
      </c>
      <c r="B24" s="909" t="str">
        <f>IF(基本情報入力シート!C63="","",基本情報入力シート!C63)</f>
        <v/>
      </c>
      <c r="C24" s="909"/>
      <c r="D24" s="909"/>
      <c r="E24" s="909"/>
      <c r="F24" s="909"/>
      <c r="G24" s="909"/>
      <c r="H24" s="909"/>
      <c r="I24" s="909"/>
      <c r="J24" s="325" t="str">
        <f>IF(基本情報入力シート!M63="","",基本情報入力シート!M63)</f>
        <v/>
      </c>
      <c r="K24" s="325" t="str">
        <f>IF(基本情報入力シート!R63="","",基本情報入力シート!R63)</f>
        <v/>
      </c>
      <c r="L24" s="325" t="str">
        <f>IF(基本情報入力シート!W63="","",基本情報入力シート!W63)</f>
        <v/>
      </c>
      <c r="M24" s="335" t="str">
        <f>IF(基本情報入力シート!X63="","",基本情報入力シート!X63)</f>
        <v/>
      </c>
      <c r="N24" s="339" t="str">
        <f>IF(基本情報入力シート!Y63="","",基本情報入力シート!Y63)</f>
        <v/>
      </c>
      <c r="O24" s="44"/>
      <c r="P24" s="1011"/>
      <c r="Q24" s="1011"/>
      <c r="R24" s="475" t="str">
        <f>IFERROR(IF(OR('別紙様式3-2（４・５月）'!Z26="ベア加算",'別紙様式3-2（４・５月）'!R26=""),"",P24*VLOOKUP(N24,【参考】数式用!$AD$2:$AH$37,MATCH(O24,【参考】数式用!$K$4:$N$4,0)+1,0)),"")</f>
        <v/>
      </c>
      <c r="S24" s="54"/>
      <c r="T24" s="1011"/>
      <c r="U24" s="1011"/>
      <c r="V24" s="483" t="str">
        <f>IFERROR(IF(AND('別紙様式3-2（４・５月）'!O26="",O24&lt;&gt;""),P24,P24*VLOOKUP(AF24,【参考】数式用4!$EY$3:$GF$106,MATCH(N24,【参考】数式用4!$EY$2:$GF$2,0))),"")</f>
        <v/>
      </c>
      <c r="W24" s="44"/>
      <c r="X24" s="464"/>
      <c r="Y24" s="992" t="str">
        <f>IFERROR(IF(OR('別紙様式3-2（４・５月）'!R26="",'別紙様式3-2（４・５月）'!Z26="ベア加算"),"",X24*VLOOKUP(N24,【参考】数式用!$AD$2:$AH$37,MATCH(W24,【参考】数式用!$K$4:$N$4,0)+1,0)),"")</f>
        <v/>
      </c>
      <c r="Z24" s="992"/>
      <c r="AA24" s="54"/>
      <c r="AB24" s="464"/>
      <c r="AC24" s="340" t="str">
        <f>IFERROR(IF(AND('別紙様式3-2（４・５月）'!O26="",W24&lt;&gt;"",W24&lt;&gt;"―"),X24,X24*VLOOKUP(AG24,【参考】数式用4!$EY$3:$GF$106,MATCH(N24,【参考】数式用4!$EY$2:$GF$2,0))),"")</f>
        <v/>
      </c>
      <c r="AD24" s="462" t="str">
        <f t="shared" si="0"/>
        <v/>
      </c>
      <c r="AE24" s="420" t="str">
        <f t="shared" si="1"/>
        <v/>
      </c>
      <c r="AF24" s="333" t="str">
        <f>IF(O24="","",'別紙様式3-2（４・５月）'!O26&amp;'別紙様式3-2（４・５月）'!P26&amp;'別紙様式3-2（４・５月）'!Q26&amp;"から"&amp;O24)</f>
        <v/>
      </c>
      <c r="AG24" s="333" t="str">
        <f>IF(OR(W24="",W24="―"),"",'別紙様式3-2（４・５月）'!O26&amp;'別紙様式3-2（４・５月）'!P26&amp;'別紙様式3-2（４・５月）'!Q26&amp;"から"&amp;W24)</f>
        <v/>
      </c>
    </row>
    <row r="25" spans="1:41" ht="25" customHeight="1">
      <c r="A25" s="334">
        <v>12</v>
      </c>
      <c r="B25" s="909" t="str">
        <f>IF(基本情報入力シート!C64="","",基本情報入力シート!C64)</f>
        <v/>
      </c>
      <c r="C25" s="909"/>
      <c r="D25" s="909"/>
      <c r="E25" s="909"/>
      <c r="F25" s="909"/>
      <c r="G25" s="909"/>
      <c r="H25" s="909"/>
      <c r="I25" s="909"/>
      <c r="J25" s="325" t="str">
        <f>IF(基本情報入力シート!M64="","",基本情報入力シート!M64)</f>
        <v/>
      </c>
      <c r="K25" s="325" t="str">
        <f>IF(基本情報入力シート!R64="","",基本情報入力シート!R64)</f>
        <v/>
      </c>
      <c r="L25" s="325" t="str">
        <f>IF(基本情報入力シート!W64="","",基本情報入力シート!W64)</f>
        <v/>
      </c>
      <c r="M25" s="335" t="str">
        <f>IF(基本情報入力シート!X64="","",基本情報入力シート!X64)</f>
        <v/>
      </c>
      <c r="N25" s="339" t="str">
        <f>IF(基本情報入力シート!Y64="","",基本情報入力シート!Y64)</f>
        <v/>
      </c>
      <c r="O25" s="44"/>
      <c r="P25" s="1011"/>
      <c r="Q25" s="1011"/>
      <c r="R25" s="475" t="str">
        <f>IFERROR(IF(OR('別紙様式3-2（４・５月）'!Z27="ベア加算",'別紙様式3-2（４・５月）'!R27=""),"",P25*VLOOKUP(N25,【参考】数式用!$AD$2:$AH$37,MATCH(O25,【参考】数式用!$K$4:$N$4,0)+1,0)),"")</f>
        <v/>
      </c>
      <c r="S25" s="54"/>
      <c r="T25" s="1011"/>
      <c r="U25" s="1011"/>
      <c r="V25" s="483" t="str">
        <f>IFERROR(IF(AND('別紙様式3-2（４・５月）'!O27="",O25&lt;&gt;""),P25,P25*VLOOKUP(AF25,【参考】数式用4!$EY$3:$GF$106,MATCH(N25,【参考】数式用4!$EY$2:$GF$2,0))),"")</f>
        <v/>
      </c>
      <c r="W25" s="44"/>
      <c r="X25" s="464"/>
      <c r="Y25" s="992" t="str">
        <f>IFERROR(IF(OR('別紙様式3-2（４・５月）'!R27="",'別紙様式3-2（４・５月）'!Z27="ベア加算"),"",X25*VLOOKUP(N25,【参考】数式用!$AD$2:$AH$37,MATCH(W25,【参考】数式用!$K$4:$N$4,0)+1,0)),"")</f>
        <v/>
      </c>
      <c r="Z25" s="992"/>
      <c r="AA25" s="54"/>
      <c r="AB25" s="464"/>
      <c r="AC25" s="340" t="str">
        <f>IFERROR(IF(AND('別紙様式3-2（４・５月）'!O27="",W25&lt;&gt;"",W25&lt;&gt;"―"),X25,X25*VLOOKUP(AG25,【参考】数式用4!$EY$3:$GF$106,MATCH(N25,【参考】数式用4!$EY$2:$GF$2,0))),"")</f>
        <v/>
      </c>
      <c r="AD25" s="462" t="str">
        <f t="shared" si="0"/>
        <v/>
      </c>
      <c r="AE25" s="420" t="str">
        <f t="shared" si="1"/>
        <v/>
      </c>
      <c r="AF25" s="333" t="str">
        <f>IF(O25="","",'別紙様式3-2（４・５月）'!O27&amp;'別紙様式3-2（４・５月）'!P27&amp;'別紙様式3-2（４・５月）'!Q27&amp;"から"&amp;O25)</f>
        <v/>
      </c>
      <c r="AG25" s="333" t="str">
        <f>IF(OR(W25="",W25="―"),"",'別紙様式3-2（４・５月）'!O27&amp;'別紙様式3-2（４・５月）'!P27&amp;'別紙様式3-2（４・５月）'!Q27&amp;"から"&amp;W25)</f>
        <v/>
      </c>
    </row>
    <row r="26" spans="1:41" ht="25" customHeight="1">
      <c r="A26" s="334">
        <v>13</v>
      </c>
      <c r="B26" s="909" t="str">
        <f>IF(基本情報入力シート!C65="","",基本情報入力シート!C65)</f>
        <v/>
      </c>
      <c r="C26" s="909"/>
      <c r="D26" s="909"/>
      <c r="E26" s="909"/>
      <c r="F26" s="909"/>
      <c r="G26" s="909"/>
      <c r="H26" s="909"/>
      <c r="I26" s="909"/>
      <c r="J26" s="325" t="str">
        <f>IF(基本情報入力シート!M65="","",基本情報入力シート!M65)</f>
        <v/>
      </c>
      <c r="K26" s="325" t="str">
        <f>IF(基本情報入力シート!R65="","",基本情報入力シート!R65)</f>
        <v/>
      </c>
      <c r="L26" s="325" t="str">
        <f>IF(基本情報入力シート!W65="","",基本情報入力シート!W65)</f>
        <v/>
      </c>
      <c r="M26" s="335" t="str">
        <f>IF(基本情報入力シート!X65="","",基本情報入力シート!X65)</f>
        <v/>
      </c>
      <c r="N26" s="339" t="str">
        <f>IF(基本情報入力シート!Y65="","",基本情報入力シート!Y65)</f>
        <v/>
      </c>
      <c r="O26" s="44"/>
      <c r="P26" s="1011"/>
      <c r="Q26" s="1011"/>
      <c r="R26" s="475" t="str">
        <f>IFERROR(IF(OR('別紙様式3-2（４・５月）'!Z28="ベア加算",'別紙様式3-2（４・５月）'!R28=""),"",P26*VLOOKUP(N26,【参考】数式用!$AD$2:$AH$37,MATCH(O26,【参考】数式用!$K$4:$N$4,0)+1,0)),"")</f>
        <v/>
      </c>
      <c r="S26" s="54"/>
      <c r="T26" s="1011"/>
      <c r="U26" s="1011"/>
      <c r="V26" s="483" t="str">
        <f>IFERROR(IF(AND('別紙様式3-2（４・５月）'!O28="",O26&lt;&gt;""),P26,P26*VLOOKUP(AF26,【参考】数式用4!$EY$3:$GF$106,MATCH(N26,【参考】数式用4!$EY$2:$GF$2,0))),"")</f>
        <v/>
      </c>
      <c r="W26" s="44"/>
      <c r="X26" s="464"/>
      <c r="Y26" s="992" t="str">
        <f>IFERROR(IF(OR('別紙様式3-2（４・５月）'!R28="",'別紙様式3-2（４・５月）'!Z28="ベア加算"),"",X26*VLOOKUP(N26,【参考】数式用!$AD$2:$AH$37,MATCH(W26,【参考】数式用!$K$4:$N$4,0)+1,0)),"")</f>
        <v/>
      </c>
      <c r="Z26" s="992"/>
      <c r="AA26" s="54"/>
      <c r="AB26" s="464"/>
      <c r="AC26" s="340" t="str">
        <f>IFERROR(IF(AND('別紙様式3-2（４・５月）'!O28="",W26&lt;&gt;"",W26&lt;&gt;"―"),X26,X26*VLOOKUP(AG26,【参考】数式用4!$EY$3:$GF$106,MATCH(N26,【参考】数式用4!$EY$2:$GF$2,0))),"")</f>
        <v/>
      </c>
      <c r="AD26" s="462" t="str">
        <f t="shared" si="0"/>
        <v/>
      </c>
      <c r="AE26" s="420" t="str">
        <f t="shared" si="1"/>
        <v/>
      </c>
      <c r="AF26" s="333" t="str">
        <f>IF(O26="","",'別紙様式3-2（４・５月）'!O28&amp;'別紙様式3-2（４・５月）'!P28&amp;'別紙様式3-2（４・５月）'!Q28&amp;"から"&amp;O26)</f>
        <v/>
      </c>
      <c r="AG26" s="333" t="str">
        <f>IF(OR(W26="",W26="―"),"",'別紙様式3-2（４・５月）'!O28&amp;'別紙様式3-2（４・５月）'!P28&amp;'別紙様式3-2（４・５月）'!Q28&amp;"から"&amp;W26)</f>
        <v/>
      </c>
    </row>
    <row r="27" spans="1:41" ht="25" customHeight="1">
      <c r="A27" s="334">
        <v>14</v>
      </c>
      <c r="B27" s="909" t="str">
        <f>IF(基本情報入力シート!C66="","",基本情報入力シート!C66)</f>
        <v/>
      </c>
      <c r="C27" s="909"/>
      <c r="D27" s="909"/>
      <c r="E27" s="909"/>
      <c r="F27" s="909"/>
      <c r="G27" s="909"/>
      <c r="H27" s="909"/>
      <c r="I27" s="909"/>
      <c r="J27" s="325" t="str">
        <f>IF(基本情報入力シート!M66="","",基本情報入力シート!M66)</f>
        <v/>
      </c>
      <c r="K27" s="325" t="str">
        <f>IF(基本情報入力シート!R66="","",基本情報入力シート!R66)</f>
        <v/>
      </c>
      <c r="L27" s="325" t="str">
        <f>IF(基本情報入力シート!W66="","",基本情報入力シート!W66)</f>
        <v/>
      </c>
      <c r="M27" s="335" t="str">
        <f>IF(基本情報入力シート!X66="","",基本情報入力シート!X66)</f>
        <v/>
      </c>
      <c r="N27" s="339" t="str">
        <f>IF(基本情報入力シート!Y66="","",基本情報入力シート!Y66)</f>
        <v/>
      </c>
      <c r="O27" s="44"/>
      <c r="P27" s="1011"/>
      <c r="Q27" s="1011"/>
      <c r="R27" s="475" t="str">
        <f>IFERROR(IF(OR('別紙様式3-2（４・５月）'!Z29="ベア加算",'別紙様式3-2（４・５月）'!R29=""),"",P27*VLOOKUP(N27,【参考】数式用!$AD$2:$AH$37,MATCH(O27,【参考】数式用!$K$4:$N$4,0)+1,0)),"")</f>
        <v/>
      </c>
      <c r="S27" s="54"/>
      <c r="T27" s="1011"/>
      <c r="U27" s="1011"/>
      <c r="V27" s="483" t="str">
        <f>IFERROR(IF(AND('別紙様式3-2（４・５月）'!O29="",O27&lt;&gt;""),P27,P27*VLOOKUP(AF27,【参考】数式用4!$EY$3:$GF$106,MATCH(N27,【参考】数式用4!$EY$2:$GF$2,0))),"")</f>
        <v/>
      </c>
      <c r="W27" s="44"/>
      <c r="X27" s="464"/>
      <c r="Y27" s="992" t="str">
        <f>IFERROR(IF(OR('別紙様式3-2（４・５月）'!R29="",'別紙様式3-2（４・５月）'!Z29="ベア加算"),"",X27*VLOOKUP(N27,【参考】数式用!$AD$2:$AH$37,MATCH(W27,【参考】数式用!$K$4:$N$4,0)+1,0)),"")</f>
        <v/>
      </c>
      <c r="Z27" s="992"/>
      <c r="AA27" s="54"/>
      <c r="AB27" s="464"/>
      <c r="AC27" s="340" t="str">
        <f>IFERROR(IF(AND('別紙様式3-2（４・５月）'!O29="",W27&lt;&gt;"",W27&lt;&gt;"―"),X27,X27*VLOOKUP(AG27,【参考】数式用4!$EY$3:$GF$106,MATCH(N27,【参考】数式用4!$EY$2:$GF$2,0))),"")</f>
        <v/>
      </c>
      <c r="AD27" s="462" t="str">
        <f t="shared" si="0"/>
        <v/>
      </c>
      <c r="AE27" s="420" t="str">
        <f t="shared" si="1"/>
        <v/>
      </c>
      <c r="AF27" s="333" t="str">
        <f>IF(O27="","",'別紙様式3-2（４・５月）'!O29&amp;'別紙様式3-2（４・５月）'!P29&amp;'別紙様式3-2（４・５月）'!Q29&amp;"から"&amp;O27)</f>
        <v/>
      </c>
      <c r="AG27" s="333" t="str">
        <f>IF(OR(W27="",W27="―"),"",'別紙様式3-2（４・５月）'!O29&amp;'別紙様式3-2（４・５月）'!P29&amp;'別紙様式3-2（４・５月）'!Q29&amp;"から"&amp;W27)</f>
        <v/>
      </c>
    </row>
    <row r="28" spans="1:41" ht="25" customHeight="1">
      <c r="A28" s="334">
        <v>15</v>
      </c>
      <c r="B28" s="909" t="str">
        <f>IF(基本情報入力シート!C67="","",基本情報入力シート!C67)</f>
        <v/>
      </c>
      <c r="C28" s="909"/>
      <c r="D28" s="909"/>
      <c r="E28" s="909"/>
      <c r="F28" s="909"/>
      <c r="G28" s="909"/>
      <c r="H28" s="909"/>
      <c r="I28" s="909"/>
      <c r="J28" s="325" t="str">
        <f>IF(基本情報入力シート!M67="","",基本情報入力シート!M67)</f>
        <v/>
      </c>
      <c r="K28" s="325" t="str">
        <f>IF(基本情報入力シート!R67="","",基本情報入力シート!R67)</f>
        <v/>
      </c>
      <c r="L28" s="325" t="str">
        <f>IF(基本情報入力シート!W67="","",基本情報入力シート!W67)</f>
        <v/>
      </c>
      <c r="M28" s="335" t="str">
        <f>IF(基本情報入力シート!X67="","",基本情報入力シート!X67)</f>
        <v/>
      </c>
      <c r="N28" s="339" t="str">
        <f>IF(基本情報入力シート!Y67="","",基本情報入力シート!Y67)</f>
        <v/>
      </c>
      <c r="O28" s="44"/>
      <c r="P28" s="1011"/>
      <c r="Q28" s="1011"/>
      <c r="R28" s="475" t="str">
        <f>IFERROR(IF(OR('別紙様式3-2（４・５月）'!Z30="ベア加算",'別紙様式3-2（４・５月）'!R30=""),"",P28*VLOOKUP(N28,【参考】数式用!$AD$2:$AH$37,MATCH(O28,【参考】数式用!$K$4:$N$4,0)+1,0)),"")</f>
        <v/>
      </c>
      <c r="S28" s="54"/>
      <c r="T28" s="1011"/>
      <c r="U28" s="1011"/>
      <c r="V28" s="483" t="str">
        <f>IFERROR(IF(AND('別紙様式3-2（４・５月）'!O30="",O28&lt;&gt;""),P28,P28*VLOOKUP(AF28,【参考】数式用4!$EY$3:$GF$106,MATCH(N28,【参考】数式用4!$EY$2:$GF$2,0))),"")</f>
        <v/>
      </c>
      <c r="W28" s="44"/>
      <c r="X28" s="464"/>
      <c r="Y28" s="992" t="str">
        <f>IFERROR(IF(OR('別紙様式3-2（４・５月）'!R30="",'別紙様式3-2（４・５月）'!Z30="ベア加算"),"",X28*VLOOKUP(N28,【参考】数式用!$AD$2:$AH$37,MATCH(W28,【参考】数式用!$K$4:$N$4,0)+1,0)),"")</f>
        <v/>
      </c>
      <c r="Z28" s="992"/>
      <c r="AA28" s="54"/>
      <c r="AB28" s="464"/>
      <c r="AC28" s="340" t="str">
        <f>IFERROR(IF(AND('別紙様式3-2（４・５月）'!O30="",W28&lt;&gt;"",W28&lt;&gt;"―"),X28,X28*VLOOKUP(AG28,【参考】数式用4!$EY$3:$GF$106,MATCH(N28,【参考】数式用4!$EY$2:$GF$2,0))),"")</f>
        <v/>
      </c>
      <c r="AD28" s="462" t="str">
        <f t="shared" si="0"/>
        <v/>
      </c>
      <c r="AE28" s="420" t="str">
        <f t="shared" si="1"/>
        <v/>
      </c>
      <c r="AF28" s="333" t="str">
        <f>IF(O28="","",'別紙様式3-2（４・５月）'!O30&amp;'別紙様式3-2（４・５月）'!P30&amp;'別紙様式3-2（４・５月）'!Q30&amp;"から"&amp;O28)</f>
        <v/>
      </c>
      <c r="AG28" s="333" t="str">
        <f>IF(OR(W28="",W28="―"),"",'別紙様式3-2（４・５月）'!O30&amp;'別紙様式3-2（４・５月）'!P30&amp;'別紙様式3-2（４・５月）'!Q30&amp;"から"&amp;W28)</f>
        <v/>
      </c>
    </row>
    <row r="29" spans="1:41" ht="25" customHeight="1">
      <c r="A29" s="334">
        <v>16</v>
      </c>
      <c r="B29" s="909" t="str">
        <f>IF(基本情報入力シート!C68="","",基本情報入力シート!C68)</f>
        <v/>
      </c>
      <c r="C29" s="909"/>
      <c r="D29" s="909"/>
      <c r="E29" s="909"/>
      <c r="F29" s="909"/>
      <c r="G29" s="909"/>
      <c r="H29" s="909"/>
      <c r="I29" s="909"/>
      <c r="J29" s="325" t="str">
        <f>IF(基本情報入力シート!M68="","",基本情報入力シート!M68)</f>
        <v/>
      </c>
      <c r="K29" s="325" t="str">
        <f>IF(基本情報入力シート!R68="","",基本情報入力シート!R68)</f>
        <v/>
      </c>
      <c r="L29" s="325" t="str">
        <f>IF(基本情報入力シート!W68="","",基本情報入力シート!W68)</f>
        <v/>
      </c>
      <c r="M29" s="335" t="str">
        <f>IF(基本情報入力シート!X68="","",基本情報入力シート!X68)</f>
        <v/>
      </c>
      <c r="N29" s="339" t="str">
        <f>IF(基本情報入力シート!Y68="","",基本情報入力シート!Y68)</f>
        <v/>
      </c>
      <c r="O29" s="44"/>
      <c r="P29" s="1011"/>
      <c r="Q29" s="1011"/>
      <c r="R29" s="475" t="str">
        <f>IFERROR(IF(OR('別紙様式3-2（４・５月）'!Z31="ベア加算",'別紙様式3-2（４・５月）'!R31=""),"",P29*VLOOKUP(N29,【参考】数式用!$AD$2:$AH$37,MATCH(O29,【参考】数式用!$K$4:$N$4,0)+1,0)),"")</f>
        <v/>
      </c>
      <c r="S29" s="54"/>
      <c r="T29" s="1011"/>
      <c r="U29" s="1011"/>
      <c r="V29" s="483" t="str">
        <f>IFERROR(IF(AND('別紙様式3-2（４・５月）'!O31="",O29&lt;&gt;""),P29,P29*VLOOKUP(AF29,【参考】数式用4!$EY$3:$GF$106,MATCH(N29,【参考】数式用4!$EY$2:$GF$2,0))),"")</f>
        <v/>
      </c>
      <c r="W29" s="44"/>
      <c r="X29" s="464"/>
      <c r="Y29" s="992" t="str">
        <f>IFERROR(IF(OR('別紙様式3-2（４・５月）'!R31="",'別紙様式3-2（４・５月）'!Z31="ベア加算"),"",X29*VLOOKUP(N29,【参考】数式用!$AD$2:$AH$37,MATCH(W29,【参考】数式用!$K$4:$N$4,0)+1,0)),"")</f>
        <v/>
      </c>
      <c r="Z29" s="992"/>
      <c r="AA29" s="54"/>
      <c r="AB29" s="464"/>
      <c r="AC29" s="340" t="str">
        <f>IFERROR(IF(AND('別紙様式3-2（４・５月）'!O31="",W29&lt;&gt;"",W29&lt;&gt;"―"),X29,X29*VLOOKUP(AG29,【参考】数式用4!$EY$3:$GF$106,MATCH(N29,【参考】数式用4!$EY$2:$GF$2,0))),"")</f>
        <v/>
      </c>
      <c r="AD29" s="462" t="str">
        <f t="shared" si="0"/>
        <v/>
      </c>
      <c r="AE29" s="420" t="str">
        <f t="shared" si="1"/>
        <v/>
      </c>
      <c r="AF29" s="333" t="str">
        <f>IF(O29="","",'別紙様式3-2（４・５月）'!O31&amp;'別紙様式3-2（４・５月）'!P31&amp;'別紙様式3-2（４・５月）'!Q31&amp;"から"&amp;O29)</f>
        <v/>
      </c>
      <c r="AG29" s="333" t="str">
        <f>IF(OR(W29="",W29="―"),"",'別紙様式3-2（４・５月）'!O31&amp;'別紙様式3-2（４・５月）'!P31&amp;'別紙様式3-2（４・５月）'!Q31&amp;"から"&amp;W29)</f>
        <v/>
      </c>
    </row>
    <row r="30" spans="1:41" customFormat="1" ht="25" customHeight="1">
      <c r="A30" s="334">
        <v>17</v>
      </c>
      <c r="B30" s="909" t="str">
        <f>IF(基本情報入力シート!C69="","",基本情報入力シート!C69)</f>
        <v/>
      </c>
      <c r="C30" s="909"/>
      <c r="D30" s="909"/>
      <c r="E30" s="909"/>
      <c r="F30" s="909"/>
      <c r="G30" s="909"/>
      <c r="H30" s="909"/>
      <c r="I30" s="909"/>
      <c r="J30" s="325" t="str">
        <f>IF(基本情報入力シート!M69="","",基本情報入力シート!M69)</f>
        <v/>
      </c>
      <c r="K30" s="325" t="str">
        <f>IF(基本情報入力シート!R69="","",基本情報入力シート!R69)</f>
        <v/>
      </c>
      <c r="L30" s="325" t="str">
        <f>IF(基本情報入力シート!W69="","",基本情報入力シート!W69)</f>
        <v/>
      </c>
      <c r="M30" s="335" t="str">
        <f>IF(基本情報入力シート!X69="","",基本情報入力シート!X69)</f>
        <v/>
      </c>
      <c r="N30" s="339" t="str">
        <f>IF(基本情報入力シート!Y69="","",基本情報入力シート!Y69)</f>
        <v/>
      </c>
      <c r="O30" s="44"/>
      <c r="P30" s="1011"/>
      <c r="Q30" s="1011"/>
      <c r="R30" s="475" t="str">
        <f>IFERROR(IF(OR('別紙様式3-2（４・５月）'!Z32="ベア加算",'別紙様式3-2（４・５月）'!R32=""),"",P30*VLOOKUP(N30,【参考】数式用!$AD$2:$AH$37,MATCH(O30,【参考】数式用!$K$4:$N$4,0)+1,0)),"")</f>
        <v/>
      </c>
      <c r="S30" s="54"/>
      <c r="T30" s="1011"/>
      <c r="U30" s="1011"/>
      <c r="V30" s="483" t="str">
        <f>IFERROR(IF(AND('別紙様式3-2（４・５月）'!O32="",O30&lt;&gt;""),P30,P30*VLOOKUP(AF30,【参考】数式用4!$EY$3:$GF$106,MATCH(N30,【参考】数式用4!$EY$2:$GF$2,0))),"")</f>
        <v/>
      </c>
      <c r="W30" s="44"/>
      <c r="X30" s="464"/>
      <c r="Y30" s="992" t="str">
        <f>IFERROR(IF(OR('別紙様式3-2（４・５月）'!R32="",'別紙様式3-2（４・５月）'!Z32="ベア加算"),"",X30*VLOOKUP(N30,【参考】数式用!$AD$2:$AH$37,MATCH(W30,【参考】数式用!$K$4:$N$4,0)+1,0)),"")</f>
        <v/>
      </c>
      <c r="Z30" s="992"/>
      <c r="AA30" s="54"/>
      <c r="AB30" s="464"/>
      <c r="AC30" s="340" t="str">
        <f>IFERROR(IF(AND('別紙様式3-2（４・５月）'!O32="",W30&lt;&gt;"",W30&lt;&gt;"―"),X30,X30*VLOOKUP(AG30,【参考】数式用4!$EY$3:$GF$106,MATCH(N30,【参考】数式用4!$EY$2:$GF$2,0))),"")</f>
        <v/>
      </c>
      <c r="AD30" s="462" t="str">
        <f t="shared" si="0"/>
        <v/>
      </c>
      <c r="AE30" s="420" t="str">
        <f t="shared" si="1"/>
        <v/>
      </c>
      <c r="AF30" s="333" t="str">
        <f>IF(O30="","",'別紙様式3-2（４・５月）'!O32&amp;'別紙様式3-2（４・５月）'!P32&amp;'別紙様式3-2（４・５月）'!Q32&amp;"から"&amp;O30)</f>
        <v/>
      </c>
      <c r="AG30" s="333" t="str">
        <f>IF(OR(W30="",W30="―"),"",'別紙様式3-2（４・５月）'!O32&amp;'別紙様式3-2（４・５月）'!P32&amp;'別紙様式3-2（４・５月）'!Q32&amp;"から"&amp;W30)</f>
        <v/>
      </c>
      <c r="AH30" s="306"/>
      <c r="AI30" s="306"/>
      <c r="AJ30" s="306"/>
      <c r="AK30" s="306"/>
      <c r="AL30" s="306"/>
      <c r="AM30" s="306"/>
      <c r="AN30" s="306"/>
      <c r="AO30" s="306"/>
    </row>
    <row r="31" spans="1:41" customFormat="1" ht="25" customHeight="1">
      <c r="A31" s="334">
        <v>18</v>
      </c>
      <c r="B31" s="909" t="str">
        <f>IF(基本情報入力シート!C70="","",基本情報入力シート!C70)</f>
        <v/>
      </c>
      <c r="C31" s="909"/>
      <c r="D31" s="909"/>
      <c r="E31" s="909"/>
      <c r="F31" s="909"/>
      <c r="G31" s="909"/>
      <c r="H31" s="909"/>
      <c r="I31" s="909"/>
      <c r="J31" s="325" t="str">
        <f>IF(基本情報入力シート!M70="","",基本情報入力シート!M70)</f>
        <v/>
      </c>
      <c r="K31" s="325" t="str">
        <f>IF(基本情報入力シート!R70="","",基本情報入力シート!R70)</f>
        <v/>
      </c>
      <c r="L31" s="325" t="str">
        <f>IF(基本情報入力シート!W70="","",基本情報入力シート!W70)</f>
        <v/>
      </c>
      <c r="M31" s="335" t="str">
        <f>IF(基本情報入力シート!X70="","",基本情報入力シート!X70)</f>
        <v/>
      </c>
      <c r="N31" s="339" t="str">
        <f>IF(基本情報入力シート!Y70="","",基本情報入力シート!Y70)</f>
        <v/>
      </c>
      <c r="O31" s="44"/>
      <c r="P31" s="1011"/>
      <c r="Q31" s="1011"/>
      <c r="R31" s="475" t="str">
        <f>IFERROR(IF(OR('別紙様式3-2（４・５月）'!Z33="ベア加算",'別紙様式3-2（４・５月）'!R33=""),"",P31*VLOOKUP(N31,【参考】数式用!$AD$2:$AH$37,MATCH(O31,【参考】数式用!$K$4:$N$4,0)+1,0)),"")</f>
        <v/>
      </c>
      <c r="S31" s="54"/>
      <c r="T31" s="1011"/>
      <c r="U31" s="1011"/>
      <c r="V31" s="483" t="str">
        <f>IFERROR(IF(AND('別紙様式3-2（４・５月）'!O33="",O31&lt;&gt;""),P31,P31*VLOOKUP(AF31,【参考】数式用4!$EY$3:$GF$106,MATCH(N31,【参考】数式用4!$EY$2:$GF$2,0))),"")</f>
        <v/>
      </c>
      <c r="W31" s="44"/>
      <c r="X31" s="464"/>
      <c r="Y31" s="992" t="str">
        <f>IFERROR(IF(OR('別紙様式3-2（４・５月）'!R33="",'別紙様式3-2（４・５月）'!Z33="ベア加算"),"",X31*VLOOKUP(N31,【参考】数式用!$AD$2:$AH$37,MATCH(W31,【参考】数式用!$K$4:$N$4,0)+1,0)),"")</f>
        <v/>
      </c>
      <c r="Z31" s="992"/>
      <c r="AA31" s="54"/>
      <c r="AB31" s="464"/>
      <c r="AC31" s="340" t="str">
        <f>IFERROR(IF(AND('別紙様式3-2（４・５月）'!O33="",W31&lt;&gt;"",W31&lt;&gt;"―"),X31,X31*VLOOKUP(AG31,【参考】数式用4!$EY$3:$GF$106,MATCH(N31,【参考】数式用4!$EY$2:$GF$2,0))),"")</f>
        <v/>
      </c>
      <c r="AD31" s="462" t="str">
        <f t="shared" si="0"/>
        <v/>
      </c>
      <c r="AE31" s="420" t="str">
        <f t="shared" si="1"/>
        <v/>
      </c>
      <c r="AF31" s="333" t="str">
        <f>IF(O31="","",'別紙様式3-2（４・５月）'!O33&amp;'別紙様式3-2（４・５月）'!P33&amp;'別紙様式3-2（４・５月）'!Q33&amp;"から"&amp;O31)</f>
        <v/>
      </c>
      <c r="AG31" s="333" t="str">
        <f>IF(OR(W31="",W31="―"),"",'別紙様式3-2（４・５月）'!O33&amp;'別紙様式3-2（４・５月）'!P33&amp;'別紙様式3-2（４・５月）'!Q33&amp;"から"&amp;W31)</f>
        <v/>
      </c>
      <c r="AH31" s="306"/>
      <c r="AI31" s="306"/>
      <c r="AJ31" s="306"/>
      <c r="AK31" s="306"/>
      <c r="AL31" s="306"/>
      <c r="AM31" s="306"/>
      <c r="AN31" s="306"/>
      <c r="AO31" s="306"/>
    </row>
    <row r="32" spans="1:41" customFormat="1" ht="25" customHeight="1">
      <c r="A32" s="334">
        <v>19</v>
      </c>
      <c r="B32" s="909" t="str">
        <f>IF(基本情報入力シート!C71="","",基本情報入力シート!C71)</f>
        <v/>
      </c>
      <c r="C32" s="909"/>
      <c r="D32" s="909"/>
      <c r="E32" s="909"/>
      <c r="F32" s="909"/>
      <c r="G32" s="909"/>
      <c r="H32" s="909"/>
      <c r="I32" s="909"/>
      <c r="J32" s="325" t="str">
        <f>IF(基本情報入力シート!M71="","",基本情報入力シート!M71)</f>
        <v/>
      </c>
      <c r="K32" s="325" t="str">
        <f>IF(基本情報入力シート!R71="","",基本情報入力シート!R71)</f>
        <v/>
      </c>
      <c r="L32" s="325" t="str">
        <f>IF(基本情報入力シート!W71="","",基本情報入力シート!W71)</f>
        <v/>
      </c>
      <c r="M32" s="335" t="str">
        <f>IF(基本情報入力シート!X71="","",基本情報入力シート!X71)</f>
        <v/>
      </c>
      <c r="N32" s="339" t="str">
        <f>IF(基本情報入力シート!Y71="","",基本情報入力シート!Y71)</f>
        <v/>
      </c>
      <c r="O32" s="44"/>
      <c r="P32" s="1011"/>
      <c r="Q32" s="1011"/>
      <c r="R32" s="475" t="str">
        <f>IFERROR(IF(OR('別紙様式3-2（４・５月）'!Z34="ベア加算",'別紙様式3-2（４・５月）'!R34=""),"",P32*VLOOKUP(N32,【参考】数式用!$AD$2:$AH$37,MATCH(O32,【参考】数式用!$K$4:$N$4,0)+1,0)),"")</f>
        <v/>
      </c>
      <c r="S32" s="54"/>
      <c r="T32" s="1011"/>
      <c r="U32" s="1011"/>
      <c r="V32" s="483" t="str">
        <f>IFERROR(IF(AND('別紙様式3-2（４・５月）'!O34="",O32&lt;&gt;""),P32,P32*VLOOKUP(AF32,【参考】数式用4!$EY$3:$GF$106,MATCH(N32,【参考】数式用4!$EY$2:$GF$2,0))),"")</f>
        <v/>
      </c>
      <c r="W32" s="44"/>
      <c r="X32" s="464"/>
      <c r="Y32" s="992" t="str">
        <f>IFERROR(IF(OR('別紙様式3-2（４・５月）'!R34="",'別紙様式3-2（４・５月）'!Z34="ベア加算"),"",X32*VLOOKUP(N32,【参考】数式用!$AD$2:$AH$37,MATCH(W32,【参考】数式用!$K$4:$N$4,0)+1,0)),"")</f>
        <v/>
      </c>
      <c r="Z32" s="992"/>
      <c r="AA32" s="54"/>
      <c r="AB32" s="464"/>
      <c r="AC32" s="340" t="str">
        <f>IFERROR(IF(AND('別紙様式3-2（４・５月）'!O34="",W32&lt;&gt;"",W32&lt;&gt;"―"),X32,X32*VLOOKUP(AG32,【参考】数式用4!$EY$3:$GF$106,MATCH(N32,【参考】数式用4!$EY$2:$GF$2,0))),"")</f>
        <v/>
      </c>
      <c r="AD32" s="462" t="str">
        <f t="shared" si="0"/>
        <v/>
      </c>
      <c r="AE32" s="420" t="str">
        <f t="shared" si="1"/>
        <v/>
      </c>
      <c r="AF32" s="333" t="str">
        <f>IF(O32="","",'別紙様式3-2（４・５月）'!O34&amp;'別紙様式3-2（４・５月）'!P34&amp;'別紙様式3-2（４・５月）'!Q34&amp;"から"&amp;O32)</f>
        <v/>
      </c>
      <c r="AG32" s="333" t="str">
        <f>IF(OR(W32="",W32="―"),"",'別紙様式3-2（４・５月）'!O34&amp;'別紙様式3-2（４・５月）'!P34&amp;'別紙様式3-2（４・５月）'!Q34&amp;"から"&amp;W32)</f>
        <v/>
      </c>
      <c r="AH32" s="306"/>
      <c r="AI32" s="306"/>
      <c r="AJ32" s="306"/>
      <c r="AK32" s="306"/>
      <c r="AL32" s="306"/>
      <c r="AM32" s="306"/>
      <c r="AN32" s="306"/>
      <c r="AO32" s="306"/>
    </row>
    <row r="33" spans="1:41" customFormat="1" ht="25" customHeight="1">
      <c r="A33" s="334">
        <v>20</v>
      </c>
      <c r="B33" s="909" t="str">
        <f>IF(基本情報入力シート!C72="","",基本情報入力シート!C72)</f>
        <v/>
      </c>
      <c r="C33" s="909"/>
      <c r="D33" s="909"/>
      <c r="E33" s="909"/>
      <c r="F33" s="909"/>
      <c r="G33" s="909"/>
      <c r="H33" s="909"/>
      <c r="I33" s="909"/>
      <c r="J33" s="325" t="str">
        <f>IF(基本情報入力シート!M72="","",基本情報入力シート!M72)</f>
        <v/>
      </c>
      <c r="K33" s="325" t="str">
        <f>IF(基本情報入力シート!R72="","",基本情報入力シート!R72)</f>
        <v/>
      </c>
      <c r="L33" s="325" t="str">
        <f>IF(基本情報入力シート!W72="","",基本情報入力シート!W72)</f>
        <v/>
      </c>
      <c r="M33" s="335" t="str">
        <f>IF(基本情報入力シート!X72="","",基本情報入力シート!X72)</f>
        <v/>
      </c>
      <c r="N33" s="339" t="str">
        <f>IF(基本情報入力シート!Y72="","",基本情報入力シート!Y72)</f>
        <v/>
      </c>
      <c r="O33" s="44"/>
      <c r="P33" s="1011"/>
      <c r="Q33" s="1011"/>
      <c r="R33" s="475" t="str">
        <f>IFERROR(IF(OR('別紙様式3-2（４・５月）'!Z35="ベア加算",'別紙様式3-2（４・５月）'!R35=""),"",P33*VLOOKUP(N33,【参考】数式用!$AD$2:$AH$37,MATCH(O33,【参考】数式用!$K$4:$N$4,0)+1,0)),"")</f>
        <v/>
      </c>
      <c r="S33" s="54"/>
      <c r="T33" s="1011"/>
      <c r="U33" s="1011"/>
      <c r="V33" s="483" t="str">
        <f>IFERROR(IF(AND('別紙様式3-2（４・５月）'!O35="",O33&lt;&gt;""),P33,P33*VLOOKUP(AF33,【参考】数式用4!$EY$3:$GF$106,MATCH(N33,【参考】数式用4!$EY$2:$GF$2,0))),"")</f>
        <v/>
      </c>
      <c r="W33" s="44"/>
      <c r="X33" s="464"/>
      <c r="Y33" s="992" t="str">
        <f>IFERROR(IF(OR('別紙様式3-2（４・５月）'!R35="",'別紙様式3-2（４・５月）'!Z35="ベア加算"),"",X33*VLOOKUP(N33,【参考】数式用!$AD$2:$AH$37,MATCH(W33,【参考】数式用!$K$4:$N$4,0)+1,0)),"")</f>
        <v/>
      </c>
      <c r="Z33" s="992"/>
      <c r="AA33" s="54"/>
      <c r="AB33" s="464"/>
      <c r="AC33" s="340" t="str">
        <f>IFERROR(IF(AND('別紙様式3-2（４・５月）'!O35="",W33&lt;&gt;"",W33&lt;&gt;"―"),X33,X33*VLOOKUP(AG33,【参考】数式用4!$EY$3:$GF$106,MATCH(N33,【参考】数式用4!$EY$2:$GF$2,0))),"")</f>
        <v/>
      </c>
      <c r="AD33" s="462" t="str">
        <f t="shared" si="0"/>
        <v/>
      </c>
      <c r="AE33" s="420" t="str">
        <f t="shared" si="1"/>
        <v/>
      </c>
      <c r="AF33" s="333" t="str">
        <f>IF(O33="","",'別紙様式3-2（４・５月）'!O35&amp;'別紙様式3-2（４・５月）'!P35&amp;'別紙様式3-2（４・５月）'!Q35&amp;"から"&amp;O33)</f>
        <v/>
      </c>
      <c r="AG33" s="333" t="str">
        <f>IF(OR(W33="",W33="―"),"",'別紙様式3-2（４・５月）'!O35&amp;'別紙様式3-2（４・５月）'!P35&amp;'別紙様式3-2（４・５月）'!Q35&amp;"から"&amp;W33)</f>
        <v/>
      </c>
      <c r="AH33" s="306"/>
      <c r="AI33" s="306"/>
      <c r="AJ33" s="306"/>
      <c r="AK33" s="306"/>
      <c r="AL33" s="306"/>
      <c r="AM33" s="306"/>
      <c r="AN33" s="306"/>
      <c r="AO33" s="306"/>
    </row>
    <row r="34" spans="1:41" customFormat="1" ht="25" customHeight="1">
      <c r="A34" s="334">
        <v>21</v>
      </c>
      <c r="B34" s="909" t="str">
        <f>IF(基本情報入力シート!C73="","",基本情報入力シート!C73)</f>
        <v/>
      </c>
      <c r="C34" s="909"/>
      <c r="D34" s="909"/>
      <c r="E34" s="909"/>
      <c r="F34" s="909"/>
      <c r="G34" s="909"/>
      <c r="H34" s="909"/>
      <c r="I34" s="909"/>
      <c r="J34" s="325" t="str">
        <f>IF(基本情報入力シート!M73="","",基本情報入力シート!M73)</f>
        <v/>
      </c>
      <c r="K34" s="325" t="str">
        <f>IF(基本情報入力シート!R73="","",基本情報入力シート!R73)</f>
        <v/>
      </c>
      <c r="L34" s="325" t="str">
        <f>IF(基本情報入力シート!W73="","",基本情報入力シート!W73)</f>
        <v/>
      </c>
      <c r="M34" s="335" t="str">
        <f>IF(基本情報入力シート!X73="","",基本情報入力シート!X73)</f>
        <v/>
      </c>
      <c r="N34" s="339" t="str">
        <f>IF(基本情報入力シート!Y73="","",基本情報入力シート!Y73)</f>
        <v/>
      </c>
      <c r="O34" s="44"/>
      <c r="P34" s="1011"/>
      <c r="Q34" s="1011"/>
      <c r="R34" s="475" t="str">
        <f>IFERROR(IF(OR('別紙様式3-2（４・５月）'!Z36="ベア加算",'別紙様式3-2（４・５月）'!R36=""),"",P34*VLOOKUP(N34,【参考】数式用!$AD$2:$AH$37,MATCH(O34,【参考】数式用!$K$4:$N$4,0)+1,0)),"")</f>
        <v/>
      </c>
      <c r="S34" s="54"/>
      <c r="T34" s="1011"/>
      <c r="U34" s="1011"/>
      <c r="V34" s="483" t="str">
        <f>IFERROR(IF(AND('別紙様式3-2（４・５月）'!O36="",O34&lt;&gt;""),P34,P34*VLOOKUP(AF34,【参考】数式用4!$EY$3:$GF$106,MATCH(N34,【参考】数式用4!$EY$2:$GF$2,0))),"")</f>
        <v/>
      </c>
      <c r="W34" s="44"/>
      <c r="X34" s="464"/>
      <c r="Y34" s="992" t="str">
        <f>IFERROR(IF(OR('別紙様式3-2（４・５月）'!R36="",'別紙様式3-2（４・５月）'!Z36="ベア加算"),"",X34*VLOOKUP(N34,【参考】数式用!$AD$2:$AH$37,MATCH(W34,【参考】数式用!$K$4:$N$4,0)+1,0)),"")</f>
        <v/>
      </c>
      <c r="Z34" s="992"/>
      <c r="AA34" s="54"/>
      <c r="AB34" s="464"/>
      <c r="AC34" s="340" t="str">
        <f>IFERROR(IF(AND('別紙様式3-2（４・５月）'!O36="",W34&lt;&gt;"",W34&lt;&gt;"―"),X34,X34*VLOOKUP(AG34,【参考】数式用4!$EY$3:$GF$106,MATCH(N34,【参考】数式用4!$EY$2:$GF$2,0))),"")</f>
        <v/>
      </c>
      <c r="AD34" s="462" t="str">
        <f t="shared" si="0"/>
        <v/>
      </c>
      <c r="AE34" s="420" t="str">
        <f t="shared" si="1"/>
        <v/>
      </c>
      <c r="AF34" s="333" t="str">
        <f>IF(O34="","",'別紙様式3-2（４・５月）'!O36&amp;'別紙様式3-2（４・５月）'!P36&amp;'別紙様式3-2（４・５月）'!Q36&amp;"から"&amp;O34)</f>
        <v/>
      </c>
      <c r="AG34" s="333" t="str">
        <f>IF(OR(W34="",W34="―"),"",'別紙様式3-2（４・５月）'!O36&amp;'別紙様式3-2（４・５月）'!P36&amp;'別紙様式3-2（４・５月）'!Q36&amp;"から"&amp;W34)</f>
        <v/>
      </c>
      <c r="AH34" s="306"/>
      <c r="AI34" s="306"/>
      <c r="AJ34" s="306"/>
      <c r="AK34" s="306"/>
      <c r="AL34" s="306"/>
      <c r="AM34" s="306"/>
      <c r="AN34" s="306"/>
      <c r="AO34" s="306"/>
    </row>
    <row r="35" spans="1:41" customFormat="1" ht="25" customHeight="1">
      <c r="A35" s="334">
        <v>22</v>
      </c>
      <c r="B35" s="909" t="str">
        <f>IF(基本情報入力シート!C74="","",基本情報入力シート!C74)</f>
        <v/>
      </c>
      <c r="C35" s="909"/>
      <c r="D35" s="909"/>
      <c r="E35" s="909"/>
      <c r="F35" s="909"/>
      <c r="G35" s="909"/>
      <c r="H35" s="909"/>
      <c r="I35" s="909"/>
      <c r="J35" s="325" t="str">
        <f>IF(基本情報入力シート!M74="","",基本情報入力シート!M74)</f>
        <v/>
      </c>
      <c r="K35" s="325" t="str">
        <f>IF(基本情報入力シート!R74="","",基本情報入力シート!R74)</f>
        <v/>
      </c>
      <c r="L35" s="325" t="str">
        <f>IF(基本情報入力シート!W74="","",基本情報入力シート!W74)</f>
        <v/>
      </c>
      <c r="M35" s="335" t="str">
        <f>IF(基本情報入力シート!X74="","",基本情報入力シート!X74)</f>
        <v/>
      </c>
      <c r="N35" s="339" t="str">
        <f>IF(基本情報入力シート!Y74="","",基本情報入力シート!Y74)</f>
        <v/>
      </c>
      <c r="O35" s="44"/>
      <c r="P35" s="1011"/>
      <c r="Q35" s="1011"/>
      <c r="R35" s="475" t="str">
        <f>IFERROR(IF(OR('別紙様式3-2（４・５月）'!Z37="ベア加算",'別紙様式3-2（４・５月）'!R37=""),"",P35*VLOOKUP(N35,【参考】数式用!$AD$2:$AH$37,MATCH(O35,【参考】数式用!$K$4:$N$4,0)+1,0)),"")</f>
        <v/>
      </c>
      <c r="S35" s="54"/>
      <c r="T35" s="1011"/>
      <c r="U35" s="1011"/>
      <c r="V35" s="483" t="str">
        <f>IFERROR(IF(AND('別紙様式3-2（４・５月）'!O37="",O35&lt;&gt;""),P35,P35*VLOOKUP(AF35,【参考】数式用4!$EY$3:$GF$106,MATCH(N35,【参考】数式用4!$EY$2:$GF$2,0))),"")</f>
        <v/>
      </c>
      <c r="W35" s="44"/>
      <c r="X35" s="464"/>
      <c r="Y35" s="992" t="str">
        <f>IFERROR(IF(OR('別紙様式3-2（４・５月）'!R37="",'別紙様式3-2（４・５月）'!Z37="ベア加算"),"",X35*VLOOKUP(N35,【参考】数式用!$AD$2:$AH$37,MATCH(W35,【参考】数式用!$K$4:$N$4,0)+1,0)),"")</f>
        <v/>
      </c>
      <c r="Z35" s="992"/>
      <c r="AA35" s="54"/>
      <c r="AB35" s="464"/>
      <c r="AC35" s="340" t="str">
        <f>IFERROR(IF(AND('別紙様式3-2（４・５月）'!O37="",W35&lt;&gt;"",W35&lt;&gt;"―"),X35,X35*VLOOKUP(AG35,【参考】数式用4!$EY$3:$GF$106,MATCH(N35,【参考】数式用4!$EY$2:$GF$2,0))),"")</f>
        <v/>
      </c>
      <c r="AD35" s="462" t="str">
        <f t="shared" si="0"/>
        <v/>
      </c>
      <c r="AE35" s="420" t="str">
        <f t="shared" si="1"/>
        <v/>
      </c>
      <c r="AF35" s="333" t="str">
        <f>IF(O35="","",'別紙様式3-2（４・５月）'!O37&amp;'別紙様式3-2（４・５月）'!P37&amp;'別紙様式3-2（４・５月）'!Q37&amp;"から"&amp;O35)</f>
        <v/>
      </c>
      <c r="AG35" s="333" t="str">
        <f>IF(OR(W35="",W35="―"),"",'別紙様式3-2（４・５月）'!O37&amp;'別紙様式3-2（４・５月）'!P37&amp;'別紙様式3-2（４・５月）'!Q37&amp;"から"&amp;W35)</f>
        <v/>
      </c>
      <c r="AH35" s="306"/>
      <c r="AI35" s="306"/>
      <c r="AJ35" s="306"/>
      <c r="AK35" s="306"/>
      <c r="AL35" s="306"/>
      <c r="AM35" s="306"/>
      <c r="AN35" s="306"/>
      <c r="AO35" s="306"/>
    </row>
    <row r="36" spans="1:41" customFormat="1" ht="25" customHeight="1">
      <c r="A36" s="334">
        <v>23</v>
      </c>
      <c r="B36" s="909" t="str">
        <f>IF(基本情報入力シート!C75="","",基本情報入力シート!C75)</f>
        <v/>
      </c>
      <c r="C36" s="909"/>
      <c r="D36" s="909"/>
      <c r="E36" s="909"/>
      <c r="F36" s="909"/>
      <c r="G36" s="909"/>
      <c r="H36" s="909"/>
      <c r="I36" s="909"/>
      <c r="J36" s="325" t="str">
        <f>IF(基本情報入力シート!M75="","",基本情報入力シート!M75)</f>
        <v/>
      </c>
      <c r="K36" s="325" t="str">
        <f>IF(基本情報入力シート!R75="","",基本情報入力シート!R75)</f>
        <v/>
      </c>
      <c r="L36" s="325" t="str">
        <f>IF(基本情報入力シート!W75="","",基本情報入力シート!W75)</f>
        <v/>
      </c>
      <c r="M36" s="335" t="str">
        <f>IF(基本情報入力シート!X75="","",基本情報入力シート!X75)</f>
        <v/>
      </c>
      <c r="N36" s="339" t="str">
        <f>IF(基本情報入力シート!Y75="","",基本情報入力シート!Y75)</f>
        <v/>
      </c>
      <c r="O36" s="44"/>
      <c r="P36" s="1011"/>
      <c r="Q36" s="1011"/>
      <c r="R36" s="475" t="str">
        <f>IFERROR(IF(OR('別紙様式3-2（４・５月）'!Z38="ベア加算",'別紙様式3-2（４・５月）'!R38=""),"",P36*VLOOKUP(N36,【参考】数式用!$AD$2:$AH$37,MATCH(O36,【参考】数式用!$K$4:$N$4,0)+1,0)),"")</f>
        <v/>
      </c>
      <c r="S36" s="54"/>
      <c r="T36" s="1011"/>
      <c r="U36" s="1011"/>
      <c r="V36" s="483" t="str">
        <f>IFERROR(IF(AND('別紙様式3-2（４・５月）'!O38="",O36&lt;&gt;""),P36,P36*VLOOKUP(AF36,【参考】数式用4!$EY$3:$GF$106,MATCH(N36,【参考】数式用4!$EY$2:$GF$2,0))),"")</f>
        <v/>
      </c>
      <c r="W36" s="44"/>
      <c r="X36" s="464"/>
      <c r="Y36" s="992" t="str">
        <f>IFERROR(IF(OR('別紙様式3-2（４・５月）'!R38="",'別紙様式3-2（４・５月）'!Z38="ベア加算"),"",X36*VLOOKUP(N36,【参考】数式用!$AD$2:$AH$37,MATCH(W36,【参考】数式用!$K$4:$N$4,0)+1,0)),"")</f>
        <v/>
      </c>
      <c r="Z36" s="992"/>
      <c r="AA36" s="54"/>
      <c r="AB36" s="464"/>
      <c r="AC36" s="340" t="str">
        <f>IFERROR(IF(AND('別紙様式3-2（４・５月）'!O38="",W36&lt;&gt;"",W36&lt;&gt;"―"),X36,X36*VLOOKUP(AG36,【参考】数式用4!$EY$3:$GF$106,MATCH(N36,【参考】数式用4!$EY$2:$GF$2,0))),"")</f>
        <v/>
      </c>
      <c r="AD36" s="462" t="str">
        <f t="shared" si="0"/>
        <v/>
      </c>
      <c r="AE36" s="420" t="str">
        <f t="shared" si="1"/>
        <v/>
      </c>
      <c r="AF36" s="333" t="str">
        <f>IF(O36="","",'別紙様式3-2（４・５月）'!O38&amp;'別紙様式3-2（４・５月）'!P38&amp;'別紙様式3-2（４・５月）'!Q38&amp;"から"&amp;O36)</f>
        <v/>
      </c>
      <c r="AG36" s="333" t="str">
        <f>IF(OR(W36="",W36="―"),"",'別紙様式3-2（４・５月）'!O38&amp;'別紙様式3-2（４・５月）'!P38&amp;'別紙様式3-2（４・５月）'!Q38&amp;"から"&amp;W36)</f>
        <v/>
      </c>
      <c r="AH36" s="306"/>
      <c r="AI36" s="306"/>
      <c r="AJ36" s="306"/>
      <c r="AK36" s="306"/>
      <c r="AL36" s="306"/>
      <c r="AM36" s="306"/>
      <c r="AN36" s="306"/>
      <c r="AO36" s="306"/>
    </row>
    <row r="37" spans="1:41" customFormat="1" ht="25" customHeight="1">
      <c r="A37" s="334">
        <v>24</v>
      </c>
      <c r="B37" s="909" t="str">
        <f>IF(基本情報入力シート!C76="","",基本情報入力シート!C76)</f>
        <v/>
      </c>
      <c r="C37" s="909"/>
      <c r="D37" s="909"/>
      <c r="E37" s="909"/>
      <c r="F37" s="909"/>
      <c r="G37" s="909"/>
      <c r="H37" s="909"/>
      <c r="I37" s="909"/>
      <c r="J37" s="325" t="str">
        <f>IF(基本情報入力シート!M76="","",基本情報入力シート!M76)</f>
        <v/>
      </c>
      <c r="K37" s="325" t="str">
        <f>IF(基本情報入力シート!R76="","",基本情報入力シート!R76)</f>
        <v/>
      </c>
      <c r="L37" s="325" t="str">
        <f>IF(基本情報入力シート!W76="","",基本情報入力シート!W76)</f>
        <v/>
      </c>
      <c r="M37" s="335" t="str">
        <f>IF(基本情報入力シート!X76="","",基本情報入力シート!X76)</f>
        <v/>
      </c>
      <c r="N37" s="339" t="str">
        <f>IF(基本情報入力シート!Y76="","",基本情報入力シート!Y76)</f>
        <v/>
      </c>
      <c r="O37" s="44"/>
      <c r="P37" s="1011"/>
      <c r="Q37" s="1011"/>
      <c r="R37" s="475" t="str">
        <f>IFERROR(IF(OR('別紙様式3-2（４・５月）'!Z39="ベア加算",'別紙様式3-2（４・５月）'!R39=""),"",P37*VLOOKUP(N37,【参考】数式用!$AD$2:$AH$37,MATCH(O37,【参考】数式用!$K$4:$N$4,0)+1,0)),"")</f>
        <v/>
      </c>
      <c r="S37" s="54"/>
      <c r="T37" s="1011"/>
      <c r="U37" s="1011"/>
      <c r="V37" s="483" t="str">
        <f>IFERROR(IF(AND('別紙様式3-2（４・５月）'!O39="",O37&lt;&gt;""),P37,P37*VLOOKUP(AF37,【参考】数式用4!$EY$3:$GF$106,MATCH(N37,【参考】数式用4!$EY$2:$GF$2,0))),"")</f>
        <v/>
      </c>
      <c r="W37" s="44"/>
      <c r="X37" s="464"/>
      <c r="Y37" s="992" t="str">
        <f>IFERROR(IF(OR('別紙様式3-2（４・５月）'!R39="",'別紙様式3-2（４・５月）'!Z39="ベア加算"),"",X37*VLOOKUP(N37,【参考】数式用!$AD$2:$AH$37,MATCH(W37,【参考】数式用!$K$4:$N$4,0)+1,0)),"")</f>
        <v/>
      </c>
      <c r="Z37" s="992"/>
      <c r="AA37" s="54"/>
      <c r="AB37" s="464"/>
      <c r="AC37" s="340" t="str">
        <f>IFERROR(IF(AND('別紙様式3-2（４・５月）'!O39="",W37&lt;&gt;"",W37&lt;&gt;"―"),X37,X37*VLOOKUP(AG37,【参考】数式用4!$EY$3:$GF$106,MATCH(N37,【参考】数式用4!$EY$2:$GF$2,0))),"")</f>
        <v/>
      </c>
      <c r="AD37" s="462" t="str">
        <f t="shared" si="0"/>
        <v/>
      </c>
      <c r="AE37" s="420" t="str">
        <f t="shared" si="1"/>
        <v/>
      </c>
      <c r="AF37" s="333" t="str">
        <f>IF(O37="","",'別紙様式3-2（４・５月）'!O39&amp;'別紙様式3-2（４・５月）'!P39&amp;'別紙様式3-2（４・５月）'!Q39&amp;"から"&amp;O37)</f>
        <v/>
      </c>
      <c r="AG37" s="333" t="str">
        <f>IF(OR(W37="",W37="―"),"",'別紙様式3-2（４・５月）'!O39&amp;'別紙様式3-2（４・５月）'!P39&amp;'別紙様式3-2（４・５月）'!Q39&amp;"から"&amp;W37)</f>
        <v/>
      </c>
      <c r="AH37" s="306"/>
      <c r="AI37" s="306"/>
      <c r="AJ37" s="306"/>
      <c r="AK37" s="306"/>
      <c r="AL37" s="306"/>
      <c r="AM37" s="306"/>
      <c r="AN37" s="306"/>
      <c r="AO37" s="306"/>
    </row>
    <row r="38" spans="1:41" customFormat="1" ht="25" customHeight="1">
      <c r="A38" s="334">
        <v>25</v>
      </c>
      <c r="B38" s="909" t="str">
        <f>IF(基本情報入力シート!C77="","",基本情報入力シート!C77)</f>
        <v/>
      </c>
      <c r="C38" s="909"/>
      <c r="D38" s="909"/>
      <c r="E38" s="909"/>
      <c r="F38" s="909"/>
      <c r="G38" s="909"/>
      <c r="H38" s="909"/>
      <c r="I38" s="909"/>
      <c r="J38" s="325" t="str">
        <f>IF(基本情報入力シート!M77="","",基本情報入力シート!M77)</f>
        <v/>
      </c>
      <c r="K38" s="325" t="str">
        <f>IF(基本情報入力シート!R77="","",基本情報入力シート!R77)</f>
        <v/>
      </c>
      <c r="L38" s="325" t="str">
        <f>IF(基本情報入力シート!W77="","",基本情報入力シート!W77)</f>
        <v/>
      </c>
      <c r="M38" s="335" t="str">
        <f>IF(基本情報入力シート!X77="","",基本情報入力シート!X77)</f>
        <v/>
      </c>
      <c r="N38" s="339" t="str">
        <f>IF(基本情報入力シート!Y77="","",基本情報入力シート!Y77)</f>
        <v/>
      </c>
      <c r="O38" s="44"/>
      <c r="P38" s="1011"/>
      <c r="Q38" s="1011"/>
      <c r="R38" s="475" t="str">
        <f>IFERROR(IF(OR('別紙様式3-2（４・５月）'!Z40="ベア加算",'別紙様式3-2（４・５月）'!R40=""),"",P38*VLOOKUP(N38,【参考】数式用!$AD$2:$AH$37,MATCH(O38,【参考】数式用!$K$4:$N$4,0)+1,0)),"")</f>
        <v/>
      </c>
      <c r="S38" s="54"/>
      <c r="T38" s="1011"/>
      <c r="U38" s="1011"/>
      <c r="V38" s="483" t="str">
        <f>IFERROR(IF(AND('別紙様式3-2（４・５月）'!O40="",O38&lt;&gt;""),P38,P38*VLOOKUP(AF38,【参考】数式用4!$EY$3:$GF$106,MATCH(N38,【参考】数式用4!$EY$2:$GF$2,0))),"")</f>
        <v/>
      </c>
      <c r="W38" s="44"/>
      <c r="X38" s="464"/>
      <c r="Y38" s="992" t="str">
        <f>IFERROR(IF(OR('別紙様式3-2（４・５月）'!R40="",'別紙様式3-2（４・５月）'!Z40="ベア加算"),"",X38*VLOOKUP(N38,【参考】数式用!$AD$2:$AH$37,MATCH(W38,【参考】数式用!$K$4:$N$4,0)+1,0)),"")</f>
        <v/>
      </c>
      <c r="Z38" s="992"/>
      <c r="AA38" s="54"/>
      <c r="AB38" s="464"/>
      <c r="AC38" s="340" t="str">
        <f>IFERROR(IF(AND('別紙様式3-2（４・５月）'!O40="",W38&lt;&gt;"",W38&lt;&gt;"―"),X38,X38*VLOOKUP(AG38,【参考】数式用4!$EY$3:$GF$106,MATCH(N38,【参考】数式用4!$EY$2:$GF$2,0))),"")</f>
        <v/>
      </c>
      <c r="AD38" s="462" t="str">
        <f t="shared" si="0"/>
        <v/>
      </c>
      <c r="AE38" s="420" t="str">
        <f t="shared" si="1"/>
        <v/>
      </c>
      <c r="AF38" s="333" t="str">
        <f>IF(O38="","",'別紙様式3-2（４・５月）'!O40&amp;'別紙様式3-2（４・５月）'!P40&amp;'別紙様式3-2（４・５月）'!Q40&amp;"から"&amp;O38)</f>
        <v/>
      </c>
      <c r="AG38" s="333" t="str">
        <f>IF(OR(W38="",W38="―"),"",'別紙様式3-2（４・５月）'!O40&amp;'別紙様式3-2（４・５月）'!P40&amp;'別紙様式3-2（４・５月）'!Q40&amp;"から"&amp;W38)</f>
        <v/>
      </c>
      <c r="AH38" s="306"/>
      <c r="AI38" s="306"/>
      <c r="AJ38" s="306"/>
      <c r="AK38" s="306"/>
      <c r="AL38" s="306"/>
      <c r="AM38" s="306"/>
      <c r="AN38" s="306"/>
      <c r="AO38" s="306"/>
    </row>
    <row r="39" spans="1:41" customFormat="1" ht="25" customHeight="1">
      <c r="A39" s="334">
        <v>26</v>
      </c>
      <c r="B39" s="909" t="str">
        <f>IF(基本情報入力シート!C78="","",基本情報入力シート!C78)</f>
        <v/>
      </c>
      <c r="C39" s="909"/>
      <c r="D39" s="909"/>
      <c r="E39" s="909"/>
      <c r="F39" s="909"/>
      <c r="G39" s="909"/>
      <c r="H39" s="909"/>
      <c r="I39" s="909"/>
      <c r="J39" s="325" t="str">
        <f>IF(基本情報入力シート!M78="","",基本情報入力シート!M78)</f>
        <v/>
      </c>
      <c r="K39" s="325" t="str">
        <f>IF(基本情報入力シート!R78="","",基本情報入力シート!R78)</f>
        <v/>
      </c>
      <c r="L39" s="325" t="str">
        <f>IF(基本情報入力シート!W78="","",基本情報入力シート!W78)</f>
        <v/>
      </c>
      <c r="M39" s="335" t="str">
        <f>IF(基本情報入力シート!X78="","",基本情報入力シート!X78)</f>
        <v/>
      </c>
      <c r="N39" s="339" t="str">
        <f>IF(基本情報入力シート!Y78="","",基本情報入力シート!Y78)</f>
        <v/>
      </c>
      <c r="O39" s="44"/>
      <c r="P39" s="1011"/>
      <c r="Q39" s="1011"/>
      <c r="R39" s="475" t="str">
        <f>IFERROR(IF(OR('別紙様式3-2（４・５月）'!Z41="ベア加算",'別紙様式3-2（４・５月）'!R41=""),"",P39*VLOOKUP(N39,【参考】数式用!$AD$2:$AH$37,MATCH(O39,【参考】数式用!$K$4:$N$4,0)+1,0)),"")</f>
        <v/>
      </c>
      <c r="S39" s="54"/>
      <c r="T39" s="1011"/>
      <c r="U39" s="1011"/>
      <c r="V39" s="483" t="str">
        <f>IFERROR(IF(AND('別紙様式3-2（４・５月）'!O41="",O39&lt;&gt;""),P39,P39*VLOOKUP(AF39,【参考】数式用4!$EY$3:$GF$106,MATCH(N39,【参考】数式用4!$EY$2:$GF$2,0))),"")</f>
        <v/>
      </c>
      <c r="W39" s="44"/>
      <c r="X39" s="464"/>
      <c r="Y39" s="992" t="str">
        <f>IFERROR(IF(OR('別紙様式3-2（４・５月）'!R41="",'別紙様式3-2（４・５月）'!Z41="ベア加算"),"",X39*VLOOKUP(N39,【参考】数式用!$AD$2:$AH$37,MATCH(W39,【参考】数式用!$K$4:$N$4,0)+1,0)),"")</f>
        <v/>
      </c>
      <c r="Z39" s="992"/>
      <c r="AA39" s="54"/>
      <c r="AB39" s="464"/>
      <c r="AC39" s="340" t="str">
        <f>IFERROR(IF(AND('別紙様式3-2（４・５月）'!O41="",W39&lt;&gt;"",W39&lt;&gt;"―"),X39,X39*VLOOKUP(AG39,【参考】数式用4!$EY$3:$GF$106,MATCH(N39,【参考】数式用4!$EY$2:$GF$2,0))),"")</f>
        <v/>
      </c>
      <c r="AD39" s="462" t="str">
        <f t="shared" si="0"/>
        <v/>
      </c>
      <c r="AE39" s="420" t="str">
        <f t="shared" si="1"/>
        <v/>
      </c>
      <c r="AF39" s="333" t="str">
        <f>IF(O39="","",'別紙様式3-2（４・５月）'!O41&amp;'別紙様式3-2（４・５月）'!P41&amp;'別紙様式3-2（４・５月）'!Q41&amp;"から"&amp;O39)</f>
        <v/>
      </c>
      <c r="AG39" s="333" t="str">
        <f>IF(OR(W39="",W39="―"),"",'別紙様式3-2（４・５月）'!O41&amp;'別紙様式3-2（４・５月）'!P41&amp;'別紙様式3-2（４・５月）'!Q41&amp;"から"&amp;W39)</f>
        <v/>
      </c>
      <c r="AH39" s="306"/>
      <c r="AI39" s="306"/>
      <c r="AJ39" s="306"/>
      <c r="AK39" s="306"/>
      <c r="AL39" s="306"/>
      <c r="AM39" s="306"/>
      <c r="AN39" s="306"/>
      <c r="AO39" s="306"/>
    </row>
    <row r="40" spans="1:41" customFormat="1" ht="25" customHeight="1">
      <c r="A40" s="334">
        <v>27</v>
      </c>
      <c r="B40" s="909" t="str">
        <f>IF(基本情報入力シート!C79="","",基本情報入力シート!C79)</f>
        <v/>
      </c>
      <c r="C40" s="909"/>
      <c r="D40" s="909"/>
      <c r="E40" s="909"/>
      <c r="F40" s="909"/>
      <c r="G40" s="909"/>
      <c r="H40" s="909"/>
      <c r="I40" s="909"/>
      <c r="J40" s="325" t="str">
        <f>IF(基本情報入力シート!M79="","",基本情報入力シート!M79)</f>
        <v/>
      </c>
      <c r="K40" s="325" t="str">
        <f>IF(基本情報入力シート!R79="","",基本情報入力シート!R79)</f>
        <v/>
      </c>
      <c r="L40" s="325" t="str">
        <f>IF(基本情報入力シート!W79="","",基本情報入力シート!W79)</f>
        <v/>
      </c>
      <c r="M40" s="335" t="str">
        <f>IF(基本情報入力シート!X79="","",基本情報入力シート!X79)</f>
        <v/>
      </c>
      <c r="N40" s="339" t="str">
        <f>IF(基本情報入力シート!Y79="","",基本情報入力シート!Y79)</f>
        <v/>
      </c>
      <c r="O40" s="44"/>
      <c r="P40" s="1011"/>
      <c r="Q40" s="1011"/>
      <c r="R40" s="475" t="str">
        <f>IFERROR(IF(OR('別紙様式3-2（４・５月）'!Z42="ベア加算",'別紙様式3-2（４・５月）'!R42=""),"",P40*VLOOKUP(N40,【参考】数式用!$AD$2:$AH$37,MATCH(O40,【参考】数式用!$K$4:$N$4,0)+1,0)),"")</f>
        <v/>
      </c>
      <c r="S40" s="54"/>
      <c r="T40" s="1011"/>
      <c r="U40" s="1011"/>
      <c r="V40" s="483" t="str">
        <f>IFERROR(IF(AND('別紙様式3-2（４・５月）'!O42="",O40&lt;&gt;""),P40,P40*VLOOKUP(AF40,【参考】数式用4!$EY$3:$GF$106,MATCH(N40,【参考】数式用4!$EY$2:$GF$2,0))),"")</f>
        <v/>
      </c>
      <c r="W40" s="44"/>
      <c r="X40" s="464"/>
      <c r="Y40" s="992" t="str">
        <f>IFERROR(IF(OR('別紙様式3-2（４・５月）'!R42="",'別紙様式3-2（４・５月）'!Z42="ベア加算"),"",X40*VLOOKUP(N40,【参考】数式用!$AD$2:$AH$37,MATCH(W40,【参考】数式用!$K$4:$N$4,0)+1,0)),"")</f>
        <v/>
      </c>
      <c r="Z40" s="992"/>
      <c r="AA40" s="54"/>
      <c r="AB40" s="464"/>
      <c r="AC40" s="340" t="str">
        <f>IFERROR(IF(AND('別紙様式3-2（４・５月）'!O42="",W40&lt;&gt;"",W40&lt;&gt;"―"),X40,X40*VLOOKUP(AG40,【参考】数式用4!$EY$3:$GF$106,MATCH(N40,【参考】数式用4!$EY$2:$GF$2,0))),"")</f>
        <v/>
      </c>
      <c r="AD40" s="462" t="str">
        <f t="shared" si="0"/>
        <v/>
      </c>
      <c r="AE40" s="420" t="str">
        <f t="shared" si="1"/>
        <v/>
      </c>
      <c r="AF40" s="333" t="str">
        <f>IF(O40="","",'別紙様式3-2（４・５月）'!O42&amp;'別紙様式3-2（４・５月）'!P42&amp;'別紙様式3-2（４・５月）'!Q42&amp;"から"&amp;O40)</f>
        <v/>
      </c>
      <c r="AG40" s="333" t="str">
        <f>IF(OR(W40="",W40="―"),"",'別紙様式3-2（４・５月）'!O42&amp;'別紙様式3-2（４・５月）'!P42&amp;'別紙様式3-2（４・５月）'!Q42&amp;"から"&amp;W40)</f>
        <v/>
      </c>
      <c r="AH40" s="306"/>
      <c r="AI40" s="306"/>
      <c r="AJ40" s="306"/>
      <c r="AK40" s="306"/>
      <c r="AL40" s="306"/>
      <c r="AM40" s="306"/>
      <c r="AN40" s="306"/>
      <c r="AO40" s="306"/>
    </row>
    <row r="41" spans="1:41" customFormat="1" ht="25" customHeight="1">
      <c r="A41" s="334">
        <v>28</v>
      </c>
      <c r="B41" s="909" t="str">
        <f>IF(基本情報入力シート!C80="","",基本情報入力シート!C80)</f>
        <v/>
      </c>
      <c r="C41" s="909"/>
      <c r="D41" s="909"/>
      <c r="E41" s="909"/>
      <c r="F41" s="909"/>
      <c r="G41" s="909"/>
      <c r="H41" s="909"/>
      <c r="I41" s="909"/>
      <c r="J41" s="325" t="str">
        <f>IF(基本情報入力シート!M80="","",基本情報入力シート!M80)</f>
        <v/>
      </c>
      <c r="K41" s="325" t="str">
        <f>IF(基本情報入力シート!R80="","",基本情報入力シート!R80)</f>
        <v/>
      </c>
      <c r="L41" s="325" t="str">
        <f>IF(基本情報入力シート!W80="","",基本情報入力シート!W80)</f>
        <v/>
      </c>
      <c r="M41" s="335" t="str">
        <f>IF(基本情報入力シート!X80="","",基本情報入力シート!X80)</f>
        <v/>
      </c>
      <c r="N41" s="339" t="str">
        <f>IF(基本情報入力シート!Y80="","",基本情報入力シート!Y80)</f>
        <v/>
      </c>
      <c r="O41" s="44"/>
      <c r="P41" s="1011"/>
      <c r="Q41" s="1011"/>
      <c r="R41" s="475" t="str">
        <f>IFERROR(IF(OR('別紙様式3-2（４・５月）'!Z43="ベア加算",'別紙様式3-2（４・５月）'!R43=""),"",P41*VLOOKUP(N41,【参考】数式用!$AD$2:$AH$37,MATCH(O41,【参考】数式用!$K$4:$N$4,0)+1,0)),"")</f>
        <v/>
      </c>
      <c r="S41" s="54"/>
      <c r="T41" s="1011"/>
      <c r="U41" s="1011"/>
      <c r="V41" s="483" t="str">
        <f>IFERROR(IF(AND('別紙様式3-2（４・５月）'!O43="",O41&lt;&gt;""),P41,P41*VLOOKUP(AF41,【参考】数式用4!$EY$3:$GF$106,MATCH(N41,【参考】数式用4!$EY$2:$GF$2,0))),"")</f>
        <v/>
      </c>
      <c r="W41" s="44"/>
      <c r="X41" s="464"/>
      <c r="Y41" s="992" t="str">
        <f>IFERROR(IF(OR('別紙様式3-2（４・５月）'!R43="",'別紙様式3-2（４・５月）'!Z43="ベア加算"),"",X41*VLOOKUP(N41,【参考】数式用!$AD$2:$AH$37,MATCH(W41,【参考】数式用!$K$4:$N$4,0)+1,0)),"")</f>
        <v/>
      </c>
      <c r="Z41" s="992"/>
      <c r="AA41" s="54"/>
      <c r="AB41" s="464"/>
      <c r="AC41" s="340" t="str">
        <f>IFERROR(IF(AND('別紙様式3-2（４・５月）'!O43="",W41&lt;&gt;"",W41&lt;&gt;"―"),X41,X41*VLOOKUP(AG41,【参考】数式用4!$EY$3:$GF$106,MATCH(N41,【参考】数式用4!$EY$2:$GF$2,0))),"")</f>
        <v/>
      </c>
      <c r="AD41" s="462" t="str">
        <f t="shared" si="0"/>
        <v/>
      </c>
      <c r="AE41" s="420" t="str">
        <f t="shared" si="1"/>
        <v/>
      </c>
      <c r="AF41" s="333" t="str">
        <f>IF(O41="","",'別紙様式3-2（４・５月）'!O43&amp;'別紙様式3-2（４・５月）'!P43&amp;'別紙様式3-2（４・５月）'!Q43&amp;"から"&amp;O41)</f>
        <v/>
      </c>
      <c r="AG41" s="333" t="str">
        <f>IF(OR(W41="",W41="―"),"",'別紙様式3-2（４・５月）'!O43&amp;'別紙様式3-2（４・５月）'!P43&amp;'別紙様式3-2（４・５月）'!Q43&amp;"から"&amp;W41)</f>
        <v/>
      </c>
      <c r="AH41" s="306"/>
      <c r="AI41" s="306"/>
      <c r="AJ41" s="306"/>
      <c r="AK41" s="306"/>
      <c r="AL41" s="306"/>
      <c r="AM41" s="306"/>
      <c r="AN41" s="306"/>
      <c r="AO41" s="306"/>
    </row>
    <row r="42" spans="1:41" customFormat="1" ht="25" customHeight="1">
      <c r="A42" s="334">
        <v>29</v>
      </c>
      <c r="B42" s="909" t="str">
        <f>IF(基本情報入力シート!C81="","",基本情報入力シート!C81)</f>
        <v/>
      </c>
      <c r="C42" s="909"/>
      <c r="D42" s="909"/>
      <c r="E42" s="909"/>
      <c r="F42" s="909"/>
      <c r="G42" s="909"/>
      <c r="H42" s="909"/>
      <c r="I42" s="909"/>
      <c r="J42" s="325" t="str">
        <f>IF(基本情報入力シート!M81="","",基本情報入力シート!M81)</f>
        <v/>
      </c>
      <c r="K42" s="325" t="str">
        <f>IF(基本情報入力シート!R81="","",基本情報入力シート!R81)</f>
        <v/>
      </c>
      <c r="L42" s="325" t="str">
        <f>IF(基本情報入力シート!W81="","",基本情報入力シート!W81)</f>
        <v/>
      </c>
      <c r="M42" s="335" t="str">
        <f>IF(基本情報入力シート!X81="","",基本情報入力シート!X81)</f>
        <v/>
      </c>
      <c r="N42" s="339" t="str">
        <f>IF(基本情報入力シート!Y81="","",基本情報入力シート!Y81)</f>
        <v/>
      </c>
      <c r="O42" s="44"/>
      <c r="P42" s="1011"/>
      <c r="Q42" s="1011"/>
      <c r="R42" s="475" t="str">
        <f>IFERROR(IF(OR('別紙様式3-2（４・５月）'!Z44="ベア加算",'別紙様式3-2（４・５月）'!R44=""),"",P42*VLOOKUP(N42,【参考】数式用!$AD$2:$AH$37,MATCH(O42,【参考】数式用!$K$4:$N$4,0)+1,0)),"")</f>
        <v/>
      </c>
      <c r="S42" s="54"/>
      <c r="T42" s="1011"/>
      <c r="U42" s="1011"/>
      <c r="V42" s="483" t="str">
        <f>IFERROR(IF(AND('別紙様式3-2（４・５月）'!O44="",O42&lt;&gt;""),P42,P42*VLOOKUP(AF42,【参考】数式用4!$EY$3:$GF$106,MATCH(N42,【参考】数式用4!$EY$2:$GF$2,0))),"")</f>
        <v/>
      </c>
      <c r="W42" s="44"/>
      <c r="X42" s="464"/>
      <c r="Y42" s="992" t="str">
        <f>IFERROR(IF(OR('別紙様式3-2（４・５月）'!R44="",'別紙様式3-2（４・５月）'!Z44="ベア加算"),"",X42*VLOOKUP(N42,【参考】数式用!$AD$2:$AH$37,MATCH(W42,【参考】数式用!$K$4:$N$4,0)+1,0)),"")</f>
        <v/>
      </c>
      <c r="Z42" s="992"/>
      <c r="AA42" s="54"/>
      <c r="AB42" s="464"/>
      <c r="AC42" s="340" t="str">
        <f>IFERROR(IF(AND('別紙様式3-2（４・５月）'!O44="",W42&lt;&gt;"",W42&lt;&gt;"―"),X42,X42*VLOOKUP(AG42,【参考】数式用4!$EY$3:$GF$106,MATCH(N42,【参考】数式用4!$EY$2:$GF$2,0))),"")</f>
        <v/>
      </c>
      <c r="AD42" s="462" t="str">
        <f t="shared" si="0"/>
        <v/>
      </c>
      <c r="AE42" s="420" t="str">
        <f t="shared" si="1"/>
        <v/>
      </c>
      <c r="AF42" s="333" t="str">
        <f>IF(O42="","",'別紙様式3-2（４・５月）'!O44&amp;'別紙様式3-2（４・５月）'!P44&amp;'別紙様式3-2（４・５月）'!Q44&amp;"から"&amp;O42)</f>
        <v/>
      </c>
      <c r="AG42" s="333" t="str">
        <f>IF(OR(W42="",W42="―"),"",'別紙様式3-2（４・５月）'!O44&amp;'別紙様式3-2（４・５月）'!P44&amp;'別紙様式3-2（４・５月）'!Q44&amp;"から"&amp;W42)</f>
        <v/>
      </c>
      <c r="AH42" s="306"/>
      <c r="AI42" s="306"/>
      <c r="AJ42" s="306"/>
      <c r="AK42" s="306"/>
      <c r="AL42" s="306"/>
      <c r="AM42" s="306"/>
      <c r="AN42" s="306"/>
      <c r="AO42" s="306"/>
    </row>
    <row r="43" spans="1:41" customFormat="1" ht="25" customHeight="1">
      <c r="A43" s="334">
        <v>30</v>
      </c>
      <c r="B43" s="909" t="str">
        <f>IF(基本情報入力シート!C82="","",基本情報入力シート!C82)</f>
        <v/>
      </c>
      <c r="C43" s="909"/>
      <c r="D43" s="909"/>
      <c r="E43" s="909"/>
      <c r="F43" s="909"/>
      <c r="G43" s="909"/>
      <c r="H43" s="909"/>
      <c r="I43" s="909"/>
      <c r="J43" s="325" t="str">
        <f>IF(基本情報入力シート!M82="","",基本情報入力シート!M82)</f>
        <v/>
      </c>
      <c r="K43" s="325" t="str">
        <f>IF(基本情報入力シート!R82="","",基本情報入力シート!R82)</f>
        <v/>
      </c>
      <c r="L43" s="325" t="str">
        <f>IF(基本情報入力シート!W82="","",基本情報入力シート!W82)</f>
        <v/>
      </c>
      <c r="M43" s="335" t="str">
        <f>IF(基本情報入力シート!X82="","",基本情報入力シート!X82)</f>
        <v/>
      </c>
      <c r="N43" s="339" t="str">
        <f>IF(基本情報入力シート!Y82="","",基本情報入力シート!Y82)</f>
        <v/>
      </c>
      <c r="O43" s="44"/>
      <c r="P43" s="1011"/>
      <c r="Q43" s="1011"/>
      <c r="R43" s="475" t="str">
        <f>IFERROR(IF(OR('別紙様式3-2（４・５月）'!Z45="ベア加算",'別紙様式3-2（４・５月）'!R45=""),"",P43*VLOOKUP(N43,【参考】数式用!$AD$2:$AH$37,MATCH(O43,【参考】数式用!$K$4:$N$4,0)+1,0)),"")</f>
        <v/>
      </c>
      <c r="S43" s="54"/>
      <c r="T43" s="1011"/>
      <c r="U43" s="1011"/>
      <c r="V43" s="483" t="str">
        <f>IFERROR(IF(AND('別紙様式3-2（４・５月）'!O45="",O43&lt;&gt;""),P43,P43*VLOOKUP(AF43,【参考】数式用4!$EY$3:$GF$106,MATCH(N43,【参考】数式用4!$EY$2:$GF$2,0))),"")</f>
        <v/>
      </c>
      <c r="W43" s="44"/>
      <c r="X43" s="464"/>
      <c r="Y43" s="992" t="str">
        <f>IFERROR(IF(OR('別紙様式3-2（４・５月）'!R45="",'別紙様式3-2（４・５月）'!Z45="ベア加算"),"",X43*VLOOKUP(N43,【参考】数式用!$AD$2:$AH$37,MATCH(W43,【参考】数式用!$K$4:$N$4,0)+1,0)),"")</f>
        <v/>
      </c>
      <c r="Z43" s="992"/>
      <c r="AA43" s="54"/>
      <c r="AB43" s="464"/>
      <c r="AC43" s="340" t="str">
        <f>IFERROR(IF(AND('別紙様式3-2（４・５月）'!O45="",W43&lt;&gt;"",W43&lt;&gt;"―"),X43,X43*VLOOKUP(AG43,【参考】数式用4!$EY$3:$GF$106,MATCH(N43,【参考】数式用4!$EY$2:$GF$2,0))),"")</f>
        <v/>
      </c>
      <c r="AD43" s="462" t="str">
        <f t="shared" si="0"/>
        <v/>
      </c>
      <c r="AE43" s="420" t="str">
        <f t="shared" si="1"/>
        <v/>
      </c>
      <c r="AF43" s="333" t="str">
        <f>IF(O43="","",'別紙様式3-2（４・５月）'!O45&amp;'別紙様式3-2（４・５月）'!P45&amp;'別紙様式3-2（４・５月）'!Q45&amp;"から"&amp;O43)</f>
        <v/>
      </c>
      <c r="AG43" s="333" t="str">
        <f>IF(OR(W43="",W43="―"),"",'別紙様式3-2（４・５月）'!O45&amp;'別紙様式3-2（４・５月）'!P45&amp;'別紙様式3-2（４・５月）'!Q45&amp;"から"&amp;W43)</f>
        <v/>
      </c>
      <c r="AH43" s="306"/>
      <c r="AI43" s="306"/>
      <c r="AJ43" s="306"/>
      <c r="AK43" s="306"/>
      <c r="AL43" s="306"/>
      <c r="AM43" s="306"/>
      <c r="AN43" s="306"/>
      <c r="AO43" s="306"/>
    </row>
    <row r="44" spans="1:41" customFormat="1" ht="25" customHeight="1">
      <c r="A44" s="334">
        <v>31</v>
      </c>
      <c r="B44" s="909" t="str">
        <f>IF(基本情報入力シート!C83="","",基本情報入力シート!C83)</f>
        <v/>
      </c>
      <c r="C44" s="909"/>
      <c r="D44" s="909"/>
      <c r="E44" s="909"/>
      <c r="F44" s="909"/>
      <c r="G44" s="909"/>
      <c r="H44" s="909"/>
      <c r="I44" s="909"/>
      <c r="J44" s="325" t="str">
        <f>IF(基本情報入力シート!M83="","",基本情報入力シート!M83)</f>
        <v/>
      </c>
      <c r="K44" s="325" t="str">
        <f>IF(基本情報入力シート!R83="","",基本情報入力シート!R83)</f>
        <v/>
      </c>
      <c r="L44" s="325" t="str">
        <f>IF(基本情報入力シート!W83="","",基本情報入力シート!W83)</f>
        <v/>
      </c>
      <c r="M44" s="335" t="str">
        <f>IF(基本情報入力シート!X83="","",基本情報入力シート!X83)</f>
        <v/>
      </c>
      <c r="N44" s="339" t="str">
        <f>IF(基本情報入力シート!Y83="","",基本情報入力シート!Y83)</f>
        <v/>
      </c>
      <c r="O44" s="44"/>
      <c r="P44" s="1011"/>
      <c r="Q44" s="1011"/>
      <c r="R44" s="475" t="str">
        <f>IFERROR(IF(OR('別紙様式3-2（４・５月）'!Z46="ベア加算",'別紙様式3-2（４・５月）'!R46=""),"",P44*VLOOKUP(N44,【参考】数式用!$AD$2:$AH$37,MATCH(O44,【参考】数式用!$K$4:$N$4,0)+1,0)),"")</f>
        <v/>
      </c>
      <c r="S44" s="54"/>
      <c r="T44" s="1011"/>
      <c r="U44" s="1011"/>
      <c r="V44" s="483" t="str">
        <f>IFERROR(IF(AND('別紙様式3-2（４・５月）'!O46="",O44&lt;&gt;""),P44,P44*VLOOKUP(AF44,【参考】数式用4!$EY$3:$GF$106,MATCH(N44,【参考】数式用4!$EY$2:$GF$2,0))),"")</f>
        <v/>
      </c>
      <c r="W44" s="44"/>
      <c r="X44" s="464"/>
      <c r="Y44" s="992" t="str">
        <f>IFERROR(IF(OR('別紙様式3-2（４・５月）'!R46="",'別紙様式3-2（４・５月）'!Z46="ベア加算"),"",X44*VLOOKUP(N44,【参考】数式用!$AD$2:$AH$37,MATCH(W44,【参考】数式用!$K$4:$N$4,0)+1,0)),"")</f>
        <v/>
      </c>
      <c r="Z44" s="992"/>
      <c r="AA44" s="54"/>
      <c r="AB44" s="464"/>
      <c r="AC44" s="340" t="str">
        <f>IFERROR(IF(AND('別紙様式3-2（４・５月）'!O46="",W44&lt;&gt;"",W44&lt;&gt;"―"),X44,X44*VLOOKUP(AG44,【参考】数式用4!$EY$3:$GF$106,MATCH(N44,【参考】数式用4!$EY$2:$GF$2,0))),"")</f>
        <v/>
      </c>
      <c r="AD44" s="462" t="str">
        <f t="shared" si="0"/>
        <v/>
      </c>
      <c r="AE44" s="420" t="str">
        <f t="shared" si="1"/>
        <v/>
      </c>
      <c r="AF44" s="333" t="str">
        <f>IF(O44="","",'別紙様式3-2（４・５月）'!O46&amp;'別紙様式3-2（４・５月）'!P46&amp;'別紙様式3-2（４・５月）'!Q46&amp;"から"&amp;O44)</f>
        <v/>
      </c>
      <c r="AG44" s="333" t="str">
        <f>IF(OR(W44="",W44="―"),"",'別紙様式3-2（４・５月）'!O46&amp;'別紙様式3-2（４・５月）'!P46&amp;'別紙様式3-2（４・５月）'!Q46&amp;"から"&amp;W44)</f>
        <v/>
      </c>
      <c r="AH44" s="306"/>
      <c r="AI44" s="306"/>
      <c r="AJ44" s="306"/>
      <c r="AK44" s="306"/>
      <c r="AL44" s="306"/>
      <c r="AM44" s="306"/>
      <c r="AN44" s="306"/>
      <c r="AO44" s="306"/>
    </row>
    <row r="45" spans="1:41" customFormat="1" ht="25" customHeight="1">
      <c r="A45" s="334">
        <v>32</v>
      </c>
      <c r="B45" s="909" t="str">
        <f>IF(基本情報入力シート!C84="","",基本情報入力シート!C84)</f>
        <v/>
      </c>
      <c r="C45" s="909"/>
      <c r="D45" s="909"/>
      <c r="E45" s="909"/>
      <c r="F45" s="909"/>
      <c r="G45" s="909"/>
      <c r="H45" s="909"/>
      <c r="I45" s="909"/>
      <c r="J45" s="325" t="str">
        <f>IF(基本情報入力シート!M84="","",基本情報入力シート!M84)</f>
        <v/>
      </c>
      <c r="K45" s="325" t="str">
        <f>IF(基本情報入力シート!R84="","",基本情報入力シート!R84)</f>
        <v/>
      </c>
      <c r="L45" s="325" t="str">
        <f>IF(基本情報入力シート!W84="","",基本情報入力シート!W84)</f>
        <v/>
      </c>
      <c r="M45" s="335" t="str">
        <f>IF(基本情報入力シート!X84="","",基本情報入力シート!X84)</f>
        <v/>
      </c>
      <c r="N45" s="339" t="str">
        <f>IF(基本情報入力シート!Y84="","",基本情報入力シート!Y84)</f>
        <v/>
      </c>
      <c r="O45" s="44"/>
      <c r="P45" s="1011"/>
      <c r="Q45" s="1011"/>
      <c r="R45" s="475" t="str">
        <f>IFERROR(IF(OR('別紙様式3-2（４・５月）'!Z47="ベア加算",'別紙様式3-2（４・５月）'!R47=""),"",P45*VLOOKUP(N45,【参考】数式用!$AD$2:$AH$37,MATCH(O45,【参考】数式用!$K$4:$N$4,0)+1,0)),"")</f>
        <v/>
      </c>
      <c r="S45" s="54"/>
      <c r="T45" s="1011"/>
      <c r="U45" s="1011"/>
      <c r="V45" s="483" t="str">
        <f>IFERROR(IF(AND('別紙様式3-2（４・５月）'!O47="",O45&lt;&gt;""),P45,P45*VLOOKUP(AF45,【参考】数式用4!$EY$3:$GF$106,MATCH(N45,【参考】数式用4!$EY$2:$GF$2,0))),"")</f>
        <v/>
      </c>
      <c r="W45" s="44"/>
      <c r="X45" s="464"/>
      <c r="Y45" s="992" t="str">
        <f>IFERROR(IF(OR('別紙様式3-2（４・５月）'!R47="",'別紙様式3-2（４・５月）'!Z47="ベア加算"),"",X45*VLOOKUP(N45,【参考】数式用!$AD$2:$AH$37,MATCH(W45,【参考】数式用!$K$4:$N$4,0)+1,0)),"")</f>
        <v/>
      </c>
      <c r="Z45" s="992"/>
      <c r="AA45" s="54"/>
      <c r="AB45" s="464"/>
      <c r="AC45" s="340" t="str">
        <f>IFERROR(IF(AND('別紙様式3-2（４・５月）'!O47="",W45&lt;&gt;"",W45&lt;&gt;"―"),X45,X45*VLOOKUP(AG45,【参考】数式用4!$EY$3:$GF$106,MATCH(N45,【参考】数式用4!$EY$2:$GF$2,0))),"")</f>
        <v/>
      </c>
      <c r="AD45" s="462" t="str">
        <f t="shared" si="0"/>
        <v/>
      </c>
      <c r="AE45" s="420" t="str">
        <f t="shared" si="1"/>
        <v/>
      </c>
      <c r="AF45" s="333" t="str">
        <f>IF(O45="","",'別紙様式3-2（４・５月）'!O47&amp;'別紙様式3-2（４・５月）'!P47&amp;'別紙様式3-2（４・５月）'!Q47&amp;"から"&amp;O45)</f>
        <v/>
      </c>
      <c r="AG45" s="333" t="str">
        <f>IF(OR(W45="",W45="―"),"",'別紙様式3-2（４・５月）'!O47&amp;'別紙様式3-2（４・５月）'!P47&amp;'別紙様式3-2（４・５月）'!Q47&amp;"から"&amp;W45)</f>
        <v/>
      </c>
      <c r="AH45" s="306"/>
      <c r="AI45" s="306"/>
      <c r="AJ45" s="306"/>
      <c r="AK45" s="306"/>
      <c r="AL45" s="306"/>
      <c r="AM45" s="306"/>
      <c r="AN45" s="306"/>
      <c r="AO45" s="306"/>
    </row>
    <row r="46" spans="1:41" customFormat="1" ht="25" customHeight="1">
      <c r="A46" s="334">
        <v>33</v>
      </c>
      <c r="B46" s="909" t="str">
        <f>IF(基本情報入力シート!C85="","",基本情報入力シート!C85)</f>
        <v/>
      </c>
      <c r="C46" s="909"/>
      <c r="D46" s="909"/>
      <c r="E46" s="909"/>
      <c r="F46" s="909"/>
      <c r="G46" s="909"/>
      <c r="H46" s="909"/>
      <c r="I46" s="909"/>
      <c r="J46" s="325" t="str">
        <f>IF(基本情報入力シート!M85="","",基本情報入力シート!M85)</f>
        <v/>
      </c>
      <c r="K46" s="325" t="str">
        <f>IF(基本情報入力シート!R85="","",基本情報入力シート!R85)</f>
        <v/>
      </c>
      <c r="L46" s="325" t="str">
        <f>IF(基本情報入力シート!W85="","",基本情報入力シート!W85)</f>
        <v/>
      </c>
      <c r="M46" s="335" t="str">
        <f>IF(基本情報入力シート!X85="","",基本情報入力シート!X85)</f>
        <v/>
      </c>
      <c r="N46" s="339" t="str">
        <f>IF(基本情報入力シート!Y85="","",基本情報入力シート!Y85)</f>
        <v/>
      </c>
      <c r="O46" s="44"/>
      <c r="P46" s="1011"/>
      <c r="Q46" s="1011"/>
      <c r="R46" s="475" t="str">
        <f>IFERROR(IF(OR('別紙様式3-2（４・５月）'!Z48="ベア加算",'別紙様式3-2（４・５月）'!R48=""),"",P46*VLOOKUP(N46,【参考】数式用!$AD$2:$AH$37,MATCH(O46,【参考】数式用!$K$4:$N$4,0)+1,0)),"")</f>
        <v/>
      </c>
      <c r="S46" s="54"/>
      <c r="T46" s="1011"/>
      <c r="U46" s="1011"/>
      <c r="V46" s="483" t="str">
        <f>IFERROR(IF(AND('別紙様式3-2（４・５月）'!O48="",O46&lt;&gt;""),P46,P46*VLOOKUP(AF46,【参考】数式用4!$EY$3:$GF$106,MATCH(N46,【参考】数式用4!$EY$2:$GF$2,0))),"")</f>
        <v/>
      </c>
      <c r="W46" s="44"/>
      <c r="X46" s="464"/>
      <c r="Y46" s="992" t="str">
        <f>IFERROR(IF(OR('別紙様式3-2（４・５月）'!R48="",'別紙様式3-2（４・５月）'!Z48="ベア加算"),"",X46*VLOOKUP(N46,【参考】数式用!$AD$2:$AH$37,MATCH(W46,【参考】数式用!$K$4:$N$4,0)+1,0)),"")</f>
        <v/>
      </c>
      <c r="Z46" s="992"/>
      <c r="AA46" s="54"/>
      <c r="AB46" s="464"/>
      <c r="AC46" s="340" t="str">
        <f>IFERROR(IF(AND('別紙様式3-2（４・５月）'!O48="",W46&lt;&gt;"",W46&lt;&gt;"―"),X46,X46*VLOOKUP(AG46,【参考】数式用4!$EY$3:$GF$106,MATCH(N46,【参考】数式用4!$EY$2:$GF$2,0))),"")</f>
        <v/>
      </c>
      <c r="AD46" s="462" t="str">
        <f t="shared" si="0"/>
        <v/>
      </c>
      <c r="AE46" s="420" t="str">
        <f t="shared" si="1"/>
        <v/>
      </c>
      <c r="AF46" s="333" t="str">
        <f>IF(O46="","",'別紙様式3-2（４・５月）'!O48&amp;'別紙様式3-2（４・５月）'!P48&amp;'別紙様式3-2（４・５月）'!Q48&amp;"から"&amp;O46)</f>
        <v/>
      </c>
      <c r="AG46" s="333" t="str">
        <f>IF(OR(W46="",W46="―"),"",'別紙様式3-2（４・５月）'!O48&amp;'別紙様式3-2（４・５月）'!P48&amp;'別紙様式3-2（４・５月）'!Q48&amp;"から"&amp;W46)</f>
        <v/>
      </c>
      <c r="AH46" s="306"/>
      <c r="AI46" s="306"/>
      <c r="AJ46" s="306"/>
      <c r="AK46" s="306"/>
      <c r="AL46" s="306"/>
      <c r="AM46" s="306"/>
      <c r="AN46" s="306"/>
      <c r="AO46" s="306"/>
    </row>
    <row r="47" spans="1:41" customFormat="1" ht="25" customHeight="1">
      <c r="A47" s="334">
        <v>34</v>
      </c>
      <c r="B47" s="909" t="str">
        <f>IF(基本情報入力シート!C86="","",基本情報入力シート!C86)</f>
        <v/>
      </c>
      <c r="C47" s="909"/>
      <c r="D47" s="909"/>
      <c r="E47" s="909"/>
      <c r="F47" s="909"/>
      <c r="G47" s="909"/>
      <c r="H47" s="909"/>
      <c r="I47" s="909"/>
      <c r="J47" s="325" t="str">
        <f>IF(基本情報入力シート!M86="","",基本情報入力シート!M86)</f>
        <v/>
      </c>
      <c r="K47" s="325" t="str">
        <f>IF(基本情報入力シート!R86="","",基本情報入力シート!R86)</f>
        <v/>
      </c>
      <c r="L47" s="325" t="str">
        <f>IF(基本情報入力シート!W86="","",基本情報入力シート!W86)</f>
        <v/>
      </c>
      <c r="M47" s="335" t="str">
        <f>IF(基本情報入力シート!X86="","",基本情報入力シート!X86)</f>
        <v/>
      </c>
      <c r="N47" s="339" t="str">
        <f>IF(基本情報入力シート!Y86="","",基本情報入力シート!Y86)</f>
        <v/>
      </c>
      <c r="O47" s="44"/>
      <c r="P47" s="1011"/>
      <c r="Q47" s="1011"/>
      <c r="R47" s="475" t="str">
        <f>IFERROR(IF(OR('別紙様式3-2（４・５月）'!Z49="ベア加算",'別紙様式3-2（４・５月）'!R49=""),"",P47*VLOOKUP(N47,【参考】数式用!$AD$2:$AH$37,MATCH(O47,【参考】数式用!$K$4:$N$4,0)+1,0)),"")</f>
        <v/>
      </c>
      <c r="S47" s="54"/>
      <c r="T47" s="1011"/>
      <c r="U47" s="1011"/>
      <c r="V47" s="483" t="str">
        <f>IFERROR(IF(AND('別紙様式3-2（４・５月）'!O49="",O47&lt;&gt;""),P47,P47*VLOOKUP(AF47,【参考】数式用4!$EY$3:$GF$106,MATCH(N47,【参考】数式用4!$EY$2:$GF$2,0))),"")</f>
        <v/>
      </c>
      <c r="W47" s="44"/>
      <c r="X47" s="464"/>
      <c r="Y47" s="992" t="str">
        <f>IFERROR(IF(OR('別紙様式3-2（４・５月）'!R49="",'別紙様式3-2（４・５月）'!Z49="ベア加算"),"",X47*VLOOKUP(N47,【参考】数式用!$AD$2:$AH$37,MATCH(W47,【参考】数式用!$K$4:$N$4,0)+1,0)),"")</f>
        <v/>
      </c>
      <c r="Z47" s="992"/>
      <c r="AA47" s="54"/>
      <c r="AB47" s="464"/>
      <c r="AC47" s="340" t="str">
        <f>IFERROR(IF(AND('別紙様式3-2（４・５月）'!O49="",W47&lt;&gt;"",W47&lt;&gt;"―"),X47,X47*VLOOKUP(AG47,【参考】数式用4!$EY$3:$GF$106,MATCH(N47,【参考】数式用4!$EY$2:$GF$2,0))),"")</f>
        <v/>
      </c>
      <c r="AD47" s="462" t="str">
        <f t="shared" si="0"/>
        <v/>
      </c>
      <c r="AE47" s="420" t="str">
        <f t="shared" si="1"/>
        <v/>
      </c>
      <c r="AF47" s="333" t="str">
        <f>IF(O47="","",'別紙様式3-2（４・５月）'!O49&amp;'別紙様式3-2（４・５月）'!P49&amp;'別紙様式3-2（４・５月）'!Q49&amp;"から"&amp;O47)</f>
        <v/>
      </c>
      <c r="AG47" s="333" t="str">
        <f>IF(OR(W47="",W47="―"),"",'別紙様式3-2（４・５月）'!O49&amp;'別紙様式3-2（４・５月）'!P49&amp;'別紙様式3-2（４・５月）'!Q49&amp;"から"&amp;W47)</f>
        <v/>
      </c>
      <c r="AH47" s="306"/>
      <c r="AI47" s="306"/>
      <c r="AJ47" s="306"/>
      <c r="AK47" s="306"/>
      <c r="AL47" s="306"/>
      <c r="AM47" s="306"/>
      <c r="AN47" s="306"/>
      <c r="AO47" s="306"/>
    </row>
    <row r="48" spans="1:41" customFormat="1" ht="25" customHeight="1">
      <c r="A48" s="334">
        <v>35</v>
      </c>
      <c r="B48" s="909" t="str">
        <f>IF(基本情報入力シート!C87="","",基本情報入力シート!C87)</f>
        <v/>
      </c>
      <c r="C48" s="909"/>
      <c r="D48" s="909"/>
      <c r="E48" s="909"/>
      <c r="F48" s="909"/>
      <c r="G48" s="909"/>
      <c r="H48" s="909"/>
      <c r="I48" s="909"/>
      <c r="J48" s="325" t="str">
        <f>IF(基本情報入力シート!M87="","",基本情報入力シート!M87)</f>
        <v/>
      </c>
      <c r="K48" s="325" t="str">
        <f>IF(基本情報入力シート!R87="","",基本情報入力シート!R87)</f>
        <v/>
      </c>
      <c r="L48" s="325" t="str">
        <f>IF(基本情報入力シート!W87="","",基本情報入力シート!W87)</f>
        <v/>
      </c>
      <c r="M48" s="335" t="str">
        <f>IF(基本情報入力シート!X87="","",基本情報入力シート!X87)</f>
        <v/>
      </c>
      <c r="N48" s="339" t="str">
        <f>IF(基本情報入力シート!Y87="","",基本情報入力シート!Y87)</f>
        <v/>
      </c>
      <c r="O48" s="44"/>
      <c r="P48" s="1011"/>
      <c r="Q48" s="1011"/>
      <c r="R48" s="475" t="str">
        <f>IFERROR(IF(OR('別紙様式3-2（４・５月）'!Z50="ベア加算",'別紙様式3-2（４・５月）'!R50=""),"",P48*VLOOKUP(N48,【参考】数式用!$AD$2:$AH$37,MATCH(O48,【参考】数式用!$K$4:$N$4,0)+1,0)),"")</f>
        <v/>
      </c>
      <c r="S48" s="54"/>
      <c r="T48" s="1011"/>
      <c r="U48" s="1011"/>
      <c r="V48" s="483" t="str">
        <f>IFERROR(IF(AND('別紙様式3-2（４・５月）'!O50="",O48&lt;&gt;""),P48,P48*VLOOKUP(AF48,【参考】数式用4!$EY$3:$GF$106,MATCH(N48,【参考】数式用4!$EY$2:$GF$2,0))),"")</f>
        <v/>
      </c>
      <c r="W48" s="44"/>
      <c r="X48" s="464"/>
      <c r="Y48" s="992" t="str">
        <f>IFERROR(IF(OR('別紙様式3-2（４・５月）'!R50="",'別紙様式3-2（４・５月）'!Z50="ベア加算"),"",X48*VLOOKUP(N48,【参考】数式用!$AD$2:$AH$37,MATCH(W48,【参考】数式用!$K$4:$N$4,0)+1,0)),"")</f>
        <v/>
      </c>
      <c r="Z48" s="992"/>
      <c r="AA48" s="54"/>
      <c r="AB48" s="464"/>
      <c r="AC48" s="340" t="str">
        <f>IFERROR(IF(AND('別紙様式3-2（４・５月）'!O50="",W48&lt;&gt;"",W48&lt;&gt;"―"),X48,X48*VLOOKUP(AG48,【参考】数式用4!$EY$3:$GF$106,MATCH(N48,【参考】数式用4!$EY$2:$GF$2,0))),"")</f>
        <v/>
      </c>
      <c r="AD48" s="462" t="str">
        <f t="shared" si="0"/>
        <v/>
      </c>
      <c r="AE48" s="420" t="str">
        <f t="shared" si="1"/>
        <v/>
      </c>
      <c r="AF48" s="333" t="str">
        <f>IF(O48="","",'別紙様式3-2（４・５月）'!O50&amp;'別紙様式3-2（４・５月）'!P50&amp;'別紙様式3-2（４・５月）'!Q50&amp;"から"&amp;O48)</f>
        <v/>
      </c>
      <c r="AG48" s="333" t="str">
        <f>IF(OR(W48="",W48="―"),"",'別紙様式3-2（４・５月）'!O50&amp;'別紙様式3-2（４・５月）'!P50&amp;'別紙様式3-2（４・５月）'!Q50&amp;"から"&amp;W48)</f>
        <v/>
      </c>
      <c r="AH48" s="306"/>
      <c r="AI48" s="306"/>
      <c r="AJ48" s="306"/>
      <c r="AK48" s="306"/>
      <c r="AL48" s="306"/>
      <c r="AM48" s="306"/>
      <c r="AN48" s="306"/>
      <c r="AO48" s="306"/>
    </row>
    <row r="49" spans="1:41" customFormat="1" ht="25" customHeight="1">
      <c r="A49" s="334">
        <v>36</v>
      </c>
      <c r="B49" s="909" t="str">
        <f>IF(基本情報入力シート!C88="","",基本情報入力シート!C88)</f>
        <v/>
      </c>
      <c r="C49" s="909"/>
      <c r="D49" s="909"/>
      <c r="E49" s="909"/>
      <c r="F49" s="909"/>
      <c r="G49" s="909"/>
      <c r="H49" s="909"/>
      <c r="I49" s="909"/>
      <c r="J49" s="325" t="str">
        <f>IF(基本情報入力シート!M88="","",基本情報入力シート!M88)</f>
        <v/>
      </c>
      <c r="K49" s="325" t="str">
        <f>IF(基本情報入力シート!R88="","",基本情報入力シート!R88)</f>
        <v/>
      </c>
      <c r="L49" s="325" t="str">
        <f>IF(基本情報入力シート!W88="","",基本情報入力シート!W88)</f>
        <v/>
      </c>
      <c r="M49" s="335" t="str">
        <f>IF(基本情報入力シート!X88="","",基本情報入力シート!X88)</f>
        <v/>
      </c>
      <c r="N49" s="339" t="str">
        <f>IF(基本情報入力シート!Y88="","",基本情報入力シート!Y88)</f>
        <v/>
      </c>
      <c r="O49" s="44"/>
      <c r="P49" s="1011"/>
      <c r="Q49" s="1011"/>
      <c r="R49" s="475" t="str">
        <f>IFERROR(IF(OR('別紙様式3-2（４・５月）'!Z51="ベア加算",'別紙様式3-2（４・５月）'!R51=""),"",P49*VLOOKUP(N49,【参考】数式用!$AD$2:$AH$37,MATCH(O49,【参考】数式用!$K$4:$N$4,0)+1,0)),"")</f>
        <v/>
      </c>
      <c r="S49" s="54"/>
      <c r="T49" s="1011"/>
      <c r="U49" s="1011"/>
      <c r="V49" s="483" t="str">
        <f>IFERROR(IF(AND('別紙様式3-2（４・５月）'!O51="",O49&lt;&gt;""),P49,P49*VLOOKUP(AF49,【参考】数式用4!$EY$3:$GF$106,MATCH(N49,【参考】数式用4!$EY$2:$GF$2,0))),"")</f>
        <v/>
      </c>
      <c r="W49" s="44"/>
      <c r="X49" s="464"/>
      <c r="Y49" s="992" t="str">
        <f>IFERROR(IF(OR('別紙様式3-2（４・５月）'!R51="",'別紙様式3-2（４・５月）'!Z51="ベア加算"),"",X49*VLOOKUP(N49,【参考】数式用!$AD$2:$AH$37,MATCH(W49,【参考】数式用!$K$4:$N$4,0)+1,0)),"")</f>
        <v/>
      </c>
      <c r="Z49" s="992"/>
      <c r="AA49" s="54"/>
      <c r="AB49" s="464"/>
      <c r="AC49" s="340" t="str">
        <f>IFERROR(IF(AND('別紙様式3-2（４・５月）'!O51="",W49&lt;&gt;"",W49&lt;&gt;"―"),X49,X49*VLOOKUP(AG49,【参考】数式用4!$EY$3:$GF$106,MATCH(N49,【参考】数式用4!$EY$2:$GF$2,0))),"")</f>
        <v/>
      </c>
      <c r="AD49" s="462" t="str">
        <f t="shared" si="0"/>
        <v/>
      </c>
      <c r="AE49" s="420" t="str">
        <f t="shared" si="1"/>
        <v/>
      </c>
      <c r="AF49" s="333" t="str">
        <f>IF(O49="","",'別紙様式3-2（４・５月）'!O51&amp;'別紙様式3-2（４・５月）'!P51&amp;'別紙様式3-2（４・５月）'!Q51&amp;"から"&amp;O49)</f>
        <v/>
      </c>
      <c r="AG49" s="333" t="str">
        <f>IF(OR(W49="",W49="―"),"",'別紙様式3-2（４・５月）'!O51&amp;'別紙様式3-2（４・５月）'!P51&amp;'別紙様式3-2（４・５月）'!Q51&amp;"から"&amp;W49)</f>
        <v/>
      </c>
      <c r="AH49" s="306"/>
      <c r="AI49" s="306"/>
      <c r="AJ49" s="306"/>
      <c r="AK49" s="306"/>
      <c r="AL49" s="306"/>
      <c r="AM49" s="306"/>
      <c r="AN49" s="306"/>
      <c r="AO49" s="306"/>
    </row>
    <row r="50" spans="1:41" customFormat="1" ht="25" customHeight="1">
      <c r="A50" s="334">
        <v>37</v>
      </c>
      <c r="B50" s="909" t="str">
        <f>IF(基本情報入力シート!C89="","",基本情報入力シート!C89)</f>
        <v/>
      </c>
      <c r="C50" s="909"/>
      <c r="D50" s="909"/>
      <c r="E50" s="909"/>
      <c r="F50" s="909"/>
      <c r="G50" s="909"/>
      <c r="H50" s="909"/>
      <c r="I50" s="909"/>
      <c r="J50" s="325" t="str">
        <f>IF(基本情報入力シート!M89="","",基本情報入力シート!M89)</f>
        <v/>
      </c>
      <c r="K50" s="325" t="str">
        <f>IF(基本情報入力シート!R89="","",基本情報入力シート!R89)</f>
        <v/>
      </c>
      <c r="L50" s="325" t="str">
        <f>IF(基本情報入力シート!W89="","",基本情報入力シート!W89)</f>
        <v/>
      </c>
      <c r="M50" s="335" t="str">
        <f>IF(基本情報入力シート!X89="","",基本情報入力シート!X89)</f>
        <v/>
      </c>
      <c r="N50" s="339" t="str">
        <f>IF(基本情報入力シート!Y89="","",基本情報入力シート!Y89)</f>
        <v/>
      </c>
      <c r="O50" s="44"/>
      <c r="P50" s="1011"/>
      <c r="Q50" s="1011"/>
      <c r="R50" s="475" t="str">
        <f>IFERROR(IF(OR('別紙様式3-2（４・５月）'!Z52="ベア加算",'別紙様式3-2（４・５月）'!R52=""),"",P50*VLOOKUP(N50,【参考】数式用!$AD$2:$AH$37,MATCH(O50,【参考】数式用!$K$4:$N$4,0)+1,0)),"")</f>
        <v/>
      </c>
      <c r="S50" s="54"/>
      <c r="T50" s="1011"/>
      <c r="U50" s="1011"/>
      <c r="V50" s="483" t="str">
        <f>IFERROR(IF(AND('別紙様式3-2（４・５月）'!O52="",O50&lt;&gt;""),P50,P50*VLOOKUP(AF50,【参考】数式用4!$EY$3:$GF$106,MATCH(N50,【参考】数式用4!$EY$2:$GF$2,0))),"")</f>
        <v/>
      </c>
      <c r="W50" s="44"/>
      <c r="X50" s="464"/>
      <c r="Y50" s="992" t="str">
        <f>IFERROR(IF(OR('別紙様式3-2（４・５月）'!R52="",'別紙様式3-2（４・５月）'!Z52="ベア加算"),"",X50*VLOOKUP(N50,【参考】数式用!$AD$2:$AH$37,MATCH(W50,【参考】数式用!$K$4:$N$4,0)+1,0)),"")</f>
        <v/>
      </c>
      <c r="Z50" s="992"/>
      <c r="AA50" s="54"/>
      <c r="AB50" s="464"/>
      <c r="AC50" s="340" t="str">
        <f>IFERROR(IF(AND('別紙様式3-2（４・５月）'!O52="",W50&lt;&gt;"",W50&lt;&gt;"―"),X50,X50*VLOOKUP(AG50,【参考】数式用4!$EY$3:$GF$106,MATCH(N50,【参考】数式用4!$EY$2:$GF$2,0))),"")</f>
        <v/>
      </c>
      <c r="AD50" s="462" t="str">
        <f t="shared" si="0"/>
        <v/>
      </c>
      <c r="AE50" s="420" t="str">
        <f t="shared" si="1"/>
        <v/>
      </c>
      <c r="AF50" s="333" t="str">
        <f>IF(O50="","",'別紙様式3-2（４・５月）'!O52&amp;'別紙様式3-2（４・５月）'!P52&amp;'別紙様式3-2（４・５月）'!Q52&amp;"から"&amp;O50)</f>
        <v/>
      </c>
      <c r="AG50" s="333" t="str">
        <f>IF(OR(W50="",W50="―"),"",'別紙様式3-2（４・５月）'!O52&amp;'別紙様式3-2（４・５月）'!P52&amp;'別紙様式3-2（４・５月）'!Q52&amp;"から"&amp;W50)</f>
        <v/>
      </c>
      <c r="AH50" s="306"/>
      <c r="AI50" s="306"/>
      <c r="AJ50" s="306"/>
      <c r="AK50" s="306"/>
      <c r="AL50" s="306"/>
      <c r="AM50" s="306"/>
      <c r="AN50" s="306"/>
      <c r="AO50" s="306"/>
    </row>
    <row r="51" spans="1:41" customFormat="1" ht="25" customHeight="1">
      <c r="A51" s="334">
        <v>38</v>
      </c>
      <c r="B51" s="909" t="str">
        <f>IF(基本情報入力シート!C90="","",基本情報入力シート!C90)</f>
        <v/>
      </c>
      <c r="C51" s="909"/>
      <c r="D51" s="909"/>
      <c r="E51" s="909"/>
      <c r="F51" s="909"/>
      <c r="G51" s="909"/>
      <c r="H51" s="909"/>
      <c r="I51" s="909"/>
      <c r="J51" s="325" t="str">
        <f>IF(基本情報入力シート!M90="","",基本情報入力シート!M90)</f>
        <v/>
      </c>
      <c r="K51" s="325" t="str">
        <f>IF(基本情報入力シート!R90="","",基本情報入力シート!R90)</f>
        <v/>
      </c>
      <c r="L51" s="325" t="str">
        <f>IF(基本情報入力シート!W90="","",基本情報入力シート!W90)</f>
        <v/>
      </c>
      <c r="M51" s="335" t="str">
        <f>IF(基本情報入力シート!X90="","",基本情報入力シート!X90)</f>
        <v/>
      </c>
      <c r="N51" s="339" t="str">
        <f>IF(基本情報入力シート!Y90="","",基本情報入力シート!Y90)</f>
        <v/>
      </c>
      <c r="O51" s="44"/>
      <c r="P51" s="1011"/>
      <c r="Q51" s="1011"/>
      <c r="R51" s="475" t="str">
        <f>IFERROR(IF(OR('別紙様式3-2（４・５月）'!Z53="ベア加算",'別紙様式3-2（４・５月）'!R53=""),"",P51*VLOOKUP(N51,【参考】数式用!$AD$2:$AH$37,MATCH(O51,【参考】数式用!$K$4:$N$4,0)+1,0)),"")</f>
        <v/>
      </c>
      <c r="S51" s="54"/>
      <c r="T51" s="1011"/>
      <c r="U51" s="1011"/>
      <c r="V51" s="483" t="str">
        <f>IFERROR(IF(AND('別紙様式3-2（４・５月）'!O53="",O51&lt;&gt;""),P51,P51*VLOOKUP(AF51,【参考】数式用4!$EY$3:$GF$106,MATCH(N51,【参考】数式用4!$EY$2:$GF$2,0))),"")</f>
        <v/>
      </c>
      <c r="W51" s="44"/>
      <c r="X51" s="464"/>
      <c r="Y51" s="992" t="str">
        <f>IFERROR(IF(OR('別紙様式3-2（４・５月）'!R53="",'別紙様式3-2（４・５月）'!Z53="ベア加算"),"",X51*VLOOKUP(N51,【参考】数式用!$AD$2:$AH$37,MATCH(W51,【参考】数式用!$K$4:$N$4,0)+1,0)),"")</f>
        <v/>
      </c>
      <c r="Z51" s="992"/>
      <c r="AA51" s="54"/>
      <c r="AB51" s="464"/>
      <c r="AC51" s="340" t="str">
        <f>IFERROR(IF(AND('別紙様式3-2（４・５月）'!O53="",W51&lt;&gt;"",W51&lt;&gt;"―"),X51,X51*VLOOKUP(AG51,【参考】数式用4!$EY$3:$GF$106,MATCH(N51,【参考】数式用4!$EY$2:$GF$2,0))),"")</f>
        <v/>
      </c>
      <c r="AD51" s="462" t="str">
        <f t="shared" si="0"/>
        <v/>
      </c>
      <c r="AE51" s="420" t="str">
        <f t="shared" si="1"/>
        <v/>
      </c>
      <c r="AF51" s="333" t="str">
        <f>IF(O51="","",'別紙様式3-2（４・５月）'!O53&amp;'別紙様式3-2（４・５月）'!P53&amp;'別紙様式3-2（４・５月）'!Q53&amp;"から"&amp;O51)</f>
        <v/>
      </c>
      <c r="AG51" s="333" t="str">
        <f>IF(OR(W51="",W51="―"),"",'別紙様式3-2（４・５月）'!O53&amp;'別紙様式3-2（４・５月）'!P53&amp;'別紙様式3-2（４・５月）'!Q53&amp;"から"&amp;W51)</f>
        <v/>
      </c>
      <c r="AH51" s="306"/>
      <c r="AI51" s="306"/>
      <c r="AJ51" s="306"/>
      <c r="AK51" s="306"/>
      <c r="AL51" s="306"/>
      <c r="AM51" s="306"/>
      <c r="AN51" s="306"/>
      <c r="AO51" s="306"/>
    </row>
    <row r="52" spans="1:41" customFormat="1" ht="25" customHeight="1">
      <c r="A52" s="334">
        <v>39</v>
      </c>
      <c r="B52" s="909" t="str">
        <f>IF(基本情報入力シート!C91="","",基本情報入力シート!C91)</f>
        <v/>
      </c>
      <c r="C52" s="909"/>
      <c r="D52" s="909"/>
      <c r="E52" s="909"/>
      <c r="F52" s="909"/>
      <c r="G52" s="909"/>
      <c r="H52" s="909"/>
      <c r="I52" s="909"/>
      <c r="J52" s="325" t="str">
        <f>IF(基本情報入力シート!M91="","",基本情報入力シート!M91)</f>
        <v/>
      </c>
      <c r="K52" s="325" t="str">
        <f>IF(基本情報入力シート!R91="","",基本情報入力シート!R91)</f>
        <v/>
      </c>
      <c r="L52" s="325" t="str">
        <f>IF(基本情報入力シート!W91="","",基本情報入力シート!W91)</f>
        <v/>
      </c>
      <c r="M52" s="335" t="str">
        <f>IF(基本情報入力シート!X91="","",基本情報入力シート!X91)</f>
        <v/>
      </c>
      <c r="N52" s="339" t="str">
        <f>IF(基本情報入力シート!Y91="","",基本情報入力シート!Y91)</f>
        <v/>
      </c>
      <c r="O52" s="44"/>
      <c r="P52" s="1011"/>
      <c r="Q52" s="1011"/>
      <c r="R52" s="475" t="str">
        <f>IFERROR(IF(OR('別紙様式3-2（４・５月）'!Z54="ベア加算",'別紙様式3-2（４・５月）'!R54=""),"",P52*VLOOKUP(N52,【参考】数式用!$AD$2:$AH$37,MATCH(O52,【参考】数式用!$K$4:$N$4,0)+1,0)),"")</f>
        <v/>
      </c>
      <c r="S52" s="54"/>
      <c r="T52" s="1011"/>
      <c r="U52" s="1011"/>
      <c r="V52" s="483" t="str">
        <f>IFERROR(IF(AND('別紙様式3-2（４・５月）'!O54="",O52&lt;&gt;""),P52,P52*VLOOKUP(AF52,【参考】数式用4!$EY$3:$GF$106,MATCH(N52,【参考】数式用4!$EY$2:$GF$2,0))),"")</f>
        <v/>
      </c>
      <c r="W52" s="44"/>
      <c r="X52" s="464"/>
      <c r="Y52" s="992" t="str">
        <f>IFERROR(IF(OR('別紙様式3-2（４・５月）'!R54="",'別紙様式3-2（４・５月）'!Z54="ベア加算"),"",X52*VLOOKUP(N52,【参考】数式用!$AD$2:$AH$37,MATCH(W52,【参考】数式用!$K$4:$N$4,0)+1,0)),"")</f>
        <v/>
      </c>
      <c r="Z52" s="992"/>
      <c r="AA52" s="54"/>
      <c r="AB52" s="464"/>
      <c r="AC52" s="340" t="str">
        <f>IFERROR(IF(AND('別紙様式3-2（４・５月）'!O54="",W52&lt;&gt;"",W52&lt;&gt;"―"),X52,X52*VLOOKUP(AG52,【参考】数式用4!$EY$3:$GF$106,MATCH(N52,【参考】数式用4!$EY$2:$GF$2,0))),"")</f>
        <v/>
      </c>
      <c r="AD52" s="462" t="str">
        <f t="shared" si="0"/>
        <v/>
      </c>
      <c r="AE52" s="420" t="str">
        <f t="shared" si="1"/>
        <v/>
      </c>
      <c r="AF52" s="333" t="str">
        <f>IF(O52="","",'別紙様式3-2（４・５月）'!O54&amp;'別紙様式3-2（４・５月）'!P54&amp;'別紙様式3-2（４・５月）'!Q54&amp;"から"&amp;O52)</f>
        <v/>
      </c>
      <c r="AG52" s="333" t="str">
        <f>IF(OR(W52="",W52="―"),"",'別紙様式3-2（４・５月）'!O54&amp;'別紙様式3-2（４・５月）'!P54&amp;'別紙様式3-2（４・５月）'!Q54&amp;"から"&amp;W52)</f>
        <v/>
      </c>
      <c r="AH52" s="306"/>
      <c r="AI52" s="306"/>
      <c r="AJ52" s="306"/>
      <c r="AK52" s="306"/>
      <c r="AL52" s="306"/>
      <c r="AM52" s="306"/>
      <c r="AN52" s="306"/>
      <c r="AO52" s="306"/>
    </row>
    <row r="53" spans="1:41" customFormat="1" ht="25" customHeight="1">
      <c r="A53" s="334">
        <v>40</v>
      </c>
      <c r="B53" s="909" t="str">
        <f>IF(基本情報入力シート!C92="","",基本情報入力シート!C92)</f>
        <v/>
      </c>
      <c r="C53" s="909"/>
      <c r="D53" s="909"/>
      <c r="E53" s="909"/>
      <c r="F53" s="909"/>
      <c r="G53" s="909"/>
      <c r="H53" s="909"/>
      <c r="I53" s="909"/>
      <c r="J53" s="325" t="str">
        <f>IF(基本情報入力シート!M92="","",基本情報入力シート!M92)</f>
        <v/>
      </c>
      <c r="K53" s="325" t="str">
        <f>IF(基本情報入力シート!R92="","",基本情報入力シート!R92)</f>
        <v/>
      </c>
      <c r="L53" s="325" t="str">
        <f>IF(基本情報入力シート!W92="","",基本情報入力シート!W92)</f>
        <v/>
      </c>
      <c r="M53" s="335" t="str">
        <f>IF(基本情報入力シート!X92="","",基本情報入力シート!X92)</f>
        <v/>
      </c>
      <c r="N53" s="339" t="str">
        <f>IF(基本情報入力シート!Y92="","",基本情報入力シート!Y92)</f>
        <v/>
      </c>
      <c r="O53" s="44"/>
      <c r="P53" s="1011"/>
      <c r="Q53" s="1011"/>
      <c r="R53" s="475" t="str">
        <f>IFERROR(IF(OR('別紙様式3-2（４・５月）'!Z55="ベア加算",'別紙様式3-2（４・５月）'!R55=""),"",P53*VLOOKUP(N53,【参考】数式用!$AD$2:$AH$37,MATCH(O53,【参考】数式用!$K$4:$N$4,0)+1,0)),"")</f>
        <v/>
      </c>
      <c r="S53" s="54"/>
      <c r="T53" s="1011"/>
      <c r="U53" s="1011"/>
      <c r="V53" s="483" t="str">
        <f>IFERROR(IF(AND('別紙様式3-2（４・５月）'!O55="",O53&lt;&gt;""),P53,P53*VLOOKUP(AF53,【参考】数式用4!$EY$3:$GF$106,MATCH(N53,【参考】数式用4!$EY$2:$GF$2,0))),"")</f>
        <v/>
      </c>
      <c r="W53" s="44"/>
      <c r="X53" s="464"/>
      <c r="Y53" s="992" t="str">
        <f>IFERROR(IF(OR('別紙様式3-2（４・５月）'!R55="",'別紙様式3-2（４・５月）'!Z55="ベア加算"),"",X53*VLOOKUP(N53,【参考】数式用!$AD$2:$AH$37,MATCH(W53,【参考】数式用!$K$4:$N$4,0)+1,0)),"")</f>
        <v/>
      </c>
      <c r="Z53" s="992"/>
      <c r="AA53" s="54"/>
      <c r="AB53" s="464"/>
      <c r="AC53" s="340" t="str">
        <f>IFERROR(IF(AND('別紙様式3-2（４・５月）'!O55="",W53&lt;&gt;"",W53&lt;&gt;"―"),X53,X53*VLOOKUP(AG53,【参考】数式用4!$EY$3:$GF$106,MATCH(N53,【参考】数式用4!$EY$2:$GF$2,0))),"")</f>
        <v/>
      </c>
      <c r="AD53" s="462" t="str">
        <f t="shared" si="0"/>
        <v/>
      </c>
      <c r="AE53" s="420" t="str">
        <f t="shared" si="1"/>
        <v/>
      </c>
      <c r="AF53" s="333" t="str">
        <f>IF(O53="","",'別紙様式3-2（４・５月）'!O55&amp;'別紙様式3-2（４・５月）'!P55&amp;'別紙様式3-2（４・５月）'!Q55&amp;"から"&amp;O53)</f>
        <v/>
      </c>
      <c r="AG53" s="333" t="str">
        <f>IF(OR(W53="",W53="―"),"",'別紙様式3-2（４・５月）'!O55&amp;'別紙様式3-2（４・５月）'!P55&amp;'別紙様式3-2（４・５月）'!Q55&amp;"から"&amp;W53)</f>
        <v/>
      </c>
      <c r="AH53" s="306"/>
      <c r="AI53" s="306"/>
      <c r="AJ53" s="306"/>
      <c r="AK53" s="306"/>
      <c r="AL53" s="306"/>
      <c r="AM53" s="306"/>
      <c r="AN53" s="306"/>
      <c r="AO53" s="306"/>
    </row>
    <row r="54" spans="1:41" customFormat="1" ht="25" customHeight="1">
      <c r="A54" s="334">
        <v>41</v>
      </c>
      <c r="B54" s="909" t="str">
        <f>IF(基本情報入力シート!C93="","",基本情報入力シート!C93)</f>
        <v/>
      </c>
      <c r="C54" s="909"/>
      <c r="D54" s="909"/>
      <c r="E54" s="909"/>
      <c r="F54" s="909"/>
      <c r="G54" s="909"/>
      <c r="H54" s="909"/>
      <c r="I54" s="909"/>
      <c r="J54" s="325" t="str">
        <f>IF(基本情報入力シート!M93="","",基本情報入力シート!M93)</f>
        <v/>
      </c>
      <c r="K54" s="325" t="str">
        <f>IF(基本情報入力シート!R93="","",基本情報入力シート!R93)</f>
        <v/>
      </c>
      <c r="L54" s="325" t="str">
        <f>IF(基本情報入力シート!W93="","",基本情報入力シート!W93)</f>
        <v/>
      </c>
      <c r="M54" s="335" t="str">
        <f>IF(基本情報入力シート!X93="","",基本情報入力シート!X93)</f>
        <v/>
      </c>
      <c r="N54" s="339" t="str">
        <f>IF(基本情報入力シート!Y93="","",基本情報入力シート!Y93)</f>
        <v/>
      </c>
      <c r="O54" s="44"/>
      <c r="P54" s="1011"/>
      <c r="Q54" s="1011"/>
      <c r="R54" s="475" t="str">
        <f>IFERROR(IF(OR('別紙様式3-2（４・５月）'!Z56="ベア加算",'別紙様式3-2（４・５月）'!R56=""),"",P54*VLOOKUP(N54,【参考】数式用!$AD$2:$AH$37,MATCH(O54,【参考】数式用!$K$4:$N$4,0)+1,0)),"")</f>
        <v/>
      </c>
      <c r="S54" s="54"/>
      <c r="T54" s="1011"/>
      <c r="U54" s="1011"/>
      <c r="V54" s="483" t="str">
        <f>IFERROR(IF(AND('別紙様式3-2（４・５月）'!O56="",O54&lt;&gt;""),P54,P54*VLOOKUP(AF54,【参考】数式用4!$EY$3:$GF$106,MATCH(N54,【参考】数式用4!$EY$2:$GF$2,0))),"")</f>
        <v/>
      </c>
      <c r="W54" s="44"/>
      <c r="X54" s="464"/>
      <c r="Y54" s="992" t="str">
        <f>IFERROR(IF(OR('別紙様式3-2（４・５月）'!R56="",'別紙様式3-2（４・５月）'!Z56="ベア加算"),"",X54*VLOOKUP(N54,【参考】数式用!$AD$2:$AH$37,MATCH(W54,【参考】数式用!$K$4:$N$4,0)+1,0)),"")</f>
        <v/>
      </c>
      <c r="Z54" s="992"/>
      <c r="AA54" s="54"/>
      <c r="AB54" s="464"/>
      <c r="AC54" s="340" t="str">
        <f>IFERROR(IF(AND('別紙様式3-2（４・５月）'!O56="",W54&lt;&gt;"",W54&lt;&gt;"―"),X54,X54*VLOOKUP(AG54,【参考】数式用4!$EY$3:$GF$106,MATCH(N54,【参考】数式用4!$EY$2:$GF$2,0))),"")</f>
        <v/>
      </c>
      <c r="AD54" s="462" t="str">
        <f t="shared" si="0"/>
        <v/>
      </c>
      <c r="AE54" s="420" t="str">
        <f t="shared" si="1"/>
        <v/>
      </c>
      <c r="AF54" s="333" t="str">
        <f>IF(O54="","",'別紙様式3-2（４・５月）'!O56&amp;'別紙様式3-2（４・５月）'!P56&amp;'別紙様式3-2（４・５月）'!Q56&amp;"から"&amp;O54)</f>
        <v/>
      </c>
      <c r="AG54" s="333" t="str">
        <f>IF(OR(W54="",W54="―"),"",'別紙様式3-2（４・５月）'!O56&amp;'別紙様式3-2（４・５月）'!P56&amp;'別紙様式3-2（４・５月）'!Q56&amp;"から"&amp;W54)</f>
        <v/>
      </c>
      <c r="AH54" s="306"/>
      <c r="AI54" s="306"/>
      <c r="AJ54" s="306"/>
      <c r="AK54" s="306"/>
      <c r="AL54" s="306"/>
      <c r="AM54" s="306"/>
      <c r="AN54" s="306"/>
      <c r="AO54" s="306"/>
    </row>
    <row r="55" spans="1:41" customFormat="1" ht="25" customHeight="1">
      <c r="A55" s="334">
        <v>42</v>
      </c>
      <c r="B55" s="909" t="str">
        <f>IF(基本情報入力シート!C94="","",基本情報入力シート!C94)</f>
        <v/>
      </c>
      <c r="C55" s="909"/>
      <c r="D55" s="909"/>
      <c r="E55" s="909"/>
      <c r="F55" s="909"/>
      <c r="G55" s="909"/>
      <c r="H55" s="909"/>
      <c r="I55" s="909"/>
      <c r="J55" s="325" t="str">
        <f>IF(基本情報入力シート!M94="","",基本情報入力シート!M94)</f>
        <v/>
      </c>
      <c r="K55" s="325" t="str">
        <f>IF(基本情報入力シート!R94="","",基本情報入力シート!R94)</f>
        <v/>
      </c>
      <c r="L55" s="325" t="str">
        <f>IF(基本情報入力シート!W94="","",基本情報入力シート!W94)</f>
        <v/>
      </c>
      <c r="M55" s="335" t="str">
        <f>IF(基本情報入力シート!X94="","",基本情報入力シート!X94)</f>
        <v/>
      </c>
      <c r="N55" s="339" t="str">
        <f>IF(基本情報入力シート!Y94="","",基本情報入力シート!Y94)</f>
        <v/>
      </c>
      <c r="O55" s="44"/>
      <c r="P55" s="1011"/>
      <c r="Q55" s="1011"/>
      <c r="R55" s="475" t="str">
        <f>IFERROR(IF(OR('別紙様式3-2（４・５月）'!Z57="ベア加算",'別紙様式3-2（４・５月）'!R57=""),"",P55*VLOOKUP(N55,【参考】数式用!$AD$2:$AH$37,MATCH(O55,【参考】数式用!$K$4:$N$4,0)+1,0)),"")</f>
        <v/>
      </c>
      <c r="S55" s="54"/>
      <c r="T55" s="1011"/>
      <c r="U55" s="1011"/>
      <c r="V55" s="483" t="str">
        <f>IFERROR(IF(AND('別紙様式3-2（４・５月）'!O57="",O55&lt;&gt;""),P55,P55*VLOOKUP(AF55,【参考】数式用4!$EY$3:$GF$106,MATCH(N55,【参考】数式用4!$EY$2:$GF$2,0))),"")</f>
        <v/>
      </c>
      <c r="W55" s="44"/>
      <c r="X55" s="464"/>
      <c r="Y55" s="992" t="str">
        <f>IFERROR(IF(OR('別紙様式3-2（４・５月）'!R57="",'別紙様式3-2（４・５月）'!Z57="ベア加算"),"",X55*VLOOKUP(N55,【参考】数式用!$AD$2:$AH$37,MATCH(W55,【参考】数式用!$K$4:$N$4,0)+1,0)),"")</f>
        <v/>
      </c>
      <c r="Z55" s="992"/>
      <c r="AA55" s="54"/>
      <c r="AB55" s="464"/>
      <c r="AC55" s="340" t="str">
        <f>IFERROR(IF(AND('別紙様式3-2（４・５月）'!O57="",W55&lt;&gt;"",W55&lt;&gt;"―"),X55,X55*VLOOKUP(AG55,【参考】数式用4!$EY$3:$GF$106,MATCH(N55,【参考】数式用4!$EY$2:$GF$2,0))),"")</f>
        <v/>
      </c>
      <c r="AD55" s="462" t="str">
        <f t="shared" si="0"/>
        <v/>
      </c>
      <c r="AE55" s="420" t="str">
        <f t="shared" si="1"/>
        <v/>
      </c>
      <c r="AF55" s="333" t="str">
        <f>IF(O55="","",'別紙様式3-2（４・５月）'!O57&amp;'別紙様式3-2（４・５月）'!P57&amp;'別紙様式3-2（４・５月）'!Q57&amp;"から"&amp;O55)</f>
        <v/>
      </c>
      <c r="AG55" s="333" t="str">
        <f>IF(OR(W55="",W55="―"),"",'別紙様式3-2（４・５月）'!O57&amp;'別紙様式3-2（４・５月）'!P57&amp;'別紙様式3-2（４・５月）'!Q57&amp;"から"&amp;W55)</f>
        <v/>
      </c>
      <c r="AH55" s="306"/>
      <c r="AI55" s="306"/>
      <c r="AJ55" s="306"/>
      <c r="AK55" s="306"/>
      <c r="AL55" s="306"/>
      <c r="AM55" s="306"/>
      <c r="AN55" s="306"/>
      <c r="AO55" s="306"/>
    </row>
    <row r="56" spans="1:41" customFormat="1" ht="25" customHeight="1">
      <c r="A56" s="334">
        <v>43</v>
      </c>
      <c r="B56" s="909" t="str">
        <f>IF(基本情報入力シート!C95="","",基本情報入力シート!C95)</f>
        <v/>
      </c>
      <c r="C56" s="909"/>
      <c r="D56" s="909"/>
      <c r="E56" s="909"/>
      <c r="F56" s="909"/>
      <c r="G56" s="909"/>
      <c r="H56" s="909"/>
      <c r="I56" s="909"/>
      <c r="J56" s="325" t="str">
        <f>IF(基本情報入力シート!M95="","",基本情報入力シート!M95)</f>
        <v/>
      </c>
      <c r="K56" s="325" t="str">
        <f>IF(基本情報入力シート!R95="","",基本情報入力シート!R95)</f>
        <v/>
      </c>
      <c r="L56" s="325" t="str">
        <f>IF(基本情報入力シート!W95="","",基本情報入力シート!W95)</f>
        <v/>
      </c>
      <c r="M56" s="335" t="str">
        <f>IF(基本情報入力シート!X95="","",基本情報入力シート!X95)</f>
        <v/>
      </c>
      <c r="N56" s="339" t="str">
        <f>IF(基本情報入力シート!Y95="","",基本情報入力シート!Y95)</f>
        <v/>
      </c>
      <c r="O56" s="44"/>
      <c r="P56" s="1011"/>
      <c r="Q56" s="1011"/>
      <c r="R56" s="475" t="str">
        <f>IFERROR(IF(OR('別紙様式3-2（４・５月）'!Z58="ベア加算",'別紙様式3-2（４・５月）'!R58=""),"",P56*VLOOKUP(N56,【参考】数式用!$AD$2:$AH$37,MATCH(O56,【参考】数式用!$K$4:$N$4,0)+1,0)),"")</f>
        <v/>
      </c>
      <c r="S56" s="54"/>
      <c r="T56" s="1011"/>
      <c r="U56" s="1011"/>
      <c r="V56" s="483" t="str">
        <f>IFERROR(IF(AND('別紙様式3-2（４・５月）'!O58="",O56&lt;&gt;""),P56,P56*VLOOKUP(AF56,【参考】数式用4!$EY$3:$GF$106,MATCH(N56,【参考】数式用4!$EY$2:$GF$2,0))),"")</f>
        <v/>
      </c>
      <c r="W56" s="44"/>
      <c r="X56" s="464"/>
      <c r="Y56" s="992" t="str">
        <f>IFERROR(IF(OR('別紙様式3-2（４・５月）'!R58="",'別紙様式3-2（４・５月）'!Z58="ベア加算"),"",X56*VLOOKUP(N56,【参考】数式用!$AD$2:$AH$37,MATCH(W56,【参考】数式用!$K$4:$N$4,0)+1,0)),"")</f>
        <v/>
      </c>
      <c r="Z56" s="992"/>
      <c r="AA56" s="54"/>
      <c r="AB56" s="464"/>
      <c r="AC56" s="340" t="str">
        <f>IFERROR(IF(AND('別紙様式3-2（４・５月）'!O58="",W56&lt;&gt;"",W56&lt;&gt;"―"),X56,X56*VLOOKUP(AG56,【参考】数式用4!$EY$3:$GF$106,MATCH(N56,【参考】数式用4!$EY$2:$GF$2,0))),"")</f>
        <v/>
      </c>
      <c r="AD56" s="462" t="str">
        <f t="shared" si="0"/>
        <v/>
      </c>
      <c r="AE56" s="420" t="str">
        <f t="shared" si="1"/>
        <v/>
      </c>
      <c r="AF56" s="333" t="str">
        <f>IF(O56="","",'別紙様式3-2（４・５月）'!O58&amp;'別紙様式3-2（４・５月）'!P58&amp;'別紙様式3-2（４・５月）'!Q58&amp;"から"&amp;O56)</f>
        <v/>
      </c>
      <c r="AG56" s="333" t="str">
        <f>IF(OR(W56="",W56="―"),"",'別紙様式3-2（４・５月）'!O58&amp;'別紙様式3-2（４・５月）'!P58&amp;'別紙様式3-2（４・５月）'!Q58&amp;"から"&amp;W56)</f>
        <v/>
      </c>
      <c r="AH56" s="306"/>
      <c r="AI56" s="306"/>
      <c r="AJ56" s="306"/>
      <c r="AK56" s="306"/>
      <c r="AL56" s="306"/>
      <c r="AM56" s="306"/>
      <c r="AN56" s="306"/>
      <c r="AO56" s="306"/>
    </row>
    <row r="57" spans="1:41" customFormat="1" ht="25" customHeight="1">
      <c r="A57" s="334">
        <v>44</v>
      </c>
      <c r="B57" s="909" t="str">
        <f>IF(基本情報入力シート!C96="","",基本情報入力シート!C96)</f>
        <v/>
      </c>
      <c r="C57" s="909"/>
      <c r="D57" s="909"/>
      <c r="E57" s="909"/>
      <c r="F57" s="909"/>
      <c r="G57" s="909"/>
      <c r="H57" s="909"/>
      <c r="I57" s="909"/>
      <c r="J57" s="325" t="str">
        <f>IF(基本情報入力シート!M96="","",基本情報入力シート!M96)</f>
        <v/>
      </c>
      <c r="K57" s="325" t="str">
        <f>IF(基本情報入力シート!R96="","",基本情報入力シート!R96)</f>
        <v/>
      </c>
      <c r="L57" s="325" t="str">
        <f>IF(基本情報入力シート!W96="","",基本情報入力シート!W96)</f>
        <v/>
      </c>
      <c r="M57" s="335" t="str">
        <f>IF(基本情報入力シート!X96="","",基本情報入力シート!X96)</f>
        <v/>
      </c>
      <c r="N57" s="339" t="str">
        <f>IF(基本情報入力シート!Y96="","",基本情報入力シート!Y96)</f>
        <v/>
      </c>
      <c r="O57" s="44"/>
      <c r="P57" s="1011"/>
      <c r="Q57" s="1011"/>
      <c r="R57" s="475" t="str">
        <f>IFERROR(IF(OR('別紙様式3-2（４・５月）'!Z59="ベア加算",'別紙様式3-2（４・５月）'!R59=""),"",P57*VLOOKUP(N57,【参考】数式用!$AD$2:$AH$37,MATCH(O57,【参考】数式用!$K$4:$N$4,0)+1,0)),"")</f>
        <v/>
      </c>
      <c r="S57" s="54"/>
      <c r="T57" s="1011"/>
      <c r="U57" s="1011"/>
      <c r="V57" s="483" t="str">
        <f>IFERROR(IF(AND('別紙様式3-2（４・５月）'!O59="",O57&lt;&gt;""),P57,P57*VLOOKUP(AF57,【参考】数式用4!$EY$3:$GF$106,MATCH(N57,【参考】数式用4!$EY$2:$GF$2,0))),"")</f>
        <v/>
      </c>
      <c r="W57" s="44"/>
      <c r="X57" s="464"/>
      <c r="Y57" s="992" t="str">
        <f>IFERROR(IF(OR('別紙様式3-2（４・５月）'!R59="",'別紙様式3-2（４・５月）'!Z59="ベア加算"),"",X57*VLOOKUP(N57,【参考】数式用!$AD$2:$AH$37,MATCH(W57,【参考】数式用!$K$4:$N$4,0)+1,0)),"")</f>
        <v/>
      </c>
      <c r="Z57" s="992"/>
      <c r="AA57" s="54"/>
      <c r="AB57" s="464"/>
      <c r="AC57" s="340" t="str">
        <f>IFERROR(IF(AND('別紙様式3-2（４・５月）'!O59="",W57&lt;&gt;"",W57&lt;&gt;"―"),X57,X57*VLOOKUP(AG57,【参考】数式用4!$EY$3:$GF$106,MATCH(N57,【参考】数式用4!$EY$2:$GF$2,0))),"")</f>
        <v/>
      </c>
      <c r="AD57" s="462" t="str">
        <f t="shared" si="0"/>
        <v/>
      </c>
      <c r="AE57" s="420" t="str">
        <f t="shared" si="1"/>
        <v/>
      </c>
      <c r="AF57" s="333" t="str">
        <f>IF(O57="","",'別紙様式3-2（４・５月）'!O59&amp;'別紙様式3-2（４・５月）'!P59&amp;'別紙様式3-2（４・５月）'!Q59&amp;"から"&amp;O57)</f>
        <v/>
      </c>
      <c r="AG57" s="333" t="str">
        <f>IF(OR(W57="",W57="―"),"",'別紙様式3-2（４・５月）'!O59&amp;'別紙様式3-2（４・５月）'!P59&amp;'別紙様式3-2（４・５月）'!Q59&amp;"から"&amp;W57)</f>
        <v/>
      </c>
      <c r="AH57" s="306"/>
      <c r="AI57" s="306"/>
      <c r="AJ57" s="306"/>
      <c r="AK57" s="306"/>
      <c r="AL57" s="306"/>
      <c r="AM57" s="306"/>
      <c r="AN57" s="306"/>
      <c r="AO57" s="306"/>
    </row>
    <row r="58" spans="1:41" customFormat="1" ht="25" customHeight="1">
      <c r="A58" s="334">
        <v>45</v>
      </c>
      <c r="B58" s="909" t="str">
        <f>IF(基本情報入力シート!C97="","",基本情報入力シート!C97)</f>
        <v/>
      </c>
      <c r="C58" s="909"/>
      <c r="D58" s="909"/>
      <c r="E58" s="909"/>
      <c r="F58" s="909"/>
      <c r="G58" s="909"/>
      <c r="H58" s="909"/>
      <c r="I58" s="909"/>
      <c r="J58" s="325" t="str">
        <f>IF(基本情報入力シート!M97="","",基本情報入力シート!M97)</f>
        <v/>
      </c>
      <c r="K58" s="325" t="str">
        <f>IF(基本情報入力シート!R97="","",基本情報入力シート!R97)</f>
        <v/>
      </c>
      <c r="L58" s="325" t="str">
        <f>IF(基本情報入力シート!W97="","",基本情報入力シート!W97)</f>
        <v/>
      </c>
      <c r="M58" s="335" t="str">
        <f>IF(基本情報入力シート!X97="","",基本情報入力シート!X97)</f>
        <v/>
      </c>
      <c r="N58" s="339" t="str">
        <f>IF(基本情報入力シート!Y97="","",基本情報入力シート!Y97)</f>
        <v/>
      </c>
      <c r="O58" s="44"/>
      <c r="P58" s="1011"/>
      <c r="Q58" s="1011"/>
      <c r="R58" s="475" t="str">
        <f>IFERROR(IF(OR('別紙様式3-2（４・５月）'!Z60="ベア加算",'別紙様式3-2（４・５月）'!R60=""),"",P58*VLOOKUP(N58,【参考】数式用!$AD$2:$AH$37,MATCH(O58,【参考】数式用!$K$4:$N$4,0)+1,0)),"")</f>
        <v/>
      </c>
      <c r="S58" s="54"/>
      <c r="T58" s="1011"/>
      <c r="U58" s="1011"/>
      <c r="V58" s="483" t="str">
        <f>IFERROR(IF(AND('別紙様式3-2（４・５月）'!O60="",O58&lt;&gt;""),P58,P58*VLOOKUP(AF58,【参考】数式用4!$EY$3:$GF$106,MATCH(N58,【参考】数式用4!$EY$2:$GF$2,0))),"")</f>
        <v/>
      </c>
      <c r="W58" s="44"/>
      <c r="X58" s="464"/>
      <c r="Y58" s="992" t="str">
        <f>IFERROR(IF(OR('別紙様式3-2（４・５月）'!R60="",'別紙様式3-2（４・５月）'!Z60="ベア加算"),"",X58*VLOOKUP(N58,【参考】数式用!$AD$2:$AH$37,MATCH(W58,【参考】数式用!$K$4:$N$4,0)+1,0)),"")</f>
        <v/>
      </c>
      <c r="Z58" s="992"/>
      <c r="AA58" s="54"/>
      <c r="AB58" s="464"/>
      <c r="AC58" s="340" t="str">
        <f>IFERROR(IF(AND('別紙様式3-2（４・５月）'!O60="",W58&lt;&gt;"",W58&lt;&gt;"―"),X58,X58*VLOOKUP(AG58,【参考】数式用4!$EY$3:$GF$106,MATCH(N58,【参考】数式用4!$EY$2:$GF$2,0))),"")</f>
        <v/>
      </c>
      <c r="AD58" s="462" t="str">
        <f t="shared" si="0"/>
        <v/>
      </c>
      <c r="AE58" s="420" t="str">
        <f t="shared" si="1"/>
        <v/>
      </c>
      <c r="AF58" s="333" t="str">
        <f>IF(O58="","",'別紙様式3-2（４・５月）'!O60&amp;'別紙様式3-2（４・５月）'!P60&amp;'別紙様式3-2（４・５月）'!Q60&amp;"から"&amp;O58)</f>
        <v/>
      </c>
      <c r="AG58" s="333" t="str">
        <f>IF(OR(W58="",W58="―"),"",'別紙様式3-2（４・５月）'!O60&amp;'別紙様式3-2（４・５月）'!P60&amp;'別紙様式3-2（４・５月）'!Q60&amp;"から"&amp;W58)</f>
        <v/>
      </c>
      <c r="AH58" s="306"/>
      <c r="AI58" s="306"/>
      <c r="AJ58" s="306"/>
      <c r="AK58" s="306"/>
      <c r="AL58" s="306"/>
      <c r="AM58" s="306"/>
      <c r="AN58" s="306"/>
      <c r="AO58" s="306"/>
    </row>
    <row r="59" spans="1:41" customFormat="1" ht="25" customHeight="1">
      <c r="A59" s="334">
        <v>46</v>
      </c>
      <c r="B59" s="909" t="str">
        <f>IF(基本情報入力シート!C98="","",基本情報入力シート!C98)</f>
        <v/>
      </c>
      <c r="C59" s="909"/>
      <c r="D59" s="909"/>
      <c r="E59" s="909"/>
      <c r="F59" s="909"/>
      <c r="G59" s="909"/>
      <c r="H59" s="909"/>
      <c r="I59" s="909"/>
      <c r="J59" s="325" t="str">
        <f>IF(基本情報入力シート!M98="","",基本情報入力シート!M98)</f>
        <v/>
      </c>
      <c r="K59" s="325" t="str">
        <f>IF(基本情報入力シート!R98="","",基本情報入力シート!R98)</f>
        <v/>
      </c>
      <c r="L59" s="325" t="str">
        <f>IF(基本情報入力シート!W98="","",基本情報入力シート!W98)</f>
        <v/>
      </c>
      <c r="M59" s="335" t="str">
        <f>IF(基本情報入力シート!X98="","",基本情報入力シート!X98)</f>
        <v/>
      </c>
      <c r="N59" s="339" t="str">
        <f>IF(基本情報入力シート!Y98="","",基本情報入力シート!Y98)</f>
        <v/>
      </c>
      <c r="O59" s="44"/>
      <c r="P59" s="1011"/>
      <c r="Q59" s="1011"/>
      <c r="R59" s="475" t="str">
        <f>IFERROR(IF(OR('別紙様式3-2（４・５月）'!Z61="ベア加算",'別紙様式3-2（４・５月）'!R61=""),"",P59*VLOOKUP(N59,【参考】数式用!$AD$2:$AH$37,MATCH(O59,【参考】数式用!$K$4:$N$4,0)+1,0)),"")</f>
        <v/>
      </c>
      <c r="S59" s="54"/>
      <c r="T59" s="1011"/>
      <c r="U59" s="1011"/>
      <c r="V59" s="483" t="str">
        <f>IFERROR(IF(AND('別紙様式3-2（４・５月）'!O61="",O59&lt;&gt;""),P59,P59*VLOOKUP(AF59,【参考】数式用4!$EY$3:$GF$106,MATCH(N59,【参考】数式用4!$EY$2:$GF$2,0))),"")</f>
        <v/>
      </c>
      <c r="W59" s="44"/>
      <c r="X59" s="464"/>
      <c r="Y59" s="992" t="str">
        <f>IFERROR(IF(OR('別紙様式3-2（４・５月）'!R61="",'別紙様式3-2（４・５月）'!Z61="ベア加算"),"",X59*VLOOKUP(N59,【参考】数式用!$AD$2:$AH$37,MATCH(W59,【参考】数式用!$K$4:$N$4,0)+1,0)),"")</f>
        <v/>
      </c>
      <c r="Z59" s="992"/>
      <c r="AA59" s="54"/>
      <c r="AB59" s="464"/>
      <c r="AC59" s="340" t="str">
        <f>IFERROR(IF(AND('別紙様式3-2（４・５月）'!O61="",W59&lt;&gt;"",W59&lt;&gt;"―"),X59,X59*VLOOKUP(AG59,【参考】数式用4!$EY$3:$GF$106,MATCH(N59,【参考】数式用4!$EY$2:$GF$2,0))),"")</f>
        <v/>
      </c>
      <c r="AD59" s="462" t="str">
        <f t="shared" si="0"/>
        <v/>
      </c>
      <c r="AE59" s="420" t="str">
        <f t="shared" si="1"/>
        <v/>
      </c>
      <c r="AF59" s="333" t="str">
        <f>IF(O59="","",'別紙様式3-2（４・５月）'!O61&amp;'別紙様式3-2（４・５月）'!P61&amp;'別紙様式3-2（４・５月）'!Q61&amp;"から"&amp;O59)</f>
        <v/>
      </c>
      <c r="AG59" s="333" t="str">
        <f>IF(OR(W59="",W59="―"),"",'別紙様式3-2（４・５月）'!O61&amp;'別紙様式3-2（４・５月）'!P61&amp;'別紙様式3-2（４・５月）'!Q61&amp;"から"&amp;W59)</f>
        <v/>
      </c>
      <c r="AH59" s="306"/>
      <c r="AI59" s="306"/>
      <c r="AJ59" s="306"/>
      <c r="AK59" s="306"/>
      <c r="AL59" s="306"/>
      <c r="AM59" s="306"/>
      <c r="AN59" s="306"/>
      <c r="AO59" s="306"/>
    </row>
    <row r="60" spans="1:41" customFormat="1" ht="25" customHeight="1">
      <c r="A60" s="334">
        <v>47</v>
      </c>
      <c r="B60" s="909" t="str">
        <f>IF(基本情報入力シート!C99="","",基本情報入力シート!C99)</f>
        <v/>
      </c>
      <c r="C60" s="909"/>
      <c r="D60" s="909"/>
      <c r="E60" s="909"/>
      <c r="F60" s="909"/>
      <c r="G60" s="909"/>
      <c r="H60" s="909"/>
      <c r="I60" s="909"/>
      <c r="J60" s="325" t="str">
        <f>IF(基本情報入力シート!M99="","",基本情報入力シート!M99)</f>
        <v/>
      </c>
      <c r="K60" s="325" t="str">
        <f>IF(基本情報入力シート!R99="","",基本情報入力シート!R99)</f>
        <v/>
      </c>
      <c r="L60" s="325" t="str">
        <f>IF(基本情報入力シート!W99="","",基本情報入力シート!W99)</f>
        <v/>
      </c>
      <c r="M60" s="335" t="str">
        <f>IF(基本情報入力シート!X99="","",基本情報入力シート!X99)</f>
        <v/>
      </c>
      <c r="N60" s="339" t="str">
        <f>IF(基本情報入力シート!Y99="","",基本情報入力シート!Y99)</f>
        <v/>
      </c>
      <c r="O60" s="44"/>
      <c r="P60" s="1011"/>
      <c r="Q60" s="1011"/>
      <c r="R60" s="475" t="str">
        <f>IFERROR(IF(OR('別紙様式3-2（４・５月）'!Z62="ベア加算",'別紙様式3-2（４・５月）'!R62=""),"",P60*VLOOKUP(N60,【参考】数式用!$AD$2:$AH$37,MATCH(O60,【参考】数式用!$K$4:$N$4,0)+1,0)),"")</f>
        <v/>
      </c>
      <c r="S60" s="54"/>
      <c r="T60" s="1011"/>
      <c r="U60" s="1011"/>
      <c r="V60" s="483" t="str">
        <f>IFERROR(IF(AND('別紙様式3-2（４・５月）'!O62="",O60&lt;&gt;""),P60,P60*VLOOKUP(AF60,【参考】数式用4!$EY$3:$GF$106,MATCH(N60,【参考】数式用4!$EY$2:$GF$2,0))),"")</f>
        <v/>
      </c>
      <c r="W60" s="44"/>
      <c r="X60" s="464"/>
      <c r="Y60" s="992" t="str">
        <f>IFERROR(IF(OR('別紙様式3-2（４・５月）'!R62="",'別紙様式3-2（４・５月）'!Z62="ベア加算"),"",X60*VLOOKUP(N60,【参考】数式用!$AD$2:$AH$37,MATCH(W60,【参考】数式用!$K$4:$N$4,0)+1,0)),"")</f>
        <v/>
      </c>
      <c r="Z60" s="992"/>
      <c r="AA60" s="54"/>
      <c r="AB60" s="464"/>
      <c r="AC60" s="340" t="str">
        <f>IFERROR(IF(AND('別紙様式3-2（４・５月）'!O62="",W60&lt;&gt;"",W60&lt;&gt;"―"),X60,X60*VLOOKUP(AG60,【参考】数式用4!$EY$3:$GF$106,MATCH(N60,【参考】数式用4!$EY$2:$GF$2,0))),"")</f>
        <v/>
      </c>
      <c r="AD60" s="462" t="str">
        <f t="shared" si="0"/>
        <v/>
      </c>
      <c r="AE60" s="420" t="str">
        <f t="shared" si="1"/>
        <v/>
      </c>
      <c r="AF60" s="333" t="str">
        <f>IF(O60="","",'別紙様式3-2（４・５月）'!O62&amp;'別紙様式3-2（４・５月）'!P62&amp;'別紙様式3-2（４・５月）'!Q62&amp;"から"&amp;O60)</f>
        <v/>
      </c>
      <c r="AG60" s="333" t="str">
        <f>IF(OR(W60="",W60="―"),"",'別紙様式3-2（４・５月）'!O62&amp;'別紙様式3-2（４・５月）'!P62&amp;'別紙様式3-2（４・５月）'!Q62&amp;"から"&amp;W60)</f>
        <v/>
      </c>
      <c r="AH60" s="306"/>
      <c r="AI60" s="306"/>
      <c r="AJ60" s="306"/>
      <c r="AK60" s="306"/>
      <c r="AL60" s="306"/>
      <c r="AM60" s="306"/>
      <c r="AN60" s="306"/>
      <c r="AO60" s="306"/>
    </row>
    <row r="61" spans="1:41" customFormat="1" ht="25" customHeight="1">
      <c r="A61" s="334">
        <v>48</v>
      </c>
      <c r="B61" s="909" t="str">
        <f>IF(基本情報入力シート!C100="","",基本情報入力シート!C100)</f>
        <v/>
      </c>
      <c r="C61" s="909"/>
      <c r="D61" s="909"/>
      <c r="E61" s="909"/>
      <c r="F61" s="909"/>
      <c r="G61" s="909"/>
      <c r="H61" s="909"/>
      <c r="I61" s="909"/>
      <c r="J61" s="325" t="str">
        <f>IF(基本情報入力シート!M100="","",基本情報入力シート!M100)</f>
        <v/>
      </c>
      <c r="K61" s="325" t="str">
        <f>IF(基本情報入力シート!R100="","",基本情報入力シート!R100)</f>
        <v/>
      </c>
      <c r="L61" s="325" t="str">
        <f>IF(基本情報入力シート!W100="","",基本情報入力シート!W100)</f>
        <v/>
      </c>
      <c r="M61" s="335" t="str">
        <f>IF(基本情報入力シート!X100="","",基本情報入力シート!X100)</f>
        <v/>
      </c>
      <c r="N61" s="339" t="str">
        <f>IF(基本情報入力シート!Y100="","",基本情報入力シート!Y100)</f>
        <v/>
      </c>
      <c r="O61" s="44"/>
      <c r="P61" s="1011"/>
      <c r="Q61" s="1011"/>
      <c r="R61" s="475" t="str">
        <f>IFERROR(IF(OR('別紙様式3-2（４・５月）'!Z63="ベア加算",'別紙様式3-2（４・５月）'!R63=""),"",P61*VLOOKUP(N61,【参考】数式用!$AD$2:$AH$37,MATCH(O61,【参考】数式用!$K$4:$N$4,0)+1,0)),"")</f>
        <v/>
      </c>
      <c r="S61" s="54"/>
      <c r="T61" s="1011"/>
      <c r="U61" s="1011"/>
      <c r="V61" s="483" t="str">
        <f>IFERROR(IF(AND('別紙様式3-2（４・５月）'!O63="",O61&lt;&gt;""),P61,P61*VLOOKUP(AF61,【参考】数式用4!$EY$3:$GF$106,MATCH(N61,【参考】数式用4!$EY$2:$GF$2,0))),"")</f>
        <v/>
      </c>
      <c r="W61" s="44"/>
      <c r="X61" s="464"/>
      <c r="Y61" s="992" t="str">
        <f>IFERROR(IF(OR('別紙様式3-2（４・５月）'!R63="",'別紙様式3-2（４・５月）'!Z63="ベア加算"),"",X61*VLOOKUP(N61,【参考】数式用!$AD$2:$AH$37,MATCH(W61,【参考】数式用!$K$4:$N$4,0)+1,0)),"")</f>
        <v/>
      </c>
      <c r="Z61" s="992"/>
      <c r="AA61" s="54"/>
      <c r="AB61" s="464"/>
      <c r="AC61" s="340" t="str">
        <f>IFERROR(IF(AND('別紙様式3-2（４・５月）'!O63="",W61&lt;&gt;"",W61&lt;&gt;"―"),X61,X61*VLOOKUP(AG61,【参考】数式用4!$EY$3:$GF$106,MATCH(N61,【参考】数式用4!$EY$2:$GF$2,0))),"")</f>
        <v/>
      </c>
      <c r="AD61" s="462" t="str">
        <f t="shared" si="0"/>
        <v/>
      </c>
      <c r="AE61" s="420" t="str">
        <f t="shared" si="1"/>
        <v/>
      </c>
      <c r="AF61" s="333" t="str">
        <f>IF(O61="","",'別紙様式3-2（４・５月）'!O63&amp;'別紙様式3-2（４・５月）'!P63&amp;'別紙様式3-2（４・５月）'!Q63&amp;"から"&amp;O61)</f>
        <v/>
      </c>
      <c r="AG61" s="333" t="str">
        <f>IF(OR(W61="",W61="―"),"",'別紙様式3-2（４・５月）'!O63&amp;'別紙様式3-2（４・５月）'!P63&amp;'別紙様式3-2（４・５月）'!Q63&amp;"から"&amp;W61)</f>
        <v/>
      </c>
      <c r="AH61" s="306"/>
      <c r="AI61" s="306"/>
      <c r="AJ61" s="306"/>
      <c r="AK61" s="306"/>
      <c r="AL61" s="306"/>
      <c r="AM61" s="306"/>
      <c r="AN61" s="306"/>
      <c r="AO61" s="306"/>
    </row>
    <row r="62" spans="1:41" customFormat="1" ht="25" customHeight="1">
      <c r="A62" s="334">
        <v>49</v>
      </c>
      <c r="B62" s="909" t="str">
        <f>IF(基本情報入力シート!C101="","",基本情報入力シート!C101)</f>
        <v/>
      </c>
      <c r="C62" s="909"/>
      <c r="D62" s="909"/>
      <c r="E62" s="909"/>
      <c r="F62" s="909"/>
      <c r="G62" s="909"/>
      <c r="H62" s="909"/>
      <c r="I62" s="909"/>
      <c r="J62" s="325" t="str">
        <f>IF(基本情報入力シート!M101="","",基本情報入力シート!M101)</f>
        <v/>
      </c>
      <c r="K62" s="325" t="str">
        <f>IF(基本情報入力シート!R101="","",基本情報入力シート!R101)</f>
        <v/>
      </c>
      <c r="L62" s="325" t="str">
        <f>IF(基本情報入力シート!W101="","",基本情報入力シート!W101)</f>
        <v/>
      </c>
      <c r="M62" s="335" t="str">
        <f>IF(基本情報入力シート!X101="","",基本情報入力シート!X101)</f>
        <v/>
      </c>
      <c r="N62" s="339" t="str">
        <f>IF(基本情報入力シート!Y101="","",基本情報入力シート!Y101)</f>
        <v/>
      </c>
      <c r="O62" s="44"/>
      <c r="P62" s="1011"/>
      <c r="Q62" s="1011"/>
      <c r="R62" s="475" t="str">
        <f>IFERROR(IF(OR('別紙様式3-2（４・５月）'!Z64="ベア加算",'別紙様式3-2（４・５月）'!R64=""),"",P62*VLOOKUP(N62,【参考】数式用!$AD$2:$AH$37,MATCH(O62,【参考】数式用!$K$4:$N$4,0)+1,0)),"")</f>
        <v/>
      </c>
      <c r="S62" s="54"/>
      <c r="T62" s="1011"/>
      <c r="U62" s="1011"/>
      <c r="V62" s="483" t="str">
        <f>IFERROR(IF(AND('別紙様式3-2（４・５月）'!O64="",O62&lt;&gt;""),P62,P62*VLOOKUP(AF62,【参考】数式用4!$EY$3:$GF$106,MATCH(N62,【参考】数式用4!$EY$2:$GF$2,0))),"")</f>
        <v/>
      </c>
      <c r="W62" s="44"/>
      <c r="X62" s="464"/>
      <c r="Y62" s="992" t="str">
        <f>IFERROR(IF(OR('別紙様式3-2（４・５月）'!R64="",'別紙様式3-2（４・５月）'!Z64="ベア加算"),"",X62*VLOOKUP(N62,【参考】数式用!$AD$2:$AH$37,MATCH(W62,【参考】数式用!$K$4:$N$4,0)+1,0)),"")</f>
        <v/>
      </c>
      <c r="Z62" s="992"/>
      <c r="AA62" s="54"/>
      <c r="AB62" s="464"/>
      <c r="AC62" s="340" t="str">
        <f>IFERROR(IF(AND('別紙様式3-2（４・５月）'!O64="",W62&lt;&gt;"",W62&lt;&gt;"―"),X62,X62*VLOOKUP(AG62,【参考】数式用4!$EY$3:$GF$106,MATCH(N62,【参考】数式用4!$EY$2:$GF$2,0))),"")</f>
        <v/>
      </c>
      <c r="AD62" s="462" t="str">
        <f t="shared" si="0"/>
        <v/>
      </c>
      <c r="AE62" s="420" t="str">
        <f t="shared" si="1"/>
        <v/>
      </c>
      <c r="AF62" s="333" t="str">
        <f>IF(O62="","",'別紙様式3-2（４・５月）'!O64&amp;'別紙様式3-2（４・５月）'!P64&amp;'別紙様式3-2（４・５月）'!Q64&amp;"から"&amp;O62)</f>
        <v/>
      </c>
      <c r="AG62" s="333" t="str">
        <f>IF(OR(W62="",W62="―"),"",'別紙様式3-2（４・５月）'!O64&amp;'別紙様式3-2（４・５月）'!P64&amp;'別紙様式3-2（４・５月）'!Q64&amp;"から"&amp;W62)</f>
        <v/>
      </c>
      <c r="AH62" s="306"/>
      <c r="AI62" s="306"/>
      <c r="AJ62" s="306"/>
      <c r="AK62" s="306"/>
      <c r="AL62" s="306"/>
      <c r="AM62" s="306"/>
      <c r="AN62" s="306"/>
      <c r="AO62" s="306"/>
    </row>
    <row r="63" spans="1:41" customFormat="1" ht="25" customHeight="1">
      <c r="A63" s="334">
        <v>50</v>
      </c>
      <c r="B63" s="909" t="str">
        <f>IF(基本情報入力シート!C102="","",基本情報入力シート!C102)</f>
        <v/>
      </c>
      <c r="C63" s="909"/>
      <c r="D63" s="909"/>
      <c r="E63" s="909"/>
      <c r="F63" s="909"/>
      <c r="G63" s="909"/>
      <c r="H63" s="909"/>
      <c r="I63" s="909"/>
      <c r="J63" s="325" t="str">
        <f>IF(基本情報入力シート!M102="","",基本情報入力シート!M102)</f>
        <v/>
      </c>
      <c r="K63" s="325" t="str">
        <f>IF(基本情報入力シート!R102="","",基本情報入力シート!R102)</f>
        <v/>
      </c>
      <c r="L63" s="325" t="str">
        <f>IF(基本情報入力シート!W102="","",基本情報入力シート!W102)</f>
        <v/>
      </c>
      <c r="M63" s="335" t="str">
        <f>IF(基本情報入力シート!X102="","",基本情報入力シート!X102)</f>
        <v/>
      </c>
      <c r="N63" s="339" t="str">
        <f>IF(基本情報入力シート!Y102="","",基本情報入力シート!Y102)</f>
        <v/>
      </c>
      <c r="O63" s="44"/>
      <c r="P63" s="1011"/>
      <c r="Q63" s="1011"/>
      <c r="R63" s="475" t="str">
        <f>IFERROR(IF(OR('別紙様式3-2（４・５月）'!Z65="ベア加算",'別紙様式3-2（４・５月）'!R65=""),"",P63*VLOOKUP(N63,【参考】数式用!$AD$2:$AH$37,MATCH(O63,【参考】数式用!$K$4:$N$4,0)+1,0)),"")</f>
        <v/>
      </c>
      <c r="S63" s="54"/>
      <c r="T63" s="1011"/>
      <c r="U63" s="1011"/>
      <c r="V63" s="483" t="str">
        <f>IFERROR(IF(AND('別紙様式3-2（４・５月）'!O65="",O63&lt;&gt;""),P63,P63*VLOOKUP(AF63,【参考】数式用4!$EY$3:$GF$106,MATCH(N63,【参考】数式用4!$EY$2:$GF$2,0))),"")</f>
        <v/>
      </c>
      <c r="W63" s="44"/>
      <c r="X63" s="464"/>
      <c r="Y63" s="992" t="str">
        <f>IFERROR(IF(OR('別紙様式3-2（４・５月）'!R65="",'別紙様式3-2（４・５月）'!Z65="ベア加算"),"",X63*VLOOKUP(N63,【参考】数式用!$AD$2:$AH$37,MATCH(W63,【参考】数式用!$K$4:$N$4,0)+1,0)),"")</f>
        <v/>
      </c>
      <c r="Z63" s="992"/>
      <c r="AA63" s="54"/>
      <c r="AB63" s="464"/>
      <c r="AC63" s="340" t="str">
        <f>IFERROR(IF(AND('別紙様式3-2（４・５月）'!O65="",W63&lt;&gt;"",W63&lt;&gt;"―"),X63,X63*VLOOKUP(AG63,【参考】数式用4!$EY$3:$GF$106,MATCH(N63,【参考】数式用4!$EY$2:$GF$2,0))),"")</f>
        <v/>
      </c>
      <c r="AD63" s="462" t="str">
        <f t="shared" si="0"/>
        <v/>
      </c>
      <c r="AE63" s="420" t="str">
        <f t="shared" si="1"/>
        <v/>
      </c>
      <c r="AF63" s="333" t="str">
        <f>IF(O63="","",'別紙様式3-2（４・５月）'!O65&amp;'別紙様式3-2（４・５月）'!P65&amp;'別紙様式3-2（４・５月）'!Q65&amp;"から"&amp;O63)</f>
        <v/>
      </c>
      <c r="AG63" s="333" t="str">
        <f>IF(OR(W63="",W63="―"),"",'別紙様式3-2（４・５月）'!O65&amp;'別紙様式3-2（４・５月）'!P65&amp;'別紙様式3-2（４・５月）'!Q65&amp;"から"&amp;W63)</f>
        <v/>
      </c>
      <c r="AH63" s="306"/>
      <c r="AI63" s="306"/>
      <c r="AJ63" s="306"/>
      <c r="AK63" s="306"/>
      <c r="AL63" s="306"/>
      <c r="AM63" s="306"/>
      <c r="AN63" s="306"/>
      <c r="AO63" s="306"/>
    </row>
    <row r="64" spans="1:41" customFormat="1" ht="25" customHeight="1">
      <c r="A64" s="334">
        <v>51</v>
      </c>
      <c r="B64" s="909" t="str">
        <f>IF(基本情報入力シート!C103="","",基本情報入力シート!C103)</f>
        <v/>
      </c>
      <c r="C64" s="909"/>
      <c r="D64" s="909"/>
      <c r="E64" s="909"/>
      <c r="F64" s="909"/>
      <c r="G64" s="909"/>
      <c r="H64" s="909"/>
      <c r="I64" s="909"/>
      <c r="J64" s="325" t="str">
        <f>IF(基本情報入力シート!M103="","",基本情報入力シート!M103)</f>
        <v/>
      </c>
      <c r="K64" s="325" t="str">
        <f>IF(基本情報入力シート!R103="","",基本情報入力シート!R103)</f>
        <v/>
      </c>
      <c r="L64" s="325" t="str">
        <f>IF(基本情報入力シート!W103="","",基本情報入力シート!W103)</f>
        <v/>
      </c>
      <c r="M64" s="335" t="str">
        <f>IF(基本情報入力シート!X103="","",基本情報入力シート!X103)</f>
        <v/>
      </c>
      <c r="N64" s="339" t="str">
        <f>IF(基本情報入力シート!Y103="","",基本情報入力シート!Y103)</f>
        <v/>
      </c>
      <c r="O64" s="44"/>
      <c r="P64" s="1011"/>
      <c r="Q64" s="1011"/>
      <c r="R64" s="475" t="str">
        <f>IFERROR(IF(OR('別紙様式3-2（４・５月）'!Z66="ベア加算",'別紙様式3-2（４・５月）'!R66=""),"",P64*VLOOKUP(N64,【参考】数式用!$AD$2:$AH$37,MATCH(O64,【参考】数式用!$K$4:$N$4,0)+1,0)),"")</f>
        <v/>
      </c>
      <c r="S64" s="54"/>
      <c r="T64" s="1011"/>
      <c r="U64" s="1011"/>
      <c r="V64" s="483" t="str">
        <f>IFERROR(IF(AND('別紙様式3-2（４・５月）'!O66="",O64&lt;&gt;""),P64,P64*VLOOKUP(AF64,【参考】数式用4!$EY$3:$GF$106,MATCH(N64,【参考】数式用4!$EY$2:$GF$2,0))),"")</f>
        <v/>
      </c>
      <c r="W64" s="44"/>
      <c r="X64" s="464"/>
      <c r="Y64" s="992" t="str">
        <f>IFERROR(IF(OR('別紙様式3-2（４・５月）'!R66="",'別紙様式3-2（４・５月）'!Z66="ベア加算"),"",X64*VLOOKUP(N64,【参考】数式用!$AD$2:$AH$37,MATCH(W64,【参考】数式用!$K$4:$N$4,0)+1,0)),"")</f>
        <v/>
      </c>
      <c r="Z64" s="992"/>
      <c r="AA64" s="54"/>
      <c r="AB64" s="464"/>
      <c r="AC64" s="340" t="str">
        <f>IFERROR(IF(AND('別紙様式3-2（４・５月）'!O66="",W64&lt;&gt;"",W64&lt;&gt;"―"),X64,X64*VLOOKUP(AG64,【参考】数式用4!$EY$3:$GF$106,MATCH(N64,【参考】数式用4!$EY$2:$GF$2,0))),"")</f>
        <v/>
      </c>
      <c r="AD64" s="462" t="str">
        <f t="shared" si="0"/>
        <v/>
      </c>
      <c r="AE64" s="420" t="str">
        <f t="shared" si="1"/>
        <v/>
      </c>
      <c r="AF64" s="333" t="str">
        <f>IF(O64="","",'別紙様式3-2（４・５月）'!O66&amp;'別紙様式3-2（４・５月）'!P66&amp;'別紙様式3-2（４・５月）'!Q66&amp;"から"&amp;O64)</f>
        <v/>
      </c>
      <c r="AG64" s="333" t="str">
        <f>IF(OR(W64="",W64="―"),"",'別紙様式3-2（４・５月）'!O66&amp;'別紙様式3-2（４・５月）'!P66&amp;'別紙様式3-2（４・５月）'!Q66&amp;"から"&amp;W64)</f>
        <v/>
      </c>
      <c r="AH64" s="306"/>
      <c r="AI64" s="306"/>
      <c r="AJ64" s="306"/>
      <c r="AK64" s="306"/>
      <c r="AL64" s="306"/>
      <c r="AM64" s="306"/>
      <c r="AN64" s="306"/>
      <c r="AO64" s="306"/>
    </row>
    <row r="65" spans="1:41" customFormat="1" ht="25" customHeight="1">
      <c r="A65" s="334">
        <v>52</v>
      </c>
      <c r="B65" s="909" t="str">
        <f>IF(基本情報入力シート!C104="","",基本情報入力シート!C104)</f>
        <v/>
      </c>
      <c r="C65" s="909"/>
      <c r="D65" s="909"/>
      <c r="E65" s="909"/>
      <c r="F65" s="909"/>
      <c r="G65" s="909"/>
      <c r="H65" s="909"/>
      <c r="I65" s="909"/>
      <c r="J65" s="325" t="str">
        <f>IF(基本情報入力シート!M104="","",基本情報入力シート!M104)</f>
        <v/>
      </c>
      <c r="K65" s="325" t="str">
        <f>IF(基本情報入力シート!R104="","",基本情報入力シート!R104)</f>
        <v/>
      </c>
      <c r="L65" s="325" t="str">
        <f>IF(基本情報入力シート!W104="","",基本情報入力シート!W104)</f>
        <v/>
      </c>
      <c r="M65" s="335" t="str">
        <f>IF(基本情報入力シート!X104="","",基本情報入力シート!X104)</f>
        <v/>
      </c>
      <c r="N65" s="339" t="str">
        <f>IF(基本情報入力シート!Y104="","",基本情報入力シート!Y104)</f>
        <v/>
      </c>
      <c r="O65" s="44"/>
      <c r="P65" s="1011"/>
      <c r="Q65" s="1011"/>
      <c r="R65" s="475" t="str">
        <f>IFERROR(IF(OR('別紙様式3-2（４・５月）'!Z67="ベア加算",'別紙様式3-2（４・５月）'!R67=""),"",P65*VLOOKUP(N65,【参考】数式用!$AD$2:$AH$37,MATCH(O65,【参考】数式用!$K$4:$N$4,0)+1,0)),"")</f>
        <v/>
      </c>
      <c r="S65" s="54"/>
      <c r="T65" s="1011"/>
      <c r="U65" s="1011"/>
      <c r="V65" s="483" t="str">
        <f>IFERROR(IF(AND('別紙様式3-2（４・５月）'!O67="",O65&lt;&gt;""),P65,P65*VLOOKUP(AF65,【参考】数式用4!$EY$3:$GF$106,MATCH(N65,【参考】数式用4!$EY$2:$GF$2,0))),"")</f>
        <v/>
      </c>
      <c r="W65" s="44"/>
      <c r="X65" s="464"/>
      <c r="Y65" s="992" t="str">
        <f>IFERROR(IF(OR('別紙様式3-2（４・５月）'!R67="",'別紙様式3-2（４・５月）'!Z67="ベア加算"),"",X65*VLOOKUP(N65,【参考】数式用!$AD$2:$AH$37,MATCH(W65,【参考】数式用!$K$4:$N$4,0)+1,0)),"")</f>
        <v/>
      </c>
      <c r="Z65" s="992"/>
      <c r="AA65" s="54"/>
      <c r="AB65" s="464"/>
      <c r="AC65" s="340" t="str">
        <f>IFERROR(IF(AND('別紙様式3-2（４・５月）'!O67="",W65&lt;&gt;"",W65&lt;&gt;"―"),X65,X65*VLOOKUP(AG65,【参考】数式用4!$EY$3:$GF$106,MATCH(N65,【参考】数式用4!$EY$2:$GF$2,0))),"")</f>
        <v/>
      </c>
      <c r="AD65" s="462" t="str">
        <f t="shared" si="0"/>
        <v/>
      </c>
      <c r="AE65" s="420" t="str">
        <f t="shared" si="1"/>
        <v/>
      </c>
      <c r="AF65" s="333" t="str">
        <f>IF(O65="","",'別紙様式3-2（４・５月）'!O67&amp;'別紙様式3-2（４・５月）'!P67&amp;'別紙様式3-2（４・５月）'!Q67&amp;"から"&amp;O65)</f>
        <v/>
      </c>
      <c r="AG65" s="333" t="str">
        <f>IF(OR(W65="",W65="―"),"",'別紙様式3-2（４・５月）'!O67&amp;'別紙様式3-2（４・５月）'!P67&amp;'別紙様式3-2（４・５月）'!Q67&amp;"から"&amp;W65)</f>
        <v/>
      </c>
      <c r="AH65" s="306"/>
      <c r="AI65" s="306"/>
      <c r="AJ65" s="306"/>
      <c r="AK65" s="306"/>
      <c r="AL65" s="306"/>
      <c r="AM65" s="306"/>
      <c r="AN65" s="306"/>
      <c r="AO65" s="306"/>
    </row>
    <row r="66" spans="1:41" customFormat="1" ht="25" customHeight="1">
      <c r="A66" s="334">
        <v>53</v>
      </c>
      <c r="B66" s="909" t="str">
        <f>IF(基本情報入力シート!C105="","",基本情報入力シート!C105)</f>
        <v/>
      </c>
      <c r="C66" s="909"/>
      <c r="D66" s="909"/>
      <c r="E66" s="909"/>
      <c r="F66" s="909"/>
      <c r="G66" s="909"/>
      <c r="H66" s="909"/>
      <c r="I66" s="909"/>
      <c r="J66" s="325" t="str">
        <f>IF(基本情報入力シート!M105="","",基本情報入力シート!M105)</f>
        <v/>
      </c>
      <c r="K66" s="325" t="str">
        <f>IF(基本情報入力シート!R105="","",基本情報入力シート!R105)</f>
        <v/>
      </c>
      <c r="L66" s="325" t="str">
        <f>IF(基本情報入力シート!W105="","",基本情報入力シート!W105)</f>
        <v/>
      </c>
      <c r="M66" s="335" t="str">
        <f>IF(基本情報入力シート!X105="","",基本情報入力シート!X105)</f>
        <v/>
      </c>
      <c r="N66" s="339" t="str">
        <f>IF(基本情報入力シート!Y105="","",基本情報入力シート!Y105)</f>
        <v/>
      </c>
      <c r="O66" s="44"/>
      <c r="P66" s="1011"/>
      <c r="Q66" s="1011"/>
      <c r="R66" s="475" t="str">
        <f>IFERROR(IF(OR('別紙様式3-2（４・５月）'!Z68="ベア加算",'別紙様式3-2（４・５月）'!R68=""),"",P66*VLOOKUP(N66,【参考】数式用!$AD$2:$AH$37,MATCH(O66,【参考】数式用!$K$4:$N$4,0)+1,0)),"")</f>
        <v/>
      </c>
      <c r="S66" s="54"/>
      <c r="T66" s="1011"/>
      <c r="U66" s="1011"/>
      <c r="V66" s="483" t="str">
        <f>IFERROR(IF(AND('別紙様式3-2（４・５月）'!O68="",O66&lt;&gt;""),P66,P66*VLOOKUP(AF66,【参考】数式用4!$EY$3:$GF$106,MATCH(N66,【参考】数式用4!$EY$2:$GF$2,0))),"")</f>
        <v/>
      </c>
      <c r="W66" s="44"/>
      <c r="X66" s="464"/>
      <c r="Y66" s="992" t="str">
        <f>IFERROR(IF(OR('別紙様式3-2（４・５月）'!R68="",'別紙様式3-2（４・５月）'!Z68="ベア加算"),"",X66*VLOOKUP(N66,【参考】数式用!$AD$2:$AH$37,MATCH(W66,【参考】数式用!$K$4:$N$4,0)+1,0)),"")</f>
        <v/>
      </c>
      <c r="Z66" s="992"/>
      <c r="AA66" s="54"/>
      <c r="AB66" s="464"/>
      <c r="AC66" s="340" t="str">
        <f>IFERROR(IF(AND('別紙様式3-2（４・５月）'!O68="",W66&lt;&gt;"",W66&lt;&gt;"―"),X66,X66*VLOOKUP(AG66,【参考】数式用4!$EY$3:$GF$106,MATCH(N66,【参考】数式用4!$EY$2:$GF$2,0))),"")</f>
        <v/>
      </c>
      <c r="AD66" s="462" t="str">
        <f t="shared" si="0"/>
        <v/>
      </c>
      <c r="AE66" s="420" t="str">
        <f t="shared" si="1"/>
        <v/>
      </c>
      <c r="AF66" s="333" t="str">
        <f>IF(O66="","",'別紙様式3-2（４・５月）'!O68&amp;'別紙様式3-2（４・５月）'!P68&amp;'別紙様式3-2（４・５月）'!Q68&amp;"から"&amp;O66)</f>
        <v/>
      </c>
      <c r="AG66" s="333" t="str">
        <f>IF(OR(W66="",W66="―"),"",'別紙様式3-2（４・５月）'!O68&amp;'別紙様式3-2（４・５月）'!P68&amp;'別紙様式3-2（４・５月）'!Q68&amp;"から"&amp;W66)</f>
        <v/>
      </c>
      <c r="AH66" s="306"/>
      <c r="AI66" s="306"/>
      <c r="AJ66" s="306"/>
      <c r="AK66" s="306"/>
      <c r="AL66" s="306"/>
      <c r="AM66" s="306"/>
      <c r="AN66" s="306"/>
      <c r="AO66" s="306"/>
    </row>
    <row r="67" spans="1:41" customFormat="1" ht="25" customHeight="1">
      <c r="A67" s="334">
        <v>54</v>
      </c>
      <c r="B67" s="909" t="str">
        <f>IF(基本情報入力シート!C106="","",基本情報入力シート!C106)</f>
        <v/>
      </c>
      <c r="C67" s="909"/>
      <c r="D67" s="909"/>
      <c r="E67" s="909"/>
      <c r="F67" s="909"/>
      <c r="G67" s="909"/>
      <c r="H67" s="909"/>
      <c r="I67" s="909"/>
      <c r="J67" s="325" t="str">
        <f>IF(基本情報入力シート!M106="","",基本情報入力シート!M106)</f>
        <v/>
      </c>
      <c r="K67" s="325" t="str">
        <f>IF(基本情報入力シート!R106="","",基本情報入力シート!R106)</f>
        <v/>
      </c>
      <c r="L67" s="325" t="str">
        <f>IF(基本情報入力シート!W106="","",基本情報入力シート!W106)</f>
        <v/>
      </c>
      <c r="M67" s="335" t="str">
        <f>IF(基本情報入力シート!X106="","",基本情報入力シート!X106)</f>
        <v/>
      </c>
      <c r="N67" s="339" t="str">
        <f>IF(基本情報入力シート!Y106="","",基本情報入力シート!Y106)</f>
        <v/>
      </c>
      <c r="O67" s="44"/>
      <c r="P67" s="1011"/>
      <c r="Q67" s="1011"/>
      <c r="R67" s="475" t="str">
        <f>IFERROR(IF(OR('別紙様式3-2（４・５月）'!Z69="ベア加算",'別紙様式3-2（４・５月）'!R69=""),"",P67*VLOOKUP(N67,【参考】数式用!$AD$2:$AH$37,MATCH(O67,【参考】数式用!$K$4:$N$4,0)+1,0)),"")</f>
        <v/>
      </c>
      <c r="S67" s="54"/>
      <c r="T67" s="1011"/>
      <c r="U67" s="1011"/>
      <c r="V67" s="483" t="str">
        <f>IFERROR(IF(AND('別紙様式3-2（４・５月）'!O69="",O67&lt;&gt;""),P67,P67*VLOOKUP(AF67,【参考】数式用4!$EY$3:$GF$106,MATCH(N67,【参考】数式用4!$EY$2:$GF$2,0))),"")</f>
        <v/>
      </c>
      <c r="W67" s="44"/>
      <c r="X67" s="464"/>
      <c r="Y67" s="992" t="str">
        <f>IFERROR(IF(OR('別紙様式3-2（４・５月）'!R69="",'別紙様式3-2（４・５月）'!Z69="ベア加算"),"",X67*VLOOKUP(N67,【参考】数式用!$AD$2:$AH$37,MATCH(W67,【参考】数式用!$K$4:$N$4,0)+1,0)),"")</f>
        <v/>
      </c>
      <c r="Z67" s="992"/>
      <c r="AA67" s="54"/>
      <c r="AB67" s="464"/>
      <c r="AC67" s="340" t="str">
        <f>IFERROR(IF(AND('別紙様式3-2（４・５月）'!O69="",W67&lt;&gt;"",W67&lt;&gt;"―"),X67,X67*VLOOKUP(AG67,【参考】数式用4!$EY$3:$GF$106,MATCH(N67,【参考】数式用4!$EY$2:$GF$2,0))),"")</f>
        <v/>
      </c>
      <c r="AD67" s="462" t="str">
        <f t="shared" si="0"/>
        <v/>
      </c>
      <c r="AE67" s="420" t="str">
        <f t="shared" si="1"/>
        <v/>
      </c>
      <c r="AF67" s="333" t="str">
        <f>IF(O67="","",'別紙様式3-2（４・５月）'!O69&amp;'別紙様式3-2（４・５月）'!P69&amp;'別紙様式3-2（４・５月）'!Q69&amp;"から"&amp;O67)</f>
        <v/>
      </c>
      <c r="AG67" s="333" t="str">
        <f>IF(OR(W67="",W67="―"),"",'別紙様式3-2（４・５月）'!O69&amp;'別紙様式3-2（４・５月）'!P69&amp;'別紙様式3-2（４・５月）'!Q69&amp;"から"&amp;W67)</f>
        <v/>
      </c>
      <c r="AH67" s="306"/>
      <c r="AI67" s="306"/>
      <c r="AJ67" s="306"/>
      <c r="AK67" s="306"/>
      <c r="AL67" s="306"/>
      <c r="AM67" s="306"/>
      <c r="AN67" s="306"/>
      <c r="AO67" s="306"/>
    </row>
    <row r="68" spans="1:41" customFormat="1" ht="25" customHeight="1">
      <c r="A68" s="334">
        <v>55</v>
      </c>
      <c r="B68" s="909" t="str">
        <f>IF(基本情報入力シート!C107="","",基本情報入力シート!C107)</f>
        <v/>
      </c>
      <c r="C68" s="909"/>
      <c r="D68" s="909"/>
      <c r="E68" s="909"/>
      <c r="F68" s="909"/>
      <c r="G68" s="909"/>
      <c r="H68" s="909"/>
      <c r="I68" s="909"/>
      <c r="J68" s="325" t="str">
        <f>IF(基本情報入力シート!M107="","",基本情報入力シート!M107)</f>
        <v/>
      </c>
      <c r="K68" s="325" t="str">
        <f>IF(基本情報入力シート!R107="","",基本情報入力シート!R107)</f>
        <v/>
      </c>
      <c r="L68" s="325" t="str">
        <f>IF(基本情報入力シート!W107="","",基本情報入力シート!W107)</f>
        <v/>
      </c>
      <c r="M68" s="335" t="str">
        <f>IF(基本情報入力シート!X107="","",基本情報入力シート!X107)</f>
        <v/>
      </c>
      <c r="N68" s="339" t="str">
        <f>IF(基本情報入力シート!Y107="","",基本情報入力シート!Y107)</f>
        <v/>
      </c>
      <c r="O68" s="44"/>
      <c r="P68" s="1011"/>
      <c r="Q68" s="1011"/>
      <c r="R68" s="475" t="str">
        <f>IFERROR(IF(OR('別紙様式3-2（４・５月）'!Z70="ベア加算",'別紙様式3-2（４・５月）'!R70=""),"",P68*VLOOKUP(N68,【参考】数式用!$AD$2:$AH$37,MATCH(O68,【参考】数式用!$K$4:$N$4,0)+1,0)),"")</f>
        <v/>
      </c>
      <c r="S68" s="54"/>
      <c r="T68" s="1011"/>
      <c r="U68" s="1011"/>
      <c r="V68" s="483" t="str">
        <f>IFERROR(IF(AND('別紙様式3-2（４・５月）'!O70="",O68&lt;&gt;""),P68,P68*VLOOKUP(AF68,【参考】数式用4!$EY$3:$GF$106,MATCH(N68,【参考】数式用4!$EY$2:$GF$2,0))),"")</f>
        <v/>
      </c>
      <c r="W68" s="44"/>
      <c r="X68" s="464"/>
      <c r="Y68" s="992" t="str">
        <f>IFERROR(IF(OR('別紙様式3-2（４・５月）'!R70="",'別紙様式3-2（４・５月）'!Z70="ベア加算"),"",X68*VLOOKUP(N68,【参考】数式用!$AD$2:$AH$37,MATCH(W68,【参考】数式用!$K$4:$N$4,0)+1,0)),"")</f>
        <v/>
      </c>
      <c r="Z68" s="992"/>
      <c r="AA68" s="54"/>
      <c r="AB68" s="464"/>
      <c r="AC68" s="340" t="str">
        <f>IFERROR(IF(AND('別紙様式3-2（４・５月）'!O70="",W68&lt;&gt;"",W68&lt;&gt;"―"),X68,X68*VLOOKUP(AG68,【参考】数式用4!$EY$3:$GF$106,MATCH(N68,【参考】数式用4!$EY$2:$GF$2,0))),"")</f>
        <v/>
      </c>
      <c r="AD68" s="462" t="str">
        <f t="shared" si="0"/>
        <v/>
      </c>
      <c r="AE68" s="420" t="str">
        <f t="shared" si="1"/>
        <v/>
      </c>
      <c r="AF68" s="333" t="str">
        <f>IF(O68="","",'別紙様式3-2（４・５月）'!O70&amp;'別紙様式3-2（４・５月）'!P70&amp;'別紙様式3-2（４・５月）'!Q70&amp;"から"&amp;O68)</f>
        <v/>
      </c>
      <c r="AG68" s="333" t="str">
        <f>IF(OR(W68="",W68="―"),"",'別紙様式3-2（４・５月）'!O70&amp;'別紙様式3-2（４・５月）'!P70&amp;'別紙様式3-2（４・５月）'!Q70&amp;"から"&amp;W68)</f>
        <v/>
      </c>
      <c r="AH68" s="306"/>
      <c r="AI68" s="306"/>
      <c r="AJ68" s="306"/>
      <c r="AK68" s="306"/>
      <c r="AL68" s="306"/>
      <c r="AM68" s="306"/>
      <c r="AN68" s="306"/>
      <c r="AO68" s="306"/>
    </row>
    <row r="69" spans="1:41" customFormat="1" ht="25" customHeight="1">
      <c r="A69" s="334">
        <v>56</v>
      </c>
      <c r="B69" s="909" t="str">
        <f>IF(基本情報入力シート!C108="","",基本情報入力シート!C108)</f>
        <v/>
      </c>
      <c r="C69" s="909"/>
      <c r="D69" s="909"/>
      <c r="E69" s="909"/>
      <c r="F69" s="909"/>
      <c r="G69" s="909"/>
      <c r="H69" s="909"/>
      <c r="I69" s="909"/>
      <c r="J69" s="325" t="str">
        <f>IF(基本情報入力シート!M108="","",基本情報入力シート!M108)</f>
        <v/>
      </c>
      <c r="K69" s="325" t="str">
        <f>IF(基本情報入力シート!R108="","",基本情報入力シート!R108)</f>
        <v/>
      </c>
      <c r="L69" s="325" t="str">
        <f>IF(基本情報入力シート!W108="","",基本情報入力シート!W108)</f>
        <v/>
      </c>
      <c r="M69" s="335" t="str">
        <f>IF(基本情報入力シート!X108="","",基本情報入力シート!X108)</f>
        <v/>
      </c>
      <c r="N69" s="339" t="str">
        <f>IF(基本情報入力シート!Y108="","",基本情報入力シート!Y108)</f>
        <v/>
      </c>
      <c r="O69" s="44"/>
      <c r="P69" s="1011"/>
      <c r="Q69" s="1011"/>
      <c r="R69" s="475" t="str">
        <f>IFERROR(IF(OR('別紙様式3-2（４・５月）'!Z71="ベア加算",'別紙様式3-2（４・５月）'!R71=""),"",P69*VLOOKUP(N69,【参考】数式用!$AD$2:$AH$37,MATCH(O69,【参考】数式用!$K$4:$N$4,0)+1,0)),"")</f>
        <v/>
      </c>
      <c r="S69" s="54"/>
      <c r="T69" s="1011"/>
      <c r="U69" s="1011"/>
      <c r="V69" s="483" t="str">
        <f>IFERROR(IF(AND('別紙様式3-2（４・５月）'!O71="",O69&lt;&gt;""),P69,P69*VLOOKUP(AF69,【参考】数式用4!$EY$3:$GF$106,MATCH(N69,【参考】数式用4!$EY$2:$GF$2,0))),"")</f>
        <v/>
      </c>
      <c r="W69" s="44"/>
      <c r="X69" s="464"/>
      <c r="Y69" s="992" t="str">
        <f>IFERROR(IF(OR('別紙様式3-2（４・５月）'!R71="",'別紙様式3-2（４・５月）'!Z71="ベア加算"),"",X69*VLOOKUP(N69,【参考】数式用!$AD$2:$AH$37,MATCH(W69,【参考】数式用!$K$4:$N$4,0)+1,0)),"")</f>
        <v/>
      </c>
      <c r="Z69" s="992"/>
      <c r="AA69" s="54"/>
      <c r="AB69" s="464"/>
      <c r="AC69" s="340" t="str">
        <f>IFERROR(IF(AND('別紙様式3-2（４・５月）'!O71="",W69&lt;&gt;"",W69&lt;&gt;"―"),X69,X69*VLOOKUP(AG69,【参考】数式用4!$EY$3:$GF$106,MATCH(N69,【参考】数式用4!$EY$2:$GF$2,0))),"")</f>
        <v/>
      </c>
      <c r="AD69" s="462" t="str">
        <f t="shared" si="0"/>
        <v/>
      </c>
      <c r="AE69" s="420" t="str">
        <f t="shared" si="1"/>
        <v/>
      </c>
      <c r="AF69" s="333" t="str">
        <f>IF(O69="","",'別紙様式3-2（４・５月）'!O71&amp;'別紙様式3-2（４・５月）'!P71&amp;'別紙様式3-2（４・５月）'!Q71&amp;"から"&amp;O69)</f>
        <v/>
      </c>
      <c r="AG69" s="333" t="str">
        <f>IF(OR(W69="",W69="―"),"",'別紙様式3-2（４・５月）'!O71&amp;'別紙様式3-2（４・５月）'!P71&amp;'別紙様式3-2（４・５月）'!Q71&amp;"から"&amp;W69)</f>
        <v/>
      </c>
      <c r="AH69" s="306"/>
      <c r="AI69" s="306"/>
      <c r="AJ69" s="306"/>
      <c r="AK69" s="306"/>
      <c r="AL69" s="306"/>
      <c r="AM69" s="306"/>
      <c r="AN69" s="306"/>
      <c r="AO69" s="306"/>
    </row>
    <row r="70" spans="1:41" customFormat="1" ht="25" customHeight="1">
      <c r="A70" s="334">
        <v>57</v>
      </c>
      <c r="B70" s="909" t="str">
        <f>IF(基本情報入力シート!C109="","",基本情報入力シート!C109)</f>
        <v/>
      </c>
      <c r="C70" s="909"/>
      <c r="D70" s="909"/>
      <c r="E70" s="909"/>
      <c r="F70" s="909"/>
      <c r="G70" s="909"/>
      <c r="H70" s="909"/>
      <c r="I70" s="909"/>
      <c r="J70" s="325" t="str">
        <f>IF(基本情報入力シート!M109="","",基本情報入力シート!M109)</f>
        <v/>
      </c>
      <c r="K70" s="325" t="str">
        <f>IF(基本情報入力シート!R109="","",基本情報入力シート!R109)</f>
        <v/>
      </c>
      <c r="L70" s="325" t="str">
        <f>IF(基本情報入力シート!W109="","",基本情報入力シート!W109)</f>
        <v/>
      </c>
      <c r="M70" s="335" t="str">
        <f>IF(基本情報入力シート!X109="","",基本情報入力シート!X109)</f>
        <v/>
      </c>
      <c r="N70" s="339" t="str">
        <f>IF(基本情報入力シート!Y109="","",基本情報入力シート!Y109)</f>
        <v/>
      </c>
      <c r="O70" s="44"/>
      <c r="P70" s="1011"/>
      <c r="Q70" s="1011"/>
      <c r="R70" s="475" t="str">
        <f>IFERROR(IF(OR('別紙様式3-2（４・５月）'!Z72="ベア加算",'別紙様式3-2（４・５月）'!R72=""),"",P70*VLOOKUP(N70,【参考】数式用!$AD$2:$AH$37,MATCH(O70,【参考】数式用!$K$4:$N$4,0)+1,0)),"")</f>
        <v/>
      </c>
      <c r="S70" s="54"/>
      <c r="T70" s="1011"/>
      <c r="U70" s="1011"/>
      <c r="V70" s="483" t="str">
        <f>IFERROR(IF(AND('別紙様式3-2（４・５月）'!O72="",O70&lt;&gt;""),P70,P70*VLOOKUP(AF70,【参考】数式用4!$EY$3:$GF$106,MATCH(N70,【参考】数式用4!$EY$2:$GF$2,0))),"")</f>
        <v/>
      </c>
      <c r="W70" s="44"/>
      <c r="X70" s="464"/>
      <c r="Y70" s="992" t="str">
        <f>IFERROR(IF(OR('別紙様式3-2（４・５月）'!R72="",'別紙様式3-2（４・５月）'!Z72="ベア加算"),"",X70*VLOOKUP(N70,【参考】数式用!$AD$2:$AH$37,MATCH(W70,【参考】数式用!$K$4:$N$4,0)+1,0)),"")</f>
        <v/>
      </c>
      <c r="Z70" s="992"/>
      <c r="AA70" s="54"/>
      <c r="AB70" s="464"/>
      <c r="AC70" s="340" t="str">
        <f>IFERROR(IF(AND('別紙様式3-2（４・５月）'!O72="",W70&lt;&gt;"",W70&lt;&gt;"―"),X70,X70*VLOOKUP(AG70,【参考】数式用4!$EY$3:$GF$106,MATCH(N70,【参考】数式用4!$EY$2:$GF$2,0))),"")</f>
        <v/>
      </c>
      <c r="AD70" s="462" t="str">
        <f t="shared" si="0"/>
        <v/>
      </c>
      <c r="AE70" s="420" t="str">
        <f t="shared" si="1"/>
        <v/>
      </c>
      <c r="AF70" s="333" t="str">
        <f>IF(O70="","",'別紙様式3-2（４・５月）'!O72&amp;'別紙様式3-2（４・５月）'!P72&amp;'別紙様式3-2（４・５月）'!Q72&amp;"から"&amp;O70)</f>
        <v/>
      </c>
      <c r="AG70" s="333" t="str">
        <f>IF(OR(W70="",W70="―"),"",'別紙様式3-2（４・５月）'!O72&amp;'別紙様式3-2（４・５月）'!P72&amp;'別紙様式3-2（４・５月）'!Q72&amp;"から"&amp;W70)</f>
        <v/>
      </c>
      <c r="AH70" s="306"/>
      <c r="AI70" s="306"/>
      <c r="AJ70" s="306"/>
      <c r="AK70" s="306"/>
      <c r="AL70" s="306"/>
      <c r="AM70" s="306"/>
      <c r="AN70" s="306"/>
      <c r="AO70" s="306"/>
    </row>
    <row r="71" spans="1:41" customFormat="1" ht="25" customHeight="1">
      <c r="A71" s="334">
        <v>58</v>
      </c>
      <c r="B71" s="909" t="str">
        <f>IF(基本情報入力シート!C110="","",基本情報入力シート!C110)</f>
        <v/>
      </c>
      <c r="C71" s="909"/>
      <c r="D71" s="909"/>
      <c r="E71" s="909"/>
      <c r="F71" s="909"/>
      <c r="G71" s="909"/>
      <c r="H71" s="909"/>
      <c r="I71" s="909"/>
      <c r="J71" s="325" t="str">
        <f>IF(基本情報入力シート!M110="","",基本情報入力シート!M110)</f>
        <v/>
      </c>
      <c r="K71" s="325" t="str">
        <f>IF(基本情報入力シート!R110="","",基本情報入力シート!R110)</f>
        <v/>
      </c>
      <c r="L71" s="325" t="str">
        <f>IF(基本情報入力シート!W110="","",基本情報入力シート!W110)</f>
        <v/>
      </c>
      <c r="M71" s="335" t="str">
        <f>IF(基本情報入力シート!X110="","",基本情報入力シート!X110)</f>
        <v/>
      </c>
      <c r="N71" s="339" t="str">
        <f>IF(基本情報入力シート!Y110="","",基本情報入力シート!Y110)</f>
        <v/>
      </c>
      <c r="O71" s="44"/>
      <c r="P71" s="1011"/>
      <c r="Q71" s="1011"/>
      <c r="R71" s="475" t="str">
        <f>IFERROR(IF(OR('別紙様式3-2（４・５月）'!Z73="ベア加算",'別紙様式3-2（４・５月）'!R73=""),"",P71*VLOOKUP(N71,【参考】数式用!$AD$2:$AH$37,MATCH(O71,【参考】数式用!$K$4:$N$4,0)+1,0)),"")</f>
        <v/>
      </c>
      <c r="S71" s="54"/>
      <c r="T71" s="1011"/>
      <c r="U71" s="1011"/>
      <c r="V71" s="483" t="str">
        <f>IFERROR(IF(AND('別紙様式3-2（４・５月）'!O73="",O71&lt;&gt;""),P71,P71*VLOOKUP(AF71,【参考】数式用4!$EY$3:$GF$106,MATCH(N71,【参考】数式用4!$EY$2:$GF$2,0))),"")</f>
        <v/>
      </c>
      <c r="W71" s="44"/>
      <c r="X71" s="464"/>
      <c r="Y71" s="992" t="str">
        <f>IFERROR(IF(OR('別紙様式3-2（４・５月）'!R73="",'別紙様式3-2（４・５月）'!Z73="ベア加算"),"",X71*VLOOKUP(N71,【参考】数式用!$AD$2:$AH$37,MATCH(W71,【参考】数式用!$K$4:$N$4,0)+1,0)),"")</f>
        <v/>
      </c>
      <c r="Z71" s="992"/>
      <c r="AA71" s="54"/>
      <c r="AB71" s="464"/>
      <c r="AC71" s="340" t="str">
        <f>IFERROR(IF(AND('別紙様式3-2（４・５月）'!O73="",W71&lt;&gt;"",W71&lt;&gt;"―"),X71,X71*VLOOKUP(AG71,【参考】数式用4!$EY$3:$GF$106,MATCH(N71,【参考】数式用4!$EY$2:$GF$2,0))),"")</f>
        <v/>
      </c>
      <c r="AD71" s="462" t="str">
        <f t="shared" si="0"/>
        <v/>
      </c>
      <c r="AE71" s="420" t="str">
        <f t="shared" si="1"/>
        <v/>
      </c>
      <c r="AF71" s="333" t="str">
        <f>IF(O71="","",'別紙様式3-2（４・５月）'!O73&amp;'別紙様式3-2（４・５月）'!P73&amp;'別紙様式3-2（４・５月）'!Q73&amp;"から"&amp;O71)</f>
        <v/>
      </c>
      <c r="AG71" s="333" t="str">
        <f>IF(OR(W71="",W71="―"),"",'別紙様式3-2（４・５月）'!O73&amp;'別紙様式3-2（４・５月）'!P73&amp;'別紙様式3-2（４・５月）'!Q73&amp;"から"&amp;W71)</f>
        <v/>
      </c>
      <c r="AH71" s="306"/>
      <c r="AI71" s="306"/>
      <c r="AJ71" s="306"/>
      <c r="AK71" s="306"/>
      <c r="AL71" s="306"/>
      <c r="AM71" s="306"/>
      <c r="AN71" s="306"/>
      <c r="AO71" s="306"/>
    </row>
    <row r="72" spans="1:41" customFormat="1" ht="25" customHeight="1">
      <c r="A72" s="334">
        <v>59</v>
      </c>
      <c r="B72" s="909" t="str">
        <f>IF(基本情報入力シート!C111="","",基本情報入力シート!C111)</f>
        <v/>
      </c>
      <c r="C72" s="909"/>
      <c r="D72" s="909"/>
      <c r="E72" s="909"/>
      <c r="F72" s="909"/>
      <c r="G72" s="909"/>
      <c r="H72" s="909"/>
      <c r="I72" s="909"/>
      <c r="J72" s="325" t="str">
        <f>IF(基本情報入力シート!M111="","",基本情報入力シート!M111)</f>
        <v/>
      </c>
      <c r="K72" s="325" t="str">
        <f>IF(基本情報入力シート!R111="","",基本情報入力シート!R111)</f>
        <v/>
      </c>
      <c r="L72" s="325" t="str">
        <f>IF(基本情報入力シート!W111="","",基本情報入力シート!W111)</f>
        <v/>
      </c>
      <c r="M72" s="335" t="str">
        <f>IF(基本情報入力シート!X111="","",基本情報入力シート!X111)</f>
        <v/>
      </c>
      <c r="N72" s="339" t="str">
        <f>IF(基本情報入力シート!Y111="","",基本情報入力シート!Y111)</f>
        <v/>
      </c>
      <c r="O72" s="44"/>
      <c r="P72" s="1011"/>
      <c r="Q72" s="1011"/>
      <c r="R72" s="475" t="str">
        <f>IFERROR(IF(OR('別紙様式3-2（４・５月）'!Z74="ベア加算",'別紙様式3-2（４・５月）'!R74=""),"",P72*VLOOKUP(N72,【参考】数式用!$AD$2:$AH$37,MATCH(O72,【参考】数式用!$K$4:$N$4,0)+1,0)),"")</f>
        <v/>
      </c>
      <c r="S72" s="54"/>
      <c r="T72" s="1011"/>
      <c r="U72" s="1011"/>
      <c r="V72" s="483" t="str">
        <f>IFERROR(IF(AND('別紙様式3-2（４・５月）'!O74="",O72&lt;&gt;""),P72,P72*VLOOKUP(AF72,【参考】数式用4!$EY$3:$GF$106,MATCH(N72,【参考】数式用4!$EY$2:$GF$2,0))),"")</f>
        <v/>
      </c>
      <c r="W72" s="44"/>
      <c r="X72" s="464"/>
      <c r="Y72" s="992" t="str">
        <f>IFERROR(IF(OR('別紙様式3-2（４・５月）'!R74="",'別紙様式3-2（４・５月）'!Z74="ベア加算"),"",X72*VLOOKUP(N72,【参考】数式用!$AD$2:$AH$37,MATCH(W72,【参考】数式用!$K$4:$N$4,0)+1,0)),"")</f>
        <v/>
      </c>
      <c r="Z72" s="992"/>
      <c r="AA72" s="54"/>
      <c r="AB72" s="464"/>
      <c r="AC72" s="340" t="str">
        <f>IFERROR(IF(AND('別紙様式3-2（４・５月）'!O74="",W72&lt;&gt;"",W72&lt;&gt;"―"),X72,X72*VLOOKUP(AG72,【参考】数式用4!$EY$3:$GF$106,MATCH(N72,【参考】数式用4!$EY$2:$GF$2,0))),"")</f>
        <v/>
      </c>
      <c r="AD72" s="462" t="str">
        <f t="shared" si="0"/>
        <v/>
      </c>
      <c r="AE72" s="420" t="str">
        <f t="shared" si="1"/>
        <v/>
      </c>
      <c r="AF72" s="333" t="str">
        <f>IF(O72="","",'別紙様式3-2（４・５月）'!O74&amp;'別紙様式3-2（４・５月）'!P74&amp;'別紙様式3-2（４・５月）'!Q74&amp;"から"&amp;O72)</f>
        <v/>
      </c>
      <c r="AG72" s="333" t="str">
        <f>IF(OR(W72="",W72="―"),"",'別紙様式3-2（４・５月）'!O74&amp;'別紙様式3-2（４・５月）'!P74&amp;'別紙様式3-2（４・５月）'!Q74&amp;"から"&amp;W72)</f>
        <v/>
      </c>
      <c r="AH72" s="306"/>
      <c r="AI72" s="306"/>
      <c r="AJ72" s="306"/>
      <c r="AK72" s="306"/>
      <c r="AL72" s="306"/>
      <c r="AM72" s="306"/>
      <c r="AN72" s="306"/>
      <c r="AO72" s="306"/>
    </row>
    <row r="73" spans="1:41" customFormat="1" ht="25" customHeight="1">
      <c r="A73" s="334">
        <v>60</v>
      </c>
      <c r="B73" s="909" t="str">
        <f>IF(基本情報入力シート!C112="","",基本情報入力シート!C112)</f>
        <v/>
      </c>
      <c r="C73" s="909"/>
      <c r="D73" s="909"/>
      <c r="E73" s="909"/>
      <c r="F73" s="909"/>
      <c r="G73" s="909"/>
      <c r="H73" s="909"/>
      <c r="I73" s="909"/>
      <c r="J73" s="325" t="str">
        <f>IF(基本情報入力シート!M112="","",基本情報入力シート!M112)</f>
        <v/>
      </c>
      <c r="K73" s="325" t="str">
        <f>IF(基本情報入力シート!R112="","",基本情報入力シート!R112)</f>
        <v/>
      </c>
      <c r="L73" s="325" t="str">
        <f>IF(基本情報入力シート!W112="","",基本情報入力シート!W112)</f>
        <v/>
      </c>
      <c r="M73" s="335" t="str">
        <f>IF(基本情報入力シート!X112="","",基本情報入力シート!X112)</f>
        <v/>
      </c>
      <c r="N73" s="339" t="str">
        <f>IF(基本情報入力シート!Y112="","",基本情報入力シート!Y112)</f>
        <v/>
      </c>
      <c r="O73" s="44"/>
      <c r="P73" s="1011"/>
      <c r="Q73" s="1011"/>
      <c r="R73" s="475" t="str">
        <f>IFERROR(IF(OR('別紙様式3-2（４・５月）'!Z75="ベア加算",'別紙様式3-2（４・５月）'!R75=""),"",P73*VLOOKUP(N73,【参考】数式用!$AD$2:$AH$37,MATCH(O73,【参考】数式用!$K$4:$N$4,0)+1,0)),"")</f>
        <v/>
      </c>
      <c r="S73" s="54"/>
      <c r="T73" s="1011"/>
      <c r="U73" s="1011"/>
      <c r="V73" s="483" t="str">
        <f>IFERROR(IF(AND('別紙様式3-2（４・５月）'!O75="",O73&lt;&gt;""),P73,P73*VLOOKUP(AF73,【参考】数式用4!$EY$3:$GF$106,MATCH(N73,【参考】数式用4!$EY$2:$GF$2,0))),"")</f>
        <v/>
      </c>
      <c r="W73" s="44"/>
      <c r="X73" s="464"/>
      <c r="Y73" s="992" t="str">
        <f>IFERROR(IF(OR('別紙様式3-2（４・５月）'!R75="",'別紙様式3-2（４・５月）'!Z75="ベア加算"),"",X73*VLOOKUP(N73,【参考】数式用!$AD$2:$AH$37,MATCH(W73,【参考】数式用!$K$4:$N$4,0)+1,0)),"")</f>
        <v/>
      </c>
      <c r="Z73" s="992"/>
      <c r="AA73" s="54"/>
      <c r="AB73" s="464"/>
      <c r="AC73" s="340" t="str">
        <f>IFERROR(IF(AND('別紙様式3-2（４・５月）'!O75="",W73&lt;&gt;"",W73&lt;&gt;"―"),X73,X73*VLOOKUP(AG73,【参考】数式用4!$EY$3:$GF$106,MATCH(N73,【参考】数式用4!$EY$2:$GF$2,0))),"")</f>
        <v/>
      </c>
      <c r="AD73" s="462" t="str">
        <f t="shared" si="0"/>
        <v/>
      </c>
      <c r="AE73" s="420" t="str">
        <f t="shared" si="1"/>
        <v/>
      </c>
      <c r="AF73" s="333" t="str">
        <f>IF(O73="","",'別紙様式3-2（４・５月）'!O75&amp;'別紙様式3-2（４・５月）'!P75&amp;'別紙様式3-2（４・５月）'!Q75&amp;"から"&amp;O73)</f>
        <v/>
      </c>
      <c r="AG73" s="333" t="str">
        <f>IF(OR(W73="",W73="―"),"",'別紙様式3-2（４・５月）'!O75&amp;'別紙様式3-2（４・５月）'!P75&amp;'別紙様式3-2（４・５月）'!Q75&amp;"から"&amp;W73)</f>
        <v/>
      </c>
      <c r="AH73" s="306"/>
      <c r="AI73" s="306"/>
      <c r="AJ73" s="306"/>
      <c r="AK73" s="306"/>
      <c r="AL73" s="306"/>
      <c r="AM73" s="306"/>
      <c r="AN73" s="306"/>
      <c r="AO73" s="306"/>
    </row>
    <row r="74" spans="1:41" customFormat="1" ht="25" customHeight="1">
      <c r="A74" s="334">
        <v>61</v>
      </c>
      <c r="B74" s="909" t="str">
        <f>IF(基本情報入力シート!C113="","",基本情報入力シート!C113)</f>
        <v/>
      </c>
      <c r="C74" s="909"/>
      <c r="D74" s="909"/>
      <c r="E74" s="909"/>
      <c r="F74" s="909"/>
      <c r="G74" s="909"/>
      <c r="H74" s="909"/>
      <c r="I74" s="909"/>
      <c r="J74" s="325" t="str">
        <f>IF(基本情報入力シート!M113="","",基本情報入力シート!M113)</f>
        <v/>
      </c>
      <c r="K74" s="325" t="str">
        <f>IF(基本情報入力シート!R113="","",基本情報入力シート!R113)</f>
        <v/>
      </c>
      <c r="L74" s="325" t="str">
        <f>IF(基本情報入力シート!W113="","",基本情報入力シート!W113)</f>
        <v/>
      </c>
      <c r="M74" s="335" t="str">
        <f>IF(基本情報入力シート!X113="","",基本情報入力シート!X113)</f>
        <v/>
      </c>
      <c r="N74" s="339" t="str">
        <f>IF(基本情報入力シート!Y113="","",基本情報入力シート!Y113)</f>
        <v/>
      </c>
      <c r="O74" s="44"/>
      <c r="P74" s="1011"/>
      <c r="Q74" s="1011"/>
      <c r="R74" s="475" t="str">
        <f>IFERROR(IF(OR('別紙様式3-2（４・５月）'!Z76="ベア加算",'別紙様式3-2（４・５月）'!R76=""),"",P74*VLOOKUP(N74,【参考】数式用!$AD$2:$AH$37,MATCH(O74,【参考】数式用!$K$4:$N$4,0)+1,0)),"")</f>
        <v/>
      </c>
      <c r="S74" s="54"/>
      <c r="T74" s="1011"/>
      <c r="U74" s="1011"/>
      <c r="V74" s="483" t="str">
        <f>IFERROR(IF(AND('別紙様式3-2（４・５月）'!O76="",O74&lt;&gt;""),P74,P74*VLOOKUP(AF74,【参考】数式用4!$EY$3:$GF$106,MATCH(N74,【参考】数式用4!$EY$2:$GF$2,0))),"")</f>
        <v/>
      </c>
      <c r="W74" s="44"/>
      <c r="X74" s="464"/>
      <c r="Y74" s="992" t="str">
        <f>IFERROR(IF(OR('別紙様式3-2（４・５月）'!R76="",'別紙様式3-2（４・５月）'!Z76="ベア加算"),"",X74*VLOOKUP(N74,【参考】数式用!$AD$2:$AH$37,MATCH(W74,【参考】数式用!$K$4:$N$4,0)+1,0)),"")</f>
        <v/>
      </c>
      <c r="Z74" s="992"/>
      <c r="AA74" s="54"/>
      <c r="AB74" s="464"/>
      <c r="AC74" s="340" t="str">
        <f>IFERROR(IF(AND('別紙様式3-2（４・５月）'!O76="",W74&lt;&gt;"",W74&lt;&gt;"―"),X74,X74*VLOOKUP(AG74,【参考】数式用4!$EY$3:$GF$106,MATCH(N74,【参考】数式用4!$EY$2:$GF$2,0))),"")</f>
        <v/>
      </c>
      <c r="AD74" s="462" t="str">
        <f t="shared" si="0"/>
        <v/>
      </c>
      <c r="AE74" s="420" t="str">
        <f t="shared" si="1"/>
        <v/>
      </c>
      <c r="AF74" s="333" t="str">
        <f>IF(O74="","",'別紙様式3-2（４・５月）'!O76&amp;'別紙様式3-2（４・５月）'!P76&amp;'別紙様式3-2（４・５月）'!Q76&amp;"から"&amp;O74)</f>
        <v/>
      </c>
      <c r="AG74" s="333" t="str">
        <f>IF(OR(W74="",W74="―"),"",'別紙様式3-2（４・５月）'!O76&amp;'別紙様式3-2（４・５月）'!P76&amp;'別紙様式3-2（４・５月）'!Q76&amp;"から"&amp;W74)</f>
        <v/>
      </c>
      <c r="AH74" s="306"/>
      <c r="AI74" s="306"/>
      <c r="AJ74" s="306"/>
      <c r="AK74" s="306"/>
      <c r="AL74" s="306"/>
      <c r="AM74" s="306"/>
      <c r="AN74" s="306"/>
      <c r="AO74" s="306"/>
    </row>
    <row r="75" spans="1:41" customFormat="1" ht="25" customHeight="1">
      <c r="A75" s="334">
        <v>62</v>
      </c>
      <c r="B75" s="909" t="str">
        <f>IF(基本情報入力シート!C114="","",基本情報入力シート!C114)</f>
        <v/>
      </c>
      <c r="C75" s="909"/>
      <c r="D75" s="909"/>
      <c r="E75" s="909"/>
      <c r="F75" s="909"/>
      <c r="G75" s="909"/>
      <c r="H75" s="909"/>
      <c r="I75" s="909"/>
      <c r="J75" s="325" t="str">
        <f>IF(基本情報入力シート!M114="","",基本情報入力シート!M114)</f>
        <v/>
      </c>
      <c r="K75" s="325" t="str">
        <f>IF(基本情報入力シート!R114="","",基本情報入力シート!R114)</f>
        <v/>
      </c>
      <c r="L75" s="325" t="str">
        <f>IF(基本情報入力シート!W114="","",基本情報入力シート!W114)</f>
        <v/>
      </c>
      <c r="M75" s="335" t="str">
        <f>IF(基本情報入力シート!X114="","",基本情報入力シート!X114)</f>
        <v/>
      </c>
      <c r="N75" s="339" t="str">
        <f>IF(基本情報入力シート!Y114="","",基本情報入力シート!Y114)</f>
        <v/>
      </c>
      <c r="O75" s="44"/>
      <c r="P75" s="1011"/>
      <c r="Q75" s="1011"/>
      <c r="R75" s="475" t="str">
        <f>IFERROR(IF(OR('別紙様式3-2（４・５月）'!Z77="ベア加算",'別紙様式3-2（４・５月）'!R77=""),"",P75*VLOOKUP(N75,【参考】数式用!$AD$2:$AH$37,MATCH(O75,【参考】数式用!$K$4:$N$4,0)+1,0)),"")</f>
        <v/>
      </c>
      <c r="S75" s="54"/>
      <c r="T75" s="1011"/>
      <c r="U75" s="1011"/>
      <c r="V75" s="483" t="str">
        <f>IFERROR(IF(AND('別紙様式3-2（４・５月）'!O77="",O75&lt;&gt;""),P75,P75*VLOOKUP(AF75,【参考】数式用4!$EY$3:$GF$106,MATCH(N75,【参考】数式用4!$EY$2:$GF$2,0))),"")</f>
        <v/>
      </c>
      <c r="W75" s="44"/>
      <c r="X75" s="464"/>
      <c r="Y75" s="992" t="str">
        <f>IFERROR(IF(OR('別紙様式3-2（４・５月）'!R77="",'別紙様式3-2（４・５月）'!Z77="ベア加算"),"",X75*VLOOKUP(N75,【参考】数式用!$AD$2:$AH$37,MATCH(W75,【参考】数式用!$K$4:$N$4,0)+1,0)),"")</f>
        <v/>
      </c>
      <c r="Z75" s="992"/>
      <c r="AA75" s="54"/>
      <c r="AB75" s="464"/>
      <c r="AC75" s="340" t="str">
        <f>IFERROR(IF(AND('別紙様式3-2（４・５月）'!O77="",W75&lt;&gt;"",W75&lt;&gt;"―"),X75,X75*VLOOKUP(AG75,【参考】数式用4!$EY$3:$GF$106,MATCH(N75,【参考】数式用4!$EY$2:$GF$2,0))),"")</f>
        <v/>
      </c>
      <c r="AD75" s="462" t="str">
        <f t="shared" si="0"/>
        <v/>
      </c>
      <c r="AE75" s="420" t="str">
        <f t="shared" si="1"/>
        <v/>
      </c>
      <c r="AF75" s="333" t="str">
        <f>IF(O75="","",'別紙様式3-2（４・５月）'!O77&amp;'別紙様式3-2（４・５月）'!P77&amp;'別紙様式3-2（４・５月）'!Q77&amp;"から"&amp;O75)</f>
        <v/>
      </c>
      <c r="AG75" s="333" t="str">
        <f>IF(OR(W75="",W75="―"),"",'別紙様式3-2（４・５月）'!O77&amp;'別紙様式3-2（４・５月）'!P77&amp;'別紙様式3-2（４・５月）'!Q77&amp;"から"&amp;W75)</f>
        <v/>
      </c>
      <c r="AH75" s="306"/>
      <c r="AI75" s="306"/>
      <c r="AJ75" s="306"/>
      <c r="AK75" s="306"/>
      <c r="AL75" s="306"/>
      <c r="AM75" s="306"/>
      <c r="AN75" s="306"/>
      <c r="AO75" s="306"/>
    </row>
    <row r="76" spans="1:41" customFormat="1" ht="25" customHeight="1">
      <c r="A76" s="334">
        <v>63</v>
      </c>
      <c r="B76" s="909" t="str">
        <f>IF(基本情報入力シート!C115="","",基本情報入力シート!C115)</f>
        <v/>
      </c>
      <c r="C76" s="909"/>
      <c r="D76" s="909"/>
      <c r="E76" s="909"/>
      <c r="F76" s="909"/>
      <c r="G76" s="909"/>
      <c r="H76" s="909"/>
      <c r="I76" s="909"/>
      <c r="J76" s="325" t="str">
        <f>IF(基本情報入力シート!M115="","",基本情報入力シート!M115)</f>
        <v/>
      </c>
      <c r="K76" s="325" t="str">
        <f>IF(基本情報入力シート!R115="","",基本情報入力シート!R115)</f>
        <v/>
      </c>
      <c r="L76" s="325" t="str">
        <f>IF(基本情報入力シート!W115="","",基本情報入力シート!W115)</f>
        <v/>
      </c>
      <c r="M76" s="335" t="str">
        <f>IF(基本情報入力シート!X115="","",基本情報入力シート!X115)</f>
        <v/>
      </c>
      <c r="N76" s="339" t="str">
        <f>IF(基本情報入力シート!Y115="","",基本情報入力シート!Y115)</f>
        <v/>
      </c>
      <c r="O76" s="44"/>
      <c r="P76" s="1011"/>
      <c r="Q76" s="1011"/>
      <c r="R76" s="475" t="str">
        <f>IFERROR(IF(OR('別紙様式3-2（４・５月）'!Z78="ベア加算",'別紙様式3-2（４・５月）'!R78=""),"",P76*VLOOKUP(N76,【参考】数式用!$AD$2:$AH$37,MATCH(O76,【参考】数式用!$K$4:$N$4,0)+1,0)),"")</f>
        <v/>
      </c>
      <c r="S76" s="54"/>
      <c r="T76" s="1011"/>
      <c r="U76" s="1011"/>
      <c r="V76" s="483" t="str">
        <f>IFERROR(IF(AND('別紙様式3-2（４・５月）'!O78="",O76&lt;&gt;""),P76,P76*VLOOKUP(AF76,【参考】数式用4!$EY$3:$GF$106,MATCH(N76,【参考】数式用4!$EY$2:$GF$2,0))),"")</f>
        <v/>
      </c>
      <c r="W76" s="44"/>
      <c r="X76" s="464"/>
      <c r="Y76" s="992" t="str">
        <f>IFERROR(IF(OR('別紙様式3-2（４・５月）'!R78="",'別紙様式3-2（４・５月）'!Z78="ベア加算"),"",X76*VLOOKUP(N76,【参考】数式用!$AD$2:$AH$37,MATCH(W76,【参考】数式用!$K$4:$N$4,0)+1,0)),"")</f>
        <v/>
      </c>
      <c r="Z76" s="992"/>
      <c r="AA76" s="54"/>
      <c r="AB76" s="464"/>
      <c r="AC76" s="340" t="str">
        <f>IFERROR(IF(AND('別紙様式3-2（４・５月）'!O78="",W76&lt;&gt;"",W76&lt;&gt;"―"),X76,X76*VLOOKUP(AG76,【参考】数式用4!$EY$3:$GF$106,MATCH(N76,【参考】数式用4!$EY$2:$GF$2,0))),"")</f>
        <v/>
      </c>
      <c r="AD76" s="462" t="str">
        <f t="shared" si="0"/>
        <v/>
      </c>
      <c r="AE76" s="420" t="str">
        <f t="shared" si="1"/>
        <v/>
      </c>
      <c r="AF76" s="333" t="str">
        <f>IF(O76="","",'別紙様式3-2（４・５月）'!O78&amp;'別紙様式3-2（４・５月）'!P78&amp;'別紙様式3-2（４・５月）'!Q78&amp;"から"&amp;O76)</f>
        <v/>
      </c>
      <c r="AG76" s="333" t="str">
        <f>IF(OR(W76="",W76="―"),"",'別紙様式3-2（４・５月）'!O78&amp;'別紙様式3-2（４・５月）'!P78&amp;'別紙様式3-2（４・５月）'!Q78&amp;"から"&amp;W76)</f>
        <v/>
      </c>
      <c r="AH76" s="306"/>
      <c r="AI76" s="306"/>
      <c r="AJ76" s="306"/>
      <c r="AK76" s="306"/>
      <c r="AL76" s="306"/>
      <c r="AM76" s="306"/>
      <c r="AN76" s="306"/>
      <c r="AO76" s="306"/>
    </row>
    <row r="77" spans="1:41" customFormat="1" ht="25" customHeight="1">
      <c r="A77" s="334">
        <v>64</v>
      </c>
      <c r="B77" s="909" t="str">
        <f>IF(基本情報入力シート!C116="","",基本情報入力シート!C116)</f>
        <v/>
      </c>
      <c r="C77" s="909"/>
      <c r="D77" s="909"/>
      <c r="E77" s="909"/>
      <c r="F77" s="909"/>
      <c r="G77" s="909"/>
      <c r="H77" s="909"/>
      <c r="I77" s="909"/>
      <c r="J77" s="325" t="str">
        <f>IF(基本情報入力シート!M116="","",基本情報入力シート!M116)</f>
        <v/>
      </c>
      <c r="K77" s="325" t="str">
        <f>IF(基本情報入力シート!R116="","",基本情報入力シート!R116)</f>
        <v/>
      </c>
      <c r="L77" s="325" t="str">
        <f>IF(基本情報入力シート!W116="","",基本情報入力シート!W116)</f>
        <v/>
      </c>
      <c r="M77" s="335" t="str">
        <f>IF(基本情報入力シート!X116="","",基本情報入力シート!X116)</f>
        <v/>
      </c>
      <c r="N77" s="339" t="str">
        <f>IF(基本情報入力シート!Y116="","",基本情報入力シート!Y116)</f>
        <v/>
      </c>
      <c r="O77" s="44"/>
      <c r="P77" s="1011"/>
      <c r="Q77" s="1011"/>
      <c r="R77" s="475" t="str">
        <f>IFERROR(IF(OR('別紙様式3-2（４・５月）'!Z79="ベア加算",'別紙様式3-2（４・５月）'!R79=""),"",P77*VLOOKUP(N77,【参考】数式用!$AD$2:$AH$37,MATCH(O77,【参考】数式用!$K$4:$N$4,0)+1,0)),"")</f>
        <v/>
      </c>
      <c r="S77" s="54"/>
      <c r="T77" s="1011"/>
      <c r="U77" s="1011"/>
      <c r="V77" s="483" t="str">
        <f>IFERROR(IF(AND('別紙様式3-2（４・５月）'!O79="",O77&lt;&gt;""),P77,P77*VLOOKUP(AF77,【参考】数式用4!$EY$3:$GF$106,MATCH(N77,【参考】数式用4!$EY$2:$GF$2,0))),"")</f>
        <v/>
      </c>
      <c r="W77" s="44"/>
      <c r="X77" s="464"/>
      <c r="Y77" s="992" t="str">
        <f>IFERROR(IF(OR('別紙様式3-2（４・５月）'!R79="",'別紙様式3-2（４・５月）'!Z79="ベア加算"),"",X77*VLOOKUP(N77,【参考】数式用!$AD$2:$AH$37,MATCH(W77,【参考】数式用!$K$4:$N$4,0)+1,0)),"")</f>
        <v/>
      </c>
      <c r="Z77" s="992"/>
      <c r="AA77" s="54"/>
      <c r="AB77" s="464"/>
      <c r="AC77" s="340" t="str">
        <f>IFERROR(IF(AND('別紙様式3-2（４・５月）'!O79="",W77&lt;&gt;"",W77&lt;&gt;"―"),X77,X77*VLOOKUP(AG77,【参考】数式用4!$EY$3:$GF$106,MATCH(N77,【参考】数式用4!$EY$2:$GF$2,0))),"")</f>
        <v/>
      </c>
      <c r="AD77" s="462" t="str">
        <f t="shared" si="0"/>
        <v/>
      </c>
      <c r="AE77" s="420" t="str">
        <f t="shared" si="1"/>
        <v/>
      </c>
      <c r="AF77" s="333" t="str">
        <f>IF(O77="","",'別紙様式3-2（４・５月）'!O79&amp;'別紙様式3-2（４・５月）'!P79&amp;'別紙様式3-2（４・５月）'!Q79&amp;"から"&amp;O77)</f>
        <v/>
      </c>
      <c r="AG77" s="333" t="str">
        <f>IF(OR(W77="",W77="―"),"",'別紙様式3-2（４・５月）'!O79&amp;'別紙様式3-2（４・５月）'!P79&amp;'別紙様式3-2（４・５月）'!Q79&amp;"から"&amp;W77)</f>
        <v/>
      </c>
      <c r="AH77" s="306"/>
      <c r="AI77" s="306"/>
      <c r="AJ77" s="306"/>
      <c r="AK77" s="306"/>
      <c r="AL77" s="306"/>
      <c r="AM77" s="306"/>
      <c r="AN77" s="306"/>
      <c r="AO77" s="306"/>
    </row>
    <row r="78" spans="1:41" customFormat="1" ht="25" customHeight="1">
      <c r="A78" s="334">
        <v>65</v>
      </c>
      <c r="B78" s="909" t="str">
        <f>IF(基本情報入力シート!C117="","",基本情報入力シート!C117)</f>
        <v/>
      </c>
      <c r="C78" s="909"/>
      <c r="D78" s="909"/>
      <c r="E78" s="909"/>
      <c r="F78" s="909"/>
      <c r="G78" s="909"/>
      <c r="H78" s="909"/>
      <c r="I78" s="909"/>
      <c r="J78" s="325" t="str">
        <f>IF(基本情報入力シート!M117="","",基本情報入力シート!M117)</f>
        <v/>
      </c>
      <c r="K78" s="325" t="str">
        <f>IF(基本情報入力シート!R117="","",基本情報入力シート!R117)</f>
        <v/>
      </c>
      <c r="L78" s="325" t="str">
        <f>IF(基本情報入力シート!W117="","",基本情報入力シート!W117)</f>
        <v/>
      </c>
      <c r="M78" s="335" t="str">
        <f>IF(基本情報入力シート!X117="","",基本情報入力シート!X117)</f>
        <v/>
      </c>
      <c r="N78" s="339" t="str">
        <f>IF(基本情報入力シート!Y117="","",基本情報入力シート!Y117)</f>
        <v/>
      </c>
      <c r="O78" s="44"/>
      <c r="P78" s="1011"/>
      <c r="Q78" s="1011"/>
      <c r="R78" s="475" t="str">
        <f>IFERROR(IF(OR('別紙様式3-2（４・５月）'!Z80="ベア加算",'別紙様式3-2（４・５月）'!R80=""),"",P78*VLOOKUP(N78,【参考】数式用!$AD$2:$AH$37,MATCH(O78,【参考】数式用!$K$4:$N$4,0)+1,0)),"")</f>
        <v/>
      </c>
      <c r="S78" s="54"/>
      <c r="T78" s="1011"/>
      <c r="U78" s="1011"/>
      <c r="V78" s="483" t="str">
        <f>IFERROR(IF(AND('別紙様式3-2（４・５月）'!O80="",O78&lt;&gt;""),P78,P78*VLOOKUP(AF78,【参考】数式用4!$EY$3:$GF$106,MATCH(N78,【参考】数式用4!$EY$2:$GF$2,0))),"")</f>
        <v/>
      </c>
      <c r="W78" s="44"/>
      <c r="X78" s="464"/>
      <c r="Y78" s="992" t="str">
        <f>IFERROR(IF(OR('別紙様式3-2（４・５月）'!R80="",'別紙様式3-2（４・５月）'!Z80="ベア加算"),"",X78*VLOOKUP(N78,【参考】数式用!$AD$2:$AH$37,MATCH(W78,【参考】数式用!$K$4:$N$4,0)+1,0)),"")</f>
        <v/>
      </c>
      <c r="Z78" s="992"/>
      <c r="AA78" s="54"/>
      <c r="AB78" s="464"/>
      <c r="AC78" s="340" t="str">
        <f>IFERROR(IF(AND('別紙様式3-2（４・５月）'!O80="",W78&lt;&gt;"",W78&lt;&gt;"―"),X78,X78*VLOOKUP(AG78,【参考】数式用4!$EY$3:$GF$106,MATCH(N78,【参考】数式用4!$EY$2:$GF$2,0))),"")</f>
        <v/>
      </c>
      <c r="AD78" s="462" t="str">
        <f t="shared" si="0"/>
        <v/>
      </c>
      <c r="AE78" s="420" t="str">
        <f t="shared" si="1"/>
        <v/>
      </c>
      <c r="AF78" s="333" t="str">
        <f>IF(O78="","",'別紙様式3-2（４・５月）'!O80&amp;'別紙様式3-2（４・５月）'!P80&amp;'別紙様式3-2（４・５月）'!Q80&amp;"から"&amp;O78)</f>
        <v/>
      </c>
      <c r="AG78" s="333" t="str">
        <f>IF(OR(W78="",W78="―"),"",'別紙様式3-2（４・５月）'!O80&amp;'別紙様式3-2（４・５月）'!P80&amp;'別紙様式3-2（４・５月）'!Q80&amp;"から"&amp;W78)</f>
        <v/>
      </c>
      <c r="AH78" s="306"/>
      <c r="AI78" s="306"/>
      <c r="AJ78" s="306"/>
      <c r="AK78" s="306"/>
      <c r="AL78" s="306"/>
      <c r="AM78" s="306"/>
      <c r="AN78" s="306"/>
      <c r="AO78" s="306"/>
    </row>
    <row r="79" spans="1:41" customFormat="1" ht="25" customHeight="1">
      <c r="A79" s="334">
        <v>66</v>
      </c>
      <c r="B79" s="909" t="str">
        <f>IF(基本情報入力シート!C118="","",基本情報入力シート!C118)</f>
        <v/>
      </c>
      <c r="C79" s="909"/>
      <c r="D79" s="909"/>
      <c r="E79" s="909"/>
      <c r="F79" s="909"/>
      <c r="G79" s="909"/>
      <c r="H79" s="909"/>
      <c r="I79" s="909"/>
      <c r="J79" s="325" t="str">
        <f>IF(基本情報入力シート!M118="","",基本情報入力シート!M118)</f>
        <v/>
      </c>
      <c r="K79" s="325" t="str">
        <f>IF(基本情報入力シート!R118="","",基本情報入力シート!R118)</f>
        <v/>
      </c>
      <c r="L79" s="325" t="str">
        <f>IF(基本情報入力シート!W118="","",基本情報入力シート!W118)</f>
        <v/>
      </c>
      <c r="M79" s="335" t="str">
        <f>IF(基本情報入力シート!X118="","",基本情報入力シート!X118)</f>
        <v/>
      </c>
      <c r="N79" s="339" t="str">
        <f>IF(基本情報入力シート!Y118="","",基本情報入力シート!Y118)</f>
        <v/>
      </c>
      <c r="O79" s="44"/>
      <c r="P79" s="1011"/>
      <c r="Q79" s="1011"/>
      <c r="R79" s="475" t="str">
        <f>IFERROR(IF(OR('別紙様式3-2（４・５月）'!Z81="ベア加算",'別紙様式3-2（４・５月）'!R81=""),"",P79*VLOOKUP(N79,【参考】数式用!$AD$2:$AH$37,MATCH(O79,【参考】数式用!$K$4:$N$4,0)+1,0)),"")</f>
        <v/>
      </c>
      <c r="S79" s="54"/>
      <c r="T79" s="1011"/>
      <c r="U79" s="1011"/>
      <c r="V79" s="483" t="str">
        <f>IFERROR(IF(AND('別紙様式3-2（４・５月）'!O81="",O79&lt;&gt;""),P79,P79*VLOOKUP(AF79,【参考】数式用4!$EY$3:$GF$106,MATCH(N79,【参考】数式用4!$EY$2:$GF$2,0))),"")</f>
        <v/>
      </c>
      <c r="W79" s="44"/>
      <c r="X79" s="464"/>
      <c r="Y79" s="992" t="str">
        <f>IFERROR(IF(OR('別紙様式3-2（４・５月）'!R81="",'別紙様式3-2（４・５月）'!Z81="ベア加算"),"",X79*VLOOKUP(N79,【参考】数式用!$AD$2:$AH$37,MATCH(W79,【参考】数式用!$K$4:$N$4,0)+1,0)),"")</f>
        <v/>
      </c>
      <c r="Z79" s="992"/>
      <c r="AA79" s="54"/>
      <c r="AB79" s="464"/>
      <c r="AC79" s="340" t="str">
        <f>IFERROR(IF(AND('別紙様式3-2（４・５月）'!O81="",W79&lt;&gt;"",W79&lt;&gt;"―"),X79,X79*VLOOKUP(AG79,【参考】数式用4!$EY$3:$GF$106,MATCH(N79,【参考】数式用4!$EY$2:$GF$2,0))),"")</f>
        <v/>
      </c>
      <c r="AD79" s="462" t="str">
        <f t="shared" ref="AD79:AD142" si="2">IF(OR(O79="新加算Ⅰ",O79="新加算Ⅱ",O79="新加算Ⅴ（１）",O79="新加算Ⅴ（２）",O79="新加算Ⅴ（３）",O79="新加算Ⅴ（４）",O79="新加算Ⅴ（５）",O79="新加算Ⅴ（６）",O79="新加算Ⅴ（７）",O79="新加算Ⅴ（９）",O79="新加算Ⅴ（10）",O79="新加算Ⅴ（12）"),1,"")</f>
        <v/>
      </c>
      <c r="AE79" s="420" t="str">
        <f t="shared" ref="AE79:AE142" si="3">IF(OR(W79="新加算Ⅰ",W79="新加算Ⅱ"),1,"")</f>
        <v/>
      </c>
      <c r="AF79" s="333" t="str">
        <f>IF(O79="","",'別紙様式3-2（４・５月）'!O81&amp;'別紙様式3-2（４・５月）'!P81&amp;'別紙様式3-2（４・５月）'!Q81&amp;"から"&amp;O79)</f>
        <v/>
      </c>
      <c r="AG79" s="333" t="str">
        <f>IF(OR(W79="",W79="―"),"",'別紙様式3-2（４・５月）'!O81&amp;'別紙様式3-2（４・５月）'!P81&amp;'別紙様式3-2（４・５月）'!Q81&amp;"から"&amp;W79)</f>
        <v/>
      </c>
      <c r="AH79" s="306"/>
      <c r="AI79" s="306"/>
      <c r="AJ79" s="306"/>
      <c r="AK79" s="306"/>
      <c r="AL79" s="306"/>
      <c r="AM79" s="306"/>
      <c r="AN79" s="306"/>
      <c r="AO79" s="306"/>
    </row>
    <row r="80" spans="1:41" customFormat="1" ht="25" customHeight="1">
      <c r="A80" s="334">
        <v>67</v>
      </c>
      <c r="B80" s="909" t="str">
        <f>IF(基本情報入力シート!C119="","",基本情報入力シート!C119)</f>
        <v/>
      </c>
      <c r="C80" s="909"/>
      <c r="D80" s="909"/>
      <c r="E80" s="909"/>
      <c r="F80" s="909"/>
      <c r="G80" s="909"/>
      <c r="H80" s="909"/>
      <c r="I80" s="909"/>
      <c r="J80" s="325" t="str">
        <f>IF(基本情報入力シート!M119="","",基本情報入力シート!M119)</f>
        <v/>
      </c>
      <c r="K80" s="325" t="str">
        <f>IF(基本情報入力シート!R119="","",基本情報入力シート!R119)</f>
        <v/>
      </c>
      <c r="L80" s="325" t="str">
        <f>IF(基本情報入力シート!W119="","",基本情報入力シート!W119)</f>
        <v/>
      </c>
      <c r="M80" s="335" t="str">
        <f>IF(基本情報入力シート!X119="","",基本情報入力シート!X119)</f>
        <v/>
      </c>
      <c r="N80" s="339" t="str">
        <f>IF(基本情報入力シート!Y119="","",基本情報入力シート!Y119)</f>
        <v/>
      </c>
      <c r="O80" s="44"/>
      <c r="P80" s="1011"/>
      <c r="Q80" s="1011"/>
      <c r="R80" s="475" t="str">
        <f>IFERROR(IF(OR('別紙様式3-2（４・５月）'!Z82="ベア加算",'別紙様式3-2（４・５月）'!R82=""),"",P80*VLOOKUP(N80,【参考】数式用!$AD$2:$AH$37,MATCH(O80,【参考】数式用!$K$4:$N$4,0)+1,0)),"")</f>
        <v/>
      </c>
      <c r="S80" s="54"/>
      <c r="T80" s="1011"/>
      <c r="U80" s="1011"/>
      <c r="V80" s="483" t="str">
        <f>IFERROR(IF(AND('別紙様式3-2（４・５月）'!O82="",O80&lt;&gt;""),P80,P80*VLOOKUP(AF80,【参考】数式用4!$EY$3:$GF$106,MATCH(N80,【参考】数式用4!$EY$2:$GF$2,0))),"")</f>
        <v/>
      </c>
      <c r="W80" s="44"/>
      <c r="X80" s="464"/>
      <c r="Y80" s="992" t="str">
        <f>IFERROR(IF(OR('別紙様式3-2（４・５月）'!R82="",'別紙様式3-2（４・５月）'!Z82="ベア加算"),"",X80*VLOOKUP(N80,【参考】数式用!$AD$2:$AH$37,MATCH(W80,【参考】数式用!$K$4:$N$4,0)+1,0)),"")</f>
        <v/>
      </c>
      <c r="Z80" s="992"/>
      <c r="AA80" s="54"/>
      <c r="AB80" s="464"/>
      <c r="AC80" s="340" t="str">
        <f>IFERROR(IF(AND('別紙様式3-2（４・５月）'!O82="",W80&lt;&gt;"",W80&lt;&gt;"―"),X80,X80*VLOOKUP(AG80,【参考】数式用4!$EY$3:$GF$106,MATCH(N80,【参考】数式用4!$EY$2:$GF$2,0))),"")</f>
        <v/>
      </c>
      <c r="AD80" s="462" t="str">
        <f t="shared" si="2"/>
        <v/>
      </c>
      <c r="AE80" s="420" t="str">
        <f t="shared" si="3"/>
        <v/>
      </c>
      <c r="AF80" s="333" t="str">
        <f>IF(O80="","",'別紙様式3-2（４・５月）'!O82&amp;'別紙様式3-2（４・５月）'!P82&amp;'別紙様式3-2（４・５月）'!Q82&amp;"から"&amp;O80)</f>
        <v/>
      </c>
      <c r="AG80" s="333" t="str">
        <f>IF(OR(W80="",W80="―"),"",'別紙様式3-2（４・５月）'!O82&amp;'別紙様式3-2（４・５月）'!P82&amp;'別紙様式3-2（４・５月）'!Q82&amp;"から"&amp;W80)</f>
        <v/>
      </c>
      <c r="AH80" s="306"/>
      <c r="AI80" s="306"/>
      <c r="AJ80" s="306"/>
      <c r="AK80" s="306"/>
      <c r="AL80" s="306"/>
      <c r="AM80" s="306"/>
      <c r="AN80" s="306"/>
      <c r="AO80" s="306"/>
    </row>
    <row r="81" spans="1:41" customFormat="1" ht="25" customHeight="1">
      <c r="A81" s="334">
        <v>68</v>
      </c>
      <c r="B81" s="909" t="str">
        <f>IF(基本情報入力シート!C120="","",基本情報入力シート!C120)</f>
        <v/>
      </c>
      <c r="C81" s="909"/>
      <c r="D81" s="909"/>
      <c r="E81" s="909"/>
      <c r="F81" s="909"/>
      <c r="G81" s="909"/>
      <c r="H81" s="909"/>
      <c r="I81" s="909"/>
      <c r="J81" s="325" t="str">
        <f>IF(基本情報入力シート!M120="","",基本情報入力シート!M120)</f>
        <v/>
      </c>
      <c r="K81" s="325" t="str">
        <f>IF(基本情報入力シート!R120="","",基本情報入力シート!R120)</f>
        <v/>
      </c>
      <c r="L81" s="325" t="str">
        <f>IF(基本情報入力シート!W120="","",基本情報入力シート!W120)</f>
        <v/>
      </c>
      <c r="M81" s="335" t="str">
        <f>IF(基本情報入力シート!X120="","",基本情報入力シート!X120)</f>
        <v/>
      </c>
      <c r="N81" s="339" t="str">
        <f>IF(基本情報入力シート!Y120="","",基本情報入力シート!Y120)</f>
        <v/>
      </c>
      <c r="O81" s="44"/>
      <c r="P81" s="1011"/>
      <c r="Q81" s="1011"/>
      <c r="R81" s="475" t="str">
        <f>IFERROR(IF(OR('別紙様式3-2（４・５月）'!Z83="ベア加算",'別紙様式3-2（４・５月）'!R83=""),"",P81*VLOOKUP(N81,【参考】数式用!$AD$2:$AH$37,MATCH(O81,【参考】数式用!$K$4:$N$4,0)+1,0)),"")</f>
        <v/>
      </c>
      <c r="S81" s="54"/>
      <c r="T81" s="1011"/>
      <c r="U81" s="1011"/>
      <c r="V81" s="483" t="str">
        <f>IFERROR(IF(AND('別紙様式3-2（４・５月）'!O83="",O81&lt;&gt;""),P81,P81*VLOOKUP(AF81,【参考】数式用4!$EY$3:$GF$106,MATCH(N81,【参考】数式用4!$EY$2:$GF$2,0))),"")</f>
        <v/>
      </c>
      <c r="W81" s="44"/>
      <c r="X81" s="464"/>
      <c r="Y81" s="992" t="str">
        <f>IFERROR(IF(OR('別紙様式3-2（４・５月）'!R83="",'別紙様式3-2（４・５月）'!Z83="ベア加算"),"",X81*VLOOKUP(N81,【参考】数式用!$AD$2:$AH$37,MATCH(W81,【参考】数式用!$K$4:$N$4,0)+1,0)),"")</f>
        <v/>
      </c>
      <c r="Z81" s="992"/>
      <c r="AA81" s="54"/>
      <c r="AB81" s="464"/>
      <c r="AC81" s="340" t="str">
        <f>IFERROR(IF(AND('別紙様式3-2（４・５月）'!O83="",W81&lt;&gt;"",W81&lt;&gt;"―"),X81,X81*VLOOKUP(AG81,【参考】数式用4!$EY$3:$GF$106,MATCH(N81,【参考】数式用4!$EY$2:$GF$2,0))),"")</f>
        <v/>
      </c>
      <c r="AD81" s="462" t="str">
        <f t="shared" si="2"/>
        <v/>
      </c>
      <c r="AE81" s="420" t="str">
        <f t="shared" si="3"/>
        <v/>
      </c>
      <c r="AF81" s="333" t="str">
        <f>IF(O81="","",'別紙様式3-2（４・５月）'!O83&amp;'別紙様式3-2（４・５月）'!P83&amp;'別紙様式3-2（４・５月）'!Q83&amp;"から"&amp;O81)</f>
        <v/>
      </c>
      <c r="AG81" s="333" t="str">
        <f>IF(OR(W81="",W81="―"),"",'別紙様式3-2（４・５月）'!O83&amp;'別紙様式3-2（４・５月）'!P83&amp;'別紙様式3-2（４・５月）'!Q83&amp;"から"&amp;W81)</f>
        <v/>
      </c>
      <c r="AH81" s="306"/>
      <c r="AI81" s="306"/>
      <c r="AJ81" s="306"/>
      <c r="AK81" s="306"/>
      <c r="AL81" s="306"/>
      <c r="AM81" s="306"/>
      <c r="AN81" s="306"/>
      <c r="AO81" s="306"/>
    </row>
    <row r="82" spans="1:41" customFormat="1" ht="25" customHeight="1">
      <c r="A82" s="334">
        <v>69</v>
      </c>
      <c r="B82" s="909" t="str">
        <f>IF(基本情報入力シート!C121="","",基本情報入力シート!C121)</f>
        <v/>
      </c>
      <c r="C82" s="909"/>
      <c r="D82" s="909"/>
      <c r="E82" s="909"/>
      <c r="F82" s="909"/>
      <c r="G82" s="909"/>
      <c r="H82" s="909"/>
      <c r="I82" s="909"/>
      <c r="J82" s="325" t="str">
        <f>IF(基本情報入力シート!M121="","",基本情報入力シート!M121)</f>
        <v/>
      </c>
      <c r="K82" s="325" t="str">
        <f>IF(基本情報入力シート!R121="","",基本情報入力シート!R121)</f>
        <v/>
      </c>
      <c r="L82" s="325" t="str">
        <f>IF(基本情報入力シート!W121="","",基本情報入力シート!W121)</f>
        <v/>
      </c>
      <c r="M82" s="335" t="str">
        <f>IF(基本情報入力シート!X121="","",基本情報入力シート!X121)</f>
        <v/>
      </c>
      <c r="N82" s="339" t="str">
        <f>IF(基本情報入力シート!Y121="","",基本情報入力シート!Y121)</f>
        <v/>
      </c>
      <c r="O82" s="44"/>
      <c r="P82" s="1011"/>
      <c r="Q82" s="1011"/>
      <c r="R82" s="475" t="str">
        <f>IFERROR(IF(OR('別紙様式3-2（４・５月）'!Z84="ベア加算",'別紙様式3-2（４・５月）'!R84=""),"",P82*VLOOKUP(N82,【参考】数式用!$AD$2:$AH$37,MATCH(O82,【参考】数式用!$K$4:$N$4,0)+1,0)),"")</f>
        <v/>
      </c>
      <c r="S82" s="54"/>
      <c r="T82" s="1011"/>
      <c r="U82" s="1011"/>
      <c r="V82" s="483" t="str">
        <f>IFERROR(IF(AND('別紙様式3-2（４・５月）'!O84="",O82&lt;&gt;""),P82,P82*VLOOKUP(AF82,【参考】数式用4!$EY$3:$GF$106,MATCH(N82,【参考】数式用4!$EY$2:$GF$2,0))),"")</f>
        <v/>
      </c>
      <c r="W82" s="44"/>
      <c r="X82" s="464"/>
      <c r="Y82" s="992" t="str">
        <f>IFERROR(IF(OR('別紙様式3-2（４・５月）'!R84="",'別紙様式3-2（４・５月）'!Z84="ベア加算"),"",X82*VLOOKUP(N82,【参考】数式用!$AD$2:$AH$37,MATCH(W82,【参考】数式用!$K$4:$N$4,0)+1,0)),"")</f>
        <v/>
      </c>
      <c r="Z82" s="992"/>
      <c r="AA82" s="54"/>
      <c r="AB82" s="464"/>
      <c r="AC82" s="340" t="str">
        <f>IFERROR(IF(AND('別紙様式3-2（４・５月）'!O84="",W82&lt;&gt;"",W82&lt;&gt;"―"),X82,X82*VLOOKUP(AG82,【参考】数式用4!$EY$3:$GF$106,MATCH(N82,【参考】数式用4!$EY$2:$GF$2,0))),"")</f>
        <v/>
      </c>
      <c r="AD82" s="462" t="str">
        <f t="shared" si="2"/>
        <v/>
      </c>
      <c r="AE82" s="420" t="str">
        <f t="shared" si="3"/>
        <v/>
      </c>
      <c r="AF82" s="333" t="str">
        <f>IF(O82="","",'別紙様式3-2（４・５月）'!O84&amp;'別紙様式3-2（４・５月）'!P84&amp;'別紙様式3-2（４・５月）'!Q84&amp;"から"&amp;O82)</f>
        <v/>
      </c>
      <c r="AG82" s="333" t="str">
        <f>IF(OR(W82="",W82="―"),"",'別紙様式3-2（４・５月）'!O84&amp;'別紙様式3-2（４・５月）'!P84&amp;'別紙様式3-2（４・５月）'!Q84&amp;"から"&amp;W82)</f>
        <v/>
      </c>
      <c r="AH82" s="306"/>
      <c r="AI82" s="306"/>
      <c r="AJ82" s="306"/>
      <c r="AK82" s="306"/>
      <c r="AL82" s="306"/>
      <c r="AM82" s="306"/>
      <c r="AN82" s="306"/>
      <c r="AO82" s="306"/>
    </row>
    <row r="83" spans="1:41" customFormat="1" ht="25" customHeight="1">
      <c r="A83" s="334">
        <v>70</v>
      </c>
      <c r="B83" s="909" t="str">
        <f>IF(基本情報入力シート!C122="","",基本情報入力シート!C122)</f>
        <v/>
      </c>
      <c r="C83" s="909"/>
      <c r="D83" s="909"/>
      <c r="E83" s="909"/>
      <c r="F83" s="909"/>
      <c r="G83" s="909"/>
      <c r="H83" s="909"/>
      <c r="I83" s="909"/>
      <c r="J83" s="325" t="str">
        <f>IF(基本情報入力シート!M122="","",基本情報入力シート!M122)</f>
        <v/>
      </c>
      <c r="K83" s="325" t="str">
        <f>IF(基本情報入力シート!R122="","",基本情報入力シート!R122)</f>
        <v/>
      </c>
      <c r="L83" s="325" t="str">
        <f>IF(基本情報入力シート!W122="","",基本情報入力シート!W122)</f>
        <v/>
      </c>
      <c r="M83" s="335" t="str">
        <f>IF(基本情報入力シート!X122="","",基本情報入力シート!X122)</f>
        <v/>
      </c>
      <c r="N83" s="339" t="str">
        <f>IF(基本情報入力シート!Y122="","",基本情報入力シート!Y122)</f>
        <v/>
      </c>
      <c r="O83" s="44"/>
      <c r="P83" s="1011"/>
      <c r="Q83" s="1011"/>
      <c r="R83" s="475" t="str">
        <f>IFERROR(IF(OR('別紙様式3-2（４・５月）'!Z85="ベア加算",'別紙様式3-2（４・５月）'!R85=""),"",P83*VLOOKUP(N83,【参考】数式用!$AD$2:$AH$37,MATCH(O83,【参考】数式用!$K$4:$N$4,0)+1,0)),"")</f>
        <v/>
      </c>
      <c r="S83" s="54"/>
      <c r="T83" s="1011"/>
      <c r="U83" s="1011"/>
      <c r="V83" s="483" t="str">
        <f>IFERROR(IF(AND('別紙様式3-2（４・５月）'!O85="",O83&lt;&gt;""),P83,P83*VLOOKUP(AF83,【参考】数式用4!$EY$3:$GF$106,MATCH(N83,【参考】数式用4!$EY$2:$GF$2,0))),"")</f>
        <v/>
      </c>
      <c r="W83" s="44"/>
      <c r="X83" s="464"/>
      <c r="Y83" s="992" t="str">
        <f>IFERROR(IF(OR('別紙様式3-2（４・５月）'!R85="",'別紙様式3-2（４・５月）'!Z85="ベア加算"),"",X83*VLOOKUP(N83,【参考】数式用!$AD$2:$AH$37,MATCH(W83,【参考】数式用!$K$4:$N$4,0)+1,0)),"")</f>
        <v/>
      </c>
      <c r="Z83" s="992"/>
      <c r="AA83" s="54"/>
      <c r="AB83" s="464"/>
      <c r="AC83" s="340" t="str">
        <f>IFERROR(IF(AND('別紙様式3-2（４・５月）'!O85="",W83&lt;&gt;"",W83&lt;&gt;"―"),X83,X83*VLOOKUP(AG83,【参考】数式用4!$EY$3:$GF$106,MATCH(N83,【参考】数式用4!$EY$2:$GF$2,0))),"")</f>
        <v/>
      </c>
      <c r="AD83" s="462" t="str">
        <f t="shared" si="2"/>
        <v/>
      </c>
      <c r="AE83" s="420" t="str">
        <f t="shared" si="3"/>
        <v/>
      </c>
      <c r="AF83" s="333" t="str">
        <f>IF(O83="","",'別紙様式3-2（４・５月）'!O85&amp;'別紙様式3-2（４・５月）'!P85&amp;'別紙様式3-2（４・５月）'!Q85&amp;"から"&amp;O83)</f>
        <v/>
      </c>
      <c r="AG83" s="333" t="str">
        <f>IF(OR(W83="",W83="―"),"",'別紙様式3-2（４・５月）'!O85&amp;'別紙様式3-2（４・５月）'!P85&amp;'別紙様式3-2（４・５月）'!Q85&amp;"から"&amp;W83)</f>
        <v/>
      </c>
      <c r="AH83" s="306"/>
      <c r="AI83" s="306"/>
      <c r="AJ83" s="306"/>
      <c r="AK83" s="306"/>
      <c r="AL83" s="306"/>
      <c r="AM83" s="306"/>
      <c r="AN83" s="306"/>
      <c r="AO83" s="306"/>
    </row>
    <row r="84" spans="1:41" customFormat="1" ht="25" customHeight="1">
      <c r="A84" s="334">
        <v>71</v>
      </c>
      <c r="B84" s="909" t="str">
        <f>IF(基本情報入力シート!C123="","",基本情報入力シート!C123)</f>
        <v/>
      </c>
      <c r="C84" s="909"/>
      <c r="D84" s="909"/>
      <c r="E84" s="909"/>
      <c r="F84" s="909"/>
      <c r="G84" s="909"/>
      <c r="H84" s="909"/>
      <c r="I84" s="909"/>
      <c r="J84" s="325" t="str">
        <f>IF(基本情報入力シート!M123="","",基本情報入力シート!M123)</f>
        <v/>
      </c>
      <c r="K84" s="325" t="str">
        <f>IF(基本情報入力シート!R123="","",基本情報入力シート!R123)</f>
        <v/>
      </c>
      <c r="L84" s="325" t="str">
        <f>IF(基本情報入力シート!W123="","",基本情報入力シート!W123)</f>
        <v/>
      </c>
      <c r="M84" s="335" t="str">
        <f>IF(基本情報入力シート!X123="","",基本情報入力シート!X123)</f>
        <v/>
      </c>
      <c r="N84" s="339" t="str">
        <f>IF(基本情報入力シート!Y123="","",基本情報入力シート!Y123)</f>
        <v/>
      </c>
      <c r="O84" s="44"/>
      <c r="P84" s="1011"/>
      <c r="Q84" s="1011"/>
      <c r="R84" s="475" t="str">
        <f>IFERROR(IF(OR('別紙様式3-2（４・５月）'!Z86="ベア加算",'別紙様式3-2（４・５月）'!R86=""),"",P84*VLOOKUP(N84,【参考】数式用!$AD$2:$AH$37,MATCH(O84,【参考】数式用!$K$4:$N$4,0)+1,0)),"")</f>
        <v/>
      </c>
      <c r="S84" s="54"/>
      <c r="T84" s="1011"/>
      <c r="U84" s="1011"/>
      <c r="V84" s="483" t="str">
        <f>IFERROR(IF(AND('別紙様式3-2（４・５月）'!O86="",O84&lt;&gt;""),P84,P84*VLOOKUP(AF84,【参考】数式用4!$EY$3:$GF$106,MATCH(N84,【参考】数式用4!$EY$2:$GF$2,0))),"")</f>
        <v/>
      </c>
      <c r="W84" s="44"/>
      <c r="X84" s="464"/>
      <c r="Y84" s="992" t="str">
        <f>IFERROR(IF(OR('別紙様式3-2（４・５月）'!R86="",'別紙様式3-2（４・５月）'!Z86="ベア加算"),"",X84*VLOOKUP(N84,【参考】数式用!$AD$2:$AH$37,MATCH(W84,【参考】数式用!$K$4:$N$4,0)+1,0)),"")</f>
        <v/>
      </c>
      <c r="Z84" s="992"/>
      <c r="AA84" s="54"/>
      <c r="AB84" s="464"/>
      <c r="AC84" s="340" t="str">
        <f>IFERROR(IF(AND('別紙様式3-2（４・５月）'!O86="",W84&lt;&gt;"",W84&lt;&gt;"―"),X84,X84*VLOOKUP(AG84,【参考】数式用4!$EY$3:$GF$106,MATCH(N84,【参考】数式用4!$EY$2:$GF$2,0))),"")</f>
        <v/>
      </c>
      <c r="AD84" s="462" t="str">
        <f t="shared" si="2"/>
        <v/>
      </c>
      <c r="AE84" s="420" t="str">
        <f t="shared" si="3"/>
        <v/>
      </c>
      <c r="AF84" s="333" t="str">
        <f>IF(O84="","",'別紙様式3-2（４・５月）'!O86&amp;'別紙様式3-2（４・５月）'!P86&amp;'別紙様式3-2（４・５月）'!Q86&amp;"から"&amp;O84)</f>
        <v/>
      </c>
      <c r="AG84" s="333" t="str">
        <f>IF(OR(W84="",W84="―"),"",'別紙様式3-2（４・５月）'!O86&amp;'別紙様式3-2（４・５月）'!P86&amp;'別紙様式3-2（４・５月）'!Q86&amp;"から"&amp;W84)</f>
        <v/>
      </c>
      <c r="AH84" s="306"/>
      <c r="AI84" s="306"/>
      <c r="AJ84" s="306"/>
      <c r="AK84" s="306"/>
      <c r="AL84" s="306"/>
      <c r="AM84" s="306"/>
      <c r="AN84" s="306"/>
      <c r="AO84" s="306"/>
    </row>
    <row r="85" spans="1:41" customFormat="1" ht="25" customHeight="1">
      <c r="A85" s="334">
        <v>72</v>
      </c>
      <c r="B85" s="909" t="str">
        <f>IF(基本情報入力シート!C124="","",基本情報入力シート!C124)</f>
        <v/>
      </c>
      <c r="C85" s="909"/>
      <c r="D85" s="909"/>
      <c r="E85" s="909"/>
      <c r="F85" s="909"/>
      <c r="G85" s="909"/>
      <c r="H85" s="909"/>
      <c r="I85" s="909"/>
      <c r="J85" s="325" t="str">
        <f>IF(基本情報入力シート!M124="","",基本情報入力シート!M124)</f>
        <v/>
      </c>
      <c r="K85" s="325" t="str">
        <f>IF(基本情報入力シート!R124="","",基本情報入力シート!R124)</f>
        <v/>
      </c>
      <c r="L85" s="325" t="str">
        <f>IF(基本情報入力シート!W124="","",基本情報入力シート!W124)</f>
        <v/>
      </c>
      <c r="M85" s="335" t="str">
        <f>IF(基本情報入力シート!X124="","",基本情報入力シート!X124)</f>
        <v/>
      </c>
      <c r="N85" s="339" t="str">
        <f>IF(基本情報入力シート!Y124="","",基本情報入力シート!Y124)</f>
        <v/>
      </c>
      <c r="O85" s="44"/>
      <c r="P85" s="1011"/>
      <c r="Q85" s="1011"/>
      <c r="R85" s="475" t="str">
        <f>IFERROR(IF(OR('別紙様式3-2（４・５月）'!Z87="ベア加算",'別紙様式3-2（４・５月）'!R87=""),"",P85*VLOOKUP(N85,【参考】数式用!$AD$2:$AH$37,MATCH(O85,【参考】数式用!$K$4:$N$4,0)+1,0)),"")</f>
        <v/>
      </c>
      <c r="S85" s="54"/>
      <c r="T85" s="1011"/>
      <c r="U85" s="1011"/>
      <c r="V85" s="483" t="str">
        <f>IFERROR(IF(AND('別紙様式3-2（４・５月）'!O87="",O85&lt;&gt;""),P85,P85*VLOOKUP(AF85,【参考】数式用4!$EY$3:$GF$106,MATCH(N85,【参考】数式用4!$EY$2:$GF$2,0))),"")</f>
        <v/>
      </c>
      <c r="W85" s="44"/>
      <c r="X85" s="464"/>
      <c r="Y85" s="992" t="str">
        <f>IFERROR(IF(OR('別紙様式3-2（４・５月）'!R87="",'別紙様式3-2（４・５月）'!Z87="ベア加算"),"",X85*VLOOKUP(N85,【参考】数式用!$AD$2:$AH$37,MATCH(W85,【参考】数式用!$K$4:$N$4,0)+1,0)),"")</f>
        <v/>
      </c>
      <c r="Z85" s="992"/>
      <c r="AA85" s="54"/>
      <c r="AB85" s="464"/>
      <c r="AC85" s="340" t="str">
        <f>IFERROR(IF(AND('別紙様式3-2（４・５月）'!O87="",W85&lt;&gt;"",W85&lt;&gt;"―"),X85,X85*VLOOKUP(AG85,【参考】数式用4!$EY$3:$GF$106,MATCH(N85,【参考】数式用4!$EY$2:$GF$2,0))),"")</f>
        <v/>
      </c>
      <c r="AD85" s="462" t="str">
        <f t="shared" si="2"/>
        <v/>
      </c>
      <c r="AE85" s="420" t="str">
        <f t="shared" si="3"/>
        <v/>
      </c>
      <c r="AF85" s="333" t="str">
        <f>IF(O85="","",'別紙様式3-2（４・５月）'!O87&amp;'別紙様式3-2（４・５月）'!P87&amp;'別紙様式3-2（４・５月）'!Q87&amp;"から"&amp;O85)</f>
        <v/>
      </c>
      <c r="AG85" s="333" t="str">
        <f>IF(OR(W85="",W85="―"),"",'別紙様式3-2（４・５月）'!O87&amp;'別紙様式3-2（４・５月）'!P87&amp;'別紙様式3-2（４・５月）'!Q87&amp;"から"&amp;W85)</f>
        <v/>
      </c>
      <c r="AH85" s="306"/>
      <c r="AI85" s="306"/>
      <c r="AJ85" s="306"/>
      <c r="AK85" s="306"/>
      <c r="AL85" s="306"/>
      <c r="AM85" s="306"/>
      <c r="AN85" s="306"/>
      <c r="AO85" s="306"/>
    </row>
    <row r="86" spans="1:41" customFormat="1" ht="25" customHeight="1">
      <c r="A86" s="334">
        <v>73</v>
      </c>
      <c r="B86" s="909" t="str">
        <f>IF(基本情報入力シート!C125="","",基本情報入力シート!C125)</f>
        <v/>
      </c>
      <c r="C86" s="909"/>
      <c r="D86" s="909"/>
      <c r="E86" s="909"/>
      <c r="F86" s="909"/>
      <c r="G86" s="909"/>
      <c r="H86" s="909"/>
      <c r="I86" s="909"/>
      <c r="J86" s="325" t="str">
        <f>IF(基本情報入力シート!M125="","",基本情報入力シート!M125)</f>
        <v/>
      </c>
      <c r="K86" s="325" t="str">
        <f>IF(基本情報入力シート!R125="","",基本情報入力シート!R125)</f>
        <v/>
      </c>
      <c r="L86" s="325" t="str">
        <f>IF(基本情報入力シート!W125="","",基本情報入力シート!W125)</f>
        <v/>
      </c>
      <c r="M86" s="335" t="str">
        <f>IF(基本情報入力シート!X125="","",基本情報入力シート!X125)</f>
        <v/>
      </c>
      <c r="N86" s="339" t="str">
        <f>IF(基本情報入力シート!Y125="","",基本情報入力シート!Y125)</f>
        <v/>
      </c>
      <c r="O86" s="44"/>
      <c r="P86" s="1011"/>
      <c r="Q86" s="1011"/>
      <c r="R86" s="475" t="str">
        <f>IFERROR(IF(OR('別紙様式3-2（４・５月）'!Z88="ベア加算",'別紙様式3-2（４・５月）'!R88=""),"",P86*VLOOKUP(N86,【参考】数式用!$AD$2:$AH$37,MATCH(O86,【参考】数式用!$K$4:$N$4,0)+1,0)),"")</f>
        <v/>
      </c>
      <c r="S86" s="54"/>
      <c r="T86" s="1011"/>
      <c r="U86" s="1011"/>
      <c r="V86" s="483" t="str">
        <f>IFERROR(IF(AND('別紙様式3-2（４・５月）'!O88="",O86&lt;&gt;""),P86,P86*VLOOKUP(AF86,【参考】数式用4!$EY$3:$GF$106,MATCH(N86,【参考】数式用4!$EY$2:$GF$2,0))),"")</f>
        <v/>
      </c>
      <c r="W86" s="44"/>
      <c r="X86" s="464"/>
      <c r="Y86" s="992" t="str">
        <f>IFERROR(IF(OR('別紙様式3-2（４・５月）'!R88="",'別紙様式3-2（４・５月）'!Z88="ベア加算"),"",X86*VLOOKUP(N86,【参考】数式用!$AD$2:$AH$37,MATCH(W86,【参考】数式用!$K$4:$N$4,0)+1,0)),"")</f>
        <v/>
      </c>
      <c r="Z86" s="992"/>
      <c r="AA86" s="54"/>
      <c r="AB86" s="464"/>
      <c r="AC86" s="340" t="str">
        <f>IFERROR(IF(AND('別紙様式3-2（４・５月）'!O88="",W86&lt;&gt;"",W86&lt;&gt;"―"),X86,X86*VLOOKUP(AG86,【参考】数式用4!$EY$3:$GF$106,MATCH(N86,【参考】数式用4!$EY$2:$GF$2,0))),"")</f>
        <v/>
      </c>
      <c r="AD86" s="462" t="str">
        <f t="shared" si="2"/>
        <v/>
      </c>
      <c r="AE86" s="420" t="str">
        <f t="shared" si="3"/>
        <v/>
      </c>
      <c r="AF86" s="333" t="str">
        <f>IF(O86="","",'別紙様式3-2（４・５月）'!O88&amp;'別紙様式3-2（４・５月）'!P88&amp;'別紙様式3-2（４・５月）'!Q88&amp;"から"&amp;O86)</f>
        <v/>
      </c>
      <c r="AG86" s="333" t="str">
        <f>IF(OR(W86="",W86="―"),"",'別紙様式3-2（４・５月）'!O88&amp;'別紙様式3-2（４・５月）'!P88&amp;'別紙様式3-2（４・５月）'!Q88&amp;"から"&amp;W86)</f>
        <v/>
      </c>
      <c r="AH86" s="306"/>
      <c r="AI86" s="306"/>
      <c r="AJ86" s="306"/>
      <c r="AK86" s="306"/>
      <c r="AL86" s="306"/>
      <c r="AM86" s="306"/>
      <c r="AN86" s="306"/>
      <c r="AO86" s="306"/>
    </row>
    <row r="87" spans="1:41" customFormat="1" ht="25" customHeight="1">
      <c r="A87" s="334">
        <v>74</v>
      </c>
      <c r="B87" s="909" t="str">
        <f>IF(基本情報入力シート!C126="","",基本情報入力シート!C126)</f>
        <v/>
      </c>
      <c r="C87" s="909"/>
      <c r="D87" s="909"/>
      <c r="E87" s="909"/>
      <c r="F87" s="909"/>
      <c r="G87" s="909"/>
      <c r="H87" s="909"/>
      <c r="I87" s="909"/>
      <c r="J87" s="325" t="str">
        <f>IF(基本情報入力シート!M126="","",基本情報入力シート!M126)</f>
        <v/>
      </c>
      <c r="K87" s="325" t="str">
        <f>IF(基本情報入力シート!R126="","",基本情報入力シート!R126)</f>
        <v/>
      </c>
      <c r="L87" s="325" t="str">
        <f>IF(基本情報入力シート!W126="","",基本情報入力シート!W126)</f>
        <v/>
      </c>
      <c r="M87" s="335" t="str">
        <f>IF(基本情報入力シート!X126="","",基本情報入力シート!X126)</f>
        <v/>
      </c>
      <c r="N87" s="339" t="str">
        <f>IF(基本情報入力シート!Y126="","",基本情報入力シート!Y126)</f>
        <v/>
      </c>
      <c r="O87" s="44"/>
      <c r="P87" s="1011"/>
      <c r="Q87" s="1011"/>
      <c r="R87" s="475" t="str">
        <f>IFERROR(IF(OR('別紙様式3-2（４・５月）'!Z89="ベア加算",'別紙様式3-2（４・５月）'!R89=""),"",P87*VLOOKUP(N87,【参考】数式用!$AD$2:$AH$37,MATCH(O87,【参考】数式用!$K$4:$N$4,0)+1,0)),"")</f>
        <v/>
      </c>
      <c r="S87" s="54"/>
      <c r="T87" s="1011"/>
      <c r="U87" s="1011"/>
      <c r="V87" s="483" t="str">
        <f>IFERROR(IF(AND('別紙様式3-2（４・５月）'!O89="",O87&lt;&gt;""),P87,P87*VLOOKUP(AF87,【参考】数式用4!$EY$3:$GF$106,MATCH(N87,【参考】数式用4!$EY$2:$GF$2,0))),"")</f>
        <v/>
      </c>
      <c r="W87" s="44"/>
      <c r="X87" s="464"/>
      <c r="Y87" s="992" t="str">
        <f>IFERROR(IF(OR('別紙様式3-2（４・５月）'!R89="",'別紙様式3-2（４・５月）'!Z89="ベア加算"),"",X87*VLOOKUP(N87,【参考】数式用!$AD$2:$AH$37,MATCH(W87,【参考】数式用!$K$4:$N$4,0)+1,0)),"")</f>
        <v/>
      </c>
      <c r="Z87" s="992"/>
      <c r="AA87" s="54"/>
      <c r="AB87" s="464"/>
      <c r="AC87" s="340" t="str">
        <f>IFERROR(IF(AND('別紙様式3-2（４・５月）'!O89="",W87&lt;&gt;"",W87&lt;&gt;"―"),X87,X87*VLOOKUP(AG87,【参考】数式用4!$EY$3:$GF$106,MATCH(N87,【参考】数式用4!$EY$2:$GF$2,0))),"")</f>
        <v/>
      </c>
      <c r="AD87" s="462" t="str">
        <f t="shared" si="2"/>
        <v/>
      </c>
      <c r="AE87" s="420" t="str">
        <f t="shared" si="3"/>
        <v/>
      </c>
      <c r="AF87" s="333" t="str">
        <f>IF(O87="","",'別紙様式3-2（４・５月）'!O89&amp;'別紙様式3-2（４・５月）'!P89&amp;'別紙様式3-2（４・５月）'!Q89&amp;"から"&amp;O87)</f>
        <v/>
      </c>
      <c r="AG87" s="333" t="str">
        <f>IF(OR(W87="",W87="―"),"",'別紙様式3-2（４・５月）'!O89&amp;'別紙様式3-2（４・５月）'!P89&amp;'別紙様式3-2（４・５月）'!Q89&amp;"から"&amp;W87)</f>
        <v/>
      </c>
      <c r="AH87" s="306"/>
      <c r="AI87" s="306"/>
      <c r="AJ87" s="306"/>
      <c r="AK87" s="306"/>
      <c r="AL87" s="306"/>
      <c r="AM87" s="306"/>
      <c r="AN87" s="306"/>
      <c r="AO87" s="306"/>
    </row>
    <row r="88" spans="1:41" customFormat="1" ht="25" customHeight="1">
      <c r="A88" s="334">
        <v>75</v>
      </c>
      <c r="B88" s="909" t="str">
        <f>IF(基本情報入力シート!C127="","",基本情報入力シート!C127)</f>
        <v/>
      </c>
      <c r="C88" s="909"/>
      <c r="D88" s="909"/>
      <c r="E88" s="909"/>
      <c r="F88" s="909"/>
      <c r="G88" s="909"/>
      <c r="H88" s="909"/>
      <c r="I88" s="909"/>
      <c r="J88" s="325" t="str">
        <f>IF(基本情報入力シート!M127="","",基本情報入力シート!M127)</f>
        <v/>
      </c>
      <c r="K88" s="325" t="str">
        <f>IF(基本情報入力シート!R127="","",基本情報入力シート!R127)</f>
        <v/>
      </c>
      <c r="L88" s="325" t="str">
        <f>IF(基本情報入力シート!W127="","",基本情報入力シート!W127)</f>
        <v/>
      </c>
      <c r="M88" s="335" t="str">
        <f>IF(基本情報入力シート!X127="","",基本情報入力シート!X127)</f>
        <v/>
      </c>
      <c r="N88" s="339" t="str">
        <f>IF(基本情報入力シート!Y127="","",基本情報入力シート!Y127)</f>
        <v/>
      </c>
      <c r="O88" s="44"/>
      <c r="P88" s="1011"/>
      <c r="Q88" s="1011"/>
      <c r="R88" s="475" t="str">
        <f>IFERROR(IF(OR('別紙様式3-2（４・５月）'!Z90="ベア加算",'別紙様式3-2（４・５月）'!R90=""),"",P88*VLOOKUP(N88,【参考】数式用!$AD$2:$AH$37,MATCH(O88,【参考】数式用!$K$4:$N$4,0)+1,0)),"")</f>
        <v/>
      </c>
      <c r="S88" s="54"/>
      <c r="T88" s="1011"/>
      <c r="U88" s="1011"/>
      <c r="V88" s="483" t="str">
        <f>IFERROR(IF(AND('別紙様式3-2（４・５月）'!O90="",O88&lt;&gt;""),P88,P88*VLOOKUP(AF88,【参考】数式用4!$EY$3:$GF$106,MATCH(N88,【参考】数式用4!$EY$2:$GF$2,0))),"")</f>
        <v/>
      </c>
      <c r="W88" s="44"/>
      <c r="X88" s="464"/>
      <c r="Y88" s="992" t="str">
        <f>IFERROR(IF(OR('別紙様式3-2（４・５月）'!R90="",'別紙様式3-2（４・５月）'!Z90="ベア加算"),"",X88*VLOOKUP(N88,【参考】数式用!$AD$2:$AH$37,MATCH(W88,【参考】数式用!$K$4:$N$4,0)+1,0)),"")</f>
        <v/>
      </c>
      <c r="Z88" s="992"/>
      <c r="AA88" s="54"/>
      <c r="AB88" s="464"/>
      <c r="AC88" s="340" t="str">
        <f>IFERROR(IF(AND('別紙様式3-2（４・５月）'!O90="",W88&lt;&gt;"",W88&lt;&gt;"―"),X88,X88*VLOOKUP(AG88,【参考】数式用4!$EY$3:$GF$106,MATCH(N88,【参考】数式用4!$EY$2:$GF$2,0))),"")</f>
        <v/>
      </c>
      <c r="AD88" s="462" t="str">
        <f t="shared" si="2"/>
        <v/>
      </c>
      <c r="AE88" s="420" t="str">
        <f t="shared" si="3"/>
        <v/>
      </c>
      <c r="AF88" s="333" t="str">
        <f>IF(O88="","",'別紙様式3-2（４・５月）'!O90&amp;'別紙様式3-2（４・５月）'!P90&amp;'別紙様式3-2（４・５月）'!Q90&amp;"から"&amp;O88)</f>
        <v/>
      </c>
      <c r="AG88" s="333" t="str">
        <f>IF(OR(W88="",W88="―"),"",'別紙様式3-2（４・５月）'!O90&amp;'別紙様式3-2（４・５月）'!P90&amp;'別紙様式3-2（４・５月）'!Q90&amp;"から"&amp;W88)</f>
        <v/>
      </c>
      <c r="AH88" s="306"/>
      <c r="AI88" s="306"/>
      <c r="AJ88" s="306"/>
      <c r="AK88" s="306"/>
      <c r="AL88" s="306"/>
      <c r="AM88" s="306"/>
      <c r="AN88" s="306"/>
      <c r="AO88" s="306"/>
    </row>
    <row r="89" spans="1:41" customFormat="1" ht="25" customHeight="1">
      <c r="A89" s="334">
        <v>76</v>
      </c>
      <c r="B89" s="909" t="str">
        <f>IF(基本情報入力シート!C128="","",基本情報入力シート!C128)</f>
        <v/>
      </c>
      <c r="C89" s="909"/>
      <c r="D89" s="909"/>
      <c r="E89" s="909"/>
      <c r="F89" s="909"/>
      <c r="G89" s="909"/>
      <c r="H89" s="909"/>
      <c r="I89" s="909"/>
      <c r="J89" s="325" t="str">
        <f>IF(基本情報入力シート!M128="","",基本情報入力シート!M128)</f>
        <v/>
      </c>
      <c r="K89" s="325" t="str">
        <f>IF(基本情報入力シート!R128="","",基本情報入力シート!R128)</f>
        <v/>
      </c>
      <c r="L89" s="325" t="str">
        <f>IF(基本情報入力シート!W128="","",基本情報入力シート!W128)</f>
        <v/>
      </c>
      <c r="M89" s="335" t="str">
        <f>IF(基本情報入力シート!X128="","",基本情報入力シート!X128)</f>
        <v/>
      </c>
      <c r="N89" s="339" t="str">
        <f>IF(基本情報入力シート!Y128="","",基本情報入力シート!Y128)</f>
        <v/>
      </c>
      <c r="O89" s="44"/>
      <c r="P89" s="1011"/>
      <c r="Q89" s="1011"/>
      <c r="R89" s="475" t="str">
        <f>IFERROR(IF(OR('別紙様式3-2（４・５月）'!Z91="ベア加算",'別紙様式3-2（４・５月）'!R91=""),"",P89*VLOOKUP(N89,【参考】数式用!$AD$2:$AH$37,MATCH(O89,【参考】数式用!$K$4:$N$4,0)+1,0)),"")</f>
        <v/>
      </c>
      <c r="S89" s="54"/>
      <c r="T89" s="1011"/>
      <c r="U89" s="1011"/>
      <c r="V89" s="483" t="str">
        <f>IFERROR(IF(AND('別紙様式3-2（４・５月）'!O91="",O89&lt;&gt;""),P89,P89*VLOOKUP(AF89,【参考】数式用4!$EY$3:$GF$106,MATCH(N89,【参考】数式用4!$EY$2:$GF$2,0))),"")</f>
        <v/>
      </c>
      <c r="W89" s="44"/>
      <c r="X89" s="464"/>
      <c r="Y89" s="992" t="str">
        <f>IFERROR(IF(OR('別紙様式3-2（４・５月）'!R91="",'別紙様式3-2（４・５月）'!Z91="ベア加算"),"",X89*VLOOKUP(N89,【参考】数式用!$AD$2:$AH$37,MATCH(W89,【参考】数式用!$K$4:$N$4,0)+1,0)),"")</f>
        <v/>
      </c>
      <c r="Z89" s="992"/>
      <c r="AA89" s="54"/>
      <c r="AB89" s="464"/>
      <c r="AC89" s="340" t="str">
        <f>IFERROR(IF(AND('別紙様式3-2（４・５月）'!O91="",W89&lt;&gt;"",W89&lt;&gt;"―"),X89,X89*VLOOKUP(AG89,【参考】数式用4!$EY$3:$GF$106,MATCH(N89,【参考】数式用4!$EY$2:$GF$2,0))),"")</f>
        <v/>
      </c>
      <c r="AD89" s="462" t="str">
        <f t="shared" si="2"/>
        <v/>
      </c>
      <c r="AE89" s="420" t="str">
        <f t="shared" si="3"/>
        <v/>
      </c>
      <c r="AF89" s="333" t="str">
        <f>IF(O89="","",'別紙様式3-2（４・５月）'!O91&amp;'別紙様式3-2（４・５月）'!P91&amp;'別紙様式3-2（４・５月）'!Q91&amp;"から"&amp;O89)</f>
        <v/>
      </c>
      <c r="AG89" s="333" t="str">
        <f>IF(OR(W89="",W89="―"),"",'別紙様式3-2（４・５月）'!O91&amp;'別紙様式3-2（４・５月）'!P91&amp;'別紙様式3-2（４・５月）'!Q91&amp;"から"&amp;W89)</f>
        <v/>
      </c>
      <c r="AH89" s="306"/>
      <c r="AI89" s="306"/>
      <c r="AJ89" s="306"/>
      <c r="AK89" s="306"/>
      <c r="AL89" s="306"/>
      <c r="AM89" s="306"/>
      <c r="AN89" s="306"/>
      <c r="AO89" s="306"/>
    </row>
    <row r="90" spans="1:41" customFormat="1" ht="25" customHeight="1">
      <c r="A90" s="334">
        <v>77</v>
      </c>
      <c r="B90" s="909" t="str">
        <f>IF(基本情報入力シート!C129="","",基本情報入力シート!C129)</f>
        <v/>
      </c>
      <c r="C90" s="909"/>
      <c r="D90" s="909"/>
      <c r="E90" s="909"/>
      <c r="F90" s="909"/>
      <c r="G90" s="909"/>
      <c r="H90" s="909"/>
      <c r="I90" s="909"/>
      <c r="J90" s="325" t="str">
        <f>IF(基本情報入力シート!M129="","",基本情報入力シート!M129)</f>
        <v/>
      </c>
      <c r="K90" s="325" t="str">
        <f>IF(基本情報入力シート!R129="","",基本情報入力シート!R129)</f>
        <v/>
      </c>
      <c r="L90" s="325" t="str">
        <f>IF(基本情報入力シート!W129="","",基本情報入力シート!W129)</f>
        <v/>
      </c>
      <c r="M90" s="335" t="str">
        <f>IF(基本情報入力シート!X129="","",基本情報入力シート!X129)</f>
        <v/>
      </c>
      <c r="N90" s="339" t="str">
        <f>IF(基本情報入力シート!Y129="","",基本情報入力シート!Y129)</f>
        <v/>
      </c>
      <c r="O90" s="44"/>
      <c r="P90" s="1011"/>
      <c r="Q90" s="1011"/>
      <c r="R90" s="475" t="str">
        <f>IFERROR(IF(OR('別紙様式3-2（４・５月）'!Z92="ベア加算",'別紙様式3-2（４・５月）'!R92=""),"",P90*VLOOKUP(N90,【参考】数式用!$AD$2:$AH$37,MATCH(O90,【参考】数式用!$K$4:$N$4,0)+1,0)),"")</f>
        <v/>
      </c>
      <c r="S90" s="54"/>
      <c r="T90" s="1011"/>
      <c r="U90" s="1011"/>
      <c r="V90" s="483" t="str">
        <f>IFERROR(IF(AND('別紙様式3-2（４・５月）'!O92="",O90&lt;&gt;""),P90,P90*VLOOKUP(AF90,【参考】数式用4!$EY$3:$GF$106,MATCH(N90,【参考】数式用4!$EY$2:$GF$2,0))),"")</f>
        <v/>
      </c>
      <c r="W90" s="44"/>
      <c r="X90" s="464"/>
      <c r="Y90" s="992" t="str">
        <f>IFERROR(IF(OR('別紙様式3-2（４・５月）'!R92="",'別紙様式3-2（４・５月）'!Z92="ベア加算"),"",X90*VLOOKUP(N90,【参考】数式用!$AD$2:$AH$37,MATCH(W90,【参考】数式用!$K$4:$N$4,0)+1,0)),"")</f>
        <v/>
      </c>
      <c r="Z90" s="992"/>
      <c r="AA90" s="54"/>
      <c r="AB90" s="464"/>
      <c r="AC90" s="340" t="str">
        <f>IFERROR(IF(AND('別紙様式3-2（４・５月）'!O92="",W90&lt;&gt;"",W90&lt;&gt;"―"),X90,X90*VLOOKUP(AG90,【参考】数式用4!$EY$3:$GF$106,MATCH(N90,【参考】数式用4!$EY$2:$GF$2,0))),"")</f>
        <v/>
      </c>
      <c r="AD90" s="462" t="str">
        <f t="shared" si="2"/>
        <v/>
      </c>
      <c r="AE90" s="420" t="str">
        <f t="shared" si="3"/>
        <v/>
      </c>
      <c r="AF90" s="333" t="str">
        <f>IF(O90="","",'別紙様式3-2（４・５月）'!O92&amp;'別紙様式3-2（４・５月）'!P92&amp;'別紙様式3-2（４・５月）'!Q92&amp;"から"&amp;O90)</f>
        <v/>
      </c>
      <c r="AG90" s="333" t="str">
        <f>IF(OR(W90="",W90="―"),"",'別紙様式3-2（４・５月）'!O92&amp;'別紙様式3-2（４・５月）'!P92&amp;'別紙様式3-2（４・５月）'!Q92&amp;"から"&amp;W90)</f>
        <v/>
      </c>
      <c r="AH90" s="306"/>
      <c r="AI90" s="306"/>
      <c r="AJ90" s="306"/>
      <c r="AK90" s="306"/>
      <c r="AL90" s="306"/>
      <c r="AM90" s="306"/>
      <c r="AN90" s="306"/>
      <c r="AO90" s="306"/>
    </row>
    <row r="91" spans="1:41" customFormat="1" ht="25" customHeight="1">
      <c r="A91" s="334">
        <v>78</v>
      </c>
      <c r="B91" s="909" t="str">
        <f>IF(基本情報入力シート!C130="","",基本情報入力シート!C130)</f>
        <v/>
      </c>
      <c r="C91" s="909"/>
      <c r="D91" s="909"/>
      <c r="E91" s="909"/>
      <c r="F91" s="909"/>
      <c r="G91" s="909"/>
      <c r="H91" s="909"/>
      <c r="I91" s="909"/>
      <c r="J91" s="325" t="str">
        <f>IF(基本情報入力シート!M130="","",基本情報入力シート!M130)</f>
        <v/>
      </c>
      <c r="K91" s="325" t="str">
        <f>IF(基本情報入力シート!R130="","",基本情報入力シート!R130)</f>
        <v/>
      </c>
      <c r="L91" s="325" t="str">
        <f>IF(基本情報入力シート!W130="","",基本情報入力シート!W130)</f>
        <v/>
      </c>
      <c r="M91" s="335" t="str">
        <f>IF(基本情報入力シート!X130="","",基本情報入力シート!X130)</f>
        <v/>
      </c>
      <c r="N91" s="339" t="str">
        <f>IF(基本情報入力シート!Y130="","",基本情報入力シート!Y130)</f>
        <v/>
      </c>
      <c r="O91" s="44"/>
      <c r="P91" s="1011"/>
      <c r="Q91" s="1011"/>
      <c r="R91" s="475" t="str">
        <f>IFERROR(IF(OR('別紙様式3-2（４・５月）'!Z93="ベア加算",'別紙様式3-2（４・５月）'!R93=""),"",P91*VLOOKUP(N91,【参考】数式用!$AD$2:$AH$37,MATCH(O91,【参考】数式用!$K$4:$N$4,0)+1,0)),"")</f>
        <v/>
      </c>
      <c r="S91" s="54"/>
      <c r="T91" s="1011"/>
      <c r="U91" s="1011"/>
      <c r="V91" s="483" t="str">
        <f>IFERROR(IF(AND('別紙様式3-2（４・５月）'!O93="",O91&lt;&gt;""),P91,P91*VLOOKUP(AF91,【参考】数式用4!$EY$3:$GF$106,MATCH(N91,【参考】数式用4!$EY$2:$GF$2,0))),"")</f>
        <v/>
      </c>
      <c r="W91" s="44"/>
      <c r="X91" s="464"/>
      <c r="Y91" s="992" t="str">
        <f>IFERROR(IF(OR('別紙様式3-2（４・５月）'!R93="",'別紙様式3-2（４・５月）'!Z93="ベア加算"),"",X91*VLOOKUP(N91,【参考】数式用!$AD$2:$AH$37,MATCH(W91,【参考】数式用!$K$4:$N$4,0)+1,0)),"")</f>
        <v/>
      </c>
      <c r="Z91" s="992"/>
      <c r="AA91" s="54"/>
      <c r="AB91" s="464"/>
      <c r="AC91" s="340" t="str">
        <f>IFERROR(IF(AND('別紙様式3-2（４・５月）'!O93="",W91&lt;&gt;"",W91&lt;&gt;"―"),X91,X91*VLOOKUP(AG91,【参考】数式用4!$EY$3:$GF$106,MATCH(N91,【参考】数式用4!$EY$2:$GF$2,0))),"")</f>
        <v/>
      </c>
      <c r="AD91" s="462" t="str">
        <f t="shared" si="2"/>
        <v/>
      </c>
      <c r="AE91" s="420" t="str">
        <f t="shared" si="3"/>
        <v/>
      </c>
      <c r="AF91" s="333" t="str">
        <f>IF(O91="","",'別紙様式3-2（４・５月）'!O93&amp;'別紙様式3-2（４・５月）'!P93&amp;'別紙様式3-2（４・５月）'!Q93&amp;"から"&amp;O91)</f>
        <v/>
      </c>
      <c r="AG91" s="333" t="str">
        <f>IF(OR(W91="",W91="―"),"",'別紙様式3-2（４・５月）'!O93&amp;'別紙様式3-2（４・５月）'!P93&amp;'別紙様式3-2（４・５月）'!Q93&amp;"から"&amp;W91)</f>
        <v/>
      </c>
      <c r="AH91" s="306"/>
      <c r="AI91" s="306"/>
      <c r="AJ91" s="306"/>
      <c r="AK91" s="306"/>
      <c r="AL91" s="306"/>
      <c r="AM91" s="306"/>
      <c r="AN91" s="306"/>
      <c r="AO91" s="306"/>
    </row>
    <row r="92" spans="1:41" customFormat="1" ht="25" customHeight="1">
      <c r="A92" s="334">
        <v>79</v>
      </c>
      <c r="B92" s="909" t="str">
        <f>IF(基本情報入力シート!C131="","",基本情報入力シート!C131)</f>
        <v/>
      </c>
      <c r="C92" s="909"/>
      <c r="D92" s="909"/>
      <c r="E92" s="909"/>
      <c r="F92" s="909"/>
      <c r="G92" s="909"/>
      <c r="H92" s="909"/>
      <c r="I92" s="909"/>
      <c r="J92" s="325" t="str">
        <f>IF(基本情報入力シート!M131="","",基本情報入力シート!M131)</f>
        <v/>
      </c>
      <c r="K92" s="325" t="str">
        <f>IF(基本情報入力シート!R131="","",基本情報入力シート!R131)</f>
        <v/>
      </c>
      <c r="L92" s="325" t="str">
        <f>IF(基本情報入力シート!W131="","",基本情報入力シート!W131)</f>
        <v/>
      </c>
      <c r="M92" s="335" t="str">
        <f>IF(基本情報入力シート!X131="","",基本情報入力シート!X131)</f>
        <v/>
      </c>
      <c r="N92" s="339" t="str">
        <f>IF(基本情報入力シート!Y131="","",基本情報入力シート!Y131)</f>
        <v/>
      </c>
      <c r="O92" s="44"/>
      <c r="P92" s="1011"/>
      <c r="Q92" s="1011"/>
      <c r="R92" s="475" t="str">
        <f>IFERROR(IF(OR('別紙様式3-2（４・５月）'!Z94="ベア加算",'別紙様式3-2（４・５月）'!R94=""),"",P92*VLOOKUP(N92,【参考】数式用!$AD$2:$AH$37,MATCH(O92,【参考】数式用!$K$4:$N$4,0)+1,0)),"")</f>
        <v/>
      </c>
      <c r="S92" s="54"/>
      <c r="T92" s="1011"/>
      <c r="U92" s="1011"/>
      <c r="V92" s="483" t="str">
        <f>IFERROR(IF(AND('別紙様式3-2（４・５月）'!O94="",O92&lt;&gt;""),P92,P92*VLOOKUP(AF92,【参考】数式用4!$EY$3:$GF$106,MATCH(N92,【参考】数式用4!$EY$2:$GF$2,0))),"")</f>
        <v/>
      </c>
      <c r="W92" s="44"/>
      <c r="X92" s="464"/>
      <c r="Y92" s="992" t="str">
        <f>IFERROR(IF(OR('別紙様式3-2（４・５月）'!R94="",'別紙様式3-2（４・５月）'!Z94="ベア加算"),"",X92*VLOOKUP(N92,【参考】数式用!$AD$2:$AH$37,MATCH(W92,【参考】数式用!$K$4:$N$4,0)+1,0)),"")</f>
        <v/>
      </c>
      <c r="Z92" s="992"/>
      <c r="AA92" s="54"/>
      <c r="AB92" s="464"/>
      <c r="AC92" s="340" t="str">
        <f>IFERROR(IF(AND('別紙様式3-2（４・５月）'!O94="",W92&lt;&gt;"",W92&lt;&gt;"―"),X92,X92*VLOOKUP(AG92,【参考】数式用4!$EY$3:$GF$106,MATCH(N92,【参考】数式用4!$EY$2:$GF$2,0))),"")</f>
        <v/>
      </c>
      <c r="AD92" s="462" t="str">
        <f t="shared" si="2"/>
        <v/>
      </c>
      <c r="AE92" s="420" t="str">
        <f t="shared" si="3"/>
        <v/>
      </c>
      <c r="AF92" s="333" t="str">
        <f>IF(O92="","",'別紙様式3-2（４・５月）'!O94&amp;'別紙様式3-2（４・５月）'!P94&amp;'別紙様式3-2（４・５月）'!Q94&amp;"から"&amp;O92)</f>
        <v/>
      </c>
      <c r="AG92" s="333" t="str">
        <f>IF(OR(W92="",W92="―"),"",'別紙様式3-2（４・５月）'!O94&amp;'別紙様式3-2（４・５月）'!P94&amp;'別紙様式3-2（４・５月）'!Q94&amp;"から"&amp;W92)</f>
        <v/>
      </c>
      <c r="AH92" s="306"/>
      <c r="AI92" s="306"/>
      <c r="AJ92" s="306"/>
      <c r="AK92" s="306"/>
      <c r="AL92" s="306"/>
      <c r="AM92" s="306"/>
      <c r="AN92" s="306"/>
      <c r="AO92" s="306"/>
    </row>
    <row r="93" spans="1:41" customFormat="1" ht="25" customHeight="1">
      <c r="A93" s="334">
        <v>80</v>
      </c>
      <c r="B93" s="909" t="str">
        <f>IF(基本情報入力シート!C132="","",基本情報入力シート!C132)</f>
        <v/>
      </c>
      <c r="C93" s="909"/>
      <c r="D93" s="909"/>
      <c r="E93" s="909"/>
      <c r="F93" s="909"/>
      <c r="G93" s="909"/>
      <c r="H93" s="909"/>
      <c r="I93" s="909"/>
      <c r="J93" s="325" t="str">
        <f>IF(基本情報入力シート!M132="","",基本情報入力シート!M132)</f>
        <v/>
      </c>
      <c r="K93" s="325" t="str">
        <f>IF(基本情報入力シート!R132="","",基本情報入力シート!R132)</f>
        <v/>
      </c>
      <c r="L93" s="325" t="str">
        <f>IF(基本情報入力シート!W132="","",基本情報入力シート!W132)</f>
        <v/>
      </c>
      <c r="M93" s="335" t="str">
        <f>IF(基本情報入力シート!X132="","",基本情報入力シート!X132)</f>
        <v/>
      </c>
      <c r="N93" s="339" t="str">
        <f>IF(基本情報入力シート!Y132="","",基本情報入力シート!Y132)</f>
        <v/>
      </c>
      <c r="O93" s="44"/>
      <c r="P93" s="1011"/>
      <c r="Q93" s="1011"/>
      <c r="R93" s="475" t="str">
        <f>IFERROR(IF(OR('別紙様式3-2（４・５月）'!Z95="ベア加算",'別紙様式3-2（４・５月）'!R95=""),"",P93*VLOOKUP(N93,【参考】数式用!$AD$2:$AH$37,MATCH(O93,【参考】数式用!$K$4:$N$4,0)+1,0)),"")</f>
        <v/>
      </c>
      <c r="S93" s="54"/>
      <c r="T93" s="1011"/>
      <c r="U93" s="1011"/>
      <c r="V93" s="483" t="str">
        <f>IFERROR(IF(AND('別紙様式3-2（４・５月）'!O95="",O93&lt;&gt;""),P93,P93*VLOOKUP(AF93,【参考】数式用4!$EY$3:$GF$106,MATCH(N93,【参考】数式用4!$EY$2:$GF$2,0))),"")</f>
        <v/>
      </c>
      <c r="W93" s="44"/>
      <c r="X93" s="464"/>
      <c r="Y93" s="992" t="str">
        <f>IFERROR(IF(OR('別紙様式3-2（４・５月）'!R95="",'別紙様式3-2（４・５月）'!Z95="ベア加算"),"",X93*VLOOKUP(N93,【参考】数式用!$AD$2:$AH$37,MATCH(W93,【参考】数式用!$K$4:$N$4,0)+1,0)),"")</f>
        <v/>
      </c>
      <c r="Z93" s="992"/>
      <c r="AA93" s="54"/>
      <c r="AB93" s="464"/>
      <c r="AC93" s="340" t="str">
        <f>IFERROR(IF(AND('別紙様式3-2（４・５月）'!O95="",W93&lt;&gt;"",W93&lt;&gt;"―"),X93,X93*VLOOKUP(AG93,【参考】数式用4!$EY$3:$GF$106,MATCH(N93,【参考】数式用4!$EY$2:$GF$2,0))),"")</f>
        <v/>
      </c>
      <c r="AD93" s="462" t="str">
        <f t="shared" si="2"/>
        <v/>
      </c>
      <c r="AE93" s="420" t="str">
        <f t="shared" si="3"/>
        <v/>
      </c>
      <c r="AF93" s="333" t="str">
        <f>IF(O93="","",'別紙様式3-2（４・５月）'!O95&amp;'別紙様式3-2（４・５月）'!P95&amp;'別紙様式3-2（４・５月）'!Q95&amp;"から"&amp;O93)</f>
        <v/>
      </c>
      <c r="AG93" s="333" t="str">
        <f>IF(OR(W93="",W93="―"),"",'別紙様式3-2（４・５月）'!O95&amp;'別紙様式3-2（４・５月）'!P95&amp;'別紙様式3-2（４・５月）'!Q95&amp;"から"&amp;W93)</f>
        <v/>
      </c>
      <c r="AH93" s="306"/>
      <c r="AI93" s="306"/>
      <c r="AJ93" s="306"/>
      <c r="AK93" s="306"/>
      <c r="AL93" s="306"/>
      <c r="AM93" s="306"/>
      <c r="AN93" s="306"/>
      <c r="AO93" s="306"/>
    </row>
    <row r="94" spans="1:41" customFormat="1" ht="25" customHeight="1">
      <c r="A94" s="334">
        <v>81</v>
      </c>
      <c r="B94" s="909" t="str">
        <f>IF(基本情報入力シート!C133="","",基本情報入力シート!C133)</f>
        <v/>
      </c>
      <c r="C94" s="909"/>
      <c r="D94" s="909"/>
      <c r="E94" s="909"/>
      <c r="F94" s="909"/>
      <c r="G94" s="909"/>
      <c r="H94" s="909"/>
      <c r="I94" s="909"/>
      <c r="J94" s="325" t="str">
        <f>IF(基本情報入力シート!M133="","",基本情報入力シート!M133)</f>
        <v/>
      </c>
      <c r="K94" s="325" t="str">
        <f>IF(基本情報入力シート!R133="","",基本情報入力シート!R133)</f>
        <v/>
      </c>
      <c r="L94" s="325" t="str">
        <f>IF(基本情報入力シート!W133="","",基本情報入力シート!W133)</f>
        <v/>
      </c>
      <c r="M94" s="335" t="str">
        <f>IF(基本情報入力シート!X133="","",基本情報入力シート!X133)</f>
        <v/>
      </c>
      <c r="N94" s="339" t="str">
        <f>IF(基本情報入力シート!Y133="","",基本情報入力シート!Y133)</f>
        <v/>
      </c>
      <c r="O94" s="44"/>
      <c r="P94" s="1011"/>
      <c r="Q94" s="1011"/>
      <c r="R94" s="475" t="str">
        <f>IFERROR(IF(OR('別紙様式3-2（４・５月）'!Z96="ベア加算",'別紙様式3-2（４・５月）'!R96=""),"",P94*VLOOKUP(N94,【参考】数式用!$AD$2:$AH$37,MATCH(O94,【参考】数式用!$K$4:$N$4,0)+1,0)),"")</f>
        <v/>
      </c>
      <c r="S94" s="54"/>
      <c r="T94" s="1011"/>
      <c r="U94" s="1011"/>
      <c r="V94" s="483" t="str">
        <f>IFERROR(IF(AND('別紙様式3-2（４・５月）'!O96="",O94&lt;&gt;""),P94,P94*VLOOKUP(AF94,【参考】数式用4!$EY$3:$GF$106,MATCH(N94,【参考】数式用4!$EY$2:$GF$2,0))),"")</f>
        <v/>
      </c>
      <c r="W94" s="44"/>
      <c r="X94" s="464"/>
      <c r="Y94" s="992" t="str">
        <f>IFERROR(IF(OR('別紙様式3-2（４・５月）'!R96="",'別紙様式3-2（４・５月）'!Z96="ベア加算"),"",X94*VLOOKUP(N94,【参考】数式用!$AD$2:$AH$37,MATCH(W94,【参考】数式用!$K$4:$N$4,0)+1,0)),"")</f>
        <v/>
      </c>
      <c r="Z94" s="992"/>
      <c r="AA94" s="54"/>
      <c r="AB94" s="464"/>
      <c r="AC94" s="340" t="str">
        <f>IFERROR(IF(AND('別紙様式3-2（４・５月）'!O96="",W94&lt;&gt;"",W94&lt;&gt;"―"),X94,X94*VLOOKUP(AG94,【参考】数式用4!$EY$3:$GF$106,MATCH(N94,【参考】数式用4!$EY$2:$GF$2,0))),"")</f>
        <v/>
      </c>
      <c r="AD94" s="462" t="str">
        <f t="shared" si="2"/>
        <v/>
      </c>
      <c r="AE94" s="420" t="str">
        <f t="shared" si="3"/>
        <v/>
      </c>
      <c r="AF94" s="333" t="str">
        <f>IF(O94="","",'別紙様式3-2（４・５月）'!O96&amp;'別紙様式3-2（４・５月）'!P96&amp;'別紙様式3-2（４・５月）'!Q96&amp;"から"&amp;O94)</f>
        <v/>
      </c>
      <c r="AG94" s="333" t="str">
        <f>IF(OR(W94="",W94="―"),"",'別紙様式3-2（４・５月）'!O96&amp;'別紙様式3-2（４・５月）'!P96&amp;'別紙様式3-2（４・５月）'!Q96&amp;"から"&amp;W94)</f>
        <v/>
      </c>
      <c r="AH94" s="306"/>
      <c r="AI94" s="306"/>
      <c r="AJ94" s="306"/>
      <c r="AK94" s="306"/>
      <c r="AL94" s="306"/>
      <c r="AM94" s="306"/>
      <c r="AN94" s="306"/>
      <c r="AO94" s="306"/>
    </row>
    <row r="95" spans="1:41" customFormat="1" ht="25" customHeight="1">
      <c r="A95" s="334">
        <v>82</v>
      </c>
      <c r="B95" s="909" t="str">
        <f>IF(基本情報入力シート!C134="","",基本情報入力シート!C134)</f>
        <v/>
      </c>
      <c r="C95" s="909"/>
      <c r="D95" s="909"/>
      <c r="E95" s="909"/>
      <c r="F95" s="909"/>
      <c r="G95" s="909"/>
      <c r="H95" s="909"/>
      <c r="I95" s="909"/>
      <c r="J95" s="325" t="str">
        <f>IF(基本情報入力シート!M134="","",基本情報入力シート!M134)</f>
        <v/>
      </c>
      <c r="K95" s="325" t="str">
        <f>IF(基本情報入力シート!R134="","",基本情報入力シート!R134)</f>
        <v/>
      </c>
      <c r="L95" s="325" t="str">
        <f>IF(基本情報入力シート!W134="","",基本情報入力シート!W134)</f>
        <v/>
      </c>
      <c r="M95" s="335" t="str">
        <f>IF(基本情報入力シート!X134="","",基本情報入力シート!X134)</f>
        <v/>
      </c>
      <c r="N95" s="339" t="str">
        <f>IF(基本情報入力シート!Y134="","",基本情報入力シート!Y134)</f>
        <v/>
      </c>
      <c r="O95" s="44"/>
      <c r="P95" s="1011"/>
      <c r="Q95" s="1011"/>
      <c r="R95" s="475" t="str">
        <f>IFERROR(IF(OR('別紙様式3-2（４・５月）'!Z97="ベア加算",'別紙様式3-2（４・５月）'!R97=""),"",P95*VLOOKUP(N95,【参考】数式用!$AD$2:$AH$37,MATCH(O95,【参考】数式用!$K$4:$N$4,0)+1,0)),"")</f>
        <v/>
      </c>
      <c r="S95" s="54"/>
      <c r="T95" s="1011"/>
      <c r="U95" s="1011"/>
      <c r="V95" s="483" t="str">
        <f>IFERROR(IF(AND('別紙様式3-2（４・５月）'!O97="",O95&lt;&gt;""),P95,P95*VLOOKUP(AF95,【参考】数式用4!$EY$3:$GF$106,MATCH(N95,【参考】数式用4!$EY$2:$GF$2,0))),"")</f>
        <v/>
      </c>
      <c r="W95" s="44"/>
      <c r="X95" s="464"/>
      <c r="Y95" s="992" t="str">
        <f>IFERROR(IF(OR('別紙様式3-2（４・５月）'!R97="",'別紙様式3-2（４・５月）'!Z97="ベア加算"),"",X95*VLOOKUP(N95,【参考】数式用!$AD$2:$AH$37,MATCH(W95,【参考】数式用!$K$4:$N$4,0)+1,0)),"")</f>
        <v/>
      </c>
      <c r="Z95" s="992"/>
      <c r="AA95" s="54"/>
      <c r="AB95" s="464"/>
      <c r="AC95" s="340" t="str">
        <f>IFERROR(IF(AND('別紙様式3-2（４・５月）'!O97="",W95&lt;&gt;"",W95&lt;&gt;"―"),X95,X95*VLOOKUP(AG95,【参考】数式用4!$EY$3:$GF$106,MATCH(N95,【参考】数式用4!$EY$2:$GF$2,0))),"")</f>
        <v/>
      </c>
      <c r="AD95" s="462" t="str">
        <f t="shared" si="2"/>
        <v/>
      </c>
      <c r="AE95" s="420" t="str">
        <f t="shared" si="3"/>
        <v/>
      </c>
      <c r="AF95" s="333" t="str">
        <f>IF(O95="","",'別紙様式3-2（４・５月）'!O97&amp;'別紙様式3-2（４・５月）'!P97&amp;'別紙様式3-2（４・５月）'!Q97&amp;"から"&amp;O95)</f>
        <v/>
      </c>
      <c r="AG95" s="333" t="str">
        <f>IF(OR(W95="",W95="―"),"",'別紙様式3-2（４・５月）'!O97&amp;'別紙様式3-2（４・５月）'!P97&amp;'別紙様式3-2（４・５月）'!Q97&amp;"から"&amp;W95)</f>
        <v/>
      </c>
      <c r="AH95" s="306"/>
      <c r="AI95" s="306"/>
      <c r="AJ95" s="306"/>
      <c r="AK95" s="306"/>
      <c r="AL95" s="306"/>
      <c r="AM95" s="306"/>
      <c r="AN95" s="306"/>
      <c r="AO95" s="306"/>
    </row>
    <row r="96" spans="1:41" customFormat="1" ht="25" customHeight="1">
      <c r="A96" s="334">
        <v>83</v>
      </c>
      <c r="B96" s="909" t="str">
        <f>IF(基本情報入力シート!C135="","",基本情報入力シート!C135)</f>
        <v/>
      </c>
      <c r="C96" s="909"/>
      <c r="D96" s="909"/>
      <c r="E96" s="909"/>
      <c r="F96" s="909"/>
      <c r="G96" s="909"/>
      <c r="H96" s="909"/>
      <c r="I96" s="909"/>
      <c r="J96" s="325" t="str">
        <f>IF(基本情報入力シート!M135="","",基本情報入力シート!M135)</f>
        <v/>
      </c>
      <c r="K96" s="325" t="str">
        <f>IF(基本情報入力シート!R135="","",基本情報入力シート!R135)</f>
        <v/>
      </c>
      <c r="L96" s="325" t="str">
        <f>IF(基本情報入力シート!W135="","",基本情報入力シート!W135)</f>
        <v/>
      </c>
      <c r="M96" s="335" t="str">
        <f>IF(基本情報入力シート!X135="","",基本情報入力シート!X135)</f>
        <v/>
      </c>
      <c r="N96" s="339" t="str">
        <f>IF(基本情報入力シート!Y135="","",基本情報入力シート!Y135)</f>
        <v/>
      </c>
      <c r="O96" s="44"/>
      <c r="P96" s="1011"/>
      <c r="Q96" s="1011"/>
      <c r="R96" s="475" t="str">
        <f>IFERROR(IF(OR('別紙様式3-2（４・５月）'!Z98="ベア加算",'別紙様式3-2（４・５月）'!R98=""),"",P96*VLOOKUP(N96,【参考】数式用!$AD$2:$AH$37,MATCH(O96,【参考】数式用!$K$4:$N$4,0)+1,0)),"")</f>
        <v/>
      </c>
      <c r="S96" s="54"/>
      <c r="T96" s="1011"/>
      <c r="U96" s="1011"/>
      <c r="V96" s="483" t="str">
        <f>IFERROR(IF(AND('別紙様式3-2（４・５月）'!O98="",O96&lt;&gt;""),P96,P96*VLOOKUP(AF96,【参考】数式用4!$EY$3:$GF$106,MATCH(N96,【参考】数式用4!$EY$2:$GF$2,0))),"")</f>
        <v/>
      </c>
      <c r="W96" s="44"/>
      <c r="X96" s="464"/>
      <c r="Y96" s="992" t="str">
        <f>IFERROR(IF(OR('別紙様式3-2（４・５月）'!R98="",'別紙様式3-2（４・５月）'!Z98="ベア加算"),"",X96*VLOOKUP(N96,【参考】数式用!$AD$2:$AH$37,MATCH(W96,【参考】数式用!$K$4:$N$4,0)+1,0)),"")</f>
        <v/>
      </c>
      <c r="Z96" s="992"/>
      <c r="AA96" s="54"/>
      <c r="AB96" s="464"/>
      <c r="AC96" s="340" t="str">
        <f>IFERROR(IF(AND('別紙様式3-2（４・５月）'!O98="",W96&lt;&gt;"",W96&lt;&gt;"―"),X96,X96*VLOOKUP(AG96,【参考】数式用4!$EY$3:$GF$106,MATCH(N96,【参考】数式用4!$EY$2:$GF$2,0))),"")</f>
        <v/>
      </c>
      <c r="AD96" s="462" t="str">
        <f t="shared" si="2"/>
        <v/>
      </c>
      <c r="AE96" s="420" t="str">
        <f t="shared" si="3"/>
        <v/>
      </c>
      <c r="AF96" s="333" t="str">
        <f>IF(O96="","",'別紙様式3-2（４・５月）'!O98&amp;'別紙様式3-2（４・５月）'!P98&amp;'別紙様式3-2（４・５月）'!Q98&amp;"から"&amp;O96)</f>
        <v/>
      </c>
      <c r="AG96" s="333" t="str">
        <f>IF(OR(W96="",W96="―"),"",'別紙様式3-2（４・５月）'!O98&amp;'別紙様式3-2（４・５月）'!P98&amp;'別紙様式3-2（４・５月）'!Q98&amp;"から"&amp;W96)</f>
        <v/>
      </c>
      <c r="AH96" s="306"/>
      <c r="AI96" s="306"/>
      <c r="AJ96" s="306"/>
      <c r="AK96" s="306"/>
      <c r="AL96" s="306"/>
      <c r="AM96" s="306"/>
      <c r="AN96" s="306"/>
      <c r="AO96" s="306"/>
    </row>
    <row r="97" spans="1:41" customFormat="1" ht="25" customHeight="1">
      <c r="A97" s="334">
        <v>84</v>
      </c>
      <c r="B97" s="909" t="str">
        <f>IF(基本情報入力シート!C136="","",基本情報入力シート!C136)</f>
        <v/>
      </c>
      <c r="C97" s="909"/>
      <c r="D97" s="909"/>
      <c r="E97" s="909"/>
      <c r="F97" s="909"/>
      <c r="G97" s="909"/>
      <c r="H97" s="909"/>
      <c r="I97" s="909"/>
      <c r="J97" s="325" t="str">
        <f>IF(基本情報入力シート!M136="","",基本情報入力シート!M136)</f>
        <v/>
      </c>
      <c r="K97" s="325" t="str">
        <f>IF(基本情報入力シート!R136="","",基本情報入力シート!R136)</f>
        <v/>
      </c>
      <c r="L97" s="325" t="str">
        <f>IF(基本情報入力シート!W136="","",基本情報入力シート!W136)</f>
        <v/>
      </c>
      <c r="M97" s="335" t="str">
        <f>IF(基本情報入力シート!X136="","",基本情報入力シート!X136)</f>
        <v/>
      </c>
      <c r="N97" s="339" t="str">
        <f>IF(基本情報入力シート!Y136="","",基本情報入力シート!Y136)</f>
        <v/>
      </c>
      <c r="O97" s="44"/>
      <c r="P97" s="1011"/>
      <c r="Q97" s="1011"/>
      <c r="R97" s="475" t="str">
        <f>IFERROR(IF(OR('別紙様式3-2（４・５月）'!Z99="ベア加算",'別紙様式3-2（４・５月）'!R99=""),"",P97*VLOOKUP(N97,【参考】数式用!$AD$2:$AH$37,MATCH(O97,【参考】数式用!$K$4:$N$4,0)+1,0)),"")</f>
        <v/>
      </c>
      <c r="S97" s="54"/>
      <c r="T97" s="1011"/>
      <c r="U97" s="1011"/>
      <c r="V97" s="483" t="str">
        <f>IFERROR(IF(AND('別紙様式3-2（４・５月）'!O99="",O97&lt;&gt;""),P97,P97*VLOOKUP(AF97,【参考】数式用4!$EY$3:$GF$106,MATCH(N97,【参考】数式用4!$EY$2:$GF$2,0))),"")</f>
        <v/>
      </c>
      <c r="W97" s="44"/>
      <c r="X97" s="464"/>
      <c r="Y97" s="992" t="str">
        <f>IFERROR(IF(OR('別紙様式3-2（４・５月）'!R99="",'別紙様式3-2（４・５月）'!Z99="ベア加算"),"",X97*VLOOKUP(N97,【参考】数式用!$AD$2:$AH$37,MATCH(W97,【参考】数式用!$K$4:$N$4,0)+1,0)),"")</f>
        <v/>
      </c>
      <c r="Z97" s="992"/>
      <c r="AA97" s="54"/>
      <c r="AB97" s="464"/>
      <c r="AC97" s="340" t="str">
        <f>IFERROR(IF(AND('別紙様式3-2（４・５月）'!O99="",W97&lt;&gt;"",W97&lt;&gt;"―"),X97,X97*VLOOKUP(AG97,【参考】数式用4!$EY$3:$GF$106,MATCH(N97,【参考】数式用4!$EY$2:$GF$2,0))),"")</f>
        <v/>
      </c>
      <c r="AD97" s="462" t="str">
        <f t="shared" si="2"/>
        <v/>
      </c>
      <c r="AE97" s="420" t="str">
        <f t="shared" si="3"/>
        <v/>
      </c>
      <c r="AF97" s="333" t="str">
        <f>IF(O97="","",'別紙様式3-2（４・５月）'!O99&amp;'別紙様式3-2（４・５月）'!P99&amp;'別紙様式3-2（４・５月）'!Q99&amp;"から"&amp;O97)</f>
        <v/>
      </c>
      <c r="AG97" s="333" t="str">
        <f>IF(OR(W97="",W97="―"),"",'別紙様式3-2（４・５月）'!O99&amp;'別紙様式3-2（４・５月）'!P99&amp;'別紙様式3-2（４・５月）'!Q99&amp;"から"&amp;W97)</f>
        <v/>
      </c>
      <c r="AH97" s="306"/>
      <c r="AI97" s="306"/>
      <c r="AJ97" s="306"/>
      <c r="AK97" s="306"/>
      <c r="AL97" s="306"/>
      <c r="AM97" s="306"/>
      <c r="AN97" s="306"/>
      <c r="AO97" s="306"/>
    </row>
    <row r="98" spans="1:41" customFormat="1" ht="25" customHeight="1">
      <c r="A98" s="334">
        <v>85</v>
      </c>
      <c r="B98" s="909" t="str">
        <f>IF(基本情報入力シート!C137="","",基本情報入力シート!C137)</f>
        <v/>
      </c>
      <c r="C98" s="909"/>
      <c r="D98" s="909"/>
      <c r="E98" s="909"/>
      <c r="F98" s="909"/>
      <c r="G98" s="909"/>
      <c r="H98" s="909"/>
      <c r="I98" s="909"/>
      <c r="J98" s="325" t="str">
        <f>IF(基本情報入力シート!M137="","",基本情報入力シート!M137)</f>
        <v/>
      </c>
      <c r="K98" s="325" t="str">
        <f>IF(基本情報入力シート!R137="","",基本情報入力シート!R137)</f>
        <v/>
      </c>
      <c r="L98" s="325" t="str">
        <f>IF(基本情報入力シート!W137="","",基本情報入力シート!W137)</f>
        <v/>
      </c>
      <c r="M98" s="335" t="str">
        <f>IF(基本情報入力シート!X137="","",基本情報入力シート!X137)</f>
        <v/>
      </c>
      <c r="N98" s="339" t="str">
        <f>IF(基本情報入力シート!Y137="","",基本情報入力シート!Y137)</f>
        <v/>
      </c>
      <c r="O98" s="44"/>
      <c r="P98" s="1011"/>
      <c r="Q98" s="1011"/>
      <c r="R98" s="475" t="str">
        <f>IFERROR(IF(OR('別紙様式3-2（４・５月）'!Z100="ベア加算",'別紙様式3-2（４・５月）'!R100=""),"",P98*VLOOKUP(N98,【参考】数式用!$AD$2:$AH$37,MATCH(O98,【参考】数式用!$K$4:$N$4,0)+1,0)),"")</f>
        <v/>
      </c>
      <c r="S98" s="54"/>
      <c r="T98" s="1011"/>
      <c r="U98" s="1011"/>
      <c r="V98" s="483" t="str">
        <f>IFERROR(IF(AND('別紙様式3-2（４・５月）'!O100="",O98&lt;&gt;""),P98,P98*VLOOKUP(AF98,【参考】数式用4!$EY$3:$GF$106,MATCH(N98,【参考】数式用4!$EY$2:$GF$2,0))),"")</f>
        <v/>
      </c>
      <c r="W98" s="44"/>
      <c r="X98" s="464"/>
      <c r="Y98" s="992" t="str">
        <f>IFERROR(IF(OR('別紙様式3-2（４・５月）'!R100="",'別紙様式3-2（４・５月）'!Z100="ベア加算"),"",X98*VLOOKUP(N98,【参考】数式用!$AD$2:$AH$37,MATCH(W98,【参考】数式用!$K$4:$N$4,0)+1,0)),"")</f>
        <v/>
      </c>
      <c r="Z98" s="992"/>
      <c r="AA98" s="54"/>
      <c r="AB98" s="464"/>
      <c r="AC98" s="340" t="str">
        <f>IFERROR(IF(AND('別紙様式3-2（４・５月）'!O100="",W98&lt;&gt;"",W98&lt;&gt;"―"),X98,X98*VLOOKUP(AG98,【参考】数式用4!$EY$3:$GF$106,MATCH(N98,【参考】数式用4!$EY$2:$GF$2,0))),"")</f>
        <v/>
      </c>
      <c r="AD98" s="462" t="str">
        <f t="shared" si="2"/>
        <v/>
      </c>
      <c r="AE98" s="420" t="str">
        <f t="shared" si="3"/>
        <v/>
      </c>
      <c r="AF98" s="333" t="str">
        <f>IF(O98="","",'別紙様式3-2（４・５月）'!O100&amp;'別紙様式3-2（４・５月）'!P100&amp;'別紙様式3-2（４・５月）'!Q100&amp;"から"&amp;O98)</f>
        <v/>
      </c>
      <c r="AG98" s="333" t="str">
        <f>IF(OR(W98="",W98="―"),"",'別紙様式3-2（４・５月）'!O100&amp;'別紙様式3-2（４・５月）'!P100&amp;'別紙様式3-2（４・５月）'!Q100&amp;"から"&amp;W98)</f>
        <v/>
      </c>
      <c r="AH98" s="306"/>
      <c r="AI98" s="306"/>
      <c r="AJ98" s="306"/>
      <c r="AK98" s="306"/>
      <c r="AL98" s="306"/>
      <c r="AM98" s="306"/>
      <c r="AN98" s="306"/>
      <c r="AO98" s="306"/>
    </row>
    <row r="99" spans="1:41" customFormat="1" ht="25" customHeight="1">
      <c r="A99" s="334">
        <v>86</v>
      </c>
      <c r="B99" s="909" t="str">
        <f>IF(基本情報入力シート!C138="","",基本情報入力シート!C138)</f>
        <v/>
      </c>
      <c r="C99" s="909"/>
      <c r="D99" s="909"/>
      <c r="E99" s="909"/>
      <c r="F99" s="909"/>
      <c r="G99" s="909"/>
      <c r="H99" s="909"/>
      <c r="I99" s="909"/>
      <c r="J99" s="325" t="str">
        <f>IF(基本情報入力シート!M138="","",基本情報入力シート!M138)</f>
        <v/>
      </c>
      <c r="K99" s="325" t="str">
        <f>IF(基本情報入力シート!R138="","",基本情報入力シート!R138)</f>
        <v/>
      </c>
      <c r="L99" s="325" t="str">
        <f>IF(基本情報入力シート!W138="","",基本情報入力シート!W138)</f>
        <v/>
      </c>
      <c r="M99" s="335" t="str">
        <f>IF(基本情報入力シート!X138="","",基本情報入力シート!X138)</f>
        <v/>
      </c>
      <c r="N99" s="339" t="str">
        <f>IF(基本情報入力シート!Y138="","",基本情報入力シート!Y138)</f>
        <v/>
      </c>
      <c r="O99" s="44"/>
      <c r="P99" s="1011"/>
      <c r="Q99" s="1011"/>
      <c r="R99" s="475" t="str">
        <f>IFERROR(IF(OR('別紙様式3-2（４・５月）'!Z101="ベア加算",'別紙様式3-2（４・５月）'!R101=""),"",P99*VLOOKUP(N99,【参考】数式用!$AD$2:$AH$37,MATCH(O99,【参考】数式用!$K$4:$N$4,0)+1,0)),"")</f>
        <v/>
      </c>
      <c r="S99" s="54"/>
      <c r="T99" s="1011"/>
      <c r="U99" s="1011"/>
      <c r="V99" s="483" t="str">
        <f>IFERROR(IF(AND('別紙様式3-2（４・５月）'!O101="",O99&lt;&gt;""),P99,P99*VLOOKUP(AF99,【参考】数式用4!$EY$3:$GF$106,MATCH(N99,【参考】数式用4!$EY$2:$GF$2,0))),"")</f>
        <v/>
      </c>
      <c r="W99" s="44"/>
      <c r="X99" s="464"/>
      <c r="Y99" s="992" t="str">
        <f>IFERROR(IF(OR('別紙様式3-2（４・５月）'!R101="",'別紙様式3-2（４・５月）'!Z101="ベア加算"),"",X99*VLOOKUP(N99,【参考】数式用!$AD$2:$AH$37,MATCH(W99,【参考】数式用!$K$4:$N$4,0)+1,0)),"")</f>
        <v/>
      </c>
      <c r="Z99" s="992"/>
      <c r="AA99" s="54"/>
      <c r="AB99" s="464"/>
      <c r="AC99" s="340" t="str">
        <f>IFERROR(IF(AND('別紙様式3-2（４・５月）'!O101="",W99&lt;&gt;"",W99&lt;&gt;"―"),X99,X99*VLOOKUP(AG99,【参考】数式用4!$EY$3:$GF$106,MATCH(N99,【参考】数式用4!$EY$2:$GF$2,0))),"")</f>
        <v/>
      </c>
      <c r="AD99" s="462" t="str">
        <f t="shared" si="2"/>
        <v/>
      </c>
      <c r="AE99" s="420" t="str">
        <f t="shared" si="3"/>
        <v/>
      </c>
      <c r="AF99" s="333" t="str">
        <f>IF(O99="","",'別紙様式3-2（４・５月）'!O101&amp;'別紙様式3-2（４・５月）'!P101&amp;'別紙様式3-2（４・５月）'!Q101&amp;"から"&amp;O99)</f>
        <v/>
      </c>
      <c r="AG99" s="333" t="str">
        <f>IF(OR(W99="",W99="―"),"",'別紙様式3-2（４・５月）'!O101&amp;'別紙様式3-2（４・５月）'!P101&amp;'別紙様式3-2（４・５月）'!Q101&amp;"から"&amp;W99)</f>
        <v/>
      </c>
      <c r="AH99" s="306"/>
      <c r="AI99" s="306"/>
      <c r="AJ99" s="306"/>
      <c r="AK99" s="306"/>
      <c r="AL99" s="306"/>
      <c r="AM99" s="306"/>
      <c r="AN99" s="306"/>
      <c r="AO99" s="306"/>
    </row>
    <row r="100" spans="1:41" customFormat="1" ht="25" customHeight="1">
      <c r="A100" s="334">
        <v>87</v>
      </c>
      <c r="B100" s="909" t="str">
        <f>IF(基本情報入力シート!C139="","",基本情報入力シート!C139)</f>
        <v/>
      </c>
      <c r="C100" s="909"/>
      <c r="D100" s="909"/>
      <c r="E100" s="909"/>
      <c r="F100" s="909"/>
      <c r="G100" s="909"/>
      <c r="H100" s="909"/>
      <c r="I100" s="909"/>
      <c r="J100" s="325" t="str">
        <f>IF(基本情報入力シート!M139="","",基本情報入力シート!M139)</f>
        <v/>
      </c>
      <c r="K100" s="325" t="str">
        <f>IF(基本情報入力シート!R139="","",基本情報入力シート!R139)</f>
        <v/>
      </c>
      <c r="L100" s="325" t="str">
        <f>IF(基本情報入力シート!W139="","",基本情報入力シート!W139)</f>
        <v/>
      </c>
      <c r="M100" s="335" t="str">
        <f>IF(基本情報入力シート!X139="","",基本情報入力シート!X139)</f>
        <v/>
      </c>
      <c r="N100" s="339" t="str">
        <f>IF(基本情報入力シート!Y139="","",基本情報入力シート!Y139)</f>
        <v/>
      </c>
      <c r="O100" s="44"/>
      <c r="P100" s="1011"/>
      <c r="Q100" s="1011"/>
      <c r="R100" s="475" t="str">
        <f>IFERROR(IF(OR('別紙様式3-2（４・５月）'!Z102="ベア加算",'別紙様式3-2（４・５月）'!R102=""),"",P100*VLOOKUP(N100,【参考】数式用!$AD$2:$AH$37,MATCH(O100,【参考】数式用!$K$4:$N$4,0)+1,0)),"")</f>
        <v/>
      </c>
      <c r="S100" s="54"/>
      <c r="T100" s="1011"/>
      <c r="U100" s="1011"/>
      <c r="V100" s="483" t="str">
        <f>IFERROR(IF(AND('別紙様式3-2（４・５月）'!O102="",O100&lt;&gt;""),P100,P100*VLOOKUP(AF100,【参考】数式用4!$EY$3:$GF$106,MATCH(N100,【参考】数式用4!$EY$2:$GF$2,0))),"")</f>
        <v/>
      </c>
      <c r="W100" s="44"/>
      <c r="X100" s="464"/>
      <c r="Y100" s="992" t="str">
        <f>IFERROR(IF(OR('別紙様式3-2（４・５月）'!R102="",'別紙様式3-2（４・５月）'!Z102="ベア加算"),"",X100*VLOOKUP(N100,【参考】数式用!$AD$2:$AH$37,MATCH(W100,【参考】数式用!$K$4:$N$4,0)+1,0)),"")</f>
        <v/>
      </c>
      <c r="Z100" s="992"/>
      <c r="AA100" s="54"/>
      <c r="AB100" s="464"/>
      <c r="AC100" s="340" t="str">
        <f>IFERROR(IF(AND('別紙様式3-2（４・５月）'!O102="",W100&lt;&gt;"",W100&lt;&gt;"―"),X100,X100*VLOOKUP(AG100,【参考】数式用4!$EY$3:$GF$106,MATCH(N100,【参考】数式用4!$EY$2:$GF$2,0))),"")</f>
        <v/>
      </c>
      <c r="AD100" s="462" t="str">
        <f t="shared" si="2"/>
        <v/>
      </c>
      <c r="AE100" s="420" t="str">
        <f t="shared" si="3"/>
        <v/>
      </c>
      <c r="AF100" s="333" t="str">
        <f>IF(O100="","",'別紙様式3-2（４・５月）'!O102&amp;'別紙様式3-2（４・５月）'!P102&amp;'別紙様式3-2（４・５月）'!Q102&amp;"から"&amp;O100)</f>
        <v/>
      </c>
      <c r="AG100" s="333" t="str">
        <f>IF(OR(W100="",W100="―"),"",'別紙様式3-2（４・５月）'!O102&amp;'別紙様式3-2（４・５月）'!P102&amp;'別紙様式3-2（４・５月）'!Q102&amp;"から"&amp;W100)</f>
        <v/>
      </c>
      <c r="AH100" s="306"/>
      <c r="AI100" s="306"/>
      <c r="AJ100" s="306"/>
      <c r="AK100" s="306"/>
      <c r="AL100" s="306"/>
      <c r="AM100" s="306"/>
      <c r="AN100" s="306"/>
      <c r="AO100" s="306"/>
    </row>
    <row r="101" spans="1:41" customFormat="1" ht="25" customHeight="1">
      <c r="A101" s="334">
        <v>88</v>
      </c>
      <c r="B101" s="909" t="str">
        <f>IF(基本情報入力シート!C140="","",基本情報入力シート!C140)</f>
        <v/>
      </c>
      <c r="C101" s="909"/>
      <c r="D101" s="909"/>
      <c r="E101" s="909"/>
      <c r="F101" s="909"/>
      <c r="G101" s="909"/>
      <c r="H101" s="909"/>
      <c r="I101" s="909"/>
      <c r="J101" s="325" t="str">
        <f>IF(基本情報入力シート!M140="","",基本情報入力シート!M140)</f>
        <v/>
      </c>
      <c r="K101" s="325" t="str">
        <f>IF(基本情報入力シート!R140="","",基本情報入力シート!R140)</f>
        <v/>
      </c>
      <c r="L101" s="325" t="str">
        <f>IF(基本情報入力シート!W140="","",基本情報入力シート!W140)</f>
        <v/>
      </c>
      <c r="M101" s="335" t="str">
        <f>IF(基本情報入力シート!X140="","",基本情報入力シート!X140)</f>
        <v/>
      </c>
      <c r="N101" s="339" t="str">
        <f>IF(基本情報入力シート!Y140="","",基本情報入力シート!Y140)</f>
        <v/>
      </c>
      <c r="O101" s="44"/>
      <c r="P101" s="1011"/>
      <c r="Q101" s="1011"/>
      <c r="R101" s="475" t="str">
        <f>IFERROR(IF(OR('別紙様式3-2（４・５月）'!Z103="ベア加算",'別紙様式3-2（４・５月）'!R103=""),"",P101*VLOOKUP(N101,【参考】数式用!$AD$2:$AH$37,MATCH(O101,【参考】数式用!$K$4:$N$4,0)+1,0)),"")</f>
        <v/>
      </c>
      <c r="S101" s="54"/>
      <c r="T101" s="1011"/>
      <c r="U101" s="1011"/>
      <c r="V101" s="483" t="str">
        <f>IFERROR(IF(AND('別紙様式3-2（４・５月）'!O103="",O101&lt;&gt;""),P101,P101*VLOOKUP(AF101,【参考】数式用4!$EY$3:$GF$106,MATCH(N101,【参考】数式用4!$EY$2:$GF$2,0))),"")</f>
        <v/>
      </c>
      <c r="W101" s="44"/>
      <c r="X101" s="464"/>
      <c r="Y101" s="992" t="str">
        <f>IFERROR(IF(OR('別紙様式3-2（４・５月）'!R103="",'別紙様式3-2（４・５月）'!Z103="ベア加算"),"",X101*VLOOKUP(N101,【参考】数式用!$AD$2:$AH$37,MATCH(W101,【参考】数式用!$K$4:$N$4,0)+1,0)),"")</f>
        <v/>
      </c>
      <c r="Z101" s="992"/>
      <c r="AA101" s="54"/>
      <c r="AB101" s="464"/>
      <c r="AC101" s="340" t="str">
        <f>IFERROR(IF(AND('別紙様式3-2（４・５月）'!O103="",W101&lt;&gt;"",W101&lt;&gt;"―"),X101,X101*VLOOKUP(AG101,【参考】数式用4!$EY$3:$GF$106,MATCH(N101,【参考】数式用4!$EY$2:$GF$2,0))),"")</f>
        <v/>
      </c>
      <c r="AD101" s="462" t="str">
        <f t="shared" si="2"/>
        <v/>
      </c>
      <c r="AE101" s="420" t="str">
        <f t="shared" si="3"/>
        <v/>
      </c>
      <c r="AF101" s="333" t="str">
        <f>IF(O101="","",'別紙様式3-2（４・５月）'!O103&amp;'別紙様式3-2（４・５月）'!P103&amp;'別紙様式3-2（４・５月）'!Q103&amp;"から"&amp;O101)</f>
        <v/>
      </c>
      <c r="AG101" s="333" t="str">
        <f>IF(OR(W101="",W101="―"),"",'別紙様式3-2（４・５月）'!O103&amp;'別紙様式3-2（４・５月）'!P103&amp;'別紙様式3-2（４・５月）'!Q103&amp;"から"&amp;W101)</f>
        <v/>
      </c>
      <c r="AH101" s="306"/>
      <c r="AI101" s="306"/>
      <c r="AJ101" s="306"/>
      <c r="AK101" s="306"/>
      <c r="AL101" s="306"/>
      <c r="AM101" s="306"/>
      <c r="AN101" s="306"/>
      <c r="AO101" s="306"/>
    </row>
    <row r="102" spans="1:41" customFormat="1" ht="25" customHeight="1">
      <c r="A102" s="334">
        <v>89</v>
      </c>
      <c r="B102" s="909" t="str">
        <f>IF(基本情報入力シート!C141="","",基本情報入力シート!C141)</f>
        <v/>
      </c>
      <c r="C102" s="909"/>
      <c r="D102" s="909"/>
      <c r="E102" s="909"/>
      <c r="F102" s="909"/>
      <c r="G102" s="909"/>
      <c r="H102" s="909"/>
      <c r="I102" s="909"/>
      <c r="J102" s="325" t="str">
        <f>IF(基本情報入力シート!M141="","",基本情報入力シート!M141)</f>
        <v/>
      </c>
      <c r="K102" s="325" t="str">
        <f>IF(基本情報入力シート!R141="","",基本情報入力シート!R141)</f>
        <v/>
      </c>
      <c r="L102" s="325" t="str">
        <f>IF(基本情報入力シート!W141="","",基本情報入力シート!W141)</f>
        <v/>
      </c>
      <c r="M102" s="335" t="str">
        <f>IF(基本情報入力シート!X141="","",基本情報入力シート!X141)</f>
        <v/>
      </c>
      <c r="N102" s="339" t="str">
        <f>IF(基本情報入力シート!Y141="","",基本情報入力シート!Y141)</f>
        <v/>
      </c>
      <c r="O102" s="44"/>
      <c r="P102" s="1011"/>
      <c r="Q102" s="1011"/>
      <c r="R102" s="475" t="str">
        <f>IFERROR(IF(OR('別紙様式3-2（４・５月）'!Z104="ベア加算",'別紙様式3-2（４・５月）'!R104=""),"",P102*VLOOKUP(N102,【参考】数式用!$AD$2:$AH$37,MATCH(O102,【参考】数式用!$K$4:$N$4,0)+1,0)),"")</f>
        <v/>
      </c>
      <c r="S102" s="54"/>
      <c r="T102" s="1011"/>
      <c r="U102" s="1011"/>
      <c r="V102" s="483" t="str">
        <f>IFERROR(IF(AND('別紙様式3-2（４・５月）'!O104="",O102&lt;&gt;""),P102,P102*VLOOKUP(AF102,【参考】数式用4!$EY$3:$GF$106,MATCH(N102,【参考】数式用4!$EY$2:$GF$2,0))),"")</f>
        <v/>
      </c>
      <c r="W102" s="44"/>
      <c r="X102" s="464"/>
      <c r="Y102" s="992" t="str">
        <f>IFERROR(IF(OR('別紙様式3-2（４・５月）'!R104="",'別紙様式3-2（４・５月）'!Z104="ベア加算"),"",X102*VLOOKUP(N102,【参考】数式用!$AD$2:$AH$37,MATCH(W102,【参考】数式用!$K$4:$N$4,0)+1,0)),"")</f>
        <v/>
      </c>
      <c r="Z102" s="992"/>
      <c r="AA102" s="54"/>
      <c r="AB102" s="464"/>
      <c r="AC102" s="340" t="str">
        <f>IFERROR(IF(AND('別紙様式3-2（４・５月）'!O104="",W102&lt;&gt;"",W102&lt;&gt;"―"),X102,X102*VLOOKUP(AG102,【参考】数式用4!$EY$3:$GF$106,MATCH(N102,【参考】数式用4!$EY$2:$GF$2,0))),"")</f>
        <v/>
      </c>
      <c r="AD102" s="462" t="str">
        <f t="shared" si="2"/>
        <v/>
      </c>
      <c r="AE102" s="420" t="str">
        <f t="shared" si="3"/>
        <v/>
      </c>
      <c r="AF102" s="333" t="str">
        <f>IF(O102="","",'別紙様式3-2（４・５月）'!O104&amp;'別紙様式3-2（４・５月）'!P104&amp;'別紙様式3-2（４・５月）'!Q104&amp;"から"&amp;O102)</f>
        <v/>
      </c>
      <c r="AG102" s="333" t="str">
        <f>IF(OR(W102="",W102="―"),"",'別紙様式3-2（４・５月）'!O104&amp;'別紙様式3-2（４・５月）'!P104&amp;'別紙様式3-2（４・５月）'!Q104&amp;"から"&amp;W102)</f>
        <v/>
      </c>
      <c r="AH102" s="306"/>
      <c r="AI102" s="306"/>
      <c r="AJ102" s="306"/>
      <c r="AK102" s="306"/>
      <c r="AL102" s="306"/>
      <c r="AM102" s="306"/>
      <c r="AN102" s="306"/>
      <c r="AO102" s="306"/>
    </row>
    <row r="103" spans="1:41" customFormat="1" ht="25" customHeight="1">
      <c r="A103" s="334">
        <v>90</v>
      </c>
      <c r="B103" s="909" t="str">
        <f>IF(基本情報入力シート!C142="","",基本情報入力シート!C142)</f>
        <v/>
      </c>
      <c r="C103" s="909"/>
      <c r="D103" s="909"/>
      <c r="E103" s="909"/>
      <c r="F103" s="909"/>
      <c r="G103" s="909"/>
      <c r="H103" s="909"/>
      <c r="I103" s="909"/>
      <c r="J103" s="325" t="str">
        <f>IF(基本情報入力シート!M142="","",基本情報入力シート!M142)</f>
        <v/>
      </c>
      <c r="K103" s="325" t="str">
        <f>IF(基本情報入力シート!R142="","",基本情報入力シート!R142)</f>
        <v/>
      </c>
      <c r="L103" s="325" t="str">
        <f>IF(基本情報入力シート!W142="","",基本情報入力シート!W142)</f>
        <v/>
      </c>
      <c r="M103" s="335" t="str">
        <f>IF(基本情報入力シート!X142="","",基本情報入力シート!X142)</f>
        <v/>
      </c>
      <c r="N103" s="339" t="str">
        <f>IF(基本情報入力シート!Y142="","",基本情報入力シート!Y142)</f>
        <v/>
      </c>
      <c r="O103" s="44"/>
      <c r="P103" s="1011"/>
      <c r="Q103" s="1011"/>
      <c r="R103" s="475" t="str">
        <f>IFERROR(IF(OR('別紙様式3-2（４・５月）'!Z105="ベア加算",'別紙様式3-2（４・５月）'!R105=""),"",P103*VLOOKUP(N103,【参考】数式用!$AD$2:$AH$37,MATCH(O103,【参考】数式用!$K$4:$N$4,0)+1,0)),"")</f>
        <v/>
      </c>
      <c r="S103" s="54"/>
      <c r="T103" s="1011"/>
      <c r="U103" s="1011"/>
      <c r="V103" s="483" t="str">
        <f>IFERROR(IF(AND('別紙様式3-2（４・５月）'!O105="",O103&lt;&gt;""),P103,P103*VLOOKUP(AF103,【参考】数式用4!$EY$3:$GF$106,MATCH(N103,【参考】数式用4!$EY$2:$GF$2,0))),"")</f>
        <v/>
      </c>
      <c r="W103" s="44"/>
      <c r="X103" s="464"/>
      <c r="Y103" s="992" t="str">
        <f>IFERROR(IF(OR('別紙様式3-2（４・５月）'!R105="",'別紙様式3-2（４・５月）'!Z105="ベア加算"),"",X103*VLOOKUP(N103,【参考】数式用!$AD$2:$AH$37,MATCH(W103,【参考】数式用!$K$4:$N$4,0)+1,0)),"")</f>
        <v/>
      </c>
      <c r="Z103" s="992"/>
      <c r="AA103" s="54"/>
      <c r="AB103" s="464"/>
      <c r="AC103" s="340" t="str">
        <f>IFERROR(IF(AND('別紙様式3-2（４・５月）'!O105="",W103&lt;&gt;"",W103&lt;&gt;"―"),X103,X103*VLOOKUP(AG103,【参考】数式用4!$EY$3:$GF$106,MATCH(N103,【参考】数式用4!$EY$2:$GF$2,0))),"")</f>
        <v/>
      </c>
      <c r="AD103" s="462" t="str">
        <f t="shared" si="2"/>
        <v/>
      </c>
      <c r="AE103" s="420" t="str">
        <f t="shared" si="3"/>
        <v/>
      </c>
      <c r="AF103" s="333" t="str">
        <f>IF(O103="","",'別紙様式3-2（４・５月）'!O105&amp;'別紙様式3-2（４・５月）'!P105&amp;'別紙様式3-2（４・５月）'!Q105&amp;"から"&amp;O103)</f>
        <v/>
      </c>
      <c r="AG103" s="333" t="str">
        <f>IF(OR(W103="",W103="―"),"",'別紙様式3-2（４・５月）'!O105&amp;'別紙様式3-2（４・５月）'!P105&amp;'別紙様式3-2（４・５月）'!Q105&amp;"から"&amp;W103)</f>
        <v/>
      </c>
      <c r="AH103" s="306"/>
      <c r="AI103" s="306"/>
      <c r="AJ103" s="306"/>
      <c r="AK103" s="306"/>
      <c r="AL103" s="306"/>
      <c r="AM103" s="306"/>
      <c r="AN103" s="306"/>
      <c r="AO103" s="306"/>
    </row>
    <row r="104" spans="1:41" customFormat="1" ht="25" customHeight="1">
      <c r="A104" s="334">
        <v>91</v>
      </c>
      <c r="B104" s="909" t="str">
        <f>IF(基本情報入力シート!C143="","",基本情報入力シート!C143)</f>
        <v/>
      </c>
      <c r="C104" s="909"/>
      <c r="D104" s="909"/>
      <c r="E104" s="909"/>
      <c r="F104" s="909"/>
      <c r="G104" s="909"/>
      <c r="H104" s="909"/>
      <c r="I104" s="909"/>
      <c r="J104" s="325" t="str">
        <f>IF(基本情報入力シート!M143="","",基本情報入力シート!M143)</f>
        <v/>
      </c>
      <c r="K104" s="325" t="str">
        <f>IF(基本情報入力シート!R143="","",基本情報入力シート!R143)</f>
        <v/>
      </c>
      <c r="L104" s="325" t="str">
        <f>IF(基本情報入力シート!W143="","",基本情報入力シート!W143)</f>
        <v/>
      </c>
      <c r="M104" s="335" t="str">
        <f>IF(基本情報入力シート!X143="","",基本情報入力シート!X143)</f>
        <v/>
      </c>
      <c r="N104" s="339" t="str">
        <f>IF(基本情報入力シート!Y143="","",基本情報入力シート!Y143)</f>
        <v/>
      </c>
      <c r="O104" s="44"/>
      <c r="P104" s="1011"/>
      <c r="Q104" s="1011"/>
      <c r="R104" s="475" t="str">
        <f>IFERROR(IF(OR('別紙様式3-2（４・５月）'!Z106="ベア加算",'別紙様式3-2（４・５月）'!R106=""),"",P104*VLOOKUP(N104,【参考】数式用!$AD$2:$AH$37,MATCH(O104,【参考】数式用!$K$4:$N$4,0)+1,0)),"")</f>
        <v/>
      </c>
      <c r="S104" s="54"/>
      <c r="T104" s="1011"/>
      <c r="U104" s="1011"/>
      <c r="V104" s="483" t="str">
        <f>IFERROR(IF(AND('別紙様式3-2（４・５月）'!O106="",O104&lt;&gt;""),P104,P104*VLOOKUP(AF104,【参考】数式用4!$EY$3:$GF$106,MATCH(N104,【参考】数式用4!$EY$2:$GF$2,0))),"")</f>
        <v/>
      </c>
      <c r="W104" s="44"/>
      <c r="X104" s="464"/>
      <c r="Y104" s="992" t="str">
        <f>IFERROR(IF(OR('別紙様式3-2（４・５月）'!R106="",'別紙様式3-2（４・５月）'!Z106="ベア加算"),"",X104*VLOOKUP(N104,【参考】数式用!$AD$2:$AH$37,MATCH(W104,【参考】数式用!$K$4:$N$4,0)+1,0)),"")</f>
        <v/>
      </c>
      <c r="Z104" s="992"/>
      <c r="AA104" s="54"/>
      <c r="AB104" s="464"/>
      <c r="AC104" s="340" t="str">
        <f>IFERROR(IF(AND('別紙様式3-2（４・５月）'!O106="",W104&lt;&gt;"",W104&lt;&gt;"―"),X104,X104*VLOOKUP(AG104,【参考】数式用4!$EY$3:$GF$106,MATCH(N104,【参考】数式用4!$EY$2:$GF$2,0))),"")</f>
        <v/>
      </c>
      <c r="AD104" s="462" t="str">
        <f t="shared" si="2"/>
        <v/>
      </c>
      <c r="AE104" s="420" t="str">
        <f t="shared" si="3"/>
        <v/>
      </c>
      <c r="AF104" s="333" t="str">
        <f>IF(O104="","",'別紙様式3-2（４・５月）'!O106&amp;'別紙様式3-2（４・５月）'!P106&amp;'別紙様式3-2（４・５月）'!Q106&amp;"から"&amp;O104)</f>
        <v/>
      </c>
      <c r="AG104" s="333" t="str">
        <f>IF(OR(W104="",W104="―"),"",'別紙様式3-2（４・５月）'!O106&amp;'別紙様式3-2（４・５月）'!P106&amp;'別紙様式3-2（４・５月）'!Q106&amp;"から"&amp;W104)</f>
        <v/>
      </c>
      <c r="AH104" s="306"/>
      <c r="AI104" s="306"/>
      <c r="AJ104" s="306"/>
      <c r="AK104" s="306"/>
      <c r="AL104" s="306"/>
      <c r="AM104" s="306"/>
      <c r="AN104" s="306"/>
      <c r="AO104" s="306"/>
    </row>
    <row r="105" spans="1:41" customFormat="1" ht="25" customHeight="1">
      <c r="A105" s="334">
        <v>92</v>
      </c>
      <c r="B105" s="909" t="str">
        <f>IF(基本情報入力シート!C144="","",基本情報入力シート!C144)</f>
        <v/>
      </c>
      <c r="C105" s="909"/>
      <c r="D105" s="909"/>
      <c r="E105" s="909"/>
      <c r="F105" s="909"/>
      <c r="G105" s="909"/>
      <c r="H105" s="909"/>
      <c r="I105" s="909"/>
      <c r="J105" s="325" t="str">
        <f>IF(基本情報入力シート!M144="","",基本情報入力シート!M144)</f>
        <v/>
      </c>
      <c r="K105" s="325" t="str">
        <f>IF(基本情報入力シート!R144="","",基本情報入力シート!R144)</f>
        <v/>
      </c>
      <c r="L105" s="325" t="str">
        <f>IF(基本情報入力シート!W144="","",基本情報入力シート!W144)</f>
        <v/>
      </c>
      <c r="M105" s="335" t="str">
        <f>IF(基本情報入力シート!X144="","",基本情報入力シート!X144)</f>
        <v/>
      </c>
      <c r="N105" s="339" t="str">
        <f>IF(基本情報入力シート!Y144="","",基本情報入力シート!Y144)</f>
        <v/>
      </c>
      <c r="O105" s="44"/>
      <c r="P105" s="1011"/>
      <c r="Q105" s="1011"/>
      <c r="R105" s="475" t="str">
        <f>IFERROR(IF(OR('別紙様式3-2（４・５月）'!Z107="ベア加算",'別紙様式3-2（４・５月）'!R107=""),"",P105*VLOOKUP(N105,【参考】数式用!$AD$2:$AH$37,MATCH(O105,【参考】数式用!$K$4:$N$4,0)+1,0)),"")</f>
        <v/>
      </c>
      <c r="S105" s="54"/>
      <c r="T105" s="1011"/>
      <c r="U105" s="1011"/>
      <c r="V105" s="483" t="str">
        <f>IFERROR(IF(AND('別紙様式3-2（４・５月）'!O107="",O105&lt;&gt;""),P105,P105*VLOOKUP(AF105,【参考】数式用4!$EY$3:$GF$106,MATCH(N105,【参考】数式用4!$EY$2:$GF$2,0))),"")</f>
        <v/>
      </c>
      <c r="W105" s="44"/>
      <c r="X105" s="464"/>
      <c r="Y105" s="992" t="str">
        <f>IFERROR(IF(OR('別紙様式3-2（４・５月）'!R107="",'別紙様式3-2（４・５月）'!Z107="ベア加算"),"",X105*VLOOKUP(N105,【参考】数式用!$AD$2:$AH$37,MATCH(W105,【参考】数式用!$K$4:$N$4,0)+1,0)),"")</f>
        <v/>
      </c>
      <c r="Z105" s="992"/>
      <c r="AA105" s="54"/>
      <c r="AB105" s="464"/>
      <c r="AC105" s="340" t="str">
        <f>IFERROR(IF(AND('別紙様式3-2（４・５月）'!O107="",W105&lt;&gt;"",W105&lt;&gt;"―"),X105,X105*VLOOKUP(AG105,【参考】数式用4!$EY$3:$GF$106,MATCH(N105,【参考】数式用4!$EY$2:$GF$2,0))),"")</f>
        <v/>
      </c>
      <c r="AD105" s="462" t="str">
        <f t="shared" si="2"/>
        <v/>
      </c>
      <c r="AE105" s="420" t="str">
        <f t="shared" si="3"/>
        <v/>
      </c>
      <c r="AF105" s="333" t="str">
        <f>IF(O105="","",'別紙様式3-2（４・５月）'!O107&amp;'別紙様式3-2（４・５月）'!P107&amp;'別紙様式3-2（４・５月）'!Q107&amp;"から"&amp;O105)</f>
        <v/>
      </c>
      <c r="AG105" s="333" t="str">
        <f>IF(OR(W105="",W105="―"),"",'別紙様式3-2（４・５月）'!O107&amp;'別紙様式3-2（４・５月）'!P107&amp;'別紙様式3-2（４・５月）'!Q107&amp;"から"&amp;W105)</f>
        <v/>
      </c>
      <c r="AH105" s="306"/>
      <c r="AI105" s="306"/>
      <c r="AJ105" s="306"/>
      <c r="AK105" s="306"/>
      <c r="AL105" s="306"/>
      <c r="AM105" s="306"/>
      <c r="AN105" s="306"/>
      <c r="AO105" s="306"/>
    </row>
    <row r="106" spans="1:41" customFormat="1" ht="25" customHeight="1">
      <c r="A106" s="334">
        <v>93</v>
      </c>
      <c r="B106" s="909" t="str">
        <f>IF(基本情報入力シート!C145="","",基本情報入力シート!C145)</f>
        <v/>
      </c>
      <c r="C106" s="909"/>
      <c r="D106" s="909"/>
      <c r="E106" s="909"/>
      <c r="F106" s="909"/>
      <c r="G106" s="909"/>
      <c r="H106" s="909"/>
      <c r="I106" s="909"/>
      <c r="J106" s="325" t="str">
        <f>IF(基本情報入力シート!M145="","",基本情報入力シート!M145)</f>
        <v/>
      </c>
      <c r="K106" s="325" t="str">
        <f>IF(基本情報入力シート!R145="","",基本情報入力シート!R145)</f>
        <v/>
      </c>
      <c r="L106" s="325" t="str">
        <f>IF(基本情報入力シート!W145="","",基本情報入力シート!W145)</f>
        <v/>
      </c>
      <c r="M106" s="335" t="str">
        <f>IF(基本情報入力シート!X145="","",基本情報入力シート!X145)</f>
        <v/>
      </c>
      <c r="N106" s="339" t="str">
        <f>IF(基本情報入力シート!Y145="","",基本情報入力シート!Y145)</f>
        <v/>
      </c>
      <c r="O106" s="44"/>
      <c r="P106" s="1011"/>
      <c r="Q106" s="1011"/>
      <c r="R106" s="475" t="str">
        <f>IFERROR(IF(OR('別紙様式3-2（４・５月）'!Z108="ベア加算",'別紙様式3-2（４・５月）'!R108=""),"",P106*VLOOKUP(N106,【参考】数式用!$AD$2:$AH$37,MATCH(O106,【参考】数式用!$K$4:$N$4,0)+1,0)),"")</f>
        <v/>
      </c>
      <c r="S106" s="54"/>
      <c r="T106" s="1011"/>
      <c r="U106" s="1011"/>
      <c r="V106" s="483" t="str">
        <f>IFERROR(IF(AND('別紙様式3-2（４・５月）'!O108="",O106&lt;&gt;""),P106,P106*VLOOKUP(AF106,【参考】数式用4!$EY$3:$GF$106,MATCH(N106,【参考】数式用4!$EY$2:$GF$2,0))),"")</f>
        <v/>
      </c>
      <c r="W106" s="44"/>
      <c r="X106" s="464"/>
      <c r="Y106" s="992" t="str">
        <f>IFERROR(IF(OR('別紙様式3-2（４・５月）'!R108="",'別紙様式3-2（４・５月）'!Z108="ベア加算"),"",X106*VLOOKUP(N106,【参考】数式用!$AD$2:$AH$37,MATCH(W106,【参考】数式用!$K$4:$N$4,0)+1,0)),"")</f>
        <v/>
      </c>
      <c r="Z106" s="992"/>
      <c r="AA106" s="54"/>
      <c r="AB106" s="464"/>
      <c r="AC106" s="340" t="str">
        <f>IFERROR(IF(AND('別紙様式3-2（４・５月）'!O108="",W106&lt;&gt;"",W106&lt;&gt;"―"),X106,X106*VLOOKUP(AG106,【参考】数式用4!$EY$3:$GF$106,MATCH(N106,【参考】数式用4!$EY$2:$GF$2,0))),"")</f>
        <v/>
      </c>
      <c r="AD106" s="462" t="str">
        <f t="shared" si="2"/>
        <v/>
      </c>
      <c r="AE106" s="420" t="str">
        <f t="shared" si="3"/>
        <v/>
      </c>
      <c r="AF106" s="333" t="str">
        <f>IF(O106="","",'別紙様式3-2（４・５月）'!O108&amp;'別紙様式3-2（４・５月）'!P108&amp;'別紙様式3-2（４・５月）'!Q108&amp;"から"&amp;O106)</f>
        <v/>
      </c>
      <c r="AG106" s="333" t="str">
        <f>IF(OR(W106="",W106="―"),"",'別紙様式3-2（４・５月）'!O108&amp;'別紙様式3-2（４・５月）'!P108&amp;'別紙様式3-2（４・５月）'!Q108&amp;"から"&amp;W106)</f>
        <v/>
      </c>
      <c r="AH106" s="306"/>
      <c r="AI106" s="306"/>
      <c r="AJ106" s="306"/>
      <c r="AK106" s="306"/>
      <c r="AL106" s="306"/>
      <c r="AM106" s="306"/>
      <c r="AN106" s="306"/>
      <c r="AO106" s="306"/>
    </row>
    <row r="107" spans="1:41" customFormat="1" ht="25" customHeight="1">
      <c r="A107" s="334">
        <v>94</v>
      </c>
      <c r="B107" s="909" t="str">
        <f>IF(基本情報入力シート!C146="","",基本情報入力シート!C146)</f>
        <v/>
      </c>
      <c r="C107" s="909"/>
      <c r="D107" s="909"/>
      <c r="E107" s="909"/>
      <c r="F107" s="909"/>
      <c r="G107" s="909"/>
      <c r="H107" s="909"/>
      <c r="I107" s="909"/>
      <c r="J107" s="325" t="str">
        <f>IF(基本情報入力シート!M146="","",基本情報入力シート!M146)</f>
        <v/>
      </c>
      <c r="K107" s="325" t="str">
        <f>IF(基本情報入力シート!R146="","",基本情報入力シート!R146)</f>
        <v/>
      </c>
      <c r="L107" s="325" t="str">
        <f>IF(基本情報入力シート!W146="","",基本情報入力シート!W146)</f>
        <v/>
      </c>
      <c r="M107" s="335" t="str">
        <f>IF(基本情報入力シート!X146="","",基本情報入力シート!X146)</f>
        <v/>
      </c>
      <c r="N107" s="339" t="str">
        <f>IF(基本情報入力シート!Y146="","",基本情報入力シート!Y146)</f>
        <v/>
      </c>
      <c r="O107" s="44"/>
      <c r="P107" s="1011"/>
      <c r="Q107" s="1011"/>
      <c r="R107" s="475" t="str">
        <f>IFERROR(IF(OR('別紙様式3-2（４・５月）'!Z109="ベア加算",'別紙様式3-2（４・５月）'!R109=""),"",P107*VLOOKUP(N107,【参考】数式用!$AD$2:$AH$37,MATCH(O107,【参考】数式用!$K$4:$N$4,0)+1,0)),"")</f>
        <v/>
      </c>
      <c r="S107" s="54"/>
      <c r="T107" s="1011"/>
      <c r="U107" s="1011"/>
      <c r="V107" s="483" t="str">
        <f>IFERROR(IF(AND('別紙様式3-2（４・５月）'!O109="",O107&lt;&gt;""),P107,P107*VLOOKUP(AF107,【参考】数式用4!$EY$3:$GF$106,MATCH(N107,【参考】数式用4!$EY$2:$GF$2,0))),"")</f>
        <v/>
      </c>
      <c r="W107" s="44"/>
      <c r="X107" s="464"/>
      <c r="Y107" s="992" t="str">
        <f>IFERROR(IF(OR('別紙様式3-2（４・５月）'!R109="",'別紙様式3-2（４・５月）'!Z109="ベア加算"),"",X107*VLOOKUP(N107,【参考】数式用!$AD$2:$AH$37,MATCH(W107,【参考】数式用!$K$4:$N$4,0)+1,0)),"")</f>
        <v/>
      </c>
      <c r="Z107" s="992"/>
      <c r="AA107" s="54"/>
      <c r="AB107" s="464"/>
      <c r="AC107" s="340" t="str">
        <f>IFERROR(IF(AND('別紙様式3-2（４・５月）'!O109="",W107&lt;&gt;"",W107&lt;&gt;"―"),X107,X107*VLOOKUP(AG107,【参考】数式用4!$EY$3:$GF$106,MATCH(N107,【参考】数式用4!$EY$2:$GF$2,0))),"")</f>
        <v/>
      </c>
      <c r="AD107" s="462" t="str">
        <f t="shared" si="2"/>
        <v/>
      </c>
      <c r="AE107" s="420" t="str">
        <f t="shared" si="3"/>
        <v/>
      </c>
      <c r="AF107" s="333" t="str">
        <f>IF(O107="","",'別紙様式3-2（４・５月）'!O109&amp;'別紙様式3-2（４・５月）'!P109&amp;'別紙様式3-2（４・５月）'!Q109&amp;"から"&amp;O107)</f>
        <v/>
      </c>
      <c r="AG107" s="333" t="str">
        <f>IF(OR(W107="",W107="―"),"",'別紙様式3-2（４・５月）'!O109&amp;'別紙様式3-2（４・５月）'!P109&amp;'別紙様式3-2（４・５月）'!Q109&amp;"から"&amp;W107)</f>
        <v/>
      </c>
      <c r="AH107" s="306"/>
      <c r="AI107" s="306"/>
      <c r="AJ107" s="306"/>
      <c r="AK107" s="306"/>
      <c r="AL107" s="306"/>
      <c r="AM107" s="306"/>
      <c r="AN107" s="306"/>
      <c r="AO107" s="306"/>
    </row>
    <row r="108" spans="1:41" customFormat="1" ht="25" customHeight="1">
      <c r="A108" s="334">
        <v>95</v>
      </c>
      <c r="B108" s="909" t="str">
        <f>IF(基本情報入力シート!C147="","",基本情報入力シート!C147)</f>
        <v/>
      </c>
      <c r="C108" s="909"/>
      <c r="D108" s="909"/>
      <c r="E108" s="909"/>
      <c r="F108" s="909"/>
      <c r="G108" s="909"/>
      <c r="H108" s="909"/>
      <c r="I108" s="909"/>
      <c r="J108" s="325" t="str">
        <f>IF(基本情報入力シート!M147="","",基本情報入力シート!M147)</f>
        <v/>
      </c>
      <c r="K108" s="325" t="str">
        <f>IF(基本情報入力シート!R147="","",基本情報入力シート!R147)</f>
        <v/>
      </c>
      <c r="L108" s="325" t="str">
        <f>IF(基本情報入力シート!W147="","",基本情報入力シート!W147)</f>
        <v/>
      </c>
      <c r="M108" s="335" t="str">
        <f>IF(基本情報入力シート!X147="","",基本情報入力シート!X147)</f>
        <v/>
      </c>
      <c r="N108" s="339" t="str">
        <f>IF(基本情報入力シート!Y147="","",基本情報入力シート!Y147)</f>
        <v/>
      </c>
      <c r="O108" s="44"/>
      <c r="P108" s="1011"/>
      <c r="Q108" s="1011"/>
      <c r="R108" s="475" t="str">
        <f>IFERROR(IF(OR('別紙様式3-2（４・５月）'!Z110="ベア加算",'別紙様式3-2（４・５月）'!R110=""),"",P108*VLOOKUP(N108,【参考】数式用!$AD$2:$AH$37,MATCH(O108,【参考】数式用!$K$4:$N$4,0)+1,0)),"")</f>
        <v/>
      </c>
      <c r="S108" s="54"/>
      <c r="T108" s="1011"/>
      <c r="U108" s="1011"/>
      <c r="V108" s="483" t="str">
        <f>IFERROR(IF(AND('別紙様式3-2（４・５月）'!O110="",O108&lt;&gt;""),P108,P108*VLOOKUP(AF108,【参考】数式用4!$EY$3:$GF$106,MATCH(N108,【参考】数式用4!$EY$2:$GF$2,0))),"")</f>
        <v/>
      </c>
      <c r="W108" s="44"/>
      <c r="X108" s="464"/>
      <c r="Y108" s="992" t="str">
        <f>IFERROR(IF(OR('別紙様式3-2（４・５月）'!R110="",'別紙様式3-2（４・５月）'!Z110="ベア加算"),"",X108*VLOOKUP(N108,【参考】数式用!$AD$2:$AH$37,MATCH(W108,【参考】数式用!$K$4:$N$4,0)+1,0)),"")</f>
        <v/>
      </c>
      <c r="Z108" s="992"/>
      <c r="AA108" s="54"/>
      <c r="AB108" s="464"/>
      <c r="AC108" s="340" t="str">
        <f>IFERROR(IF(AND('別紙様式3-2（４・５月）'!O110="",W108&lt;&gt;"",W108&lt;&gt;"―"),X108,X108*VLOOKUP(AG108,【参考】数式用4!$EY$3:$GF$106,MATCH(N108,【参考】数式用4!$EY$2:$GF$2,0))),"")</f>
        <v/>
      </c>
      <c r="AD108" s="462" t="str">
        <f t="shared" si="2"/>
        <v/>
      </c>
      <c r="AE108" s="420" t="str">
        <f t="shared" si="3"/>
        <v/>
      </c>
      <c r="AF108" s="333" t="str">
        <f>IF(O108="","",'別紙様式3-2（４・５月）'!O110&amp;'別紙様式3-2（４・５月）'!P110&amp;'別紙様式3-2（４・５月）'!Q110&amp;"から"&amp;O108)</f>
        <v/>
      </c>
      <c r="AG108" s="333" t="str">
        <f>IF(OR(W108="",W108="―"),"",'別紙様式3-2（４・５月）'!O110&amp;'別紙様式3-2（４・５月）'!P110&amp;'別紙様式3-2（４・５月）'!Q110&amp;"から"&amp;W108)</f>
        <v/>
      </c>
      <c r="AH108" s="306"/>
      <c r="AI108" s="306"/>
      <c r="AJ108" s="306"/>
      <c r="AK108" s="306"/>
      <c r="AL108" s="306"/>
      <c r="AM108" s="306"/>
      <c r="AN108" s="306"/>
      <c r="AO108" s="306"/>
    </row>
    <row r="109" spans="1:41" customFormat="1" ht="25" customHeight="1">
      <c r="A109" s="334">
        <v>96</v>
      </c>
      <c r="B109" s="909" t="str">
        <f>IF(基本情報入力シート!C148="","",基本情報入力シート!C148)</f>
        <v/>
      </c>
      <c r="C109" s="909"/>
      <c r="D109" s="909"/>
      <c r="E109" s="909"/>
      <c r="F109" s="909"/>
      <c r="G109" s="909"/>
      <c r="H109" s="909"/>
      <c r="I109" s="909"/>
      <c r="J109" s="325" t="str">
        <f>IF(基本情報入力シート!M148="","",基本情報入力シート!M148)</f>
        <v/>
      </c>
      <c r="K109" s="325" t="str">
        <f>IF(基本情報入力シート!R148="","",基本情報入力シート!R148)</f>
        <v/>
      </c>
      <c r="L109" s="325" t="str">
        <f>IF(基本情報入力シート!W148="","",基本情報入力シート!W148)</f>
        <v/>
      </c>
      <c r="M109" s="335" t="str">
        <f>IF(基本情報入力シート!X148="","",基本情報入力シート!X148)</f>
        <v/>
      </c>
      <c r="N109" s="339" t="str">
        <f>IF(基本情報入力シート!Y148="","",基本情報入力シート!Y148)</f>
        <v/>
      </c>
      <c r="O109" s="44"/>
      <c r="P109" s="1011"/>
      <c r="Q109" s="1011"/>
      <c r="R109" s="475" t="str">
        <f>IFERROR(IF(OR('別紙様式3-2（４・５月）'!Z111="ベア加算",'別紙様式3-2（４・５月）'!R111=""),"",P109*VLOOKUP(N109,【参考】数式用!$AD$2:$AH$37,MATCH(O109,【参考】数式用!$K$4:$N$4,0)+1,0)),"")</f>
        <v/>
      </c>
      <c r="S109" s="54"/>
      <c r="T109" s="1011"/>
      <c r="U109" s="1011"/>
      <c r="V109" s="483" t="str">
        <f>IFERROR(IF(AND('別紙様式3-2（４・５月）'!O111="",O109&lt;&gt;""),P109,P109*VLOOKUP(AF109,【参考】数式用4!$EY$3:$GF$106,MATCH(N109,【参考】数式用4!$EY$2:$GF$2,0))),"")</f>
        <v/>
      </c>
      <c r="W109" s="44"/>
      <c r="X109" s="464"/>
      <c r="Y109" s="992" t="str">
        <f>IFERROR(IF(OR('別紙様式3-2（４・５月）'!R111="",'別紙様式3-2（４・５月）'!Z111="ベア加算"),"",X109*VLOOKUP(N109,【参考】数式用!$AD$2:$AH$37,MATCH(W109,【参考】数式用!$K$4:$N$4,0)+1,0)),"")</f>
        <v/>
      </c>
      <c r="Z109" s="992"/>
      <c r="AA109" s="54"/>
      <c r="AB109" s="464"/>
      <c r="AC109" s="340" t="str">
        <f>IFERROR(IF(AND('別紙様式3-2（４・５月）'!O111="",W109&lt;&gt;"",W109&lt;&gt;"―"),X109,X109*VLOOKUP(AG109,【参考】数式用4!$EY$3:$GF$106,MATCH(N109,【参考】数式用4!$EY$2:$GF$2,0))),"")</f>
        <v/>
      </c>
      <c r="AD109" s="462" t="str">
        <f t="shared" si="2"/>
        <v/>
      </c>
      <c r="AE109" s="420" t="str">
        <f t="shared" si="3"/>
        <v/>
      </c>
      <c r="AF109" s="333" t="str">
        <f>IF(O109="","",'別紙様式3-2（４・５月）'!O111&amp;'別紙様式3-2（４・５月）'!P111&amp;'別紙様式3-2（４・５月）'!Q111&amp;"から"&amp;O109)</f>
        <v/>
      </c>
      <c r="AG109" s="333" t="str">
        <f>IF(OR(W109="",W109="―"),"",'別紙様式3-2（４・５月）'!O111&amp;'別紙様式3-2（４・５月）'!P111&amp;'別紙様式3-2（４・５月）'!Q111&amp;"から"&amp;W109)</f>
        <v/>
      </c>
      <c r="AH109" s="306"/>
      <c r="AI109" s="306"/>
      <c r="AJ109" s="306"/>
      <c r="AK109" s="306"/>
      <c r="AL109" s="306"/>
      <c r="AM109" s="306"/>
      <c r="AN109" s="306"/>
      <c r="AO109" s="306"/>
    </row>
    <row r="110" spans="1:41" customFormat="1" ht="25" customHeight="1">
      <c r="A110" s="334">
        <v>97</v>
      </c>
      <c r="B110" s="909" t="str">
        <f>IF(基本情報入力シート!C149="","",基本情報入力シート!C149)</f>
        <v/>
      </c>
      <c r="C110" s="909"/>
      <c r="D110" s="909"/>
      <c r="E110" s="909"/>
      <c r="F110" s="909"/>
      <c r="G110" s="909"/>
      <c r="H110" s="909"/>
      <c r="I110" s="909"/>
      <c r="J110" s="325" t="str">
        <f>IF(基本情報入力シート!M149="","",基本情報入力シート!M149)</f>
        <v/>
      </c>
      <c r="K110" s="325" t="str">
        <f>IF(基本情報入力シート!R149="","",基本情報入力シート!R149)</f>
        <v/>
      </c>
      <c r="L110" s="325" t="str">
        <f>IF(基本情報入力シート!W149="","",基本情報入力シート!W149)</f>
        <v/>
      </c>
      <c r="M110" s="335" t="str">
        <f>IF(基本情報入力シート!X149="","",基本情報入力シート!X149)</f>
        <v/>
      </c>
      <c r="N110" s="339" t="str">
        <f>IF(基本情報入力シート!Y149="","",基本情報入力シート!Y149)</f>
        <v/>
      </c>
      <c r="O110" s="44"/>
      <c r="P110" s="1011"/>
      <c r="Q110" s="1011"/>
      <c r="R110" s="475" t="str">
        <f>IFERROR(IF(OR('別紙様式3-2（４・５月）'!Z112="ベア加算",'別紙様式3-2（４・５月）'!R112=""),"",P110*VLOOKUP(N110,【参考】数式用!$AD$2:$AH$37,MATCH(O110,【参考】数式用!$K$4:$N$4,0)+1,0)),"")</f>
        <v/>
      </c>
      <c r="S110" s="54"/>
      <c r="T110" s="1011"/>
      <c r="U110" s="1011"/>
      <c r="V110" s="483" t="str">
        <f>IFERROR(IF(AND('別紙様式3-2（４・５月）'!O112="",O110&lt;&gt;""),P110,P110*VLOOKUP(AF110,【参考】数式用4!$EY$3:$GF$106,MATCH(N110,【参考】数式用4!$EY$2:$GF$2,0))),"")</f>
        <v/>
      </c>
      <c r="W110" s="44"/>
      <c r="X110" s="464"/>
      <c r="Y110" s="992" t="str">
        <f>IFERROR(IF(OR('別紙様式3-2（４・５月）'!R112="",'別紙様式3-2（４・５月）'!Z112="ベア加算"),"",X110*VLOOKUP(N110,【参考】数式用!$AD$2:$AH$37,MATCH(W110,【参考】数式用!$K$4:$N$4,0)+1,0)),"")</f>
        <v/>
      </c>
      <c r="Z110" s="992"/>
      <c r="AA110" s="54"/>
      <c r="AB110" s="464"/>
      <c r="AC110" s="340" t="str">
        <f>IFERROR(IF(AND('別紙様式3-2（４・５月）'!O112="",W110&lt;&gt;"",W110&lt;&gt;"―"),X110,X110*VLOOKUP(AG110,【参考】数式用4!$EY$3:$GF$106,MATCH(N110,【参考】数式用4!$EY$2:$GF$2,0))),"")</f>
        <v/>
      </c>
      <c r="AD110" s="462" t="str">
        <f t="shared" si="2"/>
        <v/>
      </c>
      <c r="AE110" s="420" t="str">
        <f t="shared" si="3"/>
        <v/>
      </c>
      <c r="AF110" s="333" t="str">
        <f>IF(O110="","",'別紙様式3-2（４・５月）'!O112&amp;'別紙様式3-2（４・５月）'!P112&amp;'別紙様式3-2（４・５月）'!Q112&amp;"から"&amp;O110)</f>
        <v/>
      </c>
      <c r="AG110" s="333" t="str">
        <f>IF(OR(W110="",W110="―"),"",'別紙様式3-2（４・５月）'!O112&amp;'別紙様式3-2（４・５月）'!P112&amp;'別紙様式3-2（４・５月）'!Q112&amp;"から"&amp;W110)</f>
        <v/>
      </c>
      <c r="AH110" s="306"/>
      <c r="AI110" s="306"/>
      <c r="AJ110" s="306"/>
      <c r="AK110" s="306"/>
      <c r="AL110" s="306"/>
      <c r="AM110" s="306"/>
      <c r="AN110" s="306"/>
      <c r="AO110" s="306"/>
    </row>
    <row r="111" spans="1:41" customFormat="1" ht="25" customHeight="1">
      <c r="A111" s="334">
        <v>98</v>
      </c>
      <c r="B111" s="909" t="str">
        <f>IF(基本情報入力シート!C150="","",基本情報入力シート!C150)</f>
        <v/>
      </c>
      <c r="C111" s="909"/>
      <c r="D111" s="909"/>
      <c r="E111" s="909"/>
      <c r="F111" s="909"/>
      <c r="G111" s="909"/>
      <c r="H111" s="909"/>
      <c r="I111" s="909"/>
      <c r="J111" s="325" t="str">
        <f>IF(基本情報入力シート!M150="","",基本情報入力シート!M150)</f>
        <v/>
      </c>
      <c r="K111" s="325" t="str">
        <f>IF(基本情報入力シート!R150="","",基本情報入力シート!R150)</f>
        <v/>
      </c>
      <c r="L111" s="325" t="str">
        <f>IF(基本情報入力シート!W150="","",基本情報入力シート!W150)</f>
        <v/>
      </c>
      <c r="M111" s="335" t="str">
        <f>IF(基本情報入力シート!X150="","",基本情報入力シート!X150)</f>
        <v/>
      </c>
      <c r="N111" s="339" t="str">
        <f>IF(基本情報入力シート!Y150="","",基本情報入力シート!Y150)</f>
        <v/>
      </c>
      <c r="O111" s="44"/>
      <c r="P111" s="1011"/>
      <c r="Q111" s="1011"/>
      <c r="R111" s="475" t="str">
        <f>IFERROR(IF(OR('別紙様式3-2（４・５月）'!Z113="ベア加算",'別紙様式3-2（４・５月）'!R113=""),"",P111*VLOOKUP(N111,【参考】数式用!$AD$2:$AH$37,MATCH(O111,【参考】数式用!$K$4:$N$4,0)+1,0)),"")</f>
        <v/>
      </c>
      <c r="S111" s="54"/>
      <c r="T111" s="1011"/>
      <c r="U111" s="1011"/>
      <c r="V111" s="483" t="str">
        <f>IFERROR(IF(AND('別紙様式3-2（４・５月）'!O113="",O111&lt;&gt;""),P111,P111*VLOOKUP(AF111,【参考】数式用4!$EY$3:$GF$106,MATCH(N111,【参考】数式用4!$EY$2:$GF$2,0))),"")</f>
        <v/>
      </c>
      <c r="W111" s="44"/>
      <c r="X111" s="464"/>
      <c r="Y111" s="992" t="str">
        <f>IFERROR(IF(OR('別紙様式3-2（４・５月）'!R113="",'別紙様式3-2（４・５月）'!Z113="ベア加算"),"",X111*VLOOKUP(N111,【参考】数式用!$AD$2:$AH$37,MATCH(W111,【参考】数式用!$K$4:$N$4,0)+1,0)),"")</f>
        <v/>
      </c>
      <c r="Z111" s="992"/>
      <c r="AA111" s="54"/>
      <c r="AB111" s="464"/>
      <c r="AC111" s="340" t="str">
        <f>IFERROR(IF(AND('別紙様式3-2（４・５月）'!O113="",W111&lt;&gt;"",W111&lt;&gt;"―"),X111,X111*VLOOKUP(AG111,【参考】数式用4!$EY$3:$GF$106,MATCH(N111,【参考】数式用4!$EY$2:$GF$2,0))),"")</f>
        <v/>
      </c>
      <c r="AD111" s="462" t="str">
        <f t="shared" si="2"/>
        <v/>
      </c>
      <c r="AE111" s="420" t="str">
        <f t="shared" si="3"/>
        <v/>
      </c>
      <c r="AF111" s="333" t="str">
        <f>IF(O111="","",'別紙様式3-2（４・５月）'!O113&amp;'別紙様式3-2（４・５月）'!P113&amp;'別紙様式3-2（４・５月）'!Q113&amp;"から"&amp;O111)</f>
        <v/>
      </c>
      <c r="AG111" s="333" t="str">
        <f>IF(OR(W111="",W111="―"),"",'別紙様式3-2（４・５月）'!O113&amp;'別紙様式3-2（４・５月）'!P113&amp;'別紙様式3-2（４・５月）'!Q113&amp;"から"&amp;W111)</f>
        <v/>
      </c>
      <c r="AH111" s="306"/>
      <c r="AI111" s="306"/>
      <c r="AJ111" s="306"/>
      <c r="AK111" s="306"/>
      <c r="AL111" s="306"/>
      <c r="AM111" s="306"/>
      <c r="AN111" s="306"/>
      <c r="AO111" s="306"/>
    </row>
    <row r="112" spans="1:41" customFormat="1" ht="25" customHeight="1">
      <c r="A112" s="334">
        <v>99</v>
      </c>
      <c r="B112" s="909" t="str">
        <f>IF(基本情報入力シート!C151="","",基本情報入力シート!C151)</f>
        <v/>
      </c>
      <c r="C112" s="909"/>
      <c r="D112" s="909"/>
      <c r="E112" s="909"/>
      <c r="F112" s="909"/>
      <c r="G112" s="909"/>
      <c r="H112" s="909"/>
      <c r="I112" s="909"/>
      <c r="J112" s="325" t="str">
        <f>IF(基本情報入力シート!M151="","",基本情報入力シート!M151)</f>
        <v/>
      </c>
      <c r="K112" s="325" t="str">
        <f>IF(基本情報入力シート!R151="","",基本情報入力シート!R151)</f>
        <v/>
      </c>
      <c r="L112" s="325" t="str">
        <f>IF(基本情報入力シート!W151="","",基本情報入力シート!W151)</f>
        <v/>
      </c>
      <c r="M112" s="335" t="str">
        <f>IF(基本情報入力シート!X151="","",基本情報入力シート!X151)</f>
        <v/>
      </c>
      <c r="N112" s="339" t="str">
        <f>IF(基本情報入力シート!Y151="","",基本情報入力シート!Y151)</f>
        <v/>
      </c>
      <c r="O112" s="44"/>
      <c r="P112" s="1011"/>
      <c r="Q112" s="1011"/>
      <c r="R112" s="475" t="str">
        <f>IFERROR(IF(OR('別紙様式3-2（４・５月）'!Z114="ベア加算",'別紙様式3-2（４・５月）'!R114=""),"",P112*VLOOKUP(N112,【参考】数式用!$AD$2:$AH$37,MATCH(O112,【参考】数式用!$K$4:$N$4,0)+1,0)),"")</f>
        <v/>
      </c>
      <c r="S112" s="54"/>
      <c r="T112" s="1011"/>
      <c r="U112" s="1011"/>
      <c r="V112" s="483" t="str">
        <f>IFERROR(IF(AND('別紙様式3-2（４・５月）'!O114="",O112&lt;&gt;""),P112,P112*VLOOKUP(AF112,【参考】数式用4!$EY$3:$GF$106,MATCH(N112,【参考】数式用4!$EY$2:$GF$2,0))),"")</f>
        <v/>
      </c>
      <c r="W112" s="44"/>
      <c r="X112" s="464"/>
      <c r="Y112" s="992" t="str">
        <f>IFERROR(IF(OR('別紙様式3-2（４・５月）'!R114="",'別紙様式3-2（４・５月）'!Z114="ベア加算"),"",X112*VLOOKUP(N112,【参考】数式用!$AD$2:$AH$37,MATCH(W112,【参考】数式用!$K$4:$N$4,0)+1,0)),"")</f>
        <v/>
      </c>
      <c r="Z112" s="992"/>
      <c r="AA112" s="54"/>
      <c r="AB112" s="464"/>
      <c r="AC112" s="340" t="str">
        <f>IFERROR(IF(AND('別紙様式3-2（４・５月）'!O114="",W112&lt;&gt;"",W112&lt;&gt;"―"),X112,X112*VLOOKUP(AG112,【参考】数式用4!$EY$3:$GF$106,MATCH(N112,【参考】数式用4!$EY$2:$GF$2,0))),"")</f>
        <v/>
      </c>
      <c r="AD112" s="462" t="str">
        <f t="shared" si="2"/>
        <v/>
      </c>
      <c r="AE112" s="420" t="str">
        <f t="shared" si="3"/>
        <v/>
      </c>
      <c r="AF112" s="333" t="str">
        <f>IF(O112="","",'別紙様式3-2（４・５月）'!O114&amp;'別紙様式3-2（４・５月）'!P114&amp;'別紙様式3-2（４・５月）'!Q114&amp;"から"&amp;O112)</f>
        <v/>
      </c>
      <c r="AG112" s="333" t="str">
        <f>IF(OR(W112="",W112="―"),"",'別紙様式3-2（４・５月）'!O114&amp;'別紙様式3-2（４・５月）'!P114&amp;'別紙様式3-2（４・５月）'!Q114&amp;"から"&amp;W112)</f>
        <v/>
      </c>
      <c r="AH112" s="306"/>
      <c r="AI112" s="306"/>
      <c r="AJ112" s="306"/>
      <c r="AK112" s="306"/>
      <c r="AL112" s="306"/>
      <c r="AM112" s="306"/>
      <c r="AN112" s="306"/>
      <c r="AO112" s="306"/>
    </row>
    <row r="113" spans="1:41" customFormat="1" ht="25" customHeight="1">
      <c r="A113" s="334">
        <v>100</v>
      </c>
      <c r="B113" s="909" t="str">
        <f>IF(基本情報入力シート!C152="","",基本情報入力シート!C152)</f>
        <v/>
      </c>
      <c r="C113" s="909"/>
      <c r="D113" s="909"/>
      <c r="E113" s="909"/>
      <c r="F113" s="909"/>
      <c r="G113" s="909"/>
      <c r="H113" s="909"/>
      <c r="I113" s="909"/>
      <c r="J113" s="325" t="str">
        <f>IF(基本情報入力シート!M152="","",基本情報入力シート!M152)</f>
        <v/>
      </c>
      <c r="K113" s="325" t="str">
        <f>IF(基本情報入力シート!R152="","",基本情報入力シート!R152)</f>
        <v/>
      </c>
      <c r="L113" s="325" t="str">
        <f>IF(基本情報入力シート!W152="","",基本情報入力シート!W152)</f>
        <v/>
      </c>
      <c r="M113" s="335" t="str">
        <f>IF(基本情報入力シート!X152="","",基本情報入力シート!X152)</f>
        <v/>
      </c>
      <c r="N113" s="339" t="str">
        <f>IF(基本情報入力シート!Y152="","",基本情報入力シート!Y152)</f>
        <v/>
      </c>
      <c r="O113" s="44"/>
      <c r="P113" s="1011"/>
      <c r="Q113" s="1011"/>
      <c r="R113" s="475" t="str">
        <f>IFERROR(IF(OR('別紙様式3-2（４・５月）'!Z115="ベア加算",'別紙様式3-2（４・５月）'!R115=""),"",P113*VLOOKUP(N113,【参考】数式用!$AD$2:$AH$37,MATCH(O113,【参考】数式用!$K$4:$N$4,0)+1,0)),"")</f>
        <v/>
      </c>
      <c r="S113" s="54"/>
      <c r="T113" s="1011"/>
      <c r="U113" s="1011"/>
      <c r="V113" s="483" t="str">
        <f>IFERROR(IF(AND('別紙様式3-2（４・５月）'!O115="",O113&lt;&gt;""),P113,P113*VLOOKUP(AF113,【参考】数式用4!$EY$3:$GF$106,MATCH(N113,【参考】数式用4!$EY$2:$GF$2,0))),"")</f>
        <v/>
      </c>
      <c r="W113" s="44"/>
      <c r="X113" s="464"/>
      <c r="Y113" s="992" t="str">
        <f>IFERROR(IF(OR('別紙様式3-2（４・５月）'!R115="",'別紙様式3-2（４・５月）'!Z115="ベア加算"),"",X113*VLOOKUP(N113,【参考】数式用!$AD$2:$AH$37,MATCH(W113,【参考】数式用!$K$4:$N$4,0)+1,0)),"")</f>
        <v/>
      </c>
      <c r="Z113" s="992"/>
      <c r="AA113" s="54"/>
      <c r="AB113" s="464"/>
      <c r="AC113" s="340" t="str">
        <f>IFERROR(IF(AND('別紙様式3-2（４・５月）'!O115="",W113&lt;&gt;"",W113&lt;&gt;"―"),X113,X113*VLOOKUP(AG113,【参考】数式用4!$EY$3:$GF$106,MATCH(N113,【参考】数式用4!$EY$2:$GF$2,0))),"")</f>
        <v/>
      </c>
      <c r="AD113" s="462" t="str">
        <f t="shared" si="2"/>
        <v/>
      </c>
      <c r="AE113" s="420" t="str">
        <f t="shared" si="3"/>
        <v/>
      </c>
      <c r="AF113" s="333" t="str">
        <f>IF(O113="","",'別紙様式3-2（４・５月）'!O115&amp;'別紙様式3-2（４・５月）'!P115&amp;'別紙様式3-2（４・５月）'!Q115&amp;"から"&amp;O113)</f>
        <v/>
      </c>
      <c r="AG113" s="333" t="str">
        <f>IF(OR(W113="",W113="―"),"",'別紙様式3-2（４・５月）'!O115&amp;'別紙様式3-2（４・５月）'!P115&amp;'別紙様式3-2（４・５月）'!Q115&amp;"から"&amp;W113)</f>
        <v/>
      </c>
      <c r="AH113" s="306"/>
      <c r="AI113" s="306"/>
      <c r="AJ113" s="306"/>
      <c r="AK113" s="306"/>
      <c r="AL113" s="306"/>
      <c r="AM113" s="306"/>
      <c r="AN113" s="306"/>
      <c r="AO113" s="306"/>
    </row>
    <row r="114" spans="1:41" s="324" customFormat="1" ht="25" customHeight="1">
      <c r="A114" s="469" t="s">
        <v>284</v>
      </c>
      <c r="B114" s="909" t="str">
        <f>IF(基本情報入力シート!C153="","",基本情報入力シート!C153)</f>
        <v/>
      </c>
      <c r="C114" s="909"/>
      <c r="D114" s="909"/>
      <c r="E114" s="909"/>
      <c r="F114" s="909"/>
      <c r="G114" s="909"/>
      <c r="H114" s="909"/>
      <c r="I114" s="909"/>
      <c r="J114" s="325" t="str">
        <f>IF(基本情報入力シート!M153="","",基本情報入力シート!M153)</f>
        <v/>
      </c>
      <c r="K114" s="325" t="str">
        <f>IF(基本情報入力シート!R153="","",基本情報入力シート!R153)</f>
        <v/>
      </c>
      <c r="L114" s="325" t="str">
        <f>IF(基本情報入力シート!W153="","",基本情報入力シート!W153)</f>
        <v/>
      </c>
      <c r="M114" s="335" t="str">
        <f>IF(基本情報入力シート!X153="","",基本情報入力シート!X153)</f>
        <v/>
      </c>
      <c r="N114" s="339" t="str">
        <f>IF(基本情報入力シート!Y153="","",基本情報入力シート!Y153)</f>
        <v/>
      </c>
      <c r="O114" s="44"/>
      <c r="P114" s="1011"/>
      <c r="Q114" s="1011"/>
      <c r="R114" s="475" t="str">
        <f>IFERROR(IF(OR('別紙様式3-2（４・５月）'!Z116="ベア加算",'別紙様式3-2（４・５月）'!R116=""),"",P114*VLOOKUP(N114,【参考】数式用!$AD$2:$AH$37,MATCH(O114,【参考】数式用!$K$4:$N$4,0)+1,0)),"")</f>
        <v/>
      </c>
      <c r="S114" s="54"/>
      <c r="T114" s="1011"/>
      <c r="U114" s="1011"/>
      <c r="V114" s="483" t="str">
        <f>IFERROR(IF(AND('別紙様式3-2（４・５月）'!O116="",O114&lt;&gt;""),P114,P114*VLOOKUP(AF114,【参考】数式用4!$EY$3:$GF$106,MATCH(N114,【参考】数式用4!$EY$2:$GF$2,0))),"")</f>
        <v/>
      </c>
      <c r="W114" s="44"/>
      <c r="X114" s="464"/>
      <c r="Y114" s="992" t="str">
        <f>IFERROR(IF(OR('別紙様式3-2（４・５月）'!R116="",'別紙様式3-2（４・５月）'!Z116="ベア加算"),"",X114*VLOOKUP(N114,【参考】数式用!$AD$2:$AH$37,MATCH(W114,【参考】数式用!$K$4:$N$4,0)+1,0)),"")</f>
        <v/>
      </c>
      <c r="Z114" s="992"/>
      <c r="AA114" s="54"/>
      <c r="AB114" s="464"/>
      <c r="AC114" s="340" t="str">
        <f>IFERROR(IF(AND('別紙様式3-2（４・５月）'!O116="",W114&lt;&gt;"",W114&lt;&gt;"―"),X114,X114*VLOOKUP(AG114,【参考】数式用4!$EY$3:$GF$106,MATCH(N114,【参考】数式用4!$EY$2:$GF$2,0))),"")</f>
        <v/>
      </c>
      <c r="AD114" s="462" t="str">
        <f t="shared" si="2"/>
        <v/>
      </c>
      <c r="AE114" s="420" t="str">
        <f t="shared" si="3"/>
        <v/>
      </c>
      <c r="AF114" s="419" t="str">
        <f>IF(O114="","",'別紙様式3-2（４・５月）'!O116&amp;'別紙様式3-2（４・５月）'!P116&amp;'別紙様式3-2（４・５月）'!Q116&amp;"から"&amp;O114)</f>
        <v/>
      </c>
      <c r="AG114" s="333" t="str">
        <f>IF(OR(W114="",W114="―"),"",'別紙様式3-2（４・５月）'!O116&amp;'別紙様式3-2（４・５月）'!P116&amp;'別紙様式3-2（４・５月）'!Q116&amp;"から"&amp;W114)</f>
        <v/>
      </c>
    </row>
    <row r="115" spans="1:41" ht="25" customHeight="1">
      <c r="A115" s="334">
        <v>101</v>
      </c>
      <c r="B115" s="909" t="str">
        <f>IF(基本情報入力シート!C154="","",基本情報入力シート!C154)</f>
        <v/>
      </c>
      <c r="C115" s="909"/>
      <c r="D115" s="909"/>
      <c r="E115" s="909"/>
      <c r="F115" s="909"/>
      <c r="G115" s="909"/>
      <c r="H115" s="909"/>
      <c r="I115" s="909"/>
      <c r="J115" s="325" t="str">
        <f>IF(基本情報入力シート!M154="","",基本情報入力シート!M154)</f>
        <v/>
      </c>
      <c r="K115" s="325" t="str">
        <f>IF(基本情報入力シート!R154="","",基本情報入力シート!R154)</f>
        <v/>
      </c>
      <c r="L115" s="325" t="str">
        <f>IF(基本情報入力シート!W154="","",基本情報入力シート!W154)</f>
        <v/>
      </c>
      <c r="M115" s="335" t="str">
        <f>IF(基本情報入力シート!X154="","",基本情報入力シート!X154)</f>
        <v/>
      </c>
      <c r="N115" s="339" t="str">
        <f>IF(基本情報入力シート!Y154="","",基本情報入力シート!Y154)</f>
        <v/>
      </c>
      <c r="O115" s="44"/>
      <c r="P115" s="1011"/>
      <c r="Q115" s="1011"/>
      <c r="R115" s="475" t="str">
        <f>IFERROR(IF(OR('別紙様式3-2（４・５月）'!Z117="ベア加算",'別紙様式3-2（４・５月）'!R117=""),"",P115*VLOOKUP(N115,【参考】数式用!$AD$2:$AH$37,MATCH(O115,【参考】数式用!$K$4:$N$4,0)+1,0)),"")</f>
        <v/>
      </c>
      <c r="S115" s="54"/>
      <c r="T115" s="1011"/>
      <c r="U115" s="1011"/>
      <c r="V115" s="483" t="str">
        <f>IFERROR(IF(AND('別紙様式3-2（４・５月）'!O117="",O115&lt;&gt;""),P115,P115*VLOOKUP(AF115,【参考】数式用4!$EY$3:$GF$106,MATCH(N115,【参考】数式用4!$EY$2:$GF$2,0))),"")</f>
        <v/>
      </c>
      <c r="W115" s="44"/>
      <c r="X115" s="464"/>
      <c r="Y115" s="992" t="str">
        <f>IFERROR(IF(OR('別紙様式3-2（４・５月）'!R117="",'別紙様式3-2（４・５月）'!Z117="ベア加算"),"",X115*VLOOKUP(N115,【参考】数式用!$AD$2:$AH$37,MATCH(W115,【参考】数式用!$K$4:$N$4,0)+1,0)),"")</f>
        <v/>
      </c>
      <c r="Z115" s="992"/>
      <c r="AA115" s="54"/>
      <c r="AB115" s="464"/>
      <c r="AC115" s="340" t="str">
        <f>IFERROR(IF(AND('別紙様式3-2（４・５月）'!O117="",W115&lt;&gt;"",W115&lt;&gt;"―"),X115,X115*VLOOKUP(AG115,【参考】数式用4!$EY$3:$GF$106,MATCH(N115,【参考】数式用4!$EY$2:$GF$2,0))),"")</f>
        <v/>
      </c>
      <c r="AD115" s="462" t="str">
        <f t="shared" si="2"/>
        <v/>
      </c>
      <c r="AE115" s="420" t="str">
        <f t="shared" si="3"/>
        <v/>
      </c>
      <c r="AF115" s="419" t="str">
        <f>IF(O115="","",'別紙様式3-2（４・５月）'!O117&amp;'別紙様式3-2（４・５月）'!P117&amp;'別紙様式3-2（４・５月）'!Q117&amp;"から"&amp;O115)</f>
        <v/>
      </c>
      <c r="AG115" s="333" t="str">
        <f>IF(OR(W115="",W115="―"),"",'別紙様式3-2（４・５月）'!O117&amp;'別紙様式3-2（４・５月）'!P117&amp;'別紙様式3-2（４・５月）'!Q117&amp;"から"&amp;W115)</f>
        <v/>
      </c>
    </row>
    <row r="116" spans="1:41" ht="25" customHeight="1">
      <c r="A116" s="334">
        <v>102</v>
      </c>
      <c r="B116" s="909" t="str">
        <f>IF(基本情報入力シート!C155="","",基本情報入力シート!C155)</f>
        <v/>
      </c>
      <c r="C116" s="909"/>
      <c r="D116" s="909"/>
      <c r="E116" s="909"/>
      <c r="F116" s="909"/>
      <c r="G116" s="909"/>
      <c r="H116" s="909"/>
      <c r="I116" s="909"/>
      <c r="J116" s="325" t="str">
        <f>IF(基本情報入力シート!M155="","",基本情報入力シート!M155)</f>
        <v/>
      </c>
      <c r="K116" s="325" t="str">
        <f>IF(基本情報入力シート!R155="","",基本情報入力シート!R155)</f>
        <v/>
      </c>
      <c r="L116" s="325" t="str">
        <f>IF(基本情報入力シート!W155="","",基本情報入力シート!W155)</f>
        <v/>
      </c>
      <c r="M116" s="335" t="str">
        <f>IF(基本情報入力シート!X155="","",基本情報入力シート!X155)</f>
        <v/>
      </c>
      <c r="N116" s="339" t="str">
        <f>IF(基本情報入力シート!Y155="","",基本情報入力シート!Y155)</f>
        <v/>
      </c>
      <c r="O116" s="44"/>
      <c r="P116" s="1011"/>
      <c r="Q116" s="1011"/>
      <c r="R116" s="475" t="str">
        <f>IFERROR(IF(OR('別紙様式3-2（４・５月）'!Z118="ベア加算",'別紙様式3-2（４・５月）'!R118=""),"",P116*VLOOKUP(N116,【参考】数式用!$AD$2:$AH$37,MATCH(O116,【参考】数式用!$K$4:$N$4,0)+1,0)),"")</f>
        <v/>
      </c>
      <c r="S116" s="54"/>
      <c r="T116" s="1011"/>
      <c r="U116" s="1011"/>
      <c r="V116" s="483" t="str">
        <f>IFERROR(IF(AND('別紙様式3-2（４・５月）'!O118="",O116&lt;&gt;""),P116,P116*VLOOKUP(AF116,【参考】数式用4!$EY$3:$GF$106,MATCH(N116,【参考】数式用4!$EY$2:$GF$2,0))),"")</f>
        <v/>
      </c>
      <c r="W116" s="44"/>
      <c r="X116" s="464"/>
      <c r="Y116" s="992" t="str">
        <f>IFERROR(IF(OR('別紙様式3-2（４・５月）'!R118="",'別紙様式3-2（４・５月）'!Z118="ベア加算"),"",X116*VLOOKUP(N116,【参考】数式用!$AD$2:$AH$37,MATCH(W116,【参考】数式用!$K$4:$N$4,0)+1,0)),"")</f>
        <v/>
      </c>
      <c r="Z116" s="992"/>
      <c r="AA116" s="54"/>
      <c r="AB116" s="464"/>
      <c r="AC116" s="340" t="str">
        <f>IFERROR(IF(AND('別紙様式3-2（４・５月）'!O118="",W116&lt;&gt;"",W116&lt;&gt;"―"),X116,X116*VLOOKUP(AG116,【参考】数式用4!$EY$3:$GF$106,MATCH(N116,【参考】数式用4!$EY$2:$GF$2,0))),"")</f>
        <v/>
      </c>
      <c r="AD116" s="462" t="str">
        <f t="shared" si="2"/>
        <v/>
      </c>
      <c r="AE116" s="420" t="str">
        <f t="shared" si="3"/>
        <v/>
      </c>
      <c r="AF116" s="419" t="str">
        <f>IF(O116="","",'別紙様式3-2（４・５月）'!O118&amp;'別紙様式3-2（４・５月）'!P118&amp;'別紙様式3-2（４・５月）'!Q118&amp;"から"&amp;O116)</f>
        <v/>
      </c>
      <c r="AG116" s="333" t="str">
        <f>IF(OR(W116="",W116="―"),"",'別紙様式3-2（４・５月）'!O118&amp;'別紙様式3-2（４・５月）'!P118&amp;'別紙様式3-2（４・５月）'!Q118&amp;"から"&amp;W116)</f>
        <v/>
      </c>
    </row>
    <row r="117" spans="1:41" ht="25" customHeight="1">
      <c r="A117" s="334">
        <v>103</v>
      </c>
      <c r="B117" s="909" t="str">
        <f>IF(基本情報入力シート!C156="","",基本情報入力シート!C156)</f>
        <v/>
      </c>
      <c r="C117" s="909"/>
      <c r="D117" s="909"/>
      <c r="E117" s="909"/>
      <c r="F117" s="909"/>
      <c r="G117" s="909"/>
      <c r="H117" s="909"/>
      <c r="I117" s="909"/>
      <c r="J117" s="325" t="str">
        <f>IF(基本情報入力シート!M156="","",基本情報入力シート!M156)</f>
        <v/>
      </c>
      <c r="K117" s="325" t="str">
        <f>IF(基本情報入力シート!R156="","",基本情報入力シート!R156)</f>
        <v/>
      </c>
      <c r="L117" s="325" t="str">
        <f>IF(基本情報入力シート!W156="","",基本情報入力シート!W156)</f>
        <v/>
      </c>
      <c r="M117" s="335" t="str">
        <f>IF(基本情報入力シート!X156="","",基本情報入力シート!X156)</f>
        <v/>
      </c>
      <c r="N117" s="339" t="str">
        <f>IF(基本情報入力シート!Y156="","",基本情報入力シート!Y156)</f>
        <v/>
      </c>
      <c r="O117" s="44"/>
      <c r="P117" s="1011"/>
      <c r="Q117" s="1011"/>
      <c r="R117" s="475" t="str">
        <f>IFERROR(IF(OR('別紙様式3-2（４・５月）'!Z119="ベア加算",'別紙様式3-2（４・５月）'!R119=""),"",P117*VLOOKUP(N117,【参考】数式用!$AD$2:$AH$37,MATCH(O117,【参考】数式用!$K$4:$N$4,0)+1,0)),"")</f>
        <v/>
      </c>
      <c r="S117" s="54"/>
      <c r="T117" s="1011"/>
      <c r="U117" s="1011"/>
      <c r="V117" s="483" t="str">
        <f>IFERROR(IF(AND('別紙様式3-2（４・５月）'!O119="",O117&lt;&gt;""),P117,P117*VLOOKUP(AF117,【参考】数式用4!$EY$3:$GF$106,MATCH(N117,【参考】数式用4!$EY$2:$GF$2,0))),"")</f>
        <v/>
      </c>
      <c r="W117" s="44"/>
      <c r="X117" s="464"/>
      <c r="Y117" s="992" t="str">
        <f>IFERROR(IF(OR('別紙様式3-2（４・５月）'!R119="",'別紙様式3-2（４・５月）'!Z119="ベア加算"),"",X117*VLOOKUP(N117,【参考】数式用!$AD$2:$AH$37,MATCH(W117,【参考】数式用!$K$4:$N$4,0)+1,0)),"")</f>
        <v/>
      </c>
      <c r="Z117" s="992"/>
      <c r="AA117" s="54"/>
      <c r="AB117" s="464"/>
      <c r="AC117" s="340" t="str">
        <f>IFERROR(IF(AND('別紙様式3-2（４・５月）'!O119="",W117&lt;&gt;"",W117&lt;&gt;"―"),X117,X117*VLOOKUP(AG117,【参考】数式用4!$EY$3:$GF$106,MATCH(N117,【参考】数式用4!$EY$2:$GF$2,0))),"")</f>
        <v/>
      </c>
      <c r="AD117" s="462" t="str">
        <f t="shared" si="2"/>
        <v/>
      </c>
      <c r="AE117" s="420" t="str">
        <f t="shared" si="3"/>
        <v/>
      </c>
      <c r="AF117" s="333" t="str">
        <f>IF(O117="","",'別紙様式3-2（４・５月）'!O119&amp;'別紙様式3-2（４・５月）'!P119&amp;'別紙様式3-2（４・５月）'!Q119&amp;"から"&amp;O117)</f>
        <v/>
      </c>
      <c r="AG117" s="333" t="str">
        <f>IF(OR(W117="",W117="―"),"",'別紙様式3-2（４・５月）'!O119&amp;'別紙様式3-2（４・５月）'!P119&amp;'別紙様式3-2（４・５月）'!Q119&amp;"から"&amp;W117)</f>
        <v/>
      </c>
    </row>
    <row r="118" spans="1:41" ht="25" customHeight="1">
      <c r="A118" s="334">
        <v>104</v>
      </c>
      <c r="B118" s="909" t="str">
        <f>IF(基本情報入力シート!C157="","",基本情報入力シート!C157)</f>
        <v/>
      </c>
      <c r="C118" s="909"/>
      <c r="D118" s="909"/>
      <c r="E118" s="909"/>
      <c r="F118" s="909"/>
      <c r="G118" s="909"/>
      <c r="H118" s="909"/>
      <c r="I118" s="909"/>
      <c r="J118" s="325" t="str">
        <f>IF(基本情報入力シート!M157="","",基本情報入力シート!M157)</f>
        <v/>
      </c>
      <c r="K118" s="325" t="str">
        <f>IF(基本情報入力シート!R157="","",基本情報入力シート!R157)</f>
        <v/>
      </c>
      <c r="L118" s="325" t="str">
        <f>IF(基本情報入力シート!W157="","",基本情報入力シート!W157)</f>
        <v/>
      </c>
      <c r="M118" s="335" t="str">
        <f>IF(基本情報入力シート!X157="","",基本情報入力シート!X157)</f>
        <v/>
      </c>
      <c r="N118" s="339" t="str">
        <f>IF(基本情報入力シート!Y157="","",基本情報入力シート!Y157)</f>
        <v/>
      </c>
      <c r="O118" s="44"/>
      <c r="P118" s="1011"/>
      <c r="Q118" s="1011"/>
      <c r="R118" s="475" t="str">
        <f>IFERROR(IF(OR('別紙様式3-2（４・５月）'!Z120="ベア加算",'別紙様式3-2（４・５月）'!R120=""),"",P118*VLOOKUP(N118,【参考】数式用!$AD$2:$AH$37,MATCH(O118,【参考】数式用!$K$4:$N$4,0)+1,0)),"")</f>
        <v/>
      </c>
      <c r="S118" s="54"/>
      <c r="T118" s="1011"/>
      <c r="U118" s="1011"/>
      <c r="V118" s="483" t="str">
        <f>IFERROR(IF(AND('別紙様式3-2（４・５月）'!O120="",O118&lt;&gt;""),P118,P118*VLOOKUP(AF118,【参考】数式用4!$EY$3:$GF$106,MATCH(N118,【参考】数式用4!$EY$2:$GF$2,0))),"")</f>
        <v/>
      </c>
      <c r="W118" s="44"/>
      <c r="X118" s="464"/>
      <c r="Y118" s="992" t="str">
        <f>IFERROR(IF(OR('別紙様式3-2（４・５月）'!R120="",'別紙様式3-2（４・５月）'!Z120="ベア加算"),"",X118*VLOOKUP(N118,【参考】数式用!$AD$2:$AH$37,MATCH(W118,【参考】数式用!$K$4:$N$4,0)+1,0)),"")</f>
        <v/>
      </c>
      <c r="Z118" s="992"/>
      <c r="AA118" s="54"/>
      <c r="AB118" s="464"/>
      <c r="AC118" s="340" t="str">
        <f>IFERROR(IF(AND('別紙様式3-2（４・５月）'!O120="",W118&lt;&gt;"",W118&lt;&gt;"―"),X118,X118*VLOOKUP(AG118,【参考】数式用4!$EY$3:$GF$106,MATCH(N118,【参考】数式用4!$EY$2:$GF$2,0))),"")</f>
        <v/>
      </c>
      <c r="AD118" s="462" t="str">
        <f t="shared" si="2"/>
        <v/>
      </c>
      <c r="AE118" s="420" t="str">
        <f t="shared" si="3"/>
        <v/>
      </c>
      <c r="AF118" s="333" t="str">
        <f>IF(O118="","",'別紙様式3-2（４・５月）'!O120&amp;'別紙様式3-2（４・５月）'!P120&amp;'別紙様式3-2（４・５月）'!Q120&amp;"から"&amp;O118)</f>
        <v/>
      </c>
      <c r="AG118" s="333" t="str">
        <f>IF(OR(W118="",W118="―"),"",'別紙様式3-2（４・５月）'!O120&amp;'別紙様式3-2（４・５月）'!P120&amp;'別紙様式3-2（４・５月）'!Q120&amp;"から"&amp;W118)</f>
        <v/>
      </c>
    </row>
    <row r="119" spans="1:41" ht="25" customHeight="1">
      <c r="A119" s="334">
        <v>105</v>
      </c>
      <c r="B119" s="909" t="str">
        <f>IF(基本情報入力シート!C158="","",基本情報入力シート!C158)</f>
        <v/>
      </c>
      <c r="C119" s="909"/>
      <c r="D119" s="909"/>
      <c r="E119" s="909"/>
      <c r="F119" s="909"/>
      <c r="G119" s="909"/>
      <c r="H119" s="909"/>
      <c r="I119" s="909"/>
      <c r="J119" s="325" t="str">
        <f>IF(基本情報入力シート!M158="","",基本情報入力シート!M158)</f>
        <v/>
      </c>
      <c r="K119" s="325" t="str">
        <f>IF(基本情報入力シート!R158="","",基本情報入力シート!R158)</f>
        <v/>
      </c>
      <c r="L119" s="325" t="str">
        <f>IF(基本情報入力シート!W158="","",基本情報入力シート!W158)</f>
        <v/>
      </c>
      <c r="M119" s="335" t="str">
        <f>IF(基本情報入力シート!X158="","",基本情報入力シート!X158)</f>
        <v/>
      </c>
      <c r="N119" s="339" t="str">
        <f>IF(基本情報入力シート!Y158="","",基本情報入力シート!Y158)</f>
        <v/>
      </c>
      <c r="O119" s="44"/>
      <c r="P119" s="1011"/>
      <c r="Q119" s="1011"/>
      <c r="R119" s="475" t="str">
        <f>IFERROR(IF(OR('別紙様式3-2（４・５月）'!Z121="ベア加算",'別紙様式3-2（４・５月）'!R121=""),"",P119*VLOOKUP(N119,【参考】数式用!$AD$2:$AH$37,MATCH(O119,【参考】数式用!$K$4:$N$4,0)+1,0)),"")</f>
        <v/>
      </c>
      <c r="S119" s="54"/>
      <c r="T119" s="1011"/>
      <c r="U119" s="1011"/>
      <c r="V119" s="483" t="str">
        <f>IFERROR(IF(AND('別紙様式3-2（４・５月）'!O121="",O119&lt;&gt;""),P119,P119*VLOOKUP(AF119,【参考】数式用4!$EY$3:$GF$106,MATCH(N119,【参考】数式用4!$EY$2:$GF$2,0))),"")</f>
        <v/>
      </c>
      <c r="W119" s="44"/>
      <c r="X119" s="464"/>
      <c r="Y119" s="992" t="str">
        <f>IFERROR(IF(OR('別紙様式3-2（４・５月）'!R121="",'別紙様式3-2（４・５月）'!Z121="ベア加算"),"",X119*VLOOKUP(N119,【参考】数式用!$AD$2:$AH$37,MATCH(W119,【参考】数式用!$K$4:$N$4,0)+1,0)),"")</f>
        <v/>
      </c>
      <c r="Z119" s="992"/>
      <c r="AA119" s="54"/>
      <c r="AB119" s="464"/>
      <c r="AC119" s="340" t="str">
        <f>IFERROR(IF(AND('別紙様式3-2（４・５月）'!O121="",W119&lt;&gt;"",W119&lt;&gt;"―"),X119,X119*VLOOKUP(AG119,【参考】数式用4!$EY$3:$GF$106,MATCH(N119,【参考】数式用4!$EY$2:$GF$2,0))),"")</f>
        <v/>
      </c>
      <c r="AD119" s="462" t="str">
        <f t="shared" si="2"/>
        <v/>
      </c>
      <c r="AE119" s="420" t="str">
        <f t="shared" si="3"/>
        <v/>
      </c>
      <c r="AF119" s="333" t="str">
        <f>IF(O119="","",'別紙様式3-2（４・５月）'!O121&amp;'別紙様式3-2（４・５月）'!P121&amp;'別紙様式3-2（４・５月）'!Q121&amp;"から"&amp;O119)</f>
        <v/>
      </c>
      <c r="AG119" s="333" t="str">
        <f>IF(OR(W119="",W119="―"),"",'別紙様式3-2（４・５月）'!O121&amp;'別紙様式3-2（４・５月）'!P121&amp;'別紙様式3-2（４・５月）'!Q121&amp;"から"&amp;W119)</f>
        <v/>
      </c>
    </row>
    <row r="120" spans="1:41" ht="25" customHeight="1">
      <c r="A120" s="334">
        <v>106</v>
      </c>
      <c r="B120" s="909" t="str">
        <f>IF(基本情報入力シート!C159="","",基本情報入力シート!C159)</f>
        <v/>
      </c>
      <c r="C120" s="909"/>
      <c r="D120" s="909"/>
      <c r="E120" s="909"/>
      <c r="F120" s="909"/>
      <c r="G120" s="909"/>
      <c r="H120" s="909"/>
      <c r="I120" s="909"/>
      <c r="J120" s="325" t="str">
        <f>IF(基本情報入力シート!M159="","",基本情報入力シート!M159)</f>
        <v/>
      </c>
      <c r="K120" s="325" t="str">
        <f>IF(基本情報入力シート!R159="","",基本情報入力シート!R159)</f>
        <v/>
      </c>
      <c r="L120" s="325" t="str">
        <f>IF(基本情報入力シート!W159="","",基本情報入力シート!W159)</f>
        <v/>
      </c>
      <c r="M120" s="335" t="str">
        <f>IF(基本情報入力シート!X159="","",基本情報入力シート!X159)</f>
        <v/>
      </c>
      <c r="N120" s="339" t="str">
        <f>IF(基本情報入力シート!Y159="","",基本情報入力シート!Y159)</f>
        <v/>
      </c>
      <c r="O120" s="44"/>
      <c r="P120" s="1011"/>
      <c r="Q120" s="1011"/>
      <c r="R120" s="475" t="str">
        <f>IFERROR(IF(OR('別紙様式3-2（４・５月）'!Z122="ベア加算",'別紙様式3-2（４・５月）'!R122=""),"",P120*VLOOKUP(N120,【参考】数式用!$AD$2:$AH$37,MATCH(O120,【参考】数式用!$K$4:$N$4,0)+1,0)),"")</f>
        <v/>
      </c>
      <c r="S120" s="54"/>
      <c r="T120" s="1011"/>
      <c r="U120" s="1011"/>
      <c r="V120" s="483" t="str">
        <f>IFERROR(IF(AND('別紙様式3-2（４・５月）'!O122="",O120&lt;&gt;""),P120,P120*VLOOKUP(AF120,【参考】数式用4!$EY$3:$GF$106,MATCH(N120,【参考】数式用4!$EY$2:$GF$2,0))),"")</f>
        <v/>
      </c>
      <c r="W120" s="44"/>
      <c r="X120" s="464"/>
      <c r="Y120" s="992" t="str">
        <f>IFERROR(IF(OR('別紙様式3-2（４・５月）'!R122="",'別紙様式3-2（４・５月）'!Z122="ベア加算"),"",X120*VLOOKUP(N120,【参考】数式用!$AD$2:$AH$37,MATCH(W120,【参考】数式用!$K$4:$N$4,0)+1,0)),"")</f>
        <v/>
      </c>
      <c r="Z120" s="992"/>
      <c r="AA120" s="54"/>
      <c r="AB120" s="464"/>
      <c r="AC120" s="340" t="str">
        <f>IFERROR(IF(AND('別紙様式3-2（４・５月）'!O122="",W120&lt;&gt;"",W120&lt;&gt;"―"),X120,X120*VLOOKUP(AG120,【参考】数式用4!$EY$3:$GF$106,MATCH(N120,【参考】数式用4!$EY$2:$GF$2,0))),"")</f>
        <v/>
      </c>
      <c r="AD120" s="462" t="str">
        <f t="shared" si="2"/>
        <v/>
      </c>
      <c r="AE120" s="420" t="str">
        <f t="shared" si="3"/>
        <v/>
      </c>
      <c r="AF120" s="333" t="str">
        <f>IF(O120="","",'別紙様式3-2（４・５月）'!O122&amp;'別紙様式3-2（４・５月）'!P122&amp;'別紙様式3-2（４・５月）'!Q122&amp;"から"&amp;O120)</f>
        <v/>
      </c>
      <c r="AG120" s="333" t="str">
        <f>IF(OR(W120="",W120="―"),"",'別紙様式3-2（４・５月）'!O122&amp;'別紙様式3-2（４・５月）'!P122&amp;'別紙様式3-2（４・５月）'!Q122&amp;"から"&amp;W120)</f>
        <v/>
      </c>
    </row>
    <row r="121" spans="1:41" ht="25" customHeight="1">
      <c r="A121" s="334">
        <v>107</v>
      </c>
      <c r="B121" s="909" t="str">
        <f>IF(基本情報入力シート!C160="","",基本情報入力シート!C160)</f>
        <v/>
      </c>
      <c r="C121" s="909"/>
      <c r="D121" s="909"/>
      <c r="E121" s="909"/>
      <c r="F121" s="909"/>
      <c r="G121" s="909"/>
      <c r="H121" s="909"/>
      <c r="I121" s="909"/>
      <c r="J121" s="325" t="str">
        <f>IF(基本情報入力シート!M160="","",基本情報入力シート!M160)</f>
        <v/>
      </c>
      <c r="K121" s="325" t="str">
        <f>IF(基本情報入力シート!R160="","",基本情報入力シート!R160)</f>
        <v/>
      </c>
      <c r="L121" s="325" t="str">
        <f>IF(基本情報入力シート!W160="","",基本情報入力シート!W160)</f>
        <v/>
      </c>
      <c r="M121" s="335" t="str">
        <f>IF(基本情報入力シート!X160="","",基本情報入力シート!X160)</f>
        <v/>
      </c>
      <c r="N121" s="339" t="str">
        <f>IF(基本情報入力シート!Y160="","",基本情報入力シート!Y160)</f>
        <v/>
      </c>
      <c r="O121" s="44"/>
      <c r="P121" s="1011"/>
      <c r="Q121" s="1011"/>
      <c r="R121" s="475" t="str">
        <f>IFERROR(IF(OR('別紙様式3-2（４・５月）'!Z123="ベア加算",'別紙様式3-2（４・５月）'!R123=""),"",P121*VLOOKUP(N121,【参考】数式用!$AD$2:$AH$37,MATCH(O121,【参考】数式用!$K$4:$N$4,0)+1,0)),"")</f>
        <v/>
      </c>
      <c r="S121" s="54"/>
      <c r="T121" s="1011"/>
      <c r="U121" s="1011"/>
      <c r="V121" s="483" t="str">
        <f>IFERROR(IF(AND('別紙様式3-2（４・５月）'!O123="",O121&lt;&gt;""),P121,P121*VLOOKUP(AF121,【参考】数式用4!$EY$3:$GF$106,MATCH(N121,【参考】数式用4!$EY$2:$GF$2,0))),"")</f>
        <v/>
      </c>
      <c r="W121" s="44"/>
      <c r="X121" s="464"/>
      <c r="Y121" s="992" t="str">
        <f>IFERROR(IF(OR('別紙様式3-2（４・５月）'!R123="",'別紙様式3-2（４・５月）'!Z123="ベア加算"),"",X121*VLOOKUP(N121,【参考】数式用!$AD$2:$AH$37,MATCH(W121,【参考】数式用!$K$4:$N$4,0)+1,0)),"")</f>
        <v/>
      </c>
      <c r="Z121" s="992"/>
      <c r="AA121" s="54"/>
      <c r="AB121" s="464"/>
      <c r="AC121" s="340" t="str">
        <f>IFERROR(IF(AND('別紙様式3-2（４・５月）'!O123="",W121&lt;&gt;"",W121&lt;&gt;"―"),X121,X121*VLOOKUP(AG121,【参考】数式用4!$EY$3:$GF$106,MATCH(N121,【参考】数式用4!$EY$2:$GF$2,0))),"")</f>
        <v/>
      </c>
      <c r="AD121" s="462" t="str">
        <f t="shared" si="2"/>
        <v/>
      </c>
      <c r="AE121" s="420" t="str">
        <f t="shared" si="3"/>
        <v/>
      </c>
      <c r="AF121" s="333" t="str">
        <f>IF(O121="","",'別紙様式3-2（４・５月）'!O123&amp;'別紙様式3-2（４・５月）'!P123&amp;'別紙様式3-2（４・５月）'!Q123&amp;"から"&amp;O121)</f>
        <v/>
      </c>
      <c r="AG121" s="333" t="str">
        <f>IF(OR(W121="",W121="―"),"",'別紙様式3-2（４・５月）'!O123&amp;'別紙様式3-2（４・５月）'!P123&amp;'別紙様式3-2（４・５月）'!Q123&amp;"から"&amp;W121)</f>
        <v/>
      </c>
    </row>
    <row r="122" spans="1:41" ht="25" customHeight="1">
      <c r="A122" s="334">
        <v>108</v>
      </c>
      <c r="B122" s="909" t="str">
        <f>IF(基本情報入力シート!C161="","",基本情報入力シート!C161)</f>
        <v/>
      </c>
      <c r="C122" s="909"/>
      <c r="D122" s="909"/>
      <c r="E122" s="909"/>
      <c r="F122" s="909"/>
      <c r="G122" s="909"/>
      <c r="H122" s="909"/>
      <c r="I122" s="909"/>
      <c r="J122" s="325" t="str">
        <f>IF(基本情報入力シート!M161="","",基本情報入力シート!M161)</f>
        <v/>
      </c>
      <c r="K122" s="325" t="str">
        <f>IF(基本情報入力シート!R161="","",基本情報入力シート!R161)</f>
        <v/>
      </c>
      <c r="L122" s="325" t="str">
        <f>IF(基本情報入力シート!W161="","",基本情報入力シート!W161)</f>
        <v/>
      </c>
      <c r="M122" s="335" t="str">
        <f>IF(基本情報入力シート!X161="","",基本情報入力シート!X161)</f>
        <v/>
      </c>
      <c r="N122" s="339" t="str">
        <f>IF(基本情報入力シート!Y161="","",基本情報入力シート!Y161)</f>
        <v/>
      </c>
      <c r="O122" s="44"/>
      <c r="P122" s="1011"/>
      <c r="Q122" s="1011"/>
      <c r="R122" s="475" t="str">
        <f>IFERROR(IF(OR('別紙様式3-2（４・５月）'!Z124="ベア加算",'別紙様式3-2（４・５月）'!R124=""),"",P122*VLOOKUP(N122,【参考】数式用!$AD$2:$AH$37,MATCH(O122,【参考】数式用!$K$4:$N$4,0)+1,0)),"")</f>
        <v/>
      </c>
      <c r="S122" s="54"/>
      <c r="T122" s="1011"/>
      <c r="U122" s="1011"/>
      <c r="V122" s="483" t="str">
        <f>IFERROR(IF(AND('別紙様式3-2（４・５月）'!O124="",O122&lt;&gt;""),P122,P122*VLOOKUP(AF122,【参考】数式用4!$EY$3:$GF$106,MATCH(N122,【参考】数式用4!$EY$2:$GF$2,0))),"")</f>
        <v/>
      </c>
      <c r="W122" s="44"/>
      <c r="X122" s="464"/>
      <c r="Y122" s="992" t="str">
        <f>IFERROR(IF(OR('別紙様式3-2（４・５月）'!R124="",'別紙様式3-2（４・５月）'!Z124="ベア加算"),"",X122*VLOOKUP(N122,【参考】数式用!$AD$2:$AH$37,MATCH(W122,【参考】数式用!$K$4:$N$4,0)+1,0)),"")</f>
        <v/>
      </c>
      <c r="Z122" s="992"/>
      <c r="AA122" s="54"/>
      <c r="AB122" s="464"/>
      <c r="AC122" s="340" t="str">
        <f>IFERROR(IF(AND('別紙様式3-2（４・５月）'!O124="",W122&lt;&gt;"",W122&lt;&gt;"―"),X122,X122*VLOOKUP(AG122,【参考】数式用4!$EY$3:$GF$106,MATCH(N122,【参考】数式用4!$EY$2:$GF$2,0))),"")</f>
        <v/>
      </c>
      <c r="AD122" s="462" t="str">
        <f t="shared" si="2"/>
        <v/>
      </c>
      <c r="AE122" s="420" t="str">
        <f t="shared" si="3"/>
        <v/>
      </c>
      <c r="AF122" s="333" t="str">
        <f>IF(O122="","",'別紙様式3-2（４・５月）'!O124&amp;'別紙様式3-2（４・５月）'!P124&amp;'別紙様式3-2（４・５月）'!Q124&amp;"から"&amp;O122)</f>
        <v/>
      </c>
      <c r="AG122" s="333" t="str">
        <f>IF(OR(W122="",W122="―"),"",'別紙様式3-2（４・５月）'!O124&amp;'別紙様式3-2（４・５月）'!P124&amp;'別紙様式3-2（４・５月）'!Q124&amp;"から"&amp;W122)</f>
        <v/>
      </c>
    </row>
    <row r="123" spans="1:41" ht="25" customHeight="1">
      <c r="A123" s="334">
        <v>109</v>
      </c>
      <c r="B123" s="909" t="str">
        <f>IF(基本情報入力シート!C162="","",基本情報入力シート!C162)</f>
        <v/>
      </c>
      <c r="C123" s="909"/>
      <c r="D123" s="909"/>
      <c r="E123" s="909"/>
      <c r="F123" s="909"/>
      <c r="G123" s="909"/>
      <c r="H123" s="909"/>
      <c r="I123" s="909"/>
      <c r="J123" s="325" t="str">
        <f>IF(基本情報入力シート!M162="","",基本情報入力シート!M162)</f>
        <v/>
      </c>
      <c r="K123" s="325" t="str">
        <f>IF(基本情報入力シート!R162="","",基本情報入力シート!R162)</f>
        <v/>
      </c>
      <c r="L123" s="325" t="str">
        <f>IF(基本情報入力シート!W162="","",基本情報入力シート!W162)</f>
        <v/>
      </c>
      <c r="M123" s="335" t="str">
        <f>IF(基本情報入力シート!X162="","",基本情報入力シート!X162)</f>
        <v/>
      </c>
      <c r="N123" s="339" t="str">
        <f>IF(基本情報入力シート!Y162="","",基本情報入力シート!Y162)</f>
        <v/>
      </c>
      <c r="O123" s="44"/>
      <c r="P123" s="1011"/>
      <c r="Q123" s="1011"/>
      <c r="R123" s="475" t="str">
        <f>IFERROR(IF(OR('別紙様式3-2（４・５月）'!Z125="ベア加算",'別紙様式3-2（４・５月）'!R125=""),"",P123*VLOOKUP(N123,【参考】数式用!$AD$2:$AH$37,MATCH(O123,【参考】数式用!$K$4:$N$4,0)+1,0)),"")</f>
        <v/>
      </c>
      <c r="S123" s="54"/>
      <c r="T123" s="1011"/>
      <c r="U123" s="1011"/>
      <c r="V123" s="483" t="str">
        <f>IFERROR(IF(AND('別紙様式3-2（４・５月）'!O125="",O123&lt;&gt;""),P123,P123*VLOOKUP(AF123,【参考】数式用4!$EY$3:$GF$106,MATCH(N123,【参考】数式用4!$EY$2:$GF$2,0))),"")</f>
        <v/>
      </c>
      <c r="W123" s="44"/>
      <c r="X123" s="464"/>
      <c r="Y123" s="992" t="str">
        <f>IFERROR(IF(OR('別紙様式3-2（４・５月）'!R125="",'別紙様式3-2（４・５月）'!Z125="ベア加算"),"",X123*VLOOKUP(N123,【参考】数式用!$AD$2:$AH$37,MATCH(W123,【参考】数式用!$K$4:$N$4,0)+1,0)),"")</f>
        <v/>
      </c>
      <c r="Z123" s="992"/>
      <c r="AA123" s="54"/>
      <c r="AB123" s="464"/>
      <c r="AC123" s="340" t="str">
        <f>IFERROR(IF(AND('別紙様式3-2（４・５月）'!O125="",W123&lt;&gt;"",W123&lt;&gt;"―"),X123,X123*VLOOKUP(AG123,【参考】数式用4!$EY$3:$GF$106,MATCH(N123,【参考】数式用4!$EY$2:$GF$2,0))),"")</f>
        <v/>
      </c>
      <c r="AD123" s="462" t="str">
        <f t="shared" si="2"/>
        <v/>
      </c>
      <c r="AE123" s="420" t="str">
        <f t="shared" si="3"/>
        <v/>
      </c>
      <c r="AF123" s="333" t="str">
        <f>IF(O123="","",'別紙様式3-2（４・５月）'!O125&amp;'別紙様式3-2（４・５月）'!P125&amp;'別紙様式3-2（４・５月）'!Q125&amp;"から"&amp;O123)</f>
        <v/>
      </c>
      <c r="AG123" s="333" t="str">
        <f>IF(OR(W123="",W123="―"),"",'別紙様式3-2（４・５月）'!O125&amp;'別紙様式3-2（４・５月）'!P125&amp;'別紙様式3-2（４・５月）'!Q125&amp;"から"&amp;W123)</f>
        <v/>
      </c>
    </row>
    <row r="124" spans="1:41" ht="25" customHeight="1">
      <c r="A124" s="334">
        <v>110</v>
      </c>
      <c r="B124" s="909" t="str">
        <f>IF(基本情報入力シート!C163="","",基本情報入力シート!C163)</f>
        <v/>
      </c>
      <c r="C124" s="909"/>
      <c r="D124" s="909"/>
      <c r="E124" s="909"/>
      <c r="F124" s="909"/>
      <c r="G124" s="909"/>
      <c r="H124" s="909"/>
      <c r="I124" s="909"/>
      <c r="J124" s="325" t="str">
        <f>IF(基本情報入力シート!M163="","",基本情報入力シート!M163)</f>
        <v/>
      </c>
      <c r="K124" s="325" t="str">
        <f>IF(基本情報入力シート!R163="","",基本情報入力シート!R163)</f>
        <v/>
      </c>
      <c r="L124" s="325" t="str">
        <f>IF(基本情報入力シート!W163="","",基本情報入力シート!W163)</f>
        <v/>
      </c>
      <c r="M124" s="335" t="str">
        <f>IF(基本情報入力シート!X163="","",基本情報入力シート!X163)</f>
        <v/>
      </c>
      <c r="N124" s="339" t="str">
        <f>IF(基本情報入力シート!Y163="","",基本情報入力シート!Y163)</f>
        <v/>
      </c>
      <c r="O124" s="44"/>
      <c r="P124" s="1011"/>
      <c r="Q124" s="1011"/>
      <c r="R124" s="475" t="str">
        <f>IFERROR(IF(OR('別紙様式3-2（４・５月）'!Z126="ベア加算",'別紙様式3-2（４・５月）'!R126=""),"",P124*VLOOKUP(N124,【参考】数式用!$AD$2:$AH$37,MATCH(O124,【参考】数式用!$K$4:$N$4,0)+1,0)),"")</f>
        <v/>
      </c>
      <c r="S124" s="54"/>
      <c r="T124" s="1011"/>
      <c r="U124" s="1011"/>
      <c r="V124" s="483" t="str">
        <f>IFERROR(IF(AND('別紙様式3-2（４・５月）'!O126="",O124&lt;&gt;""),P124,P124*VLOOKUP(AF124,【参考】数式用4!$EY$3:$GF$106,MATCH(N124,【参考】数式用4!$EY$2:$GF$2,0))),"")</f>
        <v/>
      </c>
      <c r="W124" s="44"/>
      <c r="X124" s="464"/>
      <c r="Y124" s="992" t="str">
        <f>IFERROR(IF(OR('別紙様式3-2（４・５月）'!R126="",'別紙様式3-2（４・５月）'!Z126="ベア加算"),"",X124*VLOOKUP(N124,【参考】数式用!$AD$2:$AH$37,MATCH(W124,【参考】数式用!$K$4:$N$4,0)+1,0)),"")</f>
        <v/>
      </c>
      <c r="Z124" s="992"/>
      <c r="AA124" s="54"/>
      <c r="AB124" s="464"/>
      <c r="AC124" s="340" t="str">
        <f>IFERROR(IF(AND('別紙様式3-2（４・５月）'!O126="",W124&lt;&gt;"",W124&lt;&gt;"―"),X124,X124*VLOOKUP(AG124,【参考】数式用4!$EY$3:$GF$106,MATCH(N124,【参考】数式用4!$EY$2:$GF$2,0))),"")</f>
        <v/>
      </c>
      <c r="AD124" s="462" t="str">
        <f t="shared" si="2"/>
        <v/>
      </c>
      <c r="AE124" s="420" t="str">
        <f t="shared" si="3"/>
        <v/>
      </c>
      <c r="AF124" s="333" t="str">
        <f>IF(O124="","",'別紙様式3-2（４・５月）'!O126&amp;'別紙様式3-2（４・５月）'!P126&amp;'別紙様式3-2（４・５月）'!Q126&amp;"から"&amp;O124)</f>
        <v/>
      </c>
      <c r="AG124" s="333" t="str">
        <f>IF(OR(W124="",W124="―"),"",'別紙様式3-2（４・５月）'!O126&amp;'別紙様式3-2（４・５月）'!P126&amp;'別紙様式3-2（４・５月）'!Q126&amp;"から"&amp;W124)</f>
        <v/>
      </c>
    </row>
    <row r="125" spans="1:41" ht="25" customHeight="1">
      <c r="A125" s="334">
        <v>111</v>
      </c>
      <c r="B125" s="909" t="str">
        <f>IF(基本情報入力シート!C164="","",基本情報入力シート!C164)</f>
        <v/>
      </c>
      <c r="C125" s="909"/>
      <c r="D125" s="909"/>
      <c r="E125" s="909"/>
      <c r="F125" s="909"/>
      <c r="G125" s="909"/>
      <c r="H125" s="909"/>
      <c r="I125" s="909"/>
      <c r="J125" s="325" t="str">
        <f>IF(基本情報入力シート!M164="","",基本情報入力シート!M164)</f>
        <v/>
      </c>
      <c r="K125" s="325" t="str">
        <f>IF(基本情報入力シート!R164="","",基本情報入力シート!R164)</f>
        <v/>
      </c>
      <c r="L125" s="325" t="str">
        <f>IF(基本情報入力シート!W164="","",基本情報入力シート!W164)</f>
        <v/>
      </c>
      <c r="M125" s="335" t="str">
        <f>IF(基本情報入力シート!X164="","",基本情報入力シート!X164)</f>
        <v/>
      </c>
      <c r="N125" s="339" t="str">
        <f>IF(基本情報入力シート!Y164="","",基本情報入力シート!Y164)</f>
        <v/>
      </c>
      <c r="O125" s="44"/>
      <c r="P125" s="1011"/>
      <c r="Q125" s="1011"/>
      <c r="R125" s="475" t="str">
        <f>IFERROR(IF(OR('別紙様式3-2（４・５月）'!Z127="ベア加算",'別紙様式3-2（４・５月）'!R127=""),"",P125*VLOOKUP(N125,【参考】数式用!$AD$2:$AH$37,MATCH(O125,【参考】数式用!$K$4:$N$4,0)+1,0)),"")</f>
        <v/>
      </c>
      <c r="S125" s="54"/>
      <c r="T125" s="1011"/>
      <c r="U125" s="1011"/>
      <c r="V125" s="483" t="str">
        <f>IFERROR(IF(AND('別紙様式3-2（４・５月）'!O127="",O125&lt;&gt;""),P125,P125*VLOOKUP(AF125,【参考】数式用4!$EY$3:$GF$106,MATCH(N125,【参考】数式用4!$EY$2:$GF$2,0))),"")</f>
        <v/>
      </c>
      <c r="W125" s="44"/>
      <c r="X125" s="464"/>
      <c r="Y125" s="992" t="str">
        <f>IFERROR(IF(OR('別紙様式3-2（４・５月）'!R127="",'別紙様式3-2（４・５月）'!Z127="ベア加算"),"",X125*VLOOKUP(N125,【参考】数式用!$AD$2:$AH$37,MATCH(W125,【参考】数式用!$K$4:$N$4,0)+1,0)),"")</f>
        <v/>
      </c>
      <c r="Z125" s="992"/>
      <c r="AA125" s="54"/>
      <c r="AB125" s="464"/>
      <c r="AC125" s="340" t="str">
        <f>IFERROR(IF(AND('別紙様式3-2（４・５月）'!O127="",W125&lt;&gt;"",W125&lt;&gt;"―"),X125,X125*VLOOKUP(AG125,【参考】数式用4!$EY$3:$GF$106,MATCH(N125,【参考】数式用4!$EY$2:$GF$2,0))),"")</f>
        <v/>
      </c>
      <c r="AD125" s="462" t="str">
        <f t="shared" si="2"/>
        <v/>
      </c>
      <c r="AE125" s="420" t="str">
        <f t="shared" si="3"/>
        <v/>
      </c>
      <c r="AF125" s="333" t="str">
        <f>IF(O125="","",'別紙様式3-2（４・５月）'!O127&amp;'別紙様式3-2（４・５月）'!P127&amp;'別紙様式3-2（４・５月）'!Q127&amp;"から"&amp;O125)</f>
        <v/>
      </c>
      <c r="AG125" s="333" t="str">
        <f>IF(OR(W125="",W125="―"),"",'別紙様式3-2（４・５月）'!O127&amp;'別紙様式3-2（４・５月）'!P127&amp;'別紙様式3-2（４・５月）'!Q127&amp;"から"&amp;W125)</f>
        <v/>
      </c>
    </row>
    <row r="126" spans="1:41" ht="25" customHeight="1">
      <c r="A126" s="334">
        <v>112</v>
      </c>
      <c r="B126" s="909" t="str">
        <f>IF(基本情報入力シート!C165="","",基本情報入力シート!C165)</f>
        <v/>
      </c>
      <c r="C126" s="909"/>
      <c r="D126" s="909"/>
      <c r="E126" s="909"/>
      <c r="F126" s="909"/>
      <c r="G126" s="909"/>
      <c r="H126" s="909"/>
      <c r="I126" s="909"/>
      <c r="J126" s="325" t="str">
        <f>IF(基本情報入力シート!M165="","",基本情報入力シート!M165)</f>
        <v/>
      </c>
      <c r="K126" s="325" t="str">
        <f>IF(基本情報入力シート!R165="","",基本情報入力シート!R165)</f>
        <v/>
      </c>
      <c r="L126" s="325" t="str">
        <f>IF(基本情報入力シート!W165="","",基本情報入力シート!W165)</f>
        <v/>
      </c>
      <c r="M126" s="335" t="str">
        <f>IF(基本情報入力シート!X165="","",基本情報入力シート!X165)</f>
        <v/>
      </c>
      <c r="N126" s="339" t="str">
        <f>IF(基本情報入力シート!Y165="","",基本情報入力シート!Y165)</f>
        <v/>
      </c>
      <c r="O126" s="44"/>
      <c r="P126" s="1011"/>
      <c r="Q126" s="1011"/>
      <c r="R126" s="475" t="str">
        <f>IFERROR(IF(OR('別紙様式3-2（４・５月）'!Z128="ベア加算",'別紙様式3-2（４・５月）'!R128=""),"",P126*VLOOKUP(N126,【参考】数式用!$AD$2:$AH$37,MATCH(O126,【参考】数式用!$K$4:$N$4,0)+1,0)),"")</f>
        <v/>
      </c>
      <c r="S126" s="54"/>
      <c r="T126" s="1011"/>
      <c r="U126" s="1011"/>
      <c r="V126" s="483" t="str">
        <f>IFERROR(IF(AND('別紙様式3-2（４・５月）'!O128="",O126&lt;&gt;""),P126,P126*VLOOKUP(AF126,【参考】数式用4!$EY$3:$GF$106,MATCH(N126,【参考】数式用4!$EY$2:$GF$2,0))),"")</f>
        <v/>
      </c>
      <c r="W126" s="44"/>
      <c r="X126" s="464"/>
      <c r="Y126" s="992" t="str">
        <f>IFERROR(IF(OR('別紙様式3-2（４・５月）'!R128="",'別紙様式3-2（４・５月）'!Z128="ベア加算"),"",X126*VLOOKUP(N126,【参考】数式用!$AD$2:$AH$37,MATCH(W126,【参考】数式用!$K$4:$N$4,0)+1,0)),"")</f>
        <v/>
      </c>
      <c r="Z126" s="992"/>
      <c r="AA126" s="54"/>
      <c r="AB126" s="464"/>
      <c r="AC126" s="340" t="str">
        <f>IFERROR(IF(AND('別紙様式3-2（４・５月）'!O128="",W126&lt;&gt;"",W126&lt;&gt;"―"),X126,X126*VLOOKUP(AG126,【参考】数式用4!$EY$3:$GF$106,MATCH(N126,【参考】数式用4!$EY$2:$GF$2,0))),"")</f>
        <v/>
      </c>
      <c r="AD126" s="462" t="str">
        <f t="shared" si="2"/>
        <v/>
      </c>
      <c r="AE126" s="420" t="str">
        <f t="shared" si="3"/>
        <v/>
      </c>
      <c r="AF126" s="333" t="str">
        <f>IF(O126="","",'別紙様式3-2（４・５月）'!O128&amp;'別紙様式3-2（４・５月）'!P128&amp;'別紙様式3-2（４・５月）'!Q128&amp;"から"&amp;O126)</f>
        <v/>
      </c>
      <c r="AG126" s="333" t="str">
        <f>IF(OR(W126="",W126="―"),"",'別紙様式3-2（４・５月）'!O128&amp;'別紙様式3-2（４・５月）'!P128&amp;'別紙様式3-2（４・５月）'!Q128&amp;"から"&amp;W126)</f>
        <v/>
      </c>
    </row>
    <row r="127" spans="1:41" ht="25" customHeight="1">
      <c r="A127" s="334">
        <v>113</v>
      </c>
      <c r="B127" s="909" t="str">
        <f>IF(基本情報入力シート!C166="","",基本情報入力シート!C166)</f>
        <v/>
      </c>
      <c r="C127" s="909"/>
      <c r="D127" s="909"/>
      <c r="E127" s="909"/>
      <c r="F127" s="909"/>
      <c r="G127" s="909"/>
      <c r="H127" s="909"/>
      <c r="I127" s="909"/>
      <c r="J127" s="325" t="str">
        <f>IF(基本情報入力シート!M166="","",基本情報入力シート!M166)</f>
        <v/>
      </c>
      <c r="K127" s="325" t="str">
        <f>IF(基本情報入力シート!R166="","",基本情報入力シート!R166)</f>
        <v/>
      </c>
      <c r="L127" s="325" t="str">
        <f>IF(基本情報入力シート!W166="","",基本情報入力シート!W166)</f>
        <v/>
      </c>
      <c r="M127" s="335" t="str">
        <f>IF(基本情報入力シート!X166="","",基本情報入力シート!X166)</f>
        <v/>
      </c>
      <c r="N127" s="339" t="str">
        <f>IF(基本情報入力シート!Y166="","",基本情報入力シート!Y166)</f>
        <v/>
      </c>
      <c r="O127" s="44"/>
      <c r="P127" s="1011"/>
      <c r="Q127" s="1011"/>
      <c r="R127" s="475" t="str">
        <f>IFERROR(IF(OR('別紙様式3-2（４・５月）'!Z129="ベア加算",'別紙様式3-2（４・５月）'!R129=""),"",P127*VLOOKUP(N127,【参考】数式用!$AD$2:$AH$37,MATCH(O127,【参考】数式用!$K$4:$N$4,0)+1,0)),"")</f>
        <v/>
      </c>
      <c r="S127" s="54"/>
      <c r="T127" s="1011"/>
      <c r="U127" s="1011"/>
      <c r="V127" s="483" t="str">
        <f>IFERROR(IF(AND('別紙様式3-2（４・５月）'!O129="",O127&lt;&gt;""),P127,P127*VLOOKUP(AF127,【参考】数式用4!$EY$3:$GF$106,MATCH(N127,【参考】数式用4!$EY$2:$GF$2,0))),"")</f>
        <v/>
      </c>
      <c r="W127" s="44"/>
      <c r="X127" s="464"/>
      <c r="Y127" s="992" t="str">
        <f>IFERROR(IF(OR('別紙様式3-2（４・５月）'!R129="",'別紙様式3-2（４・５月）'!Z129="ベア加算"),"",X127*VLOOKUP(N127,【参考】数式用!$AD$2:$AH$37,MATCH(W127,【参考】数式用!$K$4:$N$4,0)+1,0)),"")</f>
        <v/>
      </c>
      <c r="Z127" s="992"/>
      <c r="AA127" s="54"/>
      <c r="AB127" s="464"/>
      <c r="AC127" s="340" t="str">
        <f>IFERROR(IF(AND('別紙様式3-2（４・５月）'!O129="",W127&lt;&gt;"",W127&lt;&gt;"―"),X127,X127*VLOOKUP(AG127,【参考】数式用4!$EY$3:$GF$106,MATCH(N127,【参考】数式用4!$EY$2:$GF$2,0))),"")</f>
        <v/>
      </c>
      <c r="AD127" s="462" t="str">
        <f t="shared" si="2"/>
        <v/>
      </c>
      <c r="AE127" s="420" t="str">
        <f t="shared" si="3"/>
        <v/>
      </c>
      <c r="AF127" s="333" t="str">
        <f>IF(O127="","",'別紙様式3-2（４・５月）'!O129&amp;'別紙様式3-2（４・５月）'!P129&amp;'別紙様式3-2（４・５月）'!Q129&amp;"から"&amp;O127)</f>
        <v/>
      </c>
      <c r="AG127" s="333" t="str">
        <f>IF(OR(W127="",W127="―"),"",'別紙様式3-2（４・５月）'!O129&amp;'別紙様式3-2（４・５月）'!P129&amp;'別紙様式3-2（４・５月）'!Q129&amp;"から"&amp;W127)</f>
        <v/>
      </c>
    </row>
    <row r="128" spans="1:41" ht="25" customHeight="1">
      <c r="A128" s="334">
        <v>114</v>
      </c>
      <c r="B128" s="909" t="str">
        <f>IF(基本情報入力シート!C167="","",基本情報入力シート!C167)</f>
        <v/>
      </c>
      <c r="C128" s="909"/>
      <c r="D128" s="909"/>
      <c r="E128" s="909"/>
      <c r="F128" s="909"/>
      <c r="G128" s="909"/>
      <c r="H128" s="909"/>
      <c r="I128" s="909"/>
      <c r="J128" s="325" t="str">
        <f>IF(基本情報入力シート!M167="","",基本情報入力シート!M167)</f>
        <v/>
      </c>
      <c r="K128" s="325" t="str">
        <f>IF(基本情報入力シート!R167="","",基本情報入力シート!R167)</f>
        <v/>
      </c>
      <c r="L128" s="325" t="str">
        <f>IF(基本情報入力シート!W167="","",基本情報入力シート!W167)</f>
        <v/>
      </c>
      <c r="M128" s="335" t="str">
        <f>IF(基本情報入力シート!X167="","",基本情報入力シート!X167)</f>
        <v/>
      </c>
      <c r="N128" s="339" t="str">
        <f>IF(基本情報入力シート!Y167="","",基本情報入力シート!Y167)</f>
        <v/>
      </c>
      <c r="O128" s="44"/>
      <c r="P128" s="1011"/>
      <c r="Q128" s="1011"/>
      <c r="R128" s="475" t="str">
        <f>IFERROR(IF(OR('別紙様式3-2（４・５月）'!Z130="ベア加算",'別紙様式3-2（４・５月）'!R130=""),"",P128*VLOOKUP(N128,【参考】数式用!$AD$2:$AH$37,MATCH(O128,【参考】数式用!$K$4:$N$4,0)+1,0)),"")</f>
        <v/>
      </c>
      <c r="S128" s="54"/>
      <c r="T128" s="1011"/>
      <c r="U128" s="1011"/>
      <c r="V128" s="483" t="str">
        <f>IFERROR(IF(AND('別紙様式3-2（４・５月）'!O130="",O128&lt;&gt;""),P128,P128*VLOOKUP(AF128,【参考】数式用4!$EY$3:$GF$106,MATCH(N128,【参考】数式用4!$EY$2:$GF$2,0))),"")</f>
        <v/>
      </c>
      <c r="W128" s="44"/>
      <c r="X128" s="464"/>
      <c r="Y128" s="992" t="str">
        <f>IFERROR(IF(OR('別紙様式3-2（４・５月）'!R130="",'別紙様式3-2（４・５月）'!Z130="ベア加算"),"",X128*VLOOKUP(N128,【参考】数式用!$AD$2:$AH$37,MATCH(W128,【参考】数式用!$K$4:$N$4,0)+1,0)),"")</f>
        <v/>
      </c>
      <c r="Z128" s="992"/>
      <c r="AA128" s="54"/>
      <c r="AB128" s="464"/>
      <c r="AC128" s="340" t="str">
        <f>IFERROR(IF(AND('別紙様式3-2（４・５月）'!O130="",W128&lt;&gt;"",W128&lt;&gt;"―"),X128,X128*VLOOKUP(AG128,【参考】数式用4!$EY$3:$GF$106,MATCH(N128,【参考】数式用4!$EY$2:$GF$2,0))),"")</f>
        <v/>
      </c>
      <c r="AD128" s="462" t="str">
        <f t="shared" si="2"/>
        <v/>
      </c>
      <c r="AE128" s="420" t="str">
        <f t="shared" si="3"/>
        <v/>
      </c>
      <c r="AF128" s="333" t="str">
        <f>IF(O128="","",'別紙様式3-2（４・５月）'!O130&amp;'別紙様式3-2（４・５月）'!P130&amp;'別紙様式3-2（４・５月）'!Q130&amp;"から"&amp;O128)</f>
        <v/>
      </c>
      <c r="AG128" s="333" t="str">
        <f>IF(OR(W128="",W128="―"),"",'別紙様式3-2（４・５月）'!O130&amp;'別紙様式3-2（４・５月）'!P130&amp;'別紙様式3-2（４・５月）'!Q130&amp;"から"&amp;W128)</f>
        <v/>
      </c>
    </row>
    <row r="129" spans="1:41" ht="25" customHeight="1">
      <c r="A129" s="334">
        <v>115</v>
      </c>
      <c r="B129" s="909" t="str">
        <f>IF(基本情報入力シート!C168="","",基本情報入力シート!C168)</f>
        <v/>
      </c>
      <c r="C129" s="909"/>
      <c r="D129" s="909"/>
      <c r="E129" s="909"/>
      <c r="F129" s="909"/>
      <c r="G129" s="909"/>
      <c r="H129" s="909"/>
      <c r="I129" s="909"/>
      <c r="J129" s="325" t="str">
        <f>IF(基本情報入力シート!M168="","",基本情報入力シート!M168)</f>
        <v/>
      </c>
      <c r="K129" s="325" t="str">
        <f>IF(基本情報入力シート!R168="","",基本情報入力シート!R168)</f>
        <v/>
      </c>
      <c r="L129" s="325" t="str">
        <f>IF(基本情報入力シート!W168="","",基本情報入力シート!W168)</f>
        <v/>
      </c>
      <c r="M129" s="335" t="str">
        <f>IF(基本情報入力シート!X168="","",基本情報入力シート!X168)</f>
        <v/>
      </c>
      <c r="N129" s="339" t="str">
        <f>IF(基本情報入力シート!Y168="","",基本情報入力シート!Y168)</f>
        <v/>
      </c>
      <c r="O129" s="44"/>
      <c r="P129" s="1011"/>
      <c r="Q129" s="1011"/>
      <c r="R129" s="475" t="str">
        <f>IFERROR(IF(OR('別紙様式3-2（４・５月）'!Z131="ベア加算",'別紙様式3-2（４・５月）'!R131=""),"",P129*VLOOKUP(N129,【参考】数式用!$AD$2:$AH$37,MATCH(O129,【参考】数式用!$K$4:$N$4,0)+1,0)),"")</f>
        <v/>
      </c>
      <c r="S129" s="54"/>
      <c r="T129" s="1011"/>
      <c r="U129" s="1011"/>
      <c r="V129" s="483" t="str">
        <f>IFERROR(IF(AND('別紙様式3-2（４・５月）'!O131="",O129&lt;&gt;""),P129,P129*VLOOKUP(AF129,【参考】数式用4!$EY$3:$GF$106,MATCH(N129,【参考】数式用4!$EY$2:$GF$2,0))),"")</f>
        <v/>
      </c>
      <c r="W129" s="44"/>
      <c r="X129" s="464"/>
      <c r="Y129" s="992" t="str">
        <f>IFERROR(IF(OR('別紙様式3-2（４・５月）'!R131="",'別紙様式3-2（４・５月）'!Z131="ベア加算"),"",X129*VLOOKUP(N129,【参考】数式用!$AD$2:$AH$37,MATCH(W129,【参考】数式用!$K$4:$N$4,0)+1,0)),"")</f>
        <v/>
      </c>
      <c r="Z129" s="992"/>
      <c r="AA129" s="54"/>
      <c r="AB129" s="464"/>
      <c r="AC129" s="340" t="str">
        <f>IFERROR(IF(AND('別紙様式3-2（４・５月）'!O131="",W129&lt;&gt;"",W129&lt;&gt;"―"),X129,X129*VLOOKUP(AG129,【参考】数式用4!$EY$3:$GF$106,MATCH(N129,【参考】数式用4!$EY$2:$GF$2,0))),"")</f>
        <v/>
      </c>
      <c r="AD129" s="462" t="str">
        <f t="shared" si="2"/>
        <v/>
      </c>
      <c r="AE129" s="420" t="str">
        <f t="shared" si="3"/>
        <v/>
      </c>
      <c r="AF129" s="333" t="str">
        <f>IF(O129="","",'別紙様式3-2（４・５月）'!O131&amp;'別紙様式3-2（４・５月）'!P131&amp;'別紙様式3-2（４・５月）'!Q131&amp;"から"&amp;O129)</f>
        <v/>
      </c>
      <c r="AG129" s="333" t="str">
        <f>IF(OR(W129="",W129="―"),"",'別紙様式3-2（４・５月）'!O131&amp;'別紙様式3-2（４・５月）'!P131&amp;'別紙様式3-2（４・５月）'!Q131&amp;"から"&amp;W129)</f>
        <v/>
      </c>
    </row>
    <row r="130" spans="1:41" customFormat="1" ht="25" customHeight="1">
      <c r="A130" s="334">
        <v>116</v>
      </c>
      <c r="B130" s="909" t="str">
        <f>IF(基本情報入力シート!C169="","",基本情報入力シート!C169)</f>
        <v/>
      </c>
      <c r="C130" s="909"/>
      <c r="D130" s="909"/>
      <c r="E130" s="909"/>
      <c r="F130" s="909"/>
      <c r="G130" s="909"/>
      <c r="H130" s="909"/>
      <c r="I130" s="909"/>
      <c r="J130" s="325" t="str">
        <f>IF(基本情報入力シート!M169="","",基本情報入力シート!M169)</f>
        <v/>
      </c>
      <c r="K130" s="325" t="str">
        <f>IF(基本情報入力シート!R169="","",基本情報入力シート!R169)</f>
        <v/>
      </c>
      <c r="L130" s="325" t="str">
        <f>IF(基本情報入力シート!W169="","",基本情報入力シート!W169)</f>
        <v/>
      </c>
      <c r="M130" s="335" t="str">
        <f>IF(基本情報入力シート!X169="","",基本情報入力シート!X169)</f>
        <v/>
      </c>
      <c r="N130" s="339" t="str">
        <f>IF(基本情報入力シート!Y169="","",基本情報入力シート!Y169)</f>
        <v/>
      </c>
      <c r="O130" s="44"/>
      <c r="P130" s="1011"/>
      <c r="Q130" s="1011"/>
      <c r="R130" s="475" t="str">
        <f>IFERROR(IF(OR('別紙様式3-2（４・５月）'!Z132="ベア加算",'別紙様式3-2（４・５月）'!R132=""),"",P130*VLOOKUP(N130,【参考】数式用!$AD$2:$AH$37,MATCH(O130,【参考】数式用!$K$4:$N$4,0)+1,0)),"")</f>
        <v/>
      </c>
      <c r="S130" s="54"/>
      <c r="T130" s="1011"/>
      <c r="U130" s="1011"/>
      <c r="V130" s="483" t="str">
        <f>IFERROR(IF(AND('別紙様式3-2（４・５月）'!O132="",O130&lt;&gt;""),P130,P130*VLOOKUP(AF130,【参考】数式用4!$EY$3:$GF$106,MATCH(N130,【参考】数式用4!$EY$2:$GF$2,0))),"")</f>
        <v/>
      </c>
      <c r="W130" s="44"/>
      <c r="X130" s="464"/>
      <c r="Y130" s="992" t="str">
        <f>IFERROR(IF(OR('別紙様式3-2（４・５月）'!R132="",'別紙様式3-2（４・５月）'!Z132="ベア加算"),"",X130*VLOOKUP(N130,【参考】数式用!$AD$2:$AH$37,MATCH(W130,【参考】数式用!$K$4:$N$4,0)+1,0)),"")</f>
        <v/>
      </c>
      <c r="Z130" s="992"/>
      <c r="AA130" s="54"/>
      <c r="AB130" s="464"/>
      <c r="AC130" s="340" t="str">
        <f>IFERROR(IF(AND('別紙様式3-2（４・５月）'!O132="",W130&lt;&gt;"",W130&lt;&gt;"―"),X130,X130*VLOOKUP(AG130,【参考】数式用4!$EY$3:$GF$106,MATCH(N130,【参考】数式用4!$EY$2:$GF$2,0))),"")</f>
        <v/>
      </c>
      <c r="AD130" s="462" t="str">
        <f t="shared" si="2"/>
        <v/>
      </c>
      <c r="AE130" s="420" t="str">
        <f t="shared" si="3"/>
        <v/>
      </c>
      <c r="AF130" s="333" t="str">
        <f>IF(O130="","",'別紙様式3-2（４・５月）'!O132&amp;'別紙様式3-2（４・５月）'!P132&amp;'別紙様式3-2（４・５月）'!Q132&amp;"から"&amp;O130)</f>
        <v/>
      </c>
      <c r="AG130" s="333" t="str">
        <f>IF(OR(W130="",W130="―"),"",'別紙様式3-2（４・５月）'!O132&amp;'別紙様式3-2（４・５月）'!P132&amp;'別紙様式3-2（４・５月）'!Q132&amp;"から"&amp;W130)</f>
        <v/>
      </c>
      <c r="AH130" s="306"/>
      <c r="AI130" s="306"/>
      <c r="AJ130" s="306"/>
      <c r="AK130" s="306"/>
      <c r="AL130" s="306"/>
      <c r="AM130" s="306"/>
      <c r="AN130" s="306"/>
      <c r="AO130" s="306"/>
    </row>
    <row r="131" spans="1:41" customFormat="1" ht="25" customHeight="1">
      <c r="A131" s="334">
        <v>117</v>
      </c>
      <c r="B131" s="909" t="str">
        <f>IF(基本情報入力シート!C170="","",基本情報入力シート!C170)</f>
        <v/>
      </c>
      <c r="C131" s="909"/>
      <c r="D131" s="909"/>
      <c r="E131" s="909"/>
      <c r="F131" s="909"/>
      <c r="G131" s="909"/>
      <c r="H131" s="909"/>
      <c r="I131" s="909"/>
      <c r="J131" s="325" t="str">
        <f>IF(基本情報入力シート!M170="","",基本情報入力シート!M170)</f>
        <v/>
      </c>
      <c r="K131" s="325" t="str">
        <f>IF(基本情報入力シート!R170="","",基本情報入力シート!R170)</f>
        <v/>
      </c>
      <c r="L131" s="325" t="str">
        <f>IF(基本情報入力シート!W170="","",基本情報入力シート!W170)</f>
        <v/>
      </c>
      <c r="M131" s="335" t="str">
        <f>IF(基本情報入力シート!X170="","",基本情報入力シート!X170)</f>
        <v/>
      </c>
      <c r="N131" s="339" t="str">
        <f>IF(基本情報入力シート!Y170="","",基本情報入力シート!Y170)</f>
        <v/>
      </c>
      <c r="O131" s="44"/>
      <c r="P131" s="1011"/>
      <c r="Q131" s="1011"/>
      <c r="R131" s="475" t="str">
        <f>IFERROR(IF(OR('別紙様式3-2（４・５月）'!Z133="ベア加算",'別紙様式3-2（４・５月）'!R133=""),"",P131*VLOOKUP(N131,【参考】数式用!$AD$2:$AH$37,MATCH(O131,【参考】数式用!$K$4:$N$4,0)+1,0)),"")</f>
        <v/>
      </c>
      <c r="S131" s="54"/>
      <c r="T131" s="1011"/>
      <c r="U131" s="1011"/>
      <c r="V131" s="483" t="str">
        <f>IFERROR(IF(AND('別紙様式3-2（４・５月）'!O133="",O131&lt;&gt;""),P131,P131*VLOOKUP(AF131,【参考】数式用4!$EY$3:$GF$106,MATCH(N131,【参考】数式用4!$EY$2:$GF$2,0))),"")</f>
        <v/>
      </c>
      <c r="W131" s="44"/>
      <c r="X131" s="464"/>
      <c r="Y131" s="992" t="str">
        <f>IFERROR(IF(OR('別紙様式3-2（４・５月）'!R133="",'別紙様式3-2（４・５月）'!Z133="ベア加算"),"",X131*VLOOKUP(N131,【参考】数式用!$AD$2:$AH$37,MATCH(W131,【参考】数式用!$K$4:$N$4,0)+1,0)),"")</f>
        <v/>
      </c>
      <c r="Z131" s="992"/>
      <c r="AA131" s="54"/>
      <c r="AB131" s="464"/>
      <c r="AC131" s="340" t="str">
        <f>IFERROR(IF(AND('別紙様式3-2（４・５月）'!O133="",W131&lt;&gt;"",W131&lt;&gt;"―"),X131,X131*VLOOKUP(AG131,【参考】数式用4!$EY$3:$GF$106,MATCH(N131,【参考】数式用4!$EY$2:$GF$2,0))),"")</f>
        <v/>
      </c>
      <c r="AD131" s="462" t="str">
        <f t="shared" si="2"/>
        <v/>
      </c>
      <c r="AE131" s="420" t="str">
        <f t="shared" si="3"/>
        <v/>
      </c>
      <c r="AF131" s="333" t="str">
        <f>IF(O131="","",'別紙様式3-2（４・５月）'!O133&amp;'別紙様式3-2（４・５月）'!P133&amp;'別紙様式3-2（４・５月）'!Q133&amp;"から"&amp;O131)</f>
        <v/>
      </c>
      <c r="AG131" s="333" t="str">
        <f>IF(OR(W131="",W131="―"),"",'別紙様式3-2（４・５月）'!O133&amp;'別紙様式3-2（４・５月）'!P133&amp;'別紙様式3-2（４・５月）'!Q133&amp;"から"&amp;W131)</f>
        <v/>
      </c>
      <c r="AH131" s="306"/>
      <c r="AI131" s="306"/>
      <c r="AJ131" s="306"/>
      <c r="AK131" s="306"/>
      <c r="AL131" s="306"/>
      <c r="AM131" s="306"/>
      <c r="AN131" s="306"/>
      <c r="AO131" s="306"/>
    </row>
    <row r="132" spans="1:41" customFormat="1" ht="25" customHeight="1">
      <c r="A132" s="334">
        <v>118</v>
      </c>
      <c r="B132" s="909" t="str">
        <f>IF(基本情報入力シート!C171="","",基本情報入力シート!C171)</f>
        <v/>
      </c>
      <c r="C132" s="909"/>
      <c r="D132" s="909"/>
      <c r="E132" s="909"/>
      <c r="F132" s="909"/>
      <c r="G132" s="909"/>
      <c r="H132" s="909"/>
      <c r="I132" s="909"/>
      <c r="J132" s="325" t="str">
        <f>IF(基本情報入力シート!M171="","",基本情報入力シート!M171)</f>
        <v/>
      </c>
      <c r="K132" s="325" t="str">
        <f>IF(基本情報入力シート!R171="","",基本情報入力シート!R171)</f>
        <v/>
      </c>
      <c r="L132" s="325" t="str">
        <f>IF(基本情報入力シート!W171="","",基本情報入力シート!W171)</f>
        <v/>
      </c>
      <c r="M132" s="335" t="str">
        <f>IF(基本情報入力シート!X171="","",基本情報入力シート!X171)</f>
        <v/>
      </c>
      <c r="N132" s="339" t="str">
        <f>IF(基本情報入力シート!Y171="","",基本情報入力シート!Y171)</f>
        <v/>
      </c>
      <c r="O132" s="44"/>
      <c r="P132" s="1011"/>
      <c r="Q132" s="1011"/>
      <c r="R132" s="475" t="str">
        <f>IFERROR(IF(OR('別紙様式3-2（４・５月）'!Z134="ベア加算",'別紙様式3-2（４・５月）'!R134=""),"",P132*VLOOKUP(N132,【参考】数式用!$AD$2:$AH$37,MATCH(O132,【参考】数式用!$K$4:$N$4,0)+1,0)),"")</f>
        <v/>
      </c>
      <c r="S132" s="54"/>
      <c r="T132" s="1011"/>
      <c r="U132" s="1011"/>
      <c r="V132" s="483" t="str">
        <f>IFERROR(IF(AND('別紙様式3-2（４・５月）'!O134="",O132&lt;&gt;""),P132,P132*VLOOKUP(AF132,【参考】数式用4!$EY$3:$GF$106,MATCH(N132,【参考】数式用4!$EY$2:$GF$2,0))),"")</f>
        <v/>
      </c>
      <c r="W132" s="44"/>
      <c r="X132" s="464"/>
      <c r="Y132" s="992" t="str">
        <f>IFERROR(IF(OR('別紙様式3-2（４・５月）'!R134="",'別紙様式3-2（４・５月）'!Z134="ベア加算"),"",X132*VLOOKUP(N132,【参考】数式用!$AD$2:$AH$37,MATCH(W132,【参考】数式用!$K$4:$N$4,0)+1,0)),"")</f>
        <v/>
      </c>
      <c r="Z132" s="992"/>
      <c r="AA132" s="54"/>
      <c r="AB132" s="464"/>
      <c r="AC132" s="340" t="str">
        <f>IFERROR(IF(AND('別紙様式3-2（４・５月）'!O134="",W132&lt;&gt;"",W132&lt;&gt;"―"),X132,X132*VLOOKUP(AG132,【参考】数式用4!$EY$3:$GF$106,MATCH(N132,【参考】数式用4!$EY$2:$GF$2,0))),"")</f>
        <v/>
      </c>
      <c r="AD132" s="462" t="str">
        <f t="shared" si="2"/>
        <v/>
      </c>
      <c r="AE132" s="420" t="str">
        <f t="shared" si="3"/>
        <v/>
      </c>
      <c r="AF132" s="333" t="str">
        <f>IF(O132="","",'別紙様式3-2（４・５月）'!O134&amp;'別紙様式3-2（４・５月）'!P134&amp;'別紙様式3-2（４・５月）'!Q134&amp;"から"&amp;O132)</f>
        <v/>
      </c>
      <c r="AG132" s="333" t="str">
        <f>IF(OR(W132="",W132="―"),"",'別紙様式3-2（４・５月）'!O134&amp;'別紙様式3-2（４・５月）'!P134&amp;'別紙様式3-2（４・５月）'!Q134&amp;"から"&amp;W132)</f>
        <v/>
      </c>
      <c r="AH132" s="306"/>
      <c r="AI132" s="306"/>
      <c r="AJ132" s="306"/>
      <c r="AK132" s="306"/>
      <c r="AL132" s="306"/>
      <c r="AM132" s="306"/>
      <c r="AN132" s="306"/>
      <c r="AO132" s="306"/>
    </row>
    <row r="133" spans="1:41" customFormat="1" ht="25" customHeight="1">
      <c r="A133" s="334">
        <v>119</v>
      </c>
      <c r="B133" s="909" t="str">
        <f>IF(基本情報入力シート!C172="","",基本情報入力シート!C172)</f>
        <v/>
      </c>
      <c r="C133" s="909"/>
      <c r="D133" s="909"/>
      <c r="E133" s="909"/>
      <c r="F133" s="909"/>
      <c r="G133" s="909"/>
      <c r="H133" s="909"/>
      <c r="I133" s="909"/>
      <c r="J133" s="325" t="str">
        <f>IF(基本情報入力シート!M172="","",基本情報入力シート!M172)</f>
        <v/>
      </c>
      <c r="K133" s="325" t="str">
        <f>IF(基本情報入力シート!R172="","",基本情報入力シート!R172)</f>
        <v/>
      </c>
      <c r="L133" s="325" t="str">
        <f>IF(基本情報入力シート!W172="","",基本情報入力シート!W172)</f>
        <v/>
      </c>
      <c r="M133" s="335" t="str">
        <f>IF(基本情報入力シート!X172="","",基本情報入力シート!X172)</f>
        <v/>
      </c>
      <c r="N133" s="339" t="str">
        <f>IF(基本情報入力シート!Y172="","",基本情報入力シート!Y172)</f>
        <v/>
      </c>
      <c r="O133" s="44"/>
      <c r="P133" s="1011"/>
      <c r="Q133" s="1011"/>
      <c r="R133" s="475" t="str">
        <f>IFERROR(IF(OR('別紙様式3-2（４・５月）'!Z135="ベア加算",'別紙様式3-2（４・５月）'!R135=""),"",P133*VLOOKUP(N133,【参考】数式用!$AD$2:$AH$37,MATCH(O133,【参考】数式用!$K$4:$N$4,0)+1,0)),"")</f>
        <v/>
      </c>
      <c r="S133" s="54"/>
      <c r="T133" s="1011"/>
      <c r="U133" s="1011"/>
      <c r="V133" s="483" t="str">
        <f>IFERROR(IF(AND('別紙様式3-2（４・５月）'!O135="",O133&lt;&gt;""),P133,P133*VLOOKUP(AF133,【参考】数式用4!$EY$3:$GF$106,MATCH(N133,【参考】数式用4!$EY$2:$GF$2,0))),"")</f>
        <v/>
      </c>
      <c r="W133" s="44"/>
      <c r="X133" s="464"/>
      <c r="Y133" s="992" t="str">
        <f>IFERROR(IF(OR('別紙様式3-2（４・５月）'!R135="",'別紙様式3-2（４・５月）'!Z135="ベア加算"),"",X133*VLOOKUP(N133,【参考】数式用!$AD$2:$AH$37,MATCH(W133,【参考】数式用!$K$4:$N$4,0)+1,0)),"")</f>
        <v/>
      </c>
      <c r="Z133" s="992"/>
      <c r="AA133" s="54"/>
      <c r="AB133" s="464"/>
      <c r="AC133" s="340" t="str">
        <f>IFERROR(IF(AND('別紙様式3-2（４・５月）'!O135="",W133&lt;&gt;"",W133&lt;&gt;"―"),X133,X133*VLOOKUP(AG133,【参考】数式用4!$EY$3:$GF$106,MATCH(N133,【参考】数式用4!$EY$2:$GF$2,0))),"")</f>
        <v/>
      </c>
      <c r="AD133" s="462" t="str">
        <f t="shared" si="2"/>
        <v/>
      </c>
      <c r="AE133" s="420" t="str">
        <f t="shared" si="3"/>
        <v/>
      </c>
      <c r="AF133" s="333" t="str">
        <f>IF(O133="","",'別紙様式3-2（４・５月）'!O135&amp;'別紙様式3-2（４・５月）'!P135&amp;'別紙様式3-2（４・５月）'!Q135&amp;"から"&amp;O133)</f>
        <v/>
      </c>
      <c r="AG133" s="333" t="str">
        <f>IF(OR(W133="",W133="―"),"",'別紙様式3-2（４・５月）'!O135&amp;'別紙様式3-2（４・５月）'!P135&amp;'別紙様式3-2（４・５月）'!Q135&amp;"から"&amp;W133)</f>
        <v/>
      </c>
      <c r="AH133" s="306"/>
      <c r="AI133" s="306"/>
      <c r="AJ133" s="306"/>
      <c r="AK133" s="306"/>
      <c r="AL133" s="306"/>
      <c r="AM133" s="306"/>
      <c r="AN133" s="306"/>
      <c r="AO133" s="306"/>
    </row>
    <row r="134" spans="1:41" customFormat="1" ht="25" customHeight="1">
      <c r="A134" s="334">
        <v>120</v>
      </c>
      <c r="B134" s="909" t="str">
        <f>IF(基本情報入力シート!C173="","",基本情報入力シート!C173)</f>
        <v/>
      </c>
      <c r="C134" s="909"/>
      <c r="D134" s="909"/>
      <c r="E134" s="909"/>
      <c r="F134" s="909"/>
      <c r="G134" s="909"/>
      <c r="H134" s="909"/>
      <c r="I134" s="909"/>
      <c r="J134" s="325" t="str">
        <f>IF(基本情報入力シート!M173="","",基本情報入力シート!M173)</f>
        <v/>
      </c>
      <c r="K134" s="325" t="str">
        <f>IF(基本情報入力シート!R173="","",基本情報入力シート!R173)</f>
        <v/>
      </c>
      <c r="L134" s="325" t="str">
        <f>IF(基本情報入力シート!W173="","",基本情報入力シート!W173)</f>
        <v/>
      </c>
      <c r="M134" s="335" t="str">
        <f>IF(基本情報入力シート!X173="","",基本情報入力シート!X173)</f>
        <v/>
      </c>
      <c r="N134" s="339" t="str">
        <f>IF(基本情報入力シート!Y173="","",基本情報入力シート!Y173)</f>
        <v/>
      </c>
      <c r="O134" s="44"/>
      <c r="P134" s="1011"/>
      <c r="Q134" s="1011"/>
      <c r="R134" s="475" t="str">
        <f>IFERROR(IF(OR('別紙様式3-2（４・５月）'!Z136="ベア加算",'別紙様式3-2（４・５月）'!R136=""),"",P134*VLOOKUP(N134,【参考】数式用!$AD$2:$AH$37,MATCH(O134,【参考】数式用!$K$4:$N$4,0)+1,0)),"")</f>
        <v/>
      </c>
      <c r="S134" s="54"/>
      <c r="T134" s="1011"/>
      <c r="U134" s="1011"/>
      <c r="V134" s="483" t="str">
        <f>IFERROR(IF(AND('別紙様式3-2（４・５月）'!O136="",O134&lt;&gt;""),P134,P134*VLOOKUP(AF134,【参考】数式用4!$EY$3:$GF$106,MATCH(N134,【参考】数式用4!$EY$2:$GF$2,0))),"")</f>
        <v/>
      </c>
      <c r="W134" s="44"/>
      <c r="X134" s="464"/>
      <c r="Y134" s="992" t="str">
        <f>IFERROR(IF(OR('別紙様式3-2（４・５月）'!R136="",'別紙様式3-2（４・５月）'!Z136="ベア加算"),"",X134*VLOOKUP(N134,【参考】数式用!$AD$2:$AH$37,MATCH(W134,【参考】数式用!$K$4:$N$4,0)+1,0)),"")</f>
        <v/>
      </c>
      <c r="Z134" s="992"/>
      <c r="AA134" s="54"/>
      <c r="AB134" s="464"/>
      <c r="AC134" s="340" t="str">
        <f>IFERROR(IF(AND('別紙様式3-2（４・５月）'!O136="",W134&lt;&gt;"",W134&lt;&gt;"―"),X134,X134*VLOOKUP(AG134,【参考】数式用4!$EY$3:$GF$106,MATCH(N134,【参考】数式用4!$EY$2:$GF$2,0))),"")</f>
        <v/>
      </c>
      <c r="AD134" s="462" t="str">
        <f t="shared" si="2"/>
        <v/>
      </c>
      <c r="AE134" s="420" t="str">
        <f t="shared" si="3"/>
        <v/>
      </c>
      <c r="AF134" s="333" t="str">
        <f>IF(O134="","",'別紙様式3-2（４・５月）'!O136&amp;'別紙様式3-2（４・５月）'!P136&amp;'別紙様式3-2（４・５月）'!Q136&amp;"から"&amp;O134)</f>
        <v/>
      </c>
      <c r="AG134" s="333" t="str">
        <f>IF(OR(W134="",W134="―"),"",'別紙様式3-2（４・５月）'!O136&amp;'別紙様式3-2（４・５月）'!P136&amp;'別紙様式3-2（４・５月）'!Q136&amp;"から"&amp;W134)</f>
        <v/>
      </c>
      <c r="AH134" s="306"/>
      <c r="AI134" s="306"/>
      <c r="AJ134" s="306"/>
      <c r="AK134" s="306"/>
      <c r="AL134" s="306"/>
      <c r="AM134" s="306"/>
      <c r="AN134" s="306"/>
      <c r="AO134" s="306"/>
    </row>
    <row r="135" spans="1:41" customFormat="1" ht="25" customHeight="1">
      <c r="A135" s="334">
        <v>121</v>
      </c>
      <c r="B135" s="909" t="str">
        <f>IF(基本情報入力シート!C174="","",基本情報入力シート!C174)</f>
        <v/>
      </c>
      <c r="C135" s="909"/>
      <c r="D135" s="909"/>
      <c r="E135" s="909"/>
      <c r="F135" s="909"/>
      <c r="G135" s="909"/>
      <c r="H135" s="909"/>
      <c r="I135" s="909"/>
      <c r="J135" s="325" t="str">
        <f>IF(基本情報入力シート!M174="","",基本情報入力シート!M174)</f>
        <v/>
      </c>
      <c r="K135" s="325" t="str">
        <f>IF(基本情報入力シート!R174="","",基本情報入力シート!R174)</f>
        <v/>
      </c>
      <c r="L135" s="325" t="str">
        <f>IF(基本情報入力シート!W174="","",基本情報入力シート!W174)</f>
        <v/>
      </c>
      <c r="M135" s="335" t="str">
        <f>IF(基本情報入力シート!X174="","",基本情報入力シート!X174)</f>
        <v/>
      </c>
      <c r="N135" s="339" t="str">
        <f>IF(基本情報入力シート!Y174="","",基本情報入力シート!Y174)</f>
        <v/>
      </c>
      <c r="O135" s="44"/>
      <c r="P135" s="1011"/>
      <c r="Q135" s="1011"/>
      <c r="R135" s="475" t="str">
        <f>IFERROR(IF(OR('別紙様式3-2（４・５月）'!Z137="ベア加算",'別紙様式3-2（４・５月）'!R137=""),"",P135*VLOOKUP(N135,【参考】数式用!$AD$2:$AH$37,MATCH(O135,【参考】数式用!$K$4:$N$4,0)+1,0)),"")</f>
        <v/>
      </c>
      <c r="S135" s="54"/>
      <c r="T135" s="1011"/>
      <c r="U135" s="1011"/>
      <c r="V135" s="483" t="str">
        <f>IFERROR(IF(AND('別紙様式3-2（４・５月）'!O137="",O135&lt;&gt;""),P135,P135*VLOOKUP(AF135,【参考】数式用4!$EY$3:$GF$106,MATCH(N135,【参考】数式用4!$EY$2:$GF$2,0))),"")</f>
        <v/>
      </c>
      <c r="W135" s="44"/>
      <c r="X135" s="464"/>
      <c r="Y135" s="992" t="str">
        <f>IFERROR(IF(OR('別紙様式3-2（４・５月）'!R137="",'別紙様式3-2（４・５月）'!Z137="ベア加算"),"",X135*VLOOKUP(N135,【参考】数式用!$AD$2:$AH$37,MATCH(W135,【参考】数式用!$K$4:$N$4,0)+1,0)),"")</f>
        <v/>
      </c>
      <c r="Z135" s="992"/>
      <c r="AA135" s="54"/>
      <c r="AB135" s="464"/>
      <c r="AC135" s="340" t="str">
        <f>IFERROR(IF(AND('別紙様式3-2（４・５月）'!O137="",W135&lt;&gt;"",W135&lt;&gt;"―"),X135,X135*VLOOKUP(AG135,【参考】数式用4!$EY$3:$GF$106,MATCH(N135,【参考】数式用4!$EY$2:$GF$2,0))),"")</f>
        <v/>
      </c>
      <c r="AD135" s="462" t="str">
        <f t="shared" si="2"/>
        <v/>
      </c>
      <c r="AE135" s="420" t="str">
        <f t="shared" si="3"/>
        <v/>
      </c>
      <c r="AF135" s="333" t="str">
        <f>IF(O135="","",'別紙様式3-2（４・５月）'!O137&amp;'別紙様式3-2（４・５月）'!P137&amp;'別紙様式3-2（４・５月）'!Q137&amp;"から"&amp;O135)</f>
        <v/>
      </c>
      <c r="AG135" s="333" t="str">
        <f>IF(OR(W135="",W135="―"),"",'別紙様式3-2（４・５月）'!O137&amp;'別紙様式3-2（４・５月）'!P137&amp;'別紙様式3-2（４・５月）'!Q137&amp;"から"&amp;W135)</f>
        <v/>
      </c>
      <c r="AH135" s="306"/>
      <c r="AI135" s="306"/>
      <c r="AJ135" s="306"/>
      <c r="AK135" s="306"/>
      <c r="AL135" s="306"/>
      <c r="AM135" s="306"/>
      <c r="AN135" s="306"/>
      <c r="AO135" s="306"/>
    </row>
    <row r="136" spans="1:41" customFormat="1" ht="25" customHeight="1">
      <c r="A136" s="334">
        <v>122</v>
      </c>
      <c r="B136" s="909" t="str">
        <f>IF(基本情報入力シート!C175="","",基本情報入力シート!C175)</f>
        <v/>
      </c>
      <c r="C136" s="909"/>
      <c r="D136" s="909"/>
      <c r="E136" s="909"/>
      <c r="F136" s="909"/>
      <c r="G136" s="909"/>
      <c r="H136" s="909"/>
      <c r="I136" s="909"/>
      <c r="J136" s="325" t="str">
        <f>IF(基本情報入力シート!M175="","",基本情報入力シート!M175)</f>
        <v/>
      </c>
      <c r="K136" s="325" t="str">
        <f>IF(基本情報入力シート!R175="","",基本情報入力シート!R175)</f>
        <v/>
      </c>
      <c r="L136" s="325" t="str">
        <f>IF(基本情報入力シート!W175="","",基本情報入力シート!W175)</f>
        <v/>
      </c>
      <c r="M136" s="335" t="str">
        <f>IF(基本情報入力シート!X175="","",基本情報入力シート!X175)</f>
        <v/>
      </c>
      <c r="N136" s="339" t="str">
        <f>IF(基本情報入力シート!Y175="","",基本情報入力シート!Y175)</f>
        <v/>
      </c>
      <c r="O136" s="44"/>
      <c r="P136" s="1011"/>
      <c r="Q136" s="1011"/>
      <c r="R136" s="475" t="str">
        <f>IFERROR(IF(OR('別紙様式3-2（４・５月）'!Z138="ベア加算",'別紙様式3-2（４・５月）'!R138=""),"",P136*VLOOKUP(N136,【参考】数式用!$AD$2:$AH$37,MATCH(O136,【参考】数式用!$K$4:$N$4,0)+1,0)),"")</f>
        <v/>
      </c>
      <c r="S136" s="54"/>
      <c r="T136" s="1011"/>
      <c r="U136" s="1011"/>
      <c r="V136" s="483" t="str">
        <f>IFERROR(IF(AND('別紙様式3-2（４・５月）'!O138="",O136&lt;&gt;""),P136,P136*VLOOKUP(AF136,【参考】数式用4!$EY$3:$GF$106,MATCH(N136,【参考】数式用4!$EY$2:$GF$2,0))),"")</f>
        <v/>
      </c>
      <c r="W136" s="44"/>
      <c r="X136" s="464"/>
      <c r="Y136" s="992" t="str">
        <f>IFERROR(IF(OR('別紙様式3-2（４・５月）'!R138="",'別紙様式3-2（４・５月）'!Z138="ベア加算"),"",X136*VLOOKUP(N136,【参考】数式用!$AD$2:$AH$37,MATCH(W136,【参考】数式用!$K$4:$N$4,0)+1,0)),"")</f>
        <v/>
      </c>
      <c r="Z136" s="992"/>
      <c r="AA136" s="54"/>
      <c r="AB136" s="464"/>
      <c r="AC136" s="340" t="str">
        <f>IFERROR(IF(AND('別紙様式3-2（４・５月）'!O138="",W136&lt;&gt;"",W136&lt;&gt;"―"),X136,X136*VLOOKUP(AG136,【参考】数式用4!$EY$3:$GF$106,MATCH(N136,【参考】数式用4!$EY$2:$GF$2,0))),"")</f>
        <v/>
      </c>
      <c r="AD136" s="462" t="str">
        <f t="shared" si="2"/>
        <v/>
      </c>
      <c r="AE136" s="420" t="str">
        <f t="shared" si="3"/>
        <v/>
      </c>
      <c r="AF136" s="333" t="str">
        <f>IF(O136="","",'別紙様式3-2（４・５月）'!O138&amp;'別紙様式3-2（４・５月）'!P138&amp;'別紙様式3-2（４・５月）'!Q138&amp;"から"&amp;O136)</f>
        <v/>
      </c>
      <c r="AG136" s="333" t="str">
        <f>IF(OR(W136="",W136="―"),"",'別紙様式3-2（４・５月）'!O138&amp;'別紙様式3-2（４・５月）'!P138&amp;'別紙様式3-2（４・５月）'!Q138&amp;"から"&amp;W136)</f>
        <v/>
      </c>
      <c r="AH136" s="306"/>
      <c r="AI136" s="306"/>
      <c r="AJ136" s="306"/>
      <c r="AK136" s="306"/>
      <c r="AL136" s="306"/>
      <c r="AM136" s="306"/>
      <c r="AN136" s="306"/>
      <c r="AO136" s="306"/>
    </row>
    <row r="137" spans="1:41" customFormat="1" ht="25" customHeight="1">
      <c r="A137" s="334">
        <v>123</v>
      </c>
      <c r="B137" s="909" t="str">
        <f>IF(基本情報入力シート!C176="","",基本情報入力シート!C176)</f>
        <v/>
      </c>
      <c r="C137" s="909"/>
      <c r="D137" s="909"/>
      <c r="E137" s="909"/>
      <c r="F137" s="909"/>
      <c r="G137" s="909"/>
      <c r="H137" s="909"/>
      <c r="I137" s="909"/>
      <c r="J137" s="325" t="str">
        <f>IF(基本情報入力シート!M176="","",基本情報入力シート!M176)</f>
        <v/>
      </c>
      <c r="K137" s="325" t="str">
        <f>IF(基本情報入力シート!R176="","",基本情報入力シート!R176)</f>
        <v/>
      </c>
      <c r="L137" s="325" t="str">
        <f>IF(基本情報入力シート!W176="","",基本情報入力シート!W176)</f>
        <v/>
      </c>
      <c r="M137" s="335" t="str">
        <f>IF(基本情報入力シート!X176="","",基本情報入力シート!X176)</f>
        <v/>
      </c>
      <c r="N137" s="339" t="str">
        <f>IF(基本情報入力シート!Y176="","",基本情報入力シート!Y176)</f>
        <v/>
      </c>
      <c r="O137" s="44"/>
      <c r="P137" s="1011"/>
      <c r="Q137" s="1011"/>
      <c r="R137" s="475" t="str">
        <f>IFERROR(IF(OR('別紙様式3-2（４・５月）'!Z139="ベア加算",'別紙様式3-2（４・５月）'!R139=""),"",P137*VLOOKUP(N137,【参考】数式用!$AD$2:$AH$37,MATCH(O137,【参考】数式用!$K$4:$N$4,0)+1,0)),"")</f>
        <v/>
      </c>
      <c r="S137" s="54"/>
      <c r="T137" s="1011"/>
      <c r="U137" s="1011"/>
      <c r="V137" s="483" t="str">
        <f>IFERROR(IF(AND('別紙様式3-2（４・５月）'!O139="",O137&lt;&gt;""),P137,P137*VLOOKUP(AF137,【参考】数式用4!$EY$3:$GF$106,MATCH(N137,【参考】数式用4!$EY$2:$GF$2,0))),"")</f>
        <v/>
      </c>
      <c r="W137" s="44"/>
      <c r="X137" s="464"/>
      <c r="Y137" s="992" t="str">
        <f>IFERROR(IF(OR('別紙様式3-2（４・５月）'!R139="",'別紙様式3-2（４・５月）'!Z139="ベア加算"),"",X137*VLOOKUP(N137,【参考】数式用!$AD$2:$AH$37,MATCH(W137,【参考】数式用!$K$4:$N$4,0)+1,0)),"")</f>
        <v/>
      </c>
      <c r="Z137" s="992"/>
      <c r="AA137" s="54"/>
      <c r="AB137" s="464"/>
      <c r="AC137" s="340" t="str">
        <f>IFERROR(IF(AND('別紙様式3-2（４・５月）'!O139="",W137&lt;&gt;"",W137&lt;&gt;"―"),X137,X137*VLOOKUP(AG137,【参考】数式用4!$EY$3:$GF$106,MATCH(N137,【参考】数式用4!$EY$2:$GF$2,0))),"")</f>
        <v/>
      </c>
      <c r="AD137" s="462" t="str">
        <f t="shared" si="2"/>
        <v/>
      </c>
      <c r="AE137" s="420" t="str">
        <f t="shared" si="3"/>
        <v/>
      </c>
      <c r="AF137" s="333" t="str">
        <f>IF(O137="","",'別紙様式3-2（４・５月）'!O139&amp;'別紙様式3-2（４・５月）'!P139&amp;'別紙様式3-2（４・５月）'!Q139&amp;"から"&amp;O137)</f>
        <v/>
      </c>
      <c r="AG137" s="333" t="str">
        <f>IF(OR(W137="",W137="―"),"",'別紙様式3-2（４・５月）'!O139&amp;'別紙様式3-2（４・５月）'!P139&amp;'別紙様式3-2（４・５月）'!Q139&amp;"から"&amp;W137)</f>
        <v/>
      </c>
      <c r="AH137" s="306"/>
      <c r="AI137" s="306"/>
      <c r="AJ137" s="306"/>
      <c r="AK137" s="306"/>
      <c r="AL137" s="306"/>
      <c r="AM137" s="306"/>
      <c r="AN137" s="306"/>
      <c r="AO137" s="306"/>
    </row>
    <row r="138" spans="1:41" customFormat="1" ht="25" customHeight="1">
      <c r="A138" s="334">
        <v>124</v>
      </c>
      <c r="B138" s="909" t="str">
        <f>IF(基本情報入力シート!C177="","",基本情報入力シート!C177)</f>
        <v/>
      </c>
      <c r="C138" s="909"/>
      <c r="D138" s="909"/>
      <c r="E138" s="909"/>
      <c r="F138" s="909"/>
      <c r="G138" s="909"/>
      <c r="H138" s="909"/>
      <c r="I138" s="909"/>
      <c r="J138" s="325" t="str">
        <f>IF(基本情報入力シート!M177="","",基本情報入力シート!M177)</f>
        <v/>
      </c>
      <c r="K138" s="325" t="str">
        <f>IF(基本情報入力シート!R177="","",基本情報入力シート!R177)</f>
        <v/>
      </c>
      <c r="L138" s="325" t="str">
        <f>IF(基本情報入力シート!W177="","",基本情報入力シート!W177)</f>
        <v/>
      </c>
      <c r="M138" s="335" t="str">
        <f>IF(基本情報入力シート!X177="","",基本情報入力シート!X177)</f>
        <v/>
      </c>
      <c r="N138" s="339" t="str">
        <f>IF(基本情報入力シート!Y177="","",基本情報入力シート!Y177)</f>
        <v/>
      </c>
      <c r="O138" s="44"/>
      <c r="P138" s="1011"/>
      <c r="Q138" s="1011"/>
      <c r="R138" s="475" t="str">
        <f>IFERROR(IF(OR('別紙様式3-2（４・５月）'!Z140="ベア加算",'別紙様式3-2（４・５月）'!R140=""),"",P138*VLOOKUP(N138,【参考】数式用!$AD$2:$AH$37,MATCH(O138,【参考】数式用!$K$4:$N$4,0)+1,0)),"")</f>
        <v/>
      </c>
      <c r="S138" s="54"/>
      <c r="T138" s="1011"/>
      <c r="U138" s="1011"/>
      <c r="V138" s="483" t="str">
        <f>IFERROR(IF(AND('別紙様式3-2（４・５月）'!O140="",O138&lt;&gt;""),P138,P138*VLOOKUP(AF138,【参考】数式用4!$EY$3:$GF$106,MATCH(N138,【参考】数式用4!$EY$2:$GF$2,0))),"")</f>
        <v/>
      </c>
      <c r="W138" s="44"/>
      <c r="X138" s="464"/>
      <c r="Y138" s="992" t="str">
        <f>IFERROR(IF(OR('別紙様式3-2（４・５月）'!R140="",'別紙様式3-2（４・５月）'!Z140="ベア加算"),"",X138*VLOOKUP(N138,【参考】数式用!$AD$2:$AH$37,MATCH(W138,【参考】数式用!$K$4:$N$4,0)+1,0)),"")</f>
        <v/>
      </c>
      <c r="Z138" s="992"/>
      <c r="AA138" s="54"/>
      <c r="AB138" s="464"/>
      <c r="AC138" s="340" t="str">
        <f>IFERROR(IF(AND('別紙様式3-2（４・５月）'!O140="",W138&lt;&gt;"",W138&lt;&gt;"―"),X138,X138*VLOOKUP(AG138,【参考】数式用4!$EY$3:$GF$106,MATCH(N138,【参考】数式用4!$EY$2:$GF$2,0))),"")</f>
        <v/>
      </c>
      <c r="AD138" s="462" t="str">
        <f t="shared" si="2"/>
        <v/>
      </c>
      <c r="AE138" s="420" t="str">
        <f t="shared" si="3"/>
        <v/>
      </c>
      <c r="AF138" s="333" t="str">
        <f>IF(O138="","",'別紙様式3-2（４・５月）'!O140&amp;'別紙様式3-2（４・５月）'!P140&amp;'別紙様式3-2（４・５月）'!Q140&amp;"から"&amp;O138)</f>
        <v/>
      </c>
      <c r="AG138" s="333" t="str">
        <f>IF(OR(W138="",W138="―"),"",'別紙様式3-2（４・５月）'!O140&amp;'別紙様式3-2（４・５月）'!P140&amp;'別紙様式3-2（４・５月）'!Q140&amp;"から"&amp;W138)</f>
        <v/>
      </c>
      <c r="AH138" s="306"/>
      <c r="AI138" s="306"/>
      <c r="AJ138" s="306"/>
      <c r="AK138" s="306"/>
      <c r="AL138" s="306"/>
      <c r="AM138" s="306"/>
      <c r="AN138" s="306"/>
      <c r="AO138" s="306"/>
    </row>
    <row r="139" spans="1:41" customFormat="1" ht="25" customHeight="1">
      <c r="A139" s="334">
        <v>125</v>
      </c>
      <c r="B139" s="909" t="str">
        <f>IF(基本情報入力シート!C178="","",基本情報入力シート!C178)</f>
        <v/>
      </c>
      <c r="C139" s="909"/>
      <c r="D139" s="909"/>
      <c r="E139" s="909"/>
      <c r="F139" s="909"/>
      <c r="G139" s="909"/>
      <c r="H139" s="909"/>
      <c r="I139" s="909"/>
      <c r="J139" s="325" t="str">
        <f>IF(基本情報入力シート!M178="","",基本情報入力シート!M178)</f>
        <v/>
      </c>
      <c r="K139" s="325" t="str">
        <f>IF(基本情報入力シート!R178="","",基本情報入力シート!R178)</f>
        <v/>
      </c>
      <c r="L139" s="325" t="str">
        <f>IF(基本情報入力シート!W178="","",基本情報入力シート!W178)</f>
        <v/>
      </c>
      <c r="M139" s="335" t="str">
        <f>IF(基本情報入力シート!X178="","",基本情報入力シート!X178)</f>
        <v/>
      </c>
      <c r="N139" s="339" t="str">
        <f>IF(基本情報入力シート!Y178="","",基本情報入力シート!Y178)</f>
        <v/>
      </c>
      <c r="O139" s="44"/>
      <c r="P139" s="1011"/>
      <c r="Q139" s="1011"/>
      <c r="R139" s="475" t="str">
        <f>IFERROR(IF(OR('別紙様式3-2（４・５月）'!Z141="ベア加算",'別紙様式3-2（４・５月）'!R141=""),"",P139*VLOOKUP(N139,【参考】数式用!$AD$2:$AH$37,MATCH(O139,【参考】数式用!$K$4:$N$4,0)+1,0)),"")</f>
        <v/>
      </c>
      <c r="S139" s="54"/>
      <c r="T139" s="1011"/>
      <c r="U139" s="1011"/>
      <c r="V139" s="483" t="str">
        <f>IFERROR(IF(AND('別紙様式3-2（４・５月）'!O141="",O139&lt;&gt;""),P139,P139*VLOOKUP(AF139,【参考】数式用4!$EY$3:$GF$106,MATCH(N139,【参考】数式用4!$EY$2:$GF$2,0))),"")</f>
        <v/>
      </c>
      <c r="W139" s="44"/>
      <c r="X139" s="464"/>
      <c r="Y139" s="992" t="str">
        <f>IFERROR(IF(OR('別紙様式3-2（４・５月）'!R141="",'別紙様式3-2（４・５月）'!Z141="ベア加算"),"",X139*VLOOKUP(N139,【参考】数式用!$AD$2:$AH$37,MATCH(W139,【参考】数式用!$K$4:$N$4,0)+1,0)),"")</f>
        <v/>
      </c>
      <c r="Z139" s="992"/>
      <c r="AA139" s="54"/>
      <c r="AB139" s="464"/>
      <c r="AC139" s="340" t="str">
        <f>IFERROR(IF(AND('別紙様式3-2（４・５月）'!O141="",W139&lt;&gt;"",W139&lt;&gt;"―"),X139,X139*VLOOKUP(AG139,【参考】数式用4!$EY$3:$GF$106,MATCH(N139,【参考】数式用4!$EY$2:$GF$2,0))),"")</f>
        <v/>
      </c>
      <c r="AD139" s="462" t="str">
        <f t="shared" si="2"/>
        <v/>
      </c>
      <c r="AE139" s="420" t="str">
        <f t="shared" si="3"/>
        <v/>
      </c>
      <c r="AF139" s="333" t="str">
        <f>IF(O139="","",'別紙様式3-2（４・５月）'!O141&amp;'別紙様式3-2（４・５月）'!P141&amp;'別紙様式3-2（４・５月）'!Q141&amp;"から"&amp;O139)</f>
        <v/>
      </c>
      <c r="AG139" s="333" t="str">
        <f>IF(OR(W139="",W139="―"),"",'別紙様式3-2（４・５月）'!O141&amp;'別紙様式3-2（４・５月）'!P141&amp;'別紙様式3-2（４・５月）'!Q141&amp;"から"&amp;W139)</f>
        <v/>
      </c>
      <c r="AH139" s="306"/>
      <c r="AI139" s="306"/>
      <c r="AJ139" s="306"/>
      <c r="AK139" s="306"/>
      <c r="AL139" s="306"/>
      <c r="AM139" s="306"/>
      <c r="AN139" s="306"/>
      <c r="AO139" s="306"/>
    </row>
    <row r="140" spans="1:41" customFormat="1" ht="25" customHeight="1">
      <c r="A140" s="334">
        <v>126</v>
      </c>
      <c r="B140" s="909" t="str">
        <f>IF(基本情報入力シート!C179="","",基本情報入力シート!C179)</f>
        <v/>
      </c>
      <c r="C140" s="909"/>
      <c r="D140" s="909"/>
      <c r="E140" s="909"/>
      <c r="F140" s="909"/>
      <c r="G140" s="909"/>
      <c r="H140" s="909"/>
      <c r="I140" s="909"/>
      <c r="J140" s="325" t="str">
        <f>IF(基本情報入力シート!M179="","",基本情報入力シート!M179)</f>
        <v/>
      </c>
      <c r="K140" s="325" t="str">
        <f>IF(基本情報入力シート!R179="","",基本情報入力シート!R179)</f>
        <v/>
      </c>
      <c r="L140" s="325" t="str">
        <f>IF(基本情報入力シート!W179="","",基本情報入力シート!W179)</f>
        <v/>
      </c>
      <c r="M140" s="335" t="str">
        <f>IF(基本情報入力シート!X179="","",基本情報入力シート!X179)</f>
        <v/>
      </c>
      <c r="N140" s="339" t="str">
        <f>IF(基本情報入力シート!Y179="","",基本情報入力シート!Y179)</f>
        <v/>
      </c>
      <c r="O140" s="44"/>
      <c r="P140" s="1011"/>
      <c r="Q140" s="1011"/>
      <c r="R140" s="475" t="str">
        <f>IFERROR(IF(OR('別紙様式3-2（４・５月）'!Z142="ベア加算",'別紙様式3-2（４・５月）'!R142=""),"",P140*VLOOKUP(N140,【参考】数式用!$AD$2:$AH$37,MATCH(O140,【参考】数式用!$K$4:$N$4,0)+1,0)),"")</f>
        <v/>
      </c>
      <c r="S140" s="54"/>
      <c r="T140" s="1011"/>
      <c r="U140" s="1011"/>
      <c r="V140" s="483" t="str">
        <f>IFERROR(IF(AND('別紙様式3-2（４・５月）'!O142="",O140&lt;&gt;""),P140,P140*VLOOKUP(AF140,【参考】数式用4!$EY$3:$GF$106,MATCH(N140,【参考】数式用4!$EY$2:$GF$2,0))),"")</f>
        <v/>
      </c>
      <c r="W140" s="44"/>
      <c r="X140" s="464"/>
      <c r="Y140" s="992" t="str">
        <f>IFERROR(IF(OR('別紙様式3-2（４・５月）'!R142="",'別紙様式3-2（４・５月）'!Z142="ベア加算"),"",X140*VLOOKUP(N140,【参考】数式用!$AD$2:$AH$37,MATCH(W140,【参考】数式用!$K$4:$N$4,0)+1,0)),"")</f>
        <v/>
      </c>
      <c r="Z140" s="992"/>
      <c r="AA140" s="54"/>
      <c r="AB140" s="464"/>
      <c r="AC140" s="340" t="str">
        <f>IFERROR(IF(AND('別紙様式3-2（４・５月）'!O142="",W140&lt;&gt;"",W140&lt;&gt;"―"),X140,X140*VLOOKUP(AG140,【参考】数式用4!$EY$3:$GF$106,MATCH(N140,【参考】数式用4!$EY$2:$GF$2,0))),"")</f>
        <v/>
      </c>
      <c r="AD140" s="462" t="str">
        <f t="shared" si="2"/>
        <v/>
      </c>
      <c r="AE140" s="420" t="str">
        <f t="shared" si="3"/>
        <v/>
      </c>
      <c r="AF140" s="333" t="str">
        <f>IF(O140="","",'別紙様式3-2（４・５月）'!O142&amp;'別紙様式3-2（４・５月）'!P142&amp;'別紙様式3-2（４・５月）'!Q142&amp;"から"&amp;O140)</f>
        <v/>
      </c>
      <c r="AG140" s="333" t="str">
        <f>IF(OR(W140="",W140="―"),"",'別紙様式3-2（４・５月）'!O142&amp;'別紙様式3-2（４・５月）'!P142&amp;'別紙様式3-2（４・５月）'!Q142&amp;"から"&amp;W140)</f>
        <v/>
      </c>
      <c r="AH140" s="306"/>
      <c r="AI140" s="306"/>
      <c r="AJ140" s="306"/>
      <c r="AK140" s="306"/>
      <c r="AL140" s="306"/>
      <c r="AM140" s="306"/>
      <c r="AN140" s="306"/>
      <c r="AO140" s="306"/>
    </row>
    <row r="141" spans="1:41" customFormat="1" ht="25" customHeight="1">
      <c r="A141" s="334">
        <v>127</v>
      </c>
      <c r="B141" s="909" t="str">
        <f>IF(基本情報入力シート!C180="","",基本情報入力シート!C180)</f>
        <v/>
      </c>
      <c r="C141" s="909"/>
      <c r="D141" s="909"/>
      <c r="E141" s="909"/>
      <c r="F141" s="909"/>
      <c r="G141" s="909"/>
      <c r="H141" s="909"/>
      <c r="I141" s="909"/>
      <c r="J141" s="325" t="str">
        <f>IF(基本情報入力シート!M180="","",基本情報入力シート!M180)</f>
        <v/>
      </c>
      <c r="K141" s="325" t="str">
        <f>IF(基本情報入力シート!R180="","",基本情報入力シート!R180)</f>
        <v/>
      </c>
      <c r="L141" s="325" t="str">
        <f>IF(基本情報入力シート!W180="","",基本情報入力シート!W180)</f>
        <v/>
      </c>
      <c r="M141" s="335" t="str">
        <f>IF(基本情報入力シート!X180="","",基本情報入力シート!X180)</f>
        <v/>
      </c>
      <c r="N141" s="339" t="str">
        <f>IF(基本情報入力シート!Y180="","",基本情報入力シート!Y180)</f>
        <v/>
      </c>
      <c r="O141" s="44"/>
      <c r="P141" s="1011"/>
      <c r="Q141" s="1011"/>
      <c r="R141" s="475" t="str">
        <f>IFERROR(IF(OR('別紙様式3-2（４・５月）'!Z143="ベア加算",'別紙様式3-2（４・５月）'!R143=""),"",P141*VLOOKUP(N141,【参考】数式用!$AD$2:$AH$37,MATCH(O141,【参考】数式用!$K$4:$N$4,0)+1,0)),"")</f>
        <v/>
      </c>
      <c r="S141" s="54"/>
      <c r="T141" s="1011"/>
      <c r="U141" s="1011"/>
      <c r="V141" s="483" t="str">
        <f>IFERROR(IF(AND('別紙様式3-2（４・５月）'!O143="",O141&lt;&gt;""),P141,P141*VLOOKUP(AF141,【参考】数式用4!$EY$3:$GF$106,MATCH(N141,【参考】数式用4!$EY$2:$GF$2,0))),"")</f>
        <v/>
      </c>
      <c r="W141" s="44"/>
      <c r="X141" s="464"/>
      <c r="Y141" s="992" t="str">
        <f>IFERROR(IF(OR('別紙様式3-2（４・５月）'!R143="",'別紙様式3-2（４・５月）'!Z143="ベア加算"),"",X141*VLOOKUP(N141,【参考】数式用!$AD$2:$AH$37,MATCH(W141,【参考】数式用!$K$4:$N$4,0)+1,0)),"")</f>
        <v/>
      </c>
      <c r="Z141" s="992"/>
      <c r="AA141" s="54"/>
      <c r="AB141" s="464"/>
      <c r="AC141" s="340" t="str">
        <f>IFERROR(IF(AND('別紙様式3-2（４・５月）'!O143="",W141&lt;&gt;"",W141&lt;&gt;"―"),X141,X141*VLOOKUP(AG141,【参考】数式用4!$EY$3:$GF$106,MATCH(N141,【参考】数式用4!$EY$2:$GF$2,0))),"")</f>
        <v/>
      </c>
      <c r="AD141" s="462" t="str">
        <f t="shared" si="2"/>
        <v/>
      </c>
      <c r="AE141" s="420" t="str">
        <f t="shared" si="3"/>
        <v/>
      </c>
      <c r="AF141" s="333" t="str">
        <f>IF(O141="","",'別紙様式3-2（４・５月）'!O143&amp;'別紙様式3-2（４・５月）'!P143&amp;'別紙様式3-2（４・５月）'!Q143&amp;"から"&amp;O141)</f>
        <v/>
      </c>
      <c r="AG141" s="333" t="str">
        <f>IF(OR(W141="",W141="―"),"",'別紙様式3-2（４・５月）'!O143&amp;'別紙様式3-2（４・５月）'!P143&amp;'別紙様式3-2（４・５月）'!Q143&amp;"から"&amp;W141)</f>
        <v/>
      </c>
      <c r="AH141" s="306"/>
      <c r="AI141" s="306"/>
      <c r="AJ141" s="306"/>
      <c r="AK141" s="306"/>
      <c r="AL141" s="306"/>
      <c r="AM141" s="306"/>
      <c r="AN141" s="306"/>
      <c r="AO141" s="306"/>
    </row>
    <row r="142" spans="1:41" customFormat="1" ht="25" customHeight="1">
      <c r="A142" s="334">
        <v>128</v>
      </c>
      <c r="B142" s="909" t="str">
        <f>IF(基本情報入力シート!C181="","",基本情報入力シート!C181)</f>
        <v/>
      </c>
      <c r="C142" s="909"/>
      <c r="D142" s="909"/>
      <c r="E142" s="909"/>
      <c r="F142" s="909"/>
      <c r="G142" s="909"/>
      <c r="H142" s="909"/>
      <c r="I142" s="909"/>
      <c r="J142" s="325" t="str">
        <f>IF(基本情報入力シート!M181="","",基本情報入力シート!M181)</f>
        <v/>
      </c>
      <c r="K142" s="325" t="str">
        <f>IF(基本情報入力シート!R181="","",基本情報入力シート!R181)</f>
        <v/>
      </c>
      <c r="L142" s="325" t="str">
        <f>IF(基本情報入力シート!W181="","",基本情報入力シート!W181)</f>
        <v/>
      </c>
      <c r="M142" s="335" t="str">
        <f>IF(基本情報入力シート!X181="","",基本情報入力シート!X181)</f>
        <v/>
      </c>
      <c r="N142" s="339" t="str">
        <f>IF(基本情報入力シート!Y181="","",基本情報入力シート!Y181)</f>
        <v/>
      </c>
      <c r="O142" s="44"/>
      <c r="P142" s="1011"/>
      <c r="Q142" s="1011"/>
      <c r="R142" s="475" t="str">
        <f>IFERROR(IF(OR('別紙様式3-2（４・５月）'!Z144="ベア加算",'別紙様式3-2（４・５月）'!R144=""),"",P142*VLOOKUP(N142,【参考】数式用!$AD$2:$AH$37,MATCH(O142,【参考】数式用!$K$4:$N$4,0)+1,0)),"")</f>
        <v/>
      </c>
      <c r="S142" s="54"/>
      <c r="T142" s="1011"/>
      <c r="U142" s="1011"/>
      <c r="V142" s="483" t="str">
        <f>IFERROR(IF(AND('別紙様式3-2（４・５月）'!O144="",O142&lt;&gt;""),P142,P142*VLOOKUP(AF142,【参考】数式用4!$EY$3:$GF$106,MATCH(N142,【参考】数式用4!$EY$2:$GF$2,0))),"")</f>
        <v/>
      </c>
      <c r="W142" s="44"/>
      <c r="X142" s="464"/>
      <c r="Y142" s="992" t="str">
        <f>IFERROR(IF(OR('別紙様式3-2（４・５月）'!R144="",'別紙様式3-2（４・５月）'!Z144="ベア加算"),"",X142*VLOOKUP(N142,【参考】数式用!$AD$2:$AH$37,MATCH(W142,【参考】数式用!$K$4:$N$4,0)+1,0)),"")</f>
        <v/>
      </c>
      <c r="Z142" s="992"/>
      <c r="AA142" s="54"/>
      <c r="AB142" s="464"/>
      <c r="AC142" s="340" t="str">
        <f>IFERROR(IF(AND('別紙様式3-2（４・５月）'!O144="",W142&lt;&gt;"",W142&lt;&gt;"―"),X142,X142*VLOOKUP(AG142,【参考】数式用4!$EY$3:$GF$106,MATCH(N142,【参考】数式用4!$EY$2:$GF$2,0))),"")</f>
        <v/>
      </c>
      <c r="AD142" s="462" t="str">
        <f t="shared" si="2"/>
        <v/>
      </c>
      <c r="AE142" s="420" t="str">
        <f t="shared" si="3"/>
        <v/>
      </c>
      <c r="AF142" s="333" t="str">
        <f>IF(O142="","",'別紙様式3-2（４・５月）'!O144&amp;'別紙様式3-2（４・５月）'!P144&amp;'別紙様式3-2（４・５月）'!Q144&amp;"から"&amp;O142)</f>
        <v/>
      </c>
      <c r="AG142" s="333" t="str">
        <f>IF(OR(W142="",W142="―"),"",'別紙様式3-2（４・５月）'!O144&amp;'別紙様式3-2（４・５月）'!P144&amp;'別紙様式3-2（４・５月）'!Q144&amp;"から"&amp;W142)</f>
        <v/>
      </c>
      <c r="AH142" s="306"/>
      <c r="AI142" s="306"/>
      <c r="AJ142" s="306"/>
      <c r="AK142" s="306"/>
      <c r="AL142" s="306"/>
      <c r="AM142" s="306"/>
      <c r="AN142" s="306"/>
      <c r="AO142" s="306"/>
    </row>
    <row r="143" spans="1:41" customFormat="1" ht="25" customHeight="1">
      <c r="A143" s="334">
        <v>129</v>
      </c>
      <c r="B143" s="909" t="str">
        <f>IF(基本情報入力シート!C182="","",基本情報入力シート!C182)</f>
        <v/>
      </c>
      <c r="C143" s="909"/>
      <c r="D143" s="909"/>
      <c r="E143" s="909"/>
      <c r="F143" s="909"/>
      <c r="G143" s="909"/>
      <c r="H143" s="909"/>
      <c r="I143" s="909"/>
      <c r="J143" s="325" t="str">
        <f>IF(基本情報入力シート!M182="","",基本情報入力シート!M182)</f>
        <v/>
      </c>
      <c r="K143" s="325" t="str">
        <f>IF(基本情報入力シート!R182="","",基本情報入力シート!R182)</f>
        <v/>
      </c>
      <c r="L143" s="325" t="str">
        <f>IF(基本情報入力シート!W182="","",基本情報入力シート!W182)</f>
        <v/>
      </c>
      <c r="M143" s="335" t="str">
        <f>IF(基本情報入力シート!X182="","",基本情報入力シート!X182)</f>
        <v/>
      </c>
      <c r="N143" s="339" t="str">
        <f>IF(基本情報入力シート!Y182="","",基本情報入力シート!Y182)</f>
        <v/>
      </c>
      <c r="O143" s="44"/>
      <c r="P143" s="1011"/>
      <c r="Q143" s="1011"/>
      <c r="R143" s="475" t="str">
        <f>IFERROR(IF(OR('別紙様式3-2（４・５月）'!Z145="ベア加算",'別紙様式3-2（４・５月）'!R145=""),"",P143*VLOOKUP(N143,【参考】数式用!$AD$2:$AH$37,MATCH(O143,【参考】数式用!$K$4:$N$4,0)+1,0)),"")</f>
        <v/>
      </c>
      <c r="S143" s="54"/>
      <c r="T143" s="1011"/>
      <c r="U143" s="1011"/>
      <c r="V143" s="483" t="str">
        <f>IFERROR(IF(AND('別紙様式3-2（４・５月）'!O145="",O143&lt;&gt;""),P143,P143*VLOOKUP(AF143,【参考】数式用4!$EY$3:$GF$106,MATCH(N143,【参考】数式用4!$EY$2:$GF$2,0))),"")</f>
        <v/>
      </c>
      <c r="W143" s="44"/>
      <c r="X143" s="464"/>
      <c r="Y143" s="992" t="str">
        <f>IFERROR(IF(OR('別紙様式3-2（４・５月）'!R145="",'別紙様式3-2（４・５月）'!Z145="ベア加算"),"",X143*VLOOKUP(N143,【参考】数式用!$AD$2:$AH$37,MATCH(W143,【参考】数式用!$K$4:$N$4,0)+1,0)),"")</f>
        <v/>
      </c>
      <c r="Z143" s="992"/>
      <c r="AA143" s="54"/>
      <c r="AB143" s="464"/>
      <c r="AC143" s="340" t="str">
        <f>IFERROR(IF(AND('別紙様式3-2（４・５月）'!O145="",W143&lt;&gt;"",W143&lt;&gt;"―"),X143,X143*VLOOKUP(AG143,【参考】数式用4!$EY$3:$GF$106,MATCH(N143,【参考】数式用4!$EY$2:$GF$2,0))),"")</f>
        <v/>
      </c>
      <c r="AD143" s="462" t="str">
        <f t="shared" ref="AD143:AD206" si="4">IF(OR(O143="新加算Ⅰ",O143="新加算Ⅱ",O143="新加算Ⅴ（１）",O143="新加算Ⅴ（２）",O143="新加算Ⅴ（３）",O143="新加算Ⅴ（４）",O143="新加算Ⅴ（５）",O143="新加算Ⅴ（６）",O143="新加算Ⅴ（７）",O143="新加算Ⅴ（９）",O143="新加算Ⅴ（10）",O143="新加算Ⅴ（12）"),1,"")</f>
        <v/>
      </c>
      <c r="AE143" s="420" t="str">
        <f t="shared" ref="AE143:AE206" si="5">IF(OR(W143="新加算Ⅰ",W143="新加算Ⅱ"),1,"")</f>
        <v/>
      </c>
      <c r="AF143" s="333" t="str">
        <f>IF(O143="","",'別紙様式3-2（４・５月）'!O145&amp;'別紙様式3-2（４・５月）'!P145&amp;'別紙様式3-2（４・５月）'!Q145&amp;"から"&amp;O143)</f>
        <v/>
      </c>
      <c r="AG143" s="333" t="str">
        <f>IF(OR(W143="",W143="―"),"",'別紙様式3-2（４・５月）'!O145&amp;'別紙様式3-2（４・５月）'!P145&amp;'別紙様式3-2（４・５月）'!Q145&amp;"から"&amp;W143)</f>
        <v/>
      </c>
      <c r="AH143" s="306"/>
      <c r="AI143" s="306"/>
      <c r="AJ143" s="306"/>
      <c r="AK143" s="306"/>
      <c r="AL143" s="306"/>
      <c r="AM143" s="306"/>
      <c r="AN143" s="306"/>
      <c r="AO143" s="306"/>
    </row>
    <row r="144" spans="1:41" customFormat="1" ht="25" customHeight="1">
      <c r="A144" s="334">
        <v>130</v>
      </c>
      <c r="B144" s="909" t="str">
        <f>IF(基本情報入力シート!C183="","",基本情報入力シート!C183)</f>
        <v/>
      </c>
      <c r="C144" s="909"/>
      <c r="D144" s="909"/>
      <c r="E144" s="909"/>
      <c r="F144" s="909"/>
      <c r="G144" s="909"/>
      <c r="H144" s="909"/>
      <c r="I144" s="909"/>
      <c r="J144" s="325" t="str">
        <f>IF(基本情報入力シート!M183="","",基本情報入力シート!M183)</f>
        <v/>
      </c>
      <c r="K144" s="325" t="str">
        <f>IF(基本情報入力シート!R183="","",基本情報入力シート!R183)</f>
        <v/>
      </c>
      <c r="L144" s="325" t="str">
        <f>IF(基本情報入力シート!W183="","",基本情報入力シート!W183)</f>
        <v/>
      </c>
      <c r="M144" s="335" t="str">
        <f>IF(基本情報入力シート!X183="","",基本情報入力シート!X183)</f>
        <v/>
      </c>
      <c r="N144" s="339" t="str">
        <f>IF(基本情報入力シート!Y183="","",基本情報入力シート!Y183)</f>
        <v/>
      </c>
      <c r="O144" s="44"/>
      <c r="P144" s="1011"/>
      <c r="Q144" s="1011"/>
      <c r="R144" s="475" t="str">
        <f>IFERROR(IF(OR('別紙様式3-2（４・５月）'!Z146="ベア加算",'別紙様式3-2（４・５月）'!R146=""),"",P144*VLOOKUP(N144,【参考】数式用!$AD$2:$AH$37,MATCH(O144,【参考】数式用!$K$4:$N$4,0)+1,0)),"")</f>
        <v/>
      </c>
      <c r="S144" s="54"/>
      <c r="T144" s="1011"/>
      <c r="U144" s="1011"/>
      <c r="V144" s="483" t="str">
        <f>IFERROR(IF(AND('別紙様式3-2（４・５月）'!O146="",O144&lt;&gt;""),P144,P144*VLOOKUP(AF144,【参考】数式用4!$EY$3:$GF$106,MATCH(N144,【参考】数式用4!$EY$2:$GF$2,0))),"")</f>
        <v/>
      </c>
      <c r="W144" s="44"/>
      <c r="X144" s="464"/>
      <c r="Y144" s="992" t="str">
        <f>IFERROR(IF(OR('別紙様式3-2（４・５月）'!R146="",'別紙様式3-2（４・５月）'!Z146="ベア加算"),"",X144*VLOOKUP(N144,【参考】数式用!$AD$2:$AH$37,MATCH(W144,【参考】数式用!$K$4:$N$4,0)+1,0)),"")</f>
        <v/>
      </c>
      <c r="Z144" s="992"/>
      <c r="AA144" s="54"/>
      <c r="AB144" s="464"/>
      <c r="AC144" s="340" t="str">
        <f>IFERROR(IF(AND('別紙様式3-2（４・５月）'!O146="",W144&lt;&gt;"",W144&lt;&gt;"―"),X144,X144*VLOOKUP(AG144,【参考】数式用4!$EY$3:$GF$106,MATCH(N144,【参考】数式用4!$EY$2:$GF$2,0))),"")</f>
        <v/>
      </c>
      <c r="AD144" s="462" t="str">
        <f t="shared" si="4"/>
        <v/>
      </c>
      <c r="AE144" s="420" t="str">
        <f t="shared" si="5"/>
        <v/>
      </c>
      <c r="AF144" s="333" t="str">
        <f>IF(O144="","",'別紙様式3-2（４・５月）'!O146&amp;'別紙様式3-2（４・５月）'!P146&amp;'別紙様式3-2（４・５月）'!Q146&amp;"から"&amp;O144)</f>
        <v/>
      </c>
      <c r="AG144" s="333" t="str">
        <f>IF(OR(W144="",W144="―"),"",'別紙様式3-2（４・５月）'!O146&amp;'別紙様式3-2（４・５月）'!P146&amp;'別紙様式3-2（４・５月）'!Q146&amp;"から"&amp;W144)</f>
        <v/>
      </c>
      <c r="AH144" s="306"/>
      <c r="AI144" s="306"/>
      <c r="AJ144" s="306"/>
      <c r="AK144" s="306"/>
      <c r="AL144" s="306"/>
      <c r="AM144" s="306"/>
      <c r="AN144" s="306"/>
      <c r="AO144" s="306"/>
    </row>
    <row r="145" spans="1:41" customFormat="1" ht="25" customHeight="1">
      <c r="A145" s="334">
        <v>131</v>
      </c>
      <c r="B145" s="909" t="str">
        <f>IF(基本情報入力シート!C184="","",基本情報入力シート!C184)</f>
        <v/>
      </c>
      <c r="C145" s="909"/>
      <c r="D145" s="909"/>
      <c r="E145" s="909"/>
      <c r="F145" s="909"/>
      <c r="G145" s="909"/>
      <c r="H145" s="909"/>
      <c r="I145" s="909"/>
      <c r="J145" s="325" t="str">
        <f>IF(基本情報入力シート!M184="","",基本情報入力シート!M184)</f>
        <v/>
      </c>
      <c r="K145" s="325" t="str">
        <f>IF(基本情報入力シート!R184="","",基本情報入力シート!R184)</f>
        <v/>
      </c>
      <c r="L145" s="325" t="str">
        <f>IF(基本情報入力シート!W184="","",基本情報入力シート!W184)</f>
        <v/>
      </c>
      <c r="M145" s="335" t="str">
        <f>IF(基本情報入力シート!X184="","",基本情報入力シート!X184)</f>
        <v/>
      </c>
      <c r="N145" s="339" t="str">
        <f>IF(基本情報入力シート!Y184="","",基本情報入力シート!Y184)</f>
        <v/>
      </c>
      <c r="O145" s="44"/>
      <c r="P145" s="1011"/>
      <c r="Q145" s="1011"/>
      <c r="R145" s="475" t="str">
        <f>IFERROR(IF(OR('別紙様式3-2（４・５月）'!Z147="ベア加算",'別紙様式3-2（４・５月）'!R147=""),"",P145*VLOOKUP(N145,【参考】数式用!$AD$2:$AH$37,MATCH(O145,【参考】数式用!$K$4:$N$4,0)+1,0)),"")</f>
        <v/>
      </c>
      <c r="S145" s="54"/>
      <c r="T145" s="1011"/>
      <c r="U145" s="1011"/>
      <c r="V145" s="483" t="str">
        <f>IFERROR(IF(AND('別紙様式3-2（４・５月）'!O147="",O145&lt;&gt;""),P145,P145*VLOOKUP(AF145,【参考】数式用4!$EY$3:$GF$106,MATCH(N145,【参考】数式用4!$EY$2:$GF$2,0))),"")</f>
        <v/>
      </c>
      <c r="W145" s="44"/>
      <c r="X145" s="464"/>
      <c r="Y145" s="992" t="str">
        <f>IFERROR(IF(OR('別紙様式3-2（４・５月）'!R147="",'別紙様式3-2（４・５月）'!Z147="ベア加算"),"",X145*VLOOKUP(N145,【参考】数式用!$AD$2:$AH$37,MATCH(W145,【参考】数式用!$K$4:$N$4,0)+1,0)),"")</f>
        <v/>
      </c>
      <c r="Z145" s="992"/>
      <c r="AA145" s="54"/>
      <c r="AB145" s="464"/>
      <c r="AC145" s="340" t="str">
        <f>IFERROR(IF(AND('別紙様式3-2（４・５月）'!O147="",W145&lt;&gt;"",W145&lt;&gt;"―"),X145,X145*VLOOKUP(AG145,【参考】数式用4!$EY$3:$GF$106,MATCH(N145,【参考】数式用4!$EY$2:$GF$2,0))),"")</f>
        <v/>
      </c>
      <c r="AD145" s="462" t="str">
        <f t="shared" si="4"/>
        <v/>
      </c>
      <c r="AE145" s="420" t="str">
        <f t="shared" si="5"/>
        <v/>
      </c>
      <c r="AF145" s="333" t="str">
        <f>IF(O145="","",'別紙様式3-2（４・５月）'!O147&amp;'別紙様式3-2（４・５月）'!P147&amp;'別紙様式3-2（４・５月）'!Q147&amp;"から"&amp;O145)</f>
        <v/>
      </c>
      <c r="AG145" s="333" t="str">
        <f>IF(OR(W145="",W145="―"),"",'別紙様式3-2（４・５月）'!O147&amp;'別紙様式3-2（４・５月）'!P147&amp;'別紙様式3-2（４・５月）'!Q147&amp;"から"&amp;W145)</f>
        <v/>
      </c>
      <c r="AH145" s="306"/>
      <c r="AI145" s="306"/>
      <c r="AJ145" s="306"/>
      <c r="AK145" s="306"/>
      <c r="AL145" s="306"/>
      <c r="AM145" s="306"/>
      <c r="AN145" s="306"/>
      <c r="AO145" s="306"/>
    </row>
    <row r="146" spans="1:41" customFormat="1" ht="25" customHeight="1">
      <c r="A146" s="334">
        <v>132</v>
      </c>
      <c r="B146" s="909" t="str">
        <f>IF(基本情報入力シート!C185="","",基本情報入力シート!C185)</f>
        <v/>
      </c>
      <c r="C146" s="909"/>
      <c r="D146" s="909"/>
      <c r="E146" s="909"/>
      <c r="F146" s="909"/>
      <c r="G146" s="909"/>
      <c r="H146" s="909"/>
      <c r="I146" s="909"/>
      <c r="J146" s="325" t="str">
        <f>IF(基本情報入力シート!M185="","",基本情報入力シート!M185)</f>
        <v/>
      </c>
      <c r="K146" s="325" t="str">
        <f>IF(基本情報入力シート!R185="","",基本情報入力シート!R185)</f>
        <v/>
      </c>
      <c r="L146" s="325" t="str">
        <f>IF(基本情報入力シート!W185="","",基本情報入力シート!W185)</f>
        <v/>
      </c>
      <c r="M146" s="335" t="str">
        <f>IF(基本情報入力シート!X185="","",基本情報入力シート!X185)</f>
        <v/>
      </c>
      <c r="N146" s="339" t="str">
        <f>IF(基本情報入力シート!Y185="","",基本情報入力シート!Y185)</f>
        <v/>
      </c>
      <c r="O146" s="44"/>
      <c r="P146" s="1011"/>
      <c r="Q146" s="1011"/>
      <c r="R146" s="475" t="str">
        <f>IFERROR(IF(OR('別紙様式3-2（４・５月）'!Z148="ベア加算",'別紙様式3-2（４・５月）'!R148=""),"",P146*VLOOKUP(N146,【参考】数式用!$AD$2:$AH$37,MATCH(O146,【参考】数式用!$K$4:$N$4,0)+1,0)),"")</f>
        <v/>
      </c>
      <c r="S146" s="54"/>
      <c r="T146" s="1011"/>
      <c r="U146" s="1011"/>
      <c r="V146" s="483" t="str">
        <f>IFERROR(IF(AND('別紙様式3-2（４・５月）'!O148="",O146&lt;&gt;""),P146,P146*VLOOKUP(AF146,【参考】数式用4!$EY$3:$GF$106,MATCH(N146,【参考】数式用4!$EY$2:$GF$2,0))),"")</f>
        <v/>
      </c>
      <c r="W146" s="44"/>
      <c r="X146" s="464"/>
      <c r="Y146" s="992" t="str">
        <f>IFERROR(IF(OR('別紙様式3-2（４・５月）'!R148="",'別紙様式3-2（４・５月）'!Z148="ベア加算"),"",X146*VLOOKUP(N146,【参考】数式用!$AD$2:$AH$37,MATCH(W146,【参考】数式用!$K$4:$N$4,0)+1,0)),"")</f>
        <v/>
      </c>
      <c r="Z146" s="992"/>
      <c r="AA146" s="54"/>
      <c r="AB146" s="464"/>
      <c r="AC146" s="340" t="str">
        <f>IFERROR(IF(AND('別紙様式3-2（４・５月）'!O148="",W146&lt;&gt;"",W146&lt;&gt;"―"),X146,X146*VLOOKUP(AG146,【参考】数式用4!$EY$3:$GF$106,MATCH(N146,【参考】数式用4!$EY$2:$GF$2,0))),"")</f>
        <v/>
      </c>
      <c r="AD146" s="462" t="str">
        <f t="shared" si="4"/>
        <v/>
      </c>
      <c r="AE146" s="420" t="str">
        <f t="shared" si="5"/>
        <v/>
      </c>
      <c r="AF146" s="333" t="str">
        <f>IF(O146="","",'別紙様式3-2（４・５月）'!O148&amp;'別紙様式3-2（４・５月）'!P148&amp;'別紙様式3-2（４・５月）'!Q148&amp;"から"&amp;O146)</f>
        <v/>
      </c>
      <c r="AG146" s="333" t="str">
        <f>IF(OR(W146="",W146="―"),"",'別紙様式3-2（４・５月）'!O148&amp;'別紙様式3-2（４・５月）'!P148&amp;'別紙様式3-2（４・５月）'!Q148&amp;"から"&amp;W146)</f>
        <v/>
      </c>
      <c r="AH146" s="306"/>
      <c r="AI146" s="306"/>
      <c r="AJ146" s="306"/>
      <c r="AK146" s="306"/>
      <c r="AL146" s="306"/>
      <c r="AM146" s="306"/>
      <c r="AN146" s="306"/>
      <c r="AO146" s="306"/>
    </row>
    <row r="147" spans="1:41" customFormat="1" ht="25" customHeight="1">
      <c r="A147" s="334">
        <v>133</v>
      </c>
      <c r="B147" s="909" t="str">
        <f>IF(基本情報入力シート!C186="","",基本情報入力シート!C186)</f>
        <v/>
      </c>
      <c r="C147" s="909"/>
      <c r="D147" s="909"/>
      <c r="E147" s="909"/>
      <c r="F147" s="909"/>
      <c r="G147" s="909"/>
      <c r="H147" s="909"/>
      <c r="I147" s="909"/>
      <c r="J147" s="325" t="str">
        <f>IF(基本情報入力シート!M186="","",基本情報入力シート!M186)</f>
        <v/>
      </c>
      <c r="K147" s="325" t="str">
        <f>IF(基本情報入力シート!R186="","",基本情報入力シート!R186)</f>
        <v/>
      </c>
      <c r="L147" s="325" t="str">
        <f>IF(基本情報入力シート!W186="","",基本情報入力シート!W186)</f>
        <v/>
      </c>
      <c r="M147" s="335" t="str">
        <f>IF(基本情報入力シート!X186="","",基本情報入力シート!X186)</f>
        <v/>
      </c>
      <c r="N147" s="339" t="str">
        <f>IF(基本情報入力シート!Y186="","",基本情報入力シート!Y186)</f>
        <v/>
      </c>
      <c r="O147" s="44"/>
      <c r="P147" s="1011"/>
      <c r="Q147" s="1011"/>
      <c r="R147" s="475" t="str">
        <f>IFERROR(IF(OR('別紙様式3-2（４・５月）'!Z149="ベア加算",'別紙様式3-2（４・５月）'!R149=""),"",P147*VLOOKUP(N147,【参考】数式用!$AD$2:$AH$37,MATCH(O147,【参考】数式用!$K$4:$N$4,0)+1,0)),"")</f>
        <v/>
      </c>
      <c r="S147" s="54"/>
      <c r="T147" s="1011"/>
      <c r="U147" s="1011"/>
      <c r="V147" s="483" t="str">
        <f>IFERROR(IF(AND('別紙様式3-2（４・５月）'!O149="",O147&lt;&gt;""),P147,P147*VLOOKUP(AF147,【参考】数式用4!$EY$3:$GF$106,MATCH(N147,【参考】数式用4!$EY$2:$GF$2,0))),"")</f>
        <v/>
      </c>
      <c r="W147" s="44"/>
      <c r="X147" s="464"/>
      <c r="Y147" s="992" t="str">
        <f>IFERROR(IF(OR('別紙様式3-2（４・５月）'!R149="",'別紙様式3-2（４・５月）'!Z149="ベア加算"),"",X147*VLOOKUP(N147,【参考】数式用!$AD$2:$AH$37,MATCH(W147,【参考】数式用!$K$4:$N$4,0)+1,0)),"")</f>
        <v/>
      </c>
      <c r="Z147" s="992"/>
      <c r="AA147" s="54"/>
      <c r="AB147" s="464"/>
      <c r="AC147" s="340" t="str">
        <f>IFERROR(IF(AND('別紙様式3-2（４・５月）'!O149="",W147&lt;&gt;"",W147&lt;&gt;"―"),X147,X147*VLOOKUP(AG147,【参考】数式用4!$EY$3:$GF$106,MATCH(N147,【参考】数式用4!$EY$2:$GF$2,0))),"")</f>
        <v/>
      </c>
      <c r="AD147" s="462" t="str">
        <f t="shared" si="4"/>
        <v/>
      </c>
      <c r="AE147" s="420" t="str">
        <f t="shared" si="5"/>
        <v/>
      </c>
      <c r="AF147" s="333" t="str">
        <f>IF(O147="","",'別紙様式3-2（４・５月）'!O149&amp;'別紙様式3-2（４・５月）'!P149&amp;'別紙様式3-2（４・５月）'!Q149&amp;"から"&amp;O147)</f>
        <v/>
      </c>
      <c r="AG147" s="333" t="str">
        <f>IF(OR(W147="",W147="―"),"",'別紙様式3-2（４・５月）'!O149&amp;'別紙様式3-2（４・５月）'!P149&amp;'別紙様式3-2（４・５月）'!Q149&amp;"から"&amp;W147)</f>
        <v/>
      </c>
      <c r="AH147" s="306"/>
      <c r="AI147" s="306"/>
      <c r="AJ147" s="306"/>
      <c r="AK147" s="306"/>
      <c r="AL147" s="306"/>
      <c r="AM147" s="306"/>
      <c r="AN147" s="306"/>
      <c r="AO147" s="306"/>
    </row>
    <row r="148" spans="1:41" customFormat="1" ht="25" customHeight="1">
      <c r="A148" s="334">
        <v>134</v>
      </c>
      <c r="B148" s="909" t="str">
        <f>IF(基本情報入力シート!C187="","",基本情報入力シート!C187)</f>
        <v/>
      </c>
      <c r="C148" s="909"/>
      <c r="D148" s="909"/>
      <c r="E148" s="909"/>
      <c r="F148" s="909"/>
      <c r="G148" s="909"/>
      <c r="H148" s="909"/>
      <c r="I148" s="909"/>
      <c r="J148" s="325" t="str">
        <f>IF(基本情報入力シート!M187="","",基本情報入力シート!M187)</f>
        <v/>
      </c>
      <c r="K148" s="325" t="str">
        <f>IF(基本情報入力シート!R187="","",基本情報入力シート!R187)</f>
        <v/>
      </c>
      <c r="L148" s="325" t="str">
        <f>IF(基本情報入力シート!W187="","",基本情報入力シート!W187)</f>
        <v/>
      </c>
      <c r="M148" s="335" t="str">
        <f>IF(基本情報入力シート!X187="","",基本情報入力シート!X187)</f>
        <v/>
      </c>
      <c r="N148" s="339" t="str">
        <f>IF(基本情報入力シート!Y187="","",基本情報入力シート!Y187)</f>
        <v/>
      </c>
      <c r="O148" s="44"/>
      <c r="P148" s="1011"/>
      <c r="Q148" s="1011"/>
      <c r="R148" s="475" t="str">
        <f>IFERROR(IF(OR('別紙様式3-2（４・５月）'!Z150="ベア加算",'別紙様式3-2（４・５月）'!R150=""),"",P148*VLOOKUP(N148,【参考】数式用!$AD$2:$AH$37,MATCH(O148,【参考】数式用!$K$4:$N$4,0)+1,0)),"")</f>
        <v/>
      </c>
      <c r="S148" s="54"/>
      <c r="T148" s="1011"/>
      <c r="U148" s="1011"/>
      <c r="V148" s="483" t="str">
        <f>IFERROR(IF(AND('別紙様式3-2（４・５月）'!O150="",O148&lt;&gt;""),P148,P148*VLOOKUP(AF148,【参考】数式用4!$EY$3:$GF$106,MATCH(N148,【参考】数式用4!$EY$2:$GF$2,0))),"")</f>
        <v/>
      </c>
      <c r="W148" s="44"/>
      <c r="X148" s="464"/>
      <c r="Y148" s="992" t="str">
        <f>IFERROR(IF(OR('別紙様式3-2（４・５月）'!R150="",'別紙様式3-2（４・５月）'!Z150="ベア加算"),"",X148*VLOOKUP(N148,【参考】数式用!$AD$2:$AH$37,MATCH(W148,【参考】数式用!$K$4:$N$4,0)+1,0)),"")</f>
        <v/>
      </c>
      <c r="Z148" s="992"/>
      <c r="AA148" s="54"/>
      <c r="AB148" s="464"/>
      <c r="AC148" s="340" t="str">
        <f>IFERROR(IF(AND('別紙様式3-2（４・５月）'!O150="",W148&lt;&gt;"",W148&lt;&gt;"―"),X148,X148*VLOOKUP(AG148,【参考】数式用4!$EY$3:$GF$106,MATCH(N148,【参考】数式用4!$EY$2:$GF$2,0))),"")</f>
        <v/>
      </c>
      <c r="AD148" s="462" t="str">
        <f t="shared" si="4"/>
        <v/>
      </c>
      <c r="AE148" s="420" t="str">
        <f t="shared" si="5"/>
        <v/>
      </c>
      <c r="AF148" s="333" t="str">
        <f>IF(O148="","",'別紙様式3-2（４・５月）'!O150&amp;'別紙様式3-2（４・５月）'!P150&amp;'別紙様式3-2（４・５月）'!Q150&amp;"から"&amp;O148)</f>
        <v/>
      </c>
      <c r="AG148" s="333" t="str">
        <f>IF(OR(W148="",W148="―"),"",'別紙様式3-2（４・５月）'!O150&amp;'別紙様式3-2（４・５月）'!P150&amp;'別紙様式3-2（４・５月）'!Q150&amp;"から"&amp;W148)</f>
        <v/>
      </c>
      <c r="AH148" s="306"/>
      <c r="AI148" s="306"/>
      <c r="AJ148" s="306"/>
      <c r="AK148" s="306"/>
      <c r="AL148" s="306"/>
      <c r="AM148" s="306"/>
      <c r="AN148" s="306"/>
      <c r="AO148" s="306"/>
    </row>
    <row r="149" spans="1:41" customFormat="1" ht="25" customHeight="1">
      <c r="A149" s="334">
        <v>135</v>
      </c>
      <c r="B149" s="909" t="str">
        <f>IF(基本情報入力シート!C188="","",基本情報入力シート!C188)</f>
        <v/>
      </c>
      <c r="C149" s="909"/>
      <c r="D149" s="909"/>
      <c r="E149" s="909"/>
      <c r="F149" s="909"/>
      <c r="G149" s="909"/>
      <c r="H149" s="909"/>
      <c r="I149" s="909"/>
      <c r="J149" s="325" t="str">
        <f>IF(基本情報入力シート!M188="","",基本情報入力シート!M188)</f>
        <v/>
      </c>
      <c r="K149" s="325" t="str">
        <f>IF(基本情報入力シート!R188="","",基本情報入力シート!R188)</f>
        <v/>
      </c>
      <c r="L149" s="325" t="str">
        <f>IF(基本情報入力シート!W188="","",基本情報入力シート!W188)</f>
        <v/>
      </c>
      <c r="M149" s="335" t="str">
        <f>IF(基本情報入力シート!X188="","",基本情報入力シート!X188)</f>
        <v/>
      </c>
      <c r="N149" s="339" t="str">
        <f>IF(基本情報入力シート!Y188="","",基本情報入力シート!Y188)</f>
        <v/>
      </c>
      <c r="O149" s="44"/>
      <c r="P149" s="1011"/>
      <c r="Q149" s="1011"/>
      <c r="R149" s="475" t="str">
        <f>IFERROR(IF(OR('別紙様式3-2（４・５月）'!Z151="ベア加算",'別紙様式3-2（４・５月）'!R151=""),"",P149*VLOOKUP(N149,【参考】数式用!$AD$2:$AH$37,MATCH(O149,【参考】数式用!$K$4:$N$4,0)+1,0)),"")</f>
        <v/>
      </c>
      <c r="S149" s="54"/>
      <c r="T149" s="1011"/>
      <c r="U149" s="1011"/>
      <c r="V149" s="483" t="str">
        <f>IFERROR(IF(AND('別紙様式3-2（４・５月）'!O151="",O149&lt;&gt;""),P149,P149*VLOOKUP(AF149,【参考】数式用4!$EY$3:$GF$106,MATCH(N149,【参考】数式用4!$EY$2:$GF$2,0))),"")</f>
        <v/>
      </c>
      <c r="W149" s="44"/>
      <c r="X149" s="464"/>
      <c r="Y149" s="992" t="str">
        <f>IFERROR(IF(OR('別紙様式3-2（４・５月）'!R151="",'別紙様式3-2（４・５月）'!Z151="ベア加算"),"",X149*VLOOKUP(N149,【参考】数式用!$AD$2:$AH$37,MATCH(W149,【参考】数式用!$K$4:$N$4,0)+1,0)),"")</f>
        <v/>
      </c>
      <c r="Z149" s="992"/>
      <c r="AA149" s="54"/>
      <c r="AB149" s="464"/>
      <c r="AC149" s="340" t="str">
        <f>IFERROR(IF(AND('別紙様式3-2（４・５月）'!O151="",W149&lt;&gt;"",W149&lt;&gt;"―"),X149,X149*VLOOKUP(AG149,【参考】数式用4!$EY$3:$GF$106,MATCH(N149,【参考】数式用4!$EY$2:$GF$2,0))),"")</f>
        <v/>
      </c>
      <c r="AD149" s="462" t="str">
        <f t="shared" si="4"/>
        <v/>
      </c>
      <c r="AE149" s="420" t="str">
        <f t="shared" si="5"/>
        <v/>
      </c>
      <c r="AF149" s="333" t="str">
        <f>IF(O149="","",'別紙様式3-2（４・５月）'!O151&amp;'別紙様式3-2（４・５月）'!P151&amp;'別紙様式3-2（４・５月）'!Q151&amp;"から"&amp;O149)</f>
        <v/>
      </c>
      <c r="AG149" s="333" t="str">
        <f>IF(OR(W149="",W149="―"),"",'別紙様式3-2（４・５月）'!O151&amp;'別紙様式3-2（４・５月）'!P151&amp;'別紙様式3-2（４・５月）'!Q151&amp;"から"&amp;W149)</f>
        <v/>
      </c>
      <c r="AH149" s="306"/>
      <c r="AI149" s="306"/>
      <c r="AJ149" s="306"/>
      <c r="AK149" s="306"/>
      <c r="AL149" s="306"/>
      <c r="AM149" s="306"/>
      <c r="AN149" s="306"/>
      <c r="AO149" s="306"/>
    </row>
    <row r="150" spans="1:41" customFormat="1" ht="25" customHeight="1">
      <c r="A150" s="334">
        <v>136</v>
      </c>
      <c r="B150" s="909" t="str">
        <f>IF(基本情報入力シート!C189="","",基本情報入力シート!C189)</f>
        <v/>
      </c>
      <c r="C150" s="909"/>
      <c r="D150" s="909"/>
      <c r="E150" s="909"/>
      <c r="F150" s="909"/>
      <c r="G150" s="909"/>
      <c r="H150" s="909"/>
      <c r="I150" s="909"/>
      <c r="J150" s="325" t="str">
        <f>IF(基本情報入力シート!M189="","",基本情報入力シート!M189)</f>
        <v/>
      </c>
      <c r="K150" s="325" t="str">
        <f>IF(基本情報入力シート!R189="","",基本情報入力シート!R189)</f>
        <v/>
      </c>
      <c r="L150" s="325" t="str">
        <f>IF(基本情報入力シート!W189="","",基本情報入力シート!W189)</f>
        <v/>
      </c>
      <c r="M150" s="335" t="str">
        <f>IF(基本情報入力シート!X189="","",基本情報入力シート!X189)</f>
        <v/>
      </c>
      <c r="N150" s="339" t="str">
        <f>IF(基本情報入力シート!Y189="","",基本情報入力シート!Y189)</f>
        <v/>
      </c>
      <c r="O150" s="44"/>
      <c r="P150" s="1011"/>
      <c r="Q150" s="1011"/>
      <c r="R150" s="475" t="str">
        <f>IFERROR(IF(OR('別紙様式3-2（４・５月）'!Z152="ベア加算",'別紙様式3-2（４・５月）'!R152=""),"",P150*VLOOKUP(N150,【参考】数式用!$AD$2:$AH$37,MATCH(O150,【参考】数式用!$K$4:$N$4,0)+1,0)),"")</f>
        <v/>
      </c>
      <c r="S150" s="54"/>
      <c r="T150" s="1011"/>
      <c r="U150" s="1011"/>
      <c r="V150" s="483" t="str">
        <f>IFERROR(IF(AND('別紙様式3-2（４・５月）'!O152="",O150&lt;&gt;""),P150,P150*VLOOKUP(AF150,【参考】数式用4!$EY$3:$GF$106,MATCH(N150,【参考】数式用4!$EY$2:$GF$2,0))),"")</f>
        <v/>
      </c>
      <c r="W150" s="44"/>
      <c r="X150" s="464"/>
      <c r="Y150" s="992" t="str">
        <f>IFERROR(IF(OR('別紙様式3-2（４・５月）'!R152="",'別紙様式3-2（４・５月）'!Z152="ベア加算"),"",X150*VLOOKUP(N150,【参考】数式用!$AD$2:$AH$37,MATCH(W150,【参考】数式用!$K$4:$N$4,0)+1,0)),"")</f>
        <v/>
      </c>
      <c r="Z150" s="992"/>
      <c r="AA150" s="54"/>
      <c r="AB150" s="464"/>
      <c r="AC150" s="340" t="str">
        <f>IFERROR(IF(AND('別紙様式3-2（４・５月）'!O152="",W150&lt;&gt;"",W150&lt;&gt;"―"),X150,X150*VLOOKUP(AG150,【参考】数式用4!$EY$3:$GF$106,MATCH(N150,【参考】数式用4!$EY$2:$GF$2,0))),"")</f>
        <v/>
      </c>
      <c r="AD150" s="462" t="str">
        <f t="shared" si="4"/>
        <v/>
      </c>
      <c r="AE150" s="420" t="str">
        <f t="shared" si="5"/>
        <v/>
      </c>
      <c r="AF150" s="333" t="str">
        <f>IF(O150="","",'別紙様式3-2（４・５月）'!O152&amp;'別紙様式3-2（４・５月）'!P152&amp;'別紙様式3-2（４・５月）'!Q152&amp;"から"&amp;O150)</f>
        <v/>
      </c>
      <c r="AG150" s="333" t="str">
        <f>IF(OR(W150="",W150="―"),"",'別紙様式3-2（４・５月）'!O152&amp;'別紙様式3-2（４・５月）'!P152&amp;'別紙様式3-2（４・５月）'!Q152&amp;"から"&amp;W150)</f>
        <v/>
      </c>
      <c r="AH150" s="306"/>
      <c r="AI150" s="306"/>
      <c r="AJ150" s="306"/>
      <c r="AK150" s="306"/>
      <c r="AL150" s="306"/>
      <c r="AM150" s="306"/>
      <c r="AN150" s="306"/>
      <c r="AO150" s="306"/>
    </row>
    <row r="151" spans="1:41" customFormat="1" ht="25" customHeight="1">
      <c r="A151" s="334">
        <v>137</v>
      </c>
      <c r="B151" s="909" t="str">
        <f>IF(基本情報入力シート!C190="","",基本情報入力シート!C190)</f>
        <v/>
      </c>
      <c r="C151" s="909"/>
      <c r="D151" s="909"/>
      <c r="E151" s="909"/>
      <c r="F151" s="909"/>
      <c r="G151" s="909"/>
      <c r="H151" s="909"/>
      <c r="I151" s="909"/>
      <c r="J151" s="325" t="str">
        <f>IF(基本情報入力シート!M190="","",基本情報入力シート!M190)</f>
        <v/>
      </c>
      <c r="K151" s="325" t="str">
        <f>IF(基本情報入力シート!R190="","",基本情報入力シート!R190)</f>
        <v/>
      </c>
      <c r="L151" s="325" t="str">
        <f>IF(基本情報入力シート!W190="","",基本情報入力シート!W190)</f>
        <v/>
      </c>
      <c r="M151" s="335" t="str">
        <f>IF(基本情報入力シート!X190="","",基本情報入力シート!X190)</f>
        <v/>
      </c>
      <c r="N151" s="339" t="str">
        <f>IF(基本情報入力シート!Y190="","",基本情報入力シート!Y190)</f>
        <v/>
      </c>
      <c r="O151" s="44"/>
      <c r="P151" s="1011"/>
      <c r="Q151" s="1011"/>
      <c r="R151" s="475" t="str">
        <f>IFERROR(IF(OR('別紙様式3-2（４・５月）'!Z153="ベア加算",'別紙様式3-2（４・５月）'!R153=""),"",P151*VLOOKUP(N151,【参考】数式用!$AD$2:$AH$37,MATCH(O151,【参考】数式用!$K$4:$N$4,0)+1,0)),"")</f>
        <v/>
      </c>
      <c r="S151" s="54"/>
      <c r="T151" s="1011"/>
      <c r="U151" s="1011"/>
      <c r="V151" s="483" t="str">
        <f>IFERROR(IF(AND('別紙様式3-2（４・５月）'!O153="",O151&lt;&gt;""),P151,P151*VLOOKUP(AF151,【参考】数式用4!$EY$3:$GF$106,MATCH(N151,【参考】数式用4!$EY$2:$GF$2,0))),"")</f>
        <v/>
      </c>
      <c r="W151" s="44"/>
      <c r="X151" s="464"/>
      <c r="Y151" s="992" t="str">
        <f>IFERROR(IF(OR('別紙様式3-2（４・５月）'!R153="",'別紙様式3-2（４・５月）'!Z153="ベア加算"),"",X151*VLOOKUP(N151,【参考】数式用!$AD$2:$AH$37,MATCH(W151,【参考】数式用!$K$4:$N$4,0)+1,0)),"")</f>
        <v/>
      </c>
      <c r="Z151" s="992"/>
      <c r="AA151" s="54"/>
      <c r="AB151" s="464"/>
      <c r="AC151" s="340" t="str">
        <f>IFERROR(IF(AND('別紙様式3-2（４・５月）'!O153="",W151&lt;&gt;"",W151&lt;&gt;"―"),X151,X151*VLOOKUP(AG151,【参考】数式用4!$EY$3:$GF$106,MATCH(N151,【参考】数式用4!$EY$2:$GF$2,0))),"")</f>
        <v/>
      </c>
      <c r="AD151" s="462" t="str">
        <f t="shared" si="4"/>
        <v/>
      </c>
      <c r="AE151" s="420" t="str">
        <f t="shared" si="5"/>
        <v/>
      </c>
      <c r="AF151" s="333" t="str">
        <f>IF(O151="","",'別紙様式3-2（４・５月）'!O153&amp;'別紙様式3-2（４・５月）'!P153&amp;'別紙様式3-2（４・５月）'!Q153&amp;"から"&amp;O151)</f>
        <v/>
      </c>
      <c r="AG151" s="333" t="str">
        <f>IF(OR(W151="",W151="―"),"",'別紙様式3-2（４・５月）'!O153&amp;'別紙様式3-2（４・５月）'!P153&amp;'別紙様式3-2（４・５月）'!Q153&amp;"から"&amp;W151)</f>
        <v/>
      </c>
      <c r="AH151" s="306"/>
      <c r="AI151" s="306"/>
      <c r="AJ151" s="306"/>
      <c r="AK151" s="306"/>
      <c r="AL151" s="306"/>
      <c r="AM151" s="306"/>
      <c r="AN151" s="306"/>
      <c r="AO151" s="306"/>
    </row>
    <row r="152" spans="1:41" customFormat="1" ht="25" customHeight="1">
      <c r="A152" s="334">
        <v>138</v>
      </c>
      <c r="B152" s="909" t="str">
        <f>IF(基本情報入力シート!C191="","",基本情報入力シート!C191)</f>
        <v/>
      </c>
      <c r="C152" s="909"/>
      <c r="D152" s="909"/>
      <c r="E152" s="909"/>
      <c r="F152" s="909"/>
      <c r="G152" s="909"/>
      <c r="H152" s="909"/>
      <c r="I152" s="909"/>
      <c r="J152" s="325" t="str">
        <f>IF(基本情報入力シート!M191="","",基本情報入力シート!M191)</f>
        <v/>
      </c>
      <c r="K152" s="325" t="str">
        <f>IF(基本情報入力シート!R191="","",基本情報入力シート!R191)</f>
        <v/>
      </c>
      <c r="L152" s="325" t="str">
        <f>IF(基本情報入力シート!W191="","",基本情報入力シート!W191)</f>
        <v/>
      </c>
      <c r="M152" s="335" t="str">
        <f>IF(基本情報入力シート!X191="","",基本情報入力シート!X191)</f>
        <v/>
      </c>
      <c r="N152" s="339" t="str">
        <f>IF(基本情報入力シート!Y191="","",基本情報入力シート!Y191)</f>
        <v/>
      </c>
      <c r="O152" s="44"/>
      <c r="P152" s="1011"/>
      <c r="Q152" s="1011"/>
      <c r="R152" s="475" t="str">
        <f>IFERROR(IF(OR('別紙様式3-2（４・５月）'!Z154="ベア加算",'別紙様式3-2（４・５月）'!R154=""),"",P152*VLOOKUP(N152,【参考】数式用!$AD$2:$AH$37,MATCH(O152,【参考】数式用!$K$4:$N$4,0)+1,0)),"")</f>
        <v/>
      </c>
      <c r="S152" s="54"/>
      <c r="T152" s="1011"/>
      <c r="U152" s="1011"/>
      <c r="V152" s="483" t="str">
        <f>IFERROR(IF(AND('別紙様式3-2（４・５月）'!O154="",O152&lt;&gt;""),P152,P152*VLOOKUP(AF152,【参考】数式用4!$EY$3:$GF$106,MATCH(N152,【参考】数式用4!$EY$2:$GF$2,0))),"")</f>
        <v/>
      </c>
      <c r="W152" s="44"/>
      <c r="X152" s="464"/>
      <c r="Y152" s="992" t="str">
        <f>IFERROR(IF(OR('別紙様式3-2（４・５月）'!R154="",'別紙様式3-2（４・５月）'!Z154="ベア加算"),"",X152*VLOOKUP(N152,【参考】数式用!$AD$2:$AH$37,MATCH(W152,【参考】数式用!$K$4:$N$4,0)+1,0)),"")</f>
        <v/>
      </c>
      <c r="Z152" s="992"/>
      <c r="AA152" s="54"/>
      <c r="AB152" s="464"/>
      <c r="AC152" s="340" t="str">
        <f>IFERROR(IF(AND('別紙様式3-2（４・５月）'!O154="",W152&lt;&gt;"",W152&lt;&gt;"―"),X152,X152*VLOOKUP(AG152,【参考】数式用4!$EY$3:$GF$106,MATCH(N152,【参考】数式用4!$EY$2:$GF$2,0))),"")</f>
        <v/>
      </c>
      <c r="AD152" s="462" t="str">
        <f t="shared" si="4"/>
        <v/>
      </c>
      <c r="AE152" s="420" t="str">
        <f t="shared" si="5"/>
        <v/>
      </c>
      <c r="AF152" s="333" t="str">
        <f>IF(O152="","",'別紙様式3-2（４・５月）'!O154&amp;'別紙様式3-2（４・５月）'!P154&amp;'別紙様式3-2（４・５月）'!Q154&amp;"から"&amp;O152)</f>
        <v/>
      </c>
      <c r="AG152" s="333" t="str">
        <f>IF(OR(W152="",W152="―"),"",'別紙様式3-2（４・５月）'!O154&amp;'別紙様式3-2（４・５月）'!P154&amp;'別紙様式3-2（４・５月）'!Q154&amp;"から"&amp;W152)</f>
        <v/>
      </c>
      <c r="AH152" s="306"/>
      <c r="AI152" s="306"/>
      <c r="AJ152" s="306"/>
      <c r="AK152" s="306"/>
      <c r="AL152" s="306"/>
      <c r="AM152" s="306"/>
      <c r="AN152" s="306"/>
      <c r="AO152" s="306"/>
    </row>
    <row r="153" spans="1:41" customFormat="1" ht="25" customHeight="1">
      <c r="A153" s="334">
        <v>139</v>
      </c>
      <c r="B153" s="909" t="str">
        <f>IF(基本情報入力シート!C192="","",基本情報入力シート!C192)</f>
        <v/>
      </c>
      <c r="C153" s="909"/>
      <c r="D153" s="909"/>
      <c r="E153" s="909"/>
      <c r="F153" s="909"/>
      <c r="G153" s="909"/>
      <c r="H153" s="909"/>
      <c r="I153" s="909"/>
      <c r="J153" s="325" t="str">
        <f>IF(基本情報入力シート!M192="","",基本情報入力シート!M192)</f>
        <v/>
      </c>
      <c r="K153" s="325" t="str">
        <f>IF(基本情報入力シート!R192="","",基本情報入力シート!R192)</f>
        <v/>
      </c>
      <c r="L153" s="325" t="str">
        <f>IF(基本情報入力シート!W192="","",基本情報入力シート!W192)</f>
        <v/>
      </c>
      <c r="M153" s="335" t="str">
        <f>IF(基本情報入力シート!X192="","",基本情報入力シート!X192)</f>
        <v/>
      </c>
      <c r="N153" s="339" t="str">
        <f>IF(基本情報入力シート!Y192="","",基本情報入力シート!Y192)</f>
        <v/>
      </c>
      <c r="O153" s="44"/>
      <c r="P153" s="1011"/>
      <c r="Q153" s="1011"/>
      <c r="R153" s="475" t="str">
        <f>IFERROR(IF(OR('別紙様式3-2（４・５月）'!Z155="ベア加算",'別紙様式3-2（４・５月）'!R155=""),"",P153*VLOOKUP(N153,【参考】数式用!$AD$2:$AH$37,MATCH(O153,【参考】数式用!$K$4:$N$4,0)+1,0)),"")</f>
        <v/>
      </c>
      <c r="S153" s="54"/>
      <c r="T153" s="1011"/>
      <c r="U153" s="1011"/>
      <c r="V153" s="483" t="str">
        <f>IFERROR(IF(AND('別紙様式3-2（４・５月）'!O155="",O153&lt;&gt;""),P153,P153*VLOOKUP(AF153,【参考】数式用4!$EY$3:$GF$106,MATCH(N153,【参考】数式用4!$EY$2:$GF$2,0))),"")</f>
        <v/>
      </c>
      <c r="W153" s="44"/>
      <c r="X153" s="464"/>
      <c r="Y153" s="992" t="str">
        <f>IFERROR(IF(OR('別紙様式3-2（４・５月）'!R155="",'別紙様式3-2（４・５月）'!Z155="ベア加算"),"",X153*VLOOKUP(N153,【参考】数式用!$AD$2:$AH$37,MATCH(W153,【参考】数式用!$K$4:$N$4,0)+1,0)),"")</f>
        <v/>
      </c>
      <c r="Z153" s="992"/>
      <c r="AA153" s="54"/>
      <c r="AB153" s="464"/>
      <c r="AC153" s="340" t="str">
        <f>IFERROR(IF(AND('別紙様式3-2（４・５月）'!O155="",W153&lt;&gt;"",W153&lt;&gt;"―"),X153,X153*VLOOKUP(AG153,【参考】数式用4!$EY$3:$GF$106,MATCH(N153,【参考】数式用4!$EY$2:$GF$2,0))),"")</f>
        <v/>
      </c>
      <c r="AD153" s="462" t="str">
        <f t="shared" si="4"/>
        <v/>
      </c>
      <c r="AE153" s="420" t="str">
        <f t="shared" si="5"/>
        <v/>
      </c>
      <c r="AF153" s="333" t="str">
        <f>IF(O153="","",'別紙様式3-2（４・５月）'!O155&amp;'別紙様式3-2（４・５月）'!P155&amp;'別紙様式3-2（４・５月）'!Q155&amp;"から"&amp;O153)</f>
        <v/>
      </c>
      <c r="AG153" s="333" t="str">
        <f>IF(OR(W153="",W153="―"),"",'別紙様式3-2（４・５月）'!O155&amp;'別紙様式3-2（４・５月）'!P155&amp;'別紙様式3-2（４・５月）'!Q155&amp;"から"&amp;W153)</f>
        <v/>
      </c>
      <c r="AH153" s="306"/>
      <c r="AI153" s="306"/>
      <c r="AJ153" s="306"/>
      <c r="AK153" s="306"/>
      <c r="AL153" s="306"/>
      <c r="AM153" s="306"/>
      <c r="AN153" s="306"/>
      <c r="AO153" s="306"/>
    </row>
    <row r="154" spans="1:41" customFormat="1" ht="25" customHeight="1">
      <c r="A154" s="334">
        <v>140</v>
      </c>
      <c r="B154" s="909" t="str">
        <f>IF(基本情報入力シート!C193="","",基本情報入力シート!C193)</f>
        <v/>
      </c>
      <c r="C154" s="909"/>
      <c r="D154" s="909"/>
      <c r="E154" s="909"/>
      <c r="F154" s="909"/>
      <c r="G154" s="909"/>
      <c r="H154" s="909"/>
      <c r="I154" s="909"/>
      <c r="J154" s="325" t="str">
        <f>IF(基本情報入力シート!M193="","",基本情報入力シート!M193)</f>
        <v/>
      </c>
      <c r="K154" s="325" t="str">
        <f>IF(基本情報入力シート!R193="","",基本情報入力シート!R193)</f>
        <v/>
      </c>
      <c r="L154" s="325" t="str">
        <f>IF(基本情報入力シート!W193="","",基本情報入力シート!W193)</f>
        <v/>
      </c>
      <c r="M154" s="335" t="str">
        <f>IF(基本情報入力シート!X193="","",基本情報入力シート!X193)</f>
        <v/>
      </c>
      <c r="N154" s="339" t="str">
        <f>IF(基本情報入力シート!Y193="","",基本情報入力シート!Y193)</f>
        <v/>
      </c>
      <c r="O154" s="44"/>
      <c r="P154" s="1011"/>
      <c r="Q154" s="1011"/>
      <c r="R154" s="475" t="str">
        <f>IFERROR(IF(OR('別紙様式3-2（４・５月）'!Z156="ベア加算",'別紙様式3-2（４・５月）'!R156=""),"",P154*VLOOKUP(N154,【参考】数式用!$AD$2:$AH$37,MATCH(O154,【参考】数式用!$K$4:$N$4,0)+1,0)),"")</f>
        <v/>
      </c>
      <c r="S154" s="54"/>
      <c r="T154" s="1011"/>
      <c r="U154" s="1011"/>
      <c r="V154" s="483" t="str">
        <f>IFERROR(IF(AND('別紙様式3-2（４・５月）'!O156="",O154&lt;&gt;""),P154,P154*VLOOKUP(AF154,【参考】数式用4!$EY$3:$GF$106,MATCH(N154,【参考】数式用4!$EY$2:$GF$2,0))),"")</f>
        <v/>
      </c>
      <c r="W154" s="44"/>
      <c r="X154" s="464"/>
      <c r="Y154" s="992" t="str">
        <f>IFERROR(IF(OR('別紙様式3-2（４・５月）'!R156="",'別紙様式3-2（４・５月）'!Z156="ベア加算"),"",X154*VLOOKUP(N154,【参考】数式用!$AD$2:$AH$37,MATCH(W154,【参考】数式用!$K$4:$N$4,0)+1,0)),"")</f>
        <v/>
      </c>
      <c r="Z154" s="992"/>
      <c r="AA154" s="54"/>
      <c r="AB154" s="464"/>
      <c r="AC154" s="340" t="str">
        <f>IFERROR(IF(AND('別紙様式3-2（４・５月）'!O156="",W154&lt;&gt;"",W154&lt;&gt;"―"),X154,X154*VLOOKUP(AG154,【参考】数式用4!$EY$3:$GF$106,MATCH(N154,【参考】数式用4!$EY$2:$GF$2,0))),"")</f>
        <v/>
      </c>
      <c r="AD154" s="462" t="str">
        <f t="shared" si="4"/>
        <v/>
      </c>
      <c r="AE154" s="420" t="str">
        <f t="shared" si="5"/>
        <v/>
      </c>
      <c r="AF154" s="333" t="str">
        <f>IF(O154="","",'別紙様式3-2（４・５月）'!O156&amp;'別紙様式3-2（４・５月）'!P156&amp;'別紙様式3-2（４・５月）'!Q156&amp;"から"&amp;O154)</f>
        <v/>
      </c>
      <c r="AG154" s="333" t="str">
        <f>IF(OR(W154="",W154="―"),"",'別紙様式3-2（４・５月）'!O156&amp;'別紙様式3-2（４・５月）'!P156&amp;'別紙様式3-2（４・５月）'!Q156&amp;"から"&amp;W154)</f>
        <v/>
      </c>
      <c r="AH154" s="306"/>
      <c r="AI154" s="306"/>
      <c r="AJ154" s="306"/>
      <c r="AK154" s="306"/>
      <c r="AL154" s="306"/>
      <c r="AM154" s="306"/>
      <c r="AN154" s="306"/>
      <c r="AO154" s="306"/>
    </row>
    <row r="155" spans="1:41" customFormat="1" ht="25" customHeight="1">
      <c r="A155" s="334">
        <v>141</v>
      </c>
      <c r="B155" s="909" t="str">
        <f>IF(基本情報入力シート!C194="","",基本情報入力シート!C194)</f>
        <v/>
      </c>
      <c r="C155" s="909"/>
      <c r="D155" s="909"/>
      <c r="E155" s="909"/>
      <c r="F155" s="909"/>
      <c r="G155" s="909"/>
      <c r="H155" s="909"/>
      <c r="I155" s="909"/>
      <c r="J155" s="325" t="str">
        <f>IF(基本情報入力シート!M194="","",基本情報入力シート!M194)</f>
        <v/>
      </c>
      <c r="K155" s="325" t="str">
        <f>IF(基本情報入力シート!R194="","",基本情報入力シート!R194)</f>
        <v/>
      </c>
      <c r="L155" s="325" t="str">
        <f>IF(基本情報入力シート!W194="","",基本情報入力シート!W194)</f>
        <v/>
      </c>
      <c r="M155" s="335" t="str">
        <f>IF(基本情報入力シート!X194="","",基本情報入力シート!X194)</f>
        <v/>
      </c>
      <c r="N155" s="339" t="str">
        <f>IF(基本情報入力シート!Y194="","",基本情報入力シート!Y194)</f>
        <v/>
      </c>
      <c r="O155" s="44"/>
      <c r="P155" s="1011"/>
      <c r="Q155" s="1011"/>
      <c r="R155" s="475" t="str">
        <f>IFERROR(IF(OR('別紙様式3-2（４・５月）'!Z157="ベア加算",'別紙様式3-2（４・５月）'!R157=""),"",P155*VLOOKUP(N155,【参考】数式用!$AD$2:$AH$37,MATCH(O155,【参考】数式用!$K$4:$N$4,0)+1,0)),"")</f>
        <v/>
      </c>
      <c r="S155" s="54"/>
      <c r="T155" s="1011"/>
      <c r="U155" s="1011"/>
      <c r="V155" s="483" t="str">
        <f>IFERROR(IF(AND('別紙様式3-2（４・５月）'!O157="",O155&lt;&gt;""),P155,P155*VLOOKUP(AF155,【参考】数式用4!$EY$3:$GF$106,MATCH(N155,【参考】数式用4!$EY$2:$GF$2,0))),"")</f>
        <v/>
      </c>
      <c r="W155" s="44"/>
      <c r="X155" s="464"/>
      <c r="Y155" s="992" t="str">
        <f>IFERROR(IF(OR('別紙様式3-2（４・５月）'!R157="",'別紙様式3-2（４・５月）'!Z157="ベア加算"),"",X155*VLOOKUP(N155,【参考】数式用!$AD$2:$AH$37,MATCH(W155,【参考】数式用!$K$4:$N$4,0)+1,0)),"")</f>
        <v/>
      </c>
      <c r="Z155" s="992"/>
      <c r="AA155" s="54"/>
      <c r="AB155" s="464"/>
      <c r="AC155" s="340" t="str">
        <f>IFERROR(IF(AND('別紙様式3-2（４・５月）'!O157="",W155&lt;&gt;"",W155&lt;&gt;"―"),X155,X155*VLOOKUP(AG155,【参考】数式用4!$EY$3:$GF$106,MATCH(N155,【参考】数式用4!$EY$2:$GF$2,0))),"")</f>
        <v/>
      </c>
      <c r="AD155" s="462" t="str">
        <f t="shared" si="4"/>
        <v/>
      </c>
      <c r="AE155" s="420" t="str">
        <f t="shared" si="5"/>
        <v/>
      </c>
      <c r="AF155" s="333" t="str">
        <f>IF(O155="","",'別紙様式3-2（４・５月）'!O157&amp;'別紙様式3-2（４・５月）'!P157&amp;'別紙様式3-2（４・５月）'!Q157&amp;"から"&amp;O155)</f>
        <v/>
      </c>
      <c r="AG155" s="333" t="str">
        <f>IF(OR(W155="",W155="―"),"",'別紙様式3-2（４・５月）'!O157&amp;'別紙様式3-2（４・５月）'!P157&amp;'別紙様式3-2（４・５月）'!Q157&amp;"から"&amp;W155)</f>
        <v/>
      </c>
      <c r="AH155" s="306"/>
      <c r="AI155" s="306"/>
      <c r="AJ155" s="306"/>
      <c r="AK155" s="306"/>
      <c r="AL155" s="306"/>
      <c r="AM155" s="306"/>
      <c r="AN155" s="306"/>
      <c r="AO155" s="306"/>
    </row>
    <row r="156" spans="1:41" customFormat="1" ht="25" customHeight="1">
      <c r="A156" s="334">
        <v>142</v>
      </c>
      <c r="B156" s="909" t="str">
        <f>IF(基本情報入力シート!C195="","",基本情報入力シート!C195)</f>
        <v/>
      </c>
      <c r="C156" s="909"/>
      <c r="D156" s="909"/>
      <c r="E156" s="909"/>
      <c r="F156" s="909"/>
      <c r="G156" s="909"/>
      <c r="H156" s="909"/>
      <c r="I156" s="909"/>
      <c r="J156" s="325" t="str">
        <f>IF(基本情報入力シート!M195="","",基本情報入力シート!M195)</f>
        <v/>
      </c>
      <c r="K156" s="325" t="str">
        <f>IF(基本情報入力シート!R195="","",基本情報入力シート!R195)</f>
        <v/>
      </c>
      <c r="L156" s="325" t="str">
        <f>IF(基本情報入力シート!W195="","",基本情報入力シート!W195)</f>
        <v/>
      </c>
      <c r="M156" s="335" t="str">
        <f>IF(基本情報入力シート!X195="","",基本情報入力シート!X195)</f>
        <v/>
      </c>
      <c r="N156" s="339" t="str">
        <f>IF(基本情報入力シート!Y195="","",基本情報入力シート!Y195)</f>
        <v/>
      </c>
      <c r="O156" s="44"/>
      <c r="P156" s="1011"/>
      <c r="Q156" s="1011"/>
      <c r="R156" s="475" t="str">
        <f>IFERROR(IF(OR('別紙様式3-2（４・５月）'!Z158="ベア加算",'別紙様式3-2（４・５月）'!R158=""),"",P156*VLOOKUP(N156,【参考】数式用!$AD$2:$AH$37,MATCH(O156,【参考】数式用!$K$4:$N$4,0)+1,0)),"")</f>
        <v/>
      </c>
      <c r="S156" s="54"/>
      <c r="T156" s="1011"/>
      <c r="U156" s="1011"/>
      <c r="V156" s="483" t="str">
        <f>IFERROR(IF(AND('別紙様式3-2（４・５月）'!O158="",O156&lt;&gt;""),P156,P156*VLOOKUP(AF156,【参考】数式用4!$EY$3:$GF$106,MATCH(N156,【参考】数式用4!$EY$2:$GF$2,0))),"")</f>
        <v/>
      </c>
      <c r="W156" s="44"/>
      <c r="X156" s="464"/>
      <c r="Y156" s="992" t="str">
        <f>IFERROR(IF(OR('別紙様式3-2（４・５月）'!R158="",'別紙様式3-2（４・５月）'!Z158="ベア加算"),"",X156*VLOOKUP(N156,【参考】数式用!$AD$2:$AH$37,MATCH(W156,【参考】数式用!$K$4:$N$4,0)+1,0)),"")</f>
        <v/>
      </c>
      <c r="Z156" s="992"/>
      <c r="AA156" s="54"/>
      <c r="AB156" s="464"/>
      <c r="AC156" s="340" t="str">
        <f>IFERROR(IF(AND('別紙様式3-2（４・５月）'!O158="",W156&lt;&gt;"",W156&lt;&gt;"―"),X156,X156*VLOOKUP(AG156,【参考】数式用4!$EY$3:$GF$106,MATCH(N156,【参考】数式用4!$EY$2:$GF$2,0))),"")</f>
        <v/>
      </c>
      <c r="AD156" s="462" t="str">
        <f t="shared" si="4"/>
        <v/>
      </c>
      <c r="AE156" s="420" t="str">
        <f t="shared" si="5"/>
        <v/>
      </c>
      <c r="AF156" s="333" t="str">
        <f>IF(O156="","",'別紙様式3-2（４・５月）'!O158&amp;'別紙様式3-2（４・５月）'!P158&amp;'別紙様式3-2（４・５月）'!Q158&amp;"から"&amp;O156)</f>
        <v/>
      </c>
      <c r="AG156" s="333" t="str">
        <f>IF(OR(W156="",W156="―"),"",'別紙様式3-2（４・５月）'!O158&amp;'別紙様式3-2（４・５月）'!P158&amp;'別紙様式3-2（４・５月）'!Q158&amp;"から"&amp;W156)</f>
        <v/>
      </c>
      <c r="AH156" s="306"/>
      <c r="AI156" s="306"/>
      <c r="AJ156" s="306"/>
      <c r="AK156" s="306"/>
      <c r="AL156" s="306"/>
      <c r="AM156" s="306"/>
      <c r="AN156" s="306"/>
      <c r="AO156" s="306"/>
    </row>
    <row r="157" spans="1:41" customFormat="1" ht="25" customHeight="1">
      <c r="A157" s="334">
        <v>143</v>
      </c>
      <c r="B157" s="909" t="str">
        <f>IF(基本情報入力シート!C196="","",基本情報入力シート!C196)</f>
        <v/>
      </c>
      <c r="C157" s="909"/>
      <c r="D157" s="909"/>
      <c r="E157" s="909"/>
      <c r="F157" s="909"/>
      <c r="G157" s="909"/>
      <c r="H157" s="909"/>
      <c r="I157" s="909"/>
      <c r="J157" s="325" t="str">
        <f>IF(基本情報入力シート!M196="","",基本情報入力シート!M196)</f>
        <v/>
      </c>
      <c r="K157" s="325" t="str">
        <f>IF(基本情報入力シート!R196="","",基本情報入力シート!R196)</f>
        <v/>
      </c>
      <c r="L157" s="325" t="str">
        <f>IF(基本情報入力シート!W196="","",基本情報入力シート!W196)</f>
        <v/>
      </c>
      <c r="M157" s="335" t="str">
        <f>IF(基本情報入力シート!X196="","",基本情報入力シート!X196)</f>
        <v/>
      </c>
      <c r="N157" s="339" t="str">
        <f>IF(基本情報入力シート!Y196="","",基本情報入力シート!Y196)</f>
        <v/>
      </c>
      <c r="O157" s="44"/>
      <c r="P157" s="1011"/>
      <c r="Q157" s="1011"/>
      <c r="R157" s="475" t="str">
        <f>IFERROR(IF(OR('別紙様式3-2（４・５月）'!Z159="ベア加算",'別紙様式3-2（４・５月）'!R159=""),"",P157*VLOOKUP(N157,【参考】数式用!$AD$2:$AH$37,MATCH(O157,【参考】数式用!$K$4:$N$4,0)+1,0)),"")</f>
        <v/>
      </c>
      <c r="S157" s="54"/>
      <c r="T157" s="1011"/>
      <c r="U157" s="1011"/>
      <c r="V157" s="483" t="str">
        <f>IFERROR(IF(AND('別紙様式3-2（４・５月）'!O159="",O157&lt;&gt;""),P157,P157*VLOOKUP(AF157,【参考】数式用4!$EY$3:$GF$106,MATCH(N157,【参考】数式用4!$EY$2:$GF$2,0))),"")</f>
        <v/>
      </c>
      <c r="W157" s="44"/>
      <c r="X157" s="464"/>
      <c r="Y157" s="992" t="str">
        <f>IFERROR(IF(OR('別紙様式3-2（４・５月）'!R159="",'別紙様式3-2（４・５月）'!Z159="ベア加算"),"",X157*VLOOKUP(N157,【参考】数式用!$AD$2:$AH$37,MATCH(W157,【参考】数式用!$K$4:$N$4,0)+1,0)),"")</f>
        <v/>
      </c>
      <c r="Z157" s="992"/>
      <c r="AA157" s="54"/>
      <c r="AB157" s="464"/>
      <c r="AC157" s="340" t="str">
        <f>IFERROR(IF(AND('別紙様式3-2（４・５月）'!O159="",W157&lt;&gt;"",W157&lt;&gt;"―"),X157,X157*VLOOKUP(AG157,【参考】数式用4!$EY$3:$GF$106,MATCH(N157,【参考】数式用4!$EY$2:$GF$2,0))),"")</f>
        <v/>
      </c>
      <c r="AD157" s="462" t="str">
        <f t="shared" si="4"/>
        <v/>
      </c>
      <c r="AE157" s="420" t="str">
        <f t="shared" si="5"/>
        <v/>
      </c>
      <c r="AF157" s="333" t="str">
        <f>IF(O157="","",'別紙様式3-2（４・５月）'!O159&amp;'別紙様式3-2（４・５月）'!P159&amp;'別紙様式3-2（４・５月）'!Q159&amp;"から"&amp;O157)</f>
        <v/>
      </c>
      <c r="AG157" s="333" t="str">
        <f>IF(OR(W157="",W157="―"),"",'別紙様式3-2（４・５月）'!O159&amp;'別紙様式3-2（４・５月）'!P159&amp;'別紙様式3-2（４・５月）'!Q159&amp;"から"&amp;W157)</f>
        <v/>
      </c>
      <c r="AH157" s="306"/>
      <c r="AI157" s="306"/>
      <c r="AJ157" s="306"/>
      <c r="AK157" s="306"/>
      <c r="AL157" s="306"/>
      <c r="AM157" s="306"/>
      <c r="AN157" s="306"/>
      <c r="AO157" s="306"/>
    </row>
    <row r="158" spans="1:41" customFormat="1" ht="25" customHeight="1">
      <c r="A158" s="334">
        <v>144</v>
      </c>
      <c r="B158" s="909" t="str">
        <f>IF(基本情報入力シート!C197="","",基本情報入力シート!C197)</f>
        <v/>
      </c>
      <c r="C158" s="909"/>
      <c r="D158" s="909"/>
      <c r="E158" s="909"/>
      <c r="F158" s="909"/>
      <c r="G158" s="909"/>
      <c r="H158" s="909"/>
      <c r="I158" s="909"/>
      <c r="J158" s="325" t="str">
        <f>IF(基本情報入力シート!M197="","",基本情報入力シート!M197)</f>
        <v/>
      </c>
      <c r="K158" s="325" t="str">
        <f>IF(基本情報入力シート!R197="","",基本情報入力シート!R197)</f>
        <v/>
      </c>
      <c r="L158" s="325" t="str">
        <f>IF(基本情報入力シート!W197="","",基本情報入力シート!W197)</f>
        <v/>
      </c>
      <c r="M158" s="335" t="str">
        <f>IF(基本情報入力シート!X197="","",基本情報入力シート!X197)</f>
        <v/>
      </c>
      <c r="N158" s="339" t="str">
        <f>IF(基本情報入力シート!Y197="","",基本情報入力シート!Y197)</f>
        <v/>
      </c>
      <c r="O158" s="44"/>
      <c r="P158" s="1011"/>
      <c r="Q158" s="1011"/>
      <c r="R158" s="475" t="str">
        <f>IFERROR(IF(OR('別紙様式3-2（４・５月）'!Z160="ベア加算",'別紙様式3-2（４・５月）'!R160=""),"",P158*VLOOKUP(N158,【参考】数式用!$AD$2:$AH$37,MATCH(O158,【参考】数式用!$K$4:$N$4,0)+1,0)),"")</f>
        <v/>
      </c>
      <c r="S158" s="54"/>
      <c r="T158" s="1011"/>
      <c r="U158" s="1011"/>
      <c r="V158" s="483" t="str">
        <f>IFERROR(IF(AND('別紙様式3-2（４・５月）'!O160="",O158&lt;&gt;""),P158,P158*VLOOKUP(AF158,【参考】数式用4!$EY$3:$GF$106,MATCH(N158,【参考】数式用4!$EY$2:$GF$2,0))),"")</f>
        <v/>
      </c>
      <c r="W158" s="44"/>
      <c r="X158" s="464"/>
      <c r="Y158" s="992" t="str">
        <f>IFERROR(IF(OR('別紙様式3-2（４・５月）'!R160="",'別紙様式3-2（４・５月）'!Z160="ベア加算"),"",X158*VLOOKUP(N158,【参考】数式用!$AD$2:$AH$37,MATCH(W158,【参考】数式用!$K$4:$N$4,0)+1,0)),"")</f>
        <v/>
      </c>
      <c r="Z158" s="992"/>
      <c r="AA158" s="54"/>
      <c r="AB158" s="464"/>
      <c r="AC158" s="340" t="str">
        <f>IFERROR(IF(AND('別紙様式3-2（４・５月）'!O160="",W158&lt;&gt;"",W158&lt;&gt;"―"),X158,X158*VLOOKUP(AG158,【参考】数式用4!$EY$3:$GF$106,MATCH(N158,【参考】数式用4!$EY$2:$GF$2,0))),"")</f>
        <v/>
      </c>
      <c r="AD158" s="462" t="str">
        <f t="shared" si="4"/>
        <v/>
      </c>
      <c r="AE158" s="420" t="str">
        <f t="shared" si="5"/>
        <v/>
      </c>
      <c r="AF158" s="333" t="str">
        <f>IF(O158="","",'別紙様式3-2（４・５月）'!O160&amp;'別紙様式3-2（４・５月）'!P160&amp;'別紙様式3-2（４・５月）'!Q160&amp;"から"&amp;O158)</f>
        <v/>
      </c>
      <c r="AG158" s="333" t="str">
        <f>IF(OR(W158="",W158="―"),"",'別紙様式3-2（４・５月）'!O160&amp;'別紙様式3-2（４・５月）'!P160&amp;'別紙様式3-2（４・５月）'!Q160&amp;"から"&amp;W158)</f>
        <v/>
      </c>
      <c r="AH158" s="306"/>
      <c r="AI158" s="306"/>
      <c r="AJ158" s="306"/>
      <c r="AK158" s="306"/>
      <c r="AL158" s="306"/>
      <c r="AM158" s="306"/>
      <c r="AN158" s="306"/>
      <c r="AO158" s="306"/>
    </row>
    <row r="159" spans="1:41" customFormat="1" ht="25" customHeight="1">
      <c r="A159" s="334">
        <v>145</v>
      </c>
      <c r="B159" s="909" t="str">
        <f>IF(基本情報入力シート!C198="","",基本情報入力シート!C198)</f>
        <v/>
      </c>
      <c r="C159" s="909"/>
      <c r="D159" s="909"/>
      <c r="E159" s="909"/>
      <c r="F159" s="909"/>
      <c r="G159" s="909"/>
      <c r="H159" s="909"/>
      <c r="I159" s="909"/>
      <c r="J159" s="325" t="str">
        <f>IF(基本情報入力シート!M198="","",基本情報入力シート!M198)</f>
        <v/>
      </c>
      <c r="K159" s="325" t="str">
        <f>IF(基本情報入力シート!R198="","",基本情報入力シート!R198)</f>
        <v/>
      </c>
      <c r="L159" s="325" t="str">
        <f>IF(基本情報入力シート!W198="","",基本情報入力シート!W198)</f>
        <v/>
      </c>
      <c r="M159" s="335" t="str">
        <f>IF(基本情報入力シート!X198="","",基本情報入力シート!X198)</f>
        <v/>
      </c>
      <c r="N159" s="339" t="str">
        <f>IF(基本情報入力シート!Y198="","",基本情報入力シート!Y198)</f>
        <v/>
      </c>
      <c r="O159" s="44"/>
      <c r="P159" s="1011"/>
      <c r="Q159" s="1011"/>
      <c r="R159" s="475" t="str">
        <f>IFERROR(IF(OR('別紙様式3-2（４・５月）'!Z161="ベア加算",'別紙様式3-2（４・５月）'!R161=""),"",P159*VLOOKUP(N159,【参考】数式用!$AD$2:$AH$37,MATCH(O159,【参考】数式用!$K$4:$N$4,0)+1,0)),"")</f>
        <v/>
      </c>
      <c r="S159" s="54"/>
      <c r="T159" s="1011"/>
      <c r="U159" s="1011"/>
      <c r="V159" s="483" t="str">
        <f>IFERROR(IF(AND('別紙様式3-2（４・５月）'!O161="",O159&lt;&gt;""),P159,P159*VLOOKUP(AF159,【参考】数式用4!$EY$3:$GF$106,MATCH(N159,【参考】数式用4!$EY$2:$GF$2,0))),"")</f>
        <v/>
      </c>
      <c r="W159" s="44"/>
      <c r="X159" s="464"/>
      <c r="Y159" s="992" t="str">
        <f>IFERROR(IF(OR('別紙様式3-2（４・５月）'!R161="",'別紙様式3-2（４・５月）'!Z161="ベア加算"),"",X159*VLOOKUP(N159,【参考】数式用!$AD$2:$AH$37,MATCH(W159,【参考】数式用!$K$4:$N$4,0)+1,0)),"")</f>
        <v/>
      </c>
      <c r="Z159" s="992"/>
      <c r="AA159" s="54"/>
      <c r="AB159" s="464"/>
      <c r="AC159" s="340" t="str">
        <f>IFERROR(IF(AND('別紙様式3-2（４・５月）'!O161="",W159&lt;&gt;"",W159&lt;&gt;"―"),X159,X159*VLOOKUP(AG159,【参考】数式用4!$EY$3:$GF$106,MATCH(N159,【参考】数式用4!$EY$2:$GF$2,0))),"")</f>
        <v/>
      </c>
      <c r="AD159" s="462" t="str">
        <f t="shared" si="4"/>
        <v/>
      </c>
      <c r="AE159" s="420" t="str">
        <f t="shared" si="5"/>
        <v/>
      </c>
      <c r="AF159" s="333" t="str">
        <f>IF(O159="","",'別紙様式3-2（４・５月）'!O161&amp;'別紙様式3-2（４・５月）'!P161&amp;'別紙様式3-2（４・５月）'!Q161&amp;"から"&amp;O159)</f>
        <v/>
      </c>
      <c r="AG159" s="333" t="str">
        <f>IF(OR(W159="",W159="―"),"",'別紙様式3-2（４・５月）'!O161&amp;'別紙様式3-2（４・５月）'!P161&amp;'別紙様式3-2（４・５月）'!Q161&amp;"から"&amp;W159)</f>
        <v/>
      </c>
      <c r="AH159" s="306"/>
      <c r="AI159" s="306"/>
      <c r="AJ159" s="306"/>
      <c r="AK159" s="306"/>
      <c r="AL159" s="306"/>
      <c r="AM159" s="306"/>
      <c r="AN159" s="306"/>
      <c r="AO159" s="306"/>
    </row>
    <row r="160" spans="1:41" customFormat="1" ht="25" customHeight="1">
      <c r="A160" s="334">
        <v>146</v>
      </c>
      <c r="B160" s="909" t="str">
        <f>IF(基本情報入力シート!C199="","",基本情報入力シート!C199)</f>
        <v/>
      </c>
      <c r="C160" s="909"/>
      <c r="D160" s="909"/>
      <c r="E160" s="909"/>
      <c r="F160" s="909"/>
      <c r="G160" s="909"/>
      <c r="H160" s="909"/>
      <c r="I160" s="909"/>
      <c r="J160" s="325" t="str">
        <f>IF(基本情報入力シート!M199="","",基本情報入力シート!M199)</f>
        <v/>
      </c>
      <c r="K160" s="325" t="str">
        <f>IF(基本情報入力シート!R199="","",基本情報入力シート!R199)</f>
        <v/>
      </c>
      <c r="L160" s="325" t="str">
        <f>IF(基本情報入力シート!W199="","",基本情報入力シート!W199)</f>
        <v/>
      </c>
      <c r="M160" s="335" t="str">
        <f>IF(基本情報入力シート!X199="","",基本情報入力シート!X199)</f>
        <v/>
      </c>
      <c r="N160" s="339" t="str">
        <f>IF(基本情報入力シート!Y199="","",基本情報入力シート!Y199)</f>
        <v/>
      </c>
      <c r="O160" s="44"/>
      <c r="P160" s="1011"/>
      <c r="Q160" s="1011"/>
      <c r="R160" s="475" t="str">
        <f>IFERROR(IF(OR('別紙様式3-2（４・５月）'!Z162="ベア加算",'別紙様式3-2（４・５月）'!R162=""),"",P160*VLOOKUP(N160,【参考】数式用!$AD$2:$AH$37,MATCH(O160,【参考】数式用!$K$4:$N$4,0)+1,0)),"")</f>
        <v/>
      </c>
      <c r="S160" s="54"/>
      <c r="T160" s="1011"/>
      <c r="U160" s="1011"/>
      <c r="V160" s="483" t="str">
        <f>IFERROR(IF(AND('別紙様式3-2（４・５月）'!O162="",O160&lt;&gt;""),P160,P160*VLOOKUP(AF160,【参考】数式用4!$EY$3:$GF$106,MATCH(N160,【参考】数式用4!$EY$2:$GF$2,0))),"")</f>
        <v/>
      </c>
      <c r="W160" s="44"/>
      <c r="X160" s="464"/>
      <c r="Y160" s="992" t="str">
        <f>IFERROR(IF(OR('別紙様式3-2（４・５月）'!R162="",'別紙様式3-2（４・５月）'!Z162="ベア加算"),"",X160*VLOOKUP(N160,【参考】数式用!$AD$2:$AH$37,MATCH(W160,【参考】数式用!$K$4:$N$4,0)+1,0)),"")</f>
        <v/>
      </c>
      <c r="Z160" s="992"/>
      <c r="AA160" s="54"/>
      <c r="AB160" s="464"/>
      <c r="AC160" s="340" t="str">
        <f>IFERROR(IF(AND('別紙様式3-2（４・５月）'!O162="",W160&lt;&gt;"",W160&lt;&gt;"―"),X160,X160*VLOOKUP(AG160,【参考】数式用4!$EY$3:$GF$106,MATCH(N160,【参考】数式用4!$EY$2:$GF$2,0))),"")</f>
        <v/>
      </c>
      <c r="AD160" s="462" t="str">
        <f t="shared" si="4"/>
        <v/>
      </c>
      <c r="AE160" s="420" t="str">
        <f t="shared" si="5"/>
        <v/>
      </c>
      <c r="AF160" s="333" t="str">
        <f>IF(O160="","",'別紙様式3-2（４・５月）'!O162&amp;'別紙様式3-2（４・５月）'!P162&amp;'別紙様式3-2（４・５月）'!Q162&amp;"から"&amp;O160)</f>
        <v/>
      </c>
      <c r="AG160" s="333" t="str">
        <f>IF(OR(W160="",W160="―"),"",'別紙様式3-2（４・５月）'!O162&amp;'別紙様式3-2（４・５月）'!P162&amp;'別紙様式3-2（４・５月）'!Q162&amp;"から"&amp;W160)</f>
        <v/>
      </c>
      <c r="AH160" s="306"/>
      <c r="AI160" s="306"/>
      <c r="AJ160" s="306"/>
      <c r="AK160" s="306"/>
      <c r="AL160" s="306"/>
      <c r="AM160" s="306"/>
      <c r="AN160" s="306"/>
      <c r="AO160" s="306"/>
    </row>
    <row r="161" spans="1:41" customFormat="1" ht="25" customHeight="1">
      <c r="A161" s="334">
        <v>147</v>
      </c>
      <c r="B161" s="909" t="str">
        <f>IF(基本情報入力シート!C200="","",基本情報入力シート!C200)</f>
        <v/>
      </c>
      <c r="C161" s="909"/>
      <c r="D161" s="909"/>
      <c r="E161" s="909"/>
      <c r="F161" s="909"/>
      <c r="G161" s="909"/>
      <c r="H161" s="909"/>
      <c r="I161" s="909"/>
      <c r="J161" s="325" t="str">
        <f>IF(基本情報入力シート!M200="","",基本情報入力シート!M200)</f>
        <v/>
      </c>
      <c r="K161" s="325" t="str">
        <f>IF(基本情報入力シート!R200="","",基本情報入力シート!R200)</f>
        <v/>
      </c>
      <c r="L161" s="325" t="str">
        <f>IF(基本情報入力シート!W200="","",基本情報入力シート!W200)</f>
        <v/>
      </c>
      <c r="M161" s="335" t="str">
        <f>IF(基本情報入力シート!X200="","",基本情報入力シート!X200)</f>
        <v/>
      </c>
      <c r="N161" s="339" t="str">
        <f>IF(基本情報入力シート!Y200="","",基本情報入力シート!Y200)</f>
        <v/>
      </c>
      <c r="O161" s="44"/>
      <c r="P161" s="1011"/>
      <c r="Q161" s="1011"/>
      <c r="R161" s="475" t="str">
        <f>IFERROR(IF(OR('別紙様式3-2（４・５月）'!Z163="ベア加算",'別紙様式3-2（４・５月）'!R163=""),"",P161*VLOOKUP(N161,【参考】数式用!$AD$2:$AH$37,MATCH(O161,【参考】数式用!$K$4:$N$4,0)+1,0)),"")</f>
        <v/>
      </c>
      <c r="S161" s="54"/>
      <c r="T161" s="1011"/>
      <c r="U161" s="1011"/>
      <c r="V161" s="483" t="str">
        <f>IFERROR(IF(AND('別紙様式3-2（４・５月）'!O163="",O161&lt;&gt;""),P161,P161*VLOOKUP(AF161,【参考】数式用4!$EY$3:$GF$106,MATCH(N161,【参考】数式用4!$EY$2:$GF$2,0))),"")</f>
        <v/>
      </c>
      <c r="W161" s="44"/>
      <c r="X161" s="464"/>
      <c r="Y161" s="992" t="str">
        <f>IFERROR(IF(OR('別紙様式3-2（４・５月）'!R163="",'別紙様式3-2（４・５月）'!Z163="ベア加算"),"",X161*VLOOKUP(N161,【参考】数式用!$AD$2:$AH$37,MATCH(W161,【参考】数式用!$K$4:$N$4,0)+1,0)),"")</f>
        <v/>
      </c>
      <c r="Z161" s="992"/>
      <c r="AA161" s="54"/>
      <c r="AB161" s="464"/>
      <c r="AC161" s="340" t="str">
        <f>IFERROR(IF(AND('別紙様式3-2（４・５月）'!O163="",W161&lt;&gt;"",W161&lt;&gt;"―"),X161,X161*VLOOKUP(AG161,【参考】数式用4!$EY$3:$GF$106,MATCH(N161,【参考】数式用4!$EY$2:$GF$2,0))),"")</f>
        <v/>
      </c>
      <c r="AD161" s="462" t="str">
        <f t="shared" si="4"/>
        <v/>
      </c>
      <c r="AE161" s="420" t="str">
        <f t="shared" si="5"/>
        <v/>
      </c>
      <c r="AF161" s="333" t="str">
        <f>IF(O161="","",'別紙様式3-2（４・５月）'!O163&amp;'別紙様式3-2（４・５月）'!P163&amp;'別紙様式3-2（４・５月）'!Q163&amp;"から"&amp;O161)</f>
        <v/>
      </c>
      <c r="AG161" s="333" t="str">
        <f>IF(OR(W161="",W161="―"),"",'別紙様式3-2（４・５月）'!O163&amp;'別紙様式3-2（４・５月）'!P163&amp;'別紙様式3-2（４・５月）'!Q163&amp;"から"&amp;W161)</f>
        <v/>
      </c>
      <c r="AH161" s="306"/>
      <c r="AI161" s="306"/>
      <c r="AJ161" s="306"/>
      <c r="AK161" s="306"/>
      <c r="AL161" s="306"/>
      <c r="AM161" s="306"/>
      <c r="AN161" s="306"/>
      <c r="AO161" s="306"/>
    </row>
    <row r="162" spans="1:41" customFormat="1" ht="25" customHeight="1">
      <c r="A162" s="334">
        <v>148</v>
      </c>
      <c r="B162" s="909" t="str">
        <f>IF(基本情報入力シート!C201="","",基本情報入力シート!C201)</f>
        <v/>
      </c>
      <c r="C162" s="909"/>
      <c r="D162" s="909"/>
      <c r="E162" s="909"/>
      <c r="F162" s="909"/>
      <c r="G162" s="909"/>
      <c r="H162" s="909"/>
      <c r="I162" s="909"/>
      <c r="J162" s="325" t="str">
        <f>IF(基本情報入力シート!M201="","",基本情報入力シート!M201)</f>
        <v/>
      </c>
      <c r="K162" s="325" t="str">
        <f>IF(基本情報入力シート!R201="","",基本情報入力シート!R201)</f>
        <v/>
      </c>
      <c r="L162" s="325" t="str">
        <f>IF(基本情報入力シート!W201="","",基本情報入力シート!W201)</f>
        <v/>
      </c>
      <c r="M162" s="335" t="str">
        <f>IF(基本情報入力シート!X201="","",基本情報入力シート!X201)</f>
        <v/>
      </c>
      <c r="N162" s="339" t="str">
        <f>IF(基本情報入力シート!Y201="","",基本情報入力シート!Y201)</f>
        <v/>
      </c>
      <c r="O162" s="44"/>
      <c r="P162" s="1011"/>
      <c r="Q162" s="1011"/>
      <c r="R162" s="475" t="str">
        <f>IFERROR(IF(OR('別紙様式3-2（４・５月）'!Z164="ベア加算",'別紙様式3-2（４・５月）'!R164=""),"",P162*VLOOKUP(N162,【参考】数式用!$AD$2:$AH$37,MATCH(O162,【参考】数式用!$K$4:$N$4,0)+1,0)),"")</f>
        <v/>
      </c>
      <c r="S162" s="54"/>
      <c r="T162" s="1011"/>
      <c r="U162" s="1011"/>
      <c r="V162" s="483" t="str">
        <f>IFERROR(IF(AND('別紙様式3-2（４・５月）'!O164="",O162&lt;&gt;""),P162,P162*VLOOKUP(AF162,【参考】数式用4!$EY$3:$GF$106,MATCH(N162,【参考】数式用4!$EY$2:$GF$2,0))),"")</f>
        <v/>
      </c>
      <c r="W162" s="44"/>
      <c r="X162" s="464"/>
      <c r="Y162" s="992" t="str">
        <f>IFERROR(IF(OR('別紙様式3-2（４・５月）'!R164="",'別紙様式3-2（４・５月）'!Z164="ベア加算"),"",X162*VLOOKUP(N162,【参考】数式用!$AD$2:$AH$37,MATCH(W162,【参考】数式用!$K$4:$N$4,0)+1,0)),"")</f>
        <v/>
      </c>
      <c r="Z162" s="992"/>
      <c r="AA162" s="54"/>
      <c r="AB162" s="464"/>
      <c r="AC162" s="340" t="str">
        <f>IFERROR(IF(AND('別紙様式3-2（４・５月）'!O164="",W162&lt;&gt;"",W162&lt;&gt;"―"),X162,X162*VLOOKUP(AG162,【参考】数式用4!$EY$3:$GF$106,MATCH(N162,【参考】数式用4!$EY$2:$GF$2,0))),"")</f>
        <v/>
      </c>
      <c r="AD162" s="462" t="str">
        <f t="shared" si="4"/>
        <v/>
      </c>
      <c r="AE162" s="420" t="str">
        <f t="shared" si="5"/>
        <v/>
      </c>
      <c r="AF162" s="333" t="str">
        <f>IF(O162="","",'別紙様式3-2（４・５月）'!O164&amp;'別紙様式3-2（４・５月）'!P164&amp;'別紙様式3-2（４・５月）'!Q164&amp;"から"&amp;O162)</f>
        <v/>
      </c>
      <c r="AG162" s="333" t="str">
        <f>IF(OR(W162="",W162="―"),"",'別紙様式3-2（４・５月）'!O164&amp;'別紙様式3-2（４・５月）'!P164&amp;'別紙様式3-2（４・５月）'!Q164&amp;"から"&amp;W162)</f>
        <v/>
      </c>
      <c r="AH162" s="306"/>
      <c r="AI162" s="306"/>
      <c r="AJ162" s="306"/>
      <c r="AK162" s="306"/>
      <c r="AL162" s="306"/>
      <c r="AM162" s="306"/>
      <c r="AN162" s="306"/>
      <c r="AO162" s="306"/>
    </row>
    <row r="163" spans="1:41" customFormat="1" ht="25" customHeight="1">
      <c r="A163" s="334">
        <v>149</v>
      </c>
      <c r="B163" s="909" t="str">
        <f>IF(基本情報入力シート!C202="","",基本情報入力シート!C202)</f>
        <v/>
      </c>
      <c r="C163" s="909"/>
      <c r="D163" s="909"/>
      <c r="E163" s="909"/>
      <c r="F163" s="909"/>
      <c r="G163" s="909"/>
      <c r="H163" s="909"/>
      <c r="I163" s="909"/>
      <c r="J163" s="325" t="str">
        <f>IF(基本情報入力シート!M202="","",基本情報入力シート!M202)</f>
        <v/>
      </c>
      <c r="K163" s="325" t="str">
        <f>IF(基本情報入力シート!R202="","",基本情報入力シート!R202)</f>
        <v/>
      </c>
      <c r="L163" s="325" t="str">
        <f>IF(基本情報入力シート!W202="","",基本情報入力シート!W202)</f>
        <v/>
      </c>
      <c r="M163" s="335" t="str">
        <f>IF(基本情報入力シート!X202="","",基本情報入力シート!X202)</f>
        <v/>
      </c>
      <c r="N163" s="339" t="str">
        <f>IF(基本情報入力シート!Y202="","",基本情報入力シート!Y202)</f>
        <v/>
      </c>
      <c r="O163" s="44"/>
      <c r="P163" s="1011"/>
      <c r="Q163" s="1011"/>
      <c r="R163" s="475" t="str">
        <f>IFERROR(IF(OR('別紙様式3-2（４・５月）'!Z165="ベア加算",'別紙様式3-2（４・５月）'!R165=""),"",P163*VLOOKUP(N163,【参考】数式用!$AD$2:$AH$37,MATCH(O163,【参考】数式用!$K$4:$N$4,0)+1,0)),"")</f>
        <v/>
      </c>
      <c r="S163" s="54"/>
      <c r="T163" s="1011"/>
      <c r="U163" s="1011"/>
      <c r="V163" s="483" t="str">
        <f>IFERROR(IF(AND('別紙様式3-2（４・５月）'!O165="",O163&lt;&gt;""),P163,P163*VLOOKUP(AF163,【参考】数式用4!$EY$3:$GF$106,MATCH(N163,【参考】数式用4!$EY$2:$GF$2,0))),"")</f>
        <v/>
      </c>
      <c r="W163" s="44"/>
      <c r="X163" s="464"/>
      <c r="Y163" s="992" t="str">
        <f>IFERROR(IF(OR('別紙様式3-2（４・５月）'!R165="",'別紙様式3-2（４・５月）'!Z165="ベア加算"),"",X163*VLOOKUP(N163,【参考】数式用!$AD$2:$AH$37,MATCH(W163,【参考】数式用!$K$4:$N$4,0)+1,0)),"")</f>
        <v/>
      </c>
      <c r="Z163" s="992"/>
      <c r="AA163" s="54"/>
      <c r="AB163" s="464"/>
      <c r="AC163" s="340" t="str">
        <f>IFERROR(IF(AND('別紙様式3-2（４・５月）'!O165="",W163&lt;&gt;"",W163&lt;&gt;"―"),X163,X163*VLOOKUP(AG163,【参考】数式用4!$EY$3:$GF$106,MATCH(N163,【参考】数式用4!$EY$2:$GF$2,0))),"")</f>
        <v/>
      </c>
      <c r="AD163" s="462" t="str">
        <f t="shared" si="4"/>
        <v/>
      </c>
      <c r="AE163" s="420" t="str">
        <f t="shared" si="5"/>
        <v/>
      </c>
      <c r="AF163" s="333" t="str">
        <f>IF(O163="","",'別紙様式3-2（４・５月）'!O165&amp;'別紙様式3-2（４・５月）'!P165&amp;'別紙様式3-2（４・５月）'!Q165&amp;"から"&amp;O163)</f>
        <v/>
      </c>
      <c r="AG163" s="333" t="str">
        <f>IF(OR(W163="",W163="―"),"",'別紙様式3-2（４・５月）'!O165&amp;'別紙様式3-2（４・５月）'!P165&amp;'別紙様式3-2（４・５月）'!Q165&amp;"から"&amp;W163)</f>
        <v/>
      </c>
      <c r="AH163" s="306"/>
      <c r="AI163" s="306"/>
      <c r="AJ163" s="306"/>
      <c r="AK163" s="306"/>
      <c r="AL163" s="306"/>
      <c r="AM163" s="306"/>
      <c r="AN163" s="306"/>
      <c r="AO163" s="306"/>
    </row>
    <row r="164" spans="1:41" customFormat="1" ht="25" customHeight="1">
      <c r="A164" s="334">
        <v>150</v>
      </c>
      <c r="B164" s="909" t="str">
        <f>IF(基本情報入力シート!C203="","",基本情報入力シート!C203)</f>
        <v/>
      </c>
      <c r="C164" s="909"/>
      <c r="D164" s="909"/>
      <c r="E164" s="909"/>
      <c r="F164" s="909"/>
      <c r="G164" s="909"/>
      <c r="H164" s="909"/>
      <c r="I164" s="909"/>
      <c r="J164" s="325" t="str">
        <f>IF(基本情報入力シート!M203="","",基本情報入力シート!M203)</f>
        <v/>
      </c>
      <c r="K164" s="325" t="str">
        <f>IF(基本情報入力シート!R203="","",基本情報入力シート!R203)</f>
        <v/>
      </c>
      <c r="L164" s="325" t="str">
        <f>IF(基本情報入力シート!W203="","",基本情報入力シート!W203)</f>
        <v/>
      </c>
      <c r="M164" s="335" t="str">
        <f>IF(基本情報入力シート!X203="","",基本情報入力シート!X203)</f>
        <v/>
      </c>
      <c r="N164" s="339" t="str">
        <f>IF(基本情報入力シート!Y203="","",基本情報入力シート!Y203)</f>
        <v/>
      </c>
      <c r="O164" s="44"/>
      <c r="P164" s="1011"/>
      <c r="Q164" s="1011"/>
      <c r="R164" s="475" t="str">
        <f>IFERROR(IF(OR('別紙様式3-2（４・５月）'!Z166="ベア加算",'別紙様式3-2（４・５月）'!R166=""),"",P164*VLOOKUP(N164,【参考】数式用!$AD$2:$AH$37,MATCH(O164,【参考】数式用!$K$4:$N$4,0)+1,0)),"")</f>
        <v/>
      </c>
      <c r="S164" s="54"/>
      <c r="T164" s="1011"/>
      <c r="U164" s="1011"/>
      <c r="V164" s="483" t="str">
        <f>IFERROR(IF(AND('別紙様式3-2（４・５月）'!O166="",O164&lt;&gt;""),P164,P164*VLOOKUP(AF164,【参考】数式用4!$EY$3:$GF$106,MATCH(N164,【参考】数式用4!$EY$2:$GF$2,0))),"")</f>
        <v/>
      </c>
      <c r="W164" s="44"/>
      <c r="X164" s="464"/>
      <c r="Y164" s="992" t="str">
        <f>IFERROR(IF(OR('別紙様式3-2（４・５月）'!R166="",'別紙様式3-2（４・５月）'!Z166="ベア加算"),"",X164*VLOOKUP(N164,【参考】数式用!$AD$2:$AH$37,MATCH(W164,【参考】数式用!$K$4:$N$4,0)+1,0)),"")</f>
        <v/>
      </c>
      <c r="Z164" s="992"/>
      <c r="AA164" s="54"/>
      <c r="AB164" s="464"/>
      <c r="AC164" s="340" t="str">
        <f>IFERROR(IF(AND('別紙様式3-2（４・５月）'!O166="",W164&lt;&gt;"",W164&lt;&gt;"―"),X164,X164*VLOOKUP(AG164,【参考】数式用4!$EY$3:$GF$106,MATCH(N164,【参考】数式用4!$EY$2:$GF$2,0))),"")</f>
        <v/>
      </c>
      <c r="AD164" s="462" t="str">
        <f t="shared" si="4"/>
        <v/>
      </c>
      <c r="AE164" s="420" t="str">
        <f t="shared" si="5"/>
        <v/>
      </c>
      <c r="AF164" s="333" t="str">
        <f>IF(O164="","",'別紙様式3-2（４・５月）'!O166&amp;'別紙様式3-2（４・５月）'!P166&amp;'別紙様式3-2（４・５月）'!Q166&amp;"から"&amp;O164)</f>
        <v/>
      </c>
      <c r="AG164" s="333" t="str">
        <f>IF(OR(W164="",W164="―"),"",'別紙様式3-2（４・５月）'!O166&amp;'別紙様式3-2（４・５月）'!P166&amp;'別紙様式3-2（４・５月）'!Q166&amp;"から"&amp;W164)</f>
        <v/>
      </c>
      <c r="AH164" s="306"/>
      <c r="AI164" s="306"/>
      <c r="AJ164" s="306"/>
      <c r="AK164" s="306"/>
      <c r="AL164" s="306"/>
      <c r="AM164" s="306"/>
      <c r="AN164" s="306"/>
      <c r="AO164" s="306"/>
    </row>
    <row r="165" spans="1:41" customFormat="1" ht="25" customHeight="1">
      <c r="A165" s="334">
        <v>151</v>
      </c>
      <c r="B165" s="909" t="str">
        <f>IF(基本情報入力シート!C204="","",基本情報入力シート!C204)</f>
        <v/>
      </c>
      <c r="C165" s="909"/>
      <c r="D165" s="909"/>
      <c r="E165" s="909"/>
      <c r="F165" s="909"/>
      <c r="G165" s="909"/>
      <c r="H165" s="909"/>
      <c r="I165" s="909"/>
      <c r="J165" s="325" t="str">
        <f>IF(基本情報入力シート!M204="","",基本情報入力シート!M204)</f>
        <v/>
      </c>
      <c r="K165" s="325" t="str">
        <f>IF(基本情報入力シート!R204="","",基本情報入力シート!R204)</f>
        <v/>
      </c>
      <c r="L165" s="325" t="str">
        <f>IF(基本情報入力シート!W204="","",基本情報入力シート!W204)</f>
        <v/>
      </c>
      <c r="M165" s="335" t="str">
        <f>IF(基本情報入力シート!X204="","",基本情報入力シート!X204)</f>
        <v/>
      </c>
      <c r="N165" s="339" t="str">
        <f>IF(基本情報入力シート!Y204="","",基本情報入力シート!Y204)</f>
        <v/>
      </c>
      <c r="O165" s="44"/>
      <c r="P165" s="1011"/>
      <c r="Q165" s="1011"/>
      <c r="R165" s="475" t="str">
        <f>IFERROR(IF(OR('別紙様式3-2（４・５月）'!Z167="ベア加算",'別紙様式3-2（４・５月）'!R167=""),"",P165*VLOOKUP(N165,【参考】数式用!$AD$2:$AH$37,MATCH(O165,【参考】数式用!$K$4:$N$4,0)+1,0)),"")</f>
        <v/>
      </c>
      <c r="S165" s="54"/>
      <c r="T165" s="1011"/>
      <c r="U165" s="1011"/>
      <c r="V165" s="483" t="str">
        <f>IFERROR(IF(AND('別紙様式3-2（４・５月）'!O167="",O165&lt;&gt;""),P165,P165*VLOOKUP(AF165,【参考】数式用4!$EY$3:$GF$106,MATCH(N165,【参考】数式用4!$EY$2:$GF$2,0))),"")</f>
        <v/>
      </c>
      <c r="W165" s="44"/>
      <c r="X165" s="464"/>
      <c r="Y165" s="992" t="str">
        <f>IFERROR(IF(OR('別紙様式3-2（４・５月）'!R167="",'別紙様式3-2（４・５月）'!Z167="ベア加算"),"",X165*VLOOKUP(N165,【参考】数式用!$AD$2:$AH$37,MATCH(W165,【参考】数式用!$K$4:$N$4,0)+1,0)),"")</f>
        <v/>
      </c>
      <c r="Z165" s="992"/>
      <c r="AA165" s="54"/>
      <c r="AB165" s="464"/>
      <c r="AC165" s="340" t="str">
        <f>IFERROR(IF(AND('別紙様式3-2（４・５月）'!O167="",W165&lt;&gt;"",W165&lt;&gt;"―"),X165,X165*VLOOKUP(AG165,【参考】数式用4!$EY$3:$GF$106,MATCH(N165,【参考】数式用4!$EY$2:$GF$2,0))),"")</f>
        <v/>
      </c>
      <c r="AD165" s="462" t="str">
        <f t="shared" si="4"/>
        <v/>
      </c>
      <c r="AE165" s="420" t="str">
        <f t="shared" si="5"/>
        <v/>
      </c>
      <c r="AF165" s="333" t="str">
        <f>IF(O165="","",'別紙様式3-2（４・５月）'!O167&amp;'別紙様式3-2（４・５月）'!P167&amp;'別紙様式3-2（４・５月）'!Q167&amp;"から"&amp;O165)</f>
        <v/>
      </c>
      <c r="AG165" s="333" t="str">
        <f>IF(OR(W165="",W165="―"),"",'別紙様式3-2（４・５月）'!O167&amp;'別紙様式3-2（４・５月）'!P167&amp;'別紙様式3-2（４・５月）'!Q167&amp;"から"&amp;W165)</f>
        <v/>
      </c>
      <c r="AH165" s="306"/>
      <c r="AI165" s="306"/>
      <c r="AJ165" s="306"/>
      <c r="AK165" s="306"/>
      <c r="AL165" s="306"/>
      <c r="AM165" s="306"/>
      <c r="AN165" s="306"/>
      <c r="AO165" s="306"/>
    </row>
    <row r="166" spans="1:41" customFormat="1" ht="25" customHeight="1">
      <c r="A166" s="334">
        <v>152</v>
      </c>
      <c r="B166" s="909" t="str">
        <f>IF(基本情報入力シート!C205="","",基本情報入力シート!C205)</f>
        <v/>
      </c>
      <c r="C166" s="909"/>
      <c r="D166" s="909"/>
      <c r="E166" s="909"/>
      <c r="F166" s="909"/>
      <c r="G166" s="909"/>
      <c r="H166" s="909"/>
      <c r="I166" s="909"/>
      <c r="J166" s="325" t="str">
        <f>IF(基本情報入力シート!M205="","",基本情報入力シート!M205)</f>
        <v/>
      </c>
      <c r="K166" s="325" t="str">
        <f>IF(基本情報入力シート!R205="","",基本情報入力シート!R205)</f>
        <v/>
      </c>
      <c r="L166" s="325" t="str">
        <f>IF(基本情報入力シート!W205="","",基本情報入力シート!W205)</f>
        <v/>
      </c>
      <c r="M166" s="335" t="str">
        <f>IF(基本情報入力シート!X205="","",基本情報入力シート!X205)</f>
        <v/>
      </c>
      <c r="N166" s="339" t="str">
        <f>IF(基本情報入力シート!Y205="","",基本情報入力シート!Y205)</f>
        <v/>
      </c>
      <c r="O166" s="44"/>
      <c r="P166" s="1011"/>
      <c r="Q166" s="1011"/>
      <c r="R166" s="475" t="str">
        <f>IFERROR(IF(OR('別紙様式3-2（４・５月）'!Z168="ベア加算",'別紙様式3-2（４・５月）'!R168=""),"",P166*VLOOKUP(N166,【参考】数式用!$AD$2:$AH$37,MATCH(O166,【参考】数式用!$K$4:$N$4,0)+1,0)),"")</f>
        <v/>
      </c>
      <c r="S166" s="54"/>
      <c r="T166" s="1011"/>
      <c r="U166" s="1011"/>
      <c r="V166" s="483" t="str">
        <f>IFERROR(IF(AND('別紙様式3-2（４・５月）'!O168="",O166&lt;&gt;""),P166,P166*VLOOKUP(AF166,【参考】数式用4!$EY$3:$GF$106,MATCH(N166,【参考】数式用4!$EY$2:$GF$2,0))),"")</f>
        <v/>
      </c>
      <c r="W166" s="44"/>
      <c r="X166" s="464"/>
      <c r="Y166" s="992" t="str">
        <f>IFERROR(IF(OR('別紙様式3-2（４・５月）'!R168="",'別紙様式3-2（４・５月）'!Z168="ベア加算"),"",X166*VLOOKUP(N166,【参考】数式用!$AD$2:$AH$37,MATCH(W166,【参考】数式用!$K$4:$N$4,0)+1,0)),"")</f>
        <v/>
      </c>
      <c r="Z166" s="992"/>
      <c r="AA166" s="54"/>
      <c r="AB166" s="464"/>
      <c r="AC166" s="340" t="str">
        <f>IFERROR(IF(AND('別紙様式3-2（４・５月）'!O168="",W166&lt;&gt;"",W166&lt;&gt;"―"),X166,X166*VLOOKUP(AG166,【参考】数式用4!$EY$3:$GF$106,MATCH(N166,【参考】数式用4!$EY$2:$GF$2,0))),"")</f>
        <v/>
      </c>
      <c r="AD166" s="462" t="str">
        <f t="shared" si="4"/>
        <v/>
      </c>
      <c r="AE166" s="420" t="str">
        <f t="shared" si="5"/>
        <v/>
      </c>
      <c r="AF166" s="333" t="str">
        <f>IF(O166="","",'別紙様式3-2（４・５月）'!O168&amp;'別紙様式3-2（４・５月）'!P168&amp;'別紙様式3-2（４・５月）'!Q168&amp;"から"&amp;O166)</f>
        <v/>
      </c>
      <c r="AG166" s="333" t="str">
        <f>IF(OR(W166="",W166="―"),"",'別紙様式3-2（４・５月）'!O168&amp;'別紙様式3-2（４・５月）'!P168&amp;'別紙様式3-2（４・５月）'!Q168&amp;"から"&amp;W166)</f>
        <v/>
      </c>
      <c r="AH166" s="306"/>
      <c r="AI166" s="306"/>
      <c r="AJ166" s="306"/>
      <c r="AK166" s="306"/>
      <c r="AL166" s="306"/>
      <c r="AM166" s="306"/>
      <c r="AN166" s="306"/>
      <c r="AO166" s="306"/>
    </row>
    <row r="167" spans="1:41" customFormat="1" ht="25" customHeight="1">
      <c r="A167" s="334">
        <v>153</v>
      </c>
      <c r="B167" s="909" t="str">
        <f>IF(基本情報入力シート!C206="","",基本情報入力シート!C206)</f>
        <v/>
      </c>
      <c r="C167" s="909"/>
      <c r="D167" s="909"/>
      <c r="E167" s="909"/>
      <c r="F167" s="909"/>
      <c r="G167" s="909"/>
      <c r="H167" s="909"/>
      <c r="I167" s="909"/>
      <c r="J167" s="325" t="str">
        <f>IF(基本情報入力シート!M206="","",基本情報入力シート!M206)</f>
        <v/>
      </c>
      <c r="K167" s="325" t="str">
        <f>IF(基本情報入力シート!R206="","",基本情報入力シート!R206)</f>
        <v/>
      </c>
      <c r="L167" s="325" t="str">
        <f>IF(基本情報入力シート!W206="","",基本情報入力シート!W206)</f>
        <v/>
      </c>
      <c r="M167" s="335" t="str">
        <f>IF(基本情報入力シート!X206="","",基本情報入力シート!X206)</f>
        <v/>
      </c>
      <c r="N167" s="339" t="str">
        <f>IF(基本情報入力シート!Y206="","",基本情報入力シート!Y206)</f>
        <v/>
      </c>
      <c r="O167" s="44"/>
      <c r="P167" s="1011"/>
      <c r="Q167" s="1011"/>
      <c r="R167" s="475" t="str">
        <f>IFERROR(IF(OR('別紙様式3-2（４・５月）'!Z169="ベア加算",'別紙様式3-2（４・５月）'!R169=""),"",P167*VLOOKUP(N167,【参考】数式用!$AD$2:$AH$37,MATCH(O167,【参考】数式用!$K$4:$N$4,0)+1,0)),"")</f>
        <v/>
      </c>
      <c r="S167" s="54"/>
      <c r="T167" s="1011"/>
      <c r="U167" s="1011"/>
      <c r="V167" s="483" t="str">
        <f>IFERROR(IF(AND('別紙様式3-2（４・５月）'!O169="",O167&lt;&gt;""),P167,P167*VLOOKUP(AF167,【参考】数式用4!$EY$3:$GF$106,MATCH(N167,【参考】数式用4!$EY$2:$GF$2,0))),"")</f>
        <v/>
      </c>
      <c r="W167" s="44"/>
      <c r="X167" s="464"/>
      <c r="Y167" s="992" t="str">
        <f>IFERROR(IF(OR('別紙様式3-2（４・５月）'!R169="",'別紙様式3-2（４・５月）'!Z169="ベア加算"),"",X167*VLOOKUP(N167,【参考】数式用!$AD$2:$AH$37,MATCH(W167,【参考】数式用!$K$4:$N$4,0)+1,0)),"")</f>
        <v/>
      </c>
      <c r="Z167" s="992"/>
      <c r="AA167" s="54"/>
      <c r="AB167" s="464"/>
      <c r="AC167" s="340" t="str">
        <f>IFERROR(IF(AND('別紙様式3-2（４・５月）'!O169="",W167&lt;&gt;"",W167&lt;&gt;"―"),X167,X167*VLOOKUP(AG167,【参考】数式用4!$EY$3:$GF$106,MATCH(N167,【参考】数式用4!$EY$2:$GF$2,0))),"")</f>
        <v/>
      </c>
      <c r="AD167" s="462" t="str">
        <f t="shared" si="4"/>
        <v/>
      </c>
      <c r="AE167" s="420" t="str">
        <f t="shared" si="5"/>
        <v/>
      </c>
      <c r="AF167" s="333" t="str">
        <f>IF(O167="","",'別紙様式3-2（４・５月）'!O169&amp;'別紙様式3-2（４・５月）'!P169&amp;'別紙様式3-2（４・５月）'!Q169&amp;"から"&amp;O167)</f>
        <v/>
      </c>
      <c r="AG167" s="333" t="str">
        <f>IF(OR(W167="",W167="―"),"",'別紙様式3-2（４・５月）'!O169&amp;'別紙様式3-2（４・５月）'!P169&amp;'別紙様式3-2（４・５月）'!Q169&amp;"から"&amp;W167)</f>
        <v/>
      </c>
      <c r="AH167" s="306"/>
      <c r="AI167" s="306"/>
      <c r="AJ167" s="306"/>
      <c r="AK167" s="306"/>
      <c r="AL167" s="306"/>
      <c r="AM167" s="306"/>
      <c r="AN167" s="306"/>
      <c r="AO167" s="306"/>
    </row>
    <row r="168" spans="1:41" customFormat="1" ht="25" customHeight="1">
      <c r="A168" s="334">
        <v>154</v>
      </c>
      <c r="B168" s="909" t="str">
        <f>IF(基本情報入力シート!C207="","",基本情報入力シート!C207)</f>
        <v/>
      </c>
      <c r="C168" s="909"/>
      <c r="D168" s="909"/>
      <c r="E168" s="909"/>
      <c r="F168" s="909"/>
      <c r="G168" s="909"/>
      <c r="H168" s="909"/>
      <c r="I168" s="909"/>
      <c r="J168" s="325" t="str">
        <f>IF(基本情報入力シート!M207="","",基本情報入力シート!M207)</f>
        <v/>
      </c>
      <c r="K168" s="325" t="str">
        <f>IF(基本情報入力シート!R207="","",基本情報入力シート!R207)</f>
        <v/>
      </c>
      <c r="L168" s="325" t="str">
        <f>IF(基本情報入力シート!W207="","",基本情報入力シート!W207)</f>
        <v/>
      </c>
      <c r="M168" s="335" t="str">
        <f>IF(基本情報入力シート!X207="","",基本情報入力シート!X207)</f>
        <v/>
      </c>
      <c r="N168" s="339" t="str">
        <f>IF(基本情報入力シート!Y207="","",基本情報入力シート!Y207)</f>
        <v/>
      </c>
      <c r="O168" s="44"/>
      <c r="P168" s="1011"/>
      <c r="Q168" s="1011"/>
      <c r="R168" s="475" t="str">
        <f>IFERROR(IF(OR('別紙様式3-2（４・５月）'!Z170="ベア加算",'別紙様式3-2（４・５月）'!R170=""),"",P168*VLOOKUP(N168,【参考】数式用!$AD$2:$AH$37,MATCH(O168,【参考】数式用!$K$4:$N$4,0)+1,0)),"")</f>
        <v/>
      </c>
      <c r="S168" s="54"/>
      <c r="T168" s="1011"/>
      <c r="U168" s="1011"/>
      <c r="V168" s="483" t="str">
        <f>IFERROR(IF(AND('別紙様式3-2（４・５月）'!O170="",O168&lt;&gt;""),P168,P168*VLOOKUP(AF168,【参考】数式用4!$EY$3:$GF$106,MATCH(N168,【参考】数式用4!$EY$2:$GF$2,0))),"")</f>
        <v/>
      </c>
      <c r="W168" s="44"/>
      <c r="X168" s="464"/>
      <c r="Y168" s="992" t="str">
        <f>IFERROR(IF(OR('別紙様式3-2（４・５月）'!R170="",'別紙様式3-2（４・５月）'!Z170="ベア加算"),"",X168*VLOOKUP(N168,【参考】数式用!$AD$2:$AH$37,MATCH(W168,【参考】数式用!$K$4:$N$4,0)+1,0)),"")</f>
        <v/>
      </c>
      <c r="Z168" s="992"/>
      <c r="AA168" s="54"/>
      <c r="AB168" s="464"/>
      <c r="AC168" s="340" t="str">
        <f>IFERROR(IF(AND('別紙様式3-2（４・５月）'!O170="",W168&lt;&gt;"",W168&lt;&gt;"―"),X168,X168*VLOOKUP(AG168,【参考】数式用4!$EY$3:$GF$106,MATCH(N168,【参考】数式用4!$EY$2:$GF$2,0))),"")</f>
        <v/>
      </c>
      <c r="AD168" s="462" t="str">
        <f t="shared" si="4"/>
        <v/>
      </c>
      <c r="AE168" s="420" t="str">
        <f t="shared" si="5"/>
        <v/>
      </c>
      <c r="AF168" s="333" t="str">
        <f>IF(O168="","",'別紙様式3-2（４・５月）'!O170&amp;'別紙様式3-2（４・５月）'!P170&amp;'別紙様式3-2（４・５月）'!Q170&amp;"から"&amp;O168)</f>
        <v/>
      </c>
      <c r="AG168" s="333" t="str">
        <f>IF(OR(W168="",W168="―"),"",'別紙様式3-2（４・５月）'!O170&amp;'別紙様式3-2（４・５月）'!P170&amp;'別紙様式3-2（４・５月）'!Q170&amp;"から"&amp;W168)</f>
        <v/>
      </c>
      <c r="AH168" s="306"/>
      <c r="AI168" s="306"/>
      <c r="AJ168" s="306"/>
      <c r="AK168" s="306"/>
      <c r="AL168" s="306"/>
      <c r="AM168" s="306"/>
      <c r="AN168" s="306"/>
      <c r="AO168" s="306"/>
    </row>
    <row r="169" spans="1:41" customFormat="1" ht="25" customHeight="1">
      <c r="A169" s="334">
        <v>155</v>
      </c>
      <c r="B169" s="909" t="str">
        <f>IF(基本情報入力シート!C208="","",基本情報入力シート!C208)</f>
        <v/>
      </c>
      <c r="C169" s="909"/>
      <c r="D169" s="909"/>
      <c r="E169" s="909"/>
      <c r="F169" s="909"/>
      <c r="G169" s="909"/>
      <c r="H169" s="909"/>
      <c r="I169" s="909"/>
      <c r="J169" s="325" t="str">
        <f>IF(基本情報入力シート!M208="","",基本情報入力シート!M208)</f>
        <v/>
      </c>
      <c r="K169" s="325" t="str">
        <f>IF(基本情報入力シート!R208="","",基本情報入力シート!R208)</f>
        <v/>
      </c>
      <c r="L169" s="325" t="str">
        <f>IF(基本情報入力シート!W208="","",基本情報入力シート!W208)</f>
        <v/>
      </c>
      <c r="M169" s="335" t="str">
        <f>IF(基本情報入力シート!X208="","",基本情報入力シート!X208)</f>
        <v/>
      </c>
      <c r="N169" s="339" t="str">
        <f>IF(基本情報入力シート!Y208="","",基本情報入力シート!Y208)</f>
        <v/>
      </c>
      <c r="O169" s="44"/>
      <c r="P169" s="1011"/>
      <c r="Q169" s="1011"/>
      <c r="R169" s="475" t="str">
        <f>IFERROR(IF(OR('別紙様式3-2（４・５月）'!Z171="ベア加算",'別紙様式3-2（４・５月）'!R171=""),"",P169*VLOOKUP(N169,【参考】数式用!$AD$2:$AH$37,MATCH(O169,【参考】数式用!$K$4:$N$4,0)+1,0)),"")</f>
        <v/>
      </c>
      <c r="S169" s="54"/>
      <c r="T169" s="1011"/>
      <c r="U169" s="1011"/>
      <c r="V169" s="483" t="str">
        <f>IFERROR(IF(AND('別紙様式3-2（４・５月）'!O171="",O169&lt;&gt;""),P169,P169*VLOOKUP(AF169,【参考】数式用4!$EY$3:$GF$106,MATCH(N169,【参考】数式用4!$EY$2:$GF$2,0))),"")</f>
        <v/>
      </c>
      <c r="W169" s="44"/>
      <c r="X169" s="464"/>
      <c r="Y169" s="992" t="str">
        <f>IFERROR(IF(OR('別紙様式3-2（４・５月）'!R171="",'別紙様式3-2（４・５月）'!Z171="ベア加算"),"",X169*VLOOKUP(N169,【参考】数式用!$AD$2:$AH$37,MATCH(W169,【参考】数式用!$K$4:$N$4,0)+1,0)),"")</f>
        <v/>
      </c>
      <c r="Z169" s="992"/>
      <c r="AA169" s="54"/>
      <c r="AB169" s="464"/>
      <c r="AC169" s="340" t="str">
        <f>IFERROR(IF(AND('別紙様式3-2（４・５月）'!O171="",W169&lt;&gt;"",W169&lt;&gt;"―"),X169,X169*VLOOKUP(AG169,【参考】数式用4!$EY$3:$GF$106,MATCH(N169,【参考】数式用4!$EY$2:$GF$2,0))),"")</f>
        <v/>
      </c>
      <c r="AD169" s="462" t="str">
        <f t="shared" si="4"/>
        <v/>
      </c>
      <c r="AE169" s="420" t="str">
        <f t="shared" si="5"/>
        <v/>
      </c>
      <c r="AF169" s="333" t="str">
        <f>IF(O169="","",'別紙様式3-2（４・５月）'!O171&amp;'別紙様式3-2（４・５月）'!P171&amp;'別紙様式3-2（４・５月）'!Q171&amp;"から"&amp;O169)</f>
        <v/>
      </c>
      <c r="AG169" s="333" t="str">
        <f>IF(OR(W169="",W169="―"),"",'別紙様式3-2（４・５月）'!O171&amp;'別紙様式3-2（４・５月）'!P171&amp;'別紙様式3-2（４・５月）'!Q171&amp;"から"&amp;W169)</f>
        <v/>
      </c>
      <c r="AH169" s="306"/>
      <c r="AI169" s="306"/>
      <c r="AJ169" s="306"/>
      <c r="AK169" s="306"/>
      <c r="AL169" s="306"/>
      <c r="AM169" s="306"/>
      <c r="AN169" s="306"/>
      <c r="AO169" s="306"/>
    </row>
    <row r="170" spans="1:41" customFormat="1" ht="25" customHeight="1">
      <c r="A170" s="334">
        <v>156</v>
      </c>
      <c r="B170" s="909" t="str">
        <f>IF(基本情報入力シート!C209="","",基本情報入力シート!C209)</f>
        <v/>
      </c>
      <c r="C170" s="909"/>
      <c r="D170" s="909"/>
      <c r="E170" s="909"/>
      <c r="F170" s="909"/>
      <c r="G170" s="909"/>
      <c r="H170" s="909"/>
      <c r="I170" s="909"/>
      <c r="J170" s="325" t="str">
        <f>IF(基本情報入力シート!M209="","",基本情報入力シート!M209)</f>
        <v/>
      </c>
      <c r="K170" s="325" t="str">
        <f>IF(基本情報入力シート!R209="","",基本情報入力シート!R209)</f>
        <v/>
      </c>
      <c r="L170" s="325" t="str">
        <f>IF(基本情報入力シート!W209="","",基本情報入力シート!W209)</f>
        <v/>
      </c>
      <c r="M170" s="335" t="str">
        <f>IF(基本情報入力シート!X209="","",基本情報入力シート!X209)</f>
        <v/>
      </c>
      <c r="N170" s="339" t="str">
        <f>IF(基本情報入力シート!Y209="","",基本情報入力シート!Y209)</f>
        <v/>
      </c>
      <c r="O170" s="44"/>
      <c r="P170" s="1011"/>
      <c r="Q170" s="1011"/>
      <c r="R170" s="475" t="str">
        <f>IFERROR(IF(OR('別紙様式3-2（４・５月）'!Z172="ベア加算",'別紙様式3-2（４・５月）'!R172=""),"",P170*VLOOKUP(N170,【参考】数式用!$AD$2:$AH$37,MATCH(O170,【参考】数式用!$K$4:$N$4,0)+1,0)),"")</f>
        <v/>
      </c>
      <c r="S170" s="54"/>
      <c r="T170" s="1011"/>
      <c r="U170" s="1011"/>
      <c r="V170" s="483" t="str">
        <f>IFERROR(IF(AND('別紙様式3-2（４・５月）'!O172="",O170&lt;&gt;""),P170,P170*VLOOKUP(AF170,【参考】数式用4!$EY$3:$GF$106,MATCH(N170,【参考】数式用4!$EY$2:$GF$2,0))),"")</f>
        <v/>
      </c>
      <c r="W170" s="44"/>
      <c r="X170" s="464"/>
      <c r="Y170" s="992" t="str">
        <f>IFERROR(IF(OR('別紙様式3-2（４・５月）'!R172="",'別紙様式3-2（４・５月）'!Z172="ベア加算"),"",X170*VLOOKUP(N170,【参考】数式用!$AD$2:$AH$37,MATCH(W170,【参考】数式用!$K$4:$N$4,0)+1,0)),"")</f>
        <v/>
      </c>
      <c r="Z170" s="992"/>
      <c r="AA170" s="54"/>
      <c r="AB170" s="464"/>
      <c r="AC170" s="340" t="str">
        <f>IFERROR(IF(AND('別紙様式3-2（４・５月）'!O172="",W170&lt;&gt;"",W170&lt;&gt;"―"),X170,X170*VLOOKUP(AG170,【参考】数式用4!$EY$3:$GF$106,MATCH(N170,【参考】数式用4!$EY$2:$GF$2,0))),"")</f>
        <v/>
      </c>
      <c r="AD170" s="462" t="str">
        <f t="shared" si="4"/>
        <v/>
      </c>
      <c r="AE170" s="420" t="str">
        <f t="shared" si="5"/>
        <v/>
      </c>
      <c r="AF170" s="333" t="str">
        <f>IF(O170="","",'別紙様式3-2（４・５月）'!O172&amp;'別紙様式3-2（４・５月）'!P172&amp;'別紙様式3-2（４・５月）'!Q172&amp;"から"&amp;O170)</f>
        <v/>
      </c>
      <c r="AG170" s="333" t="str">
        <f>IF(OR(W170="",W170="―"),"",'別紙様式3-2（４・５月）'!O172&amp;'別紙様式3-2（４・５月）'!P172&amp;'別紙様式3-2（４・５月）'!Q172&amp;"から"&amp;W170)</f>
        <v/>
      </c>
      <c r="AH170" s="306"/>
      <c r="AI170" s="306"/>
      <c r="AJ170" s="306"/>
      <c r="AK170" s="306"/>
      <c r="AL170" s="306"/>
      <c r="AM170" s="306"/>
      <c r="AN170" s="306"/>
      <c r="AO170" s="306"/>
    </row>
    <row r="171" spans="1:41" customFormat="1" ht="25" customHeight="1">
      <c r="A171" s="334">
        <v>157</v>
      </c>
      <c r="B171" s="909" t="str">
        <f>IF(基本情報入力シート!C210="","",基本情報入力シート!C210)</f>
        <v/>
      </c>
      <c r="C171" s="909"/>
      <c r="D171" s="909"/>
      <c r="E171" s="909"/>
      <c r="F171" s="909"/>
      <c r="G171" s="909"/>
      <c r="H171" s="909"/>
      <c r="I171" s="909"/>
      <c r="J171" s="325" t="str">
        <f>IF(基本情報入力シート!M210="","",基本情報入力シート!M210)</f>
        <v/>
      </c>
      <c r="K171" s="325" t="str">
        <f>IF(基本情報入力シート!R210="","",基本情報入力シート!R210)</f>
        <v/>
      </c>
      <c r="L171" s="325" t="str">
        <f>IF(基本情報入力シート!W210="","",基本情報入力シート!W210)</f>
        <v/>
      </c>
      <c r="M171" s="335" t="str">
        <f>IF(基本情報入力シート!X210="","",基本情報入力シート!X210)</f>
        <v/>
      </c>
      <c r="N171" s="339" t="str">
        <f>IF(基本情報入力シート!Y210="","",基本情報入力シート!Y210)</f>
        <v/>
      </c>
      <c r="O171" s="44"/>
      <c r="P171" s="1011"/>
      <c r="Q171" s="1011"/>
      <c r="R171" s="475" t="str">
        <f>IFERROR(IF(OR('別紙様式3-2（４・５月）'!Z173="ベア加算",'別紙様式3-2（４・５月）'!R173=""),"",P171*VLOOKUP(N171,【参考】数式用!$AD$2:$AH$37,MATCH(O171,【参考】数式用!$K$4:$N$4,0)+1,0)),"")</f>
        <v/>
      </c>
      <c r="S171" s="54"/>
      <c r="T171" s="1011"/>
      <c r="U171" s="1011"/>
      <c r="V171" s="483" t="str">
        <f>IFERROR(IF(AND('別紙様式3-2（４・５月）'!O173="",O171&lt;&gt;""),P171,P171*VLOOKUP(AF171,【参考】数式用4!$EY$3:$GF$106,MATCH(N171,【参考】数式用4!$EY$2:$GF$2,0))),"")</f>
        <v/>
      </c>
      <c r="W171" s="44"/>
      <c r="X171" s="464"/>
      <c r="Y171" s="992" t="str">
        <f>IFERROR(IF(OR('別紙様式3-2（４・５月）'!R173="",'別紙様式3-2（４・５月）'!Z173="ベア加算"),"",X171*VLOOKUP(N171,【参考】数式用!$AD$2:$AH$37,MATCH(W171,【参考】数式用!$K$4:$N$4,0)+1,0)),"")</f>
        <v/>
      </c>
      <c r="Z171" s="992"/>
      <c r="AA171" s="54"/>
      <c r="AB171" s="464"/>
      <c r="AC171" s="340" t="str">
        <f>IFERROR(IF(AND('別紙様式3-2（４・５月）'!O173="",W171&lt;&gt;"",W171&lt;&gt;"―"),X171,X171*VLOOKUP(AG171,【参考】数式用4!$EY$3:$GF$106,MATCH(N171,【参考】数式用4!$EY$2:$GF$2,0))),"")</f>
        <v/>
      </c>
      <c r="AD171" s="462" t="str">
        <f t="shared" si="4"/>
        <v/>
      </c>
      <c r="AE171" s="420" t="str">
        <f t="shared" si="5"/>
        <v/>
      </c>
      <c r="AF171" s="333" t="str">
        <f>IF(O171="","",'別紙様式3-2（４・５月）'!O173&amp;'別紙様式3-2（４・５月）'!P173&amp;'別紙様式3-2（４・５月）'!Q173&amp;"から"&amp;O171)</f>
        <v/>
      </c>
      <c r="AG171" s="333" t="str">
        <f>IF(OR(W171="",W171="―"),"",'別紙様式3-2（４・５月）'!O173&amp;'別紙様式3-2（４・５月）'!P173&amp;'別紙様式3-2（４・５月）'!Q173&amp;"から"&amp;W171)</f>
        <v/>
      </c>
      <c r="AH171" s="306"/>
      <c r="AI171" s="306"/>
      <c r="AJ171" s="306"/>
      <c r="AK171" s="306"/>
      <c r="AL171" s="306"/>
      <c r="AM171" s="306"/>
      <c r="AN171" s="306"/>
      <c r="AO171" s="306"/>
    </row>
    <row r="172" spans="1:41" customFormat="1" ht="25" customHeight="1">
      <c r="A172" s="334">
        <v>158</v>
      </c>
      <c r="B172" s="909" t="str">
        <f>IF(基本情報入力シート!C211="","",基本情報入力シート!C211)</f>
        <v/>
      </c>
      <c r="C172" s="909"/>
      <c r="D172" s="909"/>
      <c r="E172" s="909"/>
      <c r="F172" s="909"/>
      <c r="G172" s="909"/>
      <c r="H172" s="909"/>
      <c r="I172" s="909"/>
      <c r="J172" s="325" t="str">
        <f>IF(基本情報入力シート!M211="","",基本情報入力シート!M211)</f>
        <v/>
      </c>
      <c r="K172" s="325" t="str">
        <f>IF(基本情報入力シート!R211="","",基本情報入力シート!R211)</f>
        <v/>
      </c>
      <c r="L172" s="325" t="str">
        <f>IF(基本情報入力シート!W211="","",基本情報入力シート!W211)</f>
        <v/>
      </c>
      <c r="M172" s="335" t="str">
        <f>IF(基本情報入力シート!X211="","",基本情報入力シート!X211)</f>
        <v/>
      </c>
      <c r="N172" s="339" t="str">
        <f>IF(基本情報入力シート!Y211="","",基本情報入力シート!Y211)</f>
        <v/>
      </c>
      <c r="O172" s="44"/>
      <c r="P172" s="1011"/>
      <c r="Q172" s="1011"/>
      <c r="R172" s="475" t="str">
        <f>IFERROR(IF(OR('別紙様式3-2（４・５月）'!Z174="ベア加算",'別紙様式3-2（４・５月）'!R174=""),"",P172*VLOOKUP(N172,【参考】数式用!$AD$2:$AH$37,MATCH(O172,【参考】数式用!$K$4:$N$4,0)+1,0)),"")</f>
        <v/>
      </c>
      <c r="S172" s="54"/>
      <c r="T172" s="1011"/>
      <c r="U172" s="1011"/>
      <c r="V172" s="483" t="str">
        <f>IFERROR(IF(AND('別紙様式3-2（４・５月）'!O174="",O172&lt;&gt;""),P172,P172*VLOOKUP(AF172,【参考】数式用4!$EY$3:$GF$106,MATCH(N172,【参考】数式用4!$EY$2:$GF$2,0))),"")</f>
        <v/>
      </c>
      <c r="W172" s="44"/>
      <c r="X172" s="464"/>
      <c r="Y172" s="992" t="str">
        <f>IFERROR(IF(OR('別紙様式3-2（４・５月）'!R174="",'別紙様式3-2（４・５月）'!Z174="ベア加算"),"",X172*VLOOKUP(N172,【参考】数式用!$AD$2:$AH$37,MATCH(W172,【参考】数式用!$K$4:$N$4,0)+1,0)),"")</f>
        <v/>
      </c>
      <c r="Z172" s="992"/>
      <c r="AA172" s="54"/>
      <c r="AB172" s="464"/>
      <c r="AC172" s="340" t="str">
        <f>IFERROR(IF(AND('別紙様式3-2（４・５月）'!O174="",W172&lt;&gt;"",W172&lt;&gt;"―"),X172,X172*VLOOKUP(AG172,【参考】数式用4!$EY$3:$GF$106,MATCH(N172,【参考】数式用4!$EY$2:$GF$2,0))),"")</f>
        <v/>
      </c>
      <c r="AD172" s="462" t="str">
        <f t="shared" si="4"/>
        <v/>
      </c>
      <c r="AE172" s="420" t="str">
        <f t="shared" si="5"/>
        <v/>
      </c>
      <c r="AF172" s="333" t="str">
        <f>IF(O172="","",'別紙様式3-2（４・５月）'!O174&amp;'別紙様式3-2（４・５月）'!P174&amp;'別紙様式3-2（４・５月）'!Q174&amp;"から"&amp;O172)</f>
        <v/>
      </c>
      <c r="AG172" s="333" t="str">
        <f>IF(OR(W172="",W172="―"),"",'別紙様式3-2（４・５月）'!O174&amp;'別紙様式3-2（４・５月）'!P174&amp;'別紙様式3-2（４・５月）'!Q174&amp;"から"&amp;W172)</f>
        <v/>
      </c>
      <c r="AH172" s="306"/>
      <c r="AI172" s="306"/>
      <c r="AJ172" s="306"/>
      <c r="AK172" s="306"/>
      <c r="AL172" s="306"/>
      <c r="AM172" s="306"/>
      <c r="AN172" s="306"/>
      <c r="AO172" s="306"/>
    </row>
    <row r="173" spans="1:41" customFormat="1" ht="25" customHeight="1">
      <c r="A173" s="334">
        <v>159</v>
      </c>
      <c r="B173" s="909" t="str">
        <f>IF(基本情報入力シート!C212="","",基本情報入力シート!C212)</f>
        <v/>
      </c>
      <c r="C173" s="909"/>
      <c r="D173" s="909"/>
      <c r="E173" s="909"/>
      <c r="F173" s="909"/>
      <c r="G173" s="909"/>
      <c r="H173" s="909"/>
      <c r="I173" s="909"/>
      <c r="J173" s="325" t="str">
        <f>IF(基本情報入力シート!M212="","",基本情報入力シート!M212)</f>
        <v/>
      </c>
      <c r="K173" s="325" t="str">
        <f>IF(基本情報入力シート!R212="","",基本情報入力シート!R212)</f>
        <v/>
      </c>
      <c r="L173" s="325" t="str">
        <f>IF(基本情報入力シート!W212="","",基本情報入力シート!W212)</f>
        <v/>
      </c>
      <c r="M173" s="335" t="str">
        <f>IF(基本情報入力シート!X212="","",基本情報入力シート!X212)</f>
        <v/>
      </c>
      <c r="N173" s="339" t="str">
        <f>IF(基本情報入力シート!Y212="","",基本情報入力シート!Y212)</f>
        <v/>
      </c>
      <c r="O173" s="44"/>
      <c r="P173" s="1011"/>
      <c r="Q173" s="1011"/>
      <c r="R173" s="475" t="str">
        <f>IFERROR(IF(OR('別紙様式3-2（４・５月）'!Z175="ベア加算",'別紙様式3-2（４・５月）'!R175=""),"",P173*VLOOKUP(N173,【参考】数式用!$AD$2:$AH$37,MATCH(O173,【参考】数式用!$K$4:$N$4,0)+1,0)),"")</f>
        <v/>
      </c>
      <c r="S173" s="54"/>
      <c r="T173" s="1011"/>
      <c r="U173" s="1011"/>
      <c r="V173" s="483" t="str">
        <f>IFERROR(IF(AND('別紙様式3-2（４・５月）'!O175="",O173&lt;&gt;""),P173,P173*VLOOKUP(AF173,【参考】数式用4!$EY$3:$GF$106,MATCH(N173,【参考】数式用4!$EY$2:$GF$2,0))),"")</f>
        <v/>
      </c>
      <c r="W173" s="44"/>
      <c r="X173" s="464"/>
      <c r="Y173" s="992" t="str">
        <f>IFERROR(IF(OR('別紙様式3-2（４・５月）'!R175="",'別紙様式3-2（４・５月）'!Z175="ベア加算"),"",X173*VLOOKUP(N173,【参考】数式用!$AD$2:$AH$37,MATCH(W173,【参考】数式用!$K$4:$N$4,0)+1,0)),"")</f>
        <v/>
      </c>
      <c r="Z173" s="992"/>
      <c r="AA173" s="54"/>
      <c r="AB173" s="464"/>
      <c r="AC173" s="340" t="str">
        <f>IFERROR(IF(AND('別紙様式3-2（４・５月）'!O175="",W173&lt;&gt;"",W173&lt;&gt;"―"),X173,X173*VLOOKUP(AG173,【参考】数式用4!$EY$3:$GF$106,MATCH(N173,【参考】数式用4!$EY$2:$GF$2,0))),"")</f>
        <v/>
      </c>
      <c r="AD173" s="462" t="str">
        <f t="shared" si="4"/>
        <v/>
      </c>
      <c r="AE173" s="420" t="str">
        <f t="shared" si="5"/>
        <v/>
      </c>
      <c r="AF173" s="333" t="str">
        <f>IF(O173="","",'別紙様式3-2（４・５月）'!O175&amp;'別紙様式3-2（４・５月）'!P175&amp;'別紙様式3-2（４・５月）'!Q175&amp;"から"&amp;O173)</f>
        <v/>
      </c>
      <c r="AG173" s="333" t="str">
        <f>IF(OR(W173="",W173="―"),"",'別紙様式3-2（４・５月）'!O175&amp;'別紙様式3-2（４・５月）'!P175&amp;'別紙様式3-2（４・５月）'!Q175&amp;"から"&amp;W173)</f>
        <v/>
      </c>
      <c r="AH173" s="306"/>
      <c r="AI173" s="306"/>
      <c r="AJ173" s="306"/>
      <c r="AK173" s="306"/>
      <c r="AL173" s="306"/>
      <c r="AM173" s="306"/>
      <c r="AN173" s="306"/>
      <c r="AO173" s="306"/>
    </row>
    <row r="174" spans="1:41" customFormat="1" ht="25" customHeight="1">
      <c r="A174" s="334">
        <v>160</v>
      </c>
      <c r="B174" s="909" t="str">
        <f>IF(基本情報入力シート!C213="","",基本情報入力シート!C213)</f>
        <v/>
      </c>
      <c r="C174" s="909"/>
      <c r="D174" s="909"/>
      <c r="E174" s="909"/>
      <c r="F174" s="909"/>
      <c r="G174" s="909"/>
      <c r="H174" s="909"/>
      <c r="I174" s="909"/>
      <c r="J174" s="325" t="str">
        <f>IF(基本情報入力シート!M213="","",基本情報入力シート!M213)</f>
        <v/>
      </c>
      <c r="K174" s="325" t="str">
        <f>IF(基本情報入力シート!R213="","",基本情報入力シート!R213)</f>
        <v/>
      </c>
      <c r="L174" s="325" t="str">
        <f>IF(基本情報入力シート!W213="","",基本情報入力シート!W213)</f>
        <v/>
      </c>
      <c r="M174" s="335" t="str">
        <f>IF(基本情報入力シート!X213="","",基本情報入力シート!X213)</f>
        <v/>
      </c>
      <c r="N174" s="339" t="str">
        <f>IF(基本情報入力シート!Y213="","",基本情報入力シート!Y213)</f>
        <v/>
      </c>
      <c r="O174" s="44"/>
      <c r="P174" s="1011"/>
      <c r="Q174" s="1011"/>
      <c r="R174" s="475" t="str">
        <f>IFERROR(IF(OR('別紙様式3-2（４・５月）'!Z176="ベア加算",'別紙様式3-2（４・５月）'!R176=""),"",P174*VLOOKUP(N174,【参考】数式用!$AD$2:$AH$37,MATCH(O174,【参考】数式用!$K$4:$N$4,0)+1,0)),"")</f>
        <v/>
      </c>
      <c r="S174" s="54"/>
      <c r="T174" s="1011"/>
      <c r="U174" s="1011"/>
      <c r="V174" s="483" t="str">
        <f>IFERROR(IF(AND('別紙様式3-2（４・５月）'!O176="",O174&lt;&gt;""),P174,P174*VLOOKUP(AF174,【参考】数式用4!$EY$3:$GF$106,MATCH(N174,【参考】数式用4!$EY$2:$GF$2,0))),"")</f>
        <v/>
      </c>
      <c r="W174" s="44"/>
      <c r="X174" s="464"/>
      <c r="Y174" s="992" t="str">
        <f>IFERROR(IF(OR('別紙様式3-2（４・５月）'!R176="",'別紙様式3-2（４・５月）'!Z176="ベア加算"),"",X174*VLOOKUP(N174,【参考】数式用!$AD$2:$AH$37,MATCH(W174,【参考】数式用!$K$4:$N$4,0)+1,0)),"")</f>
        <v/>
      </c>
      <c r="Z174" s="992"/>
      <c r="AA174" s="54"/>
      <c r="AB174" s="464"/>
      <c r="AC174" s="340" t="str">
        <f>IFERROR(IF(AND('別紙様式3-2（４・５月）'!O176="",W174&lt;&gt;"",W174&lt;&gt;"―"),X174,X174*VLOOKUP(AG174,【参考】数式用4!$EY$3:$GF$106,MATCH(N174,【参考】数式用4!$EY$2:$GF$2,0))),"")</f>
        <v/>
      </c>
      <c r="AD174" s="462" t="str">
        <f t="shared" si="4"/>
        <v/>
      </c>
      <c r="AE174" s="420" t="str">
        <f t="shared" si="5"/>
        <v/>
      </c>
      <c r="AF174" s="333" t="str">
        <f>IF(O174="","",'別紙様式3-2（４・５月）'!O176&amp;'別紙様式3-2（４・５月）'!P176&amp;'別紙様式3-2（４・５月）'!Q176&amp;"から"&amp;O174)</f>
        <v/>
      </c>
      <c r="AG174" s="333" t="str">
        <f>IF(OR(W174="",W174="―"),"",'別紙様式3-2（４・５月）'!O176&amp;'別紙様式3-2（４・５月）'!P176&amp;'別紙様式3-2（４・５月）'!Q176&amp;"から"&amp;W174)</f>
        <v/>
      </c>
      <c r="AH174" s="306"/>
      <c r="AI174" s="306"/>
      <c r="AJ174" s="306"/>
      <c r="AK174" s="306"/>
      <c r="AL174" s="306"/>
      <c r="AM174" s="306"/>
      <c r="AN174" s="306"/>
      <c r="AO174" s="306"/>
    </row>
    <row r="175" spans="1:41" customFormat="1" ht="25" customHeight="1">
      <c r="A175" s="334">
        <v>161</v>
      </c>
      <c r="B175" s="909" t="str">
        <f>IF(基本情報入力シート!C214="","",基本情報入力シート!C214)</f>
        <v/>
      </c>
      <c r="C175" s="909"/>
      <c r="D175" s="909"/>
      <c r="E175" s="909"/>
      <c r="F175" s="909"/>
      <c r="G175" s="909"/>
      <c r="H175" s="909"/>
      <c r="I175" s="909"/>
      <c r="J175" s="325" t="str">
        <f>IF(基本情報入力シート!M214="","",基本情報入力シート!M214)</f>
        <v/>
      </c>
      <c r="K175" s="325" t="str">
        <f>IF(基本情報入力シート!R214="","",基本情報入力シート!R214)</f>
        <v/>
      </c>
      <c r="L175" s="325" t="str">
        <f>IF(基本情報入力シート!W214="","",基本情報入力シート!W214)</f>
        <v/>
      </c>
      <c r="M175" s="335" t="str">
        <f>IF(基本情報入力シート!X214="","",基本情報入力シート!X214)</f>
        <v/>
      </c>
      <c r="N175" s="339" t="str">
        <f>IF(基本情報入力シート!Y214="","",基本情報入力シート!Y214)</f>
        <v/>
      </c>
      <c r="O175" s="44"/>
      <c r="P175" s="1011"/>
      <c r="Q175" s="1011"/>
      <c r="R175" s="475" t="str">
        <f>IFERROR(IF(OR('別紙様式3-2（４・５月）'!Z177="ベア加算",'別紙様式3-2（４・５月）'!R177=""),"",P175*VLOOKUP(N175,【参考】数式用!$AD$2:$AH$37,MATCH(O175,【参考】数式用!$K$4:$N$4,0)+1,0)),"")</f>
        <v/>
      </c>
      <c r="S175" s="54"/>
      <c r="T175" s="1011"/>
      <c r="U175" s="1011"/>
      <c r="V175" s="483" t="str">
        <f>IFERROR(IF(AND('別紙様式3-2（４・５月）'!O177="",O175&lt;&gt;""),P175,P175*VLOOKUP(AF175,【参考】数式用4!$EY$3:$GF$106,MATCH(N175,【参考】数式用4!$EY$2:$GF$2,0))),"")</f>
        <v/>
      </c>
      <c r="W175" s="44"/>
      <c r="X175" s="464"/>
      <c r="Y175" s="992" t="str">
        <f>IFERROR(IF(OR('別紙様式3-2（４・５月）'!R177="",'別紙様式3-2（４・５月）'!Z177="ベア加算"),"",X175*VLOOKUP(N175,【参考】数式用!$AD$2:$AH$37,MATCH(W175,【参考】数式用!$K$4:$N$4,0)+1,0)),"")</f>
        <v/>
      </c>
      <c r="Z175" s="992"/>
      <c r="AA175" s="54"/>
      <c r="AB175" s="464"/>
      <c r="AC175" s="340" t="str">
        <f>IFERROR(IF(AND('別紙様式3-2（４・５月）'!O177="",W175&lt;&gt;"",W175&lt;&gt;"―"),X175,X175*VLOOKUP(AG175,【参考】数式用4!$EY$3:$GF$106,MATCH(N175,【参考】数式用4!$EY$2:$GF$2,0))),"")</f>
        <v/>
      </c>
      <c r="AD175" s="462" t="str">
        <f t="shared" si="4"/>
        <v/>
      </c>
      <c r="AE175" s="420" t="str">
        <f t="shared" si="5"/>
        <v/>
      </c>
      <c r="AF175" s="333" t="str">
        <f>IF(O175="","",'別紙様式3-2（４・５月）'!O177&amp;'別紙様式3-2（４・５月）'!P177&amp;'別紙様式3-2（４・５月）'!Q177&amp;"から"&amp;O175)</f>
        <v/>
      </c>
      <c r="AG175" s="333" t="str">
        <f>IF(OR(W175="",W175="―"),"",'別紙様式3-2（４・５月）'!O177&amp;'別紙様式3-2（４・５月）'!P177&amp;'別紙様式3-2（４・５月）'!Q177&amp;"から"&amp;W175)</f>
        <v/>
      </c>
      <c r="AH175" s="306"/>
      <c r="AI175" s="306"/>
      <c r="AJ175" s="306"/>
      <c r="AK175" s="306"/>
      <c r="AL175" s="306"/>
      <c r="AM175" s="306"/>
      <c r="AN175" s="306"/>
      <c r="AO175" s="306"/>
    </row>
    <row r="176" spans="1:41" customFormat="1" ht="25" customHeight="1">
      <c r="A176" s="334">
        <v>162</v>
      </c>
      <c r="B176" s="909" t="str">
        <f>IF(基本情報入力シート!C215="","",基本情報入力シート!C215)</f>
        <v/>
      </c>
      <c r="C176" s="909"/>
      <c r="D176" s="909"/>
      <c r="E176" s="909"/>
      <c r="F176" s="909"/>
      <c r="G176" s="909"/>
      <c r="H176" s="909"/>
      <c r="I176" s="909"/>
      <c r="J176" s="325" t="str">
        <f>IF(基本情報入力シート!M215="","",基本情報入力シート!M215)</f>
        <v/>
      </c>
      <c r="K176" s="325" t="str">
        <f>IF(基本情報入力シート!R215="","",基本情報入力シート!R215)</f>
        <v/>
      </c>
      <c r="L176" s="325" t="str">
        <f>IF(基本情報入力シート!W215="","",基本情報入力シート!W215)</f>
        <v/>
      </c>
      <c r="M176" s="335" t="str">
        <f>IF(基本情報入力シート!X215="","",基本情報入力シート!X215)</f>
        <v/>
      </c>
      <c r="N176" s="339" t="str">
        <f>IF(基本情報入力シート!Y215="","",基本情報入力シート!Y215)</f>
        <v/>
      </c>
      <c r="O176" s="44"/>
      <c r="P176" s="1011"/>
      <c r="Q176" s="1011"/>
      <c r="R176" s="475" t="str">
        <f>IFERROR(IF(OR('別紙様式3-2（４・５月）'!Z178="ベア加算",'別紙様式3-2（４・５月）'!R178=""),"",P176*VLOOKUP(N176,【参考】数式用!$AD$2:$AH$37,MATCH(O176,【参考】数式用!$K$4:$N$4,0)+1,0)),"")</f>
        <v/>
      </c>
      <c r="S176" s="54"/>
      <c r="T176" s="1011"/>
      <c r="U176" s="1011"/>
      <c r="V176" s="483" t="str">
        <f>IFERROR(IF(AND('別紙様式3-2（４・５月）'!O178="",O176&lt;&gt;""),P176,P176*VLOOKUP(AF176,【参考】数式用4!$EY$3:$GF$106,MATCH(N176,【参考】数式用4!$EY$2:$GF$2,0))),"")</f>
        <v/>
      </c>
      <c r="W176" s="44"/>
      <c r="X176" s="464"/>
      <c r="Y176" s="992" t="str">
        <f>IFERROR(IF(OR('別紙様式3-2（４・５月）'!R178="",'別紙様式3-2（４・５月）'!Z178="ベア加算"),"",X176*VLOOKUP(N176,【参考】数式用!$AD$2:$AH$37,MATCH(W176,【参考】数式用!$K$4:$N$4,0)+1,0)),"")</f>
        <v/>
      </c>
      <c r="Z176" s="992"/>
      <c r="AA176" s="54"/>
      <c r="AB176" s="464"/>
      <c r="AC176" s="340" t="str">
        <f>IFERROR(IF(AND('別紙様式3-2（４・５月）'!O178="",W176&lt;&gt;"",W176&lt;&gt;"―"),X176,X176*VLOOKUP(AG176,【参考】数式用4!$EY$3:$GF$106,MATCH(N176,【参考】数式用4!$EY$2:$GF$2,0))),"")</f>
        <v/>
      </c>
      <c r="AD176" s="462" t="str">
        <f t="shared" si="4"/>
        <v/>
      </c>
      <c r="AE176" s="420" t="str">
        <f t="shared" si="5"/>
        <v/>
      </c>
      <c r="AF176" s="333" t="str">
        <f>IF(O176="","",'別紙様式3-2（４・５月）'!O178&amp;'別紙様式3-2（４・５月）'!P178&amp;'別紙様式3-2（４・５月）'!Q178&amp;"から"&amp;O176)</f>
        <v/>
      </c>
      <c r="AG176" s="333" t="str">
        <f>IF(OR(W176="",W176="―"),"",'別紙様式3-2（４・５月）'!O178&amp;'別紙様式3-2（４・５月）'!P178&amp;'別紙様式3-2（４・５月）'!Q178&amp;"から"&amp;W176)</f>
        <v/>
      </c>
      <c r="AH176" s="306"/>
      <c r="AI176" s="306"/>
      <c r="AJ176" s="306"/>
      <c r="AK176" s="306"/>
      <c r="AL176" s="306"/>
      <c r="AM176" s="306"/>
      <c r="AN176" s="306"/>
      <c r="AO176" s="306"/>
    </row>
    <row r="177" spans="1:41" customFormat="1" ht="25" customHeight="1">
      <c r="A177" s="334">
        <v>163</v>
      </c>
      <c r="B177" s="909" t="str">
        <f>IF(基本情報入力シート!C216="","",基本情報入力シート!C216)</f>
        <v/>
      </c>
      <c r="C177" s="909"/>
      <c r="D177" s="909"/>
      <c r="E177" s="909"/>
      <c r="F177" s="909"/>
      <c r="G177" s="909"/>
      <c r="H177" s="909"/>
      <c r="I177" s="909"/>
      <c r="J177" s="325" t="str">
        <f>IF(基本情報入力シート!M216="","",基本情報入力シート!M216)</f>
        <v/>
      </c>
      <c r="K177" s="325" t="str">
        <f>IF(基本情報入力シート!R216="","",基本情報入力シート!R216)</f>
        <v/>
      </c>
      <c r="L177" s="325" t="str">
        <f>IF(基本情報入力シート!W216="","",基本情報入力シート!W216)</f>
        <v/>
      </c>
      <c r="M177" s="335" t="str">
        <f>IF(基本情報入力シート!X216="","",基本情報入力シート!X216)</f>
        <v/>
      </c>
      <c r="N177" s="339" t="str">
        <f>IF(基本情報入力シート!Y216="","",基本情報入力シート!Y216)</f>
        <v/>
      </c>
      <c r="O177" s="44"/>
      <c r="P177" s="1011"/>
      <c r="Q177" s="1011"/>
      <c r="R177" s="475" t="str">
        <f>IFERROR(IF(OR('別紙様式3-2（４・５月）'!Z179="ベア加算",'別紙様式3-2（４・５月）'!R179=""),"",P177*VLOOKUP(N177,【参考】数式用!$AD$2:$AH$37,MATCH(O177,【参考】数式用!$K$4:$N$4,0)+1,0)),"")</f>
        <v/>
      </c>
      <c r="S177" s="54"/>
      <c r="T177" s="1011"/>
      <c r="U177" s="1011"/>
      <c r="V177" s="483" t="str">
        <f>IFERROR(IF(AND('別紙様式3-2（４・５月）'!O179="",O177&lt;&gt;""),P177,P177*VLOOKUP(AF177,【参考】数式用4!$EY$3:$GF$106,MATCH(N177,【参考】数式用4!$EY$2:$GF$2,0))),"")</f>
        <v/>
      </c>
      <c r="W177" s="44"/>
      <c r="X177" s="464"/>
      <c r="Y177" s="992" t="str">
        <f>IFERROR(IF(OR('別紙様式3-2（４・５月）'!R179="",'別紙様式3-2（４・５月）'!Z179="ベア加算"),"",X177*VLOOKUP(N177,【参考】数式用!$AD$2:$AH$37,MATCH(W177,【参考】数式用!$K$4:$N$4,0)+1,0)),"")</f>
        <v/>
      </c>
      <c r="Z177" s="992"/>
      <c r="AA177" s="54"/>
      <c r="AB177" s="464"/>
      <c r="AC177" s="340" t="str">
        <f>IFERROR(IF(AND('別紙様式3-2（４・５月）'!O179="",W177&lt;&gt;"",W177&lt;&gt;"―"),X177,X177*VLOOKUP(AG177,【参考】数式用4!$EY$3:$GF$106,MATCH(N177,【参考】数式用4!$EY$2:$GF$2,0))),"")</f>
        <v/>
      </c>
      <c r="AD177" s="462" t="str">
        <f t="shared" si="4"/>
        <v/>
      </c>
      <c r="AE177" s="420" t="str">
        <f t="shared" si="5"/>
        <v/>
      </c>
      <c r="AF177" s="333" t="str">
        <f>IF(O177="","",'別紙様式3-2（４・５月）'!O179&amp;'別紙様式3-2（４・５月）'!P179&amp;'別紙様式3-2（４・５月）'!Q179&amp;"から"&amp;O177)</f>
        <v/>
      </c>
      <c r="AG177" s="333" t="str">
        <f>IF(OR(W177="",W177="―"),"",'別紙様式3-2（４・５月）'!O179&amp;'別紙様式3-2（４・５月）'!P179&amp;'別紙様式3-2（４・５月）'!Q179&amp;"から"&amp;W177)</f>
        <v/>
      </c>
      <c r="AH177" s="306"/>
      <c r="AI177" s="306"/>
      <c r="AJ177" s="306"/>
      <c r="AK177" s="306"/>
      <c r="AL177" s="306"/>
      <c r="AM177" s="306"/>
      <c r="AN177" s="306"/>
      <c r="AO177" s="306"/>
    </row>
    <row r="178" spans="1:41" customFormat="1" ht="25" customHeight="1">
      <c r="A178" s="334">
        <v>164</v>
      </c>
      <c r="B178" s="909" t="str">
        <f>IF(基本情報入力シート!C217="","",基本情報入力シート!C217)</f>
        <v/>
      </c>
      <c r="C178" s="909"/>
      <c r="D178" s="909"/>
      <c r="E178" s="909"/>
      <c r="F178" s="909"/>
      <c r="G178" s="909"/>
      <c r="H178" s="909"/>
      <c r="I178" s="909"/>
      <c r="J178" s="325" t="str">
        <f>IF(基本情報入力シート!M217="","",基本情報入力シート!M217)</f>
        <v/>
      </c>
      <c r="K178" s="325" t="str">
        <f>IF(基本情報入力シート!R217="","",基本情報入力シート!R217)</f>
        <v/>
      </c>
      <c r="L178" s="325" t="str">
        <f>IF(基本情報入力シート!W217="","",基本情報入力シート!W217)</f>
        <v/>
      </c>
      <c r="M178" s="335" t="str">
        <f>IF(基本情報入力シート!X217="","",基本情報入力シート!X217)</f>
        <v/>
      </c>
      <c r="N178" s="339" t="str">
        <f>IF(基本情報入力シート!Y217="","",基本情報入力シート!Y217)</f>
        <v/>
      </c>
      <c r="O178" s="44"/>
      <c r="P178" s="1011"/>
      <c r="Q178" s="1011"/>
      <c r="R178" s="475" t="str">
        <f>IFERROR(IF(OR('別紙様式3-2（４・５月）'!Z180="ベア加算",'別紙様式3-2（４・５月）'!R180=""),"",P178*VLOOKUP(N178,【参考】数式用!$AD$2:$AH$37,MATCH(O178,【参考】数式用!$K$4:$N$4,0)+1,0)),"")</f>
        <v/>
      </c>
      <c r="S178" s="54"/>
      <c r="T178" s="1011"/>
      <c r="U178" s="1011"/>
      <c r="V178" s="483" t="str">
        <f>IFERROR(IF(AND('別紙様式3-2（４・５月）'!O180="",O178&lt;&gt;""),P178,P178*VLOOKUP(AF178,【参考】数式用4!$EY$3:$GF$106,MATCH(N178,【参考】数式用4!$EY$2:$GF$2,0))),"")</f>
        <v/>
      </c>
      <c r="W178" s="44"/>
      <c r="X178" s="464"/>
      <c r="Y178" s="992" t="str">
        <f>IFERROR(IF(OR('別紙様式3-2（４・５月）'!R180="",'別紙様式3-2（４・５月）'!Z180="ベア加算"),"",X178*VLOOKUP(N178,【参考】数式用!$AD$2:$AH$37,MATCH(W178,【参考】数式用!$K$4:$N$4,0)+1,0)),"")</f>
        <v/>
      </c>
      <c r="Z178" s="992"/>
      <c r="AA178" s="54"/>
      <c r="AB178" s="464"/>
      <c r="AC178" s="340" t="str">
        <f>IFERROR(IF(AND('別紙様式3-2（４・５月）'!O180="",W178&lt;&gt;"",W178&lt;&gt;"―"),X178,X178*VLOOKUP(AG178,【参考】数式用4!$EY$3:$GF$106,MATCH(N178,【参考】数式用4!$EY$2:$GF$2,0))),"")</f>
        <v/>
      </c>
      <c r="AD178" s="462" t="str">
        <f t="shared" si="4"/>
        <v/>
      </c>
      <c r="AE178" s="420" t="str">
        <f t="shared" si="5"/>
        <v/>
      </c>
      <c r="AF178" s="333" t="str">
        <f>IF(O178="","",'別紙様式3-2（４・５月）'!O180&amp;'別紙様式3-2（４・５月）'!P180&amp;'別紙様式3-2（４・５月）'!Q180&amp;"から"&amp;O178)</f>
        <v/>
      </c>
      <c r="AG178" s="333" t="str">
        <f>IF(OR(W178="",W178="―"),"",'別紙様式3-2（４・５月）'!O180&amp;'別紙様式3-2（４・５月）'!P180&amp;'別紙様式3-2（４・５月）'!Q180&amp;"から"&amp;W178)</f>
        <v/>
      </c>
      <c r="AH178" s="306"/>
      <c r="AI178" s="306"/>
      <c r="AJ178" s="306"/>
      <c r="AK178" s="306"/>
      <c r="AL178" s="306"/>
      <c r="AM178" s="306"/>
      <c r="AN178" s="306"/>
      <c r="AO178" s="306"/>
    </row>
    <row r="179" spans="1:41" customFormat="1" ht="25" customHeight="1">
      <c r="A179" s="334">
        <v>165</v>
      </c>
      <c r="B179" s="909" t="str">
        <f>IF(基本情報入力シート!C218="","",基本情報入力シート!C218)</f>
        <v/>
      </c>
      <c r="C179" s="909"/>
      <c r="D179" s="909"/>
      <c r="E179" s="909"/>
      <c r="F179" s="909"/>
      <c r="G179" s="909"/>
      <c r="H179" s="909"/>
      <c r="I179" s="909"/>
      <c r="J179" s="325" t="str">
        <f>IF(基本情報入力シート!M218="","",基本情報入力シート!M218)</f>
        <v/>
      </c>
      <c r="K179" s="325" t="str">
        <f>IF(基本情報入力シート!R218="","",基本情報入力シート!R218)</f>
        <v/>
      </c>
      <c r="L179" s="325" t="str">
        <f>IF(基本情報入力シート!W218="","",基本情報入力シート!W218)</f>
        <v/>
      </c>
      <c r="M179" s="335" t="str">
        <f>IF(基本情報入力シート!X218="","",基本情報入力シート!X218)</f>
        <v/>
      </c>
      <c r="N179" s="339" t="str">
        <f>IF(基本情報入力シート!Y218="","",基本情報入力シート!Y218)</f>
        <v/>
      </c>
      <c r="O179" s="44"/>
      <c r="P179" s="1011"/>
      <c r="Q179" s="1011"/>
      <c r="R179" s="475" t="str">
        <f>IFERROR(IF(OR('別紙様式3-2（４・５月）'!Z181="ベア加算",'別紙様式3-2（４・５月）'!R181=""),"",P179*VLOOKUP(N179,【参考】数式用!$AD$2:$AH$37,MATCH(O179,【参考】数式用!$K$4:$N$4,0)+1,0)),"")</f>
        <v/>
      </c>
      <c r="S179" s="54"/>
      <c r="T179" s="1011"/>
      <c r="U179" s="1011"/>
      <c r="V179" s="483" t="str">
        <f>IFERROR(IF(AND('別紙様式3-2（４・５月）'!O181="",O179&lt;&gt;""),P179,P179*VLOOKUP(AF179,【参考】数式用4!$EY$3:$GF$106,MATCH(N179,【参考】数式用4!$EY$2:$GF$2,0))),"")</f>
        <v/>
      </c>
      <c r="W179" s="44"/>
      <c r="X179" s="464"/>
      <c r="Y179" s="992" t="str">
        <f>IFERROR(IF(OR('別紙様式3-2（４・５月）'!R181="",'別紙様式3-2（４・５月）'!Z181="ベア加算"),"",X179*VLOOKUP(N179,【参考】数式用!$AD$2:$AH$37,MATCH(W179,【参考】数式用!$K$4:$N$4,0)+1,0)),"")</f>
        <v/>
      </c>
      <c r="Z179" s="992"/>
      <c r="AA179" s="54"/>
      <c r="AB179" s="464"/>
      <c r="AC179" s="340" t="str">
        <f>IFERROR(IF(AND('別紙様式3-2（４・５月）'!O181="",W179&lt;&gt;"",W179&lt;&gt;"―"),X179,X179*VLOOKUP(AG179,【参考】数式用4!$EY$3:$GF$106,MATCH(N179,【参考】数式用4!$EY$2:$GF$2,0))),"")</f>
        <v/>
      </c>
      <c r="AD179" s="462" t="str">
        <f t="shared" si="4"/>
        <v/>
      </c>
      <c r="AE179" s="420" t="str">
        <f t="shared" si="5"/>
        <v/>
      </c>
      <c r="AF179" s="333" t="str">
        <f>IF(O179="","",'別紙様式3-2（４・５月）'!O181&amp;'別紙様式3-2（４・５月）'!P181&amp;'別紙様式3-2（４・５月）'!Q181&amp;"から"&amp;O179)</f>
        <v/>
      </c>
      <c r="AG179" s="333" t="str">
        <f>IF(OR(W179="",W179="―"),"",'別紙様式3-2（４・５月）'!O181&amp;'別紙様式3-2（４・５月）'!P181&amp;'別紙様式3-2（４・５月）'!Q181&amp;"から"&amp;W179)</f>
        <v/>
      </c>
      <c r="AH179" s="306"/>
      <c r="AI179" s="306"/>
      <c r="AJ179" s="306"/>
      <c r="AK179" s="306"/>
      <c r="AL179" s="306"/>
      <c r="AM179" s="306"/>
      <c r="AN179" s="306"/>
      <c r="AO179" s="306"/>
    </row>
    <row r="180" spans="1:41" customFormat="1" ht="25" customHeight="1">
      <c r="A180" s="334">
        <v>166</v>
      </c>
      <c r="B180" s="909" t="str">
        <f>IF(基本情報入力シート!C219="","",基本情報入力シート!C219)</f>
        <v/>
      </c>
      <c r="C180" s="909"/>
      <c r="D180" s="909"/>
      <c r="E180" s="909"/>
      <c r="F180" s="909"/>
      <c r="G180" s="909"/>
      <c r="H180" s="909"/>
      <c r="I180" s="909"/>
      <c r="J180" s="325" t="str">
        <f>IF(基本情報入力シート!M219="","",基本情報入力シート!M219)</f>
        <v/>
      </c>
      <c r="K180" s="325" t="str">
        <f>IF(基本情報入力シート!R219="","",基本情報入力シート!R219)</f>
        <v/>
      </c>
      <c r="L180" s="325" t="str">
        <f>IF(基本情報入力シート!W219="","",基本情報入力シート!W219)</f>
        <v/>
      </c>
      <c r="M180" s="335" t="str">
        <f>IF(基本情報入力シート!X219="","",基本情報入力シート!X219)</f>
        <v/>
      </c>
      <c r="N180" s="339" t="str">
        <f>IF(基本情報入力シート!Y219="","",基本情報入力シート!Y219)</f>
        <v/>
      </c>
      <c r="O180" s="44"/>
      <c r="P180" s="1011"/>
      <c r="Q180" s="1011"/>
      <c r="R180" s="475" t="str">
        <f>IFERROR(IF(OR('別紙様式3-2（４・５月）'!Z182="ベア加算",'別紙様式3-2（４・５月）'!R182=""),"",P180*VLOOKUP(N180,【参考】数式用!$AD$2:$AH$37,MATCH(O180,【参考】数式用!$K$4:$N$4,0)+1,0)),"")</f>
        <v/>
      </c>
      <c r="S180" s="54"/>
      <c r="T180" s="1011"/>
      <c r="U180" s="1011"/>
      <c r="V180" s="483" t="str">
        <f>IFERROR(IF(AND('別紙様式3-2（４・５月）'!O182="",O180&lt;&gt;""),P180,P180*VLOOKUP(AF180,【参考】数式用4!$EY$3:$GF$106,MATCH(N180,【参考】数式用4!$EY$2:$GF$2,0))),"")</f>
        <v/>
      </c>
      <c r="W180" s="44"/>
      <c r="X180" s="464"/>
      <c r="Y180" s="992" t="str">
        <f>IFERROR(IF(OR('別紙様式3-2（４・５月）'!R182="",'別紙様式3-2（４・５月）'!Z182="ベア加算"),"",X180*VLOOKUP(N180,【参考】数式用!$AD$2:$AH$37,MATCH(W180,【参考】数式用!$K$4:$N$4,0)+1,0)),"")</f>
        <v/>
      </c>
      <c r="Z180" s="992"/>
      <c r="AA180" s="54"/>
      <c r="AB180" s="464"/>
      <c r="AC180" s="340" t="str">
        <f>IFERROR(IF(AND('別紙様式3-2（４・５月）'!O182="",W180&lt;&gt;"",W180&lt;&gt;"―"),X180,X180*VLOOKUP(AG180,【参考】数式用4!$EY$3:$GF$106,MATCH(N180,【参考】数式用4!$EY$2:$GF$2,0))),"")</f>
        <v/>
      </c>
      <c r="AD180" s="462" t="str">
        <f t="shared" si="4"/>
        <v/>
      </c>
      <c r="AE180" s="420" t="str">
        <f t="shared" si="5"/>
        <v/>
      </c>
      <c r="AF180" s="333" t="str">
        <f>IF(O180="","",'別紙様式3-2（４・５月）'!O182&amp;'別紙様式3-2（４・５月）'!P182&amp;'別紙様式3-2（４・５月）'!Q182&amp;"から"&amp;O180)</f>
        <v/>
      </c>
      <c r="AG180" s="333" t="str">
        <f>IF(OR(W180="",W180="―"),"",'別紙様式3-2（４・５月）'!O182&amp;'別紙様式3-2（４・５月）'!P182&amp;'別紙様式3-2（４・５月）'!Q182&amp;"から"&amp;W180)</f>
        <v/>
      </c>
      <c r="AH180" s="306"/>
      <c r="AI180" s="306"/>
      <c r="AJ180" s="306"/>
      <c r="AK180" s="306"/>
      <c r="AL180" s="306"/>
      <c r="AM180" s="306"/>
      <c r="AN180" s="306"/>
      <c r="AO180" s="306"/>
    </row>
    <row r="181" spans="1:41" customFormat="1" ht="25" customHeight="1">
      <c r="A181" s="334">
        <v>167</v>
      </c>
      <c r="B181" s="909" t="str">
        <f>IF(基本情報入力シート!C220="","",基本情報入力シート!C220)</f>
        <v/>
      </c>
      <c r="C181" s="909"/>
      <c r="D181" s="909"/>
      <c r="E181" s="909"/>
      <c r="F181" s="909"/>
      <c r="G181" s="909"/>
      <c r="H181" s="909"/>
      <c r="I181" s="909"/>
      <c r="J181" s="325" t="str">
        <f>IF(基本情報入力シート!M220="","",基本情報入力シート!M220)</f>
        <v/>
      </c>
      <c r="K181" s="325" t="str">
        <f>IF(基本情報入力シート!R220="","",基本情報入力シート!R220)</f>
        <v/>
      </c>
      <c r="L181" s="325" t="str">
        <f>IF(基本情報入力シート!W220="","",基本情報入力シート!W220)</f>
        <v/>
      </c>
      <c r="M181" s="335" t="str">
        <f>IF(基本情報入力シート!X220="","",基本情報入力シート!X220)</f>
        <v/>
      </c>
      <c r="N181" s="339" t="str">
        <f>IF(基本情報入力シート!Y220="","",基本情報入力シート!Y220)</f>
        <v/>
      </c>
      <c r="O181" s="44"/>
      <c r="P181" s="1011"/>
      <c r="Q181" s="1011"/>
      <c r="R181" s="475" t="str">
        <f>IFERROR(IF(OR('別紙様式3-2（４・５月）'!Z183="ベア加算",'別紙様式3-2（４・５月）'!R183=""),"",P181*VLOOKUP(N181,【参考】数式用!$AD$2:$AH$37,MATCH(O181,【参考】数式用!$K$4:$N$4,0)+1,0)),"")</f>
        <v/>
      </c>
      <c r="S181" s="54"/>
      <c r="T181" s="1011"/>
      <c r="U181" s="1011"/>
      <c r="V181" s="483" t="str">
        <f>IFERROR(IF(AND('別紙様式3-2（４・５月）'!O183="",O181&lt;&gt;""),P181,P181*VLOOKUP(AF181,【参考】数式用4!$EY$3:$GF$106,MATCH(N181,【参考】数式用4!$EY$2:$GF$2,0))),"")</f>
        <v/>
      </c>
      <c r="W181" s="44"/>
      <c r="X181" s="464"/>
      <c r="Y181" s="992" t="str">
        <f>IFERROR(IF(OR('別紙様式3-2（４・５月）'!R183="",'別紙様式3-2（４・５月）'!Z183="ベア加算"),"",X181*VLOOKUP(N181,【参考】数式用!$AD$2:$AH$37,MATCH(W181,【参考】数式用!$K$4:$N$4,0)+1,0)),"")</f>
        <v/>
      </c>
      <c r="Z181" s="992"/>
      <c r="AA181" s="54"/>
      <c r="AB181" s="464"/>
      <c r="AC181" s="340" t="str">
        <f>IFERROR(IF(AND('別紙様式3-2（４・５月）'!O183="",W181&lt;&gt;"",W181&lt;&gt;"―"),X181,X181*VLOOKUP(AG181,【参考】数式用4!$EY$3:$GF$106,MATCH(N181,【参考】数式用4!$EY$2:$GF$2,0))),"")</f>
        <v/>
      </c>
      <c r="AD181" s="462" t="str">
        <f t="shared" si="4"/>
        <v/>
      </c>
      <c r="AE181" s="420" t="str">
        <f t="shared" si="5"/>
        <v/>
      </c>
      <c r="AF181" s="333" t="str">
        <f>IF(O181="","",'別紙様式3-2（４・５月）'!O183&amp;'別紙様式3-2（４・５月）'!P183&amp;'別紙様式3-2（４・５月）'!Q183&amp;"から"&amp;O181)</f>
        <v/>
      </c>
      <c r="AG181" s="333" t="str">
        <f>IF(OR(W181="",W181="―"),"",'別紙様式3-2（４・５月）'!O183&amp;'別紙様式3-2（４・５月）'!P183&amp;'別紙様式3-2（４・５月）'!Q183&amp;"から"&amp;W181)</f>
        <v/>
      </c>
      <c r="AH181" s="306"/>
      <c r="AI181" s="306"/>
      <c r="AJ181" s="306"/>
      <c r="AK181" s="306"/>
      <c r="AL181" s="306"/>
      <c r="AM181" s="306"/>
      <c r="AN181" s="306"/>
      <c r="AO181" s="306"/>
    </row>
    <row r="182" spans="1:41" customFormat="1" ht="25" customHeight="1">
      <c r="A182" s="334">
        <v>168</v>
      </c>
      <c r="B182" s="909" t="str">
        <f>IF(基本情報入力シート!C221="","",基本情報入力シート!C221)</f>
        <v/>
      </c>
      <c r="C182" s="909"/>
      <c r="D182" s="909"/>
      <c r="E182" s="909"/>
      <c r="F182" s="909"/>
      <c r="G182" s="909"/>
      <c r="H182" s="909"/>
      <c r="I182" s="909"/>
      <c r="J182" s="325" t="str">
        <f>IF(基本情報入力シート!M221="","",基本情報入力シート!M221)</f>
        <v/>
      </c>
      <c r="K182" s="325" t="str">
        <f>IF(基本情報入力シート!R221="","",基本情報入力シート!R221)</f>
        <v/>
      </c>
      <c r="L182" s="325" t="str">
        <f>IF(基本情報入力シート!W221="","",基本情報入力シート!W221)</f>
        <v/>
      </c>
      <c r="M182" s="335" t="str">
        <f>IF(基本情報入力シート!X221="","",基本情報入力シート!X221)</f>
        <v/>
      </c>
      <c r="N182" s="339" t="str">
        <f>IF(基本情報入力シート!Y221="","",基本情報入力シート!Y221)</f>
        <v/>
      </c>
      <c r="O182" s="44"/>
      <c r="P182" s="1011"/>
      <c r="Q182" s="1011"/>
      <c r="R182" s="475" t="str">
        <f>IFERROR(IF(OR('別紙様式3-2（４・５月）'!Z184="ベア加算",'別紙様式3-2（４・５月）'!R184=""),"",P182*VLOOKUP(N182,【参考】数式用!$AD$2:$AH$37,MATCH(O182,【参考】数式用!$K$4:$N$4,0)+1,0)),"")</f>
        <v/>
      </c>
      <c r="S182" s="54"/>
      <c r="T182" s="1011"/>
      <c r="U182" s="1011"/>
      <c r="V182" s="483" t="str">
        <f>IFERROR(IF(AND('別紙様式3-2（４・５月）'!O184="",O182&lt;&gt;""),P182,P182*VLOOKUP(AF182,【参考】数式用4!$EY$3:$GF$106,MATCH(N182,【参考】数式用4!$EY$2:$GF$2,0))),"")</f>
        <v/>
      </c>
      <c r="W182" s="44"/>
      <c r="X182" s="464"/>
      <c r="Y182" s="992" t="str">
        <f>IFERROR(IF(OR('別紙様式3-2（４・５月）'!R184="",'別紙様式3-2（４・５月）'!Z184="ベア加算"),"",X182*VLOOKUP(N182,【参考】数式用!$AD$2:$AH$37,MATCH(W182,【参考】数式用!$K$4:$N$4,0)+1,0)),"")</f>
        <v/>
      </c>
      <c r="Z182" s="992"/>
      <c r="AA182" s="54"/>
      <c r="AB182" s="464"/>
      <c r="AC182" s="340" t="str">
        <f>IFERROR(IF(AND('別紙様式3-2（４・５月）'!O184="",W182&lt;&gt;"",W182&lt;&gt;"―"),X182,X182*VLOOKUP(AG182,【参考】数式用4!$EY$3:$GF$106,MATCH(N182,【参考】数式用4!$EY$2:$GF$2,0))),"")</f>
        <v/>
      </c>
      <c r="AD182" s="462" t="str">
        <f t="shared" si="4"/>
        <v/>
      </c>
      <c r="AE182" s="420" t="str">
        <f t="shared" si="5"/>
        <v/>
      </c>
      <c r="AF182" s="333" t="str">
        <f>IF(O182="","",'別紙様式3-2（４・５月）'!O184&amp;'別紙様式3-2（４・５月）'!P184&amp;'別紙様式3-2（４・５月）'!Q184&amp;"から"&amp;O182)</f>
        <v/>
      </c>
      <c r="AG182" s="333" t="str">
        <f>IF(OR(W182="",W182="―"),"",'別紙様式3-2（４・５月）'!O184&amp;'別紙様式3-2（４・５月）'!P184&amp;'別紙様式3-2（４・５月）'!Q184&amp;"から"&amp;W182)</f>
        <v/>
      </c>
      <c r="AH182" s="306"/>
      <c r="AI182" s="306"/>
      <c r="AJ182" s="306"/>
      <c r="AK182" s="306"/>
      <c r="AL182" s="306"/>
      <c r="AM182" s="306"/>
      <c r="AN182" s="306"/>
      <c r="AO182" s="306"/>
    </row>
    <row r="183" spans="1:41" customFormat="1" ht="25" customHeight="1">
      <c r="A183" s="334">
        <v>169</v>
      </c>
      <c r="B183" s="909" t="str">
        <f>IF(基本情報入力シート!C222="","",基本情報入力シート!C222)</f>
        <v/>
      </c>
      <c r="C183" s="909"/>
      <c r="D183" s="909"/>
      <c r="E183" s="909"/>
      <c r="F183" s="909"/>
      <c r="G183" s="909"/>
      <c r="H183" s="909"/>
      <c r="I183" s="909"/>
      <c r="J183" s="325" t="str">
        <f>IF(基本情報入力シート!M222="","",基本情報入力シート!M222)</f>
        <v/>
      </c>
      <c r="K183" s="325" t="str">
        <f>IF(基本情報入力シート!R222="","",基本情報入力シート!R222)</f>
        <v/>
      </c>
      <c r="L183" s="325" t="str">
        <f>IF(基本情報入力シート!W222="","",基本情報入力シート!W222)</f>
        <v/>
      </c>
      <c r="M183" s="335" t="str">
        <f>IF(基本情報入力シート!X222="","",基本情報入力シート!X222)</f>
        <v/>
      </c>
      <c r="N183" s="339" t="str">
        <f>IF(基本情報入力シート!Y222="","",基本情報入力シート!Y222)</f>
        <v/>
      </c>
      <c r="O183" s="44"/>
      <c r="P183" s="1011"/>
      <c r="Q183" s="1011"/>
      <c r="R183" s="475" t="str">
        <f>IFERROR(IF(OR('別紙様式3-2（４・５月）'!Z185="ベア加算",'別紙様式3-2（４・５月）'!R185=""),"",P183*VLOOKUP(N183,【参考】数式用!$AD$2:$AH$37,MATCH(O183,【参考】数式用!$K$4:$N$4,0)+1,0)),"")</f>
        <v/>
      </c>
      <c r="S183" s="54"/>
      <c r="T183" s="1011"/>
      <c r="U183" s="1011"/>
      <c r="V183" s="483" t="str">
        <f>IFERROR(IF(AND('別紙様式3-2（４・５月）'!O185="",O183&lt;&gt;""),P183,P183*VLOOKUP(AF183,【参考】数式用4!$EY$3:$GF$106,MATCH(N183,【参考】数式用4!$EY$2:$GF$2,0))),"")</f>
        <v/>
      </c>
      <c r="W183" s="44"/>
      <c r="X183" s="464"/>
      <c r="Y183" s="992" t="str">
        <f>IFERROR(IF(OR('別紙様式3-2（４・５月）'!R185="",'別紙様式3-2（４・５月）'!Z185="ベア加算"),"",X183*VLOOKUP(N183,【参考】数式用!$AD$2:$AH$37,MATCH(W183,【参考】数式用!$K$4:$N$4,0)+1,0)),"")</f>
        <v/>
      </c>
      <c r="Z183" s="992"/>
      <c r="AA183" s="54"/>
      <c r="AB183" s="464"/>
      <c r="AC183" s="340" t="str">
        <f>IFERROR(IF(AND('別紙様式3-2（４・５月）'!O185="",W183&lt;&gt;"",W183&lt;&gt;"―"),X183,X183*VLOOKUP(AG183,【参考】数式用4!$EY$3:$GF$106,MATCH(N183,【参考】数式用4!$EY$2:$GF$2,0))),"")</f>
        <v/>
      </c>
      <c r="AD183" s="462" t="str">
        <f t="shared" si="4"/>
        <v/>
      </c>
      <c r="AE183" s="420" t="str">
        <f t="shared" si="5"/>
        <v/>
      </c>
      <c r="AF183" s="333" t="str">
        <f>IF(O183="","",'別紙様式3-2（４・５月）'!O185&amp;'別紙様式3-2（４・５月）'!P185&amp;'別紙様式3-2（４・５月）'!Q185&amp;"から"&amp;O183)</f>
        <v/>
      </c>
      <c r="AG183" s="333" t="str">
        <f>IF(OR(W183="",W183="―"),"",'別紙様式3-2（４・５月）'!O185&amp;'別紙様式3-2（４・５月）'!P185&amp;'別紙様式3-2（４・５月）'!Q185&amp;"から"&amp;W183)</f>
        <v/>
      </c>
      <c r="AH183" s="306"/>
      <c r="AI183" s="306"/>
      <c r="AJ183" s="306"/>
      <c r="AK183" s="306"/>
      <c r="AL183" s="306"/>
      <c r="AM183" s="306"/>
      <c r="AN183" s="306"/>
      <c r="AO183" s="306"/>
    </row>
    <row r="184" spans="1:41" customFormat="1" ht="25" customHeight="1">
      <c r="A184" s="334">
        <v>170</v>
      </c>
      <c r="B184" s="909" t="str">
        <f>IF(基本情報入力シート!C223="","",基本情報入力シート!C223)</f>
        <v/>
      </c>
      <c r="C184" s="909"/>
      <c r="D184" s="909"/>
      <c r="E184" s="909"/>
      <c r="F184" s="909"/>
      <c r="G184" s="909"/>
      <c r="H184" s="909"/>
      <c r="I184" s="909"/>
      <c r="J184" s="325" t="str">
        <f>IF(基本情報入力シート!M223="","",基本情報入力シート!M223)</f>
        <v/>
      </c>
      <c r="K184" s="325" t="str">
        <f>IF(基本情報入力シート!R223="","",基本情報入力シート!R223)</f>
        <v/>
      </c>
      <c r="L184" s="325" t="str">
        <f>IF(基本情報入力シート!W223="","",基本情報入力シート!W223)</f>
        <v/>
      </c>
      <c r="M184" s="335" t="str">
        <f>IF(基本情報入力シート!X223="","",基本情報入力シート!X223)</f>
        <v/>
      </c>
      <c r="N184" s="339" t="str">
        <f>IF(基本情報入力シート!Y223="","",基本情報入力シート!Y223)</f>
        <v/>
      </c>
      <c r="O184" s="44"/>
      <c r="P184" s="1011"/>
      <c r="Q184" s="1011"/>
      <c r="R184" s="475" t="str">
        <f>IFERROR(IF(OR('別紙様式3-2（４・５月）'!Z186="ベア加算",'別紙様式3-2（４・５月）'!R186=""),"",P184*VLOOKUP(N184,【参考】数式用!$AD$2:$AH$37,MATCH(O184,【参考】数式用!$K$4:$N$4,0)+1,0)),"")</f>
        <v/>
      </c>
      <c r="S184" s="54"/>
      <c r="T184" s="1011"/>
      <c r="U184" s="1011"/>
      <c r="V184" s="483" t="str">
        <f>IFERROR(IF(AND('別紙様式3-2（４・５月）'!O186="",O184&lt;&gt;""),P184,P184*VLOOKUP(AF184,【参考】数式用4!$EY$3:$GF$106,MATCH(N184,【参考】数式用4!$EY$2:$GF$2,0))),"")</f>
        <v/>
      </c>
      <c r="W184" s="44"/>
      <c r="X184" s="464"/>
      <c r="Y184" s="992" t="str">
        <f>IFERROR(IF(OR('別紙様式3-2（４・５月）'!R186="",'別紙様式3-2（４・５月）'!Z186="ベア加算"),"",X184*VLOOKUP(N184,【参考】数式用!$AD$2:$AH$37,MATCH(W184,【参考】数式用!$K$4:$N$4,0)+1,0)),"")</f>
        <v/>
      </c>
      <c r="Z184" s="992"/>
      <c r="AA184" s="54"/>
      <c r="AB184" s="464"/>
      <c r="AC184" s="340" t="str">
        <f>IFERROR(IF(AND('別紙様式3-2（４・５月）'!O186="",W184&lt;&gt;"",W184&lt;&gt;"―"),X184,X184*VLOOKUP(AG184,【参考】数式用4!$EY$3:$GF$106,MATCH(N184,【参考】数式用4!$EY$2:$GF$2,0))),"")</f>
        <v/>
      </c>
      <c r="AD184" s="462" t="str">
        <f t="shared" si="4"/>
        <v/>
      </c>
      <c r="AE184" s="420" t="str">
        <f t="shared" si="5"/>
        <v/>
      </c>
      <c r="AF184" s="333" t="str">
        <f>IF(O184="","",'別紙様式3-2（４・５月）'!O186&amp;'別紙様式3-2（４・５月）'!P186&amp;'別紙様式3-2（４・５月）'!Q186&amp;"から"&amp;O184)</f>
        <v/>
      </c>
      <c r="AG184" s="333" t="str">
        <f>IF(OR(W184="",W184="―"),"",'別紙様式3-2（４・５月）'!O186&amp;'別紙様式3-2（４・５月）'!P186&amp;'別紙様式3-2（４・５月）'!Q186&amp;"から"&amp;W184)</f>
        <v/>
      </c>
      <c r="AH184" s="306"/>
      <c r="AI184" s="306"/>
      <c r="AJ184" s="306"/>
      <c r="AK184" s="306"/>
      <c r="AL184" s="306"/>
      <c r="AM184" s="306"/>
      <c r="AN184" s="306"/>
      <c r="AO184" s="306"/>
    </row>
    <row r="185" spans="1:41" customFormat="1" ht="25" customHeight="1">
      <c r="A185" s="334">
        <v>171</v>
      </c>
      <c r="B185" s="909" t="str">
        <f>IF(基本情報入力シート!C224="","",基本情報入力シート!C224)</f>
        <v/>
      </c>
      <c r="C185" s="909"/>
      <c r="D185" s="909"/>
      <c r="E185" s="909"/>
      <c r="F185" s="909"/>
      <c r="G185" s="909"/>
      <c r="H185" s="909"/>
      <c r="I185" s="909"/>
      <c r="J185" s="325" t="str">
        <f>IF(基本情報入力シート!M224="","",基本情報入力シート!M224)</f>
        <v/>
      </c>
      <c r="K185" s="325" t="str">
        <f>IF(基本情報入力シート!R224="","",基本情報入力シート!R224)</f>
        <v/>
      </c>
      <c r="L185" s="325" t="str">
        <f>IF(基本情報入力シート!W224="","",基本情報入力シート!W224)</f>
        <v/>
      </c>
      <c r="M185" s="335" t="str">
        <f>IF(基本情報入力シート!X224="","",基本情報入力シート!X224)</f>
        <v/>
      </c>
      <c r="N185" s="339" t="str">
        <f>IF(基本情報入力シート!Y224="","",基本情報入力シート!Y224)</f>
        <v/>
      </c>
      <c r="O185" s="44"/>
      <c r="P185" s="1011"/>
      <c r="Q185" s="1011"/>
      <c r="R185" s="475" t="str">
        <f>IFERROR(IF(OR('別紙様式3-2（４・５月）'!Z187="ベア加算",'別紙様式3-2（４・５月）'!R187=""),"",P185*VLOOKUP(N185,【参考】数式用!$AD$2:$AH$37,MATCH(O185,【参考】数式用!$K$4:$N$4,0)+1,0)),"")</f>
        <v/>
      </c>
      <c r="S185" s="54"/>
      <c r="T185" s="1011"/>
      <c r="U185" s="1011"/>
      <c r="V185" s="483" t="str">
        <f>IFERROR(IF(AND('別紙様式3-2（４・５月）'!O187="",O185&lt;&gt;""),P185,P185*VLOOKUP(AF185,【参考】数式用4!$EY$3:$GF$106,MATCH(N185,【参考】数式用4!$EY$2:$GF$2,0))),"")</f>
        <v/>
      </c>
      <c r="W185" s="44"/>
      <c r="X185" s="464"/>
      <c r="Y185" s="992" t="str">
        <f>IFERROR(IF(OR('別紙様式3-2（４・５月）'!R187="",'別紙様式3-2（４・５月）'!Z187="ベア加算"),"",X185*VLOOKUP(N185,【参考】数式用!$AD$2:$AH$37,MATCH(W185,【参考】数式用!$K$4:$N$4,0)+1,0)),"")</f>
        <v/>
      </c>
      <c r="Z185" s="992"/>
      <c r="AA185" s="54"/>
      <c r="AB185" s="464"/>
      <c r="AC185" s="340" t="str">
        <f>IFERROR(IF(AND('別紙様式3-2（４・５月）'!O187="",W185&lt;&gt;"",W185&lt;&gt;"―"),X185,X185*VLOOKUP(AG185,【参考】数式用4!$EY$3:$GF$106,MATCH(N185,【参考】数式用4!$EY$2:$GF$2,0))),"")</f>
        <v/>
      </c>
      <c r="AD185" s="462" t="str">
        <f t="shared" si="4"/>
        <v/>
      </c>
      <c r="AE185" s="420" t="str">
        <f t="shared" si="5"/>
        <v/>
      </c>
      <c r="AF185" s="333" t="str">
        <f>IF(O185="","",'別紙様式3-2（４・５月）'!O187&amp;'別紙様式3-2（４・５月）'!P187&amp;'別紙様式3-2（４・５月）'!Q187&amp;"から"&amp;O185)</f>
        <v/>
      </c>
      <c r="AG185" s="333" t="str">
        <f>IF(OR(W185="",W185="―"),"",'別紙様式3-2（４・５月）'!O187&amp;'別紙様式3-2（４・５月）'!P187&amp;'別紙様式3-2（４・５月）'!Q187&amp;"から"&amp;W185)</f>
        <v/>
      </c>
      <c r="AH185" s="306"/>
      <c r="AI185" s="306"/>
      <c r="AJ185" s="306"/>
      <c r="AK185" s="306"/>
      <c r="AL185" s="306"/>
      <c r="AM185" s="306"/>
      <c r="AN185" s="306"/>
      <c r="AO185" s="306"/>
    </row>
    <row r="186" spans="1:41" customFormat="1" ht="25" customHeight="1">
      <c r="A186" s="334">
        <v>172</v>
      </c>
      <c r="B186" s="909" t="str">
        <f>IF(基本情報入力シート!C225="","",基本情報入力シート!C225)</f>
        <v/>
      </c>
      <c r="C186" s="909"/>
      <c r="D186" s="909"/>
      <c r="E186" s="909"/>
      <c r="F186" s="909"/>
      <c r="G186" s="909"/>
      <c r="H186" s="909"/>
      <c r="I186" s="909"/>
      <c r="J186" s="325" t="str">
        <f>IF(基本情報入力シート!M225="","",基本情報入力シート!M225)</f>
        <v/>
      </c>
      <c r="K186" s="325" t="str">
        <f>IF(基本情報入力シート!R225="","",基本情報入力シート!R225)</f>
        <v/>
      </c>
      <c r="L186" s="325" t="str">
        <f>IF(基本情報入力シート!W225="","",基本情報入力シート!W225)</f>
        <v/>
      </c>
      <c r="M186" s="335" t="str">
        <f>IF(基本情報入力シート!X225="","",基本情報入力シート!X225)</f>
        <v/>
      </c>
      <c r="N186" s="339" t="str">
        <f>IF(基本情報入力シート!Y225="","",基本情報入力シート!Y225)</f>
        <v/>
      </c>
      <c r="O186" s="44"/>
      <c r="P186" s="1011"/>
      <c r="Q186" s="1011"/>
      <c r="R186" s="475" t="str">
        <f>IFERROR(IF(OR('別紙様式3-2（４・５月）'!Z188="ベア加算",'別紙様式3-2（４・５月）'!R188=""),"",P186*VLOOKUP(N186,【参考】数式用!$AD$2:$AH$37,MATCH(O186,【参考】数式用!$K$4:$N$4,0)+1,0)),"")</f>
        <v/>
      </c>
      <c r="S186" s="54"/>
      <c r="T186" s="1011"/>
      <c r="U186" s="1011"/>
      <c r="V186" s="483" t="str">
        <f>IFERROR(IF(AND('別紙様式3-2（４・５月）'!O188="",O186&lt;&gt;""),P186,P186*VLOOKUP(AF186,【参考】数式用4!$EY$3:$GF$106,MATCH(N186,【参考】数式用4!$EY$2:$GF$2,0))),"")</f>
        <v/>
      </c>
      <c r="W186" s="44"/>
      <c r="X186" s="464"/>
      <c r="Y186" s="992" t="str">
        <f>IFERROR(IF(OR('別紙様式3-2（４・５月）'!R188="",'別紙様式3-2（４・５月）'!Z188="ベア加算"),"",X186*VLOOKUP(N186,【参考】数式用!$AD$2:$AH$37,MATCH(W186,【参考】数式用!$K$4:$N$4,0)+1,0)),"")</f>
        <v/>
      </c>
      <c r="Z186" s="992"/>
      <c r="AA186" s="54"/>
      <c r="AB186" s="464"/>
      <c r="AC186" s="340" t="str">
        <f>IFERROR(IF(AND('別紙様式3-2（４・５月）'!O188="",W186&lt;&gt;"",W186&lt;&gt;"―"),X186,X186*VLOOKUP(AG186,【参考】数式用4!$EY$3:$GF$106,MATCH(N186,【参考】数式用4!$EY$2:$GF$2,0))),"")</f>
        <v/>
      </c>
      <c r="AD186" s="462" t="str">
        <f t="shared" si="4"/>
        <v/>
      </c>
      <c r="AE186" s="420" t="str">
        <f t="shared" si="5"/>
        <v/>
      </c>
      <c r="AF186" s="333" t="str">
        <f>IF(O186="","",'別紙様式3-2（４・５月）'!O188&amp;'別紙様式3-2（４・５月）'!P188&amp;'別紙様式3-2（４・５月）'!Q188&amp;"から"&amp;O186)</f>
        <v/>
      </c>
      <c r="AG186" s="333" t="str">
        <f>IF(OR(W186="",W186="―"),"",'別紙様式3-2（４・５月）'!O188&amp;'別紙様式3-2（４・５月）'!P188&amp;'別紙様式3-2（４・５月）'!Q188&amp;"から"&amp;W186)</f>
        <v/>
      </c>
      <c r="AH186" s="306"/>
      <c r="AI186" s="306"/>
      <c r="AJ186" s="306"/>
      <c r="AK186" s="306"/>
      <c r="AL186" s="306"/>
      <c r="AM186" s="306"/>
      <c r="AN186" s="306"/>
      <c r="AO186" s="306"/>
    </row>
    <row r="187" spans="1:41" customFormat="1" ht="25" customHeight="1">
      <c r="A187" s="334">
        <v>173</v>
      </c>
      <c r="B187" s="909" t="str">
        <f>IF(基本情報入力シート!C226="","",基本情報入力シート!C226)</f>
        <v/>
      </c>
      <c r="C187" s="909"/>
      <c r="D187" s="909"/>
      <c r="E187" s="909"/>
      <c r="F187" s="909"/>
      <c r="G187" s="909"/>
      <c r="H187" s="909"/>
      <c r="I187" s="909"/>
      <c r="J187" s="325" t="str">
        <f>IF(基本情報入力シート!M226="","",基本情報入力シート!M226)</f>
        <v/>
      </c>
      <c r="K187" s="325" t="str">
        <f>IF(基本情報入力シート!R226="","",基本情報入力シート!R226)</f>
        <v/>
      </c>
      <c r="L187" s="325" t="str">
        <f>IF(基本情報入力シート!W226="","",基本情報入力シート!W226)</f>
        <v/>
      </c>
      <c r="M187" s="335" t="str">
        <f>IF(基本情報入力シート!X226="","",基本情報入力シート!X226)</f>
        <v/>
      </c>
      <c r="N187" s="339" t="str">
        <f>IF(基本情報入力シート!Y226="","",基本情報入力シート!Y226)</f>
        <v/>
      </c>
      <c r="O187" s="44"/>
      <c r="P187" s="1011"/>
      <c r="Q187" s="1011"/>
      <c r="R187" s="475" t="str">
        <f>IFERROR(IF(OR('別紙様式3-2（４・５月）'!Z189="ベア加算",'別紙様式3-2（４・５月）'!R189=""),"",P187*VLOOKUP(N187,【参考】数式用!$AD$2:$AH$37,MATCH(O187,【参考】数式用!$K$4:$N$4,0)+1,0)),"")</f>
        <v/>
      </c>
      <c r="S187" s="54"/>
      <c r="T187" s="1011"/>
      <c r="U187" s="1011"/>
      <c r="V187" s="483" t="str">
        <f>IFERROR(IF(AND('別紙様式3-2（４・５月）'!O189="",O187&lt;&gt;""),P187,P187*VLOOKUP(AF187,【参考】数式用4!$EY$3:$GF$106,MATCH(N187,【参考】数式用4!$EY$2:$GF$2,0))),"")</f>
        <v/>
      </c>
      <c r="W187" s="44"/>
      <c r="X187" s="464"/>
      <c r="Y187" s="992" t="str">
        <f>IFERROR(IF(OR('別紙様式3-2（４・５月）'!R189="",'別紙様式3-2（４・５月）'!Z189="ベア加算"),"",X187*VLOOKUP(N187,【参考】数式用!$AD$2:$AH$37,MATCH(W187,【参考】数式用!$K$4:$N$4,0)+1,0)),"")</f>
        <v/>
      </c>
      <c r="Z187" s="992"/>
      <c r="AA187" s="54"/>
      <c r="AB187" s="464"/>
      <c r="AC187" s="340" t="str">
        <f>IFERROR(IF(AND('別紙様式3-2（４・５月）'!O189="",W187&lt;&gt;"",W187&lt;&gt;"―"),X187,X187*VLOOKUP(AG187,【参考】数式用4!$EY$3:$GF$106,MATCH(N187,【参考】数式用4!$EY$2:$GF$2,0))),"")</f>
        <v/>
      </c>
      <c r="AD187" s="462" t="str">
        <f t="shared" si="4"/>
        <v/>
      </c>
      <c r="AE187" s="420" t="str">
        <f t="shared" si="5"/>
        <v/>
      </c>
      <c r="AF187" s="333" t="str">
        <f>IF(O187="","",'別紙様式3-2（４・５月）'!O189&amp;'別紙様式3-2（４・５月）'!P189&amp;'別紙様式3-2（４・５月）'!Q189&amp;"から"&amp;O187)</f>
        <v/>
      </c>
      <c r="AG187" s="333" t="str">
        <f>IF(OR(W187="",W187="―"),"",'別紙様式3-2（４・５月）'!O189&amp;'別紙様式3-2（４・５月）'!P189&amp;'別紙様式3-2（４・５月）'!Q189&amp;"から"&amp;W187)</f>
        <v/>
      </c>
      <c r="AH187" s="306"/>
      <c r="AI187" s="306"/>
      <c r="AJ187" s="306"/>
      <c r="AK187" s="306"/>
      <c r="AL187" s="306"/>
      <c r="AM187" s="306"/>
      <c r="AN187" s="306"/>
      <c r="AO187" s="306"/>
    </row>
    <row r="188" spans="1:41" customFormat="1" ht="25" customHeight="1">
      <c r="A188" s="334">
        <v>174</v>
      </c>
      <c r="B188" s="909" t="str">
        <f>IF(基本情報入力シート!C227="","",基本情報入力シート!C227)</f>
        <v/>
      </c>
      <c r="C188" s="909"/>
      <c r="D188" s="909"/>
      <c r="E188" s="909"/>
      <c r="F188" s="909"/>
      <c r="G188" s="909"/>
      <c r="H188" s="909"/>
      <c r="I188" s="909"/>
      <c r="J188" s="325" t="str">
        <f>IF(基本情報入力シート!M227="","",基本情報入力シート!M227)</f>
        <v/>
      </c>
      <c r="K188" s="325" t="str">
        <f>IF(基本情報入力シート!R227="","",基本情報入力シート!R227)</f>
        <v/>
      </c>
      <c r="L188" s="325" t="str">
        <f>IF(基本情報入力シート!W227="","",基本情報入力シート!W227)</f>
        <v/>
      </c>
      <c r="M188" s="335" t="str">
        <f>IF(基本情報入力シート!X227="","",基本情報入力シート!X227)</f>
        <v/>
      </c>
      <c r="N188" s="339" t="str">
        <f>IF(基本情報入力シート!Y227="","",基本情報入力シート!Y227)</f>
        <v/>
      </c>
      <c r="O188" s="44"/>
      <c r="P188" s="1011"/>
      <c r="Q188" s="1011"/>
      <c r="R188" s="475" t="str">
        <f>IFERROR(IF(OR('別紙様式3-2（４・５月）'!Z190="ベア加算",'別紙様式3-2（４・５月）'!R190=""),"",P188*VLOOKUP(N188,【参考】数式用!$AD$2:$AH$37,MATCH(O188,【参考】数式用!$K$4:$N$4,0)+1,0)),"")</f>
        <v/>
      </c>
      <c r="S188" s="54"/>
      <c r="T188" s="1011"/>
      <c r="U188" s="1011"/>
      <c r="V188" s="483" t="str">
        <f>IFERROR(IF(AND('別紙様式3-2（４・５月）'!O190="",O188&lt;&gt;""),P188,P188*VLOOKUP(AF188,【参考】数式用4!$EY$3:$GF$106,MATCH(N188,【参考】数式用4!$EY$2:$GF$2,0))),"")</f>
        <v/>
      </c>
      <c r="W188" s="44"/>
      <c r="X188" s="464"/>
      <c r="Y188" s="992" t="str">
        <f>IFERROR(IF(OR('別紙様式3-2（４・５月）'!R190="",'別紙様式3-2（４・５月）'!Z190="ベア加算"),"",X188*VLOOKUP(N188,【参考】数式用!$AD$2:$AH$37,MATCH(W188,【参考】数式用!$K$4:$N$4,0)+1,0)),"")</f>
        <v/>
      </c>
      <c r="Z188" s="992"/>
      <c r="AA188" s="54"/>
      <c r="AB188" s="464"/>
      <c r="AC188" s="340" t="str">
        <f>IFERROR(IF(AND('別紙様式3-2（４・５月）'!O190="",W188&lt;&gt;"",W188&lt;&gt;"―"),X188,X188*VLOOKUP(AG188,【参考】数式用4!$EY$3:$GF$106,MATCH(N188,【参考】数式用4!$EY$2:$GF$2,0))),"")</f>
        <v/>
      </c>
      <c r="AD188" s="462" t="str">
        <f t="shared" si="4"/>
        <v/>
      </c>
      <c r="AE188" s="420" t="str">
        <f t="shared" si="5"/>
        <v/>
      </c>
      <c r="AF188" s="333" t="str">
        <f>IF(O188="","",'別紙様式3-2（４・５月）'!O190&amp;'別紙様式3-2（４・５月）'!P190&amp;'別紙様式3-2（４・５月）'!Q190&amp;"から"&amp;O188)</f>
        <v/>
      </c>
      <c r="AG188" s="333" t="str">
        <f>IF(OR(W188="",W188="―"),"",'別紙様式3-2（４・５月）'!O190&amp;'別紙様式3-2（４・５月）'!P190&amp;'別紙様式3-2（４・５月）'!Q190&amp;"から"&amp;W188)</f>
        <v/>
      </c>
      <c r="AH188" s="306"/>
      <c r="AI188" s="306"/>
      <c r="AJ188" s="306"/>
      <c r="AK188" s="306"/>
      <c r="AL188" s="306"/>
      <c r="AM188" s="306"/>
      <c r="AN188" s="306"/>
      <c r="AO188" s="306"/>
    </row>
    <row r="189" spans="1:41" customFormat="1" ht="25" customHeight="1">
      <c r="A189" s="334">
        <v>175</v>
      </c>
      <c r="B189" s="909" t="str">
        <f>IF(基本情報入力シート!C228="","",基本情報入力シート!C228)</f>
        <v/>
      </c>
      <c r="C189" s="909"/>
      <c r="D189" s="909"/>
      <c r="E189" s="909"/>
      <c r="F189" s="909"/>
      <c r="G189" s="909"/>
      <c r="H189" s="909"/>
      <c r="I189" s="909"/>
      <c r="J189" s="325" t="str">
        <f>IF(基本情報入力シート!M228="","",基本情報入力シート!M228)</f>
        <v/>
      </c>
      <c r="K189" s="325" t="str">
        <f>IF(基本情報入力シート!R228="","",基本情報入力シート!R228)</f>
        <v/>
      </c>
      <c r="L189" s="325" t="str">
        <f>IF(基本情報入力シート!W228="","",基本情報入力シート!W228)</f>
        <v/>
      </c>
      <c r="M189" s="335" t="str">
        <f>IF(基本情報入力シート!X228="","",基本情報入力シート!X228)</f>
        <v/>
      </c>
      <c r="N189" s="339" t="str">
        <f>IF(基本情報入力シート!Y228="","",基本情報入力シート!Y228)</f>
        <v/>
      </c>
      <c r="O189" s="44"/>
      <c r="P189" s="1011"/>
      <c r="Q189" s="1011"/>
      <c r="R189" s="475" t="str">
        <f>IFERROR(IF(OR('別紙様式3-2（４・５月）'!Z191="ベア加算",'別紙様式3-2（４・５月）'!R191=""),"",P189*VLOOKUP(N189,【参考】数式用!$AD$2:$AH$37,MATCH(O189,【参考】数式用!$K$4:$N$4,0)+1,0)),"")</f>
        <v/>
      </c>
      <c r="S189" s="54"/>
      <c r="T189" s="1011"/>
      <c r="U189" s="1011"/>
      <c r="V189" s="483" t="str">
        <f>IFERROR(IF(AND('別紙様式3-2（４・５月）'!O191="",O189&lt;&gt;""),P189,P189*VLOOKUP(AF189,【参考】数式用4!$EY$3:$GF$106,MATCH(N189,【参考】数式用4!$EY$2:$GF$2,0))),"")</f>
        <v/>
      </c>
      <c r="W189" s="44"/>
      <c r="X189" s="464"/>
      <c r="Y189" s="992" t="str">
        <f>IFERROR(IF(OR('別紙様式3-2（４・５月）'!R191="",'別紙様式3-2（４・５月）'!Z191="ベア加算"),"",X189*VLOOKUP(N189,【参考】数式用!$AD$2:$AH$37,MATCH(W189,【参考】数式用!$K$4:$N$4,0)+1,0)),"")</f>
        <v/>
      </c>
      <c r="Z189" s="992"/>
      <c r="AA189" s="54"/>
      <c r="AB189" s="464"/>
      <c r="AC189" s="340" t="str">
        <f>IFERROR(IF(AND('別紙様式3-2（４・５月）'!O191="",W189&lt;&gt;"",W189&lt;&gt;"―"),X189,X189*VLOOKUP(AG189,【参考】数式用4!$EY$3:$GF$106,MATCH(N189,【参考】数式用4!$EY$2:$GF$2,0))),"")</f>
        <v/>
      </c>
      <c r="AD189" s="462" t="str">
        <f t="shared" si="4"/>
        <v/>
      </c>
      <c r="AE189" s="420" t="str">
        <f t="shared" si="5"/>
        <v/>
      </c>
      <c r="AF189" s="333" t="str">
        <f>IF(O189="","",'別紙様式3-2（４・５月）'!O191&amp;'別紙様式3-2（４・５月）'!P191&amp;'別紙様式3-2（４・５月）'!Q191&amp;"から"&amp;O189)</f>
        <v/>
      </c>
      <c r="AG189" s="333" t="str">
        <f>IF(OR(W189="",W189="―"),"",'別紙様式3-2（４・５月）'!O191&amp;'別紙様式3-2（４・５月）'!P191&amp;'別紙様式3-2（４・５月）'!Q191&amp;"から"&amp;W189)</f>
        <v/>
      </c>
      <c r="AH189" s="306"/>
      <c r="AI189" s="306"/>
      <c r="AJ189" s="306"/>
      <c r="AK189" s="306"/>
      <c r="AL189" s="306"/>
      <c r="AM189" s="306"/>
      <c r="AN189" s="306"/>
      <c r="AO189" s="306"/>
    </row>
    <row r="190" spans="1:41" customFormat="1" ht="25" customHeight="1">
      <c r="A190" s="334">
        <v>176</v>
      </c>
      <c r="B190" s="909" t="str">
        <f>IF(基本情報入力シート!C229="","",基本情報入力シート!C229)</f>
        <v/>
      </c>
      <c r="C190" s="909"/>
      <c r="D190" s="909"/>
      <c r="E190" s="909"/>
      <c r="F190" s="909"/>
      <c r="G190" s="909"/>
      <c r="H190" s="909"/>
      <c r="I190" s="909"/>
      <c r="J190" s="325" t="str">
        <f>IF(基本情報入力シート!M229="","",基本情報入力シート!M229)</f>
        <v/>
      </c>
      <c r="K190" s="325" t="str">
        <f>IF(基本情報入力シート!R229="","",基本情報入力シート!R229)</f>
        <v/>
      </c>
      <c r="L190" s="325" t="str">
        <f>IF(基本情報入力シート!W229="","",基本情報入力シート!W229)</f>
        <v/>
      </c>
      <c r="M190" s="335" t="str">
        <f>IF(基本情報入力シート!X229="","",基本情報入力シート!X229)</f>
        <v/>
      </c>
      <c r="N190" s="339" t="str">
        <f>IF(基本情報入力シート!Y229="","",基本情報入力シート!Y229)</f>
        <v/>
      </c>
      <c r="O190" s="44"/>
      <c r="P190" s="1011"/>
      <c r="Q190" s="1011"/>
      <c r="R190" s="475" t="str">
        <f>IFERROR(IF(OR('別紙様式3-2（４・５月）'!Z192="ベア加算",'別紙様式3-2（４・５月）'!R192=""),"",P190*VLOOKUP(N190,【参考】数式用!$AD$2:$AH$37,MATCH(O190,【参考】数式用!$K$4:$N$4,0)+1,0)),"")</f>
        <v/>
      </c>
      <c r="S190" s="54"/>
      <c r="T190" s="1011"/>
      <c r="U190" s="1011"/>
      <c r="V190" s="483" t="str">
        <f>IFERROR(IF(AND('別紙様式3-2（４・５月）'!O192="",O190&lt;&gt;""),P190,P190*VLOOKUP(AF190,【参考】数式用4!$EY$3:$GF$106,MATCH(N190,【参考】数式用4!$EY$2:$GF$2,0))),"")</f>
        <v/>
      </c>
      <c r="W190" s="44"/>
      <c r="X190" s="464"/>
      <c r="Y190" s="992" t="str">
        <f>IFERROR(IF(OR('別紙様式3-2（４・５月）'!R192="",'別紙様式3-2（４・５月）'!Z192="ベア加算"),"",X190*VLOOKUP(N190,【参考】数式用!$AD$2:$AH$37,MATCH(W190,【参考】数式用!$K$4:$N$4,0)+1,0)),"")</f>
        <v/>
      </c>
      <c r="Z190" s="992"/>
      <c r="AA190" s="54"/>
      <c r="AB190" s="464"/>
      <c r="AC190" s="340" t="str">
        <f>IFERROR(IF(AND('別紙様式3-2（４・５月）'!O192="",W190&lt;&gt;"",W190&lt;&gt;"―"),X190,X190*VLOOKUP(AG190,【参考】数式用4!$EY$3:$GF$106,MATCH(N190,【参考】数式用4!$EY$2:$GF$2,0))),"")</f>
        <v/>
      </c>
      <c r="AD190" s="462" t="str">
        <f t="shared" si="4"/>
        <v/>
      </c>
      <c r="AE190" s="420" t="str">
        <f t="shared" si="5"/>
        <v/>
      </c>
      <c r="AF190" s="333" t="str">
        <f>IF(O190="","",'別紙様式3-2（４・５月）'!O192&amp;'別紙様式3-2（４・５月）'!P192&amp;'別紙様式3-2（４・５月）'!Q192&amp;"から"&amp;O190)</f>
        <v/>
      </c>
      <c r="AG190" s="333" t="str">
        <f>IF(OR(W190="",W190="―"),"",'別紙様式3-2（４・５月）'!O192&amp;'別紙様式3-2（４・５月）'!P192&amp;'別紙様式3-2（４・５月）'!Q192&amp;"から"&amp;W190)</f>
        <v/>
      </c>
      <c r="AH190" s="306"/>
      <c r="AI190" s="306"/>
      <c r="AJ190" s="306"/>
      <c r="AK190" s="306"/>
      <c r="AL190" s="306"/>
      <c r="AM190" s="306"/>
      <c r="AN190" s="306"/>
      <c r="AO190" s="306"/>
    </row>
    <row r="191" spans="1:41" customFormat="1" ht="25" customHeight="1">
      <c r="A191" s="334">
        <v>177</v>
      </c>
      <c r="B191" s="909" t="str">
        <f>IF(基本情報入力シート!C230="","",基本情報入力シート!C230)</f>
        <v/>
      </c>
      <c r="C191" s="909"/>
      <c r="D191" s="909"/>
      <c r="E191" s="909"/>
      <c r="F191" s="909"/>
      <c r="G191" s="909"/>
      <c r="H191" s="909"/>
      <c r="I191" s="909"/>
      <c r="J191" s="325" t="str">
        <f>IF(基本情報入力シート!M230="","",基本情報入力シート!M230)</f>
        <v/>
      </c>
      <c r="K191" s="325" t="str">
        <f>IF(基本情報入力シート!R230="","",基本情報入力シート!R230)</f>
        <v/>
      </c>
      <c r="L191" s="325" t="str">
        <f>IF(基本情報入力シート!W230="","",基本情報入力シート!W230)</f>
        <v/>
      </c>
      <c r="M191" s="335" t="str">
        <f>IF(基本情報入力シート!X230="","",基本情報入力シート!X230)</f>
        <v/>
      </c>
      <c r="N191" s="339" t="str">
        <f>IF(基本情報入力シート!Y230="","",基本情報入力シート!Y230)</f>
        <v/>
      </c>
      <c r="O191" s="44"/>
      <c r="P191" s="1011"/>
      <c r="Q191" s="1011"/>
      <c r="R191" s="475" t="str">
        <f>IFERROR(IF(OR('別紙様式3-2（４・５月）'!Z193="ベア加算",'別紙様式3-2（４・５月）'!R193=""),"",P191*VLOOKUP(N191,【参考】数式用!$AD$2:$AH$37,MATCH(O191,【参考】数式用!$K$4:$N$4,0)+1,0)),"")</f>
        <v/>
      </c>
      <c r="S191" s="54"/>
      <c r="T191" s="1011"/>
      <c r="U191" s="1011"/>
      <c r="V191" s="483" t="str">
        <f>IFERROR(IF(AND('別紙様式3-2（４・５月）'!O193="",O191&lt;&gt;""),P191,P191*VLOOKUP(AF191,【参考】数式用4!$EY$3:$GF$106,MATCH(N191,【参考】数式用4!$EY$2:$GF$2,0))),"")</f>
        <v/>
      </c>
      <c r="W191" s="44"/>
      <c r="X191" s="464"/>
      <c r="Y191" s="992" t="str">
        <f>IFERROR(IF(OR('別紙様式3-2（４・５月）'!R193="",'別紙様式3-2（４・５月）'!Z193="ベア加算"),"",X191*VLOOKUP(N191,【参考】数式用!$AD$2:$AH$37,MATCH(W191,【参考】数式用!$K$4:$N$4,0)+1,0)),"")</f>
        <v/>
      </c>
      <c r="Z191" s="992"/>
      <c r="AA191" s="54"/>
      <c r="AB191" s="464"/>
      <c r="AC191" s="340" t="str">
        <f>IFERROR(IF(AND('別紙様式3-2（４・５月）'!O193="",W191&lt;&gt;"",W191&lt;&gt;"―"),X191,X191*VLOOKUP(AG191,【参考】数式用4!$EY$3:$GF$106,MATCH(N191,【参考】数式用4!$EY$2:$GF$2,0))),"")</f>
        <v/>
      </c>
      <c r="AD191" s="462" t="str">
        <f t="shared" si="4"/>
        <v/>
      </c>
      <c r="AE191" s="420" t="str">
        <f t="shared" si="5"/>
        <v/>
      </c>
      <c r="AF191" s="333" t="str">
        <f>IF(O191="","",'別紙様式3-2（４・５月）'!O193&amp;'別紙様式3-2（４・５月）'!P193&amp;'別紙様式3-2（４・５月）'!Q193&amp;"から"&amp;O191)</f>
        <v/>
      </c>
      <c r="AG191" s="333" t="str">
        <f>IF(OR(W191="",W191="―"),"",'別紙様式3-2（４・５月）'!O193&amp;'別紙様式3-2（４・５月）'!P193&amp;'別紙様式3-2（４・５月）'!Q193&amp;"から"&amp;W191)</f>
        <v/>
      </c>
      <c r="AH191" s="306"/>
      <c r="AI191" s="306"/>
      <c r="AJ191" s="306"/>
      <c r="AK191" s="306"/>
      <c r="AL191" s="306"/>
      <c r="AM191" s="306"/>
      <c r="AN191" s="306"/>
      <c r="AO191" s="306"/>
    </row>
    <row r="192" spans="1:41" customFormat="1" ht="25" customHeight="1">
      <c r="A192" s="334">
        <v>178</v>
      </c>
      <c r="B192" s="909" t="str">
        <f>IF(基本情報入力シート!C231="","",基本情報入力シート!C231)</f>
        <v/>
      </c>
      <c r="C192" s="909"/>
      <c r="D192" s="909"/>
      <c r="E192" s="909"/>
      <c r="F192" s="909"/>
      <c r="G192" s="909"/>
      <c r="H192" s="909"/>
      <c r="I192" s="909"/>
      <c r="J192" s="325" t="str">
        <f>IF(基本情報入力シート!M231="","",基本情報入力シート!M231)</f>
        <v/>
      </c>
      <c r="K192" s="325" t="str">
        <f>IF(基本情報入力シート!R231="","",基本情報入力シート!R231)</f>
        <v/>
      </c>
      <c r="L192" s="325" t="str">
        <f>IF(基本情報入力シート!W231="","",基本情報入力シート!W231)</f>
        <v/>
      </c>
      <c r="M192" s="335" t="str">
        <f>IF(基本情報入力シート!X231="","",基本情報入力シート!X231)</f>
        <v/>
      </c>
      <c r="N192" s="339" t="str">
        <f>IF(基本情報入力シート!Y231="","",基本情報入力シート!Y231)</f>
        <v/>
      </c>
      <c r="O192" s="44"/>
      <c r="P192" s="1011"/>
      <c r="Q192" s="1011"/>
      <c r="R192" s="475" t="str">
        <f>IFERROR(IF(OR('別紙様式3-2（４・５月）'!Z194="ベア加算",'別紙様式3-2（４・５月）'!R194=""),"",P192*VLOOKUP(N192,【参考】数式用!$AD$2:$AH$37,MATCH(O192,【参考】数式用!$K$4:$N$4,0)+1,0)),"")</f>
        <v/>
      </c>
      <c r="S192" s="54"/>
      <c r="T192" s="1011"/>
      <c r="U192" s="1011"/>
      <c r="V192" s="483" t="str">
        <f>IFERROR(IF(AND('別紙様式3-2（４・５月）'!O194="",O192&lt;&gt;""),P192,P192*VLOOKUP(AF192,【参考】数式用4!$EY$3:$GF$106,MATCH(N192,【参考】数式用4!$EY$2:$GF$2,0))),"")</f>
        <v/>
      </c>
      <c r="W192" s="44"/>
      <c r="X192" s="464"/>
      <c r="Y192" s="992" t="str">
        <f>IFERROR(IF(OR('別紙様式3-2（４・５月）'!R194="",'別紙様式3-2（４・５月）'!Z194="ベア加算"),"",X192*VLOOKUP(N192,【参考】数式用!$AD$2:$AH$37,MATCH(W192,【参考】数式用!$K$4:$N$4,0)+1,0)),"")</f>
        <v/>
      </c>
      <c r="Z192" s="992"/>
      <c r="AA192" s="54"/>
      <c r="AB192" s="464"/>
      <c r="AC192" s="340" t="str">
        <f>IFERROR(IF(AND('別紙様式3-2（４・５月）'!O194="",W192&lt;&gt;"",W192&lt;&gt;"―"),X192,X192*VLOOKUP(AG192,【参考】数式用4!$EY$3:$GF$106,MATCH(N192,【参考】数式用4!$EY$2:$GF$2,0))),"")</f>
        <v/>
      </c>
      <c r="AD192" s="462" t="str">
        <f t="shared" si="4"/>
        <v/>
      </c>
      <c r="AE192" s="420" t="str">
        <f t="shared" si="5"/>
        <v/>
      </c>
      <c r="AF192" s="333" t="str">
        <f>IF(O192="","",'別紙様式3-2（４・５月）'!O194&amp;'別紙様式3-2（４・５月）'!P194&amp;'別紙様式3-2（４・５月）'!Q194&amp;"から"&amp;O192)</f>
        <v/>
      </c>
      <c r="AG192" s="333" t="str">
        <f>IF(OR(W192="",W192="―"),"",'別紙様式3-2（４・５月）'!O194&amp;'別紙様式3-2（４・５月）'!P194&amp;'別紙様式3-2（４・５月）'!Q194&amp;"から"&amp;W192)</f>
        <v/>
      </c>
      <c r="AH192" s="306"/>
      <c r="AI192" s="306"/>
      <c r="AJ192" s="306"/>
      <c r="AK192" s="306"/>
      <c r="AL192" s="306"/>
      <c r="AM192" s="306"/>
      <c r="AN192" s="306"/>
      <c r="AO192" s="306"/>
    </row>
    <row r="193" spans="1:41" customFormat="1" ht="25" customHeight="1">
      <c r="A193" s="334">
        <v>179</v>
      </c>
      <c r="B193" s="909" t="str">
        <f>IF(基本情報入力シート!C232="","",基本情報入力シート!C232)</f>
        <v/>
      </c>
      <c r="C193" s="909"/>
      <c r="D193" s="909"/>
      <c r="E193" s="909"/>
      <c r="F193" s="909"/>
      <c r="G193" s="909"/>
      <c r="H193" s="909"/>
      <c r="I193" s="909"/>
      <c r="J193" s="325" t="str">
        <f>IF(基本情報入力シート!M232="","",基本情報入力シート!M232)</f>
        <v/>
      </c>
      <c r="K193" s="325" t="str">
        <f>IF(基本情報入力シート!R232="","",基本情報入力シート!R232)</f>
        <v/>
      </c>
      <c r="L193" s="325" t="str">
        <f>IF(基本情報入力シート!W232="","",基本情報入力シート!W232)</f>
        <v/>
      </c>
      <c r="M193" s="335" t="str">
        <f>IF(基本情報入力シート!X232="","",基本情報入力シート!X232)</f>
        <v/>
      </c>
      <c r="N193" s="339" t="str">
        <f>IF(基本情報入力シート!Y232="","",基本情報入力シート!Y232)</f>
        <v/>
      </c>
      <c r="O193" s="44"/>
      <c r="P193" s="1011"/>
      <c r="Q193" s="1011"/>
      <c r="R193" s="475" t="str">
        <f>IFERROR(IF(OR('別紙様式3-2（４・５月）'!Z195="ベア加算",'別紙様式3-2（４・５月）'!R195=""),"",P193*VLOOKUP(N193,【参考】数式用!$AD$2:$AH$37,MATCH(O193,【参考】数式用!$K$4:$N$4,0)+1,0)),"")</f>
        <v/>
      </c>
      <c r="S193" s="54"/>
      <c r="T193" s="1011"/>
      <c r="U193" s="1011"/>
      <c r="V193" s="483" t="str">
        <f>IFERROR(IF(AND('別紙様式3-2（４・５月）'!O195="",O193&lt;&gt;""),P193,P193*VLOOKUP(AF193,【参考】数式用4!$EY$3:$GF$106,MATCH(N193,【参考】数式用4!$EY$2:$GF$2,0))),"")</f>
        <v/>
      </c>
      <c r="W193" s="44"/>
      <c r="X193" s="464"/>
      <c r="Y193" s="992" t="str">
        <f>IFERROR(IF(OR('別紙様式3-2（４・５月）'!R195="",'別紙様式3-2（４・５月）'!Z195="ベア加算"),"",X193*VLOOKUP(N193,【参考】数式用!$AD$2:$AH$37,MATCH(W193,【参考】数式用!$K$4:$N$4,0)+1,0)),"")</f>
        <v/>
      </c>
      <c r="Z193" s="992"/>
      <c r="AA193" s="54"/>
      <c r="AB193" s="464"/>
      <c r="AC193" s="340" t="str">
        <f>IFERROR(IF(AND('別紙様式3-2（４・５月）'!O195="",W193&lt;&gt;"",W193&lt;&gt;"―"),X193,X193*VLOOKUP(AG193,【参考】数式用4!$EY$3:$GF$106,MATCH(N193,【参考】数式用4!$EY$2:$GF$2,0))),"")</f>
        <v/>
      </c>
      <c r="AD193" s="462" t="str">
        <f t="shared" si="4"/>
        <v/>
      </c>
      <c r="AE193" s="420" t="str">
        <f t="shared" si="5"/>
        <v/>
      </c>
      <c r="AF193" s="333" t="str">
        <f>IF(O193="","",'別紙様式3-2（４・５月）'!O195&amp;'別紙様式3-2（４・５月）'!P195&amp;'別紙様式3-2（４・５月）'!Q195&amp;"から"&amp;O193)</f>
        <v/>
      </c>
      <c r="AG193" s="333" t="str">
        <f>IF(OR(W193="",W193="―"),"",'別紙様式3-2（４・５月）'!O195&amp;'別紙様式3-2（４・５月）'!P195&amp;'別紙様式3-2（４・５月）'!Q195&amp;"から"&amp;W193)</f>
        <v/>
      </c>
      <c r="AH193" s="306"/>
      <c r="AI193" s="306"/>
      <c r="AJ193" s="306"/>
      <c r="AK193" s="306"/>
      <c r="AL193" s="306"/>
      <c r="AM193" s="306"/>
      <c r="AN193" s="306"/>
      <c r="AO193" s="306"/>
    </row>
    <row r="194" spans="1:41" customFormat="1" ht="25" customHeight="1">
      <c r="A194" s="334">
        <v>180</v>
      </c>
      <c r="B194" s="909" t="str">
        <f>IF(基本情報入力シート!C233="","",基本情報入力シート!C233)</f>
        <v/>
      </c>
      <c r="C194" s="909"/>
      <c r="D194" s="909"/>
      <c r="E194" s="909"/>
      <c r="F194" s="909"/>
      <c r="G194" s="909"/>
      <c r="H194" s="909"/>
      <c r="I194" s="909"/>
      <c r="J194" s="325" t="str">
        <f>IF(基本情報入力シート!M233="","",基本情報入力シート!M233)</f>
        <v/>
      </c>
      <c r="K194" s="325" t="str">
        <f>IF(基本情報入力シート!R233="","",基本情報入力シート!R233)</f>
        <v/>
      </c>
      <c r="L194" s="325" t="str">
        <f>IF(基本情報入力シート!W233="","",基本情報入力シート!W233)</f>
        <v/>
      </c>
      <c r="M194" s="335" t="str">
        <f>IF(基本情報入力シート!X233="","",基本情報入力シート!X233)</f>
        <v/>
      </c>
      <c r="N194" s="339" t="str">
        <f>IF(基本情報入力シート!Y233="","",基本情報入力シート!Y233)</f>
        <v/>
      </c>
      <c r="O194" s="44"/>
      <c r="P194" s="1011"/>
      <c r="Q194" s="1011"/>
      <c r="R194" s="475" t="str">
        <f>IFERROR(IF(OR('別紙様式3-2（４・５月）'!Z196="ベア加算",'別紙様式3-2（４・５月）'!R196=""),"",P194*VLOOKUP(N194,【参考】数式用!$AD$2:$AH$37,MATCH(O194,【参考】数式用!$K$4:$N$4,0)+1,0)),"")</f>
        <v/>
      </c>
      <c r="S194" s="54"/>
      <c r="T194" s="1011"/>
      <c r="U194" s="1011"/>
      <c r="V194" s="483" t="str">
        <f>IFERROR(IF(AND('別紙様式3-2（４・５月）'!O196="",O194&lt;&gt;""),P194,P194*VLOOKUP(AF194,【参考】数式用4!$EY$3:$GF$106,MATCH(N194,【参考】数式用4!$EY$2:$GF$2,0))),"")</f>
        <v/>
      </c>
      <c r="W194" s="44"/>
      <c r="X194" s="464"/>
      <c r="Y194" s="992" t="str">
        <f>IFERROR(IF(OR('別紙様式3-2（４・５月）'!R196="",'別紙様式3-2（４・５月）'!Z196="ベア加算"),"",X194*VLOOKUP(N194,【参考】数式用!$AD$2:$AH$37,MATCH(W194,【参考】数式用!$K$4:$N$4,0)+1,0)),"")</f>
        <v/>
      </c>
      <c r="Z194" s="992"/>
      <c r="AA194" s="54"/>
      <c r="AB194" s="464"/>
      <c r="AC194" s="340" t="str">
        <f>IFERROR(IF(AND('別紙様式3-2（４・５月）'!O196="",W194&lt;&gt;"",W194&lt;&gt;"―"),X194,X194*VLOOKUP(AG194,【参考】数式用4!$EY$3:$GF$106,MATCH(N194,【参考】数式用4!$EY$2:$GF$2,0))),"")</f>
        <v/>
      </c>
      <c r="AD194" s="462" t="str">
        <f t="shared" si="4"/>
        <v/>
      </c>
      <c r="AE194" s="420" t="str">
        <f t="shared" si="5"/>
        <v/>
      </c>
      <c r="AF194" s="333" t="str">
        <f>IF(O194="","",'別紙様式3-2（４・５月）'!O196&amp;'別紙様式3-2（４・５月）'!P196&amp;'別紙様式3-2（４・５月）'!Q196&amp;"から"&amp;O194)</f>
        <v/>
      </c>
      <c r="AG194" s="333" t="str">
        <f>IF(OR(W194="",W194="―"),"",'別紙様式3-2（４・５月）'!O196&amp;'別紙様式3-2（４・５月）'!P196&amp;'別紙様式3-2（４・５月）'!Q196&amp;"から"&amp;W194)</f>
        <v/>
      </c>
      <c r="AH194" s="306"/>
      <c r="AI194" s="306"/>
      <c r="AJ194" s="306"/>
      <c r="AK194" s="306"/>
      <c r="AL194" s="306"/>
      <c r="AM194" s="306"/>
      <c r="AN194" s="306"/>
      <c r="AO194" s="306"/>
    </row>
    <row r="195" spans="1:41" customFormat="1" ht="25" customHeight="1">
      <c r="A195" s="334">
        <v>181</v>
      </c>
      <c r="B195" s="909" t="str">
        <f>IF(基本情報入力シート!C234="","",基本情報入力シート!C234)</f>
        <v/>
      </c>
      <c r="C195" s="909"/>
      <c r="D195" s="909"/>
      <c r="E195" s="909"/>
      <c r="F195" s="909"/>
      <c r="G195" s="909"/>
      <c r="H195" s="909"/>
      <c r="I195" s="909"/>
      <c r="J195" s="325" t="str">
        <f>IF(基本情報入力シート!M234="","",基本情報入力シート!M234)</f>
        <v/>
      </c>
      <c r="K195" s="325" t="str">
        <f>IF(基本情報入力シート!R234="","",基本情報入力シート!R234)</f>
        <v/>
      </c>
      <c r="L195" s="325" t="str">
        <f>IF(基本情報入力シート!W234="","",基本情報入力シート!W234)</f>
        <v/>
      </c>
      <c r="M195" s="335" t="str">
        <f>IF(基本情報入力シート!X234="","",基本情報入力シート!X234)</f>
        <v/>
      </c>
      <c r="N195" s="339" t="str">
        <f>IF(基本情報入力シート!Y234="","",基本情報入力シート!Y234)</f>
        <v/>
      </c>
      <c r="O195" s="44"/>
      <c r="P195" s="1011"/>
      <c r="Q195" s="1011"/>
      <c r="R195" s="475" t="str">
        <f>IFERROR(IF(OR('別紙様式3-2（４・５月）'!Z197="ベア加算",'別紙様式3-2（４・５月）'!R197=""),"",P195*VLOOKUP(N195,【参考】数式用!$AD$2:$AH$37,MATCH(O195,【参考】数式用!$K$4:$N$4,0)+1,0)),"")</f>
        <v/>
      </c>
      <c r="S195" s="54"/>
      <c r="T195" s="1011"/>
      <c r="U195" s="1011"/>
      <c r="V195" s="483" t="str">
        <f>IFERROR(IF(AND('別紙様式3-2（４・５月）'!O197="",O195&lt;&gt;""),P195,P195*VLOOKUP(AF195,【参考】数式用4!$EY$3:$GF$106,MATCH(N195,【参考】数式用4!$EY$2:$GF$2,0))),"")</f>
        <v/>
      </c>
      <c r="W195" s="44"/>
      <c r="X195" s="464"/>
      <c r="Y195" s="992" t="str">
        <f>IFERROR(IF(OR('別紙様式3-2（４・５月）'!R197="",'別紙様式3-2（４・５月）'!Z197="ベア加算"),"",X195*VLOOKUP(N195,【参考】数式用!$AD$2:$AH$37,MATCH(W195,【参考】数式用!$K$4:$N$4,0)+1,0)),"")</f>
        <v/>
      </c>
      <c r="Z195" s="992"/>
      <c r="AA195" s="54"/>
      <c r="AB195" s="464"/>
      <c r="AC195" s="340" t="str">
        <f>IFERROR(IF(AND('別紙様式3-2（４・５月）'!O197="",W195&lt;&gt;"",W195&lt;&gt;"―"),X195,X195*VLOOKUP(AG195,【参考】数式用4!$EY$3:$GF$106,MATCH(N195,【参考】数式用4!$EY$2:$GF$2,0))),"")</f>
        <v/>
      </c>
      <c r="AD195" s="462" t="str">
        <f t="shared" si="4"/>
        <v/>
      </c>
      <c r="AE195" s="420" t="str">
        <f t="shared" si="5"/>
        <v/>
      </c>
      <c r="AF195" s="333" t="str">
        <f>IF(O195="","",'別紙様式3-2（４・５月）'!O197&amp;'別紙様式3-2（４・５月）'!P197&amp;'別紙様式3-2（４・５月）'!Q197&amp;"から"&amp;O195)</f>
        <v/>
      </c>
      <c r="AG195" s="333" t="str">
        <f>IF(OR(W195="",W195="―"),"",'別紙様式3-2（４・５月）'!O197&amp;'別紙様式3-2（４・５月）'!P197&amp;'別紙様式3-2（４・５月）'!Q197&amp;"から"&amp;W195)</f>
        <v/>
      </c>
      <c r="AH195" s="306"/>
      <c r="AI195" s="306"/>
      <c r="AJ195" s="306"/>
      <c r="AK195" s="306"/>
      <c r="AL195" s="306"/>
      <c r="AM195" s="306"/>
      <c r="AN195" s="306"/>
      <c r="AO195" s="306"/>
    </row>
    <row r="196" spans="1:41" customFormat="1" ht="25" customHeight="1">
      <c r="A196" s="334">
        <v>182</v>
      </c>
      <c r="B196" s="909" t="str">
        <f>IF(基本情報入力シート!C235="","",基本情報入力シート!C235)</f>
        <v/>
      </c>
      <c r="C196" s="909"/>
      <c r="D196" s="909"/>
      <c r="E196" s="909"/>
      <c r="F196" s="909"/>
      <c r="G196" s="909"/>
      <c r="H196" s="909"/>
      <c r="I196" s="909"/>
      <c r="J196" s="325" t="str">
        <f>IF(基本情報入力シート!M235="","",基本情報入力シート!M235)</f>
        <v/>
      </c>
      <c r="K196" s="325" t="str">
        <f>IF(基本情報入力シート!R235="","",基本情報入力シート!R235)</f>
        <v/>
      </c>
      <c r="L196" s="325" t="str">
        <f>IF(基本情報入力シート!W235="","",基本情報入力シート!W235)</f>
        <v/>
      </c>
      <c r="M196" s="335" t="str">
        <f>IF(基本情報入力シート!X235="","",基本情報入力シート!X235)</f>
        <v/>
      </c>
      <c r="N196" s="339" t="str">
        <f>IF(基本情報入力シート!Y235="","",基本情報入力シート!Y235)</f>
        <v/>
      </c>
      <c r="O196" s="44"/>
      <c r="P196" s="1011"/>
      <c r="Q196" s="1011"/>
      <c r="R196" s="475" t="str">
        <f>IFERROR(IF(OR('別紙様式3-2（４・５月）'!Z198="ベア加算",'別紙様式3-2（４・５月）'!R198=""),"",P196*VLOOKUP(N196,【参考】数式用!$AD$2:$AH$37,MATCH(O196,【参考】数式用!$K$4:$N$4,0)+1,0)),"")</f>
        <v/>
      </c>
      <c r="S196" s="54"/>
      <c r="T196" s="1011"/>
      <c r="U196" s="1011"/>
      <c r="V196" s="483" t="str">
        <f>IFERROR(IF(AND('別紙様式3-2（４・５月）'!O198="",O196&lt;&gt;""),P196,P196*VLOOKUP(AF196,【参考】数式用4!$EY$3:$GF$106,MATCH(N196,【参考】数式用4!$EY$2:$GF$2,0))),"")</f>
        <v/>
      </c>
      <c r="W196" s="44"/>
      <c r="X196" s="464"/>
      <c r="Y196" s="992" t="str">
        <f>IFERROR(IF(OR('別紙様式3-2（４・５月）'!R198="",'別紙様式3-2（４・５月）'!Z198="ベア加算"),"",X196*VLOOKUP(N196,【参考】数式用!$AD$2:$AH$37,MATCH(W196,【参考】数式用!$K$4:$N$4,0)+1,0)),"")</f>
        <v/>
      </c>
      <c r="Z196" s="992"/>
      <c r="AA196" s="54"/>
      <c r="AB196" s="464"/>
      <c r="AC196" s="340" t="str">
        <f>IFERROR(IF(AND('別紙様式3-2（４・５月）'!O198="",W196&lt;&gt;"",W196&lt;&gt;"―"),X196,X196*VLOOKUP(AG196,【参考】数式用4!$EY$3:$GF$106,MATCH(N196,【参考】数式用4!$EY$2:$GF$2,0))),"")</f>
        <v/>
      </c>
      <c r="AD196" s="462" t="str">
        <f t="shared" si="4"/>
        <v/>
      </c>
      <c r="AE196" s="420" t="str">
        <f t="shared" si="5"/>
        <v/>
      </c>
      <c r="AF196" s="333" t="str">
        <f>IF(O196="","",'別紙様式3-2（４・５月）'!O198&amp;'別紙様式3-2（４・５月）'!P198&amp;'別紙様式3-2（４・５月）'!Q198&amp;"から"&amp;O196)</f>
        <v/>
      </c>
      <c r="AG196" s="333" t="str">
        <f>IF(OR(W196="",W196="―"),"",'別紙様式3-2（４・５月）'!O198&amp;'別紙様式3-2（４・５月）'!P198&amp;'別紙様式3-2（４・５月）'!Q198&amp;"から"&amp;W196)</f>
        <v/>
      </c>
      <c r="AH196" s="306"/>
      <c r="AI196" s="306"/>
      <c r="AJ196" s="306"/>
      <c r="AK196" s="306"/>
      <c r="AL196" s="306"/>
      <c r="AM196" s="306"/>
      <c r="AN196" s="306"/>
      <c r="AO196" s="306"/>
    </row>
    <row r="197" spans="1:41" customFormat="1" ht="25" customHeight="1">
      <c r="A197" s="334">
        <v>183</v>
      </c>
      <c r="B197" s="909" t="str">
        <f>IF(基本情報入力シート!C236="","",基本情報入力シート!C236)</f>
        <v/>
      </c>
      <c r="C197" s="909"/>
      <c r="D197" s="909"/>
      <c r="E197" s="909"/>
      <c r="F197" s="909"/>
      <c r="G197" s="909"/>
      <c r="H197" s="909"/>
      <c r="I197" s="909"/>
      <c r="J197" s="325" t="str">
        <f>IF(基本情報入力シート!M236="","",基本情報入力シート!M236)</f>
        <v/>
      </c>
      <c r="K197" s="325" t="str">
        <f>IF(基本情報入力シート!R236="","",基本情報入力シート!R236)</f>
        <v/>
      </c>
      <c r="L197" s="325" t="str">
        <f>IF(基本情報入力シート!W236="","",基本情報入力シート!W236)</f>
        <v/>
      </c>
      <c r="M197" s="335" t="str">
        <f>IF(基本情報入力シート!X236="","",基本情報入力シート!X236)</f>
        <v/>
      </c>
      <c r="N197" s="339" t="str">
        <f>IF(基本情報入力シート!Y236="","",基本情報入力シート!Y236)</f>
        <v/>
      </c>
      <c r="O197" s="44"/>
      <c r="P197" s="1011"/>
      <c r="Q197" s="1011"/>
      <c r="R197" s="475" t="str">
        <f>IFERROR(IF(OR('別紙様式3-2（４・５月）'!Z199="ベア加算",'別紙様式3-2（４・５月）'!R199=""),"",P197*VLOOKUP(N197,【参考】数式用!$AD$2:$AH$37,MATCH(O197,【参考】数式用!$K$4:$N$4,0)+1,0)),"")</f>
        <v/>
      </c>
      <c r="S197" s="54"/>
      <c r="T197" s="1011"/>
      <c r="U197" s="1011"/>
      <c r="V197" s="483" t="str">
        <f>IFERROR(IF(AND('別紙様式3-2（４・５月）'!O199="",O197&lt;&gt;""),P197,P197*VLOOKUP(AF197,【参考】数式用4!$EY$3:$GF$106,MATCH(N197,【参考】数式用4!$EY$2:$GF$2,0))),"")</f>
        <v/>
      </c>
      <c r="W197" s="44"/>
      <c r="X197" s="464"/>
      <c r="Y197" s="992" t="str">
        <f>IFERROR(IF(OR('別紙様式3-2（４・５月）'!R199="",'別紙様式3-2（４・５月）'!Z199="ベア加算"),"",X197*VLOOKUP(N197,【参考】数式用!$AD$2:$AH$37,MATCH(W197,【参考】数式用!$K$4:$N$4,0)+1,0)),"")</f>
        <v/>
      </c>
      <c r="Z197" s="992"/>
      <c r="AA197" s="54"/>
      <c r="AB197" s="464"/>
      <c r="AC197" s="340" t="str">
        <f>IFERROR(IF(AND('別紙様式3-2（４・５月）'!O199="",W197&lt;&gt;"",W197&lt;&gt;"―"),X197,X197*VLOOKUP(AG197,【参考】数式用4!$EY$3:$GF$106,MATCH(N197,【参考】数式用4!$EY$2:$GF$2,0))),"")</f>
        <v/>
      </c>
      <c r="AD197" s="462" t="str">
        <f t="shared" si="4"/>
        <v/>
      </c>
      <c r="AE197" s="420" t="str">
        <f t="shared" si="5"/>
        <v/>
      </c>
      <c r="AF197" s="333" t="str">
        <f>IF(O197="","",'別紙様式3-2（４・５月）'!O199&amp;'別紙様式3-2（４・５月）'!P199&amp;'別紙様式3-2（４・５月）'!Q199&amp;"から"&amp;O197)</f>
        <v/>
      </c>
      <c r="AG197" s="333" t="str">
        <f>IF(OR(W197="",W197="―"),"",'別紙様式3-2（４・５月）'!O199&amp;'別紙様式3-2（４・５月）'!P199&amp;'別紙様式3-2（４・５月）'!Q199&amp;"から"&amp;W197)</f>
        <v/>
      </c>
      <c r="AH197" s="306"/>
      <c r="AI197" s="306"/>
      <c r="AJ197" s="306"/>
      <c r="AK197" s="306"/>
      <c r="AL197" s="306"/>
      <c r="AM197" s="306"/>
      <c r="AN197" s="306"/>
      <c r="AO197" s="306"/>
    </row>
    <row r="198" spans="1:41" customFormat="1" ht="25" customHeight="1">
      <c r="A198" s="334">
        <v>184</v>
      </c>
      <c r="B198" s="909" t="str">
        <f>IF(基本情報入力シート!C237="","",基本情報入力シート!C237)</f>
        <v/>
      </c>
      <c r="C198" s="909"/>
      <c r="D198" s="909"/>
      <c r="E198" s="909"/>
      <c r="F198" s="909"/>
      <c r="G198" s="909"/>
      <c r="H198" s="909"/>
      <c r="I198" s="909"/>
      <c r="J198" s="325" t="str">
        <f>IF(基本情報入力シート!M237="","",基本情報入力シート!M237)</f>
        <v/>
      </c>
      <c r="K198" s="325" t="str">
        <f>IF(基本情報入力シート!R237="","",基本情報入力シート!R237)</f>
        <v/>
      </c>
      <c r="L198" s="325" t="str">
        <f>IF(基本情報入力シート!W237="","",基本情報入力シート!W237)</f>
        <v/>
      </c>
      <c r="M198" s="335" t="str">
        <f>IF(基本情報入力シート!X237="","",基本情報入力シート!X237)</f>
        <v/>
      </c>
      <c r="N198" s="339" t="str">
        <f>IF(基本情報入力シート!Y237="","",基本情報入力シート!Y237)</f>
        <v/>
      </c>
      <c r="O198" s="44"/>
      <c r="P198" s="1011"/>
      <c r="Q198" s="1011"/>
      <c r="R198" s="475" t="str">
        <f>IFERROR(IF(OR('別紙様式3-2（４・５月）'!Z200="ベア加算",'別紙様式3-2（４・５月）'!R200=""),"",P198*VLOOKUP(N198,【参考】数式用!$AD$2:$AH$37,MATCH(O198,【参考】数式用!$K$4:$N$4,0)+1,0)),"")</f>
        <v/>
      </c>
      <c r="S198" s="54"/>
      <c r="T198" s="1011"/>
      <c r="U198" s="1011"/>
      <c r="V198" s="483" t="str">
        <f>IFERROR(IF(AND('別紙様式3-2（４・５月）'!O200="",O198&lt;&gt;""),P198,P198*VLOOKUP(AF198,【参考】数式用4!$EY$3:$GF$106,MATCH(N198,【参考】数式用4!$EY$2:$GF$2,0))),"")</f>
        <v/>
      </c>
      <c r="W198" s="44"/>
      <c r="X198" s="464"/>
      <c r="Y198" s="992" t="str">
        <f>IFERROR(IF(OR('別紙様式3-2（４・５月）'!R200="",'別紙様式3-2（４・５月）'!Z200="ベア加算"),"",X198*VLOOKUP(N198,【参考】数式用!$AD$2:$AH$37,MATCH(W198,【参考】数式用!$K$4:$N$4,0)+1,0)),"")</f>
        <v/>
      </c>
      <c r="Z198" s="992"/>
      <c r="AA198" s="54"/>
      <c r="AB198" s="464"/>
      <c r="AC198" s="340" t="str">
        <f>IFERROR(IF(AND('別紙様式3-2（４・５月）'!O200="",W198&lt;&gt;"",W198&lt;&gt;"―"),X198,X198*VLOOKUP(AG198,【参考】数式用4!$EY$3:$GF$106,MATCH(N198,【参考】数式用4!$EY$2:$GF$2,0))),"")</f>
        <v/>
      </c>
      <c r="AD198" s="462" t="str">
        <f t="shared" si="4"/>
        <v/>
      </c>
      <c r="AE198" s="420" t="str">
        <f t="shared" si="5"/>
        <v/>
      </c>
      <c r="AF198" s="333" t="str">
        <f>IF(O198="","",'別紙様式3-2（４・５月）'!O200&amp;'別紙様式3-2（４・５月）'!P200&amp;'別紙様式3-2（４・５月）'!Q200&amp;"から"&amp;O198)</f>
        <v/>
      </c>
      <c r="AG198" s="333" t="str">
        <f>IF(OR(W198="",W198="―"),"",'別紙様式3-2（４・５月）'!O200&amp;'別紙様式3-2（４・５月）'!P200&amp;'別紙様式3-2（４・５月）'!Q200&amp;"から"&amp;W198)</f>
        <v/>
      </c>
      <c r="AH198" s="306"/>
      <c r="AI198" s="306"/>
      <c r="AJ198" s="306"/>
      <c r="AK198" s="306"/>
      <c r="AL198" s="306"/>
      <c r="AM198" s="306"/>
      <c r="AN198" s="306"/>
      <c r="AO198" s="306"/>
    </row>
    <row r="199" spans="1:41" customFormat="1" ht="25" customHeight="1">
      <c r="A199" s="334">
        <v>185</v>
      </c>
      <c r="B199" s="909" t="str">
        <f>IF(基本情報入力シート!C238="","",基本情報入力シート!C238)</f>
        <v/>
      </c>
      <c r="C199" s="909"/>
      <c r="D199" s="909"/>
      <c r="E199" s="909"/>
      <c r="F199" s="909"/>
      <c r="G199" s="909"/>
      <c r="H199" s="909"/>
      <c r="I199" s="909"/>
      <c r="J199" s="325" t="str">
        <f>IF(基本情報入力シート!M238="","",基本情報入力シート!M238)</f>
        <v/>
      </c>
      <c r="K199" s="325" t="str">
        <f>IF(基本情報入力シート!R238="","",基本情報入力シート!R238)</f>
        <v/>
      </c>
      <c r="L199" s="325" t="str">
        <f>IF(基本情報入力シート!W238="","",基本情報入力シート!W238)</f>
        <v/>
      </c>
      <c r="M199" s="335" t="str">
        <f>IF(基本情報入力シート!X238="","",基本情報入力シート!X238)</f>
        <v/>
      </c>
      <c r="N199" s="339" t="str">
        <f>IF(基本情報入力シート!Y238="","",基本情報入力シート!Y238)</f>
        <v/>
      </c>
      <c r="O199" s="44"/>
      <c r="P199" s="1011"/>
      <c r="Q199" s="1011"/>
      <c r="R199" s="475" t="str">
        <f>IFERROR(IF(OR('別紙様式3-2（４・５月）'!Z201="ベア加算",'別紙様式3-2（４・５月）'!R201=""),"",P199*VLOOKUP(N199,【参考】数式用!$AD$2:$AH$37,MATCH(O199,【参考】数式用!$K$4:$N$4,0)+1,0)),"")</f>
        <v/>
      </c>
      <c r="S199" s="54"/>
      <c r="T199" s="1011"/>
      <c r="U199" s="1011"/>
      <c r="V199" s="483" t="str">
        <f>IFERROR(IF(AND('別紙様式3-2（４・５月）'!O201="",O199&lt;&gt;""),P199,P199*VLOOKUP(AF199,【参考】数式用4!$EY$3:$GF$106,MATCH(N199,【参考】数式用4!$EY$2:$GF$2,0))),"")</f>
        <v/>
      </c>
      <c r="W199" s="44"/>
      <c r="X199" s="464"/>
      <c r="Y199" s="992" t="str">
        <f>IFERROR(IF(OR('別紙様式3-2（４・５月）'!R201="",'別紙様式3-2（４・５月）'!Z201="ベア加算"),"",X199*VLOOKUP(N199,【参考】数式用!$AD$2:$AH$37,MATCH(W199,【参考】数式用!$K$4:$N$4,0)+1,0)),"")</f>
        <v/>
      </c>
      <c r="Z199" s="992"/>
      <c r="AA199" s="54"/>
      <c r="AB199" s="464"/>
      <c r="AC199" s="340" t="str">
        <f>IFERROR(IF(AND('別紙様式3-2（４・５月）'!O201="",W199&lt;&gt;"",W199&lt;&gt;"―"),X199,X199*VLOOKUP(AG199,【参考】数式用4!$EY$3:$GF$106,MATCH(N199,【参考】数式用4!$EY$2:$GF$2,0))),"")</f>
        <v/>
      </c>
      <c r="AD199" s="462" t="str">
        <f t="shared" si="4"/>
        <v/>
      </c>
      <c r="AE199" s="420" t="str">
        <f t="shared" si="5"/>
        <v/>
      </c>
      <c r="AF199" s="333" t="str">
        <f>IF(O199="","",'別紙様式3-2（４・５月）'!O201&amp;'別紙様式3-2（４・５月）'!P201&amp;'別紙様式3-2（４・５月）'!Q201&amp;"から"&amp;O199)</f>
        <v/>
      </c>
      <c r="AG199" s="333" t="str">
        <f>IF(OR(W199="",W199="―"),"",'別紙様式3-2（４・５月）'!O201&amp;'別紙様式3-2（４・５月）'!P201&amp;'別紙様式3-2（４・５月）'!Q201&amp;"から"&amp;W199)</f>
        <v/>
      </c>
      <c r="AH199" s="306"/>
      <c r="AI199" s="306"/>
      <c r="AJ199" s="306"/>
      <c r="AK199" s="306"/>
      <c r="AL199" s="306"/>
      <c r="AM199" s="306"/>
      <c r="AN199" s="306"/>
      <c r="AO199" s="306"/>
    </row>
    <row r="200" spans="1:41" customFormat="1" ht="25" customHeight="1">
      <c r="A200" s="334">
        <v>186</v>
      </c>
      <c r="B200" s="909" t="str">
        <f>IF(基本情報入力シート!C239="","",基本情報入力シート!C239)</f>
        <v/>
      </c>
      <c r="C200" s="909"/>
      <c r="D200" s="909"/>
      <c r="E200" s="909"/>
      <c r="F200" s="909"/>
      <c r="G200" s="909"/>
      <c r="H200" s="909"/>
      <c r="I200" s="909"/>
      <c r="J200" s="325" t="str">
        <f>IF(基本情報入力シート!M239="","",基本情報入力シート!M239)</f>
        <v/>
      </c>
      <c r="K200" s="325" t="str">
        <f>IF(基本情報入力シート!R239="","",基本情報入力シート!R239)</f>
        <v/>
      </c>
      <c r="L200" s="325" t="str">
        <f>IF(基本情報入力シート!W239="","",基本情報入力シート!W239)</f>
        <v/>
      </c>
      <c r="M200" s="335" t="str">
        <f>IF(基本情報入力シート!X239="","",基本情報入力シート!X239)</f>
        <v/>
      </c>
      <c r="N200" s="339" t="str">
        <f>IF(基本情報入力シート!Y239="","",基本情報入力シート!Y239)</f>
        <v/>
      </c>
      <c r="O200" s="44"/>
      <c r="P200" s="1011"/>
      <c r="Q200" s="1011"/>
      <c r="R200" s="475" t="str">
        <f>IFERROR(IF(OR('別紙様式3-2（４・５月）'!Z202="ベア加算",'別紙様式3-2（４・５月）'!R202=""),"",P200*VLOOKUP(N200,【参考】数式用!$AD$2:$AH$37,MATCH(O200,【参考】数式用!$K$4:$N$4,0)+1,0)),"")</f>
        <v/>
      </c>
      <c r="S200" s="54"/>
      <c r="T200" s="1011"/>
      <c r="U200" s="1011"/>
      <c r="V200" s="483" t="str">
        <f>IFERROR(IF(AND('別紙様式3-2（４・５月）'!O202="",O200&lt;&gt;""),P200,P200*VLOOKUP(AF200,【参考】数式用4!$EY$3:$GF$106,MATCH(N200,【参考】数式用4!$EY$2:$GF$2,0))),"")</f>
        <v/>
      </c>
      <c r="W200" s="44"/>
      <c r="X200" s="464"/>
      <c r="Y200" s="992" t="str">
        <f>IFERROR(IF(OR('別紙様式3-2（４・５月）'!R202="",'別紙様式3-2（４・５月）'!Z202="ベア加算"),"",X200*VLOOKUP(N200,【参考】数式用!$AD$2:$AH$37,MATCH(W200,【参考】数式用!$K$4:$N$4,0)+1,0)),"")</f>
        <v/>
      </c>
      <c r="Z200" s="992"/>
      <c r="AA200" s="54"/>
      <c r="AB200" s="464"/>
      <c r="AC200" s="340" t="str">
        <f>IFERROR(IF(AND('別紙様式3-2（４・５月）'!O202="",W200&lt;&gt;"",W200&lt;&gt;"―"),X200,X200*VLOOKUP(AG200,【参考】数式用4!$EY$3:$GF$106,MATCH(N200,【参考】数式用4!$EY$2:$GF$2,0))),"")</f>
        <v/>
      </c>
      <c r="AD200" s="462" t="str">
        <f t="shared" si="4"/>
        <v/>
      </c>
      <c r="AE200" s="420" t="str">
        <f t="shared" si="5"/>
        <v/>
      </c>
      <c r="AF200" s="333" t="str">
        <f>IF(O200="","",'別紙様式3-2（４・５月）'!O202&amp;'別紙様式3-2（４・５月）'!P202&amp;'別紙様式3-2（４・５月）'!Q202&amp;"から"&amp;O200)</f>
        <v/>
      </c>
      <c r="AG200" s="333" t="str">
        <f>IF(OR(W200="",W200="―"),"",'別紙様式3-2（４・５月）'!O202&amp;'別紙様式3-2（４・５月）'!P202&amp;'別紙様式3-2（４・５月）'!Q202&amp;"から"&amp;W200)</f>
        <v/>
      </c>
      <c r="AH200" s="306"/>
      <c r="AI200" s="306"/>
      <c r="AJ200" s="306"/>
      <c r="AK200" s="306"/>
      <c r="AL200" s="306"/>
      <c r="AM200" s="306"/>
      <c r="AN200" s="306"/>
      <c r="AO200" s="306"/>
    </row>
    <row r="201" spans="1:41" customFormat="1" ht="25" customHeight="1">
      <c r="A201" s="334">
        <v>187</v>
      </c>
      <c r="B201" s="909" t="str">
        <f>IF(基本情報入力シート!C240="","",基本情報入力シート!C240)</f>
        <v/>
      </c>
      <c r="C201" s="909"/>
      <c r="D201" s="909"/>
      <c r="E201" s="909"/>
      <c r="F201" s="909"/>
      <c r="G201" s="909"/>
      <c r="H201" s="909"/>
      <c r="I201" s="909"/>
      <c r="J201" s="325" t="str">
        <f>IF(基本情報入力シート!M240="","",基本情報入力シート!M240)</f>
        <v/>
      </c>
      <c r="K201" s="325" t="str">
        <f>IF(基本情報入力シート!R240="","",基本情報入力シート!R240)</f>
        <v/>
      </c>
      <c r="L201" s="325" t="str">
        <f>IF(基本情報入力シート!W240="","",基本情報入力シート!W240)</f>
        <v/>
      </c>
      <c r="M201" s="335" t="str">
        <f>IF(基本情報入力シート!X240="","",基本情報入力シート!X240)</f>
        <v/>
      </c>
      <c r="N201" s="339" t="str">
        <f>IF(基本情報入力シート!Y240="","",基本情報入力シート!Y240)</f>
        <v/>
      </c>
      <c r="O201" s="44"/>
      <c r="P201" s="1011"/>
      <c r="Q201" s="1011"/>
      <c r="R201" s="475" t="str">
        <f>IFERROR(IF(OR('別紙様式3-2（４・５月）'!Z203="ベア加算",'別紙様式3-2（４・５月）'!R203=""),"",P201*VLOOKUP(N201,【参考】数式用!$AD$2:$AH$37,MATCH(O201,【参考】数式用!$K$4:$N$4,0)+1,0)),"")</f>
        <v/>
      </c>
      <c r="S201" s="54"/>
      <c r="T201" s="1011"/>
      <c r="U201" s="1011"/>
      <c r="V201" s="483" t="str">
        <f>IFERROR(IF(AND('別紙様式3-2（４・５月）'!O203="",O201&lt;&gt;""),P201,P201*VLOOKUP(AF201,【参考】数式用4!$EY$3:$GF$106,MATCH(N201,【参考】数式用4!$EY$2:$GF$2,0))),"")</f>
        <v/>
      </c>
      <c r="W201" s="44"/>
      <c r="X201" s="464"/>
      <c r="Y201" s="992" t="str">
        <f>IFERROR(IF(OR('別紙様式3-2（４・５月）'!R203="",'別紙様式3-2（４・５月）'!Z203="ベア加算"),"",X201*VLOOKUP(N201,【参考】数式用!$AD$2:$AH$37,MATCH(W201,【参考】数式用!$K$4:$N$4,0)+1,0)),"")</f>
        <v/>
      </c>
      <c r="Z201" s="992"/>
      <c r="AA201" s="54"/>
      <c r="AB201" s="464"/>
      <c r="AC201" s="340" t="str">
        <f>IFERROR(IF(AND('別紙様式3-2（４・５月）'!O203="",W201&lt;&gt;"",W201&lt;&gt;"―"),X201,X201*VLOOKUP(AG201,【参考】数式用4!$EY$3:$GF$106,MATCH(N201,【参考】数式用4!$EY$2:$GF$2,0))),"")</f>
        <v/>
      </c>
      <c r="AD201" s="462" t="str">
        <f t="shared" si="4"/>
        <v/>
      </c>
      <c r="AE201" s="420" t="str">
        <f t="shared" si="5"/>
        <v/>
      </c>
      <c r="AF201" s="333" t="str">
        <f>IF(O201="","",'別紙様式3-2（４・５月）'!O203&amp;'別紙様式3-2（４・５月）'!P203&amp;'別紙様式3-2（４・５月）'!Q203&amp;"から"&amp;O201)</f>
        <v/>
      </c>
      <c r="AG201" s="333" t="str">
        <f>IF(OR(W201="",W201="―"),"",'別紙様式3-2（４・５月）'!O203&amp;'別紙様式3-2（４・５月）'!P203&amp;'別紙様式3-2（４・５月）'!Q203&amp;"から"&amp;W201)</f>
        <v/>
      </c>
      <c r="AH201" s="306"/>
      <c r="AI201" s="306"/>
      <c r="AJ201" s="306"/>
      <c r="AK201" s="306"/>
      <c r="AL201" s="306"/>
      <c r="AM201" s="306"/>
      <c r="AN201" s="306"/>
      <c r="AO201" s="306"/>
    </row>
    <row r="202" spans="1:41" customFormat="1" ht="25" customHeight="1">
      <c r="A202" s="334">
        <v>188</v>
      </c>
      <c r="B202" s="909" t="str">
        <f>IF(基本情報入力シート!C241="","",基本情報入力シート!C241)</f>
        <v/>
      </c>
      <c r="C202" s="909"/>
      <c r="D202" s="909"/>
      <c r="E202" s="909"/>
      <c r="F202" s="909"/>
      <c r="G202" s="909"/>
      <c r="H202" s="909"/>
      <c r="I202" s="909"/>
      <c r="J202" s="325" t="str">
        <f>IF(基本情報入力シート!M241="","",基本情報入力シート!M241)</f>
        <v/>
      </c>
      <c r="K202" s="325" t="str">
        <f>IF(基本情報入力シート!R241="","",基本情報入力シート!R241)</f>
        <v/>
      </c>
      <c r="L202" s="325" t="str">
        <f>IF(基本情報入力シート!W241="","",基本情報入力シート!W241)</f>
        <v/>
      </c>
      <c r="M202" s="335" t="str">
        <f>IF(基本情報入力シート!X241="","",基本情報入力シート!X241)</f>
        <v/>
      </c>
      <c r="N202" s="339" t="str">
        <f>IF(基本情報入力シート!Y241="","",基本情報入力シート!Y241)</f>
        <v/>
      </c>
      <c r="O202" s="44"/>
      <c r="P202" s="1011"/>
      <c r="Q202" s="1011"/>
      <c r="R202" s="475" t="str">
        <f>IFERROR(IF(OR('別紙様式3-2（４・５月）'!Z204="ベア加算",'別紙様式3-2（４・５月）'!R204=""),"",P202*VLOOKUP(N202,【参考】数式用!$AD$2:$AH$37,MATCH(O202,【参考】数式用!$K$4:$N$4,0)+1,0)),"")</f>
        <v/>
      </c>
      <c r="S202" s="54"/>
      <c r="T202" s="1011"/>
      <c r="U202" s="1011"/>
      <c r="V202" s="483" t="str">
        <f>IFERROR(IF(AND('別紙様式3-2（４・５月）'!O204="",O202&lt;&gt;""),P202,P202*VLOOKUP(AF202,【参考】数式用4!$EY$3:$GF$106,MATCH(N202,【参考】数式用4!$EY$2:$GF$2,0))),"")</f>
        <v/>
      </c>
      <c r="W202" s="44"/>
      <c r="X202" s="464"/>
      <c r="Y202" s="992" t="str">
        <f>IFERROR(IF(OR('別紙様式3-2（４・５月）'!R204="",'別紙様式3-2（４・５月）'!Z204="ベア加算"),"",X202*VLOOKUP(N202,【参考】数式用!$AD$2:$AH$37,MATCH(W202,【参考】数式用!$K$4:$N$4,0)+1,0)),"")</f>
        <v/>
      </c>
      <c r="Z202" s="992"/>
      <c r="AA202" s="54"/>
      <c r="AB202" s="464"/>
      <c r="AC202" s="340" t="str">
        <f>IFERROR(IF(AND('別紙様式3-2（４・５月）'!O204="",W202&lt;&gt;"",W202&lt;&gt;"―"),X202,X202*VLOOKUP(AG202,【参考】数式用4!$EY$3:$GF$106,MATCH(N202,【参考】数式用4!$EY$2:$GF$2,0))),"")</f>
        <v/>
      </c>
      <c r="AD202" s="462" t="str">
        <f t="shared" si="4"/>
        <v/>
      </c>
      <c r="AE202" s="420" t="str">
        <f t="shared" si="5"/>
        <v/>
      </c>
      <c r="AF202" s="333" t="str">
        <f>IF(O202="","",'別紙様式3-2（４・５月）'!O204&amp;'別紙様式3-2（４・５月）'!P204&amp;'別紙様式3-2（４・５月）'!Q204&amp;"から"&amp;O202)</f>
        <v/>
      </c>
      <c r="AG202" s="333" t="str">
        <f>IF(OR(W202="",W202="―"),"",'別紙様式3-2（４・５月）'!O204&amp;'別紙様式3-2（４・５月）'!P204&amp;'別紙様式3-2（４・５月）'!Q204&amp;"から"&amp;W202)</f>
        <v/>
      </c>
      <c r="AH202" s="306"/>
      <c r="AI202" s="306"/>
      <c r="AJ202" s="306"/>
      <c r="AK202" s="306"/>
      <c r="AL202" s="306"/>
      <c r="AM202" s="306"/>
      <c r="AN202" s="306"/>
      <c r="AO202" s="306"/>
    </row>
    <row r="203" spans="1:41" customFormat="1" ht="25" customHeight="1">
      <c r="A203" s="334">
        <v>189</v>
      </c>
      <c r="B203" s="909" t="str">
        <f>IF(基本情報入力シート!C242="","",基本情報入力シート!C242)</f>
        <v/>
      </c>
      <c r="C203" s="909"/>
      <c r="D203" s="909"/>
      <c r="E203" s="909"/>
      <c r="F203" s="909"/>
      <c r="G203" s="909"/>
      <c r="H203" s="909"/>
      <c r="I203" s="909"/>
      <c r="J203" s="325" t="str">
        <f>IF(基本情報入力シート!M242="","",基本情報入力シート!M242)</f>
        <v/>
      </c>
      <c r="K203" s="325" t="str">
        <f>IF(基本情報入力シート!R242="","",基本情報入力シート!R242)</f>
        <v/>
      </c>
      <c r="L203" s="325" t="str">
        <f>IF(基本情報入力シート!W242="","",基本情報入力シート!W242)</f>
        <v/>
      </c>
      <c r="M203" s="335" t="str">
        <f>IF(基本情報入力シート!X242="","",基本情報入力シート!X242)</f>
        <v/>
      </c>
      <c r="N203" s="339" t="str">
        <f>IF(基本情報入力シート!Y242="","",基本情報入力シート!Y242)</f>
        <v/>
      </c>
      <c r="O203" s="44"/>
      <c r="P203" s="1011"/>
      <c r="Q203" s="1011"/>
      <c r="R203" s="475" t="str">
        <f>IFERROR(IF(OR('別紙様式3-2（４・５月）'!Z205="ベア加算",'別紙様式3-2（４・５月）'!R205=""),"",P203*VLOOKUP(N203,【参考】数式用!$AD$2:$AH$37,MATCH(O203,【参考】数式用!$K$4:$N$4,0)+1,0)),"")</f>
        <v/>
      </c>
      <c r="S203" s="54"/>
      <c r="T203" s="1011"/>
      <c r="U203" s="1011"/>
      <c r="V203" s="483" t="str">
        <f>IFERROR(IF(AND('別紙様式3-2（４・５月）'!O205="",O203&lt;&gt;""),P203,P203*VLOOKUP(AF203,【参考】数式用4!$EY$3:$GF$106,MATCH(N203,【参考】数式用4!$EY$2:$GF$2,0))),"")</f>
        <v/>
      </c>
      <c r="W203" s="44"/>
      <c r="X203" s="464"/>
      <c r="Y203" s="992" t="str">
        <f>IFERROR(IF(OR('別紙様式3-2（４・５月）'!R205="",'別紙様式3-2（４・５月）'!Z205="ベア加算"),"",X203*VLOOKUP(N203,【参考】数式用!$AD$2:$AH$37,MATCH(W203,【参考】数式用!$K$4:$N$4,0)+1,0)),"")</f>
        <v/>
      </c>
      <c r="Z203" s="992"/>
      <c r="AA203" s="54"/>
      <c r="AB203" s="464"/>
      <c r="AC203" s="340" t="str">
        <f>IFERROR(IF(AND('別紙様式3-2（４・５月）'!O205="",W203&lt;&gt;"",W203&lt;&gt;"―"),X203,X203*VLOOKUP(AG203,【参考】数式用4!$EY$3:$GF$106,MATCH(N203,【参考】数式用4!$EY$2:$GF$2,0))),"")</f>
        <v/>
      </c>
      <c r="AD203" s="462" t="str">
        <f t="shared" si="4"/>
        <v/>
      </c>
      <c r="AE203" s="420" t="str">
        <f t="shared" si="5"/>
        <v/>
      </c>
      <c r="AF203" s="333" t="str">
        <f>IF(O203="","",'別紙様式3-2（４・５月）'!O205&amp;'別紙様式3-2（４・５月）'!P205&amp;'別紙様式3-2（４・５月）'!Q205&amp;"から"&amp;O203)</f>
        <v/>
      </c>
      <c r="AG203" s="333" t="str">
        <f>IF(OR(W203="",W203="―"),"",'別紙様式3-2（４・５月）'!O205&amp;'別紙様式3-2（４・５月）'!P205&amp;'別紙様式3-2（４・５月）'!Q205&amp;"から"&amp;W203)</f>
        <v/>
      </c>
      <c r="AH203" s="306"/>
      <c r="AI203" s="306"/>
      <c r="AJ203" s="306"/>
      <c r="AK203" s="306"/>
      <c r="AL203" s="306"/>
      <c r="AM203" s="306"/>
      <c r="AN203" s="306"/>
      <c r="AO203" s="306"/>
    </row>
    <row r="204" spans="1:41" customFormat="1" ht="25" customHeight="1">
      <c r="A204" s="334">
        <v>190</v>
      </c>
      <c r="B204" s="909" t="str">
        <f>IF(基本情報入力シート!C243="","",基本情報入力シート!C243)</f>
        <v/>
      </c>
      <c r="C204" s="909"/>
      <c r="D204" s="909"/>
      <c r="E204" s="909"/>
      <c r="F204" s="909"/>
      <c r="G204" s="909"/>
      <c r="H204" s="909"/>
      <c r="I204" s="909"/>
      <c r="J204" s="325" t="str">
        <f>IF(基本情報入力シート!M243="","",基本情報入力シート!M243)</f>
        <v/>
      </c>
      <c r="K204" s="325" t="str">
        <f>IF(基本情報入力シート!R243="","",基本情報入力シート!R243)</f>
        <v/>
      </c>
      <c r="L204" s="325" t="str">
        <f>IF(基本情報入力シート!W243="","",基本情報入力シート!W243)</f>
        <v/>
      </c>
      <c r="M204" s="335" t="str">
        <f>IF(基本情報入力シート!X243="","",基本情報入力シート!X243)</f>
        <v/>
      </c>
      <c r="N204" s="339" t="str">
        <f>IF(基本情報入力シート!Y243="","",基本情報入力シート!Y243)</f>
        <v/>
      </c>
      <c r="O204" s="44"/>
      <c r="P204" s="1011"/>
      <c r="Q204" s="1011"/>
      <c r="R204" s="475" t="str">
        <f>IFERROR(IF(OR('別紙様式3-2（４・５月）'!Z206="ベア加算",'別紙様式3-2（４・５月）'!R206=""),"",P204*VLOOKUP(N204,【参考】数式用!$AD$2:$AH$37,MATCH(O204,【参考】数式用!$K$4:$N$4,0)+1,0)),"")</f>
        <v/>
      </c>
      <c r="S204" s="54"/>
      <c r="T204" s="1011"/>
      <c r="U204" s="1011"/>
      <c r="V204" s="483" t="str">
        <f>IFERROR(IF(AND('別紙様式3-2（４・５月）'!O206="",O204&lt;&gt;""),P204,P204*VLOOKUP(AF204,【参考】数式用4!$EY$3:$GF$106,MATCH(N204,【参考】数式用4!$EY$2:$GF$2,0))),"")</f>
        <v/>
      </c>
      <c r="W204" s="44"/>
      <c r="X204" s="464"/>
      <c r="Y204" s="992" t="str">
        <f>IFERROR(IF(OR('別紙様式3-2（４・５月）'!R206="",'別紙様式3-2（４・５月）'!Z206="ベア加算"),"",X204*VLOOKUP(N204,【参考】数式用!$AD$2:$AH$37,MATCH(W204,【参考】数式用!$K$4:$N$4,0)+1,0)),"")</f>
        <v/>
      </c>
      <c r="Z204" s="992"/>
      <c r="AA204" s="54"/>
      <c r="AB204" s="464"/>
      <c r="AC204" s="340" t="str">
        <f>IFERROR(IF(AND('別紙様式3-2（４・５月）'!O206="",W204&lt;&gt;"",W204&lt;&gt;"―"),X204,X204*VLOOKUP(AG204,【参考】数式用4!$EY$3:$GF$106,MATCH(N204,【参考】数式用4!$EY$2:$GF$2,0))),"")</f>
        <v/>
      </c>
      <c r="AD204" s="462" t="str">
        <f t="shared" si="4"/>
        <v/>
      </c>
      <c r="AE204" s="420" t="str">
        <f t="shared" si="5"/>
        <v/>
      </c>
      <c r="AF204" s="333" t="str">
        <f>IF(O204="","",'別紙様式3-2（４・５月）'!O206&amp;'別紙様式3-2（４・５月）'!P206&amp;'別紙様式3-2（４・５月）'!Q206&amp;"から"&amp;O204)</f>
        <v/>
      </c>
      <c r="AG204" s="333" t="str">
        <f>IF(OR(W204="",W204="―"),"",'別紙様式3-2（４・５月）'!O206&amp;'別紙様式3-2（４・５月）'!P206&amp;'別紙様式3-2（４・５月）'!Q206&amp;"から"&amp;W204)</f>
        <v/>
      </c>
      <c r="AH204" s="306"/>
      <c r="AI204" s="306"/>
      <c r="AJ204" s="306"/>
      <c r="AK204" s="306"/>
      <c r="AL204" s="306"/>
      <c r="AM204" s="306"/>
      <c r="AN204" s="306"/>
      <c r="AO204" s="306"/>
    </row>
    <row r="205" spans="1:41" customFormat="1" ht="25" customHeight="1">
      <c r="A205" s="334">
        <v>191</v>
      </c>
      <c r="B205" s="909" t="str">
        <f>IF(基本情報入力シート!C244="","",基本情報入力シート!C244)</f>
        <v/>
      </c>
      <c r="C205" s="909"/>
      <c r="D205" s="909"/>
      <c r="E205" s="909"/>
      <c r="F205" s="909"/>
      <c r="G205" s="909"/>
      <c r="H205" s="909"/>
      <c r="I205" s="909"/>
      <c r="J205" s="325" t="str">
        <f>IF(基本情報入力シート!M244="","",基本情報入力シート!M244)</f>
        <v/>
      </c>
      <c r="K205" s="325" t="str">
        <f>IF(基本情報入力シート!R244="","",基本情報入力シート!R244)</f>
        <v/>
      </c>
      <c r="L205" s="325" t="str">
        <f>IF(基本情報入力シート!W244="","",基本情報入力シート!W244)</f>
        <v/>
      </c>
      <c r="M205" s="335" t="str">
        <f>IF(基本情報入力シート!X244="","",基本情報入力シート!X244)</f>
        <v/>
      </c>
      <c r="N205" s="339" t="str">
        <f>IF(基本情報入力シート!Y244="","",基本情報入力シート!Y244)</f>
        <v/>
      </c>
      <c r="O205" s="44"/>
      <c r="P205" s="1011"/>
      <c r="Q205" s="1011"/>
      <c r="R205" s="475" t="str">
        <f>IFERROR(IF(OR('別紙様式3-2（４・５月）'!Z207="ベア加算",'別紙様式3-2（４・５月）'!R207=""),"",P205*VLOOKUP(N205,【参考】数式用!$AD$2:$AH$37,MATCH(O205,【参考】数式用!$K$4:$N$4,0)+1,0)),"")</f>
        <v/>
      </c>
      <c r="S205" s="54"/>
      <c r="T205" s="1011"/>
      <c r="U205" s="1011"/>
      <c r="V205" s="483" t="str">
        <f>IFERROR(IF(AND('別紙様式3-2（４・５月）'!O207="",O205&lt;&gt;""),P205,P205*VLOOKUP(AF205,【参考】数式用4!$EY$3:$GF$106,MATCH(N205,【参考】数式用4!$EY$2:$GF$2,0))),"")</f>
        <v/>
      </c>
      <c r="W205" s="44"/>
      <c r="X205" s="464"/>
      <c r="Y205" s="992" t="str">
        <f>IFERROR(IF(OR('別紙様式3-2（４・５月）'!R207="",'別紙様式3-2（４・５月）'!Z207="ベア加算"),"",X205*VLOOKUP(N205,【参考】数式用!$AD$2:$AH$37,MATCH(W205,【参考】数式用!$K$4:$N$4,0)+1,0)),"")</f>
        <v/>
      </c>
      <c r="Z205" s="992"/>
      <c r="AA205" s="54"/>
      <c r="AB205" s="464"/>
      <c r="AC205" s="340" t="str">
        <f>IFERROR(IF(AND('別紙様式3-2（４・５月）'!O207="",W205&lt;&gt;"",W205&lt;&gt;"―"),X205,X205*VLOOKUP(AG205,【参考】数式用4!$EY$3:$GF$106,MATCH(N205,【参考】数式用4!$EY$2:$GF$2,0))),"")</f>
        <v/>
      </c>
      <c r="AD205" s="462" t="str">
        <f t="shared" si="4"/>
        <v/>
      </c>
      <c r="AE205" s="420" t="str">
        <f t="shared" si="5"/>
        <v/>
      </c>
      <c r="AF205" s="333" t="str">
        <f>IF(O205="","",'別紙様式3-2（４・５月）'!O207&amp;'別紙様式3-2（４・５月）'!P207&amp;'別紙様式3-2（４・５月）'!Q207&amp;"から"&amp;O205)</f>
        <v/>
      </c>
      <c r="AG205" s="333" t="str">
        <f>IF(OR(W205="",W205="―"),"",'別紙様式3-2（４・５月）'!O207&amp;'別紙様式3-2（４・５月）'!P207&amp;'別紙様式3-2（４・５月）'!Q207&amp;"から"&amp;W205)</f>
        <v/>
      </c>
      <c r="AH205" s="306"/>
      <c r="AI205" s="306"/>
      <c r="AJ205" s="306"/>
      <c r="AK205" s="306"/>
      <c r="AL205" s="306"/>
      <c r="AM205" s="306"/>
      <c r="AN205" s="306"/>
      <c r="AO205" s="306"/>
    </row>
    <row r="206" spans="1:41" customFormat="1" ht="25" customHeight="1">
      <c r="A206" s="334">
        <v>192</v>
      </c>
      <c r="B206" s="909" t="str">
        <f>IF(基本情報入力シート!C245="","",基本情報入力シート!C245)</f>
        <v/>
      </c>
      <c r="C206" s="909"/>
      <c r="D206" s="909"/>
      <c r="E206" s="909"/>
      <c r="F206" s="909"/>
      <c r="G206" s="909"/>
      <c r="H206" s="909"/>
      <c r="I206" s="909"/>
      <c r="J206" s="325" t="str">
        <f>IF(基本情報入力シート!M245="","",基本情報入力シート!M245)</f>
        <v/>
      </c>
      <c r="K206" s="325" t="str">
        <f>IF(基本情報入力シート!R245="","",基本情報入力シート!R245)</f>
        <v/>
      </c>
      <c r="L206" s="325" t="str">
        <f>IF(基本情報入力シート!W245="","",基本情報入力シート!W245)</f>
        <v/>
      </c>
      <c r="M206" s="335" t="str">
        <f>IF(基本情報入力シート!X245="","",基本情報入力シート!X245)</f>
        <v/>
      </c>
      <c r="N206" s="339" t="str">
        <f>IF(基本情報入力シート!Y245="","",基本情報入力シート!Y245)</f>
        <v/>
      </c>
      <c r="O206" s="44"/>
      <c r="P206" s="1011"/>
      <c r="Q206" s="1011"/>
      <c r="R206" s="475" t="str">
        <f>IFERROR(IF(OR('別紙様式3-2（４・５月）'!Z208="ベア加算",'別紙様式3-2（４・５月）'!R208=""),"",P206*VLOOKUP(N206,【参考】数式用!$AD$2:$AH$37,MATCH(O206,【参考】数式用!$K$4:$N$4,0)+1,0)),"")</f>
        <v/>
      </c>
      <c r="S206" s="54"/>
      <c r="T206" s="1011"/>
      <c r="U206" s="1011"/>
      <c r="V206" s="483" t="str">
        <f>IFERROR(IF(AND('別紙様式3-2（４・５月）'!O208="",O206&lt;&gt;""),P206,P206*VLOOKUP(AF206,【参考】数式用4!$EY$3:$GF$106,MATCH(N206,【参考】数式用4!$EY$2:$GF$2,0))),"")</f>
        <v/>
      </c>
      <c r="W206" s="44"/>
      <c r="X206" s="464"/>
      <c r="Y206" s="992" t="str">
        <f>IFERROR(IF(OR('別紙様式3-2（４・５月）'!R208="",'別紙様式3-2（４・５月）'!Z208="ベア加算"),"",X206*VLOOKUP(N206,【参考】数式用!$AD$2:$AH$37,MATCH(W206,【参考】数式用!$K$4:$N$4,0)+1,0)),"")</f>
        <v/>
      </c>
      <c r="Z206" s="992"/>
      <c r="AA206" s="54"/>
      <c r="AB206" s="464"/>
      <c r="AC206" s="340" t="str">
        <f>IFERROR(IF(AND('別紙様式3-2（４・５月）'!O208="",W206&lt;&gt;"",W206&lt;&gt;"―"),X206,X206*VLOOKUP(AG206,【参考】数式用4!$EY$3:$GF$106,MATCH(N206,【参考】数式用4!$EY$2:$GF$2,0))),"")</f>
        <v/>
      </c>
      <c r="AD206" s="462" t="str">
        <f t="shared" si="4"/>
        <v/>
      </c>
      <c r="AE206" s="420" t="str">
        <f t="shared" si="5"/>
        <v/>
      </c>
      <c r="AF206" s="333" t="str">
        <f>IF(O206="","",'別紙様式3-2（４・５月）'!O208&amp;'別紙様式3-2（４・５月）'!P208&amp;'別紙様式3-2（４・５月）'!Q208&amp;"から"&amp;O206)</f>
        <v/>
      </c>
      <c r="AG206" s="333" t="str">
        <f>IF(OR(W206="",W206="―"),"",'別紙様式3-2（４・５月）'!O208&amp;'別紙様式3-2（４・５月）'!P208&amp;'別紙様式3-2（４・５月）'!Q208&amp;"から"&amp;W206)</f>
        <v/>
      </c>
      <c r="AH206" s="306"/>
      <c r="AI206" s="306"/>
      <c r="AJ206" s="306"/>
      <c r="AK206" s="306"/>
      <c r="AL206" s="306"/>
      <c r="AM206" s="306"/>
      <c r="AN206" s="306"/>
      <c r="AO206" s="306"/>
    </row>
    <row r="207" spans="1:41" customFormat="1" ht="25" customHeight="1">
      <c r="A207" s="334">
        <v>193</v>
      </c>
      <c r="B207" s="909" t="str">
        <f>IF(基本情報入力シート!C246="","",基本情報入力シート!C246)</f>
        <v/>
      </c>
      <c r="C207" s="909"/>
      <c r="D207" s="909"/>
      <c r="E207" s="909"/>
      <c r="F207" s="909"/>
      <c r="G207" s="909"/>
      <c r="H207" s="909"/>
      <c r="I207" s="909"/>
      <c r="J207" s="325" t="str">
        <f>IF(基本情報入力シート!M246="","",基本情報入力シート!M246)</f>
        <v/>
      </c>
      <c r="K207" s="325" t="str">
        <f>IF(基本情報入力シート!R246="","",基本情報入力シート!R246)</f>
        <v/>
      </c>
      <c r="L207" s="325" t="str">
        <f>IF(基本情報入力シート!W246="","",基本情報入力シート!W246)</f>
        <v/>
      </c>
      <c r="M207" s="335" t="str">
        <f>IF(基本情報入力シート!X246="","",基本情報入力シート!X246)</f>
        <v/>
      </c>
      <c r="N207" s="339" t="str">
        <f>IF(基本情報入力シート!Y246="","",基本情報入力シート!Y246)</f>
        <v/>
      </c>
      <c r="O207" s="44"/>
      <c r="P207" s="1011"/>
      <c r="Q207" s="1011"/>
      <c r="R207" s="475" t="str">
        <f>IFERROR(IF(OR('別紙様式3-2（４・５月）'!Z209="ベア加算",'別紙様式3-2（４・５月）'!R209=""),"",P207*VLOOKUP(N207,【参考】数式用!$AD$2:$AH$37,MATCH(O207,【参考】数式用!$K$4:$N$4,0)+1,0)),"")</f>
        <v/>
      </c>
      <c r="S207" s="54"/>
      <c r="T207" s="1011"/>
      <c r="U207" s="1011"/>
      <c r="V207" s="483" t="str">
        <f>IFERROR(IF(AND('別紙様式3-2（４・５月）'!O209="",O207&lt;&gt;""),P207,P207*VLOOKUP(AF207,【参考】数式用4!$EY$3:$GF$106,MATCH(N207,【参考】数式用4!$EY$2:$GF$2,0))),"")</f>
        <v/>
      </c>
      <c r="W207" s="44"/>
      <c r="X207" s="464"/>
      <c r="Y207" s="992" t="str">
        <f>IFERROR(IF(OR('別紙様式3-2（４・５月）'!R209="",'別紙様式3-2（４・５月）'!Z209="ベア加算"),"",X207*VLOOKUP(N207,【参考】数式用!$AD$2:$AH$37,MATCH(W207,【参考】数式用!$K$4:$N$4,0)+1,0)),"")</f>
        <v/>
      </c>
      <c r="Z207" s="992"/>
      <c r="AA207" s="54"/>
      <c r="AB207" s="464"/>
      <c r="AC207" s="340" t="str">
        <f>IFERROR(IF(AND('別紙様式3-2（４・５月）'!O209="",W207&lt;&gt;"",W207&lt;&gt;"―"),X207,X207*VLOOKUP(AG207,【参考】数式用4!$EY$3:$GF$106,MATCH(N207,【参考】数式用4!$EY$2:$GF$2,0))),"")</f>
        <v/>
      </c>
      <c r="AD207" s="462" t="str">
        <f t="shared" ref="AD207:AD270" si="6">IF(OR(O207="新加算Ⅰ",O207="新加算Ⅱ",O207="新加算Ⅴ（１）",O207="新加算Ⅴ（２）",O207="新加算Ⅴ（３）",O207="新加算Ⅴ（４）",O207="新加算Ⅴ（５）",O207="新加算Ⅴ（６）",O207="新加算Ⅴ（７）",O207="新加算Ⅴ（９）",O207="新加算Ⅴ（10）",O207="新加算Ⅴ（12）"),1,"")</f>
        <v/>
      </c>
      <c r="AE207" s="420" t="str">
        <f t="shared" ref="AE207:AE270" si="7">IF(OR(W207="新加算Ⅰ",W207="新加算Ⅱ"),1,"")</f>
        <v/>
      </c>
      <c r="AF207" s="333" t="str">
        <f>IF(O207="","",'別紙様式3-2（４・５月）'!O209&amp;'別紙様式3-2（４・５月）'!P209&amp;'別紙様式3-2（４・５月）'!Q209&amp;"から"&amp;O207)</f>
        <v/>
      </c>
      <c r="AG207" s="333" t="str">
        <f>IF(OR(W207="",W207="―"),"",'別紙様式3-2（４・５月）'!O209&amp;'別紙様式3-2（４・５月）'!P209&amp;'別紙様式3-2（４・５月）'!Q209&amp;"から"&amp;W207)</f>
        <v/>
      </c>
      <c r="AH207" s="306"/>
      <c r="AI207" s="306"/>
      <c r="AJ207" s="306"/>
      <c r="AK207" s="306"/>
      <c r="AL207" s="306"/>
      <c r="AM207" s="306"/>
      <c r="AN207" s="306"/>
      <c r="AO207" s="306"/>
    </row>
    <row r="208" spans="1:41" customFormat="1" ht="25" customHeight="1">
      <c r="A208" s="334">
        <v>194</v>
      </c>
      <c r="B208" s="909" t="str">
        <f>IF(基本情報入力シート!C247="","",基本情報入力シート!C247)</f>
        <v/>
      </c>
      <c r="C208" s="909"/>
      <c r="D208" s="909"/>
      <c r="E208" s="909"/>
      <c r="F208" s="909"/>
      <c r="G208" s="909"/>
      <c r="H208" s="909"/>
      <c r="I208" s="909"/>
      <c r="J208" s="325" t="str">
        <f>IF(基本情報入力シート!M247="","",基本情報入力シート!M247)</f>
        <v/>
      </c>
      <c r="K208" s="325" t="str">
        <f>IF(基本情報入力シート!R247="","",基本情報入力シート!R247)</f>
        <v/>
      </c>
      <c r="L208" s="325" t="str">
        <f>IF(基本情報入力シート!W247="","",基本情報入力シート!W247)</f>
        <v/>
      </c>
      <c r="M208" s="335" t="str">
        <f>IF(基本情報入力シート!X247="","",基本情報入力シート!X247)</f>
        <v/>
      </c>
      <c r="N208" s="339" t="str">
        <f>IF(基本情報入力シート!Y247="","",基本情報入力シート!Y247)</f>
        <v/>
      </c>
      <c r="O208" s="44"/>
      <c r="P208" s="1011"/>
      <c r="Q208" s="1011"/>
      <c r="R208" s="475" t="str">
        <f>IFERROR(IF(OR('別紙様式3-2（４・５月）'!Z210="ベア加算",'別紙様式3-2（４・５月）'!R210=""),"",P208*VLOOKUP(N208,【参考】数式用!$AD$2:$AH$37,MATCH(O208,【参考】数式用!$K$4:$N$4,0)+1,0)),"")</f>
        <v/>
      </c>
      <c r="S208" s="54"/>
      <c r="T208" s="1011"/>
      <c r="U208" s="1011"/>
      <c r="V208" s="483" t="str">
        <f>IFERROR(IF(AND('別紙様式3-2（４・５月）'!O210="",O208&lt;&gt;""),P208,P208*VLOOKUP(AF208,【参考】数式用4!$EY$3:$GF$106,MATCH(N208,【参考】数式用4!$EY$2:$GF$2,0))),"")</f>
        <v/>
      </c>
      <c r="W208" s="44"/>
      <c r="X208" s="464"/>
      <c r="Y208" s="992" t="str">
        <f>IFERROR(IF(OR('別紙様式3-2（４・５月）'!R210="",'別紙様式3-2（４・５月）'!Z210="ベア加算"),"",X208*VLOOKUP(N208,【参考】数式用!$AD$2:$AH$37,MATCH(W208,【参考】数式用!$K$4:$N$4,0)+1,0)),"")</f>
        <v/>
      </c>
      <c r="Z208" s="992"/>
      <c r="AA208" s="54"/>
      <c r="AB208" s="464"/>
      <c r="AC208" s="340" t="str">
        <f>IFERROR(IF(AND('別紙様式3-2（４・５月）'!O210="",W208&lt;&gt;"",W208&lt;&gt;"―"),X208,X208*VLOOKUP(AG208,【参考】数式用4!$EY$3:$GF$106,MATCH(N208,【参考】数式用4!$EY$2:$GF$2,0))),"")</f>
        <v/>
      </c>
      <c r="AD208" s="462" t="str">
        <f t="shared" si="6"/>
        <v/>
      </c>
      <c r="AE208" s="420" t="str">
        <f t="shared" si="7"/>
        <v/>
      </c>
      <c r="AF208" s="333" t="str">
        <f>IF(O208="","",'別紙様式3-2（４・５月）'!O210&amp;'別紙様式3-2（４・５月）'!P210&amp;'別紙様式3-2（４・５月）'!Q210&amp;"から"&amp;O208)</f>
        <v/>
      </c>
      <c r="AG208" s="333" t="str">
        <f>IF(OR(W208="",W208="―"),"",'別紙様式3-2（４・５月）'!O210&amp;'別紙様式3-2（４・５月）'!P210&amp;'別紙様式3-2（４・５月）'!Q210&amp;"から"&amp;W208)</f>
        <v/>
      </c>
      <c r="AH208" s="306"/>
      <c r="AI208" s="306"/>
      <c r="AJ208" s="306"/>
      <c r="AK208" s="306"/>
      <c r="AL208" s="306"/>
      <c r="AM208" s="306"/>
      <c r="AN208" s="306"/>
      <c r="AO208" s="306"/>
    </row>
    <row r="209" spans="1:41" customFormat="1" ht="25" customHeight="1">
      <c r="A209" s="334">
        <v>195</v>
      </c>
      <c r="B209" s="909" t="str">
        <f>IF(基本情報入力シート!C248="","",基本情報入力シート!C248)</f>
        <v/>
      </c>
      <c r="C209" s="909"/>
      <c r="D209" s="909"/>
      <c r="E209" s="909"/>
      <c r="F209" s="909"/>
      <c r="G209" s="909"/>
      <c r="H209" s="909"/>
      <c r="I209" s="909"/>
      <c r="J209" s="325" t="str">
        <f>IF(基本情報入力シート!M248="","",基本情報入力シート!M248)</f>
        <v/>
      </c>
      <c r="K209" s="325" t="str">
        <f>IF(基本情報入力シート!R248="","",基本情報入力シート!R248)</f>
        <v/>
      </c>
      <c r="L209" s="325" t="str">
        <f>IF(基本情報入力シート!W248="","",基本情報入力シート!W248)</f>
        <v/>
      </c>
      <c r="M209" s="335" t="str">
        <f>IF(基本情報入力シート!X248="","",基本情報入力シート!X248)</f>
        <v/>
      </c>
      <c r="N209" s="339" t="str">
        <f>IF(基本情報入力シート!Y248="","",基本情報入力シート!Y248)</f>
        <v/>
      </c>
      <c r="O209" s="44"/>
      <c r="P209" s="1011"/>
      <c r="Q209" s="1011"/>
      <c r="R209" s="475" t="str">
        <f>IFERROR(IF(OR('別紙様式3-2（４・５月）'!Z211="ベア加算",'別紙様式3-2（４・５月）'!R211=""),"",P209*VLOOKUP(N209,【参考】数式用!$AD$2:$AH$37,MATCH(O209,【参考】数式用!$K$4:$N$4,0)+1,0)),"")</f>
        <v/>
      </c>
      <c r="S209" s="54"/>
      <c r="T209" s="1011"/>
      <c r="U209" s="1011"/>
      <c r="V209" s="483" t="str">
        <f>IFERROR(IF(AND('別紙様式3-2（４・５月）'!O211="",O209&lt;&gt;""),P209,P209*VLOOKUP(AF209,【参考】数式用4!$EY$3:$GF$106,MATCH(N209,【参考】数式用4!$EY$2:$GF$2,0))),"")</f>
        <v/>
      </c>
      <c r="W209" s="44"/>
      <c r="X209" s="464"/>
      <c r="Y209" s="992" t="str">
        <f>IFERROR(IF(OR('別紙様式3-2（４・５月）'!R211="",'別紙様式3-2（４・５月）'!Z211="ベア加算"),"",X209*VLOOKUP(N209,【参考】数式用!$AD$2:$AH$37,MATCH(W209,【参考】数式用!$K$4:$N$4,0)+1,0)),"")</f>
        <v/>
      </c>
      <c r="Z209" s="992"/>
      <c r="AA209" s="54"/>
      <c r="AB209" s="464"/>
      <c r="AC209" s="340" t="str">
        <f>IFERROR(IF(AND('別紙様式3-2（４・５月）'!O211="",W209&lt;&gt;"",W209&lt;&gt;"―"),X209,X209*VLOOKUP(AG209,【参考】数式用4!$EY$3:$GF$106,MATCH(N209,【参考】数式用4!$EY$2:$GF$2,0))),"")</f>
        <v/>
      </c>
      <c r="AD209" s="462" t="str">
        <f t="shared" si="6"/>
        <v/>
      </c>
      <c r="AE209" s="420" t="str">
        <f t="shared" si="7"/>
        <v/>
      </c>
      <c r="AF209" s="333" t="str">
        <f>IF(O209="","",'別紙様式3-2（４・５月）'!O211&amp;'別紙様式3-2（４・５月）'!P211&amp;'別紙様式3-2（４・５月）'!Q211&amp;"から"&amp;O209)</f>
        <v/>
      </c>
      <c r="AG209" s="333" t="str">
        <f>IF(OR(W209="",W209="―"),"",'別紙様式3-2（４・５月）'!O211&amp;'別紙様式3-2（４・５月）'!P211&amp;'別紙様式3-2（４・５月）'!Q211&amp;"から"&amp;W209)</f>
        <v/>
      </c>
      <c r="AH209" s="306"/>
      <c r="AI209" s="306"/>
      <c r="AJ209" s="306"/>
      <c r="AK209" s="306"/>
      <c r="AL209" s="306"/>
      <c r="AM209" s="306"/>
      <c r="AN209" s="306"/>
      <c r="AO209" s="306"/>
    </row>
    <row r="210" spans="1:41" customFormat="1" ht="25" customHeight="1">
      <c r="A210" s="334">
        <v>196</v>
      </c>
      <c r="B210" s="909" t="str">
        <f>IF(基本情報入力シート!C249="","",基本情報入力シート!C249)</f>
        <v/>
      </c>
      <c r="C210" s="909"/>
      <c r="D210" s="909"/>
      <c r="E210" s="909"/>
      <c r="F210" s="909"/>
      <c r="G210" s="909"/>
      <c r="H210" s="909"/>
      <c r="I210" s="909"/>
      <c r="J210" s="325" t="str">
        <f>IF(基本情報入力シート!M249="","",基本情報入力シート!M249)</f>
        <v/>
      </c>
      <c r="K210" s="325" t="str">
        <f>IF(基本情報入力シート!R249="","",基本情報入力シート!R249)</f>
        <v/>
      </c>
      <c r="L210" s="325" t="str">
        <f>IF(基本情報入力シート!W249="","",基本情報入力シート!W249)</f>
        <v/>
      </c>
      <c r="M210" s="335" t="str">
        <f>IF(基本情報入力シート!X249="","",基本情報入力シート!X249)</f>
        <v/>
      </c>
      <c r="N210" s="339" t="str">
        <f>IF(基本情報入力シート!Y249="","",基本情報入力シート!Y249)</f>
        <v/>
      </c>
      <c r="O210" s="44"/>
      <c r="P210" s="1011"/>
      <c r="Q210" s="1011"/>
      <c r="R210" s="475" t="str">
        <f>IFERROR(IF(OR('別紙様式3-2（４・５月）'!Z212="ベア加算",'別紙様式3-2（４・５月）'!R212=""),"",P210*VLOOKUP(N210,【参考】数式用!$AD$2:$AH$37,MATCH(O210,【参考】数式用!$K$4:$N$4,0)+1,0)),"")</f>
        <v/>
      </c>
      <c r="S210" s="54"/>
      <c r="T210" s="1011"/>
      <c r="U210" s="1011"/>
      <c r="V210" s="483" t="str">
        <f>IFERROR(IF(AND('別紙様式3-2（４・５月）'!O212="",O210&lt;&gt;""),P210,P210*VLOOKUP(AF210,【参考】数式用4!$EY$3:$GF$106,MATCH(N210,【参考】数式用4!$EY$2:$GF$2,0))),"")</f>
        <v/>
      </c>
      <c r="W210" s="44"/>
      <c r="X210" s="464"/>
      <c r="Y210" s="992" t="str">
        <f>IFERROR(IF(OR('別紙様式3-2（４・５月）'!R212="",'別紙様式3-2（４・５月）'!Z212="ベア加算"),"",X210*VLOOKUP(N210,【参考】数式用!$AD$2:$AH$37,MATCH(W210,【参考】数式用!$K$4:$N$4,0)+1,0)),"")</f>
        <v/>
      </c>
      <c r="Z210" s="992"/>
      <c r="AA210" s="54"/>
      <c r="AB210" s="464"/>
      <c r="AC210" s="340" t="str">
        <f>IFERROR(IF(AND('別紙様式3-2（４・５月）'!O212="",W210&lt;&gt;"",W210&lt;&gt;"―"),X210,X210*VLOOKUP(AG210,【参考】数式用4!$EY$3:$GF$106,MATCH(N210,【参考】数式用4!$EY$2:$GF$2,0))),"")</f>
        <v/>
      </c>
      <c r="AD210" s="462" t="str">
        <f t="shared" si="6"/>
        <v/>
      </c>
      <c r="AE210" s="420" t="str">
        <f t="shared" si="7"/>
        <v/>
      </c>
      <c r="AF210" s="333" t="str">
        <f>IF(O210="","",'別紙様式3-2（４・５月）'!O212&amp;'別紙様式3-2（４・５月）'!P212&amp;'別紙様式3-2（４・５月）'!Q212&amp;"から"&amp;O210)</f>
        <v/>
      </c>
      <c r="AG210" s="333" t="str">
        <f>IF(OR(W210="",W210="―"),"",'別紙様式3-2（４・５月）'!O212&amp;'別紙様式3-2（４・５月）'!P212&amp;'別紙様式3-2（４・５月）'!Q212&amp;"から"&amp;W210)</f>
        <v/>
      </c>
      <c r="AH210" s="306"/>
      <c r="AI210" s="306"/>
      <c r="AJ210" s="306"/>
      <c r="AK210" s="306"/>
      <c r="AL210" s="306"/>
      <c r="AM210" s="306"/>
      <c r="AN210" s="306"/>
      <c r="AO210" s="306"/>
    </row>
    <row r="211" spans="1:41" customFormat="1" ht="25" customHeight="1">
      <c r="A211" s="334">
        <v>197</v>
      </c>
      <c r="B211" s="909" t="str">
        <f>IF(基本情報入力シート!C250="","",基本情報入力シート!C250)</f>
        <v/>
      </c>
      <c r="C211" s="909"/>
      <c r="D211" s="909"/>
      <c r="E211" s="909"/>
      <c r="F211" s="909"/>
      <c r="G211" s="909"/>
      <c r="H211" s="909"/>
      <c r="I211" s="909"/>
      <c r="J211" s="325" t="str">
        <f>IF(基本情報入力シート!M250="","",基本情報入力シート!M250)</f>
        <v/>
      </c>
      <c r="K211" s="325" t="str">
        <f>IF(基本情報入力シート!R250="","",基本情報入力シート!R250)</f>
        <v/>
      </c>
      <c r="L211" s="325" t="str">
        <f>IF(基本情報入力シート!W250="","",基本情報入力シート!W250)</f>
        <v/>
      </c>
      <c r="M211" s="335" t="str">
        <f>IF(基本情報入力シート!X250="","",基本情報入力シート!X250)</f>
        <v/>
      </c>
      <c r="N211" s="339" t="str">
        <f>IF(基本情報入力シート!Y250="","",基本情報入力シート!Y250)</f>
        <v/>
      </c>
      <c r="O211" s="44"/>
      <c r="P211" s="1011"/>
      <c r="Q211" s="1011"/>
      <c r="R211" s="475" t="str">
        <f>IFERROR(IF(OR('別紙様式3-2（４・５月）'!Z213="ベア加算",'別紙様式3-2（４・５月）'!R213=""),"",P211*VLOOKUP(N211,【参考】数式用!$AD$2:$AH$37,MATCH(O211,【参考】数式用!$K$4:$N$4,0)+1,0)),"")</f>
        <v/>
      </c>
      <c r="S211" s="54"/>
      <c r="T211" s="1011"/>
      <c r="U211" s="1011"/>
      <c r="V211" s="483" t="str">
        <f>IFERROR(IF(AND('別紙様式3-2（４・５月）'!O213="",O211&lt;&gt;""),P211,P211*VLOOKUP(AF211,【参考】数式用4!$EY$3:$GF$106,MATCH(N211,【参考】数式用4!$EY$2:$GF$2,0))),"")</f>
        <v/>
      </c>
      <c r="W211" s="44"/>
      <c r="X211" s="464"/>
      <c r="Y211" s="992" t="str">
        <f>IFERROR(IF(OR('別紙様式3-2（４・５月）'!R213="",'別紙様式3-2（４・５月）'!Z213="ベア加算"),"",X211*VLOOKUP(N211,【参考】数式用!$AD$2:$AH$37,MATCH(W211,【参考】数式用!$K$4:$N$4,0)+1,0)),"")</f>
        <v/>
      </c>
      <c r="Z211" s="992"/>
      <c r="AA211" s="54"/>
      <c r="AB211" s="464"/>
      <c r="AC211" s="340" t="str">
        <f>IFERROR(IF(AND('別紙様式3-2（４・５月）'!O213="",W211&lt;&gt;"",W211&lt;&gt;"―"),X211,X211*VLOOKUP(AG211,【参考】数式用4!$EY$3:$GF$106,MATCH(N211,【参考】数式用4!$EY$2:$GF$2,0))),"")</f>
        <v/>
      </c>
      <c r="AD211" s="462" t="str">
        <f t="shared" si="6"/>
        <v/>
      </c>
      <c r="AE211" s="420" t="str">
        <f t="shared" si="7"/>
        <v/>
      </c>
      <c r="AF211" s="333" t="str">
        <f>IF(O211="","",'別紙様式3-2（４・５月）'!O213&amp;'別紙様式3-2（４・５月）'!P213&amp;'別紙様式3-2（４・５月）'!Q213&amp;"から"&amp;O211)</f>
        <v/>
      </c>
      <c r="AG211" s="333" t="str">
        <f>IF(OR(W211="",W211="―"),"",'別紙様式3-2（４・５月）'!O213&amp;'別紙様式3-2（４・５月）'!P213&amp;'別紙様式3-2（４・５月）'!Q213&amp;"から"&amp;W211)</f>
        <v/>
      </c>
      <c r="AH211" s="306"/>
      <c r="AI211" s="306"/>
      <c r="AJ211" s="306"/>
      <c r="AK211" s="306"/>
      <c r="AL211" s="306"/>
      <c r="AM211" s="306"/>
      <c r="AN211" s="306"/>
      <c r="AO211" s="306"/>
    </row>
    <row r="212" spans="1:41" customFormat="1" ht="25" customHeight="1">
      <c r="A212" s="334">
        <v>198</v>
      </c>
      <c r="B212" s="909" t="str">
        <f>IF(基本情報入力シート!C251="","",基本情報入力シート!C251)</f>
        <v/>
      </c>
      <c r="C212" s="909"/>
      <c r="D212" s="909"/>
      <c r="E212" s="909"/>
      <c r="F212" s="909"/>
      <c r="G212" s="909"/>
      <c r="H212" s="909"/>
      <c r="I212" s="909"/>
      <c r="J212" s="325" t="str">
        <f>IF(基本情報入力シート!M251="","",基本情報入力シート!M251)</f>
        <v/>
      </c>
      <c r="K212" s="325" t="str">
        <f>IF(基本情報入力シート!R251="","",基本情報入力シート!R251)</f>
        <v/>
      </c>
      <c r="L212" s="325" t="str">
        <f>IF(基本情報入力シート!W251="","",基本情報入力シート!W251)</f>
        <v/>
      </c>
      <c r="M212" s="335" t="str">
        <f>IF(基本情報入力シート!X251="","",基本情報入力シート!X251)</f>
        <v/>
      </c>
      <c r="N212" s="339" t="str">
        <f>IF(基本情報入力シート!Y251="","",基本情報入力シート!Y251)</f>
        <v/>
      </c>
      <c r="O212" s="44"/>
      <c r="P212" s="1011"/>
      <c r="Q212" s="1011"/>
      <c r="R212" s="475" t="str">
        <f>IFERROR(IF(OR('別紙様式3-2（４・５月）'!Z214="ベア加算",'別紙様式3-2（４・５月）'!R214=""),"",P212*VLOOKUP(N212,【参考】数式用!$AD$2:$AH$37,MATCH(O212,【参考】数式用!$K$4:$N$4,0)+1,0)),"")</f>
        <v/>
      </c>
      <c r="S212" s="54"/>
      <c r="T212" s="1011"/>
      <c r="U212" s="1011"/>
      <c r="V212" s="483" t="str">
        <f>IFERROR(IF(AND('別紙様式3-2（４・５月）'!O214="",O212&lt;&gt;""),P212,P212*VLOOKUP(AF212,【参考】数式用4!$EY$3:$GF$106,MATCH(N212,【参考】数式用4!$EY$2:$GF$2,0))),"")</f>
        <v/>
      </c>
      <c r="W212" s="44"/>
      <c r="X212" s="464"/>
      <c r="Y212" s="992" t="str">
        <f>IFERROR(IF(OR('別紙様式3-2（４・５月）'!R214="",'別紙様式3-2（４・５月）'!Z214="ベア加算"),"",X212*VLOOKUP(N212,【参考】数式用!$AD$2:$AH$37,MATCH(W212,【参考】数式用!$K$4:$N$4,0)+1,0)),"")</f>
        <v/>
      </c>
      <c r="Z212" s="992"/>
      <c r="AA212" s="54"/>
      <c r="AB212" s="464"/>
      <c r="AC212" s="340" t="str">
        <f>IFERROR(IF(AND('別紙様式3-2（４・５月）'!O214="",W212&lt;&gt;"",W212&lt;&gt;"―"),X212,X212*VLOOKUP(AG212,【参考】数式用4!$EY$3:$GF$106,MATCH(N212,【参考】数式用4!$EY$2:$GF$2,0))),"")</f>
        <v/>
      </c>
      <c r="AD212" s="462" t="str">
        <f t="shared" si="6"/>
        <v/>
      </c>
      <c r="AE212" s="420" t="str">
        <f t="shared" si="7"/>
        <v/>
      </c>
      <c r="AF212" s="333" t="str">
        <f>IF(O212="","",'別紙様式3-2（４・５月）'!O214&amp;'別紙様式3-2（４・５月）'!P214&amp;'別紙様式3-2（４・５月）'!Q214&amp;"から"&amp;O212)</f>
        <v/>
      </c>
      <c r="AG212" s="333" t="str">
        <f>IF(OR(W212="",W212="―"),"",'別紙様式3-2（４・５月）'!O214&amp;'別紙様式3-2（４・５月）'!P214&amp;'別紙様式3-2（４・５月）'!Q214&amp;"から"&amp;W212)</f>
        <v/>
      </c>
      <c r="AH212" s="306"/>
      <c r="AI212" s="306"/>
      <c r="AJ212" s="306"/>
      <c r="AK212" s="306"/>
      <c r="AL212" s="306"/>
      <c r="AM212" s="306"/>
      <c r="AN212" s="306"/>
      <c r="AO212" s="306"/>
    </row>
    <row r="213" spans="1:41" customFormat="1" ht="25" customHeight="1">
      <c r="A213" s="334">
        <v>199</v>
      </c>
      <c r="B213" s="909" t="str">
        <f>IF(基本情報入力シート!C252="","",基本情報入力シート!C252)</f>
        <v/>
      </c>
      <c r="C213" s="909"/>
      <c r="D213" s="909"/>
      <c r="E213" s="909"/>
      <c r="F213" s="909"/>
      <c r="G213" s="909"/>
      <c r="H213" s="909"/>
      <c r="I213" s="909"/>
      <c r="J213" s="325" t="str">
        <f>IF(基本情報入力シート!M252="","",基本情報入力シート!M252)</f>
        <v/>
      </c>
      <c r="K213" s="325" t="str">
        <f>IF(基本情報入力シート!R252="","",基本情報入力シート!R252)</f>
        <v/>
      </c>
      <c r="L213" s="325" t="str">
        <f>IF(基本情報入力シート!W252="","",基本情報入力シート!W252)</f>
        <v/>
      </c>
      <c r="M213" s="335" t="str">
        <f>IF(基本情報入力シート!X252="","",基本情報入力シート!X252)</f>
        <v/>
      </c>
      <c r="N213" s="339" t="str">
        <f>IF(基本情報入力シート!Y252="","",基本情報入力シート!Y252)</f>
        <v/>
      </c>
      <c r="O213" s="44"/>
      <c r="P213" s="1011"/>
      <c r="Q213" s="1011"/>
      <c r="R213" s="475" t="str">
        <f>IFERROR(IF(OR('別紙様式3-2（４・５月）'!Z215="ベア加算",'別紙様式3-2（４・５月）'!R215=""),"",P213*VLOOKUP(N213,【参考】数式用!$AD$2:$AH$37,MATCH(O213,【参考】数式用!$K$4:$N$4,0)+1,0)),"")</f>
        <v/>
      </c>
      <c r="S213" s="54"/>
      <c r="T213" s="1011"/>
      <c r="U213" s="1011"/>
      <c r="V213" s="483" t="str">
        <f>IFERROR(IF(AND('別紙様式3-2（４・５月）'!O215="",O213&lt;&gt;""),P213,P213*VLOOKUP(AF213,【参考】数式用4!$EY$3:$GF$106,MATCH(N213,【参考】数式用4!$EY$2:$GF$2,0))),"")</f>
        <v/>
      </c>
      <c r="W213" s="44"/>
      <c r="X213" s="464"/>
      <c r="Y213" s="992" t="str">
        <f>IFERROR(IF(OR('別紙様式3-2（４・５月）'!R215="",'別紙様式3-2（４・５月）'!Z215="ベア加算"),"",X213*VLOOKUP(N213,【参考】数式用!$AD$2:$AH$37,MATCH(W213,【参考】数式用!$K$4:$N$4,0)+1,0)),"")</f>
        <v/>
      </c>
      <c r="Z213" s="992"/>
      <c r="AA213" s="54"/>
      <c r="AB213" s="464"/>
      <c r="AC213" s="340" t="str">
        <f>IFERROR(IF(AND('別紙様式3-2（４・５月）'!O215="",W213&lt;&gt;"",W213&lt;&gt;"―"),X213,X213*VLOOKUP(AG213,【参考】数式用4!$EY$3:$GF$106,MATCH(N213,【参考】数式用4!$EY$2:$GF$2,0))),"")</f>
        <v/>
      </c>
      <c r="AD213" s="462" t="str">
        <f t="shared" si="6"/>
        <v/>
      </c>
      <c r="AE213" s="420" t="str">
        <f t="shared" si="7"/>
        <v/>
      </c>
      <c r="AF213" s="333" t="str">
        <f>IF(O213="","",'別紙様式3-2（４・５月）'!O215&amp;'別紙様式3-2（４・５月）'!P215&amp;'別紙様式3-2（４・５月）'!Q215&amp;"から"&amp;O213)</f>
        <v/>
      </c>
      <c r="AG213" s="333" t="str">
        <f>IF(OR(W213="",W213="―"),"",'別紙様式3-2（４・５月）'!O215&amp;'別紙様式3-2（４・５月）'!P215&amp;'別紙様式3-2（４・５月）'!Q215&amp;"から"&amp;W213)</f>
        <v/>
      </c>
      <c r="AH213" s="306"/>
      <c r="AI213" s="306"/>
      <c r="AJ213" s="306"/>
      <c r="AK213" s="306"/>
      <c r="AL213" s="306"/>
      <c r="AM213" s="306"/>
      <c r="AN213" s="306"/>
      <c r="AO213" s="306"/>
    </row>
    <row r="214" spans="1:41" s="324" customFormat="1" ht="25" customHeight="1">
      <c r="A214" s="469" t="s">
        <v>285</v>
      </c>
      <c r="B214" s="909" t="str">
        <f>IF(基本情報入力シート!C253="","",基本情報入力シート!C253)</f>
        <v/>
      </c>
      <c r="C214" s="909"/>
      <c r="D214" s="909"/>
      <c r="E214" s="909"/>
      <c r="F214" s="909"/>
      <c r="G214" s="909"/>
      <c r="H214" s="909"/>
      <c r="I214" s="909"/>
      <c r="J214" s="325" t="str">
        <f>IF(基本情報入力シート!M253="","",基本情報入力シート!M253)</f>
        <v/>
      </c>
      <c r="K214" s="325" t="str">
        <f>IF(基本情報入力シート!R253="","",基本情報入力シート!R253)</f>
        <v/>
      </c>
      <c r="L214" s="325" t="str">
        <f>IF(基本情報入力シート!W253="","",基本情報入力シート!W253)</f>
        <v/>
      </c>
      <c r="M214" s="335" t="str">
        <f>IF(基本情報入力シート!X253="","",基本情報入力シート!X253)</f>
        <v/>
      </c>
      <c r="N214" s="339" t="str">
        <f>IF(基本情報入力シート!Y253="","",基本情報入力シート!Y253)</f>
        <v/>
      </c>
      <c r="O214" s="44"/>
      <c r="P214" s="1011"/>
      <c r="Q214" s="1011"/>
      <c r="R214" s="475" t="str">
        <f>IFERROR(IF(OR('別紙様式3-2（４・５月）'!Z216="ベア加算",'別紙様式3-2（４・５月）'!R216=""),"",P214*VLOOKUP(N214,【参考】数式用!$AD$2:$AH$37,MATCH(O214,【参考】数式用!$K$4:$N$4,0)+1,0)),"")</f>
        <v/>
      </c>
      <c r="S214" s="54"/>
      <c r="T214" s="1011"/>
      <c r="U214" s="1011"/>
      <c r="V214" s="483" t="str">
        <f>IFERROR(IF(AND('別紙様式3-2（４・５月）'!O216="",O214&lt;&gt;""),P214,P214*VLOOKUP(AF214,【参考】数式用4!$EY$3:$GF$106,MATCH(N214,【参考】数式用4!$EY$2:$GF$2,0))),"")</f>
        <v/>
      </c>
      <c r="W214" s="44"/>
      <c r="X214" s="464"/>
      <c r="Y214" s="992" t="str">
        <f>IFERROR(IF(OR('別紙様式3-2（４・５月）'!R216="",'別紙様式3-2（４・５月）'!Z216="ベア加算"),"",X214*VLOOKUP(N214,【参考】数式用!$AD$2:$AH$37,MATCH(W214,【参考】数式用!$K$4:$N$4,0)+1,0)),"")</f>
        <v/>
      </c>
      <c r="Z214" s="992"/>
      <c r="AA214" s="54"/>
      <c r="AB214" s="464"/>
      <c r="AC214" s="340" t="str">
        <f>IFERROR(IF(AND('別紙様式3-2（４・５月）'!O216="",W214&lt;&gt;"",W214&lt;&gt;"―"),X214,X214*VLOOKUP(AG214,【参考】数式用4!$EY$3:$GF$106,MATCH(N214,【参考】数式用4!$EY$2:$GF$2,0))),"")</f>
        <v/>
      </c>
      <c r="AD214" s="462" t="str">
        <f t="shared" si="6"/>
        <v/>
      </c>
      <c r="AE214" s="420" t="str">
        <f t="shared" si="7"/>
        <v/>
      </c>
      <c r="AF214" s="419" t="str">
        <f>IF(O214="","",'別紙様式3-2（４・５月）'!O216&amp;'別紙様式3-2（４・５月）'!P216&amp;'別紙様式3-2（４・５月）'!Q216&amp;"から"&amp;O214)</f>
        <v/>
      </c>
      <c r="AG214" s="333" t="str">
        <f>IF(OR(W214="",W214="―"),"",'別紙様式3-2（４・５月）'!O216&amp;'別紙様式3-2（４・５月）'!P216&amp;'別紙様式3-2（４・５月）'!Q216&amp;"から"&amp;W214)</f>
        <v/>
      </c>
    </row>
    <row r="215" spans="1:41" ht="25" customHeight="1">
      <c r="A215" s="334">
        <v>200</v>
      </c>
      <c r="B215" s="909" t="str">
        <f>IF(基本情報入力シート!C254="","",基本情報入力シート!C254)</f>
        <v/>
      </c>
      <c r="C215" s="909"/>
      <c r="D215" s="909"/>
      <c r="E215" s="909"/>
      <c r="F215" s="909"/>
      <c r="G215" s="909"/>
      <c r="H215" s="909"/>
      <c r="I215" s="909"/>
      <c r="J215" s="325" t="str">
        <f>IF(基本情報入力シート!M254="","",基本情報入力シート!M254)</f>
        <v/>
      </c>
      <c r="K215" s="325" t="str">
        <f>IF(基本情報入力シート!R254="","",基本情報入力シート!R254)</f>
        <v/>
      </c>
      <c r="L215" s="325" t="str">
        <f>IF(基本情報入力シート!W254="","",基本情報入力シート!W254)</f>
        <v/>
      </c>
      <c r="M215" s="335" t="str">
        <f>IF(基本情報入力シート!X254="","",基本情報入力シート!X254)</f>
        <v/>
      </c>
      <c r="N215" s="339" t="str">
        <f>IF(基本情報入力シート!Y254="","",基本情報入力シート!Y254)</f>
        <v/>
      </c>
      <c r="O215" s="44"/>
      <c r="P215" s="1011"/>
      <c r="Q215" s="1011"/>
      <c r="R215" s="475" t="str">
        <f>IFERROR(IF(OR('別紙様式3-2（４・５月）'!Z217="ベア加算",'別紙様式3-2（４・５月）'!R217=""),"",P215*VLOOKUP(N215,【参考】数式用!$AD$2:$AH$37,MATCH(O215,【参考】数式用!$K$4:$N$4,0)+1,0)),"")</f>
        <v/>
      </c>
      <c r="S215" s="54"/>
      <c r="T215" s="1011"/>
      <c r="U215" s="1011"/>
      <c r="V215" s="483" t="str">
        <f>IFERROR(IF(AND('別紙様式3-2（４・５月）'!O217="",O215&lt;&gt;""),P215,P215*VLOOKUP(AF215,【参考】数式用4!$EY$3:$GF$106,MATCH(N215,【参考】数式用4!$EY$2:$GF$2,0))),"")</f>
        <v/>
      </c>
      <c r="W215" s="44"/>
      <c r="X215" s="464"/>
      <c r="Y215" s="992" t="str">
        <f>IFERROR(IF(OR('別紙様式3-2（４・５月）'!R217="",'別紙様式3-2（４・５月）'!Z217="ベア加算"),"",X215*VLOOKUP(N215,【参考】数式用!$AD$2:$AH$37,MATCH(W215,【参考】数式用!$K$4:$N$4,0)+1,0)),"")</f>
        <v/>
      </c>
      <c r="Z215" s="992"/>
      <c r="AA215" s="54"/>
      <c r="AB215" s="464"/>
      <c r="AC215" s="340" t="str">
        <f>IFERROR(IF(AND('別紙様式3-2（４・５月）'!O217="",W215&lt;&gt;"",W215&lt;&gt;"―"),X215,X215*VLOOKUP(AG215,【参考】数式用4!$EY$3:$GF$106,MATCH(N215,【参考】数式用4!$EY$2:$GF$2,0))),"")</f>
        <v/>
      </c>
      <c r="AD215" s="462" t="str">
        <f t="shared" si="6"/>
        <v/>
      </c>
      <c r="AE215" s="420" t="str">
        <f t="shared" si="7"/>
        <v/>
      </c>
      <c r="AF215" s="419" t="str">
        <f>IF(O215="","",'別紙様式3-2（４・５月）'!O217&amp;'別紙様式3-2（４・５月）'!P217&amp;'別紙様式3-2（４・５月）'!Q217&amp;"から"&amp;O215)</f>
        <v/>
      </c>
      <c r="AG215" s="333" t="str">
        <f>IF(OR(W215="",W215="―"),"",'別紙様式3-2（４・５月）'!O217&amp;'別紙様式3-2（４・５月）'!P217&amp;'別紙様式3-2（４・５月）'!Q217&amp;"から"&amp;W215)</f>
        <v/>
      </c>
    </row>
    <row r="216" spans="1:41" ht="25" customHeight="1">
      <c r="A216" s="334">
        <v>201</v>
      </c>
      <c r="B216" s="909" t="str">
        <f>IF(基本情報入力シート!C255="","",基本情報入力シート!C255)</f>
        <v/>
      </c>
      <c r="C216" s="909"/>
      <c r="D216" s="909"/>
      <c r="E216" s="909"/>
      <c r="F216" s="909"/>
      <c r="G216" s="909"/>
      <c r="H216" s="909"/>
      <c r="I216" s="909"/>
      <c r="J216" s="325" t="str">
        <f>IF(基本情報入力シート!M255="","",基本情報入力シート!M255)</f>
        <v/>
      </c>
      <c r="K216" s="325" t="str">
        <f>IF(基本情報入力シート!R255="","",基本情報入力シート!R255)</f>
        <v/>
      </c>
      <c r="L216" s="325" t="str">
        <f>IF(基本情報入力シート!W255="","",基本情報入力シート!W255)</f>
        <v/>
      </c>
      <c r="M216" s="335" t="str">
        <f>IF(基本情報入力シート!X255="","",基本情報入力シート!X255)</f>
        <v/>
      </c>
      <c r="N216" s="339" t="str">
        <f>IF(基本情報入力シート!Y255="","",基本情報入力シート!Y255)</f>
        <v/>
      </c>
      <c r="O216" s="44"/>
      <c r="P216" s="1011"/>
      <c r="Q216" s="1011"/>
      <c r="R216" s="475" t="str">
        <f>IFERROR(IF(OR('別紙様式3-2（４・５月）'!Z218="ベア加算",'別紙様式3-2（４・５月）'!R218=""),"",P216*VLOOKUP(N216,【参考】数式用!$AD$2:$AH$37,MATCH(O216,【参考】数式用!$K$4:$N$4,0)+1,0)),"")</f>
        <v/>
      </c>
      <c r="S216" s="54"/>
      <c r="T216" s="1011"/>
      <c r="U216" s="1011"/>
      <c r="V216" s="483" t="str">
        <f>IFERROR(IF(AND('別紙様式3-2（４・５月）'!O218="",O216&lt;&gt;""),P216,P216*VLOOKUP(AF216,【参考】数式用4!$EY$3:$GF$106,MATCH(N216,【参考】数式用4!$EY$2:$GF$2,0))),"")</f>
        <v/>
      </c>
      <c r="W216" s="44"/>
      <c r="X216" s="464"/>
      <c r="Y216" s="992" t="str">
        <f>IFERROR(IF(OR('別紙様式3-2（４・５月）'!R218="",'別紙様式3-2（４・５月）'!Z218="ベア加算"),"",X216*VLOOKUP(N216,【参考】数式用!$AD$2:$AH$37,MATCH(W216,【参考】数式用!$K$4:$N$4,0)+1,0)),"")</f>
        <v/>
      </c>
      <c r="Z216" s="992"/>
      <c r="AA216" s="54"/>
      <c r="AB216" s="464"/>
      <c r="AC216" s="340" t="str">
        <f>IFERROR(IF(AND('別紙様式3-2（４・５月）'!O218="",W216&lt;&gt;"",W216&lt;&gt;"―"),X216,X216*VLOOKUP(AG216,【参考】数式用4!$EY$3:$GF$106,MATCH(N216,【参考】数式用4!$EY$2:$GF$2,0))),"")</f>
        <v/>
      </c>
      <c r="AD216" s="462" t="str">
        <f t="shared" si="6"/>
        <v/>
      </c>
      <c r="AE216" s="420" t="str">
        <f t="shared" si="7"/>
        <v/>
      </c>
      <c r="AF216" s="419" t="str">
        <f>IF(O216="","",'別紙様式3-2（４・５月）'!O218&amp;'別紙様式3-2（４・５月）'!P218&amp;'別紙様式3-2（４・５月）'!Q218&amp;"から"&amp;O216)</f>
        <v/>
      </c>
      <c r="AG216" s="333" t="str">
        <f>IF(OR(W216="",W216="―"),"",'別紙様式3-2（４・５月）'!O218&amp;'別紙様式3-2（４・５月）'!P218&amp;'別紙様式3-2（４・５月）'!Q218&amp;"から"&amp;W216)</f>
        <v/>
      </c>
    </row>
    <row r="217" spans="1:41" ht="25" customHeight="1">
      <c r="A217" s="334">
        <v>202</v>
      </c>
      <c r="B217" s="909" t="str">
        <f>IF(基本情報入力シート!C256="","",基本情報入力シート!C256)</f>
        <v/>
      </c>
      <c r="C217" s="909"/>
      <c r="D217" s="909"/>
      <c r="E217" s="909"/>
      <c r="F217" s="909"/>
      <c r="G217" s="909"/>
      <c r="H217" s="909"/>
      <c r="I217" s="909"/>
      <c r="J217" s="325" t="str">
        <f>IF(基本情報入力シート!M256="","",基本情報入力シート!M256)</f>
        <v/>
      </c>
      <c r="K217" s="325" t="str">
        <f>IF(基本情報入力シート!R256="","",基本情報入力シート!R256)</f>
        <v/>
      </c>
      <c r="L217" s="325" t="str">
        <f>IF(基本情報入力シート!W256="","",基本情報入力シート!W256)</f>
        <v/>
      </c>
      <c r="M217" s="335" t="str">
        <f>IF(基本情報入力シート!X256="","",基本情報入力シート!X256)</f>
        <v/>
      </c>
      <c r="N217" s="339" t="str">
        <f>IF(基本情報入力シート!Y256="","",基本情報入力シート!Y256)</f>
        <v/>
      </c>
      <c r="O217" s="44"/>
      <c r="P217" s="1011"/>
      <c r="Q217" s="1011"/>
      <c r="R217" s="475" t="str">
        <f>IFERROR(IF(OR('別紙様式3-2（４・５月）'!Z219="ベア加算",'別紙様式3-2（４・５月）'!R219=""),"",P217*VLOOKUP(N217,【参考】数式用!$AD$2:$AH$37,MATCH(O217,【参考】数式用!$K$4:$N$4,0)+1,0)),"")</f>
        <v/>
      </c>
      <c r="S217" s="54"/>
      <c r="T217" s="1011"/>
      <c r="U217" s="1011"/>
      <c r="V217" s="483" t="str">
        <f>IFERROR(IF(AND('別紙様式3-2（４・５月）'!O219="",O217&lt;&gt;""),P217,P217*VLOOKUP(AF217,【参考】数式用4!$EY$3:$GF$106,MATCH(N217,【参考】数式用4!$EY$2:$GF$2,0))),"")</f>
        <v/>
      </c>
      <c r="W217" s="44"/>
      <c r="X217" s="464"/>
      <c r="Y217" s="992" t="str">
        <f>IFERROR(IF(OR('別紙様式3-2（４・５月）'!R219="",'別紙様式3-2（４・５月）'!Z219="ベア加算"),"",X217*VLOOKUP(N217,【参考】数式用!$AD$2:$AH$37,MATCH(W217,【参考】数式用!$K$4:$N$4,0)+1,0)),"")</f>
        <v/>
      </c>
      <c r="Z217" s="992"/>
      <c r="AA217" s="54"/>
      <c r="AB217" s="464"/>
      <c r="AC217" s="340" t="str">
        <f>IFERROR(IF(AND('別紙様式3-2（４・５月）'!O219="",W217&lt;&gt;"",W217&lt;&gt;"―"),X217,X217*VLOOKUP(AG217,【参考】数式用4!$EY$3:$GF$106,MATCH(N217,【参考】数式用4!$EY$2:$GF$2,0))),"")</f>
        <v/>
      </c>
      <c r="AD217" s="462" t="str">
        <f t="shared" si="6"/>
        <v/>
      </c>
      <c r="AE217" s="420" t="str">
        <f t="shared" si="7"/>
        <v/>
      </c>
      <c r="AF217" s="333" t="str">
        <f>IF(O217="","",'別紙様式3-2（４・５月）'!O219&amp;'別紙様式3-2（４・５月）'!P219&amp;'別紙様式3-2（４・５月）'!Q219&amp;"から"&amp;O217)</f>
        <v/>
      </c>
      <c r="AG217" s="333" t="str">
        <f>IF(OR(W217="",W217="―"),"",'別紙様式3-2（４・５月）'!O219&amp;'別紙様式3-2（４・５月）'!P219&amp;'別紙様式3-2（４・５月）'!Q219&amp;"から"&amp;W217)</f>
        <v/>
      </c>
    </row>
    <row r="218" spans="1:41" ht="25" customHeight="1">
      <c r="A218" s="334">
        <v>203</v>
      </c>
      <c r="B218" s="909" t="str">
        <f>IF(基本情報入力シート!C257="","",基本情報入力シート!C257)</f>
        <v/>
      </c>
      <c r="C218" s="909"/>
      <c r="D218" s="909"/>
      <c r="E218" s="909"/>
      <c r="F218" s="909"/>
      <c r="G218" s="909"/>
      <c r="H218" s="909"/>
      <c r="I218" s="909"/>
      <c r="J218" s="325" t="str">
        <f>IF(基本情報入力シート!M257="","",基本情報入力シート!M257)</f>
        <v/>
      </c>
      <c r="K218" s="325" t="str">
        <f>IF(基本情報入力シート!R257="","",基本情報入力シート!R257)</f>
        <v/>
      </c>
      <c r="L218" s="325" t="str">
        <f>IF(基本情報入力シート!W257="","",基本情報入力シート!W257)</f>
        <v/>
      </c>
      <c r="M218" s="335" t="str">
        <f>IF(基本情報入力シート!X257="","",基本情報入力シート!X257)</f>
        <v/>
      </c>
      <c r="N218" s="339" t="str">
        <f>IF(基本情報入力シート!Y257="","",基本情報入力シート!Y257)</f>
        <v/>
      </c>
      <c r="O218" s="44"/>
      <c r="P218" s="1011"/>
      <c r="Q218" s="1011"/>
      <c r="R218" s="475" t="str">
        <f>IFERROR(IF(OR('別紙様式3-2（４・５月）'!Z220="ベア加算",'別紙様式3-2（４・５月）'!R220=""),"",P218*VLOOKUP(N218,【参考】数式用!$AD$2:$AH$37,MATCH(O218,【参考】数式用!$K$4:$N$4,0)+1,0)),"")</f>
        <v/>
      </c>
      <c r="S218" s="54"/>
      <c r="T218" s="1011"/>
      <c r="U218" s="1011"/>
      <c r="V218" s="483" t="str">
        <f>IFERROR(IF(AND('別紙様式3-2（４・５月）'!O220="",O218&lt;&gt;""),P218,P218*VLOOKUP(AF218,【参考】数式用4!$EY$3:$GF$106,MATCH(N218,【参考】数式用4!$EY$2:$GF$2,0))),"")</f>
        <v/>
      </c>
      <c r="W218" s="44"/>
      <c r="X218" s="464"/>
      <c r="Y218" s="992" t="str">
        <f>IFERROR(IF(OR('別紙様式3-2（４・５月）'!R220="",'別紙様式3-2（４・５月）'!Z220="ベア加算"),"",X218*VLOOKUP(N218,【参考】数式用!$AD$2:$AH$37,MATCH(W218,【参考】数式用!$K$4:$N$4,0)+1,0)),"")</f>
        <v/>
      </c>
      <c r="Z218" s="992"/>
      <c r="AA218" s="54"/>
      <c r="AB218" s="464"/>
      <c r="AC218" s="340" t="str">
        <f>IFERROR(IF(AND('別紙様式3-2（４・５月）'!O220="",W218&lt;&gt;"",W218&lt;&gt;"―"),X218,X218*VLOOKUP(AG218,【参考】数式用4!$EY$3:$GF$106,MATCH(N218,【参考】数式用4!$EY$2:$GF$2,0))),"")</f>
        <v/>
      </c>
      <c r="AD218" s="462" t="str">
        <f t="shared" si="6"/>
        <v/>
      </c>
      <c r="AE218" s="420" t="str">
        <f t="shared" si="7"/>
        <v/>
      </c>
      <c r="AF218" s="333" t="str">
        <f>IF(O218="","",'別紙様式3-2（４・５月）'!O220&amp;'別紙様式3-2（４・５月）'!P220&amp;'別紙様式3-2（４・５月）'!Q220&amp;"から"&amp;O218)</f>
        <v/>
      </c>
      <c r="AG218" s="333" t="str">
        <f>IF(OR(W218="",W218="―"),"",'別紙様式3-2（４・５月）'!O220&amp;'別紙様式3-2（４・５月）'!P220&amp;'別紙様式3-2（４・５月）'!Q220&amp;"から"&amp;W218)</f>
        <v/>
      </c>
    </row>
    <row r="219" spans="1:41" ht="25" customHeight="1">
      <c r="A219" s="334">
        <v>204</v>
      </c>
      <c r="B219" s="909" t="str">
        <f>IF(基本情報入力シート!C258="","",基本情報入力シート!C258)</f>
        <v/>
      </c>
      <c r="C219" s="909"/>
      <c r="D219" s="909"/>
      <c r="E219" s="909"/>
      <c r="F219" s="909"/>
      <c r="G219" s="909"/>
      <c r="H219" s="909"/>
      <c r="I219" s="909"/>
      <c r="J219" s="325" t="str">
        <f>IF(基本情報入力シート!M258="","",基本情報入力シート!M258)</f>
        <v/>
      </c>
      <c r="K219" s="325" t="str">
        <f>IF(基本情報入力シート!R258="","",基本情報入力シート!R258)</f>
        <v/>
      </c>
      <c r="L219" s="325" t="str">
        <f>IF(基本情報入力シート!W258="","",基本情報入力シート!W258)</f>
        <v/>
      </c>
      <c r="M219" s="335" t="str">
        <f>IF(基本情報入力シート!X258="","",基本情報入力シート!X258)</f>
        <v/>
      </c>
      <c r="N219" s="339" t="str">
        <f>IF(基本情報入力シート!Y258="","",基本情報入力シート!Y258)</f>
        <v/>
      </c>
      <c r="O219" s="44"/>
      <c r="P219" s="1011"/>
      <c r="Q219" s="1011"/>
      <c r="R219" s="475" t="str">
        <f>IFERROR(IF(OR('別紙様式3-2（４・５月）'!Z221="ベア加算",'別紙様式3-2（４・５月）'!R221=""),"",P219*VLOOKUP(N219,【参考】数式用!$AD$2:$AH$37,MATCH(O219,【参考】数式用!$K$4:$N$4,0)+1,0)),"")</f>
        <v/>
      </c>
      <c r="S219" s="54"/>
      <c r="T219" s="1011"/>
      <c r="U219" s="1011"/>
      <c r="V219" s="483" t="str">
        <f>IFERROR(IF(AND('別紙様式3-2（４・５月）'!O221="",O219&lt;&gt;""),P219,P219*VLOOKUP(AF219,【参考】数式用4!$EY$3:$GF$106,MATCH(N219,【参考】数式用4!$EY$2:$GF$2,0))),"")</f>
        <v/>
      </c>
      <c r="W219" s="44"/>
      <c r="X219" s="464"/>
      <c r="Y219" s="992" t="str">
        <f>IFERROR(IF(OR('別紙様式3-2（４・５月）'!R221="",'別紙様式3-2（４・５月）'!Z221="ベア加算"),"",X219*VLOOKUP(N219,【参考】数式用!$AD$2:$AH$37,MATCH(W219,【参考】数式用!$K$4:$N$4,0)+1,0)),"")</f>
        <v/>
      </c>
      <c r="Z219" s="992"/>
      <c r="AA219" s="54"/>
      <c r="AB219" s="464"/>
      <c r="AC219" s="340" t="str">
        <f>IFERROR(IF(AND('別紙様式3-2（４・５月）'!O221="",W219&lt;&gt;"",W219&lt;&gt;"―"),X219,X219*VLOOKUP(AG219,【参考】数式用4!$EY$3:$GF$106,MATCH(N219,【参考】数式用4!$EY$2:$GF$2,0))),"")</f>
        <v/>
      </c>
      <c r="AD219" s="462" t="str">
        <f t="shared" si="6"/>
        <v/>
      </c>
      <c r="AE219" s="420" t="str">
        <f t="shared" si="7"/>
        <v/>
      </c>
      <c r="AF219" s="333" t="str">
        <f>IF(O219="","",'別紙様式3-2（４・５月）'!O221&amp;'別紙様式3-2（４・５月）'!P221&amp;'別紙様式3-2（４・５月）'!Q221&amp;"から"&amp;O219)</f>
        <v/>
      </c>
      <c r="AG219" s="333" t="str">
        <f>IF(OR(W219="",W219="―"),"",'別紙様式3-2（４・５月）'!O221&amp;'別紙様式3-2（４・５月）'!P221&amp;'別紙様式3-2（４・５月）'!Q221&amp;"から"&amp;W219)</f>
        <v/>
      </c>
    </row>
    <row r="220" spans="1:41" ht="25" customHeight="1">
      <c r="A220" s="334">
        <v>205</v>
      </c>
      <c r="B220" s="909" t="str">
        <f>IF(基本情報入力シート!C259="","",基本情報入力シート!C259)</f>
        <v/>
      </c>
      <c r="C220" s="909"/>
      <c r="D220" s="909"/>
      <c r="E220" s="909"/>
      <c r="F220" s="909"/>
      <c r="G220" s="909"/>
      <c r="H220" s="909"/>
      <c r="I220" s="909"/>
      <c r="J220" s="325" t="str">
        <f>IF(基本情報入力シート!M259="","",基本情報入力シート!M259)</f>
        <v/>
      </c>
      <c r="K220" s="325" t="str">
        <f>IF(基本情報入力シート!R259="","",基本情報入力シート!R259)</f>
        <v/>
      </c>
      <c r="L220" s="325" t="str">
        <f>IF(基本情報入力シート!W259="","",基本情報入力シート!W259)</f>
        <v/>
      </c>
      <c r="M220" s="335" t="str">
        <f>IF(基本情報入力シート!X259="","",基本情報入力シート!X259)</f>
        <v/>
      </c>
      <c r="N220" s="339" t="str">
        <f>IF(基本情報入力シート!Y259="","",基本情報入力シート!Y259)</f>
        <v/>
      </c>
      <c r="O220" s="44"/>
      <c r="P220" s="1011"/>
      <c r="Q220" s="1011"/>
      <c r="R220" s="475" t="str">
        <f>IFERROR(IF(OR('別紙様式3-2（４・５月）'!Z222="ベア加算",'別紙様式3-2（４・５月）'!R222=""),"",P220*VLOOKUP(N220,【参考】数式用!$AD$2:$AH$37,MATCH(O220,【参考】数式用!$K$4:$N$4,0)+1,0)),"")</f>
        <v/>
      </c>
      <c r="S220" s="54"/>
      <c r="T220" s="1011"/>
      <c r="U220" s="1011"/>
      <c r="V220" s="483" t="str">
        <f>IFERROR(IF(AND('別紙様式3-2（４・５月）'!O222="",O220&lt;&gt;""),P220,P220*VLOOKUP(AF220,【参考】数式用4!$EY$3:$GF$106,MATCH(N220,【参考】数式用4!$EY$2:$GF$2,0))),"")</f>
        <v/>
      </c>
      <c r="W220" s="44"/>
      <c r="X220" s="464"/>
      <c r="Y220" s="992" t="str">
        <f>IFERROR(IF(OR('別紙様式3-2（４・５月）'!R222="",'別紙様式3-2（４・５月）'!Z222="ベア加算"),"",X220*VLOOKUP(N220,【参考】数式用!$AD$2:$AH$37,MATCH(W220,【参考】数式用!$K$4:$N$4,0)+1,0)),"")</f>
        <v/>
      </c>
      <c r="Z220" s="992"/>
      <c r="AA220" s="54"/>
      <c r="AB220" s="464"/>
      <c r="AC220" s="340" t="str">
        <f>IFERROR(IF(AND('別紙様式3-2（４・５月）'!O222="",W220&lt;&gt;"",W220&lt;&gt;"―"),X220,X220*VLOOKUP(AG220,【参考】数式用4!$EY$3:$GF$106,MATCH(N220,【参考】数式用4!$EY$2:$GF$2,0))),"")</f>
        <v/>
      </c>
      <c r="AD220" s="462" t="str">
        <f t="shared" si="6"/>
        <v/>
      </c>
      <c r="AE220" s="420" t="str">
        <f t="shared" si="7"/>
        <v/>
      </c>
      <c r="AF220" s="333" t="str">
        <f>IF(O220="","",'別紙様式3-2（４・５月）'!O222&amp;'別紙様式3-2（４・５月）'!P222&amp;'別紙様式3-2（４・５月）'!Q222&amp;"から"&amp;O220)</f>
        <v/>
      </c>
      <c r="AG220" s="333" t="str">
        <f>IF(OR(W220="",W220="―"),"",'別紙様式3-2（４・５月）'!O222&amp;'別紙様式3-2（４・５月）'!P222&amp;'別紙様式3-2（４・５月）'!Q222&amp;"から"&amp;W220)</f>
        <v/>
      </c>
    </row>
    <row r="221" spans="1:41" ht="25" customHeight="1">
      <c r="A221" s="334">
        <v>206</v>
      </c>
      <c r="B221" s="909" t="str">
        <f>IF(基本情報入力シート!C260="","",基本情報入力シート!C260)</f>
        <v/>
      </c>
      <c r="C221" s="909"/>
      <c r="D221" s="909"/>
      <c r="E221" s="909"/>
      <c r="F221" s="909"/>
      <c r="G221" s="909"/>
      <c r="H221" s="909"/>
      <c r="I221" s="909"/>
      <c r="J221" s="325" t="str">
        <f>IF(基本情報入力シート!M260="","",基本情報入力シート!M260)</f>
        <v/>
      </c>
      <c r="K221" s="325" t="str">
        <f>IF(基本情報入力シート!R260="","",基本情報入力シート!R260)</f>
        <v/>
      </c>
      <c r="L221" s="325" t="str">
        <f>IF(基本情報入力シート!W260="","",基本情報入力シート!W260)</f>
        <v/>
      </c>
      <c r="M221" s="335" t="str">
        <f>IF(基本情報入力シート!X260="","",基本情報入力シート!X260)</f>
        <v/>
      </c>
      <c r="N221" s="339" t="str">
        <f>IF(基本情報入力シート!Y260="","",基本情報入力シート!Y260)</f>
        <v/>
      </c>
      <c r="O221" s="44"/>
      <c r="P221" s="1011"/>
      <c r="Q221" s="1011"/>
      <c r="R221" s="475" t="str">
        <f>IFERROR(IF(OR('別紙様式3-2（４・５月）'!Z223="ベア加算",'別紙様式3-2（４・５月）'!R223=""),"",P221*VLOOKUP(N221,【参考】数式用!$AD$2:$AH$37,MATCH(O221,【参考】数式用!$K$4:$N$4,0)+1,0)),"")</f>
        <v/>
      </c>
      <c r="S221" s="54"/>
      <c r="T221" s="1011"/>
      <c r="U221" s="1011"/>
      <c r="V221" s="483" t="str">
        <f>IFERROR(IF(AND('別紙様式3-2（４・５月）'!O223="",O221&lt;&gt;""),P221,P221*VLOOKUP(AF221,【参考】数式用4!$EY$3:$GF$106,MATCH(N221,【参考】数式用4!$EY$2:$GF$2,0))),"")</f>
        <v/>
      </c>
      <c r="W221" s="44"/>
      <c r="X221" s="464"/>
      <c r="Y221" s="992" t="str">
        <f>IFERROR(IF(OR('別紙様式3-2（４・５月）'!R223="",'別紙様式3-2（４・５月）'!Z223="ベア加算"),"",X221*VLOOKUP(N221,【参考】数式用!$AD$2:$AH$37,MATCH(W221,【参考】数式用!$K$4:$N$4,0)+1,0)),"")</f>
        <v/>
      </c>
      <c r="Z221" s="992"/>
      <c r="AA221" s="54"/>
      <c r="AB221" s="464"/>
      <c r="AC221" s="340" t="str">
        <f>IFERROR(IF(AND('別紙様式3-2（４・５月）'!O223="",W221&lt;&gt;"",W221&lt;&gt;"―"),X221,X221*VLOOKUP(AG221,【参考】数式用4!$EY$3:$GF$106,MATCH(N221,【参考】数式用4!$EY$2:$GF$2,0))),"")</f>
        <v/>
      </c>
      <c r="AD221" s="462" t="str">
        <f t="shared" si="6"/>
        <v/>
      </c>
      <c r="AE221" s="420" t="str">
        <f t="shared" si="7"/>
        <v/>
      </c>
      <c r="AF221" s="333" t="str">
        <f>IF(O221="","",'別紙様式3-2（４・５月）'!O223&amp;'別紙様式3-2（４・５月）'!P223&amp;'別紙様式3-2（４・５月）'!Q223&amp;"から"&amp;O221)</f>
        <v/>
      </c>
      <c r="AG221" s="333" t="str">
        <f>IF(OR(W221="",W221="―"),"",'別紙様式3-2（４・５月）'!O223&amp;'別紙様式3-2（４・５月）'!P223&amp;'別紙様式3-2（４・５月）'!Q223&amp;"から"&amp;W221)</f>
        <v/>
      </c>
    </row>
    <row r="222" spans="1:41" ht="25" customHeight="1">
      <c r="A222" s="334">
        <v>207</v>
      </c>
      <c r="B222" s="909" t="str">
        <f>IF(基本情報入力シート!C261="","",基本情報入力シート!C261)</f>
        <v/>
      </c>
      <c r="C222" s="909"/>
      <c r="D222" s="909"/>
      <c r="E222" s="909"/>
      <c r="F222" s="909"/>
      <c r="G222" s="909"/>
      <c r="H222" s="909"/>
      <c r="I222" s="909"/>
      <c r="J222" s="325" t="str">
        <f>IF(基本情報入力シート!M261="","",基本情報入力シート!M261)</f>
        <v/>
      </c>
      <c r="K222" s="325" t="str">
        <f>IF(基本情報入力シート!R261="","",基本情報入力シート!R261)</f>
        <v/>
      </c>
      <c r="L222" s="325" t="str">
        <f>IF(基本情報入力シート!W261="","",基本情報入力シート!W261)</f>
        <v/>
      </c>
      <c r="M222" s="335" t="str">
        <f>IF(基本情報入力シート!X261="","",基本情報入力シート!X261)</f>
        <v/>
      </c>
      <c r="N222" s="339" t="str">
        <f>IF(基本情報入力シート!Y261="","",基本情報入力シート!Y261)</f>
        <v/>
      </c>
      <c r="O222" s="44"/>
      <c r="P222" s="1011"/>
      <c r="Q222" s="1011"/>
      <c r="R222" s="475" t="str">
        <f>IFERROR(IF(OR('別紙様式3-2（４・５月）'!Z224="ベア加算",'別紙様式3-2（４・５月）'!R224=""),"",P222*VLOOKUP(N222,【参考】数式用!$AD$2:$AH$37,MATCH(O222,【参考】数式用!$K$4:$N$4,0)+1,0)),"")</f>
        <v/>
      </c>
      <c r="S222" s="54"/>
      <c r="T222" s="1011"/>
      <c r="U222" s="1011"/>
      <c r="V222" s="483" t="str">
        <f>IFERROR(IF(AND('別紙様式3-2（４・５月）'!O224="",O222&lt;&gt;""),P222,P222*VLOOKUP(AF222,【参考】数式用4!$EY$3:$GF$106,MATCH(N222,【参考】数式用4!$EY$2:$GF$2,0))),"")</f>
        <v/>
      </c>
      <c r="W222" s="44"/>
      <c r="X222" s="464"/>
      <c r="Y222" s="992" t="str">
        <f>IFERROR(IF(OR('別紙様式3-2（４・５月）'!R224="",'別紙様式3-2（４・５月）'!Z224="ベア加算"),"",X222*VLOOKUP(N222,【参考】数式用!$AD$2:$AH$37,MATCH(W222,【参考】数式用!$K$4:$N$4,0)+1,0)),"")</f>
        <v/>
      </c>
      <c r="Z222" s="992"/>
      <c r="AA222" s="54"/>
      <c r="AB222" s="464"/>
      <c r="AC222" s="340" t="str">
        <f>IFERROR(IF(AND('別紙様式3-2（４・５月）'!O224="",W222&lt;&gt;"",W222&lt;&gt;"―"),X222,X222*VLOOKUP(AG222,【参考】数式用4!$EY$3:$GF$106,MATCH(N222,【参考】数式用4!$EY$2:$GF$2,0))),"")</f>
        <v/>
      </c>
      <c r="AD222" s="462" t="str">
        <f t="shared" si="6"/>
        <v/>
      </c>
      <c r="AE222" s="420" t="str">
        <f t="shared" si="7"/>
        <v/>
      </c>
      <c r="AF222" s="333" t="str">
        <f>IF(O222="","",'別紙様式3-2（４・５月）'!O224&amp;'別紙様式3-2（４・５月）'!P224&amp;'別紙様式3-2（４・５月）'!Q224&amp;"から"&amp;O222)</f>
        <v/>
      </c>
      <c r="AG222" s="333" t="str">
        <f>IF(OR(W222="",W222="―"),"",'別紙様式3-2（４・５月）'!O224&amp;'別紙様式3-2（４・５月）'!P224&amp;'別紙様式3-2（４・５月）'!Q224&amp;"から"&amp;W222)</f>
        <v/>
      </c>
    </row>
    <row r="223" spans="1:41" ht="25" customHeight="1">
      <c r="A223" s="334">
        <v>208</v>
      </c>
      <c r="B223" s="909" t="str">
        <f>IF(基本情報入力シート!C262="","",基本情報入力シート!C262)</f>
        <v/>
      </c>
      <c r="C223" s="909"/>
      <c r="D223" s="909"/>
      <c r="E223" s="909"/>
      <c r="F223" s="909"/>
      <c r="G223" s="909"/>
      <c r="H223" s="909"/>
      <c r="I223" s="909"/>
      <c r="J223" s="325" t="str">
        <f>IF(基本情報入力シート!M262="","",基本情報入力シート!M262)</f>
        <v/>
      </c>
      <c r="K223" s="325" t="str">
        <f>IF(基本情報入力シート!R262="","",基本情報入力シート!R262)</f>
        <v/>
      </c>
      <c r="L223" s="325" t="str">
        <f>IF(基本情報入力シート!W262="","",基本情報入力シート!W262)</f>
        <v/>
      </c>
      <c r="M223" s="335" t="str">
        <f>IF(基本情報入力シート!X262="","",基本情報入力シート!X262)</f>
        <v/>
      </c>
      <c r="N223" s="339" t="str">
        <f>IF(基本情報入力シート!Y262="","",基本情報入力シート!Y262)</f>
        <v/>
      </c>
      <c r="O223" s="44"/>
      <c r="P223" s="1011"/>
      <c r="Q223" s="1011"/>
      <c r="R223" s="475" t="str">
        <f>IFERROR(IF(OR('別紙様式3-2（４・５月）'!Z225="ベア加算",'別紙様式3-2（４・５月）'!R225=""),"",P223*VLOOKUP(N223,【参考】数式用!$AD$2:$AH$37,MATCH(O223,【参考】数式用!$K$4:$N$4,0)+1,0)),"")</f>
        <v/>
      </c>
      <c r="S223" s="54"/>
      <c r="T223" s="1011"/>
      <c r="U223" s="1011"/>
      <c r="V223" s="483" t="str">
        <f>IFERROR(IF(AND('別紙様式3-2（４・５月）'!O225="",O223&lt;&gt;""),P223,P223*VLOOKUP(AF223,【参考】数式用4!$EY$3:$GF$106,MATCH(N223,【参考】数式用4!$EY$2:$GF$2,0))),"")</f>
        <v/>
      </c>
      <c r="W223" s="44"/>
      <c r="X223" s="464"/>
      <c r="Y223" s="992" t="str">
        <f>IFERROR(IF(OR('別紙様式3-2（４・５月）'!R225="",'別紙様式3-2（４・５月）'!Z225="ベア加算"),"",X223*VLOOKUP(N223,【参考】数式用!$AD$2:$AH$37,MATCH(W223,【参考】数式用!$K$4:$N$4,0)+1,0)),"")</f>
        <v/>
      </c>
      <c r="Z223" s="992"/>
      <c r="AA223" s="54"/>
      <c r="AB223" s="464"/>
      <c r="AC223" s="340" t="str">
        <f>IFERROR(IF(AND('別紙様式3-2（４・５月）'!O225="",W223&lt;&gt;"",W223&lt;&gt;"―"),X223,X223*VLOOKUP(AG223,【参考】数式用4!$EY$3:$GF$106,MATCH(N223,【参考】数式用4!$EY$2:$GF$2,0))),"")</f>
        <v/>
      </c>
      <c r="AD223" s="462" t="str">
        <f t="shared" si="6"/>
        <v/>
      </c>
      <c r="AE223" s="420" t="str">
        <f t="shared" si="7"/>
        <v/>
      </c>
      <c r="AF223" s="333" t="str">
        <f>IF(O223="","",'別紙様式3-2（４・５月）'!O225&amp;'別紙様式3-2（４・５月）'!P225&amp;'別紙様式3-2（４・５月）'!Q225&amp;"から"&amp;O223)</f>
        <v/>
      </c>
      <c r="AG223" s="333" t="str">
        <f>IF(OR(W223="",W223="―"),"",'別紙様式3-2（４・５月）'!O225&amp;'別紙様式3-2（４・５月）'!P225&amp;'別紙様式3-2（４・５月）'!Q225&amp;"から"&amp;W223)</f>
        <v/>
      </c>
    </row>
    <row r="224" spans="1:41" ht="25" customHeight="1">
      <c r="A224" s="334">
        <v>209</v>
      </c>
      <c r="B224" s="909" t="str">
        <f>IF(基本情報入力シート!C263="","",基本情報入力シート!C263)</f>
        <v/>
      </c>
      <c r="C224" s="909"/>
      <c r="D224" s="909"/>
      <c r="E224" s="909"/>
      <c r="F224" s="909"/>
      <c r="G224" s="909"/>
      <c r="H224" s="909"/>
      <c r="I224" s="909"/>
      <c r="J224" s="325" t="str">
        <f>IF(基本情報入力シート!M263="","",基本情報入力シート!M263)</f>
        <v/>
      </c>
      <c r="K224" s="325" t="str">
        <f>IF(基本情報入力シート!R263="","",基本情報入力シート!R263)</f>
        <v/>
      </c>
      <c r="L224" s="325" t="str">
        <f>IF(基本情報入力シート!W263="","",基本情報入力シート!W263)</f>
        <v/>
      </c>
      <c r="M224" s="335" t="str">
        <f>IF(基本情報入力シート!X263="","",基本情報入力シート!X263)</f>
        <v/>
      </c>
      <c r="N224" s="339" t="str">
        <f>IF(基本情報入力シート!Y263="","",基本情報入力シート!Y263)</f>
        <v/>
      </c>
      <c r="O224" s="44"/>
      <c r="P224" s="1011"/>
      <c r="Q224" s="1011"/>
      <c r="R224" s="475" t="str">
        <f>IFERROR(IF(OR('別紙様式3-2（４・５月）'!Z226="ベア加算",'別紙様式3-2（４・５月）'!R226=""),"",P224*VLOOKUP(N224,【参考】数式用!$AD$2:$AH$37,MATCH(O224,【参考】数式用!$K$4:$N$4,0)+1,0)),"")</f>
        <v/>
      </c>
      <c r="S224" s="54"/>
      <c r="T224" s="1011"/>
      <c r="U224" s="1011"/>
      <c r="V224" s="483" t="str">
        <f>IFERROR(IF(AND('別紙様式3-2（４・５月）'!O226="",O224&lt;&gt;""),P224,P224*VLOOKUP(AF224,【参考】数式用4!$EY$3:$GF$106,MATCH(N224,【参考】数式用4!$EY$2:$GF$2,0))),"")</f>
        <v/>
      </c>
      <c r="W224" s="44"/>
      <c r="X224" s="464"/>
      <c r="Y224" s="992" t="str">
        <f>IFERROR(IF(OR('別紙様式3-2（４・５月）'!R226="",'別紙様式3-2（４・５月）'!Z226="ベア加算"),"",X224*VLOOKUP(N224,【参考】数式用!$AD$2:$AH$37,MATCH(W224,【参考】数式用!$K$4:$N$4,0)+1,0)),"")</f>
        <v/>
      </c>
      <c r="Z224" s="992"/>
      <c r="AA224" s="54"/>
      <c r="AB224" s="464"/>
      <c r="AC224" s="340" t="str">
        <f>IFERROR(IF(AND('別紙様式3-2（４・５月）'!O226="",W224&lt;&gt;"",W224&lt;&gt;"―"),X224,X224*VLOOKUP(AG224,【参考】数式用4!$EY$3:$GF$106,MATCH(N224,【参考】数式用4!$EY$2:$GF$2,0))),"")</f>
        <v/>
      </c>
      <c r="AD224" s="462" t="str">
        <f t="shared" si="6"/>
        <v/>
      </c>
      <c r="AE224" s="420" t="str">
        <f t="shared" si="7"/>
        <v/>
      </c>
      <c r="AF224" s="333" t="str">
        <f>IF(O224="","",'別紙様式3-2（４・５月）'!O226&amp;'別紙様式3-2（４・５月）'!P226&amp;'別紙様式3-2（４・５月）'!Q226&amp;"から"&amp;O224)</f>
        <v/>
      </c>
      <c r="AG224" s="333" t="str">
        <f>IF(OR(W224="",W224="―"),"",'別紙様式3-2（４・５月）'!O226&amp;'別紙様式3-2（４・５月）'!P226&amp;'別紙様式3-2（４・５月）'!Q226&amp;"から"&amp;W224)</f>
        <v/>
      </c>
    </row>
    <row r="225" spans="1:41" ht="25" customHeight="1">
      <c r="A225" s="334">
        <v>210</v>
      </c>
      <c r="B225" s="909" t="str">
        <f>IF(基本情報入力シート!C264="","",基本情報入力シート!C264)</f>
        <v/>
      </c>
      <c r="C225" s="909"/>
      <c r="D225" s="909"/>
      <c r="E225" s="909"/>
      <c r="F225" s="909"/>
      <c r="G225" s="909"/>
      <c r="H225" s="909"/>
      <c r="I225" s="909"/>
      <c r="J225" s="325" t="str">
        <f>IF(基本情報入力シート!M264="","",基本情報入力シート!M264)</f>
        <v/>
      </c>
      <c r="K225" s="325" t="str">
        <f>IF(基本情報入力シート!R264="","",基本情報入力シート!R264)</f>
        <v/>
      </c>
      <c r="L225" s="325" t="str">
        <f>IF(基本情報入力シート!W264="","",基本情報入力シート!W264)</f>
        <v/>
      </c>
      <c r="M225" s="335" t="str">
        <f>IF(基本情報入力シート!X264="","",基本情報入力シート!X264)</f>
        <v/>
      </c>
      <c r="N225" s="339" t="str">
        <f>IF(基本情報入力シート!Y264="","",基本情報入力シート!Y264)</f>
        <v/>
      </c>
      <c r="O225" s="44"/>
      <c r="P225" s="1011"/>
      <c r="Q225" s="1011"/>
      <c r="R225" s="475" t="str">
        <f>IFERROR(IF(OR('別紙様式3-2（４・５月）'!Z227="ベア加算",'別紙様式3-2（４・５月）'!R227=""),"",P225*VLOOKUP(N225,【参考】数式用!$AD$2:$AH$37,MATCH(O225,【参考】数式用!$K$4:$N$4,0)+1,0)),"")</f>
        <v/>
      </c>
      <c r="S225" s="54"/>
      <c r="T225" s="1011"/>
      <c r="U225" s="1011"/>
      <c r="V225" s="483" t="str">
        <f>IFERROR(IF(AND('別紙様式3-2（４・５月）'!O227="",O225&lt;&gt;""),P225,P225*VLOOKUP(AF225,【参考】数式用4!$EY$3:$GF$106,MATCH(N225,【参考】数式用4!$EY$2:$GF$2,0))),"")</f>
        <v/>
      </c>
      <c r="W225" s="44"/>
      <c r="X225" s="464"/>
      <c r="Y225" s="992" t="str">
        <f>IFERROR(IF(OR('別紙様式3-2（４・５月）'!R227="",'別紙様式3-2（４・５月）'!Z227="ベア加算"),"",X225*VLOOKUP(N225,【参考】数式用!$AD$2:$AH$37,MATCH(W225,【参考】数式用!$K$4:$N$4,0)+1,0)),"")</f>
        <v/>
      </c>
      <c r="Z225" s="992"/>
      <c r="AA225" s="54"/>
      <c r="AB225" s="464"/>
      <c r="AC225" s="340" t="str">
        <f>IFERROR(IF(AND('別紙様式3-2（４・５月）'!O227="",W225&lt;&gt;"",W225&lt;&gt;"―"),X225,X225*VLOOKUP(AG225,【参考】数式用4!$EY$3:$GF$106,MATCH(N225,【参考】数式用4!$EY$2:$GF$2,0))),"")</f>
        <v/>
      </c>
      <c r="AD225" s="462" t="str">
        <f t="shared" si="6"/>
        <v/>
      </c>
      <c r="AE225" s="420" t="str">
        <f t="shared" si="7"/>
        <v/>
      </c>
      <c r="AF225" s="333" t="str">
        <f>IF(O225="","",'別紙様式3-2（４・５月）'!O227&amp;'別紙様式3-2（４・５月）'!P227&amp;'別紙様式3-2（４・５月）'!Q227&amp;"から"&amp;O225)</f>
        <v/>
      </c>
      <c r="AG225" s="333" t="str">
        <f>IF(OR(W225="",W225="―"),"",'別紙様式3-2（４・５月）'!O227&amp;'別紙様式3-2（４・５月）'!P227&amp;'別紙様式3-2（４・５月）'!Q227&amp;"から"&amp;W225)</f>
        <v/>
      </c>
    </row>
    <row r="226" spans="1:41" ht="25" customHeight="1">
      <c r="A226" s="334">
        <v>211</v>
      </c>
      <c r="B226" s="909" t="str">
        <f>IF(基本情報入力シート!C265="","",基本情報入力シート!C265)</f>
        <v/>
      </c>
      <c r="C226" s="909"/>
      <c r="D226" s="909"/>
      <c r="E226" s="909"/>
      <c r="F226" s="909"/>
      <c r="G226" s="909"/>
      <c r="H226" s="909"/>
      <c r="I226" s="909"/>
      <c r="J226" s="325" t="str">
        <f>IF(基本情報入力シート!M265="","",基本情報入力シート!M265)</f>
        <v/>
      </c>
      <c r="K226" s="325" t="str">
        <f>IF(基本情報入力シート!R265="","",基本情報入力シート!R265)</f>
        <v/>
      </c>
      <c r="L226" s="325" t="str">
        <f>IF(基本情報入力シート!W265="","",基本情報入力シート!W265)</f>
        <v/>
      </c>
      <c r="M226" s="335" t="str">
        <f>IF(基本情報入力シート!X265="","",基本情報入力シート!X265)</f>
        <v/>
      </c>
      <c r="N226" s="339" t="str">
        <f>IF(基本情報入力シート!Y265="","",基本情報入力シート!Y265)</f>
        <v/>
      </c>
      <c r="O226" s="44"/>
      <c r="P226" s="1011"/>
      <c r="Q226" s="1011"/>
      <c r="R226" s="475" t="str">
        <f>IFERROR(IF(OR('別紙様式3-2（４・５月）'!Z228="ベア加算",'別紙様式3-2（４・５月）'!R228=""),"",P226*VLOOKUP(N226,【参考】数式用!$AD$2:$AH$37,MATCH(O226,【参考】数式用!$K$4:$N$4,0)+1,0)),"")</f>
        <v/>
      </c>
      <c r="S226" s="54"/>
      <c r="T226" s="1011"/>
      <c r="U226" s="1011"/>
      <c r="V226" s="483" t="str">
        <f>IFERROR(IF(AND('別紙様式3-2（４・５月）'!O228="",O226&lt;&gt;""),P226,P226*VLOOKUP(AF226,【参考】数式用4!$EY$3:$GF$106,MATCH(N226,【参考】数式用4!$EY$2:$GF$2,0))),"")</f>
        <v/>
      </c>
      <c r="W226" s="44"/>
      <c r="X226" s="464"/>
      <c r="Y226" s="992" t="str">
        <f>IFERROR(IF(OR('別紙様式3-2（４・５月）'!R228="",'別紙様式3-2（４・５月）'!Z228="ベア加算"),"",X226*VLOOKUP(N226,【参考】数式用!$AD$2:$AH$37,MATCH(W226,【参考】数式用!$K$4:$N$4,0)+1,0)),"")</f>
        <v/>
      </c>
      <c r="Z226" s="992"/>
      <c r="AA226" s="54"/>
      <c r="AB226" s="464"/>
      <c r="AC226" s="340" t="str">
        <f>IFERROR(IF(AND('別紙様式3-2（４・５月）'!O228="",W226&lt;&gt;"",W226&lt;&gt;"―"),X226,X226*VLOOKUP(AG226,【参考】数式用4!$EY$3:$GF$106,MATCH(N226,【参考】数式用4!$EY$2:$GF$2,0))),"")</f>
        <v/>
      </c>
      <c r="AD226" s="462" t="str">
        <f t="shared" si="6"/>
        <v/>
      </c>
      <c r="AE226" s="420" t="str">
        <f t="shared" si="7"/>
        <v/>
      </c>
      <c r="AF226" s="333" t="str">
        <f>IF(O226="","",'別紙様式3-2（４・５月）'!O228&amp;'別紙様式3-2（４・５月）'!P228&amp;'別紙様式3-2（４・５月）'!Q228&amp;"から"&amp;O226)</f>
        <v/>
      </c>
      <c r="AG226" s="333" t="str">
        <f>IF(OR(W226="",W226="―"),"",'別紙様式3-2（４・５月）'!O228&amp;'別紙様式3-2（４・５月）'!P228&amp;'別紙様式3-2（４・５月）'!Q228&amp;"から"&amp;W226)</f>
        <v/>
      </c>
    </row>
    <row r="227" spans="1:41" ht="25" customHeight="1">
      <c r="A227" s="334">
        <v>212</v>
      </c>
      <c r="B227" s="909" t="str">
        <f>IF(基本情報入力シート!C266="","",基本情報入力シート!C266)</f>
        <v/>
      </c>
      <c r="C227" s="909"/>
      <c r="D227" s="909"/>
      <c r="E227" s="909"/>
      <c r="F227" s="909"/>
      <c r="G227" s="909"/>
      <c r="H227" s="909"/>
      <c r="I227" s="909"/>
      <c r="J227" s="325" t="str">
        <f>IF(基本情報入力シート!M266="","",基本情報入力シート!M266)</f>
        <v/>
      </c>
      <c r="K227" s="325" t="str">
        <f>IF(基本情報入力シート!R266="","",基本情報入力シート!R266)</f>
        <v/>
      </c>
      <c r="L227" s="325" t="str">
        <f>IF(基本情報入力シート!W266="","",基本情報入力シート!W266)</f>
        <v/>
      </c>
      <c r="M227" s="335" t="str">
        <f>IF(基本情報入力シート!X266="","",基本情報入力シート!X266)</f>
        <v/>
      </c>
      <c r="N227" s="339" t="str">
        <f>IF(基本情報入力シート!Y266="","",基本情報入力シート!Y266)</f>
        <v/>
      </c>
      <c r="O227" s="44"/>
      <c r="P227" s="1011"/>
      <c r="Q227" s="1011"/>
      <c r="R227" s="475" t="str">
        <f>IFERROR(IF(OR('別紙様式3-2（４・５月）'!Z229="ベア加算",'別紙様式3-2（４・５月）'!R229=""),"",P227*VLOOKUP(N227,【参考】数式用!$AD$2:$AH$37,MATCH(O227,【参考】数式用!$K$4:$N$4,0)+1,0)),"")</f>
        <v/>
      </c>
      <c r="S227" s="54"/>
      <c r="T227" s="1011"/>
      <c r="U227" s="1011"/>
      <c r="V227" s="483" t="str">
        <f>IFERROR(IF(AND('別紙様式3-2（４・５月）'!O229="",O227&lt;&gt;""),P227,P227*VLOOKUP(AF227,【参考】数式用4!$EY$3:$GF$106,MATCH(N227,【参考】数式用4!$EY$2:$GF$2,0))),"")</f>
        <v/>
      </c>
      <c r="W227" s="44"/>
      <c r="X227" s="464"/>
      <c r="Y227" s="992" t="str">
        <f>IFERROR(IF(OR('別紙様式3-2（４・５月）'!R229="",'別紙様式3-2（４・５月）'!Z229="ベア加算"),"",X227*VLOOKUP(N227,【参考】数式用!$AD$2:$AH$37,MATCH(W227,【参考】数式用!$K$4:$N$4,0)+1,0)),"")</f>
        <v/>
      </c>
      <c r="Z227" s="992"/>
      <c r="AA227" s="54"/>
      <c r="AB227" s="464"/>
      <c r="AC227" s="340" t="str">
        <f>IFERROR(IF(AND('別紙様式3-2（４・５月）'!O229="",W227&lt;&gt;"",W227&lt;&gt;"―"),X227,X227*VLOOKUP(AG227,【参考】数式用4!$EY$3:$GF$106,MATCH(N227,【参考】数式用4!$EY$2:$GF$2,0))),"")</f>
        <v/>
      </c>
      <c r="AD227" s="462" t="str">
        <f t="shared" si="6"/>
        <v/>
      </c>
      <c r="AE227" s="420" t="str">
        <f t="shared" si="7"/>
        <v/>
      </c>
      <c r="AF227" s="333" t="str">
        <f>IF(O227="","",'別紙様式3-2（４・５月）'!O229&amp;'別紙様式3-2（４・５月）'!P229&amp;'別紙様式3-2（４・５月）'!Q229&amp;"から"&amp;O227)</f>
        <v/>
      </c>
      <c r="AG227" s="333" t="str">
        <f>IF(OR(W227="",W227="―"),"",'別紙様式3-2（４・５月）'!O229&amp;'別紙様式3-2（４・５月）'!P229&amp;'別紙様式3-2（４・５月）'!Q229&amp;"から"&amp;W227)</f>
        <v/>
      </c>
    </row>
    <row r="228" spans="1:41" ht="25" customHeight="1">
      <c r="A228" s="334">
        <v>213</v>
      </c>
      <c r="B228" s="909" t="str">
        <f>IF(基本情報入力シート!C267="","",基本情報入力シート!C267)</f>
        <v/>
      </c>
      <c r="C228" s="909"/>
      <c r="D228" s="909"/>
      <c r="E228" s="909"/>
      <c r="F228" s="909"/>
      <c r="G228" s="909"/>
      <c r="H228" s="909"/>
      <c r="I228" s="909"/>
      <c r="J228" s="325" t="str">
        <f>IF(基本情報入力シート!M267="","",基本情報入力シート!M267)</f>
        <v/>
      </c>
      <c r="K228" s="325" t="str">
        <f>IF(基本情報入力シート!R267="","",基本情報入力シート!R267)</f>
        <v/>
      </c>
      <c r="L228" s="325" t="str">
        <f>IF(基本情報入力シート!W267="","",基本情報入力シート!W267)</f>
        <v/>
      </c>
      <c r="M228" s="335" t="str">
        <f>IF(基本情報入力シート!X267="","",基本情報入力シート!X267)</f>
        <v/>
      </c>
      <c r="N228" s="339" t="str">
        <f>IF(基本情報入力シート!Y267="","",基本情報入力シート!Y267)</f>
        <v/>
      </c>
      <c r="O228" s="44"/>
      <c r="P228" s="1011"/>
      <c r="Q228" s="1011"/>
      <c r="R228" s="475" t="str">
        <f>IFERROR(IF(OR('別紙様式3-2（４・５月）'!Z230="ベア加算",'別紙様式3-2（４・５月）'!R230=""),"",P228*VLOOKUP(N228,【参考】数式用!$AD$2:$AH$37,MATCH(O228,【参考】数式用!$K$4:$N$4,0)+1,0)),"")</f>
        <v/>
      </c>
      <c r="S228" s="54"/>
      <c r="T228" s="1011"/>
      <c r="U228" s="1011"/>
      <c r="V228" s="483" t="str">
        <f>IFERROR(IF(AND('別紙様式3-2（４・５月）'!O230="",O228&lt;&gt;""),P228,P228*VLOOKUP(AF228,【参考】数式用4!$EY$3:$GF$106,MATCH(N228,【参考】数式用4!$EY$2:$GF$2,0))),"")</f>
        <v/>
      </c>
      <c r="W228" s="44"/>
      <c r="X228" s="464"/>
      <c r="Y228" s="992" t="str">
        <f>IFERROR(IF(OR('別紙様式3-2（４・５月）'!R230="",'別紙様式3-2（４・５月）'!Z230="ベア加算"),"",X228*VLOOKUP(N228,【参考】数式用!$AD$2:$AH$37,MATCH(W228,【参考】数式用!$K$4:$N$4,0)+1,0)),"")</f>
        <v/>
      </c>
      <c r="Z228" s="992"/>
      <c r="AA228" s="54"/>
      <c r="AB228" s="464"/>
      <c r="AC228" s="340" t="str">
        <f>IFERROR(IF(AND('別紙様式3-2（４・５月）'!O230="",W228&lt;&gt;"",W228&lt;&gt;"―"),X228,X228*VLOOKUP(AG228,【参考】数式用4!$EY$3:$GF$106,MATCH(N228,【参考】数式用4!$EY$2:$GF$2,0))),"")</f>
        <v/>
      </c>
      <c r="AD228" s="462" t="str">
        <f t="shared" si="6"/>
        <v/>
      </c>
      <c r="AE228" s="420" t="str">
        <f t="shared" si="7"/>
        <v/>
      </c>
      <c r="AF228" s="333" t="str">
        <f>IF(O228="","",'別紙様式3-2（４・５月）'!O230&amp;'別紙様式3-2（４・５月）'!P230&amp;'別紙様式3-2（４・５月）'!Q230&amp;"から"&amp;O228)</f>
        <v/>
      </c>
      <c r="AG228" s="333" t="str">
        <f>IF(OR(W228="",W228="―"),"",'別紙様式3-2（４・５月）'!O230&amp;'別紙様式3-2（４・５月）'!P230&amp;'別紙様式3-2（４・５月）'!Q230&amp;"から"&amp;W228)</f>
        <v/>
      </c>
    </row>
    <row r="229" spans="1:41" ht="25" customHeight="1">
      <c r="A229" s="334">
        <v>214</v>
      </c>
      <c r="B229" s="909" t="str">
        <f>IF(基本情報入力シート!C268="","",基本情報入力シート!C268)</f>
        <v/>
      </c>
      <c r="C229" s="909"/>
      <c r="D229" s="909"/>
      <c r="E229" s="909"/>
      <c r="F229" s="909"/>
      <c r="G229" s="909"/>
      <c r="H229" s="909"/>
      <c r="I229" s="909"/>
      <c r="J229" s="325" t="str">
        <f>IF(基本情報入力シート!M268="","",基本情報入力シート!M268)</f>
        <v/>
      </c>
      <c r="K229" s="325" t="str">
        <f>IF(基本情報入力シート!R268="","",基本情報入力シート!R268)</f>
        <v/>
      </c>
      <c r="L229" s="325" t="str">
        <f>IF(基本情報入力シート!W268="","",基本情報入力シート!W268)</f>
        <v/>
      </c>
      <c r="M229" s="335" t="str">
        <f>IF(基本情報入力シート!X268="","",基本情報入力シート!X268)</f>
        <v/>
      </c>
      <c r="N229" s="339" t="str">
        <f>IF(基本情報入力シート!Y268="","",基本情報入力シート!Y268)</f>
        <v/>
      </c>
      <c r="O229" s="44"/>
      <c r="P229" s="1011"/>
      <c r="Q229" s="1011"/>
      <c r="R229" s="475" t="str">
        <f>IFERROR(IF(OR('別紙様式3-2（４・５月）'!Z231="ベア加算",'別紙様式3-2（４・５月）'!R231=""),"",P229*VLOOKUP(N229,【参考】数式用!$AD$2:$AH$37,MATCH(O229,【参考】数式用!$K$4:$N$4,0)+1,0)),"")</f>
        <v/>
      </c>
      <c r="S229" s="54"/>
      <c r="T229" s="1011"/>
      <c r="U229" s="1011"/>
      <c r="V229" s="483" t="str">
        <f>IFERROR(IF(AND('別紙様式3-2（４・５月）'!O231="",O229&lt;&gt;""),P229,P229*VLOOKUP(AF229,【参考】数式用4!$EY$3:$GF$106,MATCH(N229,【参考】数式用4!$EY$2:$GF$2,0))),"")</f>
        <v/>
      </c>
      <c r="W229" s="44"/>
      <c r="X229" s="464"/>
      <c r="Y229" s="992" t="str">
        <f>IFERROR(IF(OR('別紙様式3-2（４・５月）'!R231="",'別紙様式3-2（４・５月）'!Z231="ベア加算"),"",X229*VLOOKUP(N229,【参考】数式用!$AD$2:$AH$37,MATCH(W229,【参考】数式用!$K$4:$N$4,0)+1,0)),"")</f>
        <v/>
      </c>
      <c r="Z229" s="992"/>
      <c r="AA229" s="54"/>
      <c r="AB229" s="464"/>
      <c r="AC229" s="340" t="str">
        <f>IFERROR(IF(AND('別紙様式3-2（４・５月）'!O231="",W229&lt;&gt;"",W229&lt;&gt;"―"),X229,X229*VLOOKUP(AG229,【参考】数式用4!$EY$3:$GF$106,MATCH(N229,【参考】数式用4!$EY$2:$GF$2,0))),"")</f>
        <v/>
      </c>
      <c r="AD229" s="462" t="str">
        <f t="shared" si="6"/>
        <v/>
      </c>
      <c r="AE229" s="420" t="str">
        <f t="shared" si="7"/>
        <v/>
      </c>
      <c r="AF229" s="333" t="str">
        <f>IF(O229="","",'別紙様式3-2（４・５月）'!O231&amp;'別紙様式3-2（４・５月）'!P231&amp;'別紙様式3-2（４・５月）'!Q231&amp;"から"&amp;O229)</f>
        <v/>
      </c>
      <c r="AG229" s="333" t="str">
        <f>IF(OR(W229="",W229="―"),"",'別紙様式3-2（４・５月）'!O231&amp;'別紙様式3-2（４・５月）'!P231&amp;'別紙様式3-2（４・５月）'!Q231&amp;"から"&amp;W229)</f>
        <v/>
      </c>
    </row>
    <row r="230" spans="1:41" customFormat="1" ht="25" customHeight="1">
      <c r="A230" s="334">
        <v>215</v>
      </c>
      <c r="B230" s="909" t="str">
        <f>IF(基本情報入力シート!C269="","",基本情報入力シート!C269)</f>
        <v/>
      </c>
      <c r="C230" s="909"/>
      <c r="D230" s="909"/>
      <c r="E230" s="909"/>
      <c r="F230" s="909"/>
      <c r="G230" s="909"/>
      <c r="H230" s="909"/>
      <c r="I230" s="909"/>
      <c r="J230" s="325" t="str">
        <f>IF(基本情報入力シート!M269="","",基本情報入力シート!M269)</f>
        <v/>
      </c>
      <c r="K230" s="325" t="str">
        <f>IF(基本情報入力シート!R269="","",基本情報入力シート!R269)</f>
        <v/>
      </c>
      <c r="L230" s="325" t="str">
        <f>IF(基本情報入力シート!W269="","",基本情報入力シート!W269)</f>
        <v/>
      </c>
      <c r="M230" s="335" t="str">
        <f>IF(基本情報入力シート!X269="","",基本情報入力シート!X269)</f>
        <v/>
      </c>
      <c r="N230" s="339" t="str">
        <f>IF(基本情報入力シート!Y269="","",基本情報入力シート!Y269)</f>
        <v/>
      </c>
      <c r="O230" s="44"/>
      <c r="P230" s="1011"/>
      <c r="Q230" s="1011"/>
      <c r="R230" s="475" t="str">
        <f>IFERROR(IF(OR('別紙様式3-2（４・５月）'!Z232="ベア加算",'別紙様式3-2（４・５月）'!R232=""),"",P230*VLOOKUP(N230,【参考】数式用!$AD$2:$AH$37,MATCH(O230,【参考】数式用!$K$4:$N$4,0)+1,0)),"")</f>
        <v/>
      </c>
      <c r="S230" s="54"/>
      <c r="T230" s="1011"/>
      <c r="U230" s="1011"/>
      <c r="V230" s="483" t="str">
        <f>IFERROR(IF(AND('別紙様式3-2（４・５月）'!O232="",O230&lt;&gt;""),P230,P230*VLOOKUP(AF230,【参考】数式用4!$EY$3:$GF$106,MATCH(N230,【参考】数式用4!$EY$2:$GF$2,0))),"")</f>
        <v/>
      </c>
      <c r="W230" s="44"/>
      <c r="X230" s="464"/>
      <c r="Y230" s="992" t="str">
        <f>IFERROR(IF(OR('別紙様式3-2（４・５月）'!R232="",'別紙様式3-2（４・５月）'!Z232="ベア加算"),"",X230*VLOOKUP(N230,【参考】数式用!$AD$2:$AH$37,MATCH(W230,【参考】数式用!$K$4:$N$4,0)+1,0)),"")</f>
        <v/>
      </c>
      <c r="Z230" s="992"/>
      <c r="AA230" s="54"/>
      <c r="AB230" s="464"/>
      <c r="AC230" s="340" t="str">
        <f>IFERROR(IF(AND('別紙様式3-2（４・５月）'!O232="",W230&lt;&gt;"",W230&lt;&gt;"―"),X230,X230*VLOOKUP(AG230,【参考】数式用4!$EY$3:$GF$106,MATCH(N230,【参考】数式用4!$EY$2:$GF$2,0))),"")</f>
        <v/>
      </c>
      <c r="AD230" s="462" t="str">
        <f t="shared" si="6"/>
        <v/>
      </c>
      <c r="AE230" s="420" t="str">
        <f t="shared" si="7"/>
        <v/>
      </c>
      <c r="AF230" s="333" t="str">
        <f>IF(O230="","",'別紙様式3-2（４・５月）'!O232&amp;'別紙様式3-2（４・５月）'!P232&amp;'別紙様式3-2（４・５月）'!Q232&amp;"から"&amp;O230)</f>
        <v/>
      </c>
      <c r="AG230" s="333" t="str">
        <f>IF(OR(W230="",W230="―"),"",'別紙様式3-2（４・５月）'!O232&amp;'別紙様式3-2（４・５月）'!P232&amp;'別紙様式3-2（４・５月）'!Q232&amp;"から"&amp;W230)</f>
        <v/>
      </c>
      <c r="AH230" s="306"/>
      <c r="AI230" s="306"/>
      <c r="AJ230" s="306"/>
      <c r="AK230" s="306"/>
      <c r="AL230" s="306"/>
      <c r="AM230" s="306"/>
      <c r="AN230" s="306"/>
      <c r="AO230" s="306"/>
    </row>
    <row r="231" spans="1:41" customFormat="1" ht="25" customHeight="1">
      <c r="A231" s="334">
        <v>216</v>
      </c>
      <c r="B231" s="909" t="str">
        <f>IF(基本情報入力シート!C270="","",基本情報入力シート!C270)</f>
        <v/>
      </c>
      <c r="C231" s="909"/>
      <c r="D231" s="909"/>
      <c r="E231" s="909"/>
      <c r="F231" s="909"/>
      <c r="G231" s="909"/>
      <c r="H231" s="909"/>
      <c r="I231" s="909"/>
      <c r="J231" s="325" t="str">
        <f>IF(基本情報入力シート!M270="","",基本情報入力シート!M270)</f>
        <v/>
      </c>
      <c r="K231" s="325" t="str">
        <f>IF(基本情報入力シート!R270="","",基本情報入力シート!R270)</f>
        <v/>
      </c>
      <c r="L231" s="325" t="str">
        <f>IF(基本情報入力シート!W270="","",基本情報入力シート!W270)</f>
        <v/>
      </c>
      <c r="M231" s="335" t="str">
        <f>IF(基本情報入力シート!X270="","",基本情報入力シート!X270)</f>
        <v/>
      </c>
      <c r="N231" s="339" t="str">
        <f>IF(基本情報入力シート!Y270="","",基本情報入力シート!Y270)</f>
        <v/>
      </c>
      <c r="O231" s="44"/>
      <c r="P231" s="1011"/>
      <c r="Q231" s="1011"/>
      <c r="R231" s="475" t="str">
        <f>IFERROR(IF(OR('別紙様式3-2（４・５月）'!Z233="ベア加算",'別紙様式3-2（４・５月）'!R233=""),"",P231*VLOOKUP(N231,【参考】数式用!$AD$2:$AH$37,MATCH(O231,【参考】数式用!$K$4:$N$4,0)+1,0)),"")</f>
        <v/>
      </c>
      <c r="S231" s="54"/>
      <c r="T231" s="1011"/>
      <c r="U231" s="1011"/>
      <c r="V231" s="483" t="str">
        <f>IFERROR(IF(AND('別紙様式3-2（４・５月）'!O233="",O231&lt;&gt;""),P231,P231*VLOOKUP(AF231,【参考】数式用4!$EY$3:$GF$106,MATCH(N231,【参考】数式用4!$EY$2:$GF$2,0))),"")</f>
        <v/>
      </c>
      <c r="W231" s="44"/>
      <c r="X231" s="464"/>
      <c r="Y231" s="992" t="str">
        <f>IFERROR(IF(OR('別紙様式3-2（４・５月）'!R233="",'別紙様式3-2（４・５月）'!Z233="ベア加算"),"",X231*VLOOKUP(N231,【参考】数式用!$AD$2:$AH$37,MATCH(W231,【参考】数式用!$K$4:$N$4,0)+1,0)),"")</f>
        <v/>
      </c>
      <c r="Z231" s="992"/>
      <c r="AA231" s="54"/>
      <c r="AB231" s="464"/>
      <c r="AC231" s="340" t="str">
        <f>IFERROR(IF(AND('別紙様式3-2（４・５月）'!O233="",W231&lt;&gt;"",W231&lt;&gt;"―"),X231,X231*VLOOKUP(AG231,【参考】数式用4!$EY$3:$GF$106,MATCH(N231,【参考】数式用4!$EY$2:$GF$2,0))),"")</f>
        <v/>
      </c>
      <c r="AD231" s="462" t="str">
        <f t="shared" si="6"/>
        <v/>
      </c>
      <c r="AE231" s="420" t="str">
        <f t="shared" si="7"/>
        <v/>
      </c>
      <c r="AF231" s="333" t="str">
        <f>IF(O231="","",'別紙様式3-2（４・５月）'!O233&amp;'別紙様式3-2（４・５月）'!P233&amp;'別紙様式3-2（４・５月）'!Q233&amp;"から"&amp;O231)</f>
        <v/>
      </c>
      <c r="AG231" s="333" t="str">
        <f>IF(OR(W231="",W231="―"),"",'別紙様式3-2（４・５月）'!O233&amp;'別紙様式3-2（４・５月）'!P233&amp;'別紙様式3-2（４・５月）'!Q233&amp;"から"&amp;W231)</f>
        <v/>
      </c>
      <c r="AH231" s="306"/>
      <c r="AI231" s="306"/>
      <c r="AJ231" s="306"/>
      <c r="AK231" s="306"/>
      <c r="AL231" s="306"/>
      <c r="AM231" s="306"/>
      <c r="AN231" s="306"/>
      <c r="AO231" s="306"/>
    </row>
    <row r="232" spans="1:41" customFormat="1" ht="25" customHeight="1">
      <c r="A232" s="334">
        <v>217</v>
      </c>
      <c r="B232" s="909" t="str">
        <f>IF(基本情報入力シート!C271="","",基本情報入力シート!C271)</f>
        <v/>
      </c>
      <c r="C232" s="909"/>
      <c r="D232" s="909"/>
      <c r="E232" s="909"/>
      <c r="F232" s="909"/>
      <c r="G232" s="909"/>
      <c r="H232" s="909"/>
      <c r="I232" s="909"/>
      <c r="J232" s="325" t="str">
        <f>IF(基本情報入力シート!M271="","",基本情報入力シート!M271)</f>
        <v/>
      </c>
      <c r="K232" s="325" t="str">
        <f>IF(基本情報入力シート!R271="","",基本情報入力シート!R271)</f>
        <v/>
      </c>
      <c r="L232" s="325" t="str">
        <f>IF(基本情報入力シート!W271="","",基本情報入力シート!W271)</f>
        <v/>
      </c>
      <c r="M232" s="335" t="str">
        <f>IF(基本情報入力シート!X271="","",基本情報入力シート!X271)</f>
        <v/>
      </c>
      <c r="N232" s="339" t="str">
        <f>IF(基本情報入力シート!Y271="","",基本情報入力シート!Y271)</f>
        <v/>
      </c>
      <c r="O232" s="44"/>
      <c r="P232" s="1011"/>
      <c r="Q232" s="1011"/>
      <c r="R232" s="475" t="str">
        <f>IFERROR(IF(OR('別紙様式3-2（４・５月）'!Z234="ベア加算",'別紙様式3-2（４・５月）'!R234=""),"",P232*VLOOKUP(N232,【参考】数式用!$AD$2:$AH$37,MATCH(O232,【参考】数式用!$K$4:$N$4,0)+1,0)),"")</f>
        <v/>
      </c>
      <c r="S232" s="54"/>
      <c r="T232" s="1011"/>
      <c r="U232" s="1011"/>
      <c r="V232" s="483" t="str">
        <f>IFERROR(IF(AND('別紙様式3-2（４・５月）'!O234="",O232&lt;&gt;""),P232,P232*VLOOKUP(AF232,【参考】数式用4!$EY$3:$GF$106,MATCH(N232,【参考】数式用4!$EY$2:$GF$2,0))),"")</f>
        <v/>
      </c>
      <c r="W232" s="44"/>
      <c r="X232" s="464"/>
      <c r="Y232" s="992" t="str">
        <f>IFERROR(IF(OR('別紙様式3-2（４・５月）'!R234="",'別紙様式3-2（４・５月）'!Z234="ベア加算"),"",X232*VLOOKUP(N232,【参考】数式用!$AD$2:$AH$37,MATCH(W232,【参考】数式用!$K$4:$N$4,0)+1,0)),"")</f>
        <v/>
      </c>
      <c r="Z232" s="992"/>
      <c r="AA232" s="54"/>
      <c r="AB232" s="464"/>
      <c r="AC232" s="340" t="str">
        <f>IFERROR(IF(AND('別紙様式3-2（４・５月）'!O234="",W232&lt;&gt;"",W232&lt;&gt;"―"),X232,X232*VLOOKUP(AG232,【参考】数式用4!$EY$3:$GF$106,MATCH(N232,【参考】数式用4!$EY$2:$GF$2,0))),"")</f>
        <v/>
      </c>
      <c r="AD232" s="462" t="str">
        <f t="shared" si="6"/>
        <v/>
      </c>
      <c r="AE232" s="420" t="str">
        <f t="shared" si="7"/>
        <v/>
      </c>
      <c r="AF232" s="333" t="str">
        <f>IF(O232="","",'別紙様式3-2（４・５月）'!O234&amp;'別紙様式3-2（４・５月）'!P234&amp;'別紙様式3-2（４・５月）'!Q234&amp;"から"&amp;O232)</f>
        <v/>
      </c>
      <c r="AG232" s="333" t="str">
        <f>IF(OR(W232="",W232="―"),"",'別紙様式3-2（４・５月）'!O234&amp;'別紙様式3-2（４・５月）'!P234&amp;'別紙様式3-2（４・５月）'!Q234&amp;"から"&amp;W232)</f>
        <v/>
      </c>
      <c r="AH232" s="306"/>
      <c r="AI232" s="306"/>
      <c r="AJ232" s="306"/>
      <c r="AK232" s="306"/>
      <c r="AL232" s="306"/>
      <c r="AM232" s="306"/>
      <c r="AN232" s="306"/>
      <c r="AO232" s="306"/>
    </row>
    <row r="233" spans="1:41" customFormat="1" ht="25" customHeight="1">
      <c r="A233" s="334">
        <v>218</v>
      </c>
      <c r="B233" s="909" t="str">
        <f>IF(基本情報入力シート!C272="","",基本情報入力シート!C272)</f>
        <v/>
      </c>
      <c r="C233" s="909"/>
      <c r="D233" s="909"/>
      <c r="E233" s="909"/>
      <c r="F233" s="909"/>
      <c r="G233" s="909"/>
      <c r="H233" s="909"/>
      <c r="I233" s="909"/>
      <c r="J233" s="325" t="str">
        <f>IF(基本情報入力シート!M272="","",基本情報入力シート!M272)</f>
        <v/>
      </c>
      <c r="K233" s="325" t="str">
        <f>IF(基本情報入力シート!R272="","",基本情報入力シート!R272)</f>
        <v/>
      </c>
      <c r="L233" s="325" t="str">
        <f>IF(基本情報入力シート!W272="","",基本情報入力シート!W272)</f>
        <v/>
      </c>
      <c r="M233" s="335" t="str">
        <f>IF(基本情報入力シート!X272="","",基本情報入力シート!X272)</f>
        <v/>
      </c>
      <c r="N233" s="339" t="str">
        <f>IF(基本情報入力シート!Y272="","",基本情報入力シート!Y272)</f>
        <v/>
      </c>
      <c r="O233" s="44"/>
      <c r="P233" s="1011"/>
      <c r="Q233" s="1011"/>
      <c r="R233" s="475" t="str">
        <f>IFERROR(IF(OR('別紙様式3-2（４・５月）'!Z235="ベア加算",'別紙様式3-2（４・５月）'!R235=""),"",P233*VLOOKUP(N233,【参考】数式用!$AD$2:$AH$37,MATCH(O233,【参考】数式用!$K$4:$N$4,0)+1,0)),"")</f>
        <v/>
      </c>
      <c r="S233" s="54"/>
      <c r="T233" s="1011"/>
      <c r="U233" s="1011"/>
      <c r="V233" s="483" t="str">
        <f>IFERROR(IF(AND('別紙様式3-2（４・５月）'!O235="",O233&lt;&gt;""),P233,P233*VLOOKUP(AF233,【参考】数式用4!$EY$3:$GF$106,MATCH(N233,【参考】数式用4!$EY$2:$GF$2,0))),"")</f>
        <v/>
      </c>
      <c r="W233" s="44"/>
      <c r="X233" s="464"/>
      <c r="Y233" s="992" t="str">
        <f>IFERROR(IF(OR('別紙様式3-2（４・５月）'!R235="",'別紙様式3-2（４・５月）'!Z235="ベア加算"),"",X233*VLOOKUP(N233,【参考】数式用!$AD$2:$AH$37,MATCH(W233,【参考】数式用!$K$4:$N$4,0)+1,0)),"")</f>
        <v/>
      </c>
      <c r="Z233" s="992"/>
      <c r="AA233" s="54"/>
      <c r="AB233" s="464"/>
      <c r="AC233" s="340" t="str">
        <f>IFERROR(IF(AND('別紙様式3-2（４・５月）'!O235="",W233&lt;&gt;"",W233&lt;&gt;"―"),X233,X233*VLOOKUP(AG233,【参考】数式用4!$EY$3:$GF$106,MATCH(N233,【参考】数式用4!$EY$2:$GF$2,0))),"")</f>
        <v/>
      </c>
      <c r="AD233" s="462" t="str">
        <f t="shared" si="6"/>
        <v/>
      </c>
      <c r="AE233" s="420" t="str">
        <f t="shared" si="7"/>
        <v/>
      </c>
      <c r="AF233" s="333" t="str">
        <f>IF(O233="","",'別紙様式3-2（４・５月）'!O235&amp;'別紙様式3-2（４・５月）'!P235&amp;'別紙様式3-2（４・５月）'!Q235&amp;"から"&amp;O233)</f>
        <v/>
      </c>
      <c r="AG233" s="333" t="str">
        <f>IF(OR(W233="",W233="―"),"",'別紙様式3-2（４・５月）'!O235&amp;'別紙様式3-2（４・５月）'!P235&amp;'別紙様式3-2（４・５月）'!Q235&amp;"から"&amp;W233)</f>
        <v/>
      </c>
      <c r="AH233" s="306"/>
      <c r="AI233" s="306"/>
      <c r="AJ233" s="306"/>
      <c r="AK233" s="306"/>
      <c r="AL233" s="306"/>
      <c r="AM233" s="306"/>
      <c r="AN233" s="306"/>
      <c r="AO233" s="306"/>
    </row>
    <row r="234" spans="1:41" customFormat="1" ht="25" customHeight="1">
      <c r="A234" s="334">
        <v>219</v>
      </c>
      <c r="B234" s="909" t="str">
        <f>IF(基本情報入力シート!C273="","",基本情報入力シート!C273)</f>
        <v/>
      </c>
      <c r="C234" s="909"/>
      <c r="D234" s="909"/>
      <c r="E234" s="909"/>
      <c r="F234" s="909"/>
      <c r="G234" s="909"/>
      <c r="H234" s="909"/>
      <c r="I234" s="909"/>
      <c r="J234" s="325" t="str">
        <f>IF(基本情報入力シート!M273="","",基本情報入力シート!M273)</f>
        <v/>
      </c>
      <c r="K234" s="325" t="str">
        <f>IF(基本情報入力シート!R273="","",基本情報入力シート!R273)</f>
        <v/>
      </c>
      <c r="L234" s="325" t="str">
        <f>IF(基本情報入力シート!W273="","",基本情報入力シート!W273)</f>
        <v/>
      </c>
      <c r="M234" s="335" t="str">
        <f>IF(基本情報入力シート!X273="","",基本情報入力シート!X273)</f>
        <v/>
      </c>
      <c r="N234" s="339" t="str">
        <f>IF(基本情報入力シート!Y273="","",基本情報入力シート!Y273)</f>
        <v/>
      </c>
      <c r="O234" s="44"/>
      <c r="P234" s="1011"/>
      <c r="Q234" s="1011"/>
      <c r="R234" s="475" t="str">
        <f>IFERROR(IF(OR('別紙様式3-2（４・５月）'!Z236="ベア加算",'別紙様式3-2（４・５月）'!R236=""),"",P234*VLOOKUP(N234,【参考】数式用!$AD$2:$AH$37,MATCH(O234,【参考】数式用!$K$4:$N$4,0)+1,0)),"")</f>
        <v/>
      </c>
      <c r="S234" s="54"/>
      <c r="T234" s="1011"/>
      <c r="U234" s="1011"/>
      <c r="V234" s="483" t="str">
        <f>IFERROR(IF(AND('別紙様式3-2（４・５月）'!O236="",O234&lt;&gt;""),P234,P234*VLOOKUP(AF234,【参考】数式用4!$EY$3:$GF$106,MATCH(N234,【参考】数式用4!$EY$2:$GF$2,0))),"")</f>
        <v/>
      </c>
      <c r="W234" s="44"/>
      <c r="X234" s="464"/>
      <c r="Y234" s="992" t="str">
        <f>IFERROR(IF(OR('別紙様式3-2（４・５月）'!R236="",'別紙様式3-2（４・５月）'!Z236="ベア加算"),"",X234*VLOOKUP(N234,【参考】数式用!$AD$2:$AH$37,MATCH(W234,【参考】数式用!$K$4:$N$4,0)+1,0)),"")</f>
        <v/>
      </c>
      <c r="Z234" s="992"/>
      <c r="AA234" s="54"/>
      <c r="AB234" s="464"/>
      <c r="AC234" s="340" t="str">
        <f>IFERROR(IF(AND('別紙様式3-2（４・５月）'!O236="",W234&lt;&gt;"",W234&lt;&gt;"―"),X234,X234*VLOOKUP(AG234,【参考】数式用4!$EY$3:$GF$106,MATCH(N234,【参考】数式用4!$EY$2:$GF$2,0))),"")</f>
        <v/>
      </c>
      <c r="AD234" s="462" t="str">
        <f t="shared" si="6"/>
        <v/>
      </c>
      <c r="AE234" s="420" t="str">
        <f t="shared" si="7"/>
        <v/>
      </c>
      <c r="AF234" s="333" t="str">
        <f>IF(O234="","",'別紙様式3-2（４・５月）'!O236&amp;'別紙様式3-2（４・５月）'!P236&amp;'別紙様式3-2（４・５月）'!Q236&amp;"から"&amp;O234)</f>
        <v/>
      </c>
      <c r="AG234" s="333" t="str">
        <f>IF(OR(W234="",W234="―"),"",'別紙様式3-2（４・５月）'!O236&amp;'別紙様式3-2（４・５月）'!P236&amp;'別紙様式3-2（４・５月）'!Q236&amp;"から"&amp;W234)</f>
        <v/>
      </c>
      <c r="AH234" s="306"/>
      <c r="AI234" s="306"/>
      <c r="AJ234" s="306"/>
      <c r="AK234" s="306"/>
      <c r="AL234" s="306"/>
      <c r="AM234" s="306"/>
      <c r="AN234" s="306"/>
      <c r="AO234" s="306"/>
    </row>
    <row r="235" spans="1:41" customFormat="1" ht="25" customHeight="1">
      <c r="A235" s="334">
        <v>220</v>
      </c>
      <c r="B235" s="909" t="str">
        <f>IF(基本情報入力シート!C274="","",基本情報入力シート!C274)</f>
        <v/>
      </c>
      <c r="C235" s="909"/>
      <c r="D235" s="909"/>
      <c r="E235" s="909"/>
      <c r="F235" s="909"/>
      <c r="G235" s="909"/>
      <c r="H235" s="909"/>
      <c r="I235" s="909"/>
      <c r="J235" s="325" t="str">
        <f>IF(基本情報入力シート!M274="","",基本情報入力シート!M274)</f>
        <v/>
      </c>
      <c r="K235" s="325" t="str">
        <f>IF(基本情報入力シート!R274="","",基本情報入力シート!R274)</f>
        <v/>
      </c>
      <c r="L235" s="325" t="str">
        <f>IF(基本情報入力シート!W274="","",基本情報入力シート!W274)</f>
        <v/>
      </c>
      <c r="M235" s="335" t="str">
        <f>IF(基本情報入力シート!X274="","",基本情報入力シート!X274)</f>
        <v/>
      </c>
      <c r="N235" s="339" t="str">
        <f>IF(基本情報入力シート!Y274="","",基本情報入力シート!Y274)</f>
        <v/>
      </c>
      <c r="O235" s="44"/>
      <c r="P235" s="1011"/>
      <c r="Q235" s="1011"/>
      <c r="R235" s="475" t="str">
        <f>IFERROR(IF(OR('別紙様式3-2（４・５月）'!Z237="ベア加算",'別紙様式3-2（４・５月）'!R237=""),"",P235*VLOOKUP(N235,【参考】数式用!$AD$2:$AH$37,MATCH(O235,【参考】数式用!$K$4:$N$4,0)+1,0)),"")</f>
        <v/>
      </c>
      <c r="S235" s="54"/>
      <c r="T235" s="1011"/>
      <c r="U235" s="1011"/>
      <c r="V235" s="483" t="str">
        <f>IFERROR(IF(AND('別紙様式3-2（４・５月）'!O237="",O235&lt;&gt;""),P235,P235*VLOOKUP(AF235,【参考】数式用4!$EY$3:$GF$106,MATCH(N235,【参考】数式用4!$EY$2:$GF$2,0))),"")</f>
        <v/>
      </c>
      <c r="W235" s="44"/>
      <c r="X235" s="464"/>
      <c r="Y235" s="992" t="str">
        <f>IFERROR(IF(OR('別紙様式3-2（４・５月）'!R237="",'別紙様式3-2（４・５月）'!Z237="ベア加算"),"",X235*VLOOKUP(N235,【参考】数式用!$AD$2:$AH$37,MATCH(W235,【参考】数式用!$K$4:$N$4,0)+1,0)),"")</f>
        <v/>
      </c>
      <c r="Z235" s="992"/>
      <c r="AA235" s="54"/>
      <c r="AB235" s="464"/>
      <c r="AC235" s="340" t="str">
        <f>IFERROR(IF(AND('別紙様式3-2（４・５月）'!O237="",W235&lt;&gt;"",W235&lt;&gt;"―"),X235,X235*VLOOKUP(AG235,【参考】数式用4!$EY$3:$GF$106,MATCH(N235,【参考】数式用4!$EY$2:$GF$2,0))),"")</f>
        <v/>
      </c>
      <c r="AD235" s="462" t="str">
        <f t="shared" si="6"/>
        <v/>
      </c>
      <c r="AE235" s="420" t="str">
        <f t="shared" si="7"/>
        <v/>
      </c>
      <c r="AF235" s="333" t="str">
        <f>IF(O235="","",'別紙様式3-2（４・５月）'!O237&amp;'別紙様式3-2（４・５月）'!P237&amp;'別紙様式3-2（４・５月）'!Q237&amp;"から"&amp;O235)</f>
        <v/>
      </c>
      <c r="AG235" s="333" t="str">
        <f>IF(OR(W235="",W235="―"),"",'別紙様式3-2（４・５月）'!O237&amp;'別紙様式3-2（４・５月）'!P237&amp;'別紙様式3-2（４・５月）'!Q237&amp;"から"&amp;W235)</f>
        <v/>
      </c>
      <c r="AH235" s="306"/>
      <c r="AI235" s="306"/>
      <c r="AJ235" s="306"/>
      <c r="AK235" s="306"/>
      <c r="AL235" s="306"/>
      <c r="AM235" s="306"/>
      <c r="AN235" s="306"/>
      <c r="AO235" s="306"/>
    </row>
    <row r="236" spans="1:41" customFormat="1" ht="25" customHeight="1">
      <c r="A236" s="334">
        <v>221</v>
      </c>
      <c r="B236" s="909" t="str">
        <f>IF(基本情報入力シート!C275="","",基本情報入力シート!C275)</f>
        <v/>
      </c>
      <c r="C236" s="909"/>
      <c r="D236" s="909"/>
      <c r="E236" s="909"/>
      <c r="F236" s="909"/>
      <c r="G236" s="909"/>
      <c r="H236" s="909"/>
      <c r="I236" s="909"/>
      <c r="J236" s="325" t="str">
        <f>IF(基本情報入力シート!M275="","",基本情報入力シート!M275)</f>
        <v/>
      </c>
      <c r="K236" s="325" t="str">
        <f>IF(基本情報入力シート!R275="","",基本情報入力シート!R275)</f>
        <v/>
      </c>
      <c r="L236" s="325" t="str">
        <f>IF(基本情報入力シート!W275="","",基本情報入力シート!W275)</f>
        <v/>
      </c>
      <c r="M236" s="335" t="str">
        <f>IF(基本情報入力シート!X275="","",基本情報入力シート!X275)</f>
        <v/>
      </c>
      <c r="N236" s="339" t="str">
        <f>IF(基本情報入力シート!Y275="","",基本情報入力シート!Y275)</f>
        <v/>
      </c>
      <c r="O236" s="44"/>
      <c r="P236" s="1011"/>
      <c r="Q236" s="1011"/>
      <c r="R236" s="475" t="str">
        <f>IFERROR(IF(OR('別紙様式3-2（４・５月）'!Z238="ベア加算",'別紙様式3-2（４・５月）'!R238=""),"",P236*VLOOKUP(N236,【参考】数式用!$AD$2:$AH$37,MATCH(O236,【参考】数式用!$K$4:$N$4,0)+1,0)),"")</f>
        <v/>
      </c>
      <c r="S236" s="54"/>
      <c r="T236" s="1011"/>
      <c r="U236" s="1011"/>
      <c r="V236" s="483" t="str">
        <f>IFERROR(IF(AND('別紙様式3-2（４・５月）'!O238="",O236&lt;&gt;""),P236,P236*VLOOKUP(AF236,【参考】数式用4!$EY$3:$GF$106,MATCH(N236,【参考】数式用4!$EY$2:$GF$2,0))),"")</f>
        <v/>
      </c>
      <c r="W236" s="44"/>
      <c r="X236" s="464"/>
      <c r="Y236" s="992" t="str">
        <f>IFERROR(IF(OR('別紙様式3-2（４・５月）'!R238="",'別紙様式3-2（４・５月）'!Z238="ベア加算"),"",X236*VLOOKUP(N236,【参考】数式用!$AD$2:$AH$37,MATCH(W236,【参考】数式用!$K$4:$N$4,0)+1,0)),"")</f>
        <v/>
      </c>
      <c r="Z236" s="992"/>
      <c r="AA236" s="54"/>
      <c r="AB236" s="464"/>
      <c r="AC236" s="340" t="str">
        <f>IFERROR(IF(AND('別紙様式3-2（４・５月）'!O238="",W236&lt;&gt;"",W236&lt;&gt;"―"),X236,X236*VLOOKUP(AG236,【参考】数式用4!$EY$3:$GF$106,MATCH(N236,【参考】数式用4!$EY$2:$GF$2,0))),"")</f>
        <v/>
      </c>
      <c r="AD236" s="462" t="str">
        <f t="shared" si="6"/>
        <v/>
      </c>
      <c r="AE236" s="420" t="str">
        <f t="shared" si="7"/>
        <v/>
      </c>
      <c r="AF236" s="333" t="str">
        <f>IF(O236="","",'別紙様式3-2（４・５月）'!O238&amp;'別紙様式3-2（４・５月）'!P238&amp;'別紙様式3-2（４・５月）'!Q238&amp;"から"&amp;O236)</f>
        <v/>
      </c>
      <c r="AG236" s="333" t="str">
        <f>IF(OR(W236="",W236="―"),"",'別紙様式3-2（４・５月）'!O238&amp;'別紙様式3-2（４・５月）'!P238&amp;'別紙様式3-2（４・５月）'!Q238&amp;"から"&amp;W236)</f>
        <v/>
      </c>
      <c r="AH236" s="306"/>
      <c r="AI236" s="306"/>
      <c r="AJ236" s="306"/>
      <c r="AK236" s="306"/>
      <c r="AL236" s="306"/>
      <c r="AM236" s="306"/>
      <c r="AN236" s="306"/>
      <c r="AO236" s="306"/>
    </row>
    <row r="237" spans="1:41" customFormat="1" ht="25" customHeight="1">
      <c r="A237" s="334">
        <v>222</v>
      </c>
      <c r="B237" s="909" t="str">
        <f>IF(基本情報入力シート!C276="","",基本情報入力シート!C276)</f>
        <v/>
      </c>
      <c r="C237" s="909"/>
      <c r="D237" s="909"/>
      <c r="E237" s="909"/>
      <c r="F237" s="909"/>
      <c r="G237" s="909"/>
      <c r="H237" s="909"/>
      <c r="I237" s="909"/>
      <c r="J237" s="325" t="str">
        <f>IF(基本情報入力シート!M276="","",基本情報入力シート!M276)</f>
        <v/>
      </c>
      <c r="K237" s="325" t="str">
        <f>IF(基本情報入力シート!R276="","",基本情報入力シート!R276)</f>
        <v/>
      </c>
      <c r="L237" s="325" t="str">
        <f>IF(基本情報入力シート!W276="","",基本情報入力シート!W276)</f>
        <v/>
      </c>
      <c r="M237" s="335" t="str">
        <f>IF(基本情報入力シート!X276="","",基本情報入力シート!X276)</f>
        <v/>
      </c>
      <c r="N237" s="339" t="str">
        <f>IF(基本情報入力シート!Y276="","",基本情報入力シート!Y276)</f>
        <v/>
      </c>
      <c r="O237" s="44"/>
      <c r="P237" s="1011"/>
      <c r="Q237" s="1011"/>
      <c r="R237" s="475" t="str">
        <f>IFERROR(IF(OR('別紙様式3-2（４・５月）'!Z239="ベア加算",'別紙様式3-2（４・５月）'!R239=""),"",P237*VLOOKUP(N237,【参考】数式用!$AD$2:$AH$37,MATCH(O237,【参考】数式用!$K$4:$N$4,0)+1,0)),"")</f>
        <v/>
      </c>
      <c r="S237" s="54"/>
      <c r="T237" s="1011"/>
      <c r="U237" s="1011"/>
      <c r="V237" s="483" t="str">
        <f>IFERROR(IF(AND('別紙様式3-2（４・５月）'!O239="",O237&lt;&gt;""),P237,P237*VLOOKUP(AF237,【参考】数式用4!$EY$3:$GF$106,MATCH(N237,【参考】数式用4!$EY$2:$GF$2,0))),"")</f>
        <v/>
      </c>
      <c r="W237" s="44"/>
      <c r="X237" s="464"/>
      <c r="Y237" s="992" t="str">
        <f>IFERROR(IF(OR('別紙様式3-2（４・５月）'!R239="",'別紙様式3-2（４・５月）'!Z239="ベア加算"),"",X237*VLOOKUP(N237,【参考】数式用!$AD$2:$AH$37,MATCH(W237,【参考】数式用!$K$4:$N$4,0)+1,0)),"")</f>
        <v/>
      </c>
      <c r="Z237" s="992"/>
      <c r="AA237" s="54"/>
      <c r="AB237" s="464"/>
      <c r="AC237" s="340" t="str">
        <f>IFERROR(IF(AND('別紙様式3-2（４・５月）'!O239="",W237&lt;&gt;"",W237&lt;&gt;"―"),X237,X237*VLOOKUP(AG237,【参考】数式用4!$EY$3:$GF$106,MATCH(N237,【参考】数式用4!$EY$2:$GF$2,0))),"")</f>
        <v/>
      </c>
      <c r="AD237" s="462" t="str">
        <f t="shared" si="6"/>
        <v/>
      </c>
      <c r="AE237" s="420" t="str">
        <f t="shared" si="7"/>
        <v/>
      </c>
      <c r="AF237" s="333" t="str">
        <f>IF(O237="","",'別紙様式3-2（４・５月）'!O239&amp;'別紙様式3-2（４・５月）'!P239&amp;'別紙様式3-2（４・５月）'!Q239&amp;"から"&amp;O237)</f>
        <v/>
      </c>
      <c r="AG237" s="333" t="str">
        <f>IF(OR(W237="",W237="―"),"",'別紙様式3-2（４・５月）'!O239&amp;'別紙様式3-2（４・５月）'!P239&amp;'別紙様式3-2（４・５月）'!Q239&amp;"から"&amp;W237)</f>
        <v/>
      </c>
      <c r="AH237" s="306"/>
      <c r="AI237" s="306"/>
      <c r="AJ237" s="306"/>
      <c r="AK237" s="306"/>
      <c r="AL237" s="306"/>
      <c r="AM237" s="306"/>
      <c r="AN237" s="306"/>
      <c r="AO237" s="306"/>
    </row>
    <row r="238" spans="1:41" customFormat="1" ht="25" customHeight="1">
      <c r="A238" s="334">
        <v>223</v>
      </c>
      <c r="B238" s="909" t="str">
        <f>IF(基本情報入力シート!C277="","",基本情報入力シート!C277)</f>
        <v/>
      </c>
      <c r="C238" s="909"/>
      <c r="D238" s="909"/>
      <c r="E238" s="909"/>
      <c r="F238" s="909"/>
      <c r="G238" s="909"/>
      <c r="H238" s="909"/>
      <c r="I238" s="909"/>
      <c r="J238" s="325" t="str">
        <f>IF(基本情報入力シート!M277="","",基本情報入力シート!M277)</f>
        <v/>
      </c>
      <c r="K238" s="325" t="str">
        <f>IF(基本情報入力シート!R277="","",基本情報入力シート!R277)</f>
        <v/>
      </c>
      <c r="L238" s="325" t="str">
        <f>IF(基本情報入力シート!W277="","",基本情報入力シート!W277)</f>
        <v/>
      </c>
      <c r="M238" s="335" t="str">
        <f>IF(基本情報入力シート!X277="","",基本情報入力シート!X277)</f>
        <v/>
      </c>
      <c r="N238" s="339" t="str">
        <f>IF(基本情報入力シート!Y277="","",基本情報入力シート!Y277)</f>
        <v/>
      </c>
      <c r="O238" s="44"/>
      <c r="P238" s="1011"/>
      <c r="Q238" s="1011"/>
      <c r="R238" s="475" t="str">
        <f>IFERROR(IF(OR('別紙様式3-2（４・５月）'!Z240="ベア加算",'別紙様式3-2（４・５月）'!R240=""),"",P238*VLOOKUP(N238,【参考】数式用!$AD$2:$AH$37,MATCH(O238,【参考】数式用!$K$4:$N$4,0)+1,0)),"")</f>
        <v/>
      </c>
      <c r="S238" s="54"/>
      <c r="T238" s="1011"/>
      <c r="U238" s="1011"/>
      <c r="V238" s="483" t="str">
        <f>IFERROR(IF(AND('別紙様式3-2（４・５月）'!O240="",O238&lt;&gt;""),P238,P238*VLOOKUP(AF238,【参考】数式用4!$EY$3:$GF$106,MATCH(N238,【参考】数式用4!$EY$2:$GF$2,0))),"")</f>
        <v/>
      </c>
      <c r="W238" s="44"/>
      <c r="X238" s="464"/>
      <c r="Y238" s="992" t="str">
        <f>IFERROR(IF(OR('別紙様式3-2（４・５月）'!R240="",'別紙様式3-2（４・５月）'!Z240="ベア加算"),"",X238*VLOOKUP(N238,【参考】数式用!$AD$2:$AH$37,MATCH(W238,【参考】数式用!$K$4:$N$4,0)+1,0)),"")</f>
        <v/>
      </c>
      <c r="Z238" s="992"/>
      <c r="AA238" s="54"/>
      <c r="AB238" s="464"/>
      <c r="AC238" s="340" t="str">
        <f>IFERROR(IF(AND('別紙様式3-2（４・５月）'!O240="",W238&lt;&gt;"",W238&lt;&gt;"―"),X238,X238*VLOOKUP(AG238,【参考】数式用4!$EY$3:$GF$106,MATCH(N238,【参考】数式用4!$EY$2:$GF$2,0))),"")</f>
        <v/>
      </c>
      <c r="AD238" s="462" t="str">
        <f t="shared" si="6"/>
        <v/>
      </c>
      <c r="AE238" s="420" t="str">
        <f t="shared" si="7"/>
        <v/>
      </c>
      <c r="AF238" s="333" t="str">
        <f>IF(O238="","",'別紙様式3-2（４・５月）'!O240&amp;'別紙様式3-2（４・５月）'!P240&amp;'別紙様式3-2（４・５月）'!Q240&amp;"から"&amp;O238)</f>
        <v/>
      </c>
      <c r="AG238" s="333" t="str">
        <f>IF(OR(W238="",W238="―"),"",'別紙様式3-2（４・５月）'!O240&amp;'別紙様式3-2（４・５月）'!P240&amp;'別紙様式3-2（４・５月）'!Q240&amp;"から"&amp;W238)</f>
        <v/>
      </c>
      <c r="AH238" s="306"/>
      <c r="AI238" s="306"/>
      <c r="AJ238" s="306"/>
      <c r="AK238" s="306"/>
      <c r="AL238" s="306"/>
      <c r="AM238" s="306"/>
      <c r="AN238" s="306"/>
      <c r="AO238" s="306"/>
    </row>
    <row r="239" spans="1:41" customFormat="1" ht="25" customHeight="1">
      <c r="A239" s="334">
        <v>224</v>
      </c>
      <c r="B239" s="909" t="str">
        <f>IF(基本情報入力シート!C278="","",基本情報入力シート!C278)</f>
        <v/>
      </c>
      <c r="C239" s="909"/>
      <c r="D239" s="909"/>
      <c r="E239" s="909"/>
      <c r="F239" s="909"/>
      <c r="G239" s="909"/>
      <c r="H239" s="909"/>
      <c r="I239" s="909"/>
      <c r="J239" s="325" t="str">
        <f>IF(基本情報入力シート!M278="","",基本情報入力シート!M278)</f>
        <v/>
      </c>
      <c r="K239" s="325" t="str">
        <f>IF(基本情報入力シート!R278="","",基本情報入力シート!R278)</f>
        <v/>
      </c>
      <c r="L239" s="325" t="str">
        <f>IF(基本情報入力シート!W278="","",基本情報入力シート!W278)</f>
        <v/>
      </c>
      <c r="M239" s="335" t="str">
        <f>IF(基本情報入力シート!X278="","",基本情報入力シート!X278)</f>
        <v/>
      </c>
      <c r="N239" s="339" t="str">
        <f>IF(基本情報入力シート!Y278="","",基本情報入力シート!Y278)</f>
        <v/>
      </c>
      <c r="O239" s="44"/>
      <c r="P239" s="1011"/>
      <c r="Q239" s="1011"/>
      <c r="R239" s="475" t="str">
        <f>IFERROR(IF(OR('別紙様式3-2（４・５月）'!Z241="ベア加算",'別紙様式3-2（４・５月）'!R241=""),"",P239*VLOOKUP(N239,【参考】数式用!$AD$2:$AH$37,MATCH(O239,【参考】数式用!$K$4:$N$4,0)+1,0)),"")</f>
        <v/>
      </c>
      <c r="S239" s="54"/>
      <c r="T239" s="1011"/>
      <c r="U239" s="1011"/>
      <c r="V239" s="483" t="str">
        <f>IFERROR(IF(AND('別紙様式3-2（４・５月）'!O241="",O239&lt;&gt;""),P239,P239*VLOOKUP(AF239,【参考】数式用4!$EY$3:$GF$106,MATCH(N239,【参考】数式用4!$EY$2:$GF$2,0))),"")</f>
        <v/>
      </c>
      <c r="W239" s="44"/>
      <c r="X239" s="464"/>
      <c r="Y239" s="992" t="str">
        <f>IFERROR(IF(OR('別紙様式3-2（４・５月）'!R241="",'別紙様式3-2（４・５月）'!Z241="ベア加算"),"",X239*VLOOKUP(N239,【参考】数式用!$AD$2:$AH$37,MATCH(W239,【参考】数式用!$K$4:$N$4,0)+1,0)),"")</f>
        <v/>
      </c>
      <c r="Z239" s="992"/>
      <c r="AA239" s="54"/>
      <c r="AB239" s="464"/>
      <c r="AC239" s="340" t="str">
        <f>IFERROR(IF(AND('別紙様式3-2（４・５月）'!O241="",W239&lt;&gt;"",W239&lt;&gt;"―"),X239,X239*VLOOKUP(AG239,【参考】数式用4!$EY$3:$GF$106,MATCH(N239,【参考】数式用4!$EY$2:$GF$2,0))),"")</f>
        <v/>
      </c>
      <c r="AD239" s="462" t="str">
        <f t="shared" si="6"/>
        <v/>
      </c>
      <c r="AE239" s="420" t="str">
        <f t="shared" si="7"/>
        <v/>
      </c>
      <c r="AF239" s="333" t="str">
        <f>IF(O239="","",'別紙様式3-2（４・５月）'!O241&amp;'別紙様式3-2（４・５月）'!P241&amp;'別紙様式3-2（４・５月）'!Q241&amp;"から"&amp;O239)</f>
        <v/>
      </c>
      <c r="AG239" s="333" t="str">
        <f>IF(OR(W239="",W239="―"),"",'別紙様式3-2（４・５月）'!O241&amp;'別紙様式3-2（４・５月）'!P241&amp;'別紙様式3-2（４・５月）'!Q241&amp;"から"&amp;W239)</f>
        <v/>
      </c>
      <c r="AH239" s="306"/>
      <c r="AI239" s="306"/>
      <c r="AJ239" s="306"/>
      <c r="AK239" s="306"/>
      <c r="AL239" s="306"/>
      <c r="AM239" s="306"/>
      <c r="AN239" s="306"/>
      <c r="AO239" s="306"/>
    </row>
    <row r="240" spans="1:41" customFormat="1" ht="25" customHeight="1">
      <c r="A240" s="334">
        <v>225</v>
      </c>
      <c r="B240" s="909" t="str">
        <f>IF(基本情報入力シート!C279="","",基本情報入力シート!C279)</f>
        <v/>
      </c>
      <c r="C240" s="909"/>
      <c r="D240" s="909"/>
      <c r="E240" s="909"/>
      <c r="F240" s="909"/>
      <c r="G240" s="909"/>
      <c r="H240" s="909"/>
      <c r="I240" s="909"/>
      <c r="J240" s="325" t="str">
        <f>IF(基本情報入力シート!M279="","",基本情報入力シート!M279)</f>
        <v/>
      </c>
      <c r="K240" s="325" t="str">
        <f>IF(基本情報入力シート!R279="","",基本情報入力シート!R279)</f>
        <v/>
      </c>
      <c r="L240" s="325" t="str">
        <f>IF(基本情報入力シート!W279="","",基本情報入力シート!W279)</f>
        <v/>
      </c>
      <c r="M240" s="335" t="str">
        <f>IF(基本情報入力シート!X279="","",基本情報入力シート!X279)</f>
        <v/>
      </c>
      <c r="N240" s="339" t="str">
        <f>IF(基本情報入力シート!Y279="","",基本情報入力シート!Y279)</f>
        <v/>
      </c>
      <c r="O240" s="44"/>
      <c r="P240" s="1011"/>
      <c r="Q240" s="1011"/>
      <c r="R240" s="475" t="str">
        <f>IFERROR(IF(OR('別紙様式3-2（４・５月）'!Z242="ベア加算",'別紙様式3-2（４・５月）'!R242=""),"",P240*VLOOKUP(N240,【参考】数式用!$AD$2:$AH$37,MATCH(O240,【参考】数式用!$K$4:$N$4,0)+1,0)),"")</f>
        <v/>
      </c>
      <c r="S240" s="54"/>
      <c r="T240" s="1011"/>
      <c r="U240" s="1011"/>
      <c r="V240" s="483" t="str">
        <f>IFERROR(IF(AND('別紙様式3-2（４・５月）'!O242="",O240&lt;&gt;""),P240,P240*VLOOKUP(AF240,【参考】数式用4!$EY$3:$GF$106,MATCH(N240,【参考】数式用4!$EY$2:$GF$2,0))),"")</f>
        <v/>
      </c>
      <c r="W240" s="44"/>
      <c r="X240" s="464"/>
      <c r="Y240" s="992" t="str">
        <f>IFERROR(IF(OR('別紙様式3-2（４・５月）'!R242="",'別紙様式3-2（４・５月）'!Z242="ベア加算"),"",X240*VLOOKUP(N240,【参考】数式用!$AD$2:$AH$37,MATCH(W240,【参考】数式用!$K$4:$N$4,0)+1,0)),"")</f>
        <v/>
      </c>
      <c r="Z240" s="992"/>
      <c r="AA240" s="54"/>
      <c r="AB240" s="464"/>
      <c r="AC240" s="340" t="str">
        <f>IFERROR(IF(AND('別紙様式3-2（４・５月）'!O242="",W240&lt;&gt;"",W240&lt;&gt;"―"),X240,X240*VLOOKUP(AG240,【参考】数式用4!$EY$3:$GF$106,MATCH(N240,【参考】数式用4!$EY$2:$GF$2,0))),"")</f>
        <v/>
      </c>
      <c r="AD240" s="462" t="str">
        <f t="shared" si="6"/>
        <v/>
      </c>
      <c r="AE240" s="420" t="str">
        <f t="shared" si="7"/>
        <v/>
      </c>
      <c r="AF240" s="333" t="str">
        <f>IF(O240="","",'別紙様式3-2（４・５月）'!O242&amp;'別紙様式3-2（４・５月）'!P242&amp;'別紙様式3-2（４・５月）'!Q242&amp;"から"&amp;O240)</f>
        <v/>
      </c>
      <c r="AG240" s="333" t="str">
        <f>IF(OR(W240="",W240="―"),"",'別紙様式3-2（４・５月）'!O242&amp;'別紙様式3-2（４・５月）'!P242&amp;'別紙様式3-2（４・５月）'!Q242&amp;"から"&amp;W240)</f>
        <v/>
      </c>
      <c r="AH240" s="306"/>
      <c r="AI240" s="306"/>
      <c r="AJ240" s="306"/>
      <c r="AK240" s="306"/>
      <c r="AL240" s="306"/>
      <c r="AM240" s="306"/>
      <c r="AN240" s="306"/>
      <c r="AO240" s="306"/>
    </row>
    <row r="241" spans="1:41" customFormat="1" ht="25" customHeight="1">
      <c r="A241" s="334">
        <v>226</v>
      </c>
      <c r="B241" s="909" t="str">
        <f>IF(基本情報入力シート!C280="","",基本情報入力シート!C280)</f>
        <v/>
      </c>
      <c r="C241" s="909"/>
      <c r="D241" s="909"/>
      <c r="E241" s="909"/>
      <c r="F241" s="909"/>
      <c r="G241" s="909"/>
      <c r="H241" s="909"/>
      <c r="I241" s="909"/>
      <c r="J241" s="325" t="str">
        <f>IF(基本情報入力シート!M280="","",基本情報入力シート!M280)</f>
        <v/>
      </c>
      <c r="K241" s="325" t="str">
        <f>IF(基本情報入力シート!R280="","",基本情報入力シート!R280)</f>
        <v/>
      </c>
      <c r="L241" s="325" t="str">
        <f>IF(基本情報入力シート!W280="","",基本情報入力シート!W280)</f>
        <v/>
      </c>
      <c r="M241" s="335" t="str">
        <f>IF(基本情報入力シート!X280="","",基本情報入力シート!X280)</f>
        <v/>
      </c>
      <c r="N241" s="339" t="str">
        <f>IF(基本情報入力シート!Y280="","",基本情報入力シート!Y280)</f>
        <v/>
      </c>
      <c r="O241" s="44"/>
      <c r="P241" s="1011"/>
      <c r="Q241" s="1011"/>
      <c r="R241" s="475" t="str">
        <f>IFERROR(IF(OR('別紙様式3-2（４・５月）'!Z243="ベア加算",'別紙様式3-2（４・５月）'!R243=""),"",P241*VLOOKUP(N241,【参考】数式用!$AD$2:$AH$37,MATCH(O241,【参考】数式用!$K$4:$N$4,0)+1,0)),"")</f>
        <v/>
      </c>
      <c r="S241" s="54"/>
      <c r="T241" s="1011"/>
      <c r="U241" s="1011"/>
      <c r="V241" s="483" t="str">
        <f>IFERROR(IF(AND('別紙様式3-2（４・５月）'!O243="",O241&lt;&gt;""),P241,P241*VLOOKUP(AF241,【参考】数式用4!$EY$3:$GF$106,MATCH(N241,【参考】数式用4!$EY$2:$GF$2,0))),"")</f>
        <v/>
      </c>
      <c r="W241" s="44"/>
      <c r="X241" s="464"/>
      <c r="Y241" s="992" t="str">
        <f>IFERROR(IF(OR('別紙様式3-2（４・５月）'!R243="",'別紙様式3-2（４・５月）'!Z243="ベア加算"),"",X241*VLOOKUP(N241,【参考】数式用!$AD$2:$AH$37,MATCH(W241,【参考】数式用!$K$4:$N$4,0)+1,0)),"")</f>
        <v/>
      </c>
      <c r="Z241" s="992"/>
      <c r="AA241" s="54"/>
      <c r="AB241" s="464"/>
      <c r="AC241" s="340" t="str">
        <f>IFERROR(IF(AND('別紙様式3-2（４・５月）'!O243="",W241&lt;&gt;"",W241&lt;&gt;"―"),X241,X241*VLOOKUP(AG241,【参考】数式用4!$EY$3:$GF$106,MATCH(N241,【参考】数式用4!$EY$2:$GF$2,0))),"")</f>
        <v/>
      </c>
      <c r="AD241" s="462" t="str">
        <f t="shared" si="6"/>
        <v/>
      </c>
      <c r="AE241" s="420" t="str">
        <f t="shared" si="7"/>
        <v/>
      </c>
      <c r="AF241" s="333" t="str">
        <f>IF(O241="","",'別紙様式3-2（４・５月）'!O243&amp;'別紙様式3-2（４・５月）'!P243&amp;'別紙様式3-2（４・５月）'!Q243&amp;"から"&amp;O241)</f>
        <v/>
      </c>
      <c r="AG241" s="333" t="str">
        <f>IF(OR(W241="",W241="―"),"",'別紙様式3-2（４・５月）'!O243&amp;'別紙様式3-2（４・５月）'!P243&amp;'別紙様式3-2（４・５月）'!Q243&amp;"から"&amp;W241)</f>
        <v/>
      </c>
      <c r="AH241" s="306"/>
      <c r="AI241" s="306"/>
      <c r="AJ241" s="306"/>
      <c r="AK241" s="306"/>
      <c r="AL241" s="306"/>
      <c r="AM241" s="306"/>
      <c r="AN241" s="306"/>
      <c r="AO241" s="306"/>
    </row>
    <row r="242" spans="1:41" customFormat="1" ht="25" customHeight="1">
      <c r="A242" s="334">
        <v>227</v>
      </c>
      <c r="B242" s="909" t="str">
        <f>IF(基本情報入力シート!C281="","",基本情報入力シート!C281)</f>
        <v/>
      </c>
      <c r="C242" s="909"/>
      <c r="D242" s="909"/>
      <c r="E242" s="909"/>
      <c r="F242" s="909"/>
      <c r="G242" s="909"/>
      <c r="H242" s="909"/>
      <c r="I242" s="909"/>
      <c r="J242" s="325" t="str">
        <f>IF(基本情報入力シート!M281="","",基本情報入力シート!M281)</f>
        <v/>
      </c>
      <c r="K242" s="325" t="str">
        <f>IF(基本情報入力シート!R281="","",基本情報入力シート!R281)</f>
        <v/>
      </c>
      <c r="L242" s="325" t="str">
        <f>IF(基本情報入力シート!W281="","",基本情報入力シート!W281)</f>
        <v/>
      </c>
      <c r="M242" s="335" t="str">
        <f>IF(基本情報入力シート!X281="","",基本情報入力シート!X281)</f>
        <v/>
      </c>
      <c r="N242" s="339" t="str">
        <f>IF(基本情報入力シート!Y281="","",基本情報入力シート!Y281)</f>
        <v/>
      </c>
      <c r="O242" s="44"/>
      <c r="P242" s="1011"/>
      <c r="Q242" s="1011"/>
      <c r="R242" s="475" t="str">
        <f>IFERROR(IF(OR('別紙様式3-2（４・５月）'!Z244="ベア加算",'別紙様式3-2（４・５月）'!R244=""),"",P242*VLOOKUP(N242,【参考】数式用!$AD$2:$AH$37,MATCH(O242,【参考】数式用!$K$4:$N$4,0)+1,0)),"")</f>
        <v/>
      </c>
      <c r="S242" s="54"/>
      <c r="T242" s="1011"/>
      <c r="U242" s="1011"/>
      <c r="V242" s="483" t="str">
        <f>IFERROR(IF(AND('別紙様式3-2（４・５月）'!O244="",O242&lt;&gt;""),P242,P242*VLOOKUP(AF242,【参考】数式用4!$EY$3:$GF$106,MATCH(N242,【参考】数式用4!$EY$2:$GF$2,0))),"")</f>
        <v/>
      </c>
      <c r="W242" s="44"/>
      <c r="X242" s="464"/>
      <c r="Y242" s="992" t="str">
        <f>IFERROR(IF(OR('別紙様式3-2（４・５月）'!R244="",'別紙様式3-2（４・５月）'!Z244="ベア加算"),"",X242*VLOOKUP(N242,【参考】数式用!$AD$2:$AH$37,MATCH(W242,【参考】数式用!$K$4:$N$4,0)+1,0)),"")</f>
        <v/>
      </c>
      <c r="Z242" s="992"/>
      <c r="AA242" s="54"/>
      <c r="AB242" s="464"/>
      <c r="AC242" s="340" t="str">
        <f>IFERROR(IF(AND('別紙様式3-2（４・５月）'!O244="",W242&lt;&gt;"",W242&lt;&gt;"―"),X242,X242*VLOOKUP(AG242,【参考】数式用4!$EY$3:$GF$106,MATCH(N242,【参考】数式用4!$EY$2:$GF$2,0))),"")</f>
        <v/>
      </c>
      <c r="AD242" s="462" t="str">
        <f t="shared" si="6"/>
        <v/>
      </c>
      <c r="AE242" s="420" t="str">
        <f t="shared" si="7"/>
        <v/>
      </c>
      <c r="AF242" s="333" t="str">
        <f>IF(O242="","",'別紙様式3-2（４・５月）'!O244&amp;'別紙様式3-2（４・５月）'!P244&amp;'別紙様式3-2（４・５月）'!Q244&amp;"から"&amp;O242)</f>
        <v/>
      </c>
      <c r="AG242" s="333" t="str">
        <f>IF(OR(W242="",W242="―"),"",'別紙様式3-2（４・５月）'!O244&amp;'別紙様式3-2（４・５月）'!P244&amp;'別紙様式3-2（４・５月）'!Q244&amp;"から"&amp;W242)</f>
        <v/>
      </c>
      <c r="AH242" s="306"/>
      <c r="AI242" s="306"/>
      <c r="AJ242" s="306"/>
      <c r="AK242" s="306"/>
      <c r="AL242" s="306"/>
      <c r="AM242" s="306"/>
      <c r="AN242" s="306"/>
      <c r="AO242" s="306"/>
    </row>
    <row r="243" spans="1:41" customFormat="1" ht="25" customHeight="1">
      <c r="A243" s="334">
        <v>228</v>
      </c>
      <c r="B243" s="909" t="str">
        <f>IF(基本情報入力シート!C282="","",基本情報入力シート!C282)</f>
        <v/>
      </c>
      <c r="C243" s="909"/>
      <c r="D243" s="909"/>
      <c r="E243" s="909"/>
      <c r="F243" s="909"/>
      <c r="G243" s="909"/>
      <c r="H243" s="909"/>
      <c r="I243" s="909"/>
      <c r="J243" s="325" t="str">
        <f>IF(基本情報入力シート!M282="","",基本情報入力シート!M282)</f>
        <v/>
      </c>
      <c r="K243" s="325" t="str">
        <f>IF(基本情報入力シート!R282="","",基本情報入力シート!R282)</f>
        <v/>
      </c>
      <c r="L243" s="325" t="str">
        <f>IF(基本情報入力シート!W282="","",基本情報入力シート!W282)</f>
        <v/>
      </c>
      <c r="M243" s="335" t="str">
        <f>IF(基本情報入力シート!X282="","",基本情報入力シート!X282)</f>
        <v/>
      </c>
      <c r="N243" s="339" t="str">
        <f>IF(基本情報入力シート!Y282="","",基本情報入力シート!Y282)</f>
        <v/>
      </c>
      <c r="O243" s="44"/>
      <c r="P243" s="1011"/>
      <c r="Q243" s="1011"/>
      <c r="R243" s="475" t="str">
        <f>IFERROR(IF(OR('別紙様式3-2（４・５月）'!Z245="ベア加算",'別紙様式3-2（４・５月）'!R245=""),"",P243*VLOOKUP(N243,【参考】数式用!$AD$2:$AH$37,MATCH(O243,【参考】数式用!$K$4:$N$4,0)+1,0)),"")</f>
        <v/>
      </c>
      <c r="S243" s="54"/>
      <c r="T243" s="1011"/>
      <c r="U243" s="1011"/>
      <c r="V243" s="483" t="str">
        <f>IFERROR(IF(AND('別紙様式3-2（４・５月）'!O245="",O243&lt;&gt;""),P243,P243*VLOOKUP(AF243,【参考】数式用4!$EY$3:$GF$106,MATCH(N243,【参考】数式用4!$EY$2:$GF$2,0))),"")</f>
        <v/>
      </c>
      <c r="W243" s="44"/>
      <c r="X243" s="464"/>
      <c r="Y243" s="992" t="str">
        <f>IFERROR(IF(OR('別紙様式3-2（４・５月）'!R245="",'別紙様式3-2（４・５月）'!Z245="ベア加算"),"",X243*VLOOKUP(N243,【参考】数式用!$AD$2:$AH$37,MATCH(W243,【参考】数式用!$K$4:$N$4,0)+1,0)),"")</f>
        <v/>
      </c>
      <c r="Z243" s="992"/>
      <c r="AA243" s="54"/>
      <c r="AB243" s="464"/>
      <c r="AC243" s="340" t="str">
        <f>IFERROR(IF(AND('別紙様式3-2（４・５月）'!O245="",W243&lt;&gt;"",W243&lt;&gt;"―"),X243,X243*VLOOKUP(AG243,【参考】数式用4!$EY$3:$GF$106,MATCH(N243,【参考】数式用4!$EY$2:$GF$2,0))),"")</f>
        <v/>
      </c>
      <c r="AD243" s="462" t="str">
        <f t="shared" si="6"/>
        <v/>
      </c>
      <c r="AE243" s="420" t="str">
        <f t="shared" si="7"/>
        <v/>
      </c>
      <c r="AF243" s="333" t="str">
        <f>IF(O243="","",'別紙様式3-2（４・５月）'!O245&amp;'別紙様式3-2（４・５月）'!P245&amp;'別紙様式3-2（４・５月）'!Q245&amp;"から"&amp;O243)</f>
        <v/>
      </c>
      <c r="AG243" s="333" t="str">
        <f>IF(OR(W243="",W243="―"),"",'別紙様式3-2（４・５月）'!O245&amp;'別紙様式3-2（４・５月）'!P245&amp;'別紙様式3-2（４・５月）'!Q245&amp;"から"&amp;W243)</f>
        <v/>
      </c>
      <c r="AH243" s="306"/>
      <c r="AI243" s="306"/>
      <c r="AJ243" s="306"/>
      <c r="AK243" s="306"/>
      <c r="AL243" s="306"/>
      <c r="AM243" s="306"/>
      <c r="AN243" s="306"/>
      <c r="AO243" s="306"/>
    </row>
    <row r="244" spans="1:41" customFormat="1" ht="25" customHeight="1">
      <c r="A244" s="334">
        <v>229</v>
      </c>
      <c r="B244" s="909" t="str">
        <f>IF(基本情報入力シート!C283="","",基本情報入力シート!C283)</f>
        <v/>
      </c>
      <c r="C244" s="909"/>
      <c r="D244" s="909"/>
      <c r="E244" s="909"/>
      <c r="F244" s="909"/>
      <c r="G244" s="909"/>
      <c r="H244" s="909"/>
      <c r="I244" s="909"/>
      <c r="J244" s="325" t="str">
        <f>IF(基本情報入力シート!M283="","",基本情報入力シート!M283)</f>
        <v/>
      </c>
      <c r="K244" s="325" t="str">
        <f>IF(基本情報入力シート!R283="","",基本情報入力シート!R283)</f>
        <v/>
      </c>
      <c r="L244" s="325" t="str">
        <f>IF(基本情報入力シート!W283="","",基本情報入力シート!W283)</f>
        <v/>
      </c>
      <c r="M244" s="335" t="str">
        <f>IF(基本情報入力シート!X283="","",基本情報入力シート!X283)</f>
        <v/>
      </c>
      <c r="N244" s="339" t="str">
        <f>IF(基本情報入力シート!Y283="","",基本情報入力シート!Y283)</f>
        <v/>
      </c>
      <c r="O244" s="44"/>
      <c r="P244" s="1011"/>
      <c r="Q244" s="1011"/>
      <c r="R244" s="475" t="str">
        <f>IFERROR(IF(OR('別紙様式3-2（４・５月）'!Z246="ベア加算",'別紙様式3-2（４・５月）'!R246=""),"",P244*VLOOKUP(N244,【参考】数式用!$AD$2:$AH$37,MATCH(O244,【参考】数式用!$K$4:$N$4,0)+1,0)),"")</f>
        <v/>
      </c>
      <c r="S244" s="54"/>
      <c r="T244" s="1011"/>
      <c r="U244" s="1011"/>
      <c r="V244" s="483" t="str">
        <f>IFERROR(IF(AND('別紙様式3-2（４・５月）'!O246="",O244&lt;&gt;""),P244,P244*VLOOKUP(AF244,【参考】数式用4!$EY$3:$GF$106,MATCH(N244,【参考】数式用4!$EY$2:$GF$2,0))),"")</f>
        <v/>
      </c>
      <c r="W244" s="44"/>
      <c r="X244" s="464"/>
      <c r="Y244" s="992" t="str">
        <f>IFERROR(IF(OR('別紙様式3-2（４・５月）'!R246="",'別紙様式3-2（４・５月）'!Z246="ベア加算"),"",X244*VLOOKUP(N244,【参考】数式用!$AD$2:$AH$37,MATCH(W244,【参考】数式用!$K$4:$N$4,0)+1,0)),"")</f>
        <v/>
      </c>
      <c r="Z244" s="992"/>
      <c r="AA244" s="54"/>
      <c r="AB244" s="464"/>
      <c r="AC244" s="340" t="str">
        <f>IFERROR(IF(AND('別紙様式3-2（４・５月）'!O246="",W244&lt;&gt;"",W244&lt;&gt;"―"),X244,X244*VLOOKUP(AG244,【参考】数式用4!$EY$3:$GF$106,MATCH(N244,【参考】数式用4!$EY$2:$GF$2,0))),"")</f>
        <v/>
      </c>
      <c r="AD244" s="462" t="str">
        <f t="shared" si="6"/>
        <v/>
      </c>
      <c r="AE244" s="420" t="str">
        <f t="shared" si="7"/>
        <v/>
      </c>
      <c r="AF244" s="333" t="str">
        <f>IF(O244="","",'別紙様式3-2（４・５月）'!O246&amp;'別紙様式3-2（４・５月）'!P246&amp;'別紙様式3-2（４・５月）'!Q246&amp;"から"&amp;O244)</f>
        <v/>
      </c>
      <c r="AG244" s="333" t="str">
        <f>IF(OR(W244="",W244="―"),"",'別紙様式3-2（４・５月）'!O246&amp;'別紙様式3-2（４・５月）'!P246&amp;'別紙様式3-2（４・５月）'!Q246&amp;"から"&amp;W244)</f>
        <v/>
      </c>
      <c r="AH244" s="306"/>
      <c r="AI244" s="306"/>
      <c r="AJ244" s="306"/>
      <c r="AK244" s="306"/>
      <c r="AL244" s="306"/>
      <c r="AM244" s="306"/>
      <c r="AN244" s="306"/>
      <c r="AO244" s="306"/>
    </row>
    <row r="245" spans="1:41" customFormat="1" ht="25" customHeight="1">
      <c r="A245" s="334">
        <v>230</v>
      </c>
      <c r="B245" s="909" t="str">
        <f>IF(基本情報入力シート!C284="","",基本情報入力シート!C284)</f>
        <v/>
      </c>
      <c r="C245" s="909"/>
      <c r="D245" s="909"/>
      <c r="E245" s="909"/>
      <c r="F245" s="909"/>
      <c r="G245" s="909"/>
      <c r="H245" s="909"/>
      <c r="I245" s="909"/>
      <c r="J245" s="325" t="str">
        <f>IF(基本情報入力シート!M284="","",基本情報入力シート!M284)</f>
        <v/>
      </c>
      <c r="K245" s="325" t="str">
        <f>IF(基本情報入力シート!R284="","",基本情報入力シート!R284)</f>
        <v/>
      </c>
      <c r="L245" s="325" t="str">
        <f>IF(基本情報入力シート!W284="","",基本情報入力シート!W284)</f>
        <v/>
      </c>
      <c r="M245" s="335" t="str">
        <f>IF(基本情報入力シート!X284="","",基本情報入力シート!X284)</f>
        <v/>
      </c>
      <c r="N245" s="339" t="str">
        <f>IF(基本情報入力シート!Y284="","",基本情報入力シート!Y284)</f>
        <v/>
      </c>
      <c r="O245" s="44"/>
      <c r="P245" s="1011"/>
      <c r="Q245" s="1011"/>
      <c r="R245" s="475" t="str">
        <f>IFERROR(IF(OR('別紙様式3-2（４・５月）'!Z247="ベア加算",'別紙様式3-2（４・５月）'!R247=""),"",P245*VLOOKUP(N245,【参考】数式用!$AD$2:$AH$37,MATCH(O245,【参考】数式用!$K$4:$N$4,0)+1,0)),"")</f>
        <v/>
      </c>
      <c r="S245" s="54"/>
      <c r="T245" s="1011"/>
      <c r="U245" s="1011"/>
      <c r="V245" s="483" t="str">
        <f>IFERROR(IF(AND('別紙様式3-2（４・５月）'!O247="",O245&lt;&gt;""),P245,P245*VLOOKUP(AF245,【参考】数式用4!$EY$3:$GF$106,MATCH(N245,【参考】数式用4!$EY$2:$GF$2,0))),"")</f>
        <v/>
      </c>
      <c r="W245" s="44"/>
      <c r="X245" s="464"/>
      <c r="Y245" s="992" t="str">
        <f>IFERROR(IF(OR('別紙様式3-2（４・５月）'!R247="",'別紙様式3-2（４・５月）'!Z247="ベア加算"),"",X245*VLOOKUP(N245,【参考】数式用!$AD$2:$AH$37,MATCH(W245,【参考】数式用!$K$4:$N$4,0)+1,0)),"")</f>
        <v/>
      </c>
      <c r="Z245" s="992"/>
      <c r="AA245" s="54"/>
      <c r="AB245" s="464"/>
      <c r="AC245" s="340" t="str">
        <f>IFERROR(IF(AND('別紙様式3-2（４・５月）'!O247="",W245&lt;&gt;"",W245&lt;&gt;"―"),X245,X245*VLOOKUP(AG245,【参考】数式用4!$EY$3:$GF$106,MATCH(N245,【参考】数式用4!$EY$2:$GF$2,0))),"")</f>
        <v/>
      </c>
      <c r="AD245" s="462" t="str">
        <f t="shared" si="6"/>
        <v/>
      </c>
      <c r="AE245" s="420" t="str">
        <f t="shared" si="7"/>
        <v/>
      </c>
      <c r="AF245" s="333" t="str">
        <f>IF(O245="","",'別紙様式3-2（４・５月）'!O247&amp;'別紙様式3-2（４・５月）'!P247&amp;'別紙様式3-2（４・５月）'!Q247&amp;"から"&amp;O245)</f>
        <v/>
      </c>
      <c r="AG245" s="333" t="str">
        <f>IF(OR(W245="",W245="―"),"",'別紙様式3-2（４・５月）'!O247&amp;'別紙様式3-2（４・５月）'!P247&amp;'別紙様式3-2（４・５月）'!Q247&amp;"から"&amp;W245)</f>
        <v/>
      </c>
      <c r="AH245" s="306"/>
      <c r="AI245" s="306"/>
      <c r="AJ245" s="306"/>
      <c r="AK245" s="306"/>
      <c r="AL245" s="306"/>
      <c r="AM245" s="306"/>
      <c r="AN245" s="306"/>
      <c r="AO245" s="306"/>
    </row>
    <row r="246" spans="1:41" customFormat="1" ht="25" customHeight="1">
      <c r="A246" s="334">
        <v>231</v>
      </c>
      <c r="B246" s="909" t="str">
        <f>IF(基本情報入力シート!C285="","",基本情報入力シート!C285)</f>
        <v/>
      </c>
      <c r="C246" s="909"/>
      <c r="D246" s="909"/>
      <c r="E246" s="909"/>
      <c r="F246" s="909"/>
      <c r="G246" s="909"/>
      <c r="H246" s="909"/>
      <c r="I246" s="909"/>
      <c r="J246" s="325" t="str">
        <f>IF(基本情報入力シート!M285="","",基本情報入力シート!M285)</f>
        <v/>
      </c>
      <c r="K246" s="325" t="str">
        <f>IF(基本情報入力シート!R285="","",基本情報入力シート!R285)</f>
        <v/>
      </c>
      <c r="L246" s="325" t="str">
        <f>IF(基本情報入力シート!W285="","",基本情報入力シート!W285)</f>
        <v/>
      </c>
      <c r="M246" s="335" t="str">
        <f>IF(基本情報入力シート!X285="","",基本情報入力シート!X285)</f>
        <v/>
      </c>
      <c r="N246" s="339" t="str">
        <f>IF(基本情報入力シート!Y285="","",基本情報入力シート!Y285)</f>
        <v/>
      </c>
      <c r="O246" s="44"/>
      <c r="P246" s="1011"/>
      <c r="Q246" s="1011"/>
      <c r="R246" s="475" t="str">
        <f>IFERROR(IF(OR('別紙様式3-2（４・５月）'!Z248="ベア加算",'別紙様式3-2（４・５月）'!R248=""),"",P246*VLOOKUP(N246,【参考】数式用!$AD$2:$AH$37,MATCH(O246,【参考】数式用!$K$4:$N$4,0)+1,0)),"")</f>
        <v/>
      </c>
      <c r="S246" s="54"/>
      <c r="T246" s="1011"/>
      <c r="U246" s="1011"/>
      <c r="V246" s="483" t="str">
        <f>IFERROR(IF(AND('別紙様式3-2（４・５月）'!O248="",O246&lt;&gt;""),P246,P246*VLOOKUP(AF246,【参考】数式用4!$EY$3:$GF$106,MATCH(N246,【参考】数式用4!$EY$2:$GF$2,0))),"")</f>
        <v/>
      </c>
      <c r="W246" s="44"/>
      <c r="X246" s="464"/>
      <c r="Y246" s="992" t="str">
        <f>IFERROR(IF(OR('別紙様式3-2（４・５月）'!R248="",'別紙様式3-2（４・５月）'!Z248="ベア加算"),"",X246*VLOOKUP(N246,【参考】数式用!$AD$2:$AH$37,MATCH(W246,【参考】数式用!$K$4:$N$4,0)+1,0)),"")</f>
        <v/>
      </c>
      <c r="Z246" s="992"/>
      <c r="AA246" s="54"/>
      <c r="AB246" s="464"/>
      <c r="AC246" s="340" t="str">
        <f>IFERROR(IF(AND('別紙様式3-2（４・５月）'!O248="",W246&lt;&gt;"",W246&lt;&gt;"―"),X246,X246*VLOOKUP(AG246,【参考】数式用4!$EY$3:$GF$106,MATCH(N246,【参考】数式用4!$EY$2:$GF$2,0))),"")</f>
        <v/>
      </c>
      <c r="AD246" s="462" t="str">
        <f t="shared" si="6"/>
        <v/>
      </c>
      <c r="AE246" s="420" t="str">
        <f t="shared" si="7"/>
        <v/>
      </c>
      <c r="AF246" s="333" t="str">
        <f>IF(O246="","",'別紙様式3-2（４・５月）'!O248&amp;'別紙様式3-2（４・５月）'!P248&amp;'別紙様式3-2（４・５月）'!Q248&amp;"から"&amp;O246)</f>
        <v/>
      </c>
      <c r="AG246" s="333" t="str">
        <f>IF(OR(W246="",W246="―"),"",'別紙様式3-2（４・５月）'!O248&amp;'別紙様式3-2（４・５月）'!P248&amp;'別紙様式3-2（４・５月）'!Q248&amp;"から"&amp;W246)</f>
        <v/>
      </c>
      <c r="AH246" s="306"/>
      <c r="AI246" s="306"/>
      <c r="AJ246" s="306"/>
      <c r="AK246" s="306"/>
      <c r="AL246" s="306"/>
      <c r="AM246" s="306"/>
      <c r="AN246" s="306"/>
      <c r="AO246" s="306"/>
    </row>
    <row r="247" spans="1:41" customFormat="1" ht="25" customHeight="1">
      <c r="A247" s="334">
        <v>232</v>
      </c>
      <c r="B247" s="909" t="str">
        <f>IF(基本情報入力シート!C286="","",基本情報入力シート!C286)</f>
        <v/>
      </c>
      <c r="C247" s="909"/>
      <c r="D247" s="909"/>
      <c r="E247" s="909"/>
      <c r="F247" s="909"/>
      <c r="G247" s="909"/>
      <c r="H247" s="909"/>
      <c r="I247" s="909"/>
      <c r="J247" s="325" t="str">
        <f>IF(基本情報入力シート!M286="","",基本情報入力シート!M286)</f>
        <v/>
      </c>
      <c r="K247" s="325" t="str">
        <f>IF(基本情報入力シート!R286="","",基本情報入力シート!R286)</f>
        <v/>
      </c>
      <c r="L247" s="325" t="str">
        <f>IF(基本情報入力シート!W286="","",基本情報入力シート!W286)</f>
        <v/>
      </c>
      <c r="M247" s="335" t="str">
        <f>IF(基本情報入力シート!X286="","",基本情報入力シート!X286)</f>
        <v/>
      </c>
      <c r="N247" s="339" t="str">
        <f>IF(基本情報入力シート!Y286="","",基本情報入力シート!Y286)</f>
        <v/>
      </c>
      <c r="O247" s="44"/>
      <c r="P247" s="1011"/>
      <c r="Q247" s="1011"/>
      <c r="R247" s="475" t="str">
        <f>IFERROR(IF(OR('別紙様式3-2（４・５月）'!Z249="ベア加算",'別紙様式3-2（４・５月）'!R249=""),"",P247*VLOOKUP(N247,【参考】数式用!$AD$2:$AH$37,MATCH(O247,【参考】数式用!$K$4:$N$4,0)+1,0)),"")</f>
        <v/>
      </c>
      <c r="S247" s="54"/>
      <c r="T247" s="1011"/>
      <c r="U247" s="1011"/>
      <c r="V247" s="483" t="str">
        <f>IFERROR(IF(AND('別紙様式3-2（４・５月）'!O249="",O247&lt;&gt;""),P247,P247*VLOOKUP(AF247,【参考】数式用4!$EY$3:$GF$106,MATCH(N247,【参考】数式用4!$EY$2:$GF$2,0))),"")</f>
        <v/>
      </c>
      <c r="W247" s="44"/>
      <c r="X247" s="464"/>
      <c r="Y247" s="992" t="str">
        <f>IFERROR(IF(OR('別紙様式3-2（４・５月）'!R249="",'別紙様式3-2（４・５月）'!Z249="ベア加算"),"",X247*VLOOKUP(N247,【参考】数式用!$AD$2:$AH$37,MATCH(W247,【参考】数式用!$K$4:$N$4,0)+1,0)),"")</f>
        <v/>
      </c>
      <c r="Z247" s="992"/>
      <c r="AA247" s="54"/>
      <c r="AB247" s="464"/>
      <c r="AC247" s="340" t="str">
        <f>IFERROR(IF(AND('別紙様式3-2（４・５月）'!O249="",W247&lt;&gt;"",W247&lt;&gt;"―"),X247,X247*VLOOKUP(AG247,【参考】数式用4!$EY$3:$GF$106,MATCH(N247,【参考】数式用4!$EY$2:$GF$2,0))),"")</f>
        <v/>
      </c>
      <c r="AD247" s="462" t="str">
        <f t="shared" si="6"/>
        <v/>
      </c>
      <c r="AE247" s="420" t="str">
        <f t="shared" si="7"/>
        <v/>
      </c>
      <c r="AF247" s="333" t="str">
        <f>IF(O247="","",'別紙様式3-2（４・５月）'!O249&amp;'別紙様式3-2（４・５月）'!P249&amp;'別紙様式3-2（４・５月）'!Q249&amp;"から"&amp;O247)</f>
        <v/>
      </c>
      <c r="AG247" s="333" t="str">
        <f>IF(OR(W247="",W247="―"),"",'別紙様式3-2（４・５月）'!O249&amp;'別紙様式3-2（４・５月）'!P249&amp;'別紙様式3-2（４・５月）'!Q249&amp;"から"&amp;W247)</f>
        <v/>
      </c>
      <c r="AH247" s="306"/>
      <c r="AI247" s="306"/>
      <c r="AJ247" s="306"/>
      <c r="AK247" s="306"/>
      <c r="AL247" s="306"/>
      <c r="AM247" s="306"/>
      <c r="AN247" s="306"/>
      <c r="AO247" s="306"/>
    </row>
    <row r="248" spans="1:41" customFormat="1" ht="25" customHeight="1">
      <c r="A248" s="334">
        <v>233</v>
      </c>
      <c r="B248" s="909" t="str">
        <f>IF(基本情報入力シート!C287="","",基本情報入力シート!C287)</f>
        <v/>
      </c>
      <c r="C248" s="909"/>
      <c r="D248" s="909"/>
      <c r="E248" s="909"/>
      <c r="F248" s="909"/>
      <c r="G248" s="909"/>
      <c r="H248" s="909"/>
      <c r="I248" s="909"/>
      <c r="J248" s="325" t="str">
        <f>IF(基本情報入力シート!M287="","",基本情報入力シート!M287)</f>
        <v/>
      </c>
      <c r="K248" s="325" t="str">
        <f>IF(基本情報入力シート!R287="","",基本情報入力シート!R287)</f>
        <v/>
      </c>
      <c r="L248" s="325" t="str">
        <f>IF(基本情報入力シート!W287="","",基本情報入力シート!W287)</f>
        <v/>
      </c>
      <c r="M248" s="335" t="str">
        <f>IF(基本情報入力シート!X287="","",基本情報入力シート!X287)</f>
        <v/>
      </c>
      <c r="N248" s="339" t="str">
        <f>IF(基本情報入力シート!Y287="","",基本情報入力シート!Y287)</f>
        <v/>
      </c>
      <c r="O248" s="44"/>
      <c r="P248" s="1011"/>
      <c r="Q248" s="1011"/>
      <c r="R248" s="475" t="str">
        <f>IFERROR(IF(OR('別紙様式3-2（４・５月）'!Z250="ベア加算",'別紙様式3-2（４・５月）'!R250=""),"",P248*VLOOKUP(N248,【参考】数式用!$AD$2:$AH$37,MATCH(O248,【参考】数式用!$K$4:$N$4,0)+1,0)),"")</f>
        <v/>
      </c>
      <c r="S248" s="54"/>
      <c r="T248" s="1011"/>
      <c r="U248" s="1011"/>
      <c r="V248" s="483" t="str">
        <f>IFERROR(IF(AND('別紙様式3-2（４・５月）'!O250="",O248&lt;&gt;""),P248,P248*VLOOKUP(AF248,【参考】数式用4!$EY$3:$GF$106,MATCH(N248,【参考】数式用4!$EY$2:$GF$2,0))),"")</f>
        <v/>
      </c>
      <c r="W248" s="44"/>
      <c r="X248" s="464"/>
      <c r="Y248" s="992" t="str">
        <f>IFERROR(IF(OR('別紙様式3-2（４・５月）'!R250="",'別紙様式3-2（４・５月）'!Z250="ベア加算"),"",X248*VLOOKUP(N248,【参考】数式用!$AD$2:$AH$37,MATCH(W248,【参考】数式用!$K$4:$N$4,0)+1,0)),"")</f>
        <v/>
      </c>
      <c r="Z248" s="992"/>
      <c r="AA248" s="54"/>
      <c r="AB248" s="464"/>
      <c r="AC248" s="340" t="str">
        <f>IFERROR(IF(AND('別紙様式3-2（４・５月）'!O250="",W248&lt;&gt;"",W248&lt;&gt;"―"),X248,X248*VLOOKUP(AG248,【参考】数式用4!$EY$3:$GF$106,MATCH(N248,【参考】数式用4!$EY$2:$GF$2,0))),"")</f>
        <v/>
      </c>
      <c r="AD248" s="462" t="str">
        <f t="shared" si="6"/>
        <v/>
      </c>
      <c r="AE248" s="420" t="str">
        <f t="shared" si="7"/>
        <v/>
      </c>
      <c r="AF248" s="333" t="str">
        <f>IF(O248="","",'別紙様式3-2（４・５月）'!O250&amp;'別紙様式3-2（４・５月）'!P250&amp;'別紙様式3-2（４・５月）'!Q250&amp;"から"&amp;O248)</f>
        <v/>
      </c>
      <c r="AG248" s="333" t="str">
        <f>IF(OR(W248="",W248="―"),"",'別紙様式3-2（４・５月）'!O250&amp;'別紙様式3-2（４・５月）'!P250&amp;'別紙様式3-2（４・５月）'!Q250&amp;"から"&amp;W248)</f>
        <v/>
      </c>
      <c r="AH248" s="306"/>
      <c r="AI248" s="306"/>
      <c r="AJ248" s="306"/>
      <c r="AK248" s="306"/>
      <c r="AL248" s="306"/>
      <c r="AM248" s="306"/>
      <c r="AN248" s="306"/>
      <c r="AO248" s="306"/>
    </row>
    <row r="249" spans="1:41" customFormat="1" ht="25" customHeight="1">
      <c r="A249" s="334">
        <v>234</v>
      </c>
      <c r="B249" s="909" t="str">
        <f>IF(基本情報入力シート!C288="","",基本情報入力シート!C288)</f>
        <v/>
      </c>
      <c r="C249" s="909"/>
      <c r="D249" s="909"/>
      <c r="E249" s="909"/>
      <c r="F249" s="909"/>
      <c r="G249" s="909"/>
      <c r="H249" s="909"/>
      <c r="I249" s="909"/>
      <c r="J249" s="325" t="str">
        <f>IF(基本情報入力シート!M288="","",基本情報入力シート!M288)</f>
        <v/>
      </c>
      <c r="K249" s="325" t="str">
        <f>IF(基本情報入力シート!R288="","",基本情報入力シート!R288)</f>
        <v/>
      </c>
      <c r="L249" s="325" t="str">
        <f>IF(基本情報入力シート!W288="","",基本情報入力シート!W288)</f>
        <v/>
      </c>
      <c r="M249" s="335" t="str">
        <f>IF(基本情報入力シート!X288="","",基本情報入力シート!X288)</f>
        <v/>
      </c>
      <c r="N249" s="339" t="str">
        <f>IF(基本情報入力シート!Y288="","",基本情報入力シート!Y288)</f>
        <v/>
      </c>
      <c r="O249" s="44"/>
      <c r="P249" s="1011"/>
      <c r="Q249" s="1011"/>
      <c r="R249" s="475" t="str">
        <f>IFERROR(IF(OR('別紙様式3-2（４・５月）'!Z251="ベア加算",'別紙様式3-2（４・５月）'!R251=""),"",P249*VLOOKUP(N249,【参考】数式用!$AD$2:$AH$37,MATCH(O249,【参考】数式用!$K$4:$N$4,0)+1,0)),"")</f>
        <v/>
      </c>
      <c r="S249" s="54"/>
      <c r="T249" s="1011"/>
      <c r="U249" s="1011"/>
      <c r="V249" s="483" t="str">
        <f>IFERROR(IF(AND('別紙様式3-2（４・５月）'!O251="",O249&lt;&gt;""),P249,P249*VLOOKUP(AF249,【参考】数式用4!$EY$3:$GF$106,MATCH(N249,【参考】数式用4!$EY$2:$GF$2,0))),"")</f>
        <v/>
      </c>
      <c r="W249" s="44"/>
      <c r="X249" s="464"/>
      <c r="Y249" s="992" t="str">
        <f>IFERROR(IF(OR('別紙様式3-2（４・５月）'!R251="",'別紙様式3-2（４・５月）'!Z251="ベア加算"),"",X249*VLOOKUP(N249,【参考】数式用!$AD$2:$AH$37,MATCH(W249,【参考】数式用!$K$4:$N$4,0)+1,0)),"")</f>
        <v/>
      </c>
      <c r="Z249" s="992"/>
      <c r="AA249" s="54"/>
      <c r="AB249" s="464"/>
      <c r="AC249" s="340" t="str">
        <f>IFERROR(IF(AND('別紙様式3-2（４・５月）'!O251="",W249&lt;&gt;"",W249&lt;&gt;"―"),X249,X249*VLOOKUP(AG249,【参考】数式用4!$EY$3:$GF$106,MATCH(N249,【参考】数式用4!$EY$2:$GF$2,0))),"")</f>
        <v/>
      </c>
      <c r="AD249" s="462" t="str">
        <f t="shared" si="6"/>
        <v/>
      </c>
      <c r="AE249" s="420" t="str">
        <f t="shared" si="7"/>
        <v/>
      </c>
      <c r="AF249" s="333" t="str">
        <f>IF(O249="","",'別紙様式3-2（４・５月）'!O251&amp;'別紙様式3-2（４・５月）'!P251&amp;'別紙様式3-2（４・５月）'!Q251&amp;"から"&amp;O249)</f>
        <v/>
      </c>
      <c r="AG249" s="333" t="str">
        <f>IF(OR(W249="",W249="―"),"",'別紙様式3-2（４・５月）'!O251&amp;'別紙様式3-2（４・５月）'!P251&amp;'別紙様式3-2（４・５月）'!Q251&amp;"から"&amp;W249)</f>
        <v/>
      </c>
      <c r="AH249" s="306"/>
      <c r="AI249" s="306"/>
      <c r="AJ249" s="306"/>
      <c r="AK249" s="306"/>
      <c r="AL249" s="306"/>
      <c r="AM249" s="306"/>
      <c r="AN249" s="306"/>
      <c r="AO249" s="306"/>
    </row>
    <row r="250" spans="1:41" customFormat="1" ht="25" customHeight="1">
      <c r="A250" s="334">
        <v>235</v>
      </c>
      <c r="B250" s="909" t="str">
        <f>IF(基本情報入力シート!C289="","",基本情報入力シート!C289)</f>
        <v/>
      </c>
      <c r="C250" s="909"/>
      <c r="D250" s="909"/>
      <c r="E250" s="909"/>
      <c r="F250" s="909"/>
      <c r="G250" s="909"/>
      <c r="H250" s="909"/>
      <c r="I250" s="909"/>
      <c r="J250" s="325" t="str">
        <f>IF(基本情報入力シート!M289="","",基本情報入力シート!M289)</f>
        <v/>
      </c>
      <c r="K250" s="325" t="str">
        <f>IF(基本情報入力シート!R289="","",基本情報入力シート!R289)</f>
        <v/>
      </c>
      <c r="L250" s="325" t="str">
        <f>IF(基本情報入力シート!W289="","",基本情報入力シート!W289)</f>
        <v/>
      </c>
      <c r="M250" s="335" t="str">
        <f>IF(基本情報入力シート!X289="","",基本情報入力シート!X289)</f>
        <v/>
      </c>
      <c r="N250" s="339" t="str">
        <f>IF(基本情報入力シート!Y289="","",基本情報入力シート!Y289)</f>
        <v/>
      </c>
      <c r="O250" s="44"/>
      <c r="P250" s="1011"/>
      <c r="Q250" s="1011"/>
      <c r="R250" s="475" t="str">
        <f>IFERROR(IF(OR('別紙様式3-2（４・５月）'!Z252="ベア加算",'別紙様式3-2（４・５月）'!R252=""),"",P250*VLOOKUP(N250,【参考】数式用!$AD$2:$AH$37,MATCH(O250,【参考】数式用!$K$4:$N$4,0)+1,0)),"")</f>
        <v/>
      </c>
      <c r="S250" s="54"/>
      <c r="T250" s="1011"/>
      <c r="U250" s="1011"/>
      <c r="V250" s="483" t="str">
        <f>IFERROR(IF(AND('別紙様式3-2（４・５月）'!O252="",O250&lt;&gt;""),P250,P250*VLOOKUP(AF250,【参考】数式用4!$EY$3:$GF$106,MATCH(N250,【参考】数式用4!$EY$2:$GF$2,0))),"")</f>
        <v/>
      </c>
      <c r="W250" s="44"/>
      <c r="X250" s="464"/>
      <c r="Y250" s="992" t="str">
        <f>IFERROR(IF(OR('別紙様式3-2（４・５月）'!R252="",'別紙様式3-2（４・５月）'!Z252="ベア加算"),"",X250*VLOOKUP(N250,【参考】数式用!$AD$2:$AH$37,MATCH(W250,【参考】数式用!$K$4:$N$4,0)+1,0)),"")</f>
        <v/>
      </c>
      <c r="Z250" s="992"/>
      <c r="AA250" s="54"/>
      <c r="AB250" s="464"/>
      <c r="AC250" s="340" t="str">
        <f>IFERROR(IF(AND('別紙様式3-2（４・５月）'!O252="",W250&lt;&gt;"",W250&lt;&gt;"―"),X250,X250*VLOOKUP(AG250,【参考】数式用4!$EY$3:$GF$106,MATCH(N250,【参考】数式用4!$EY$2:$GF$2,0))),"")</f>
        <v/>
      </c>
      <c r="AD250" s="462" t="str">
        <f t="shared" si="6"/>
        <v/>
      </c>
      <c r="AE250" s="420" t="str">
        <f t="shared" si="7"/>
        <v/>
      </c>
      <c r="AF250" s="333" t="str">
        <f>IF(O250="","",'別紙様式3-2（４・５月）'!O252&amp;'別紙様式3-2（４・５月）'!P252&amp;'別紙様式3-2（４・５月）'!Q252&amp;"から"&amp;O250)</f>
        <v/>
      </c>
      <c r="AG250" s="333" t="str">
        <f>IF(OR(W250="",W250="―"),"",'別紙様式3-2（４・５月）'!O252&amp;'別紙様式3-2（４・５月）'!P252&amp;'別紙様式3-2（４・５月）'!Q252&amp;"から"&amp;W250)</f>
        <v/>
      </c>
      <c r="AH250" s="306"/>
      <c r="AI250" s="306"/>
      <c r="AJ250" s="306"/>
      <c r="AK250" s="306"/>
      <c r="AL250" s="306"/>
      <c r="AM250" s="306"/>
      <c r="AN250" s="306"/>
      <c r="AO250" s="306"/>
    </row>
    <row r="251" spans="1:41" customFormat="1" ht="25" customHeight="1">
      <c r="A251" s="334">
        <v>236</v>
      </c>
      <c r="B251" s="909" t="str">
        <f>IF(基本情報入力シート!C290="","",基本情報入力シート!C290)</f>
        <v/>
      </c>
      <c r="C251" s="909"/>
      <c r="D251" s="909"/>
      <c r="E251" s="909"/>
      <c r="F251" s="909"/>
      <c r="G251" s="909"/>
      <c r="H251" s="909"/>
      <c r="I251" s="909"/>
      <c r="J251" s="325" t="str">
        <f>IF(基本情報入力シート!M290="","",基本情報入力シート!M290)</f>
        <v/>
      </c>
      <c r="K251" s="325" t="str">
        <f>IF(基本情報入力シート!R290="","",基本情報入力シート!R290)</f>
        <v/>
      </c>
      <c r="L251" s="325" t="str">
        <f>IF(基本情報入力シート!W290="","",基本情報入力シート!W290)</f>
        <v/>
      </c>
      <c r="M251" s="335" t="str">
        <f>IF(基本情報入力シート!X290="","",基本情報入力シート!X290)</f>
        <v/>
      </c>
      <c r="N251" s="339" t="str">
        <f>IF(基本情報入力シート!Y290="","",基本情報入力シート!Y290)</f>
        <v/>
      </c>
      <c r="O251" s="44"/>
      <c r="P251" s="1011"/>
      <c r="Q251" s="1011"/>
      <c r="R251" s="475" t="str">
        <f>IFERROR(IF(OR('別紙様式3-2（４・５月）'!Z253="ベア加算",'別紙様式3-2（４・５月）'!R253=""),"",P251*VLOOKUP(N251,【参考】数式用!$AD$2:$AH$37,MATCH(O251,【参考】数式用!$K$4:$N$4,0)+1,0)),"")</f>
        <v/>
      </c>
      <c r="S251" s="54"/>
      <c r="T251" s="1011"/>
      <c r="U251" s="1011"/>
      <c r="V251" s="483" t="str">
        <f>IFERROR(IF(AND('別紙様式3-2（４・５月）'!O253="",O251&lt;&gt;""),P251,P251*VLOOKUP(AF251,【参考】数式用4!$EY$3:$GF$106,MATCH(N251,【参考】数式用4!$EY$2:$GF$2,0))),"")</f>
        <v/>
      </c>
      <c r="W251" s="44"/>
      <c r="X251" s="464"/>
      <c r="Y251" s="992" t="str">
        <f>IFERROR(IF(OR('別紙様式3-2（４・５月）'!R253="",'別紙様式3-2（４・５月）'!Z253="ベア加算"),"",X251*VLOOKUP(N251,【参考】数式用!$AD$2:$AH$37,MATCH(W251,【参考】数式用!$K$4:$N$4,0)+1,0)),"")</f>
        <v/>
      </c>
      <c r="Z251" s="992"/>
      <c r="AA251" s="54"/>
      <c r="AB251" s="464"/>
      <c r="AC251" s="340" t="str">
        <f>IFERROR(IF(AND('別紙様式3-2（４・５月）'!O253="",W251&lt;&gt;"",W251&lt;&gt;"―"),X251,X251*VLOOKUP(AG251,【参考】数式用4!$EY$3:$GF$106,MATCH(N251,【参考】数式用4!$EY$2:$GF$2,0))),"")</f>
        <v/>
      </c>
      <c r="AD251" s="462" t="str">
        <f t="shared" si="6"/>
        <v/>
      </c>
      <c r="AE251" s="420" t="str">
        <f t="shared" si="7"/>
        <v/>
      </c>
      <c r="AF251" s="333" t="str">
        <f>IF(O251="","",'別紙様式3-2（４・５月）'!O253&amp;'別紙様式3-2（４・５月）'!P253&amp;'別紙様式3-2（４・５月）'!Q253&amp;"から"&amp;O251)</f>
        <v/>
      </c>
      <c r="AG251" s="333" t="str">
        <f>IF(OR(W251="",W251="―"),"",'別紙様式3-2（４・５月）'!O253&amp;'別紙様式3-2（４・５月）'!P253&amp;'別紙様式3-2（４・５月）'!Q253&amp;"から"&amp;W251)</f>
        <v/>
      </c>
      <c r="AH251" s="306"/>
      <c r="AI251" s="306"/>
      <c r="AJ251" s="306"/>
      <c r="AK251" s="306"/>
      <c r="AL251" s="306"/>
      <c r="AM251" s="306"/>
      <c r="AN251" s="306"/>
      <c r="AO251" s="306"/>
    </row>
    <row r="252" spans="1:41" customFormat="1" ht="25" customHeight="1">
      <c r="A252" s="334">
        <v>237</v>
      </c>
      <c r="B252" s="909" t="str">
        <f>IF(基本情報入力シート!C291="","",基本情報入力シート!C291)</f>
        <v/>
      </c>
      <c r="C252" s="909"/>
      <c r="D252" s="909"/>
      <c r="E252" s="909"/>
      <c r="F252" s="909"/>
      <c r="G252" s="909"/>
      <c r="H252" s="909"/>
      <c r="I252" s="909"/>
      <c r="J252" s="325" t="str">
        <f>IF(基本情報入力シート!M291="","",基本情報入力シート!M291)</f>
        <v/>
      </c>
      <c r="K252" s="325" t="str">
        <f>IF(基本情報入力シート!R291="","",基本情報入力シート!R291)</f>
        <v/>
      </c>
      <c r="L252" s="325" t="str">
        <f>IF(基本情報入力シート!W291="","",基本情報入力シート!W291)</f>
        <v/>
      </c>
      <c r="M252" s="335" t="str">
        <f>IF(基本情報入力シート!X291="","",基本情報入力シート!X291)</f>
        <v/>
      </c>
      <c r="N252" s="339" t="str">
        <f>IF(基本情報入力シート!Y291="","",基本情報入力シート!Y291)</f>
        <v/>
      </c>
      <c r="O252" s="44"/>
      <c r="P252" s="1011"/>
      <c r="Q252" s="1011"/>
      <c r="R252" s="475" t="str">
        <f>IFERROR(IF(OR('別紙様式3-2（４・５月）'!Z254="ベア加算",'別紙様式3-2（４・５月）'!R254=""),"",P252*VLOOKUP(N252,【参考】数式用!$AD$2:$AH$37,MATCH(O252,【参考】数式用!$K$4:$N$4,0)+1,0)),"")</f>
        <v/>
      </c>
      <c r="S252" s="54"/>
      <c r="T252" s="1011"/>
      <c r="U252" s="1011"/>
      <c r="V252" s="483" t="str">
        <f>IFERROR(IF(AND('別紙様式3-2（４・５月）'!O254="",O252&lt;&gt;""),P252,P252*VLOOKUP(AF252,【参考】数式用4!$EY$3:$GF$106,MATCH(N252,【参考】数式用4!$EY$2:$GF$2,0))),"")</f>
        <v/>
      </c>
      <c r="W252" s="44"/>
      <c r="X252" s="464"/>
      <c r="Y252" s="992" t="str">
        <f>IFERROR(IF(OR('別紙様式3-2（４・５月）'!R254="",'別紙様式3-2（４・５月）'!Z254="ベア加算"),"",X252*VLOOKUP(N252,【参考】数式用!$AD$2:$AH$37,MATCH(W252,【参考】数式用!$K$4:$N$4,0)+1,0)),"")</f>
        <v/>
      </c>
      <c r="Z252" s="992"/>
      <c r="AA252" s="54"/>
      <c r="AB252" s="464"/>
      <c r="AC252" s="340" t="str">
        <f>IFERROR(IF(AND('別紙様式3-2（４・５月）'!O254="",W252&lt;&gt;"",W252&lt;&gt;"―"),X252,X252*VLOOKUP(AG252,【参考】数式用4!$EY$3:$GF$106,MATCH(N252,【参考】数式用4!$EY$2:$GF$2,0))),"")</f>
        <v/>
      </c>
      <c r="AD252" s="462" t="str">
        <f t="shared" si="6"/>
        <v/>
      </c>
      <c r="AE252" s="420" t="str">
        <f t="shared" si="7"/>
        <v/>
      </c>
      <c r="AF252" s="333" t="str">
        <f>IF(O252="","",'別紙様式3-2（４・５月）'!O254&amp;'別紙様式3-2（４・５月）'!P254&amp;'別紙様式3-2（４・５月）'!Q254&amp;"から"&amp;O252)</f>
        <v/>
      </c>
      <c r="AG252" s="333" t="str">
        <f>IF(OR(W252="",W252="―"),"",'別紙様式3-2（４・５月）'!O254&amp;'別紙様式3-2（４・５月）'!P254&amp;'別紙様式3-2（４・５月）'!Q254&amp;"から"&amp;W252)</f>
        <v/>
      </c>
      <c r="AH252" s="306"/>
      <c r="AI252" s="306"/>
      <c r="AJ252" s="306"/>
      <c r="AK252" s="306"/>
      <c r="AL252" s="306"/>
      <c r="AM252" s="306"/>
      <c r="AN252" s="306"/>
      <c r="AO252" s="306"/>
    </row>
    <row r="253" spans="1:41" customFormat="1" ht="25" customHeight="1">
      <c r="A253" s="334">
        <v>238</v>
      </c>
      <c r="B253" s="909" t="str">
        <f>IF(基本情報入力シート!C292="","",基本情報入力シート!C292)</f>
        <v/>
      </c>
      <c r="C253" s="909"/>
      <c r="D253" s="909"/>
      <c r="E253" s="909"/>
      <c r="F253" s="909"/>
      <c r="G253" s="909"/>
      <c r="H253" s="909"/>
      <c r="I253" s="909"/>
      <c r="J253" s="325" t="str">
        <f>IF(基本情報入力シート!M292="","",基本情報入力シート!M292)</f>
        <v/>
      </c>
      <c r="K253" s="325" t="str">
        <f>IF(基本情報入力シート!R292="","",基本情報入力シート!R292)</f>
        <v/>
      </c>
      <c r="L253" s="325" t="str">
        <f>IF(基本情報入力シート!W292="","",基本情報入力シート!W292)</f>
        <v/>
      </c>
      <c r="M253" s="335" t="str">
        <f>IF(基本情報入力シート!X292="","",基本情報入力シート!X292)</f>
        <v/>
      </c>
      <c r="N253" s="339" t="str">
        <f>IF(基本情報入力シート!Y292="","",基本情報入力シート!Y292)</f>
        <v/>
      </c>
      <c r="O253" s="44"/>
      <c r="P253" s="1011"/>
      <c r="Q253" s="1011"/>
      <c r="R253" s="475" t="str">
        <f>IFERROR(IF(OR('別紙様式3-2（４・５月）'!Z255="ベア加算",'別紙様式3-2（４・５月）'!R255=""),"",P253*VLOOKUP(N253,【参考】数式用!$AD$2:$AH$37,MATCH(O253,【参考】数式用!$K$4:$N$4,0)+1,0)),"")</f>
        <v/>
      </c>
      <c r="S253" s="54"/>
      <c r="T253" s="1011"/>
      <c r="U253" s="1011"/>
      <c r="V253" s="483" t="str">
        <f>IFERROR(IF(AND('別紙様式3-2（４・５月）'!O255="",O253&lt;&gt;""),P253,P253*VLOOKUP(AF253,【参考】数式用4!$EY$3:$GF$106,MATCH(N253,【参考】数式用4!$EY$2:$GF$2,0))),"")</f>
        <v/>
      </c>
      <c r="W253" s="44"/>
      <c r="X253" s="464"/>
      <c r="Y253" s="992" t="str">
        <f>IFERROR(IF(OR('別紙様式3-2（４・５月）'!R255="",'別紙様式3-2（４・５月）'!Z255="ベア加算"),"",X253*VLOOKUP(N253,【参考】数式用!$AD$2:$AH$37,MATCH(W253,【参考】数式用!$K$4:$N$4,0)+1,0)),"")</f>
        <v/>
      </c>
      <c r="Z253" s="992"/>
      <c r="AA253" s="54"/>
      <c r="AB253" s="464"/>
      <c r="AC253" s="340" t="str">
        <f>IFERROR(IF(AND('別紙様式3-2（４・５月）'!O255="",W253&lt;&gt;"",W253&lt;&gt;"―"),X253,X253*VLOOKUP(AG253,【参考】数式用4!$EY$3:$GF$106,MATCH(N253,【参考】数式用4!$EY$2:$GF$2,0))),"")</f>
        <v/>
      </c>
      <c r="AD253" s="462" t="str">
        <f t="shared" si="6"/>
        <v/>
      </c>
      <c r="AE253" s="420" t="str">
        <f t="shared" si="7"/>
        <v/>
      </c>
      <c r="AF253" s="333" t="str">
        <f>IF(O253="","",'別紙様式3-2（４・５月）'!O255&amp;'別紙様式3-2（４・５月）'!P255&amp;'別紙様式3-2（４・５月）'!Q255&amp;"から"&amp;O253)</f>
        <v/>
      </c>
      <c r="AG253" s="333" t="str">
        <f>IF(OR(W253="",W253="―"),"",'別紙様式3-2（４・５月）'!O255&amp;'別紙様式3-2（４・５月）'!P255&amp;'別紙様式3-2（４・５月）'!Q255&amp;"から"&amp;W253)</f>
        <v/>
      </c>
      <c r="AH253" s="306"/>
      <c r="AI253" s="306"/>
      <c r="AJ253" s="306"/>
      <c r="AK253" s="306"/>
      <c r="AL253" s="306"/>
      <c r="AM253" s="306"/>
      <c r="AN253" s="306"/>
      <c r="AO253" s="306"/>
    </row>
    <row r="254" spans="1:41" customFormat="1" ht="25" customHeight="1">
      <c r="A254" s="334">
        <v>239</v>
      </c>
      <c r="B254" s="909" t="str">
        <f>IF(基本情報入力シート!C293="","",基本情報入力シート!C293)</f>
        <v/>
      </c>
      <c r="C254" s="909"/>
      <c r="D254" s="909"/>
      <c r="E254" s="909"/>
      <c r="F254" s="909"/>
      <c r="G254" s="909"/>
      <c r="H254" s="909"/>
      <c r="I254" s="909"/>
      <c r="J254" s="325" t="str">
        <f>IF(基本情報入力シート!M293="","",基本情報入力シート!M293)</f>
        <v/>
      </c>
      <c r="K254" s="325" t="str">
        <f>IF(基本情報入力シート!R293="","",基本情報入力シート!R293)</f>
        <v/>
      </c>
      <c r="L254" s="325" t="str">
        <f>IF(基本情報入力シート!W293="","",基本情報入力シート!W293)</f>
        <v/>
      </c>
      <c r="M254" s="335" t="str">
        <f>IF(基本情報入力シート!X293="","",基本情報入力シート!X293)</f>
        <v/>
      </c>
      <c r="N254" s="339" t="str">
        <f>IF(基本情報入力シート!Y293="","",基本情報入力シート!Y293)</f>
        <v/>
      </c>
      <c r="O254" s="44"/>
      <c r="P254" s="1011"/>
      <c r="Q254" s="1011"/>
      <c r="R254" s="475" t="str">
        <f>IFERROR(IF(OR('別紙様式3-2（４・５月）'!Z256="ベア加算",'別紙様式3-2（４・５月）'!R256=""),"",P254*VLOOKUP(N254,【参考】数式用!$AD$2:$AH$37,MATCH(O254,【参考】数式用!$K$4:$N$4,0)+1,0)),"")</f>
        <v/>
      </c>
      <c r="S254" s="54"/>
      <c r="T254" s="1011"/>
      <c r="U254" s="1011"/>
      <c r="V254" s="483" t="str">
        <f>IFERROR(IF(AND('別紙様式3-2（４・５月）'!O256="",O254&lt;&gt;""),P254,P254*VLOOKUP(AF254,【参考】数式用4!$EY$3:$GF$106,MATCH(N254,【参考】数式用4!$EY$2:$GF$2,0))),"")</f>
        <v/>
      </c>
      <c r="W254" s="44"/>
      <c r="X254" s="464"/>
      <c r="Y254" s="992" t="str">
        <f>IFERROR(IF(OR('別紙様式3-2（４・５月）'!R256="",'別紙様式3-2（４・５月）'!Z256="ベア加算"),"",X254*VLOOKUP(N254,【参考】数式用!$AD$2:$AH$37,MATCH(W254,【参考】数式用!$K$4:$N$4,0)+1,0)),"")</f>
        <v/>
      </c>
      <c r="Z254" s="992"/>
      <c r="AA254" s="54"/>
      <c r="AB254" s="464"/>
      <c r="AC254" s="340" t="str">
        <f>IFERROR(IF(AND('別紙様式3-2（４・５月）'!O256="",W254&lt;&gt;"",W254&lt;&gt;"―"),X254,X254*VLOOKUP(AG254,【参考】数式用4!$EY$3:$GF$106,MATCH(N254,【参考】数式用4!$EY$2:$GF$2,0))),"")</f>
        <v/>
      </c>
      <c r="AD254" s="462" t="str">
        <f t="shared" si="6"/>
        <v/>
      </c>
      <c r="AE254" s="420" t="str">
        <f t="shared" si="7"/>
        <v/>
      </c>
      <c r="AF254" s="333" t="str">
        <f>IF(O254="","",'別紙様式3-2（４・５月）'!O256&amp;'別紙様式3-2（４・５月）'!P256&amp;'別紙様式3-2（４・５月）'!Q256&amp;"から"&amp;O254)</f>
        <v/>
      </c>
      <c r="AG254" s="333" t="str">
        <f>IF(OR(W254="",W254="―"),"",'別紙様式3-2（４・５月）'!O256&amp;'別紙様式3-2（４・５月）'!P256&amp;'別紙様式3-2（４・５月）'!Q256&amp;"から"&amp;W254)</f>
        <v/>
      </c>
      <c r="AH254" s="306"/>
      <c r="AI254" s="306"/>
      <c r="AJ254" s="306"/>
      <c r="AK254" s="306"/>
      <c r="AL254" s="306"/>
      <c r="AM254" s="306"/>
      <c r="AN254" s="306"/>
      <c r="AO254" s="306"/>
    </row>
    <row r="255" spans="1:41" customFormat="1" ht="25" customHeight="1">
      <c r="A255" s="334">
        <v>240</v>
      </c>
      <c r="B255" s="909" t="str">
        <f>IF(基本情報入力シート!C294="","",基本情報入力シート!C294)</f>
        <v/>
      </c>
      <c r="C255" s="909"/>
      <c r="D255" s="909"/>
      <c r="E255" s="909"/>
      <c r="F255" s="909"/>
      <c r="G255" s="909"/>
      <c r="H255" s="909"/>
      <c r="I255" s="909"/>
      <c r="J255" s="325" t="str">
        <f>IF(基本情報入力シート!M294="","",基本情報入力シート!M294)</f>
        <v/>
      </c>
      <c r="K255" s="325" t="str">
        <f>IF(基本情報入力シート!R294="","",基本情報入力シート!R294)</f>
        <v/>
      </c>
      <c r="L255" s="325" t="str">
        <f>IF(基本情報入力シート!W294="","",基本情報入力シート!W294)</f>
        <v/>
      </c>
      <c r="M255" s="335" t="str">
        <f>IF(基本情報入力シート!X294="","",基本情報入力シート!X294)</f>
        <v/>
      </c>
      <c r="N255" s="339" t="str">
        <f>IF(基本情報入力シート!Y294="","",基本情報入力シート!Y294)</f>
        <v/>
      </c>
      <c r="O255" s="44"/>
      <c r="P255" s="1011"/>
      <c r="Q255" s="1011"/>
      <c r="R255" s="475" t="str">
        <f>IFERROR(IF(OR('別紙様式3-2（４・５月）'!Z257="ベア加算",'別紙様式3-2（４・５月）'!R257=""),"",P255*VLOOKUP(N255,【参考】数式用!$AD$2:$AH$37,MATCH(O255,【参考】数式用!$K$4:$N$4,0)+1,0)),"")</f>
        <v/>
      </c>
      <c r="S255" s="54"/>
      <c r="T255" s="1011"/>
      <c r="U255" s="1011"/>
      <c r="V255" s="483" t="str">
        <f>IFERROR(IF(AND('別紙様式3-2（４・５月）'!O257="",O255&lt;&gt;""),P255,P255*VLOOKUP(AF255,【参考】数式用4!$EY$3:$GF$106,MATCH(N255,【参考】数式用4!$EY$2:$GF$2,0))),"")</f>
        <v/>
      </c>
      <c r="W255" s="44"/>
      <c r="X255" s="464"/>
      <c r="Y255" s="992" t="str">
        <f>IFERROR(IF(OR('別紙様式3-2（４・５月）'!R257="",'別紙様式3-2（４・５月）'!Z257="ベア加算"),"",X255*VLOOKUP(N255,【参考】数式用!$AD$2:$AH$37,MATCH(W255,【参考】数式用!$K$4:$N$4,0)+1,0)),"")</f>
        <v/>
      </c>
      <c r="Z255" s="992"/>
      <c r="AA255" s="54"/>
      <c r="AB255" s="464"/>
      <c r="AC255" s="340" t="str">
        <f>IFERROR(IF(AND('別紙様式3-2（４・５月）'!O257="",W255&lt;&gt;"",W255&lt;&gt;"―"),X255,X255*VLOOKUP(AG255,【参考】数式用4!$EY$3:$GF$106,MATCH(N255,【参考】数式用4!$EY$2:$GF$2,0))),"")</f>
        <v/>
      </c>
      <c r="AD255" s="462" t="str">
        <f t="shared" si="6"/>
        <v/>
      </c>
      <c r="AE255" s="420" t="str">
        <f t="shared" si="7"/>
        <v/>
      </c>
      <c r="AF255" s="333" t="str">
        <f>IF(O255="","",'別紙様式3-2（４・５月）'!O257&amp;'別紙様式3-2（４・５月）'!P257&amp;'別紙様式3-2（４・５月）'!Q257&amp;"から"&amp;O255)</f>
        <v/>
      </c>
      <c r="AG255" s="333" t="str">
        <f>IF(OR(W255="",W255="―"),"",'別紙様式3-2（４・５月）'!O257&amp;'別紙様式3-2（４・５月）'!P257&amp;'別紙様式3-2（４・５月）'!Q257&amp;"から"&amp;W255)</f>
        <v/>
      </c>
      <c r="AH255" s="306"/>
      <c r="AI255" s="306"/>
      <c r="AJ255" s="306"/>
      <c r="AK255" s="306"/>
      <c r="AL255" s="306"/>
      <c r="AM255" s="306"/>
      <c r="AN255" s="306"/>
      <c r="AO255" s="306"/>
    </row>
    <row r="256" spans="1:41" customFormat="1" ht="25" customHeight="1">
      <c r="A256" s="334">
        <v>241</v>
      </c>
      <c r="B256" s="909" t="str">
        <f>IF(基本情報入力シート!C295="","",基本情報入力シート!C295)</f>
        <v/>
      </c>
      <c r="C256" s="909"/>
      <c r="D256" s="909"/>
      <c r="E256" s="909"/>
      <c r="F256" s="909"/>
      <c r="G256" s="909"/>
      <c r="H256" s="909"/>
      <c r="I256" s="909"/>
      <c r="J256" s="325" t="str">
        <f>IF(基本情報入力シート!M295="","",基本情報入力シート!M295)</f>
        <v/>
      </c>
      <c r="K256" s="325" t="str">
        <f>IF(基本情報入力シート!R295="","",基本情報入力シート!R295)</f>
        <v/>
      </c>
      <c r="L256" s="325" t="str">
        <f>IF(基本情報入力シート!W295="","",基本情報入力シート!W295)</f>
        <v/>
      </c>
      <c r="M256" s="335" t="str">
        <f>IF(基本情報入力シート!X295="","",基本情報入力シート!X295)</f>
        <v/>
      </c>
      <c r="N256" s="339" t="str">
        <f>IF(基本情報入力シート!Y295="","",基本情報入力シート!Y295)</f>
        <v/>
      </c>
      <c r="O256" s="44"/>
      <c r="P256" s="1011"/>
      <c r="Q256" s="1011"/>
      <c r="R256" s="475" t="str">
        <f>IFERROR(IF(OR('別紙様式3-2（４・５月）'!Z258="ベア加算",'別紙様式3-2（４・５月）'!R258=""),"",P256*VLOOKUP(N256,【参考】数式用!$AD$2:$AH$37,MATCH(O256,【参考】数式用!$K$4:$N$4,0)+1,0)),"")</f>
        <v/>
      </c>
      <c r="S256" s="54"/>
      <c r="T256" s="1011"/>
      <c r="U256" s="1011"/>
      <c r="V256" s="483" t="str">
        <f>IFERROR(IF(AND('別紙様式3-2（４・５月）'!O258="",O256&lt;&gt;""),P256,P256*VLOOKUP(AF256,【参考】数式用4!$EY$3:$GF$106,MATCH(N256,【参考】数式用4!$EY$2:$GF$2,0))),"")</f>
        <v/>
      </c>
      <c r="W256" s="44"/>
      <c r="X256" s="464"/>
      <c r="Y256" s="992" t="str">
        <f>IFERROR(IF(OR('別紙様式3-2（４・５月）'!R258="",'別紙様式3-2（４・５月）'!Z258="ベア加算"),"",X256*VLOOKUP(N256,【参考】数式用!$AD$2:$AH$37,MATCH(W256,【参考】数式用!$K$4:$N$4,0)+1,0)),"")</f>
        <v/>
      </c>
      <c r="Z256" s="992"/>
      <c r="AA256" s="54"/>
      <c r="AB256" s="464"/>
      <c r="AC256" s="340" t="str">
        <f>IFERROR(IF(AND('別紙様式3-2（４・５月）'!O258="",W256&lt;&gt;"",W256&lt;&gt;"―"),X256,X256*VLOOKUP(AG256,【参考】数式用4!$EY$3:$GF$106,MATCH(N256,【参考】数式用4!$EY$2:$GF$2,0))),"")</f>
        <v/>
      </c>
      <c r="AD256" s="462" t="str">
        <f t="shared" si="6"/>
        <v/>
      </c>
      <c r="AE256" s="420" t="str">
        <f t="shared" si="7"/>
        <v/>
      </c>
      <c r="AF256" s="333" t="str">
        <f>IF(O256="","",'別紙様式3-2（４・５月）'!O258&amp;'別紙様式3-2（４・５月）'!P258&amp;'別紙様式3-2（４・５月）'!Q258&amp;"から"&amp;O256)</f>
        <v/>
      </c>
      <c r="AG256" s="333" t="str">
        <f>IF(OR(W256="",W256="―"),"",'別紙様式3-2（４・５月）'!O258&amp;'別紙様式3-2（４・５月）'!P258&amp;'別紙様式3-2（４・５月）'!Q258&amp;"から"&amp;W256)</f>
        <v/>
      </c>
      <c r="AH256" s="306"/>
      <c r="AI256" s="306"/>
      <c r="AJ256" s="306"/>
      <c r="AK256" s="306"/>
      <c r="AL256" s="306"/>
      <c r="AM256" s="306"/>
      <c r="AN256" s="306"/>
      <c r="AO256" s="306"/>
    </row>
    <row r="257" spans="1:41" customFormat="1" ht="25" customHeight="1">
      <c r="A257" s="334">
        <v>242</v>
      </c>
      <c r="B257" s="909" t="str">
        <f>IF(基本情報入力シート!C296="","",基本情報入力シート!C296)</f>
        <v/>
      </c>
      <c r="C257" s="909"/>
      <c r="D257" s="909"/>
      <c r="E257" s="909"/>
      <c r="F257" s="909"/>
      <c r="G257" s="909"/>
      <c r="H257" s="909"/>
      <c r="I257" s="909"/>
      <c r="J257" s="325" t="str">
        <f>IF(基本情報入力シート!M296="","",基本情報入力シート!M296)</f>
        <v/>
      </c>
      <c r="K257" s="325" t="str">
        <f>IF(基本情報入力シート!R296="","",基本情報入力シート!R296)</f>
        <v/>
      </c>
      <c r="L257" s="325" t="str">
        <f>IF(基本情報入力シート!W296="","",基本情報入力シート!W296)</f>
        <v/>
      </c>
      <c r="M257" s="335" t="str">
        <f>IF(基本情報入力シート!X296="","",基本情報入力シート!X296)</f>
        <v/>
      </c>
      <c r="N257" s="339" t="str">
        <f>IF(基本情報入力シート!Y296="","",基本情報入力シート!Y296)</f>
        <v/>
      </c>
      <c r="O257" s="44"/>
      <c r="P257" s="1011"/>
      <c r="Q257" s="1011"/>
      <c r="R257" s="475" t="str">
        <f>IFERROR(IF(OR('別紙様式3-2（４・５月）'!Z259="ベア加算",'別紙様式3-2（４・５月）'!R259=""),"",P257*VLOOKUP(N257,【参考】数式用!$AD$2:$AH$37,MATCH(O257,【参考】数式用!$K$4:$N$4,0)+1,0)),"")</f>
        <v/>
      </c>
      <c r="S257" s="54"/>
      <c r="T257" s="1011"/>
      <c r="U257" s="1011"/>
      <c r="V257" s="483" t="str">
        <f>IFERROR(IF(AND('別紙様式3-2（４・５月）'!O259="",O257&lt;&gt;""),P257,P257*VLOOKUP(AF257,【参考】数式用4!$EY$3:$GF$106,MATCH(N257,【参考】数式用4!$EY$2:$GF$2,0))),"")</f>
        <v/>
      </c>
      <c r="W257" s="44"/>
      <c r="X257" s="464"/>
      <c r="Y257" s="992" t="str">
        <f>IFERROR(IF(OR('別紙様式3-2（４・５月）'!R259="",'別紙様式3-2（４・５月）'!Z259="ベア加算"),"",X257*VLOOKUP(N257,【参考】数式用!$AD$2:$AH$37,MATCH(W257,【参考】数式用!$K$4:$N$4,0)+1,0)),"")</f>
        <v/>
      </c>
      <c r="Z257" s="992"/>
      <c r="AA257" s="54"/>
      <c r="AB257" s="464"/>
      <c r="AC257" s="340" t="str">
        <f>IFERROR(IF(AND('別紙様式3-2（４・５月）'!O259="",W257&lt;&gt;"",W257&lt;&gt;"―"),X257,X257*VLOOKUP(AG257,【参考】数式用4!$EY$3:$GF$106,MATCH(N257,【参考】数式用4!$EY$2:$GF$2,0))),"")</f>
        <v/>
      </c>
      <c r="AD257" s="462" t="str">
        <f t="shared" si="6"/>
        <v/>
      </c>
      <c r="AE257" s="420" t="str">
        <f t="shared" si="7"/>
        <v/>
      </c>
      <c r="AF257" s="333" t="str">
        <f>IF(O257="","",'別紙様式3-2（４・５月）'!O259&amp;'別紙様式3-2（４・５月）'!P259&amp;'別紙様式3-2（４・５月）'!Q259&amp;"から"&amp;O257)</f>
        <v/>
      </c>
      <c r="AG257" s="333" t="str">
        <f>IF(OR(W257="",W257="―"),"",'別紙様式3-2（４・５月）'!O259&amp;'別紙様式3-2（４・５月）'!P259&amp;'別紙様式3-2（４・５月）'!Q259&amp;"から"&amp;W257)</f>
        <v/>
      </c>
      <c r="AH257" s="306"/>
      <c r="AI257" s="306"/>
      <c r="AJ257" s="306"/>
      <c r="AK257" s="306"/>
      <c r="AL257" s="306"/>
      <c r="AM257" s="306"/>
      <c r="AN257" s="306"/>
      <c r="AO257" s="306"/>
    </row>
    <row r="258" spans="1:41" customFormat="1" ht="25" customHeight="1">
      <c r="A258" s="334">
        <v>243</v>
      </c>
      <c r="B258" s="909" t="str">
        <f>IF(基本情報入力シート!C297="","",基本情報入力シート!C297)</f>
        <v/>
      </c>
      <c r="C258" s="909"/>
      <c r="D258" s="909"/>
      <c r="E258" s="909"/>
      <c r="F258" s="909"/>
      <c r="G258" s="909"/>
      <c r="H258" s="909"/>
      <c r="I258" s="909"/>
      <c r="J258" s="325" t="str">
        <f>IF(基本情報入力シート!M297="","",基本情報入力シート!M297)</f>
        <v/>
      </c>
      <c r="K258" s="325" t="str">
        <f>IF(基本情報入力シート!R297="","",基本情報入力シート!R297)</f>
        <v/>
      </c>
      <c r="L258" s="325" t="str">
        <f>IF(基本情報入力シート!W297="","",基本情報入力シート!W297)</f>
        <v/>
      </c>
      <c r="M258" s="335" t="str">
        <f>IF(基本情報入力シート!X297="","",基本情報入力シート!X297)</f>
        <v/>
      </c>
      <c r="N258" s="339" t="str">
        <f>IF(基本情報入力シート!Y297="","",基本情報入力シート!Y297)</f>
        <v/>
      </c>
      <c r="O258" s="44"/>
      <c r="P258" s="1011"/>
      <c r="Q258" s="1011"/>
      <c r="R258" s="475" t="str">
        <f>IFERROR(IF(OR('別紙様式3-2（４・５月）'!Z260="ベア加算",'別紙様式3-2（４・５月）'!R260=""),"",P258*VLOOKUP(N258,【参考】数式用!$AD$2:$AH$37,MATCH(O258,【参考】数式用!$K$4:$N$4,0)+1,0)),"")</f>
        <v/>
      </c>
      <c r="S258" s="54"/>
      <c r="T258" s="1011"/>
      <c r="U258" s="1011"/>
      <c r="V258" s="483" t="str">
        <f>IFERROR(IF(AND('別紙様式3-2（４・５月）'!O260="",O258&lt;&gt;""),P258,P258*VLOOKUP(AF258,【参考】数式用4!$EY$3:$GF$106,MATCH(N258,【参考】数式用4!$EY$2:$GF$2,0))),"")</f>
        <v/>
      </c>
      <c r="W258" s="44"/>
      <c r="X258" s="464"/>
      <c r="Y258" s="992" t="str">
        <f>IFERROR(IF(OR('別紙様式3-2（４・５月）'!R260="",'別紙様式3-2（４・５月）'!Z260="ベア加算"),"",X258*VLOOKUP(N258,【参考】数式用!$AD$2:$AH$37,MATCH(W258,【参考】数式用!$K$4:$N$4,0)+1,0)),"")</f>
        <v/>
      </c>
      <c r="Z258" s="992"/>
      <c r="AA258" s="54"/>
      <c r="AB258" s="464"/>
      <c r="AC258" s="340" t="str">
        <f>IFERROR(IF(AND('別紙様式3-2（４・５月）'!O260="",W258&lt;&gt;"",W258&lt;&gt;"―"),X258,X258*VLOOKUP(AG258,【参考】数式用4!$EY$3:$GF$106,MATCH(N258,【参考】数式用4!$EY$2:$GF$2,0))),"")</f>
        <v/>
      </c>
      <c r="AD258" s="462" t="str">
        <f t="shared" si="6"/>
        <v/>
      </c>
      <c r="AE258" s="420" t="str">
        <f t="shared" si="7"/>
        <v/>
      </c>
      <c r="AF258" s="333" t="str">
        <f>IF(O258="","",'別紙様式3-2（４・５月）'!O260&amp;'別紙様式3-2（４・５月）'!P260&amp;'別紙様式3-2（４・５月）'!Q260&amp;"から"&amp;O258)</f>
        <v/>
      </c>
      <c r="AG258" s="333" t="str">
        <f>IF(OR(W258="",W258="―"),"",'別紙様式3-2（４・５月）'!O260&amp;'別紙様式3-2（４・５月）'!P260&amp;'別紙様式3-2（４・５月）'!Q260&amp;"から"&amp;W258)</f>
        <v/>
      </c>
      <c r="AH258" s="306"/>
      <c r="AI258" s="306"/>
      <c r="AJ258" s="306"/>
      <c r="AK258" s="306"/>
      <c r="AL258" s="306"/>
      <c r="AM258" s="306"/>
      <c r="AN258" s="306"/>
      <c r="AO258" s="306"/>
    </row>
    <row r="259" spans="1:41" customFormat="1" ht="25" customHeight="1">
      <c r="A259" s="334">
        <v>244</v>
      </c>
      <c r="B259" s="909" t="str">
        <f>IF(基本情報入力シート!C298="","",基本情報入力シート!C298)</f>
        <v/>
      </c>
      <c r="C259" s="909"/>
      <c r="D259" s="909"/>
      <c r="E259" s="909"/>
      <c r="F259" s="909"/>
      <c r="G259" s="909"/>
      <c r="H259" s="909"/>
      <c r="I259" s="909"/>
      <c r="J259" s="325" t="str">
        <f>IF(基本情報入力シート!M298="","",基本情報入力シート!M298)</f>
        <v/>
      </c>
      <c r="K259" s="325" t="str">
        <f>IF(基本情報入力シート!R298="","",基本情報入力シート!R298)</f>
        <v/>
      </c>
      <c r="L259" s="325" t="str">
        <f>IF(基本情報入力シート!W298="","",基本情報入力シート!W298)</f>
        <v/>
      </c>
      <c r="M259" s="335" t="str">
        <f>IF(基本情報入力シート!X298="","",基本情報入力シート!X298)</f>
        <v/>
      </c>
      <c r="N259" s="339" t="str">
        <f>IF(基本情報入力シート!Y298="","",基本情報入力シート!Y298)</f>
        <v/>
      </c>
      <c r="O259" s="44"/>
      <c r="P259" s="1011"/>
      <c r="Q259" s="1011"/>
      <c r="R259" s="475" t="str">
        <f>IFERROR(IF(OR('別紙様式3-2（４・５月）'!Z261="ベア加算",'別紙様式3-2（４・５月）'!R261=""),"",P259*VLOOKUP(N259,【参考】数式用!$AD$2:$AH$37,MATCH(O259,【参考】数式用!$K$4:$N$4,0)+1,0)),"")</f>
        <v/>
      </c>
      <c r="S259" s="54"/>
      <c r="T259" s="1011"/>
      <c r="U259" s="1011"/>
      <c r="V259" s="483" t="str">
        <f>IFERROR(IF(AND('別紙様式3-2（４・５月）'!O261="",O259&lt;&gt;""),P259,P259*VLOOKUP(AF259,【参考】数式用4!$EY$3:$GF$106,MATCH(N259,【参考】数式用4!$EY$2:$GF$2,0))),"")</f>
        <v/>
      </c>
      <c r="W259" s="44"/>
      <c r="X259" s="464"/>
      <c r="Y259" s="992" t="str">
        <f>IFERROR(IF(OR('別紙様式3-2（４・５月）'!R261="",'別紙様式3-2（４・５月）'!Z261="ベア加算"),"",X259*VLOOKUP(N259,【参考】数式用!$AD$2:$AH$37,MATCH(W259,【参考】数式用!$K$4:$N$4,0)+1,0)),"")</f>
        <v/>
      </c>
      <c r="Z259" s="992"/>
      <c r="AA259" s="54"/>
      <c r="AB259" s="464"/>
      <c r="AC259" s="340" t="str">
        <f>IFERROR(IF(AND('別紙様式3-2（４・５月）'!O261="",W259&lt;&gt;"",W259&lt;&gt;"―"),X259,X259*VLOOKUP(AG259,【参考】数式用4!$EY$3:$GF$106,MATCH(N259,【参考】数式用4!$EY$2:$GF$2,0))),"")</f>
        <v/>
      </c>
      <c r="AD259" s="462" t="str">
        <f t="shared" si="6"/>
        <v/>
      </c>
      <c r="AE259" s="420" t="str">
        <f t="shared" si="7"/>
        <v/>
      </c>
      <c r="AF259" s="333" t="str">
        <f>IF(O259="","",'別紙様式3-2（４・５月）'!O261&amp;'別紙様式3-2（４・５月）'!P261&amp;'別紙様式3-2（４・５月）'!Q261&amp;"から"&amp;O259)</f>
        <v/>
      </c>
      <c r="AG259" s="333" t="str">
        <f>IF(OR(W259="",W259="―"),"",'別紙様式3-2（４・５月）'!O261&amp;'別紙様式3-2（４・５月）'!P261&amp;'別紙様式3-2（４・５月）'!Q261&amp;"から"&amp;W259)</f>
        <v/>
      </c>
      <c r="AH259" s="306"/>
      <c r="AI259" s="306"/>
      <c r="AJ259" s="306"/>
      <c r="AK259" s="306"/>
      <c r="AL259" s="306"/>
      <c r="AM259" s="306"/>
      <c r="AN259" s="306"/>
      <c r="AO259" s="306"/>
    </row>
    <row r="260" spans="1:41" customFormat="1" ht="25" customHeight="1">
      <c r="A260" s="334">
        <v>245</v>
      </c>
      <c r="B260" s="909" t="str">
        <f>IF(基本情報入力シート!C299="","",基本情報入力シート!C299)</f>
        <v/>
      </c>
      <c r="C260" s="909"/>
      <c r="D260" s="909"/>
      <c r="E260" s="909"/>
      <c r="F260" s="909"/>
      <c r="G260" s="909"/>
      <c r="H260" s="909"/>
      <c r="I260" s="909"/>
      <c r="J260" s="325" t="str">
        <f>IF(基本情報入力シート!M299="","",基本情報入力シート!M299)</f>
        <v/>
      </c>
      <c r="K260" s="325" t="str">
        <f>IF(基本情報入力シート!R299="","",基本情報入力シート!R299)</f>
        <v/>
      </c>
      <c r="L260" s="325" t="str">
        <f>IF(基本情報入力シート!W299="","",基本情報入力シート!W299)</f>
        <v/>
      </c>
      <c r="M260" s="335" t="str">
        <f>IF(基本情報入力シート!X299="","",基本情報入力シート!X299)</f>
        <v/>
      </c>
      <c r="N260" s="339" t="str">
        <f>IF(基本情報入力シート!Y299="","",基本情報入力シート!Y299)</f>
        <v/>
      </c>
      <c r="O260" s="44"/>
      <c r="P260" s="1011"/>
      <c r="Q260" s="1011"/>
      <c r="R260" s="475" t="str">
        <f>IFERROR(IF(OR('別紙様式3-2（４・５月）'!Z262="ベア加算",'別紙様式3-2（４・５月）'!R262=""),"",P260*VLOOKUP(N260,【参考】数式用!$AD$2:$AH$37,MATCH(O260,【参考】数式用!$K$4:$N$4,0)+1,0)),"")</f>
        <v/>
      </c>
      <c r="S260" s="54"/>
      <c r="T260" s="1011"/>
      <c r="U260" s="1011"/>
      <c r="V260" s="483" t="str">
        <f>IFERROR(IF(AND('別紙様式3-2（４・５月）'!O262="",O260&lt;&gt;""),P260,P260*VLOOKUP(AF260,【参考】数式用4!$EY$3:$GF$106,MATCH(N260,【参考】数式用4!$EY$2:$GF$2,0))),"")</f>
        <v/>
      </c>
      <c r="W260" s="44"/>
      <c r="X260" s="464"/>
      <c r="Y260" s="992" t="str">
        <f>IFERROR(IF(OR('別紙様式3-2（４・５月）'!R262="",'別紙様式3-2（４・５月）'!Z262="ベア加算"),"",X260*VLOOKUP(N260,【参考】数式用!$AD$2:$AH$37,MATCH(W260,【参考】数式用!$K$4:$N$4,0)+1,0)),"")</f>
        <v/>
      </c>
      <c r="Z260" s="992"/>
      <c r="AA260" s="54"/>
      <c r="AB260" s="464"/>
      <c r="AC260" s="340" t="str">
        <f>IFERROR(IF(AND('別紙様式3-2（４・５月）'!O262="",W260&lt;&gt;"",W260&lt;&gt;"―"),X260,X260*VLOOKUP(AG260,【参考】数式用4!$EY$3:$GF$106,MATCH(N260,【参考】数式用4!$EY$2:$GF$2,0))),"")</f>
        <v/>
      </c>
      <c r="AD260" s="462" t="str">
        <f t="shared" si="6"/>
        <v/>
      </c>
      <c r="AE260" s="420" t="str">
        <f t="shared" si="7"/>
        <v/>
      </c>
      <c r="AF260" s="333" t="str">
        <f>IF(O260="","",'別紙様式3-2（４・５月）'!O262&amp;'別紙様式3-2（４・５月）'!P262&amp;'別紙様式3-2（４・５月）'!Q262&amp;"から"&amp;O260)</f>
        <v/>
      </c>
      <c r="AG260" s="333" t="str">
        <f>IF(OR(W260="",W260="―"),"",'別紙様式3-2（４・５月）'!O262&amp;'別紙様式3-2（４・５月）'!P262&amp;'別紙様式3-2（４・５月）'!Q262&amp;"から"&amp;W260)</f>
        <v/>
      </c>
      <c r="AH260" s="306"/>
      <c r="AI260" s="306"/>
      <c r="AJ260" s="306"/>
      <c r="AK260" s="306"/>
      <c r="AL260" s="306"/>
      <c r="AM260" s="306"/>
      <c r="AN260" s="306"/>
      <c r="AO260" s="306"/>
    </row>
    <row r="261" spans="1:41" customFormat="1" ht="25" customHeight="1">
      <c r="A261" s="334">
        <v>246</v>
      </c>
      <c r="B261" s="909" t="str">
        <f>IF(基本情報入力シート!C300="","",基本情報入力シート!C300)</f>
        <v/>
      </c>
      <c r="C261" s="909"/>
      <c r="D261" s="909"/>
      <c r="E261" s="909"/>
      <c r="F261" s="909"/>
      <c r="G261" s="909"/>
      <c r="H261" s="909"/>
      <c r="I261" s="909"/>
      <c r="J261" s="325" t="str">
        <f>IF(基本情報入力シート!M300="","",基本情報入力シート!M300)</f>
        <v/>
      </c>
      <c r="K261" s="325" t="str">
        <f>IF(基本情報入力シート!R300="","",基本情報入力シート!R300)</f>
        <v/>
      </c>
      <c r="L261" s="325" t="str">
        <f>IF(基本情報入力シート!W300="","",基本情報入力シート!W300)</f>
        <v/>
      </c>
      <c r="M261" s="335" t="str">
        <f>IF(基本情報入力シート!X300="","",基本情報入力シート!X300)</f>
        <v/>
      </c>
      <c r="N261" s="339" t="str">
        <f>IF(基本情報入力シート!Y300="","",基本情報入力シート!Y300)</f>
        <v/>
      </c>
      <c r="O261" s="44"/>
      <c r="P261" s="1011"/>
      <c r="Q261" s="1011"/>
      <c r="R261" s="475" t="str">
        <f>IFERROR(IF(OR('別紙様式3-2（４・５月）'!Z263="ベア加算",'別紙様式3-2（４・５月）'!R263=""),"",P261*VLOOKUP(N261,【参考】数式用!$AD$2:$AH$37,MATCH(O261,【参考】数式用!$K$4:$N$4,0)+1,0)),"")</f>
        <v/>
      </c>
      <c r="S261" s="54"/>
      <c r="T261" s="1011"/>
      <c r="U261" s="1011"/>
      <c r="V261" s="483" t="str">
        <f>IFERROR(IF(AND('別紙様式3-2（４・５月）'!O263="",O261&lt;&gt;""),P261,P261*VLOOKUP(AF261,【参考】数式用4!$EY$3:$GF$106,MATCH(N261,【参考】数式用4!$EY$2:$GF$2,0))),"")</f>
        <v/>
      </c>
      <c r="W261" s="44"/>
      <c r="X261" s="464"/>
      <c r="Y261" s="992" t="str">
        <f>IFERROR(IF(OR('別紙様式3-2（４・５月）'!R263="",'別紙様式3-2（４・５月）'!Z263="ベア加算"),"",X261*VLOOKUP(N261,【参考】数式用!$AD$2:$AH$37,MATCH(W261,【参考】数式用!$K$4:$N$4,0)+1,0)),"")</f>
        <v/>
      </c>
      <c r="Z261" s="992"/>
      <c r="AA261" s="54"/>
      <c r="AB261" s="464"/>
      <c r="AC261" s="340" t="str">
        <f>IFERROR(IF(AND('別紙様式3-2（４・５月）'!O263="",W261&lt;&gt;"",W261&lt;&gt;"―"),X261,X261*VLOOKUP(AG261,【参考】数式用4!$EY$3:$GF$106,MATCH(N261,【参考】数式用4!$EY$2:$GF$2,0))),"")</f>
        <v/>
      </c>
      <c r="AD261" s="462" t="str">
        <f t="shared" si="6"/>
        <v/>
      </c>
      <c r="AE261" s="420" t="str">
        <f t="shared" si="7"/>
        <v/>
      </c>
      <c r="AF261" s="333" t="str">
        <f>IF(O261="","",'別紙様式3-2（４・５月）'!O263&amp;'別紙様式3-2（４・５月）'!P263&amp;'別紙様式3-2（４・５月）'!Q263&amp;"から"&amp;O261)</f>
        <v/>
      </c>
      <c r="AG261" s="333" t="str">
        <f>IF(OR(W261="",W261="―"),"",'別紙様式3-2（４・５月）'!O263&amp;'別紙様式3-2（４・５月）'!P263&amp;'別紙様式3-2（４・５月）'!Q263&amp;"から"&amp;W261)</f>
        <v/>
      </c>
      <c r="AH261" s="306"/>
      <c r="AI261" s="306"/>
      <c r="AJ261" s="306"/>
      <c r="AK261" s="306"/>
      <c r="AL261" s="306"/>
      <c r="AM261" s="306"/>
      <c r="AN261" s="306"/>
      <c r="AO261" s="306"/>
    </row>
    <row r="262" spans="1:41" customFormat="1" ht="25" customHeight="1">
      <c r="A262" s="334">
        <v>247</v>
      </c>
      <c r="B262" s="909" t="str">
        <f>IF(基本情報入力シート!C301="","",基本情報入力シート!C301)</f>
        <v/>
      </c>
      <c r="C262" s="909"/>
      <c r="D262" s="909"/>
      <c r="E262" s="909"/>
      <c r="F262" s="909"/>
      <c r="G262" s="909"/>
      <c r="H262" s="909"/>
      <c r="I262" s="909"/>
      <c r="J262" s="325" t="str">
        <f>IF(基本情報入力シート!M301="","",基本情報入力シート!M301)</f>
        <v/>
      </c>
      <c r="K262" s="325" t="str">
        <f>IF(基本情報入力シート!R301="","",基本情報入力シート!R301)</f>
        <v/>
      </c>
      <c r="L262" s="325" t="str">
        <f>IF(基本情報入力シート!W301="","",基本情報入力シート!W301)</f>
        <v/>
      </c>
      <c r="M262" s="335" t="str">
        <f>IF(基本情報入力シート!X301="","",基本情報入力シート!X301)</f>
        <v/>
      </c>
      <c r="N262" s="339" t="str">
        <f>IF(基本情報入力シート!Y301="","",基本情報入力シート!Y301)</f>
        <v/>
      </c>
      <c r="O262" s="44"/>
      <c r="P262" s="1011"/>
      <c r="Q262" s="1011"/>
      <c r="R262" s="475" t="str">
        <f>IFERROR(IF(OR('別紙様式3-2（４・５月）'!Z264="ベア加算",'別紙様式3-2（４・５月）'!R264=""),"",P262*VLOOKUP(N262,【参考】数式用!$AD$2:$AH$37,MATCH(O262,【参考】数式用!$K$4:$N$4,0)+1,0)),"")</f>
        <v/>
      </c>
      <c r="S262" s="54"/>
      <c r="T262" s="1011"/>
      <c r="U262" s="1011"/>
      <c r="V262" s="483" t="str">
        <f>IFERROR(IF(AND('別紙様式3-2（４・５月）'!O264="",O262&lt;&gt;""),P262,P262*VLOOKUP(AF262,【参考】数式用4!$EY$3:$GF$106,MATCH(N262,【参考】数式用4!$EY$2:$GF$2,0))),"")</f>
        <v/>
      </c>
      <c r="W262" s="44"/>
      <c r="X262" s="464"/>
      <c r="Y262" s="992" t="str">
        <f>IFERROR(IF(OR('別紙様式3-2（４・５月）'!R264="",'別紙様式3-2（４・５月）'!Z264="ベア加算"),"",X262*VLOOKUP(N262,【参考】数式用!$AD$2:$AH$37,MATCH(W262,【参考】数式用!$K$4:$N$4,0)+1,0)),"")</f>
        <v/>
      </c>
      <c r="Z262" s="992"/>
      <c r="AA262" s="54"/>
      <c r="AB262" s="464"/>
      <c r="AC262" s="340" t="str">
        <f>IFERROR(IF(AND('別紙様式3-2（４・５月）'!O264="",W262&lt;&gt;"",W262&lt;&gt;"―"),X262,X262*VLOOKUP(AG262,【参考】数式用4!$EY$3:$GF$106,MATCH(N262,【参考】数式用4!$EY$2:$GF$2,0))),"")</f>
        <v/>
      </c>
      <c r="AD262" s="462" t="str">
        <f t="shared" si="6"/>
        <v/>
      </c>
      <c r="AE262" s="420" t="str">
        <f t="shared" si="7"/>
        <v/>
      </c>
      <c r="AF262" s="333" t="str">
        <f>IF(O262="","",'別紙様式3-2（４・５月）'!O264&amp;'別紙様式3-2（４・５月）'!P264&amp;'別紙様式3-2（４・５月）'!Q264&amp;"から"&amp;O262)</f>
        <v/>
      </c>
      <c r="AG262" s="333" t="str">
        <f>IF(OR(W262="",W262="―"),"",'別紙様式3-2（４・５月）'!O264&amp;'別紙様式3-2（４・５月）'!P264&amp;'別紙様式3-2（４・５月）'!Q264&amp;"から"&amp;W262)</f>
        <v/>
      </c>
      <c r="AH262" s="306"/>
      <c r="AI262" s="306"/>
      <c r="AJ262" s="306"/>
      <c r="AK262" s="306"/>
      <c r="AL262" s="306"/>
      <c r="AM262" s="306"/>
      <c r="AN262" s="306"/>
      <c r="AO262" s="306"/>
    </row>
    <row r="263" spans="1:41" customFormat="1" ht="25" customHeight="1">
      <c r="A263" s="334">
        <v>248</v>
      </c>
      <c r="B263" s="909" t="str">
        <f>IF(基本情報入力シート!C302="","",基本情報入力シート!C302)</f>
        <v/>
      </c>
      <c r="C263" s="909"/>
      <c r="D263" s="909"/>
      <c r="E263" s="909"/>
      <c r="F263" s="909"/>
      <c r="G263" s="909"/>
      <c r="H263" s="909"/>
      <c r="I263" s="909"/>
      <c r="J263" s="325" t="str">
        <f>IF(基本情報入力シート!M302="","",基本情報入力シート!M302)</f>
        <v/>
      </c>
      <c r="K263" s="325" t="str">
        <f>IF(基本情報入力シート!R302="","",基本情報入力シート!R302)</f>
        <v/>
      </c>
      <c r="L263" s="325" t="str">
        <f>IF(基本情報入力シート!W302="","",基本情報入力シート!W302)</f>
        <v/>
      </c>
      <c r="M263" s="335" t="str">
        <f>IF(基本情報入力シート!X302="","",基本情報入力シート!X302)</f>
        <v/>
      </c>
      <c r="N263" s="339" t="str">
        <f>IF(基本情報入力シート!Y302="","",基本情報入力シート!Y302)</f>
        <v/>
      </c>
      <c r="O263" s="44"/>
      <c r="P263" s="1011"/>
      <c r="Q263" s="1011"/>
      <c r="R263" s="475" t="str">
        <f>IFERROR(IF(OR('別紙様式3-2（４・５月）'!Z265="ベア加算",'別紙様式3-2（４・５月）'!R265=""),"",P263*VLOOKUP(N263,【参考】数式用!$AD$2:$AH$37,MATCH(O263,【参考】数式用!$K$4:$N$4,0)+1,0)),"")</f>
        <v/>
      </c>
      <c r="S263" s="54"/>
      <c r="T263" s="1011"/>
      <c r="U263" s="1011"/>
      <c r="V263" s="483" t="str">
        <f>IFERROR(IF(AND('別紙様式3-2（４・５月）'!O265="",O263&lt;&gt;""),P263,P263*VLOOKUP(AF263,【参考】数式用4!$EY$3:$GF$106,MATCH(N263,【参考】数式用4!$EY$2:$GF$2,0))),"")</f>
        <v/>
      </c>
      <c r="W263" s="44"/>
      <c r="X263" s="464"/>
      <c r="Y263" s="992" t="str">
        <f>IFERROR(IF(OR('別紙様式3-2（４・５月）'!R265="",'別紙様式3-2（４・５月）'!Z265="ベア加算"),"",X263*VLOOKUP(N263,【参考】数式用!$AD$2:$AH$37,MATCH(W263,【参考】数式用!$K$4:$N$4,0)+1,0)),"")</f>
        <v/>
      </c>
      <c r="Z263" s="992"/>
      <c r="AA263" s="54"/>
      <c r="AB263" s="464"/>
      <c r="AC263" s="340" t="str">
        <f>IFERROR(IF(AND('別紙様式3-2（４・５月）'!O265="",W263&lt;&gt;"",W263&lt;&gt;"―"),X263,X263*VLOOKUP(AG263,【参考】数式用4!$EY$3:$GF$106,MATCH(N263,【参考】数式用4!$EY$2:$GF$2,0))),"")</f>
        <v/>
      </c>
      <c r="AD263" s="462" t="str">
        <f t="shared" si="6"/>
        <v/>
      </c>
      <c r="AE263" s="420" t="str">
        <f t="shared" si="7"/>
        <v/>
      </c>
      <c r="AF263" s="333" t="str">
        <f>IF(O263="","",'別紙様式3-2（４・５月）'!O265&amp;'別紙様式3-2（４・５月）'!P265&amp;'別紙様式3-2（４・５月）'!Q265&amp;"から"&amp;O263)</f>
        <v/>
      </c>
      <c r="AG263" s="333" t="str">
        <f>IF(OR(W263="",W263="―"),"",'別紙様式3-2（４・５月）'!O265&amp;'別紙様式3-2（４・５月）'!P265&amp;'別紙様式3-2（４・５月）'!Q265&amp;"から"&amp;W263)</f>
        <v/>
      </c>
      <c r="AH263" s="306"/>
      <c r="AI263" s="306"/>
      <c r="AJ263" s="306"/>
      <c r="AK263" s="306"/>
      <c r="AL263" s="306"/>
      <c r="AM263" s="306"/>
      <c r="AN263" s="306"/>
      <c r="AO263" s="306"/>
    </row>
    <row r="264" spans="1:41" customFormat="1" ht="25" customHeight="1">
      <c r="A264" s="334">
        <v>249</v>
      </c>
      <c r="B264" s="909" t="str">
        <f>IF(基本情報入力シート!C303="","",基本情報入力シート!C303)</f>
        <v/>
      </c>
      <c r="C264" s="909"/>
      <c r="D264" s="909"/>
      <c r="E264" s="909"/>
      <c r="F264" s="909"/>
      <c r="G264" s="909"/>
      <c r="H264" s="909"/>
      <c r="I264" s="909"/>
      <c r="J264" s="325" t="str">
        <f>IF(基本情報入力シート!M303="","",基本情報入力シート!M303)</f>
        <v/>
      </c>
      <c r="K264" s="325" t="str">
        <f>IF(基本情報入力シート!R303="","",基本情報入力シート!R303)</f>
        <v/>
      </c>
      <c r="L264" s="325" t="str">
        <f>IF(基本情報入力シート!W303="","",基本情報入力シート!W303)</f>
        <v/>
      </c>
      <c r="M264" s="335" t="str">
        <f>IF(基本情報入力シート!X303="","",基本情報入力シート!X303)</f>
        <v/>
      </c>
      <c r="N264" s="339" t="str">
        <f>IF(基本情報入力シート!Y303="","",基本情報入力シート!Y303)</f>
        <v/>
      </c>
      <c r="O264" s="44"/>
      <c r="P264" s="1011"/>
      <c r="Q264" s="1011"/>
      <c r="R264" s="475" t="str">
        <f>IFERROR(IF(OR('別紙様式3-2（４・５月）'!Z266="ベア加算",'別紙様式3-2（４・５月）'!R266=""),"",P264*VLOOKUP(N264,【参考】数式用!$AD$2:$AH$37,MATCH(O264,【参考】数式用!$K$4:$N$4,0)+1,0)),"")</f>
        <v/>
      </c>
      <c r="S264" s="54"/>
      <c r="T264" s="1011"/>
      <c r="U264" s="1011"/>
      <c r="V264" s="483" t="str">
        <f>IFERROR(IF(AND('別紙様式3-2（４・５月）'!O266="",O264&lt;&gt;""),P264,P264*VLOOKUP(AF264,【参考】数式用4!$EY$3:$GF$106,MATCH(N264,【参考】数式用4!$EY$2:$GF$2,0))),"")</f>
        <v/>
      </c>
      <c r="W264" s="44"/>
      <c r="X264" s="464"/>
      <c r="Y264" s="992" t="str">
        <f>IFERROR(IF(OR('別紙様式3-2（４・５月）'!R266="",'別紙様式3-2（４・５月）'!Z266="ベア加算"),"",X264*VLOOKUP(N264,【参考】数式用!$AD$2:$AH$37,MATCH(W264,【参考】数式用!$K$4:$N$4,0)+1,0)),"")</f>
        <v/>
      </c>
      <c r="Z264" s="992"/>
      <c r="AA264" s="54"/>
      <c r="AB264" s="464"/>
      <c r="AC264" s="340" t="str">
        <f>IFERROR(IF(AND('別紙様式3-2（４・５月）'!O266="",W264&lt;&gt;"",W264&lt;&gt;"―"),X264,X264*VLOOKUP(AG264,【参考】数式用4!$EY$3:$GF$106,MATCH(N264,【参考】数式用4!$EY$2:$GF$2,0))),"")</f>
        <v/>
      </c>
      <c r="AD264" s="462" t="str">
        <f t="shared" si="6"/>
        <v/>
      </c>
      <c r="AE264" s="420" t="str">
        <f t="shared" si="7"/>
        <v/>
      </c>
      <c r="AF264" s="333" t="str">
        <f>IF(O264="","",'別紙様式3-2（４・５月）'!O266&amp;'別紙様式3-2（４・５月）'!P266&amp;'別紙様式3-2（４・５月）'!Q266&amp;"から"&amp;O264)</f>
        <v/>
      </c>
      <c r="AG264" s="333" t="str">
        <f>IF(OR(W264="",W264="―"),"",'別紙様式3-2（４・５月）'!O266&amp;'別紙様式3-2（４・５月）'!P266&amp;'別紙様式3-2（４・５月）'!Q266&amp;"から"&amp;W264)</f>
        <v/>
      </c>
      <c r="AH264" s="306"/>
      <c r="AI264" s="306"/>
      <c r="AJ264" s="306"/>
      <c r="AK264" s="306"/>
      <c r="AL264" s="306"/>
      <c r="AM264" s="306"/>
      <c r="AN264" s="306"/>
      <c r="AO264" s="306"/>
    </row>
    <row r="265" spans="1:41" customFormat="1" ht="25" customHeight="1">
      <c r="A265" s="334">
        <v>250</v>
      </c>
      <c r="B265" s="909" t="str">
        <f>IF(基本情報入力シート!C304="","",基本情報入力シート!C304)</f>
        <v/>
      </c>
      <c r="C265" s="909"/>
      <c r="D265" s="909"/>
      <c r="E265" s="909"/>
      <c r="F265" s="909"/>
      <c r="G265" s="909"/>
      <c r="H265" s="909"/>
      <c r="I265" s="909"/>
      <c r="J265" s="325" t="str">
        <f>IF(基本情報入力シート!M304="","",基本情報入力シート!M304)</f>
        <v/>
      </c>
      <c r="K265" s="325" t="str">
        <f>IF(基本情報入力シート!R304="","",基本情報入力シート!R304)</f>
        <v/>
      </c>
      <c r="L265" s="325" t="str">
        <f>IF(基本情報入力シート!W304="","",基本情報入力シート!W304)</f>
        <v/>
      </c>
      <c r="M265" s="335" t="str">
        <f>IF(基本情報入力シート!X304="","",基本情報入力シート!X304)</f>
        <v/>
      </c>
      <c r="N265" s="339" t="str">
        <f>IF(基本情報入力シート!Y304="","",基本情報入力シート!Y304)</f>
        <v/>
      </c>
      <c r="O265" s="44"/>
      <c r="P265" s="1011"/>
      <c r="Q265" s="1011"/>
      <c r="R265" s="475" t="str">
        <f>IFERROR(IF(OR('別紙様式3-2（４・５月）'!Z267="ベア加算",'別紙様式3-2（４・５月）'!R267=""),"",P265*VLOOKUP(N265,【参考】数式用!$AD$2:$AH$37,MATCH(O265,【参考】数式用!$K$4:$N$4,0)+1,0)),"")</f>
        <v/>
      </c>
      <c r="S265" s="54"/>
      <c r="T265" s="1011"/>
      <c r="U265" s="1011"/>
      <c r="V265" s="483" t="str">
        <f>IFERROR(IF(AND('別紙様式3-2（４・５月）'!O267="",O265&lt;&gt;""),P265,P265*VLOOKUP(AF265,【参考】数式用4!$EY$3:$GF$106,MATCH(N265,【参考】数式用4!$EY$2:$GF$2,0))),"")</f>
        <v/>
      </c>
      <c r="W265" s="44"/>
      <c r="X265" s="464"/>
      <c r="Y265" s="992" t="str">
        <f>IFERROR(IF(OR('別紙様式3-2（４・５月）'!R267="",'別紙様式3-2（４・５月）'!Z267="ベア加算"),"",X265*VLOOKUP(N265,【参考】数式用!$AD$2:$AH$37,MATCH(W265,【参考】数式用!$K$4:$N$4,0)+1,0)),"")</f>
        <v/>
      </c>
      <c r="Z265" s="992"/>
      <c r="AA265" s="54"/>
      <c r="AB265" s="464"/>
      <c r="AC265" s="340" t="str">
        <f>IFERROR(IF(AND('別紙様式3-2（４・５月）'!O267="",W265&lt;&gt;"",W265&lt;&gt;"―"),X265,X265*VLOOKUP(AG265,【参考】数式用4!$EY$3:$GF$106,MATCH(N265,【参考】数式用4!$EY$2:$GF$2,0))),"")</f>
        <v/>
      </c>
      <c r="AD265" s="462" t="str">
        <f t="shared" si="6"/>
        <v/>
      </c>
      <c r="AE265" s="420" t="str">
        <f t="shared" si="7"/>
        <v/>
      </c>
      <c r="AF265" s="333" t="str">
        <f>IF(O265="","",'別紙様式3-2（４・５月）'!O267&amp;'別紙様式3-2（４・５月）'!P267&amp;'別紙様式3-2（４・５月）'!Q267&amp;"から"&amp;O265)</f>
        <v/>
      </c>
      <c r="AG265" s="333" t="str">
        <f>IF(OR(W265="",W265="―"),"",'別紙様式3-2（４・５月）'!O267&amp;'別紙様式3-2（４・５月）'!P267&amp;'別紙様式3-2（４・５月）'!Q267&amp;"から"&amp;W265)</f>
        <v/>
      </c>
      <c r="AH265" s="306"/>
      <c r="AI265" s="306"/>
      <c r="AJ265" s="306"/>
      <c r="AK265" s="306"/>
      <c r="AL265" s="306"/>
      <c r="AM265" s="306"/>
      <c r="AN265" s="306"/>
      <c r="AO265" s="306"/>
    </row>
    <row r="266" spans="1:41" customFormat="1" ht="25" customHeight="1">
      <c r="A266" s="334">
        <v>251</v>
      </c>
      <c r="B266" s="909" t="str">
        <f>IF(基本情報入力シート!C305="","",基本情報入力シート!C305)</f>
        <v/>
      </c>
      <c r="C266" s="909"/>
      <c r="D266" s="909"/>
      <c r="E266" s="909"/>
      <c r="F266" s="909"/>
      <c r="G266" s="909"/>
      <c r="H266" s="909"/>
      <c r="I266" s="909"/>
      <c r="J266" s="325" t="str">
        <f>IF(基本情報入力シート!M305="","",基本情報入力シート!M305)</f>
        <v/>
      </c>
      <c r="K266" s="325" t="str">
        <f>IF(基本情報入力シート!R305="","",基本情報入力シート!R305)</f>
        <v/>
      </c>
      <c r="L266" s="325" t="str">
        <f>IF(基本情報入力シート!W305="","",基本情報入力シート!W305)</f>
        <v/>
      </c>
      <c r="M266" s="335" t="str">
        <f>IF(基本情報入力シート!X305="","",基本情報入力シート!X305)</f>
        <v/>
      </c>
      <c r="N266" s="339" t="str">
        <f>IF(基本情報入力シート!Y305="","",基本情報入力シート!Y305)</f>
        <v/>
      </c>
      <c r="O266" s="44"/>
      <c r="P266" s="1011"/>
      <c r="Q266" s="1011"/>
      <c r="R266" s="475" t="str">
        <f>IFERROR(IF(OR('別紙様式3-2（４・５月）'!Z268="ベア加算",'別紙様式3-2（４・５月）'!R268=""),"",P266*VLOOKUP(N266,【参考】数式用!$AD$2:$AH$37,MATCH(O266,【参考】数式用!$K$4:$N$4,0)+1,0)),"")</f>
        <v/>
      </c>
      <c r="S266" s="54"/>
      <c r="T266" s="1011"/>
      <c r="U266" s="1011"/>
      <c r="V266" s="483" t="str">
        <f>IFERROR(IF(AND('別紙様式3-2（４・５月）'!O268="",O266&lt;&gt;""),P266,P266*VLOOKUP(AF266,【参考】数式用4!$EY$3:$GF$106,MATCH(N266,【参考】数式用4!$EY$2:$GF$2,0))),"")</f>
        <v/>
      </c>
      <c r="W266" s="44"/>
      <c r="X266" s="464"/>
      <c r="Y266" s="992" t="str">
        <f>IFERROR(IF(OR('別紙様式3-2（４・５月）'!R268="",'別紙様式3-2（４・５月）'!Z268="ベア加算"),"",X266*VLOOKUP(N266,【参考】数式用!$AD$2:$AH$37,MATCH(W266,【参考】数式用!$K$4:$N$4,0)+1,0)),"")</f>
        <v/>
      </c>
      <c r="Z266" s="992"/>
      <c r="AA266" s="54"/>
      <c r="AB266" s="464"/>
      <c r="AC266" s="340" t="str">
        <f>IFERROR(IF(AND('別紙様式3-2（４・５月）'!O268="",W266&lt;&gt;"",W266&lt;&gt;"―"),X266,X266*VLOOKUP(AG266,【参考】数式用4!$EY$3:$GF$106,MATCH(N266,【参考】数式用4!$EY$2:$GF$2,0))),"")</f>
        <v/>
      </c>
      <c r="AD266" s="462" t="str">
        <f t="shared" si="6"/>
        <v/>
      </c>
      <c r="AE266" s="420" t="str">
        <f t="shared" si="7"/>
        <v/>
      </c>
      <c r="AF266" s="333" t="str">
        <f>IF(O266="","",'別紙様式3-2（４・５月）'!O268&amp;'別紙様式3-2（４・５月）'!P268&amp;'別紙様式3-2（４・５月）'!Q268&amp;"から"&amp;O266)</f>
        <v/>
      </c>
      <c r="AG266" s="333" t="str">
        <f>IF(OR(W266="",W266="―"),"",'別紙様式3-2（４・５月）'!O268&amp;'別紙様式3-2（４・５月）'!P268&amp;'別紙様式3-2（４・５月）'!Q268&amp;"から"&amp;W266)</f>
        <v/>
      </c>
      <c r="AH266" s="306"/>
      <c r="AI266" s="306"/>
      <c r="AJ266" s="306"/>
      <c r="AK266" s="306"/>
      <c r="AL266" s="306"/>
      <c r="AM266" s="306"/>
      <c r="AN266" s="306"/>
      <c r="AO266" s="306"/>
    </row>
    <row r="267" spans="1:41" customFormat="1" ht="25" customHeight="1">
      <c r="A267" s="334">
        <v>252</v>
      </c>
      <c r="B267" s="909" t="str">
        <f>IF(基本情報入力シート!C306="","",基本情報入力シート!C306)</f>
        <v/>
      </c>
      <c r="C267" s="909"/>
      <c r="D267" s="909"/>
      <c r="E267" s="909"/>
      <c r="F267" s="909"/>
      <c r="G267" s="909"/>
      <c r="H267" s="909"/>
      <c r="I267" s="909"/>
      <c r="J267" s="325" t="str">
        <f>IF(基本情報入力シート!M306="","",基本情報入力シート!M306)</f>
        <v/>
      </c>
      <c r="K267" s="325" t="str">
        <f>IF(基本情報入力シート!R306="","",基本情報入力シート!R306)</f>
        <v/>
      </c>
      <c r="L267" s="325" t="str">
        <f>IF(基本情報入力シート!W306="","",基本情報入力シート!W306)</f>
        <v/>
      </c>
      <c r="M267" s="335" t="str">
        <f>IF(基本情報入力シート!X306="","",基本情報入力シート!X306)</f>
        <v/>
      </c>
      <c r="N267" s="339" t="str">
        <f>IF(基本情報入力シート!Y306="","",基本情報入力シート!Y306)</f>
        <v/>
      </c>
      <c r="O267" s="44"/>
      <c r="P267" s="1011"/>
      <c r="Q267" s="1011"/>
      <c r="R267" s="475" t="str">
        <f>IFERROR(IF(OR('別紙様式3-2（４・５月）'!Z269="ベア加算",'別紙様式3-2（４・５月）'!R269=""),"",P267*VLOOKUP(N267,【参考】数式用!$AD$2:$AH$37,MATCH(O267,【参考】数式用!$K$4:$N$4,0)+1,0)),"")</f>
        <v/>
      </c>
      <c r="S267" s="54"/>
      <c r="T267" s="1011"/>
      <c r="U267" s="1011"/>
      <c r="V267" s="483" t="str">
        <f>IFERROR(IF(AND('別紙様式3-2（４・５月）'!O269="",O267&lt;&gt;""),P267,P267*VLOOKUP(AF267,【参考】数式用4!$EY$3:$GF$106,MATCH(N267,【参考】数式用4!$EY$2:$GF$2,0))),"")</f>
        <v/>
      </c>
      <c r="W267" s="44"/>
      <c r="X267" s="464"/>
      <c r="Y267" s="992" t="str">
        <f>IFERROR(IF(OR('別紙様式3-2（４・５月）'!R269="",'別紙様式3-2（４・５月）'!Z269="ベア加算"),"",X267*VLOOKUP(N267,【参考】数式用!$AD$2:$AH$37,MATCH(W267,【参考】数式用!$K$4:$N$4,0)+1,0)),"")</f>
        <v/>
      </c>
      <c r="Z267" s="992"/>
      <c r="AA267" s="54"/>
      <c r="AB267" s="464"/>
      <c r="AC267" s="340" t="str">
        <f>IFERROR(IF(AND('別紙様式3-2（４・５月）'!O269="",W267&lt;&gt;"",W267&lt;&gt;"―"),X267,X267*VLOOKUP(AG267,【参考】数式用4!$EY$3:$GF$106,MATCH(N267,【参考】数式用4!$EY$2:$GF$2,0))),"")</f>
        <v/>
      </c>
      <c r="AD267" s="462" t="str">
        <f t="shared" si="6"/>
        <v/>
      </c>
      <c r="AE267" s="420" t="str">
        <f t="shared" si="7"/>
        <v/>
      </c>
      <c r="AF267" s="333" t="str">
        <f>IF(O267="","",'別紙様式3-2（４・５月）'!O269&amp;'別紙様式3-2（４・５月）'!P269&amp;'別紙様式3-2（４・５月）'!Q269&amp;"から"&amp;O267)</f>
        <v/>
      </c>
      <c r="AG267" s="333" t="str">
        <f>IF(OR(W267="",W267="―"),"",'別紙様式3-2（４・５月）'!O269&amp;'別紙様式3-2（４・５月）'!P269&amp;'別紙様式3-2（４・５月）'!Q269&amp;"から"&amp;W267)</f>
        <v/>
      </c>
      <c r="AH267" s="306"/>
      <c r="AI267" s="306"/>
      <c r="AJ267" s="306"/>
      <c r="AK267" s="306"/>
      <c r="AL267" s="306"/>
      <c r="AM267" s="306"/>
      <c r="AN267" s="306"/>
      <c r="AO267" s="306"/>
    </row>
    <row r="268" spans="1:41" customFormat="1" ht="25" customHeight="1">
      <c r="A268" s="334">
        <v>253</v>
      </c>
      <c r="B268" s="909" t="str">
        <f>IF(基本情報入力シート!C307="","",基本情報入力シート!C307)</f>
        <v/>
      </c>
      <c r="C268" s="909"/>
      <c r="D268" s="909"/>
      <c r="E268" s="909"/>
      <c r="F268" s="909"/>
      <c r="G268" s="909"/>
      <c r="H268" s="909"/>
      <c r="I268" s="909"/>
      <c r="J268" s="325" t="str">
        <f>IF(基本情報入力シート!M307="","",基本情報入力シート!M307)</f>
        <v/>
      </c>
      <c r="K268" s="325" t="str">
        <f>IF(基本情報入力シート!R307="","",基本情報入力シート!R307)</f>
        <v/>
      </c>
      <c r="L268" s="325" t="str">
        <f>IF(基本情報入力シート!W307="","",基本情報入力シート!W307)</f>
        <v/>
      </c>
      <c r="M268" s="335" t="str">
        <f>IF(基本情報入力シート!X307="","",基本情報入力シート!X307)</f>
        <v/>
      </c>
      <c r="N268" s="339" t="str">
        <f>IF(基本情報入力シート!Y307="","",基本情報入力シート!Y307)</f>
        <v/>
      </c>
      <c r="O268" s="44"/>
      <c r="P268" s="1011"/>
      <c r="Q268" s="1011"/>
      <c r="R268" s="475" t="str">
        <f>IFERROR(IF(OR('別紙様式3-2（４・５月）'!Z270="ベア加算",'別紙様式3-2（４・５月）'!R270=""),"",P268*VLOOKUP(N268,【参考】数式用!$AD$2:$AH$37,MATCH(O268,【参考】数式用!$K$4:$N$4,0)+1,0)),"")</f>
        <v/>
      </c>
      <c r="S268" s="54"/>
      <c r="T268" s="1011"/>
      <c r="U268" s="1011"/>
      <c r="V268" s="483" t="str">
        <f>IFERROR(IF(AND('別紙様式3-2（４・５月）'!O270="",O268&lt;&gt;""),P268,P268*VLOOKUP(AF268,【参考】数式用4!$EY$3:$GF$106,MATCH(N268,【参考】数式用4!$EY$2:$GF$2,0))),"")</f>
        <v/>
      </c>
      <c r="W268" s="44"/>
      <c r="X268" s="464"/>
      <c r="Y268" s="992" t="str">
        <f>IFERROR(IF(OR('別紙様式3-2（４・５月）'!R270="",'別紙様式3-2（４・５月）'!Z270="ベア加算"),"",X268*VLOOKUP(N268,【参考】数式用!$AD$2:$AH$37,MATCH(W268,【参考】数式用!$K$4:$N$4,0)+1,0)),"")</f>
        <v/>
      </c>
      <c r="Z268" s="992"/>
      <c r="AA268" s="54"/>
      <c r="AB268" s="464"/>
      <c r="AC268" s="340" t="str">
        <f>IFERROR(IF(AND('別紙様式3-2（４・５月）'!O270="",W268&lt;&gt;"",W268&lt;&gt;"―"),X268,X268*VLOOKUP(AG268,【参考】数式用4!$EY$3:$GF$106,MATCH(N268,【参考】数式用4!$EY$2:$GF$2,0))),"")</f>
        <v/>
      </c>
      <c r="AD268" s="462" t="str">
        <f t="shared" si="6"/>
        <v/>
      </c>
      <c r="AE268" s="420" t="str">
        <f t="shared" si="7"/>
        <v/>
      </c>
      <c r="AF268" s="333" t="str">
        <f>IF(O268="","",'別紙様式3-2（４・５月）'!O270&amp;'別紙様式3-2（４・５月）'!P270&amp;'別紙様式3-2（４・５月）'!Q270&amp;"から"&amp;O268)</f>
        <v/>
      </c>
      <c r="AG268" s="333" t="str">
        <f>IF(OR(W268="",W268="―"),"",'別紙様式3-2（４・５月）'!O270&amp;'別紙様式3-2（４・５月）'!P270&amp;'別紙様式3-2（４・５月）'!Q270&amp;"から"&amp;W268)</f>
        <v/>
      </c>
      <c r="AH268" s="306"/>
      <c r="AI268" s="306"/>
      <c r="AJ268" s="306"/>
      <c r="AK268" s="306"/>
      <c r="AL268" s="306"/>
      <c r="AM268" s="306"/>
      <c r="AN268" s="306"/>
      <c r="AO268" s="306"/>
    </row>
    <row r="269" spans="1:41" customFormat="1" ht="25" customHeight="1">
      <c r="A269" s="334">
        <v>254</v>
      </c>
      <c r="B269" s="909" t="str">
        <f>IF(基本情報入力シート!C308="","",基本情報入力シート!C308)</f>
        <v/>
      </c>
      <c r="C269" s="909"/>
      <c r="D269" s="909"/>
      <c r="E269" s="909"/>
      <c r="F269" s="909"/>
      <c r="G269" s="909"/>
      <c r="H269" s="909"/>
      <c r="I269" s="909"/>
      <c r="J269" s="325" t="str">
        <f>IF(基本情報入力シート!M308="","",基本情報入力シート!M308)</f>
        <v/>
      </c>
      <c r="K269" s="325" t="str">
        <f>IF(基本情報入力シート!R308="","",基本情報入力シート!R308)</f>
        <v/>
      </c>
      <c r="L269" s="325" t="str">
        <f>IF(基本情報入力シート!W308="","",基本情報入力シート!W308)</f>
        <v/>
      </c>
      <c r="M269" s="335" t="str">
        <f>IF(基本情報入力シート!X308="","",基本情報入力シート!X308)</f>
        <v/>
      </c>
      <c r="N269" s="339" t="str">
        <f>IF(基本情報入力シート!Y308="","",基本情報入力シート!Y308)</f>
        <v/>
      </c>
      <c r="O269" s="44"/>
      <c r="P269" s="1011"/>
      <c r="Q269" s="1011"/>
      <c r="R269" s="475" t="str">
        <f>IFERROR(IF(OR('別紙様式3-2（４・５月）'!Z271="ベア加算",'別紙様式3-2（４・５月）'!R271=""),"",P269*VLOOKUP(N269,【参考】数式用!$AD$2:$AH$37,MATCH(O269,【参考】数式用!$K$4:$N$4,0)+1,0)),"")</f>
        <v/>
      </c>
      <c r="S269" s="54"/>
      <c r="T269" s="1011"/>
      <c r="U269" s="1011"/>
      <c r="V269" s="483" t="str">
        <f>IFERROR(IF(AND('別紙様式3-2（４・５月）'!O271="",O269&lt;&gt;""),P269,P269*VLOOKUP(AF269,【参考】数式用4!$EY$3:$GF$106,MATCH(N269,【参考】数式用4!$EY$2:$GF$2,0))),"")</f>
        <v/>
      </c>
      <c r="W269" s="44"/>
      <c r="X269" s="464"/>
      <c r="Y269" s="992" t="str">
        <f>IFERROR(IF(OR('別紙様式3-2（４・５月）'!R271="",'別紙様式3-2（４・５月）'!Z271="ベア加算"),"",X269*VLOOKUP(N269,【参考】数式用!$AD$2:$AH$37,MATCH(W269,【参考】数式用!$K$4:$N$4,0)+1,0)),"")</f>
        <v/>
      </c>
      <c r="Z269" s="992"/>
      <c r="AA269" s="54"/>
      <c r="AB269" s="464"/>
      <c r="AC269" s="340" t="str">
        <f>IFERROR(IF(AND('別紙様式3-2（４・５月）'!O271="",W269&lt;&gt;"",W269&lt;&gt;"―"),X269,X269*VLOOKUP(AG269,【参考】数式用4!$EY$3:$GF$106,MATCH(N269,【参考】数式用4!$EY$2:$GF$2,0))),"")</f>
        <v/>
      </c>
      <c r="AD269" s="462" t="str">
        <f t="shared" si="6"/>
        <v/>
      </c>
      <c r="AE269" s="420" t="str">
        <f t="shared" si="7"/>
        <v/>
      </c>
      <c r="AF269" s="333" t="str">
        <f>IF(O269="","",'別紙様式3-2（４・５月）'!O271&amp;'別紙様式3-2（４・５月）'!P271&amp;'別紙様式3-2（４・５月）'!Q271&amp;"から"&amp;O269)</f>
        <v/>
      </c>
      <c r="AG269" s="333" t="str">
        <f>IF(OR(W269="",W269="―"),"",'別紙様式3-2（４・５月）'!O271&amp;'別紙様式3-2（４・５月）'!P271&amp;'別紙様式3-2（４・５月）'!Q271&amp;"から"&amp;W269)</f>
        <v/>
      </c>
      <c r="AH269" s="306"/>
      <c r="AI269" s="306"/>
      <c r="AJ269" s="306"/>
      <c r="AK269" s="306"/>
      <c r="AL269" s="306"/>
      <c r="AM269" s="306"/>
      <c r="AN269" s="306"/>
      <c r="AO269" s="306"/>
    </row>
    <row r="270" spans="1:41" customFormat="1" ht="25" customHeight="1">
      <c r="A270" s="334">
        <v>255</v>
      </c>
      <c r="B270" s="909" t="str">
        <f>IF(基本情報入力シート!C309="","",基本情報入力シート!C309)</f>
        <v/>
      </c>
      <c r="C270" s="909"/>
      <c r="D270" s="909"/>
      <c r="E270" s="909"/>
      <c r="F270" s="909"/>
      <c r="G270" s="909"/>
      <c r="H270" s="909"/>
      <c r="I270" s="909"/>
      <c r="J270" s="325" t="str">
        <f>IF(基本情報入力シート!M309="","",基本情報入力シート!M309)</f>
        <v/>
      </c>
      <c r="K270" s="325" t="str">
        <f>IF(基本情報入力シート!R309="","",基本情報入力シート!R309)</f>
        <v/>
      </c>
      <c r="L270" s="325" t="str">
        <f>IF(基本情報入力シート!W309="","",基本情報入力シート!W309)</f>
        <v/>
      </c>
      <c r="M270" s="335" t="str">
        <f>IF(基本情報入力シート!X309="","",基本情報入力シート!X309)</f>
        <v/>
      </c>
      <c r="N270" s="339" t="str">
        <f>IF(基本情報入力シート!Y309="","",基本情報入力シート!Y309)</f>
        <v/>
      </c>
      <c r="O270" s="44"/>
      <c r="P270" s="1011"/>
      <c r="Q270" s="1011"/>
      <c r="R270" s="475" t="str">
        <f>IFERROR(IF(OR('別紙様式3-2（４・５月）'!Z272="ベア加算",'別紙様式3-2（４・５月）'!R272=""),"",P270*VLOOKUP(N270,【参考】数式用!$AD$2:$AH$37,MATCH(O270,【参考】数式用!$K$4:$N$4,0)+1,0)),"")</f>
        <v/>
      </c>
      <c r="S270" s="54"/>
      <c r="T270" s="1011"/>
      <c r="U270" s="1011"/>
      <c r="V270" s="483" t="str">
        <f>IFERROR(IF(AND('別紙様式3-2（４・５月）'!O272="",O270&lt;&gt;""),P270,P270*VLOOKUP(AF270,【参考】数式用4!$EY$3:$GF$106,MATCH(N270,【参考】数式用4!$EY$2:$GF$2,0))),"")</f>
        <v/>
      </c>
      <c r="W270" s="44"/>
      <c r="X270" s="464"/>
      <c r="Y270" s="992" t="str">
        <f>IFERROR(IF(OR('別紙様式3-2（４・５月）'!R272="",'別紙様式3-2（４・５月）'!Z272="ベア加算"),"",X270*VLOOKUP(N270,【参考】数式用!$AD$2:$AH$37,MATCH(W270,【参考】数式用!$K$4:$N$4,0)+1,0)),"")</f>
        <v/>
      </c>
      <c r="Z270" s="992"/>
      <c r="AA270" s="54"/>
      <c r="AB270" s="464"/>
      <c r="AC270" s="340" t="str">
        <f>IFERROR(IF(AND('別紙様式3-2（４・５月）'!O272="",W270&lt;&gt;"",W270&lt;&gt;"―"),X270,X270*VLOOKUP(AG270,【参考】数式用4!$EY$3:$GF$106,MATCH(N270,【参考】数式用4!$EY$2:$GF$2,0))),"")</f>
        <v/>
      </c>
      <c r="AD270" s="462" t="str">
        <f t="shared" si="6"/>
        <v/>
      </c>
      <c r="AE270" s="420" t="str">
        <f t="shared" si="7"/>
        <v/>
      </c>
      <c r="AF270" s="333" t="str">
        <f>IF(O270="","",'別紙様式3-2（４・５月）'!O272&amp;'別紙様式3-2（４・５月）'!P272&amp;'別紙様式3-2（４・５月）'!Q272&amp;"から"&amp;O270)</f>
        <v/>
      </c>
      <c r="AG270" s="333" t="str">
        <f>IF(OR(W270="",W270="―"),"",'別紙様式3-2（４・５月）'!O272&amp;'別紙様式3-2（４・５月）'!P272&amp;'別紙様式3-2（４・５月）'!Q272&amp;"から"&amp;W270)</f>
        <v/>
      </c>
      <c r="AH270" s="306"/>
      <c r="AI270" s="306"/>
      <c r="AJ270" s="306"/>
      <c r="AK270" s="306"/>
      <c r="AL270" s="306"/>
      <c r="AM270" s="306"/>
      <c r="AN270" s="306"/>
      <c r="AO270" s="306"/>
    </row>
    <row r="271" spans="1:41" customFormat="1" ht="25" customHeight="1">
      <c r="A271" s="334">
        <v>256</v>
      </c>
      <c r="B271" s="909" t="str">
        <f>IF(基本情報入力シート!C310="","",基本情報入力シート!C310)</f>
        <v/>
      </c>
      <c r="C271" s="909"/>
      <c r="D271" s="909"/>
      <c r="E271" s="909"/>
      <c r="F271" s="909"/>
      <c r="G271" s="909"/>
      <c r="H271" s="909"/>
      <c r="I271" s="909"/>
      <c r="J271" s="325" t="str">
        <f>IF(基本情報入力シート!M310="","",基本情報入力シート!M310)</f>
        <v/>
      </c>
      <c r="K271" s="325" t="str">
        <f>IF(基本情報入力シート!R310="","",基本情報入力シート!R310)</f>
        <v/>
      </c>
      <c r="L271" s="325" t="str">
        <f>IF(基本情報入力シート!W310="","",基本情報入力シート!W310)</f>
        <v/>
      </c>
      <c r="M271" s="335" t="str">
        <f>IF(基本情報入力シート!X310="","",基本情報入力シート!X310)</f>
        <v/>
      </c>
      <c r="N271" s="339" t="str">
        <f>IF(基本情報入力シート!Y310="","",基本情報入力シート!Y310)</f>
        <v/>
      </c>
      <c r="O271" s="44"/>
      <c r="P271" s="1011"/>
      <c r="Q271" s="1011"/>
      <c r="R271" s="475" t="str">
        <f>IFERROR(IF(OR('別紙様式3-2（４・５月）'!Z273="ベア加算",'別紙様式3-2（４・５月）'!R273=""),"",P271*VLOOKUP(N271,【参考】数式用!$AD$2:$AH$37,MATCH(O271,【参考】数式用!$K$4:$N$4,0)+1,0)),"")</f>
        <v/>
      </c>
      <c r="S271" s="54"/>
      <c r="T271" s="1011"/>
      <c r="U271" s="1011"/>
      <c r="V271" s="483" t="str">
        <f>IFERROR(IF(AND('別紙様式3-2（４・５月）'!O273="",O271&lt;&gt;""),P271,P271*VLOOKUP(AF271,【参考】数式用4!$EY$3:$GF$106,MATCH(N271,【参考】数式用4!$EY$2:$GF$2,0))),"")</f>
        <v/>
      </c>
      <c r="W271" s="44"/>
      <c r="X271" s="464"/>
      <c r="Y271" s="992" t="str">
        <f>IFERROR(IF(OR('別紙様式3-2（４・５月）'!R273="",'別紙様式3-2（４・５月）'!Z273="ベア加算"),"",X271*VLOOKUP(N271,【参考】数式用!$AD$2:$AH$37,MATCH(W271,【参考】数式用!$K$4:$N$4,0)+1,0)),"")</f>
        <v/>
      </c>
      <c r="Z271" s="992"/>
      <c r="AA271" s="54"/>
      <c r="AB271" s="464"/>
      <c r="AC271" s="340" t="str">
        <f>IFERROR(IF(AND('別紙様式3-2（４・５月）'!O273="",W271&lt;&gt;"",W271&lt;&gt;"―"),X271,X271*VLOOKUP(AG271,【参考】数式用4!$EY$3:$GF$106,MATCH(N271,【参考】数式用4!$EY$2:$GF$2,0))),"")</f>
        <v/>
      </c>
      <c r="AD271" s="462" t="str">
        <f t="shared" ref="AD271:AD334" si="8">IF(OR(O271="新加算Ⅰ",O271="新加算Ⅱ",O271="新加算Ⅴ（１）",O271="新加算Ⅴ（２）",O271="新加算Ⅴ（３）",O271="新加算Ⅴ（４）",O271="新加算Ⅴ（５）",O271="新加算Ⅴ（６）",O271="新加算Ⅴ（７）",O271="新加算Ⅴ（９）",O271="新加算Ⅴ（10）",O271="新加算Ⅴ（12）"),1,"")</f>
        <v/>
      </c>
      <c r="AE271" s="420" t="str">
        <f t="shared" ref="AE271:AE334" si="9">IF(OR(W271="新加算Ⅰ",W271="新加算Ⅱ"),1,"")</f>
        <v/>
      </c>
      <c r="AF271" s="333" t="str">
        <f>IF(O271="","",'別紙様式3-2（４・５月）'!O273&amp;'別紙様式3-2（４・５月）'!P273&amp;'別紙様式3-2（４・５月）'!Q273&amp;"から"&amp;O271)</f>
        <v/>
      </c>
      <c r="AG271" s="333" t="str">
        <f>IF(OR(W271="",W271="―"),"",'別紙様式3-2（４・５月）'!O273&amp;'別紙様式3-2（４・５月）'!P273&amp;'別紙様式3-2（４・５月）'!Q273&amp;"から"&amp;W271)</f>
        <v/>
      </c>
      <c r="AH271" s="306"/>
      <c r="AI271" s="306"/>
      <c r="AJ271" s="306"/>
      <c r="AK271" s="306"/>
      <c r="AL271" s="306"/>
      <c r="AM271" s="306"/>
      <c r="AN271" s="306"/>
      <c r="AO271" s="306"/>
    </row>
    <row r="272" spans="1:41" customFormat="1" ht="25" customHeight="1">
      <c r="A272" s="334">
        <v>257</v>
      </c>
      <c r="B272" s="909" t="str">
        <f>IF(基本情報入力シート!C311="","",基本情報入力シート!C311)</f>
        <v/>
      </c>
      <c r="C272" s="909"/>
      <c r="D272" s="909"/>
      <c r="E272" s="909"/>
      <c r="F272" s="909"/>
      <c r="G272" s="909"/>
      <c r="H272" s="909"/>
      <c r="I272" s="909"/>
      <c r="J272" s="325" t="str">
        <f>IF(基本情報入力シート!M311="","",基本情報入力シート!M311)</f>
        <v/>
      </c>
      <c r="K272" s="325" t="str">
        <f>IF(基本情報入力シート!R311="","",基本情報入力シート!R311)</f>
        <v/>
      </c>
      <c r="L272" s="325" t="str">
        <f>IF(基本情報入力シート!W311="","",基本情報入力シート!W311)</f>
        <v/>
      </c>
      <c r="M272" s="335" t="str">
        <f>IF(基本情報入力シート!X311="","",基本情報入力シート!X311)</f>
        <v/>
      </c>
      <c r="N272" s="339" t="str">
        <f>IF(基本情報入力シート!Y311="","",基本情報入力シート!Y311)</f>
        <v/>
      </c>
      <c r="O272" s="44"/>
      <c r="P272" s="1011"/>
      <c r="Q272" s="1011"/>
      <c r="R272" s="475" t="str">
        <f>IFERROR(IF(OR('別紙様式3-2（４・５月）'!Z274="ベア加算",'別紙様式3-2（４・５月）'!R274=""),"",P272*VLOOKUP(N272,【参考】数式用!$AD$2:$AH$37,MATCH(O272,【参考】数式用!$K$4:$N$4,0)+1,0)),"")</f>
        <v/>
      </c>
      <c r="S272" s="54"/>
      <c r="T272" s="1011"/>
      <c r="U272" s="1011"/>
      <c r="V272" s="483" t="str">
        <f>IFERROR(IF(AND('別紙様式3-2（４・５月）'!O274="",O272&lt;&gt;""),P272,P272*VLOOKUP(AF272,【参考】数式用4!$EY$3:$GF$106,MATCH(N272,【参考】数式用4!$EY$2:$GF$2,0))),"")</f>
        <v/>
      </c>
      <c r="W272" s="44"/>
      <c r="X272" s="464"/>
      <c r="Y272" s="992" t="str">
        <f>IFERROR(IF(OR('別紙様式3-2（４・５月）'!R274="",'別紙様式3-2（４・５月）'!Z274="ベア加算"),"",X272*VLOOKUP(N272,【参考】数式用!$AD$2:$AH$37,MATCH(W272,【参考】数式用!$K$4:$N$4,0)+1,0)),"")</f>
        <v/>
      </c>
      <c r="Z272" s="992"/>
      <c r="AA272" s="54"/>
      <c r="AB272" s="464"/>
      <c r="AC272" s="340" t="str">
        <f>IFERROR(IF(AND('別紙様式3-2（４・５月）'!O274="",W272&lt;&gt;"",W272&lt;&gt;"―"),X272,X272*VLOOKUP(AG272,【参考】数式用4!$EY$3:$GF$106,MATCH(N272,【参考】数式用4!$EY$2:$GF$2,0))),"")</f>
        <v/>
      </c>
      <c r="AD272" s="462" t="str">
        <f t="shared" si="8"/>
        <v/>
      </c>
      <c r="AE272" s="420" t="str">
        <f t="shared" si="9"/>
        <v/>
      </c>
      <c r="AF272" s="333" t="str">
        <f>IF(O272="","",'別紙様式3-2（４・５月）'!O274&amp;'別紙様式3-2（４・５月）'!P274&amp;'別紙様式3-2（４・５月）'!Q274&amp;"から"&amp;O272)</f>
        <v/>
      </c>
      <c r="AG272" s="333" t="str">
        <f>IF(OR(W272="",W272="―"),"",'別紙様式3-2（４・５月）'!O274&amp;'別紙様式3-2（４・５月）'!P274&amp;'別紙様式3-2（４・５月）'!Q274&amp;"から"&amp;W272)</f>
        <v/>
      </c>
      <c r="AH272" s="306"/>
      <c r="AI272" s="306"/>
      <c r="AJ272" s="306"/>
      <c r="AK272" s="306"/>
      <c r="AL272" s="306"/>
      <c r="AM272" s="306"/>
      <c r="AN272" s="306"/>
      <c r="AO272" s="306"/>
    </row>
    <row r="273" spans="1:41" customFormat="1" ht="25" customHeight="1">
      <c r="A273" s="334">
        <v>258</v>
      </c>
      <c r="B273" s="909" t="str">
        <f>IF(基本情報入力シート!C312="","",基本情報入力シート!C312)</f>
        <v/>
      </c>
      <c r="C273" s="909"/>
      <c r="D273" s="909"/>
      <c r="E273" s="909"/>
      <c r="F273" s="909"/>
      <c r="G273" s="909"/>
      <c r="H273" s="909"/>
      <c r="I273" s="909"/>
      <c r="J273" s="325" t="str">
        <f>IF(基本情報入力シート!M312="","",基本情報入力シート!M312)</f>
        <v/>
      </c>
      <c r="K273" s="325" t="str">
        <f>IF(基本情報入力シート!R312="","",基本情報入力シート!R312)</f>
        <v/>
      </c>
      <c r="L273" s="325" t="str">
        <f>IF(基本情報入力シート!W312="","",基本情報入力シート!W312)</f>
        <v/>
      </c>
      <c r="M273" s="335" t="str">
        <f>IF(基本情報入力シート!X312="","",基本情報入力シート!X312)</f>
        <v/>
      </c>
      <c r="N273" s="339" t="str">
        <f>IF(基本情報入力シート!Y312="","",基本情報入力シート!Y312)</f>
        <v/>
      </c>
      <c r="O273" s="44"/>
      <c r="P273" s="1011"/>
      <c r="Q273" s="1011"/>
      <c r="R273" s="475" t="str">
        <f>IFERROR(IF(OR('別紙様式3-2（４・５月）'!Z275="ベア加算",'別紙様式3-2（４・５月）'!R275=""),"",P273*VLOOKUP(N273,【参考】数式用!$AD$2:$AH$37,MATCH(O273,【参考】数式用!$K$4:$N$4,0)+1,0)),"")</f>
        <v/>
      </c>
      <c r="S273" s="54"/>
      <c r="T273" s="1011"/>
      <c r="U273" s="1011"/>
      <c r="V273" s="483" t="str">
        <f>IFERROR(IF(AND('別紙様式3-2（４・５月）'!O275="",O273&lt;&gt;""),P273,P273*VLOOKUP(AF273,【参考】数式用4!$EY$3:$GF$106,MATCH(N273,【参考】数式用4!$EY$2:$GF$2,0))),"")</f>
        <v/>
      </c>
      <c r="W273" s="44"/>
      <c r="X273" s="464"/>
      <c r="Y273" s="992" t="str">
        <f>IFERROR(IF(OR('別紙様式3-2（４・５月）'!R275="",'別紙様式3-2（４・５月）'!Z275="ベア加算"),"",X273*VLOOKUP(N273,【参考】数式用!$AD$2:$AH$37,MATCH(W273,【参考】数式用!$K$4:$N$4,0)+1,0)),"")</f>
        <v/>
      </c>
      <c r="Z273" s="992"/>
      <c r="AA273" s="54"/>
      <c r="AB273" s="464"/>
      <c r="AC273" s="340" t="str">
        <f>IFERROR(IF(AND('別紙様式3-2（４・５月）'!O275="",W273&lt;&gt;"",W273&lt;&gt;"―"),X273,X273*VLOOKUP(AG273,【参考】数式用4!$EY$3:$GF$106,MATCH(N273,【参考】数式用4!$EY$2:$GF$2,0))),"")</f>
        <v/>
      </c>
      <c r="AD273" s="462" t="str">
        <f t="shared" si="8"/>
        <v/>
      </c>
      <c r="AE273" s="420" t="str">
        <f t="shared" si="9"/>
        <v/>
      </c>
      <c r="AF273" s="333" t="str">
        <f>IF(O273="","",'別紙様式3-2（４・５月）'!O275&amp;'別紙様式3-2（４・５月）'!P275&amp;'別紙様式3-2（４・５月）'!Q275&amp;"から"&amp;O273)</f>
        <v/>
      </c>
      <c r="AG273" s="333" t="str">
        <f>IF(OR(W273="",W273="―"),"",'別紙様式3-2（４・５月）'!O275&amp;'別紙様式3-2（４・５月）'!P275&amp;'別紙様式3-2（４・５月）'!Q275&amp;"から"&amp;W273)</f>
        <v/>
      </c>
      <c r="AH273" s="306"/>
      <c r="AI273" s="306"/>
      <c r="AJ273" s="306"/>
      <c r="AK273" s="306"/>
      <c r="AL273" s="306"/>
      <c r="AM273" s="306"/>
      <c r="AN273" s="306"/>
      <c r="AO273" s="306"/>
    </row>
    <row r="274" spans="1:41" customFormat="1" ht="25" customHeight="1">
      <c r="A274" s="334">
        <v>259</v>
      </c>
      <c r="B274" s="909" t="str">
        <f>IF(基本情報入力シート!C313="","",基本情報入力シート!C313)</f>
        <v/>
      </c>
      <c r="C274" s="909"/>
      <c r="D274" s="909"/>
      <c r="E274" s="909"/>
      <c r="F274" s="909"/>
      <c r="G274" s="909"/>
      <c r="H274" s="909"/>
      <c r="I274" s="909"/>
      <c r="J274" s="325" t="str">
        <f>IF(基本情報入力シート!M313="","",基本情報入力シート!M313)</f>
        <v/>
      </c>
      <c r="K274" s="325" t="str">
        <f>IF(基本情報入力シート!R313="","",基本情報入力シート!R313)</f>
        <v/>
      </c>
      <c r="L274" s="325" t="str">
        <f>IF(基本情報入力シート!W313="","",基本情報入力シート!W313)</f>
        <v/>
      </c>
      <c r="M274" s="335" t="str">
        <f>IF(基本情報入力シート!X313="","",基本情報入力シート!X313)</f>
        <v/>
      </c>
      <c r="N274" s="339" t="str">
        <f>IF(基本情報入力シート!Y313="","",基本情報入力シート!Y313)</f>
        <v/>
      </c>
      <c r="O274" s="44"/>
      <c r="P274" s="1011"/>
      <c r="Q274" s="1011"/>
      <c r="R274" s="475" t="str">
        <f>IFERROR(IF(OR('別紙様式3-2（４・５月）'!Z276="ベア加算",'別紙様式3-2（４・５月）'!R276=""),"",P274*VLOOKUP(N274,【参考】数式用!$AD$2:$AH$37,MATCH(O274,【参考】数式用!$K$4:$N$4,0)+1,0)),"")</f>
        <v/>
      </c>
      <c r="S274" s="54"/>
      <c r="T274" s="1011"/>
      <c r="U274" s="1011"/>
      <c r="V274" s="483" t="str">
        <f>IFERROR(IF(AND('別紙様式3-2（４・５月）'!O276="",O274&lt;&gt;""),P274,P274*VLOOKUP(AF274,【参考】数式用4!$EY$3:$GF$106,MATCH(N274,【参考】数式用4!$EY$2:$GF$2,0))),"")</f>
        <v/>
      </c>
      <c r="W274" s="44"/>
      <c r="X274" s="464"/>
      <c r="Y274" s="992" t="str">
        <f>IFERROR(IF(OR('別紙様式3-2（４・５月）'!R276="",'別紙様式3-2（４・５月）'!Z276="ベア加算"),"",X274*VLOOKUP(N274,【参考】数式用!$AD$2:$AH$37,MATCH(W274,【参考】数式用!$K$4:$N$4,0)+1,0)),"")</f>
        <v/>
      </c>
      <c r="Z274" s="992"/>
      <c r="AA274" s="54"/>
      <c r="AB274" s="464"/>
      <c r="AC274" s="340" t="str">
        <f>IFERROR(IF(AND('別紙様式3-2（４・５月）'!O276="",W274&lt;&gt;"",W274&lt;&gt;"―"),X274,X274*VLOOKUP(AG274,【参考】数式用4!$EY$3:$GF$106,MATCH(N274,【参考】数式用4!$EY$2:$GF$2,0))),"")</f>
        <v/>
      </c>
      <c r="AD274" s="462" t="str">
        <f t="shared" si="8"/>
        <v/>
      </c>
      <c r="AE274" s="420" t="str">
        <f t="shared" si="9"/>
        <v/>
      </c>
      <c r="AF274" s="333" t="str">
        <f>IF(O274="","",'別紙様式3-2（４・５月）'!O276&amp;'別紙様式3-2（４・５月）'!P276&amp;'別紙様式3-2（４・５月）'!Q276&amp;"から"&amp;O274)</f>
        <v/>
      </c>
      <c r="AG274" s="333" t="str">
        <f>IF(OR(W274="",W274="―"),"",'別紙様式3-2（４・５月）'!O276&amp;'別紙様式3-2（４・５月）'!P276&amp;'別紙様式3-2（４・５月）'!Q276&amp;"から"&amp;W274)</f>
        <v/>
      </c>
      <c r="AH274" s="306"/>
      <c r="AI274" s="306"/>
      <c r="AJ274" s="306"/>
      <c r="AK274" s="306"/>
      <c r="AL274" s="306"/>
      <c r="AM274" s="306"/>
      <c r="AN274" s="306"/>
      <c r="AO274" s="306"/>
    </row>
    <row r="275" spans="1:41" customFormat="1" ht="25" customHeight="1">
      <c r="A275" s="334">
        <v>260</v>
      </c>
      <c r="B275" s="909" t="str">
        <f>IF(基本情報入力シート!C314="","",基本情報入力シート!C314)</f>
        <v/>
      </c>
      <c r="C275" s="909"/>
      <c r="D275" s="909"/>
      <c r="E275" s="909"/>
      <c r="F275" s="909"/>
      <c r="G275" s="909"/>
      <c r="H275" s="909"/>
      <c r="I275" s="909"/>
      <c r="J275" s="325" t="str">
        <f>IF(基本情報入力シート!M314="","",基本情報入力シート!M314)</f>
        <v/>
      </c>
      <c r="K275" s="325" t="str">
        <f>IF(基本情報入力シート!R314="","",基本情報入力シート!R314)</f>
        <v/>
      </c>
      <c r="L275" s="325" t="str">
        <f>IF(基本情報入力シート!W314="","",基本情報入力シート!W314)</f>
        <v/>
      </c>
      <c r="M275" s="335" t="str">
        <f>IF(基本情報入力シート!X314="","",基本情報入力シート!X314)</f>
        <v/>
      </c>
      <c r="N275" s="339" t="str">
        <f>IF(基本情報入力シート!Y314="","",基本情報入力シート!Y314)</f>
        <v/>
      </c>
      <c r="O275" s="44"/>
      <c r="P275" s="1011"/>
      <c r="Q275" s="1011"/>
      <c r="R275" s="475" t="str">
        <f>IFERROR(IF(OR('別紙様式3-2（４・５月）'!Z277="ベア加算",'別紙様式3-2（４・５月）'!R277=""),"",P275*VLOOKUP(N275,【参考】数式用!$AD$2:$AH$37,MATCH(O275,【参考】数式用!$K$4:$N$4,0)+1,0)),"")</f>
        <v/>
      </c>
      <c r="S275" s="54"/>
      <c r="T275" s="1011"/>
      <c r="U275" s="1011"/>
      <c r="V275" s="483" t="str">
        <f>IFERROR(IF(AND('別紙様式3-2（４・５月）'!O277="",O275&lt;&gt;""),P275,P275*VLOOKUP(AF275,【参考】数式用4!$EY$3:$GF$106,MATCH(N275,【参考】数式用4!$EY$2:$GF$2,0))),"")</f>
        <v/>
      </c>
      <c r="W275" s="44"/>
      <c r="X275" s="464"/>
      <c r="Y275" s="992" t="str">
        <f>IFERROR(IF(OR('別紙様式3-2（４・５月）'!R277="",'別紙様式3-2（４・５月）'!Z277="ベア加算"),"",X275*VLOOKUP(N275,【参考】数式用!$AD$2:$AH$37,MATCH(W275,【参考】数式用!$K$4:$N$4,0)+1,0)),"")</f>
        <v/>
      </c>
      <c r="Z275" s="992"/>
      <c r="AA275" s="54"/>
      <c r="AB275" s="464"/>
      <c r="AC275" s="340" t="str">
        <f>IFERROR(IF(AND('別紙様式3-2（４・５月）'!O277="",W275&lt;&gt;"",W275&lt;&gt;"―"),X275,X275*VLOOKUP(AG275,【参考】数式用4!$EY$3:$GF$106,MATCH(N275,【参考】数式用4!$EY$2:$GF$2,0))),"")</f>
        <v/>
      </c>
      <c r="AD275" s="462" t="str">
        <f t="shared" si="8"/>
        <v/>
      </c>
      <c r="AE275" s="420" t="str">
        <f t="shared" si="9"/>
        <v/>
      </c>
      <c r="AF275" s="333" t="str">
        <f>IF(O275="","",'別紙様式3-2（４・５月）'!O277&amp;'別紙様式3-2（４・５月）'!P277&amp;'別紙様式3-2（４・５月）'!Q277&amp;"から"&amp;O275)</f>
        <v/>
      </c>
      <c r="AG275" s="333" t="str">
        <f>IF(OR(W275="",W275="―"),"",'別紙様式3-2（４・５月）'!O277&amp;'別紙様式3-2（４・５月）'!P277&amp;'別紙様式3-2（４・５月）'!Q277&amp;"から"&amp;W275)</f>
        <v/>
      </c>
      <c r="AH275" s="306"/>
      <c r="AI275" s="306"/>
      <c r="AJ275" s="306"/>
      <c r="AK275" s="306"/>
      <c r="AL275" s="306"/>
      <c r="AM275" s="306"/>
      <c r="AN275" s="306"/>
      <c r="AO275" s="306"/>
    </row>
    <row r="276" spans="1:41" customFormat="1" ht="25" customHeight="1">
      <c r="A276" s="334">
        <v>261</v>
      </c>
      <c r="B276" s="909" t="str">
        <f>IF(基本情報入力シート!C315="","",基本情報入力シート!C315)</f>
        <v/>
      </c>
      <c r="C276" s="909"/>
      <c r="D276" s="909"/>
      <c r="E276" s="909"/>
      <c r="F276" s="909"/>
      <c r="G276" s="909"/>
      <c r="H276" s="909"/>
      <c r="I276" s="909"/>
      <c r="J276" s="325" t="str">
        <f>IF(基本情報入力シート!M315="","",基本情報入力シート!M315)</f>
        <v/>
      </c>
      <c r="K276" s="325" t="str">
        <f>IF(基本情報入力シート!R315="","",基本情報入力シート!R315)</f>
        <v/>
      </c>
      <c r="L276" s="325" t="str">
        <f>IF(基本情報入力シート!W315="","",基本情報入力シート!W315)</f>
        <v/>
      </c>
      <c r="M276" s="335" t="str">
        <f>IF(基本情報入力シート!X315="","",基本情報入力シート!X315)</f>
        <v/>
      </c>
      <c r="N276" s="339" t="str">
        <f>IF(基本情報入力シート!Y315="","",基本情報入力シート!Y315)</f>
        <v/>
      </c>
      <c r="O276" s="44"/>
      <c r="P276" s="1011"/>
      <c r="Q276" s="1011"/>
      <c r="R276" s="475" t="str">
        <f>IFERROR(IF(OR('別紙様式3-2（４・５月）'!Z278="ベア加算",'別紙様式3-2（４・５月）'!R278=""),"",P276*VLOOKUP(N276,【参考】数式用!$AD$2:$AH$37,MATCH(O276,【参考】数式用!$K$4:$N$4,0)+1,0)),"")</f>
        <v/>
      </c>
      <c r="S276" s="54"/>
      <c r="T276" s="1011"/>
      <c r="U276" s="1011"/>
      <c r="V276" s="483" t="str">
        <f>IFERROR(IF(AND('別紙様式3-2（４・５月）'!O278="",O276&lt;&gt;""),P276,P276*VLOOKUP(AF276,【参考】数式用4!$EY$3:$GF$106,MATCH(N276,【参考】数式用4!$EY$2:$GF$2,0))),"")</f>
        <v/>
      </c>
      <c r="W276" s="44"/>
      <c r="X276" s="464"/>
      <c r="Y276" s="992" t="str">
        <f>IFERROR(IF(OR('別紙様式3-2（４・５月）'!R278="",'別紙様式3-2（４・５月）'!Z278="ベア加算"),"",X276*VLOOKUP(N276,【参考】数式用!$AD$2:$AH$37,MATCH(W276,【参考】数式用!$K$4:$N$4,0)+1,0)),"")</f>
        <v/>
      </c>
      <c r="Z276" s="992"/>
      <c r="AA276" s="54"/>
      <c r="AB276" s="464"/>
      <c r="AC276" s="340" t="str">
        <f>IFERROR(IF(AND('別紙様式3-2（４・５月）'!O278="",W276&lt;&gt;"",W276&lt;&gt;"―"),X276,X276*VLOOKUP(AG276,【参考】数式用4!$EY$3:$GF$106,MATCH(N276,【参考】数式用4!$EY$2:$GF$2,0))),"")</f>
        <v/>
      </c>
      <c r="AD276" s="462" t="str">
        <f t="shared" si="8"/>
        <v/>
      </c>
      <c r="AE276" s="420" t="str">
        <f t="shared" si="9"/>
        <v/>
      </c>
      <c r="AF276" s="333" t="str">
        <f>IF(O276="","",'別紙様式3-2（４・５月）'!O278&amp;'別紙様式3-2（４・５月）'!P278&amp;'別紙様式3-2（４・５月）'!Q278&amp;"から"&amp;O276)</f>
        <v/>
      </c>
      <c r="AG276" s="333" t="str">
        <f>IF(OR(W276="",W276="―"),"",'別紙様式3-2（４・５月）'!O278&amp;'別紙様式3-2（４・５月）'!P278&amp;'別紙様式3-2（４・５月）'!Q278&amp;"から"&amp;W276)</f>
        <v/>
      </c>
      <c r="AH276" s="306"/>
      <c r="AI276" s="306"/>
      <c r="AJ276" s="306"/>
      <c r="AK276" s="306"/>
      <c r="AL276" s="306"/>
      <c r="AM276" s="306"/>
      <c r="AN276" s="306"/>
      <c r="AO276" s="306"/>
    </row>
    <row r="277" spans="1:41" customFormat="1" ht="25" customHeight="1">
      <c r="A277" s="334">
        <v>262</v>
      </c>
      <c r="B277" s="909" t="str">
        <f>IF(基本情報入力シート!C316="","",基本情報入力シート!C316)</f>
        <v/>
      </c>
      <c r="C277" s="909"/>
      <c r="D277" s="909"/>
      <c r="E277" s="909"/>
      <c r="F277" s="909"/>
      <c r="G277" s="909"/>
      <c r="H277" s="909"/>
      <c r="I277" s="909"/>
      <c r="J277" s="325" t="str">
        <f>IF(基本情報入力シート!M316="","",基本情報入力シート!M316)</f>
        <v/>
      </c>
      <c r="K277" s="325" t="str">
        <f>IF(基本情報入力シート!R316="","",基本情報入力シート!R316)</f>
        <v/>
      </c>
      <c r="L277" s="325" t="str">
        <f>IF(基本情報入力シート!W316="","",基本情報入力シート!W316)</f>
        <v/>
      </c>
      <c r="M277" s="335" t="str">
        <f>IF(基本情報入力シート!X316="","",基本情報入力シート!X316)</f>
        <v/>
      </c>
      <c r="N277" s="339" t="str">
        <f>IF(基本情報入力シート!Y316="","",基本情報入力シート!Y316)</f>
        <v/>
      </c>
      <c r="O277" s="44"/>
      <c r="P277" s="1011"/>
      <c r="Q277" s="1011"/>
      <c r="R277" s="475" t="str">
        <f>IFERROR(IF(OR('別紙様式3-2（４・５月）'!Z279="ベア加算",'別紙様式3-2（４・５月）'!R279=""),"",P277*VLOOKUP(N277,【参考】数式用!$AD$2:$AH$37,MATCH(O277,【参考】数式用!$K$4:$N$4,0)+1,0)),"")</f>
        <v/>
      </c>
      <c r="S277" s="54"/>
      <c r="T277" s="1011"/>
      <c r="U277" s="1011"/>
      <c r="V277" s="483" t="str">
        <f>IFERROR(IF(AND('別紙様式3-2（４・５月）'!O279="",O277&lt;&gt;""),P277,P277*VLOOKUP(AF277,【参考】数式用4!$EY$3:$GF$106,MATCH(N277,【参考】数式用4!$EY$2:$GF$2,0))),"")</f>
        <v/>
      </c>
      <c r="W277" s="44"/>
      <c r="X277" s="464"/>
      <c r="Y277" s="992" t="str">
        <f>IFERROR(IF(OR('別紙様式3-2（４・５月）'!R279="",'別紙様式3-2（４・５月）'!Z279="ベア加算"),"",X277*VLOOKUP(N277,【参考】数式用!$AD$2:$AH$37,MATCH(W277,【参考】数式用!$K$4:$N$4,0)+1,0)),"")</f>
        <v/>
      </c>
      <c r="Z277" s="992"/>
      <c r="AA277" s="54"/>
      <c r="AB277" s="464"/>
      <c r="AC277" s="340" t="str">
        <f>IFERROR(IF(AND('別紙様式3-2（４・５月）'!O279="",W277&lt;&gt;"",W277&lt;&gt;"―"),X277,X277*VLOOKUP(AG277,【参考】数式用4!$EY$3:$GF$106,MATCH(N277,【参考】数式用4!$EY$2:$GF$2,0))),"")</f>
        <v/>
      </c>
      <c r="AD277" s="462" t="str">
        <f t="shared" si="8"/>
        <v/>
      </c>
      <c r="AE277" s="420" t="str">
        <f t="shared" si="9"/>
        <v/>
      </c>
      <c r="AF277" s="333" t="str">
        <f>IF(O277="","",'別紙様式3-2（４・５月）'!O279&amp;'別紙様式3-2（４・５月）'!P279&amp;'別紙様式3-2（４・５月）'!Q279&amp;"から"&amp;O277)</f>
        <v/>
      </c>
      <c r="AG277" s="333" t="str">
        <f>IF(OR(W277="",W277="―"),"",'別紙様式3-2（４・５月）'!O279&amp;'別紙様式3-2（４・５月）'!P279&amp;'別紙様式3-2（４・５月）'!Q279&amp;"から"&amp;W277)</f>
        <v/>
      </c>
      <c r="AH277" s="306"/>
      <c r="AI277" s="306"/>
      <c r="AJ277" s="306"/>
      <c r="AK277" s="306"/>
      <c r="AL277" s="306"/>
      <c r="AM277" s="306"/>
      <c r="AN277" s="306"/>
      <c r="AO277" s="306"/>
    </row>
    <row r="278" spans="1:41" customFormat="1" ht="25" customHeight="1">
      <c r="A278" s="334">
        <v>263</v>
      </c>
      <c r="B278" s="909" t="str">
        <f>IF(基本情報入力シート!C317="","",基本情報入力シート!C317)</f>
        <v/>
      </c>
      <c r="C278" s="909"/>
      <c r="D278" s="909"/>
      <c r="E278" s="909"/>
      <c r="F278" s="909"/>
      <c r="G278" s="909"/>
      <c r="H278" s="909"/>
      <c r="I278" s="909"/>
      <c r="J278" s="325" t="str">
        <f>IF(基本情報入力シート!M317="","",基本情報入力シート!M317)</f>
        <v/>
      </c>
      <c r="K278" s="325" t="str">
        <f>IF(基本情報入力シート!R317="","",基本情報入力シート!R317)</f>
        <v/>
      </c>
      <c r="L278" s="325" t="str">
        <f>IF(基本情報入力シート!W317="","",基本情報入力シート!W317)</f>
        <v/>
      </c>
      <c r="M278" s="335" t="str">
        <f>IF(基本情報入力シート!X317="","",基本情報入力シート!X317)</f>
        <v/>
      </c>
      <c r="N278" s="339" t="str">
        <f>IF(基本情報入力シート!Y317="","",基本情報入力シート!Y317)</f>
        <v/>
      </c>
      <c r="O278" s="44"/>
      <c r="P278" s="1011"/>
      <c r="Q278" s="1011"/>
      <c r="R278" s="475" t="str">
        <f>IFERROR(IF(OR('別紙様式3-2（４・５月）'!Z280="ベア加算",'別紙様式3-2（４・５月）'!R280=""),"",P278*VLOOKUP(N278,【参考】数式用!$AD$2:$AH$37,MATCH(O278,【参考】数式用!$K$4:$N$4,0)+1,0)),"")</f>
        <v/>
      </c>
      <c r="S278" s="54"/>
      <c r="T278" s="1011"/>
      <c r="U278" s="1011"/>
      <c r="V278" s="483" t="str">
        <f>IFERROR(IF(AND('別紙様式3-2（４・５月）'!O280="",O278&lt;&gt;""),P278,P278*VLOOKUP(AF278,【参考】数式用4!$EY$3:$GF$106,MATCH(N278,【参考】数式用4!$EY$2:$GF$2,0))),"")</f>
        <v/>
      </c>
      <c r="W278" s="44"/>
      <c r="X278" s="464"/>
      <c r="Y278" s="992" t="str">
        <f>IFERROR(IF(OR('別紙様式3-2（４・５月）'!R280="",'別紙様式3-2（４・５月）'!Z280="ベア加算"),"",X278*VLOOKUP(N278,【参考】数式用!$AD$2:$AH$37,MATCH(W278,【参考】数式用!$K$4:$N$4,0)+1,0)),"")</f>
        <v/>
      </c>
      <c r="Z278" s="992"/>
      <c r="AA278" s="54"/>
      <c r="AB278" s="464"/>
      <c r="AC278" s="340" t="str">
        <f>IFERROR(IF(AND('別紙様式3-2（４・５月）'!O280="",W278&lt;&gt;"",W278&lt;&gt;"―"),X278,X278*VLOOKUP(AG278,【参考】数式用4!$EY$3:$GF$106,MATCH(N278,【参考】数式用4!$EY$2:$GF$2,0))),"")</f>
        <v/>
      </c>
      <c r="AD278" s="462" t="str">
        <f t="shared" si="8"/>
        <v/>
      </c>
      <c r="AE278" s="420" t="str">
        <f t="shared" si="9"/>
        <v/>
      </c>
      <c r="AF278" s="333" t="str">
        <f>IF(O278="","",'別紙様式3-2（４・５月）'!O280&amp;'別紙様式3-2（４・５月）'!P280&amp;'別紙様式3-2（４・５月）'!Q280&amp;"から"&amp;O278)</f>
        <v/>
      </c>
      <c r="AG278" s="333" t="str">
        <f>IF(OR(W278="",W278="―"),"",'別紙様式3-2（４・５月）'!O280&amp;'別紙様式3-2（４・５月）'!P280&amp;'別紙様式3-2（４・５月）'!Q280&amp;"から"&amp;W278)</f>
        <v/>
      </c>
      <c r="AH278" s="306"/>
      <c r="AI278" s="306"/>
      <c r="AJ278" s="306"/>
      <c r="AK278" s="306"/>
      <c r="AL278" s="306"/>
      <c r="AM278" s="306"/>
      <c r="AN278" s="306"/>
      <c r="AO278" s="306"/>
    </row>
    <row r="279" spans="1:41" customFormat="1" ht="25" customHeight="1">
      <c r="A279" s="334">
        <v>264</v>
      </c>
      <c r="B279" s="909" t="str">
        <f>IF(基本情報入力シート!C318="","",基本情報入力シート!C318)</f>
        <v/>
      </c>
      <c r="C279" s="909"/>
      <c r="D279" s="909"/>
      <c r="E279" s="909"/>
      <c r="F279" s="909"/>
      <c r="G279" s="909"/>
      <c r="H279" s="909"/>
      <c r="I279" s="909"/>
      <c r="J279" s="325" t="str">
        <f>IF(基本情報入力シート!M318="","",基本情報入力シート!M318)</f>
        <v/>
      </c>
      <c r="K279" s="325" t="str">
        <f>IF(基本情報入力シート!R318="","",基本情報入力シート!R318)</f>
        <v/>
      </c>
      <c r="L279" s="325" t="str">
        <f>IF(基本情報入力シート!W318="","",基本情報入力シート!W318)</f>
        <v/>
      </c>
      <c r="M279" s="335" t="str">
        <f>IF(基本情報入力シート!X318="","",基本情報入力シート!X318)</f>
        <v/>
      </c>
      <c r="N279" s="339" t="str">
        <f>IF(基本情報入力シート!Y318="","",基本情報入力シート!Y318)</f>
        <v/>
      </c>
      <c r="O279" s="44"/>
      <c r="P279" s="1011"/>
      <c r="Q279" s="1011"/>
      <c r="R279" s="475" t="str">
        <f>IFERROR(IF(OR('別紙様式3-2（４・５月）'!Z281="ベア加算",'別紙様式3-2（４・５月）'!R281=""),"",P279*VLOOKUP(N279,【参考】数式用!$AD$2:$AH$37,MATCH(O279,【参考】数式用!$K$4:$N$4,0)+1,0)),"")</f>
        <v/>
      </c>
      <c r="S279" s="54"/>
      <c r="T279" s="1011"/>
      <c r="U279" s="1011"/>
      <c r="V279" s="483" t="str">
        <f>IFERROR(IF(AND('別紙様式3-2（４・５月）'!O281="",O279&lt;&gt;""),P279,P279*VLOOKUP(AF279,【参考】数式用4!$EY$3:$GF$106,MATCH(N279,【参考】数式用4!$EY$2:$GF$2,0))),"")</f>
        <v/>
      </c>
      <c r="W279" s="44"/>
      <c r="X279" s="464"/>
      <c r="Y279" s="992" t="str">
        <f>IFERROR(IF(OR('別紙様式3-2（４・５月）'!R281="",'別紙様式3-2（４・５月）'!Z281="ベア加算"),"",X279*VLOOKUP(N279,【参考】数式用!$AD$2:$AH$37,MATCH(W279,【参考】数式用!$K$4:$N$4,0)+1,0)),"")</f>
        <v/>
      </c>
      <c r="Z279" s="992"/>
      <c r="AA279" s="54"/>
      <c r="AB279" s="464"/>
      <c r="AC279" s="340" t="str">
        <f>IFERROR(IF(AND('別紙様式3-2（４・５月）'!O281="",W279&lt;&gt;"",W279&lt;&gt;"―"),X279,X279*VLOOKUP(AG279,【参考】数式用4!$EY$3:$GF$106,MATCH(N279,【参考】数式用4!$EY$2:$GF$2,0))),"")</f>
        <v/>
      </c>
      <c r="AD279" s="462" t="str">
        <f t="shared" si="8"/>
        <v/>
      </c>
      <c r="AE279" s="420" t="str">
        <f t="shared" si="9"/>
        <v/>
      </c>
      <c r="AF279" s="333" t="str">
        <f>IF(O279="","",'別紙様式3-2（４・５月）'!O281&amp;'別紙様式3-2（４・５月）'!P281&amp;'別紙様式3-2（４・５月）'!Q281&amp;"から"&amp;O279)</f>
        <v/>
      </c>
      <c r="AG279" s="333" t="str">
        <f>IF(OR(W279="",W279="―"),"",'別紙様式3-2（４・５月）'!O281&amp;'別紙様式3-2（４・５月）'!P281&amp;'別紙様式3-2（４・５月）'!Q281&amp;"から"&amp;W279)</f>
        <v/>
      </c>
      <c r="AH279" s="306"/>
      <c r="AI279" s="306"/>
      <c r="AJ279" s="306"/>
      <c r="AK279" s="306"/>
      <c r="AL279" s="306"/>
      <c r="AM279" s="306"/>
      <c r="AN279" s="306"/>
      <c r="AO279" s="306"/>
    </row>
    <row r="280" spans="1:41" customFormat="1" ht="25" customHeight="1">
      <c r="A280" s="334">
        <v>265</v>
      </c>
      <c r="B280" s="909" t="str">
        <f>IF(基本情報入力シート!C319="","",基本情報入力シート!C319)</f>
        <v/>
      </c>
      <c r="C280" s="909"/>
      <c r="D280" s="909"/>
      <c r="E280" s="909"/>
      <c r="F280" s="909"/>
      <c r="G280" s="909"/>
      <c r="H280" s="909"/>
      <c r="I280" s="909"/>
      <c r="J280" s="325" t="str">
        <f>IF(基本情報入力シート!M319="","",基本情報入力シート!M319)</f>
        <v/>
      </c>
      <c r="K280" s="325" t="str">
        <f>IF(基本情報入力シート!R319="","",基本情報入力シート!R319)</f>
        <v/>
      </c>
      <c r="L280" s="325" t="str">
        <f>IF(基本情報入力シート!W319="","",基本情報入力シート!W319)</f>
        <v/>
      </c>
      <c r="M280" s="335" t="str">
        <f>IF(基本情報入力シート!X319="","",基本情報入力シート!X319)</f>
        <v/>
      </c>
      <c r="N280" s="339" t="str">
        <f>IF(基本情報入力シート!Y319="","",基本情報入力シート!Y319)</f>
        <v/>
      </c>
      <c r="O280" s="44"/>
      <c r="P280" s="1011"/>
      <c r="Q280" s="1011"/>
      <c r="R280" s="475" t="str">
        <f>IFERROR(IF(OR('別紙様式3-2（４・５月）'!Z282="ベア加算",'別紙様式3-2（４・５月）'!R282=""),"",P280*VLOOKUP(N280,【参考】数式用!$AD$2:$AH$37,MATCH(O280,【参考】数式用!$K$4:$N$4,0)+1,0)),"")</f>
        <v/>
      </c>
      <c r="S280" s="54"/>
      <c r="T280" s="1011"/>
      <c r="U280" s="1011"/>
      <c r="V280" s="483" t="str">
        <f>IFERROR(IF(AND('別紙様式3-2（４・５月）'!O282="",O280&lt;&gt;""),P280,P280*VLOOKUP(AF280,【参考】数式用4!$EY$3:$GF$106,MATCH(N280,【参考】数式用4!$EY$2:$GF$2,0))),"")</f>
        <v/>
      </c>
      <c r="W280" s="44"/>
      <c r="X280" s="464"/>
      <c r="Y280" s="992" t="str">
        <f>IFERROR(IF(OR('別紙様式3-2（４・５月）'!R282="",'別紙様式3-2（４・５月）'!Z282="ベア加算"),"",X280*VLOOKUP(N280,【参考】数式用!$AD$2:$AH$37,MATCH(W280,【参考】数式用!$K$4:$N$4,0)+1,0)),"")</f>
        <v/>
      </c>
      <c r="Z280" s="992"/>
      <c r="AA280" s="54"/>
      <c r="AB280" s="464"/>
      <c r="AC280" s="340" t="str">
        <f>IFERROR(IF(AND('別紙様式3-2（４・５月）'!O282="",W280&lt;&gt;"",W280&lt;&gt;"―"),X280,X280*VLOOKUP(AG280,【参考】数式用4!$EY$3:$GF$106,MATCH(N280,【参考】数式用4!$EY$2:$GF$2,0))),"")</f>
        <v/>
      </c>
      <c r="AD280" s="462" t="str">
        <f t="shared" si="8"/>
        <v/>
      </c>
      <c r="AE280" s="420" t="str">
        <f t="shared" si="9"/>
        <v/>
      </c>
      <c r="AF280" s="333" t="str">
        <f>IF(O280="","",'別紙様式3-2（４・５月）'!O282&amp;'別紙様式3-2（４・５月）'!P282&amp;'別紙様式3-2（４・５月）'!Q282&amp;"から"&amp;O280)</f>
        <v/>
      </c>
      <c r="AG280" s="333" t="str">
        <f>IF(OR(W280="",W280="―"),"",'別紙様式3-2（４・５月）'!O282&amp;'別紙様式3-2（４・５月）'!P282&amp;'別紙様式3-2（４・５月）'!Q282&amp;"から"&amp;W280)</f>
        <v/>
      </c>
      <c r="AH280" s="306"/>
      <c r="AI280" s="306"/>
      <c r="AJ280" s="306"/>
      <c r="AK280" s="306"/>
      <c r="AL280" s="306"/>
      <c r="AM280" s="306"/>
      <c r="AN280" s="306"/>
      <c r="AO280" s="306"/>
    </row>
    <row r="281" spans="1:41" customFormat="1" ht="25" customHeight="1">
      <c r="A281" s="334">
        <v>266</v>
      </c>
      <c r="B281" s="909" t="str">
        <f>IF(基本情報入力シート!C320="","",基本情報入力シート!C320)</f>
        <v/>
      </c>
      <c r="C281" s="909"/>
      <c r="D281" s="909"/>
      <c r="E281" s="909"/>
      <c r="F281" s="909"/>
      <c r="G281" s="909"/>
      <c r="H281" s="909"/>
      <c r="I281" s="909"/>
      <c r="J281" s="325" t="str">
        <f>IF(基本情報入力シート!M320="","",基本情報入力シート!M320)</f>
        <v/>
      </c>
      <c r="K281" s="325" t="str">
        <f>IF(基本情報入力シート!R320="","",基本情報入力シート!R320)</f>
        <v/>
      </c>
      <c r="L281" s="325" t="str">
        <f>IF(基本情報入力シート!W320="","",基本情報入力シート!W320)</f>
        <v/>
      </c>
      <c r="M281" s="335" t="str">
        <f>IF(基本情報入力シート!X320="","",基本情報入力シート!X320)</f>
        <v/>
      </c>
      <c r="N281" s="339" t="str">
        <f>IF(基本情報入力シート!Y320="","",基本情報入力シート!Y320)</f>
        <v/>
      </c>
      <c r="O281" s="44"/>
      <c r="P281" s="1011"/>
      <c r="Q281" s="1011"/>
      <c r="R281" s="475" t="str">
        <f>IFERROR(IF(OR('別紙様式3-2（４・５月）'!Z283="ベア加算",'別紙様式3-2（４・５月）'!R283=""),"",P281*VLOOKUP(N281,【参考】数式用!$AD$2:$AH$37,MATCH(O281,【参考】数式用!$K$4:$N$4,0)+1,0)),"")</f>
        <v/>
      </c>
      <c r="S281" s="54"/>
      <c r="T281" s="1011"/>
      <c r="U281" s="1011"/>
      <c r="V281" s="483" t="str">
        <f>IFERROR(IF(AND('別紙様式3-2（４・５月）'!O283="",O281&lt;&gt;""),P281,P281*VLOOKUP(AF281,【参考】数式用4!$EY$3:$GF$106,MATCH(N281,【参考】数式用4!$EY$2:$GF$2,0))),"")</f>
        <v/>
      </c>
      <c r="W281" s="44"/>
      <c r="X281" s="464"/>
      <c r="Y281" s="992" t="str">
        <f>IFERROR(IF(OR('別紙様式3-2（４・５月）'!R283="",'別紙様式3-2（４・５月）'!Z283="ベア加算"),"",X281*VLOOKUP(N281,【参考】数式用!$AD$2:$AH$37,MATCH(W281,【参考】数式用!$K$4:$N$4,0)+1,0)),"")</f>
        <v/>
      </c>
      <c r="Z281" s="992"/>
      <c r="AA281" s="54"/>
      <c r="AB281" s="464"/>
      <c r="AC281" s="340" t="str">
        <f>IFERROR(IF(AND('別紙様式3-2（４・５月）'!O283="",W281&lt;&gt;"",W281&lt;&gt;"―"),X281,X281*VLOOKUP(AG281,【参考】数式用4!$EY$3:$GF$106,MATCH(N281,【参考】数式用4!$EY$2:$GF$2,0))),"")</f>
        <v/>
      </c>
      <c r="AD281" s="462" t="str">
        <f t="shared" si="8"/>
        <v/>
      </c>
      <c r="AE281" s="420" t="str">
        <f t="shared" si="9"/>
        <v/>
      </c>
      <c r="AF281" s="333" t="str">
        <f>IF(O281="","",'別紙様式3-2（４・５月）'!O283&amp;'別紙様式3-2（４・５月）'!P283&amp;'別紙様式3-2（４・５月）'!Q283&amp;"から"&amp;O281)</f>
        <v/>
      </c>
      <c r="AG281" s="333" t="str">
        <f>IF(OR(W281="",W281="―"),"",'別紙様式3-2（４・５月）'!O283&amp;'別紙様式3-2（４・５月）'!P283&amp;'別紙様式3-2（４・５月）'!Q283&amp;"から"&amp;W281)</f>
        <v/>
      </c>
      <c r="AH281" s="306"/>
      <c r="AI281" s="306"/>
      <c r="AJ281" s="306"/>
      <c r="AK281" s="306"/>
      <c r="AL281" s="306"/>
      <c r="AM281" s="306"/>
      <c r="AN281" s="306"/>
      <c r="AO281" s="306"/>
    </row>
    <row r="282" spans="1:41" customFormat="1" ht="25" customHeight="1">
      <c r="A282" s="334">
        <v>267</v>
      </c>
      <c r="B282" s="909" t="str">
        <f>IF(基本情報入力シート!C321="","",基本情報入力シート!C321)</f>
        <v/>
      </c>
      <c r="C282" s="909"/>
      <c r="D282" s="909"/>
      <c r="E282" s="909"/>
      <c r="F282" s="909"/>
      <c r="G282" s="909"/>
      <c r="H282" s="909"/>
      <c r="I282" s="909"/>
      <c r="J282" s="325" t="str">
        <f>IF(基本情報入力シート!M321="","",基本情報入力シート!M321)</f>
        <v/>
      </c>
      <c r="K282" s="325" t="str">
        <f>IF(基本情報入力シート!R321="","",基本情報入力シート!R321)</f>
        <v/>
      </c>
      <c r="L282" s="325" t="str">
        <f>IF(基本情報入力シート!W321="","",基本情報入力シート!W321)</f>
        <v/>
      </c>
      <c r="M282" s="335" t="str">
        <f>IF(基本情報入力シート!X321="","",基本情報入力シート!X321)</f>
        <v/>
      </c>
      <c r="N282" s="339" t="str">
        <f>IF(基本情報入力シート!Y321="","",基本情報入力シート!Y321)</f>
        <v/>
      </c>
      <c r="O282" s="44"/>
      <c r="P282" s="1011"/>
      <c r="Q282" s="1011"/>
      <c r="R282" s="475" t="str">
        <f>IFERROR(IF(OR('別紙様式3-2（４・５月）'!Z284="ベア加算",'別紙様式3-2（４・５月）'!R284=""),"",P282*VLOOKUP(N282,【参考】数式用!$AD$2:$AH$37,MATCH(O282,【参考】数式用!$K$4:$N$4,0)+1,0)),"")</f>
        <v/>
      </c>
      <c r="S282" s="54"/>
      <c r="T282" s="1011"/>
      <c r="U282" s="1011"/>
      <c r="V282" s="483" t="str">
        <f>IFERROR(IF(AND('別紙様式3-2（４・５月）'!O284="",O282&lt;&gt;""),P282,P282*VLOOKUP(AF282,【参考】数式用4!$EY$3:$GF$106,MATCH(N282,【参考】数式用4!$EY$2:$GF$2,0))),"")</f>
        <v/>
      </c>
      <c r="W282" s="44"/>
      <c r="X282" s="464"/>
      <c r="Y282" s="992" t="str">
        <f>IFERROR(IF(OR('別紙様式3-2（４・５月）'!R284="",'別紙様式3-2（４・５月）'!Z284="ベア加算"),"",X282*VLOOKUP(N282,【参考】数式用!$AD$2:$AH$37,MATCH(W282,【参考】数式用!$K$4:$N$4,0)+1,0)),"")</f>
        <v/>
      </c>
      <c r="Z282" s="992"/>
      <c r="AA282" s="54"/>
      <c r="AB282" s="464"/>
      <c r="AC282" s="340" t="str">
        <f>IFERROR(IF(AND('別紙様式3-2（４・５月）'!O284="",W282&lt;&gt;"",W282&lt;&gt;"―"),X282,X282*VLOOKUP(AG282,【参考】数式用4!$EY$3:$GF$106,MATCH(N282,【参考】数式用4!$EY$2:$GF$2,0))),"")</f>
        <v/>
      </c>
      <c r="AD282" s="462" t="str">
        <f t="shared" si="8"/>
        <v/>
      </c>
      <c r="AE282" s="420" t="str">
        <f t="shared" si="9"/>
        <v/>
      </c>
      <c r="AF282" s="333" t="str">
        <f>IF(O282="","",'別紙様式3-2（４・５月）'!O284&amp;'別紙様式3-2（４・５月）'!P284&amp;'別紙様式3-2（４・５月）'!Q284&amp;"から"&amp;O282)</f>
        <v/>
      </c>
      <c r="AG282" s="333" t="str">
        <f>IF(OR(W282="",W282="―"),"",'別紙様式3-2（４・５月）'!O284&amp;'別紙様式3-2（４・５月）'!P284&amp;'別紙様式3-2（４・５月）'!Q284&amp;"から"&amp;W282)</f>
        <v/>
      </c>
      <c r="AH282" s="306"/>
      <c r="AI282" s="306"/>
      <c r="AJ282" s="306"/>
      <c r="AK282" s="306"/>
      <c r="AL282" s="306"/>
      <c r="AM282" s="306"/>
      <c r="AN282" s="306"/>
      <c r="AO282" s="306"/>
    </row>
    <row r="283" spans="1:41" customFormat="1" ht="25" customHeight="1">
      <c r="A283" s="334">
        <v>268</v>
      </c>
      <c r="B283" s="909" t="str">
        <f>IF(基本情報入力シート!C322="","",基本情報入力シート!C322)</f>
        <v/>
      </c>
      <c r="C283" s="909"/>
      <c r="D283" s="909"/>
      <c r="E283" s="909"/>
      <c r="F283" s="909"/>
      <c r="G283" s="909"/>
      <c r="H283" s="909"/>
      <c r="I283" s="909"/>
      <c r="J283" s="325" t="str">
        <f>IF(基本情報入力シート!M322="","",基本情報入力シート!M322)</f>
        <v/>
      </c>
      <c r="K283" s="325" t="str">
        <f>IF(基本情報入力シート!R322="","",基本情報入力シート!R322)</f>
        <v/>
      </c>
      <c r="L283" s="325" t="str">
        <f>IF(基本情報入力シート!W322="","",基本情報入力シート!W322)</f>
        <v/>
      </c>
      <c r="M283" s="335" t="str">
        <f>IF(基本情報入力シート!X322="","",基本情報入力シート!X322)</f>
        <v/>
      </c>
      <c r="N283" s="339" t="str">
        <f>IF(基本情報入力シート!Y322="","",基本情報入力シート!Y322)</f>
        <v/>
      </c>
      <c r="O283" s="44"/>
      <c r="P283" s="1011"/>
      <c r="Q283" s="1011"/>
      <c r="R283" s="475" t="str">
        <f>IFERROR(IF(OR('別紙様式3-2（４・５月）'!Z285="ベア加算",'別紙様式3-2（４・５月）'!R285=""),"",P283*VLOOKUP(N283,【参考】数式用!$AD$2:$AH$37,MATCH(O283,【参考】数式用!$K$4:$N$4,0)+1,0)),"")</f>
        <v/>
      </c>
      <c r="S283" s="54"/>
      <c r="T283" s="1011"/>
      <c r="U283" s="1011"/>
      <c r="V283" s="483" t="str">
        <f>IFERROR(IF(AND('別紙様式3-2（４・５月）'!O285="",O283&lt;&gt;""),P283,P283*VLOOKUP(AF283,【参考】数式用4!$EY$3:$GF$106,MATCH(N283,【参考】数式用4!$EY$2:$GF$2,0))),"")</f>
        <v/>
      </c>
      <c r="W283" s="44"/>
      <c r="X283" s="464"/>
      <c r="Y283" s="992" t="str">
        <f>IFERROR(IF(OR('別紙様式3-2（４・５月）'!R285="",'別紙様式3-2（４・５月）'!Z285="ベア加算"),"",X283*VLOOKUP(N283,【参考】数式用!$AD$2:$AH$37,MATCH(W283,【参考】数式用!$K$4:$N$4,0)+1,0)),"")</f>
        <v/>
      </c>
      <c r="Z283" s="992"/>
      <c r="AA283" s="54"/>
      <c r="AB283" s="464"/>
      <c r="AC283" s="340" t="str">
        <f>IFERROR(IF(AND('別紙様式3-2（４・５月）'!O285="",W283&lt;&gt;"",W283&lt;&gt;"―"),X283,X283*VLOOKUP(AG283,【参考】数式用4!$EY$3:$GF$106,MATCH(N283,【参考】数式用4!$EY$2:$GF$2,0))),"")</f>
        <v/>
      </c>
      <c r="AD283" s="462" t="str">
        <f t="shared" si="8"/>
        <v/>
      </c>
      <c r="AE283" s="420" t="str">
        <f t="shared" si="9"/>
        <v/>
      </c>
      <c r="AF283" s="333" t="str">
        <f>IF(O283="","",'別紙様式3-2（４・５月）'!O285&amp;'別紙様式3-2（４・５月）'!P285&amp;'別紙様式3-2（４・５月）'!Q285&amp;"から"&amp;O283)</f>
        <v/>
      </c>
      <c r="AG283" s="333" t="str">
        <f>IF(OR(W283="",W283="―"),"",'別紙様式3-2（４・５月）'!O285&amp;'別紙様式3-2（４・５月）'!P285&amp;'別紙様式3-2（４・５月）'!Q285&amp;"から"&amp;W283)</f>
        <v/>
      </c>
      <c r="AH283" s="306"/>
      <c r="AI283" s="306"/>
      <c r="AJ283" s="306"/>
      <c r="AK283" s="306"/>
      <c r="AL283" s="306"/>
      <c r="AM283" s="306"/>
      <c r="AN283" s="306"/>
      <c r="AO283" s="306"/>
    </row>
    <row r="284" spans="1:41" customFormat="1" ht="25" customHeight="1">
      <c r="A284" s="334">
        <v>269</v>
      </c>
      <c r="B284" s="909" t="str">
        <f>IF(基本情報入力シート!C323="","",基本情報入力シート!C323)</f>
        <v/>
      </c>
      <c r="C284" s="909"/>
      <c r="D284" s="909"/>
      <c r="E284" s="909"/>
      <c r="F284" s="909"/>
      <c r="G284" s="909"/>
      <c r="H284" s="909"/>
      <c r="I284" s="909"/>
      <c r="J284" s="325" t="str">
        <f>IF(基本情報入力シート!M323="","",基本情報入力シート!M323)</f>
        <v/>
      </c>
      <c r="K284" s="325" t="str">
        <f>IF(基本情報入力シート!R323="","",基本情報入力シート!R323)</f>
        <v/>
      </c>
      <c r="L284" s="325" t="str">
        <f>IF(基本情報入力シート!W323="","",基本情報入力シート!W323)</f>
        <v/>
      </c>
      <c r="M284" s="335" t="str">
        <f>IF(基本情報入力シート!X323="","",基本情報入力シート!X323)</f>
        <v/>
      </c>
      <c r="N284" s="339" t="str">
        <f>IF(基本情報入力シート!Y323="","",基本情報入力シート!Y323)</f>
        <v/>
      </c>
      <c r="O284" s="44"/>
      <c r="P284" s="1011"/>
      <c r="Q284" s="1011"/>
      <c r="R284" s="475" t="str">
        <f>IFERROR(IF(OR('別紙様式3-2（４・５月）'!Z286="ベア加算",'別紙様式3-2（４・５月）'!R286=""),"",P284*VLOOKUP(N284,【参考】数式用!$AD$2:$AH$37,MATCH(O284,【参考】数式用!$K$4:$N$4,0)+1,0)),"")</f>
        <v/>
      </c>
      <c r="S284" s="54"/>
      <c r="T284" s="1011"/>
      <c r="U284" s="1011"/>
      <c r="V284" s="483" t="str">
        <f>IFERROR(IF(AND('別紙様式3-2（４・５月）'!O286="",O284&lt;&gt;""),P284,P284*VLOOKUP(AF284,【参考】数式用4!$EY$3:$GF$106,MATCH(N284,【参考】数式用4!$EY$2:$GF$2,0))),"")</f>
        <v/>
      </c>
      <c r="W284" s="44"/>
      <c r="X284" s="464"/>
      <c r="Y284" s="992" t="str">
        <f>IFERROR(IF(OR('別紙様式3-2（４・５月）'!R286="",'別紙様式3-2（４・５月）'!Z286="ベア加算"),"",X284*VLOOKUP(N284,【参考】数式用!$AD$2:$AH$37,MATCH(W284,【参考】数式用!$K$4:$N$4,0)+1,0)),"")</f>
        <v/>
      </c>
      <c r="Z284" s="992"/>
      <c r="AA284" s="54"/>
      <c r="AB284" s="464"/>
      <c r="AC284" s="340" t="str">
        <f>IFERROR(IF(AND('別紙様式3-2（４・５月）'!O286="",W284&lt;&gt;"",W284&lt;&gt;"―"),X284,X284*VLOOKUP(AG284,【参考】数式用4!$EY$3:$GF$106,MATCH(N284,【参考】数式用4!$EY$2:$GF$2,0))),"")</f>
        <v/>
      </c>
      <c r="AD284" s="462" t="str">
        <f t="shared" si="8"/>
        <v/>
      </c>
      <c r="AE284" s="420" t="str">
        <f t="shared" si="9"/>
        <v/>
      </c>
      <c r="AF284" s="333" t="str">
        <f>IF(O284="","",'別紙様式3-2（４・５月）'!O286&amp;'別紙様式3-2（４・５月）'!P286&amp;'別紙様式3-2（４・５月）'!Q286&amp;"から"&amp;O284)</f>
        <v/>
      </c>
      <c r="AG284" s="333" t="str">
        <f>IF(OR(W284="",W284="―"),"",'別紙様式3-2（４・５月）'!O286&amp;'別紙様式3-2（４・５月）'!P286&amp;'別紙様式3-2（４・５月）'!Q286&amp;"から"&amp;W284)</f>
        <v/>
      </c>
      <c r="AH284" s="306"/>
      <c r="AI284" s="306"/>
      <c r="AJ284" s="306"/>
      <c r="AK284" s="306"/>
      <c r="AL284" s="306"/>
      <c r="AM284" s="306"/>
      <c r="AN284" s="306"/>
      <c r="AO284" s="306"/>
    </row>
    <row r="285" spans="1:41" customFormat="1" ht="25" customHeight="1">
      <c r="A285" s="334">
        <v>270</v>
      </c>
      <c r="B285" s="909" t="str">
        <f>IF(基本情報入力シート!C324="","",基本情報入力シート!C324)</f>
        <v/>
      </c>
      <c r="C285" s="909"/>
      <c r="D285" s="909"/>
      <c r="E285" s="909"/>
      <c r="F285" s="909"/>
      <c r="G285" s="909"/>
      <c r="H285" s="909"/>
      <c r="I285" s="909"/>
      <c r="J285" s="325" t="str">
        <f>IF(基本情報入力シート!M324="","",基本情報入力シート!M324)</f>
        <v/>
      </c>
      <c r="K285" s="325" t="str">
        <f>IF(基本情報入力シート!R324="","",基本情報入力シート!R324)</f>
        <v/>
      </c>
      <c r="L285" s="325" t="str">
        <f>IF(基本情報入力シート!W324="","",基本情報入力シート!W324)</f>
        <v/>
      </c>
      <c r="M285" s="335" t="str">
        <f>IF(基本情報入力シート!X324="","",基本情報入力シート!X324)</f>
        <v/>
      </c>
      <c r="N285" s="339" t="str">
        <f>IF(基本情報入力シート!Y324="","",基本情報入力シート!Y324)</f>
        <v/>
      </c>
      <c r="O285" s="44"/>
      <c r="P285" s="1011"/>
      <c r="Q285" s="1011"/>
      <c r="R285" s="475" t="str">
        <f>IFERROR(IF(OR('別紙様式3-2（４・５月）'!Z287="ベア加算",'別紙様式3-2（４・５月）'!R287=""),"",P285*VLOOKUP(N285,【参考】数式用!$AD$2:$AH$37,MATCH(O285,【参考】数式用!$K$4:$N$4,0)+1,0)),"")</f>
        <v/>
      </c>
      <c r="S285" s="54"/>
      <c r="T285" s="1011"/>
      <c r="U285" s="1011"/>
      <c r="V285" s="483" t="str">
        <f>IFERROR(IF(AND('別紙様式3-2（４・５月）'!O287="",O285&lt;&gt;""),P285,P285*VLOOKUP(AF285,【参考】数式用4!$EY$3:$GF$106,MATCH(N285,【参考】数式用4!$EY$2:$GF$2,0))),"")</f>
        <v/>
      </c>
      <c r="W285" s="44"/>
      <c r="X285" s="464"/>
      <c r="Y285" s="992" t="str">
        <f>IFERROR(IF(OR('別紙様式3-2（４・５月）'!R287="",'別紙様式3-2（４・５月）'!Z287="ベア加算"),"",X285*VLOOKUP(N285,【参考】数式用!$AD$2:$AH$37,MATCH(W285,【参考】数式用!$K$4:$N$4,0)+1,0)),"")</f>
        <v/>
      </c>
      <c r="Z285" s="992"/>
      <c r="AA285" s="54"/>
      <c r="AB285" s="464"/>
      <c r="AC285" s="340" t="str">
        <f>IFERROR(IF(AND('別紙様式3-2（４・５月）'!O287="",W285&lt;&gt;"",W285&lt;&gt;"―"),X285,X285*VLOOKUP(AG285,【参考】数式用4!$EY$3:$GF$106,MATCH(N285,【参考】数式用4!$EY$2:$GF$2,0))),"")</f>
        <v/>
      </c>
      <c r="AD285" s="462" t="str">
        <f t="shared" si="8"/>
        <v/>
      </c>
      <c r="AE285" s="420" t="str">
        <f t="shared" si="9"/>
        <v/>
      </c>
      <c r="AF285" s="333" t="str">
        <f>IF(O285="","",'別紙様式3-2（４・５月）'!O287&amp;'別紙様式3-2（４・５月）'!P287&amp;'別紙様式3-2（４・５月）'!Q287&amp;"から"&amp;O285)</f>
        <v/>
      </c>
      <c r="AG285" s="333" t="str">
        <f>IF(OR(W285="",W285="―"),"",'別紙様式3-2（４・５月）'!O287&amp;'別紙様式3-2（４・５月）'!P287&amp;'別紙様式3-2（４・５月）'!Q287&amp;"から"&amp;W285)</f>
        <v/>
      </c>
      <c r="AH285" s="306"/>
      <c r="AI285" s="306"/>
      <c r="AJ285" s="306"/>
      <c r="AK285" s="306"/>
      <c r="AL285" s="306"/>
      <c r="AM285" s="306"/>
      <c r="AN285" s="306"/>
      <c r="AO285" s="306"/>
    </row>
    <row r="286" spans="1:41" customFormat="1" ht="25" customHeight="1">
      <c r="A286" s="334">
        <v>271</v>
      </c>
      <c r="B286" s="909" t="str">
        <f>IF(基本情報入力シート!C325="","",基本情報入力シート!C325)</f>
        <v/>
      </c>
      <c r="C286" s="909"/>
      <c r="D286" s="909"/>
      <c r="E286" s="909"/>
      <c r="F286" s="909"/>
      <c r="G286" s="909"/>
      <c r="H286" s="909"/>
      <c r="I286" s="909"/>
      <c r="J286" s="325" t="str">
        <f>IF(基本情報入力シート!M325="","",基本情報入力シート!M325)</f>
        <v/>
      </c>
      <c r="K286" s="325" t="str">
        <f>IF(基本情報入力シート!R325="","",基本情報入力シート!R325)</f>
        <v/>
      </c>
      <c r="L286" s="325" t="str">
        <f>IF(基本情報入力シート!W325="","",基本情報入力シート!W325)</f>
        <v/>
      </c>
      <c r="M286" s="335" t="str">
        <f>IF(基本情報入力シート!X325="","",基本情報入力シート!X325)</f>
        <v/>
      </c>
      <c r="N286" s="339" t="str">
        <f>IF(基本情報入力シート!Y325="","",基本情報入力シート!Y325)</f>
        <v/>
      </c>
      <c r="O286" s="44"/>
      <c r="P286" s="1011"/>
      <c r="Q286" s="1011"/>
      <c r="R286" s="475" t="str">
        <f>IFERROR(IF(OR('別紙様式3-2（４・５月）'!Z288="ベア加算",'別紙様式3-2（４・５月）'!R288=""),"",P286*VLOOKUP(N286,【参考】数式用!$AD$2:$AH$37,MATCH(O286,【参考】数式用!$K$4:$N$4,0)+1,0)),"")</f>
        <v/>
      </c>
      <c r="S286" s="54"/>
      <c r="T286" s="1011"/>
      <c r="U286" s="1011"/>
      <c r="V286" s="483" t="str">
        <f>IFERROR(IF(AND('別紙様式3-2（４・５月）'!O288="",O286&lt;&gt;""),P286,P286*VLOOKUP(AF286,【参考】数式用4!$EY$3:$GF$106,MATCH(N286,【参考】数式用4!$EY$2:$GF$2,0))),"")</f>
        <v/>
      </c>
      <c r="W286" s="44"/>
      <c r="X286" s="464"/>
      <c r="Y286" s="992" t="str">
        <f>IFERROR(IF(OR('別紙様式3-2（４・５月）'!R288="",'別紙様式3-2（４・５月）'!Z288="ベア加算"),"",X286*VLOOKUP(N286,【参考】数式用!$AD$2:$AH$37,MATCH(W286,【参考】数式用!$K$4:$N$4,0)+1,0)),"")</f>
        <v/>
      </c>
      <c r="Z286" s="992"/>
      <c r="AA286" s="54"/>
      <c r="AB286" s="464"/>
      <c r="AC286" s="340" t="str">
        <f>IFERROR(IF(AND('別紙様式3-2（４・５月）'!O288="",W286&lt;&gt;"",W286&lt;&gt;"―"),X286,X286*VLOOKUP(AG286,【参考】数式用4!$EY$3:$GF$106,MATCH(N286,【参考】数式用4!$EY$2:$GF$2,0))),"")</f>
        <v/>
      </c>
      <c r="AD286" s="462" t="str">
        <f t="shared" si="8"/>
        <v/>
      </c>
      <c r="AE286" s="420" t="str">
        <f t="shared" si="9"/>
        <v/>
      </c>
      <c r="AF286" s="333" t="str">
        <f>IF(O286="","",'別紙様式3-2（４・５月）'!O288&amp;'別紙様式3-2（４・５月）'!P288&amp;'別紙様式3-2（４・５月）'!Q288&amp;"から"&amp;O286)</f>
        <v/>
      </c>
      <c r="AG286" s="333" t="str">
        <f>IF(OR(W286="",W286="―"),"",'別紙様式3-2（４・５月）'!O288&amp;'別紙様式3-2（４・５月）'!P288&amp;'別紙様式3-2（４・５月）'!Q288&amp;"から"&amp;W286)</f>
        <v/>
      </c>
      <c r="AH286" s="306"/>
      <c r="AI286" s="306"/>
      <c r="AJ286" s="306"/>
      <c r="AK286" s="306"/>
      <c r="AL286" s="306"/>
      <c r="AM286" s="306"/>
      <c r="AN286" s="306"/>
      <c r="AO286" s="306"/>
    </row>
    <row r="287" spans="1:41" customFormat="1" ht="25" customHeight="1">
      <c r="A287" s="334">
        <v>272</v>
      </c>
      <c r="B287" s="909" t="str">
        <f>IF(基本情報入力シート!C326="","",基本情報入力シート!C326)</f>
        <v/>
      </c>
      <c r="C287" s="909"/>
      <c r="D287" s="909"/>
      <c r="E287" s="909"/>
      <c r="F287" s="909"/>
      <c r="G287" s="909"/>
      <c r="H287" s="909"/>
      <c r="I287" s="909"/>
      <c r="J287" s="325" t="str">
        <f>IF(基本情報入力シート!M326="","",基本情報入力シート!M326)</f>
        <v/>
      </c>
      <c r="K287" s="325" t="str">
        <f>IF(基本情報入力シート!R326="","",基本情報入力シート!R326)</f>
        <v/>
      </c>
      <c r="L287" s="325" t="str">
        <f>IF(基本情報入力シート!W326="","",基本情報入力シート!W326)</f>
        <v/>
      </c>
      <c r="M287" s="335" t="str">
        <f>IF(基本情報入力シート!X326="","",基本情報入力シート!X326)</f>
        <v/>
      </c>
      <c r="N287" s="339" t="str">
        <f>IF(基本情報入力シート!Y326="","",基本情報入力シート!Y326)</f>
        <v/>
      </c>
      <c r="O287" s="44"/>
      <c r="P287" s="1011"/>
      <c r="Q287" s="1011"/>
      <c r="R287" s="475" t="str">
        <f>IFERROR(IF(OR('別紙様式3-2（４・５月）'!Z289="ベア加算",'別紙様式3-2（４・５月）'!R289=""),"",P287*VLOOKUP(N287,【参考】数式用!$AD$2:$AH$37,MATCH(O287,【参考】数式用!$K$4:$N$4,0)+1,0)),"")</f>
        <v/>
      </c>
      <c r="S287" s="54"/>
      <c r="T287" s="1011"/>
      <c r="U287" s="1011"/>
      <c r="V287" s="483" t="str">
        <f>IFERROR(IF(AND('別紙様式3-2（４・５月）'!O289="",O287&lt;&gt;""),P287,P287*VLOOKUP(AF287,【参考】数式用4!$EY$3:$GF$106,MATCH(N287,【参考】数式用4!$EY$2:$GF$2,0))),"")</f>
        <v/>
      </c>
      <c r="W287" s="44"/>
      <c r="X287" s="464"/>
      <c r="Y287" s="992" t="str">
        <f>IFERROR(IF(OR('別紙様式3-2（４・５月）'!R289="",'別紙様式3-2（４・５月）'!Z289="ベア加算"),"",X287*VLOOKUP(N287,【参考】数式用!$AD$2:$AH$37,MATCH(W287,【参考】数式用!$K$4:$N$4,0)+1,0)),"")</f>
        <v/>
      </c>
      <c r="Z287" s="992"/>
      <c r="AA287" s="54"/>
      <c r="AB287" s="464"/>
      <c r="AC287" s="340" t="str">
        <f>IFERROR(IF(AND('別紙様式3-2（４・５月）'!O289="",W287&lt;&gt;"",W287&lt;&gt;"―"),X287,X287*VLOOKUP(AG287,【参考】数式用4!$EY$3:$GF$106,MATCH(N287,【参考】数式用4!$EY$2:$GF$2,0))),"")</f>
        <v/>
      </c>
      <c r="AD287" s="462" t="str">
        <f t="shared" si="8"/>
        <v/>
      </c>
      <c r="AE287" s="420" t="str">
        <f t="shared" si="9"/>
        <v/>
      </c>
      <c r="AF287" s="333" t="str">
        <f>IF(O287="","",'別紙様式3-2（４・５月）'!O289&amp;'別紙様式3-2（４・５月）'!P289&amp;'別紙様式3-2（４・５月）'!Q289&amp;"から"&amp;O287)</f>
        <v/>
      </c>
      <c r="AG287" s="333" t="str">
        <f>IF(OR(W287="",W287="―"),"",'別紙様式3-2（４・５月）'!O289&amp;'別紙様式3-2（４・５月）'!P289&amp;'別紙様式3-2（４・５月）'!Q289&amp;"から"&amp;W287)</f>
        <v/>
      </c>
      <c r="AH287" s="306"/>
      <c r="AI287" s="306"/>
      <c r="AJ287" s="306"/>
      <c r="AK287" s="306"/>
      <c r="AL287" s="306"/>
      <c r="AM287" s="306"/>
      <c r="AN287" s="306"/>
      <c r="AO287" s="306"/>
    </row>
    <row r="288" spans="1:41" customFormat="1" ht="25" customHeight="1">
      <c r="A288" s="334">
        <v>273</v>
      </c>
      <c r="B288" s="909" t="str">
        <f>IF(基本情報入力シート!C327="","",基本情報入力シート!C327)</f>
        <v/>
      </c>
      <c r="C288" s="909"/>
      <c r="D288" s="909"/>
      <c r="E288" s="909"/>
      <c r="F288" s="909"/>
      <c r="G288" s="909"/>
      <c r="H288" s="909"/>
      <c r="I288" s="909"/>
      <c r="J288" s="325" t="str">
        <f>IF(基本情報入力シート!M327="","",基本情報入力シート!M327)</f>
        <v/>
      </c>
      <c r="K288" s="325" t="str">
        <f>IF(基本情報入力シート!R327="","",基本情報入力シート!R327)</f>
        <v/>
      </c>
      <c r="L288" s="325" t="str">
        <f>IF(基本情報入力シート!W327="","",基本情報入力シート!W327)</f>
        <v/>
      </c>
      <c r="M288" s="335" t="str">
        <f>IF(基本情報入力シート!X327="","",基本情報入力シート!X327)</f>
        <v/>
      </c>
      <c r="N288" s="339" t="str">
        <f>IF(基本情報入力シート!Y327="","",基本情報入力シート!Y327)</f>
        <v/>
      </c>
      <c r="O288" s="44"/>
      <c r="P288" s="1011"/>
      <c r="Q288" s="1011"/>
      <c r="R288" s="475" t="str">
        <f>IFERROR(IF(OR('別紙様式3-2（４・５月）'!Z290="ベア加算",'別紙様式3-2（４・５月）'!R290=""),"",P288*VLOOKUP(N288,【参考】数式用!$AD$2:$AH$37,MATCH(O288,【参考】数式用!$K$4:$N$4,0)+1,0)),"")</f>
        <v/>
      </c>
      <c r="S288" s="54"/>
      <c r="T288" s="1011"/>
      <c r="U288" s="1011"/>
      <c r="V288" s="483" t="str">
        <f>IFERROR(IF(AND('別紙様式3-2（４・５月）'!O290="",O288&lt;&gt;""),P288,P288*VLOOKUP(AF288,【参考】数式用4!$EY$3:$GF$106,MATCH(N288,【参考】数式用4!$EY$2:$GF$2,0))),"")</f>
        <v/>
      </c>
      <c r="W288" s="44"/>
      <c r="X288" s="464"/>
      <c r="Y288" s="992" t="str">
        <f>IFERROR(IF(OR('別紙様式3-2（４・５月）'!R290="",'別紙様式3-2（４・５月）'!Z290="ベア加算"),"",X288*VLOOKUP(N288,【参考】数式用!$AD$2:$AH$37,MATCH(W288,【参考】数式用!$K$4:$N$4,0)+1,0)),"")</f>
        <v/>
      </c>
      <c r="Z288" s="992"/>
      <c r="AA288" s="54"/>
      <c r="AB288" s="464"/>
      <c r="AC288" s="340" t="str">
        <f>IFERROR(IF(AND('別紙様式3-2（４・５月）'!O290="",W288&lt;&gt;"",W288&lt;&gt;"―"),X288,X288*VLOOKUP(AG288,【参考】数式用4!$EY$3:$GF$106,MATCH(N288,【参考】数式用4!$EY$2:$GF$2,0))),"")</f>
        <v/>
      </c>
      <c r="AD288" s="462" t="str">
        <f t="shared" si="8"/>
        <v/>
      </c>
      <c r="AE288" s="420" t="str">
        <f t="shared" si="9"/>
        <v/>
      </c>
      <c r="AF288" s="333" t="str">
        <f>IF(O288="","",'別紙様式3-2（４・５月）'!O290&amp;'別紙様式3-2（４・５月）'!P290&amp;'別紙様式3-2（４・５月）'!Q290&amp;"から"&amp;O288)</f>
        <v/>
      </c>
      <c r="AG288" s="333" t="str">
        <f>IF(OR(W288="",W288="―"),"",'別紙様式3-2（４・５月）'!O290&amp;'別紙様式3-2（４・５月）'!P290&amp;'別紙様式3-2（４・５月）'!Q290&amp;"から"&amp;W288)</f>
        <v/>
      </c>
      <c r="AH288" s="306"/>
      <c r="AI288" s="306"/>
      <c r="AJ288" s="306"/>
      <c r="AK288" s="306"/>
      <c r="AL288" s="306"/>
      <c r="AM288" s="306"/>
      <c r="AN288" s="306"/>
      <c r="AO288" s="306"/>
    </row>
    <row r="289" spans="1:41" customFormat="1" ht="25" customHeight="1">
      <c r="A289" s="334">
        <v>274</v>
      </c>
      <c r="B289" s="909" t="str">
        <f>IF(基本情報入力シート!C328="","",基本情報入力シート!C328)</f>
        <v/>
      </c>
      <c r="C289" s="909"/>
      <c r="D289" s="909"/>
      <c r="E289" s="909"/>
      <c r="F289" s="909"/>
      <c r="G289" s="909"/>
      <c r="H289" s="909"/>
      <c r="I289" s="909"/>
      <c r="J289" s="325" t="str">
        <f>IF(基本情報入力シート!M328="","",基本情報入力シート!M328)</f>
        <v/>
      </c>
      <c r="K289" s="325" t="str">
        <f>IF(基本情報入力シート!R328="","",基本情報入力シート!R328)</f>
        <v/>
      </c>
      <c r="L289" s="325" t="str">
        <f>IF(基本情報入力シート!W328="","",基本情報入力シート!W328)</f>
        <v/>
      </c>
      <c r="M289" s="335" t="str">
        <f>IF(基本情報入力シート!X328="","",基本情報入力シート!X328)</f>
        <v/>
      </c>
      <c r="N289" s="339" t="str">
        <f>IF(基本情報入力シート!Y328="","",基本情報入力シート!Y328)</f>
        <v/>
      </c>
      <c r="O289" s="44"/>
      <c r="P289" s="1011"/>
      <c r="Q289" s="1011"/>
      <c r="R289" s="475" t="str">
        <f>IFERROR(IF(OR('別紙様式3-2（４・５月）'!Z291="ベア加算",'別紙様式3-2（４・５月）'!R291=""),"",P289*VLOOKUP(N289,【参考】数式用!$AD$2:$AH$37,MATCH(O289,【参考】数式用!$K$4:$N$4,0)+1,0)),"")</f>
        <v/>
      </c>
      <c r="S289" s="54"/>
      <c r="T289" s="1011"/>
      <c r="U289" s="1011"/>
      <c r="V289" s="483" t="str">
        <f>IFERROR(IF(AND('別紙様式3-2（４・５月）'!O291="",O289&lt;&gt;""),P289,P289*VLOOKUP(AF289,【参考】数式用4!$EY$3:$GF$106,MATCH(N289,【参考】数式用4!$EY$2:$GF$2,0))),"")</f>
        <v/>
      </c>
      <c r="W289" s="44"/>
      <c r="X289" s="464"/>
      <c r="Y289" s="992" t="str">
        <f>IFERROR(IF(OR('別紙様式3-2（４・５月）'!R291="",'別紙様式3-2（４・５月）'!Z291="ベア加算"),"",X289*VLOOKUP(N289,【参考】数式用!$AD$2:$AH$37,MATCH(W289,【参考】数式用!$K$4:$N$4,0)+1,0)),"")</f>
        <v/>
      </c>
      <c r="Z289" s="992"/>
      <c r="AA289" s="54"/>
      <c r="AB289" s="464"/>
      <c r="AC289" s="340" t="str">
        <f>IFERROR(IF(AND('別紙様式3-2（４・５月）'!O291="",W289&lt;&gt;"",W289&lt;&gt;"―"),X289,X289*VLOOKUP(AG289,【参考】数式用4!$EY$3:$GF$106,MATCH(N289,【参考】数式用4!$EY$2:$GF$2,0))),"")</f>
        <v/>
      </c>
      <c r="AD289" s="462" t="str">
        <f t="shared" si="8"/>
        <v/>
      </c>
      <c r="AE289" s="420" t="str">
        <f t="shared" si="9"/>
        <v/>
      </c>
      <c r="AF289" s="333" t="str">
        <f>IF(O289="","",'別紙様式3-2（４・５月）'!O291&amp;'別紙様式3-2（４・５月）'!P291&amp;'別紙様式3-2（４・５月）'!Q291&amp;"から"&amp;O289)</f>
        <v/>
      </c>
      <c r="AG289" s="333" t="str">
        <f>IF(OR(W289="",W289="―"),"",'別紙様式3-2（４・５月）'!O291&amp;'別紙様式3-2（４・５月）'!P291&amp;'別紙様式3-2（４・５月）'!Q291&amp;"から"&amp;W289)</f>
        <v/>
      </c>
      <c r="AH289" s="306"/>
      <c r="AI289" s="306"/>
      <c r="AJ289" s="306"/>
      <c r="AK289" s="306"/>
      <c r="AL289" s="306"/>
      <c r="AM289" s="306"/>
      <c r="AN289" s="306"/>
      <c r="AO289" s="306"/>
    </row>
    <row r="290" spans="1:41" customFormat="1" ht="25" customHeight="1">
      <c r="A290" s="334">
        <v>275</v>
      </c>
      <c r="B290" s="909" t="str">
        <f>IF(基本情報入力シート!C329="","",基本情報入力シート!C329)</f>
        <v/>
      </c>
      <c r="C290" s="909"/>
      <c r="D290" s="909"/>
      <c r="E290" s="909"/>
      <c r="F290" s="909"/>
      <c r="G290" s="909"/>
      <c r="H290" s="909"/>
      <c r="I290" s="909"/>
      <c r="J290" s="325" t="str">
        <f>IF(基本情報入力シート!M329="","",基本情報入力シート!M329)</f>
        <v/>
      </c>
      <c r="K290" s="325" t="str">
        <f>IF(基本情報入力シート!R329="","",基本情報入力シート!R329)</f>
        <v/>
      </c>
      <c r="L290" s="325" t="str">
        <f>IF(基本情報入力シート!W329="","",基本情報入力シート!W329)</f>
        <v/>
      </c>
      <c r="M290" s="335" t="str">
        <f>IF(基本情報入力シート!X329="","",基本情報入力シート!X329)</f>
        <v/>
      </c>
      <c r="N290" s="339" t="str">
        <f>IF(基本情報入力シート!Y329="","",基本情報入力シート!Y329)</f>
        <v/>
      </c>
      <c r="O290" s="44"/>
      <c r="P290" s="1011"/>
      <c r="Q290" s="1011"/>
      <c r="R290" s="475" t="str">
        <f>IFERROR(IF(OR('別紙様式3-2（４・５月）'!Z292="ベア加算",'別紙様式3-2（４・５月）'!R292=""),"",P290*VLOOKUP(N290,【参考】数式用!$AD$2:$AH$37,MATCH(O290,【参考】数式用!$K$4:$N$4,0)+1,0)),"")</f>
        <v/>
      </c>
      <c r="S290" s="54"/>
      <c r="T290" s="1011"/>
      <c r="U290" s="1011"/>
      <c r="V290" s="483" t="str">
        <f>IFERROR(IF(AND('別紙様式3-2（４・５月）'!O292="",O290&lt;&gt;""),P290,P290*VLOOKUP(AF290,【参考】数式用4!$EY$3:$GF$106,MATCH(N290,【参考】数式用4!$EY$2:$GF$2,0))),"")</f>
        <v/>
      </c>
      <c r="W290" s="44"/>
      <c r="X290" s="464"/>
      <c r="Y290" s="992" t="str">
        <f>IFERROR(IF(OR('別紙様式3-2（４・５月）'!R292="",'別紙様式3-2（４・５月）'!Z292="ベア加算"),"",X290*VLOOKUP(N290,【参考】数式用!$AD$2:$AH$37,MATCH(W290,【参考】数式用!$K$4:$N$4,0)+1,0)),"")</f>
        <v/>
      </c>
      <c r="Z290" s="992"/>
      <c r="AA290" s="54"/>
      <c r="AB290" s="464"/>
      <c r="AC290" s="340" t="str">
        <f>IFERROR(IF(AND('別紙様式3-2（４・５月）'!O292="",W290&lt;&gt;"",W290&lt;&gt;"―"),X290,X290*VLOOKUP(AG290,【参考】数式用4!$EY$3:$GF$106,MATCH(N290,【参考】数式用4!$EY$2:$GF$2,0))),"")</f>
        <v/>
      </c>
      <c r="AD290" s="462" t="str">
        <f t="shared" si="8"/>
        <v/>
      </c>
      <c r="AE290" s="420" t="str">
        <f t="shared" si="9"/>
        <v/>
      </c>
      <c r="AF290" s="333" t="str">
        <f>IF(O290="","",'別紙様式3-2（４・５月）'!O292&amp;'別紙様式3-2（４・５月）'!P292&amp;'別紙様式3-2（４・５月）'!Q292&amp;"から"&amp;O290)</f>
        <v/>
      </c>
      <c r="AG290" s="333" t="str">
        <f>IF(OR(W290="",W290="―"),"",'別紙様式3-2（４・５月）'!O292&amp;'別紙様式3-2（４・５月）'!P292&amp;'別紙様式3-2（４・５月）'!Q292&amp;"から"&amp;W290)</f>
        <v/>
      </c>
      <c r="AH290" s="306"/>
      <c r="AI290" s="306"/>
      <c r="AJ290" s="306"/>
      <c r="AK290" s="306"/>
      <c r="AL290" s="306"/>
      <c r="AM290" s="306"/>
      <c r="AN290" s="306"/>
      <c r="AO290" s="306"/>
    </row>
    <row r="291" spans="1:41" customFormat="1" ht="25" customHeight="1">
      <c r="A291" s="334">
        <v>276</v>
      </c>
      <c r="B291" s="909" t="str">
        <f>IF(基本情報入力シート!C330="","",基本情報入力シート!C330)</f>
        <v/>
      </c>
      <c r="C291" s="909"/>
      <c r="D291" s="909"/>
      <c r="E291" s="909"/>
      <c r="F291" s="909"/>
      <c r="G291" s="909"/>
      <c r="H291" s="909"/>
      <c r="I291" s="909"/>
      <c r="J291" s="325" t="str">
        <f>IF(基本情報入力シート!M330="","",基本情報入力シート!M330)</f>
        <v/>
      </c>
      <c r="K291" s="325" t="str">
        <f>IF(基本情報入力シート!R330="","",基本情報入力シート!R330)</f>
        <v/>
      </c>
      <c r="L291" s="325" t="str">
        <f>IF(基本情報入力シート!W330="","",基本情報入力シート!W330)</f>
        <v/>
      </c>
      <c r="M291" s="335" t="str">
        <f>IF(基本情報入力シート!X330="","",基本情報入力シート!X330)</f>
        <v/>
      </c>
      <c r="N291" s="339" t="str">
        <f>IF(基本情報入力シート!Y330="","",基本情報入力シート!Y330)</f>
        <v/>
      </c>
      <c r="O291" s="44"/>
      <c r="P291" s="1011"/>
      <c r="Q291" s="1011"/>
      <c r="R291" s="475" t="str">
        <f>IFERROR(IF(OR('別紙様式3-2（４・５月）'!Z293="ベア加算",'別紙様式3-2（４・５月）'!R293=""),"",P291*VLOOKUP(N291,【参考】数式用!$AD$2:$AH$37,MATCH(O291,【参考】数式用!$K$4:$N$4,0)+1,0)),"")</f>
        <v/>
      </c>
      <c r="S291" s="54"/>
      <c r="T291" s="1011"/>
      <c r="U291" s="1011"/>
      <c r="V291" s="483" t="str">
        <f>IFERROR(IF(AND('別紙様式3-2（４・５月）'!O293="",O291&lt;&gt;""),P291,P291*VLOOKUP(AF291,【参考】数式用4!$EY$3:$GF$106,MATCH(N291,【参考】数式用4!$EY$2:$GF$2,0))),"")</f>
        <v/>
      </c>
      <c r="W291" s="44"/>
      <c r="X291" s="464"/>
      <c r="Y291" s="992" t="str">
        <f>IFERROR(IF(OR('別紙様式3-2（４・５月）'!R293="",'別紙様式3-2（４・５月）'!Z293="ベア加算"),"",X291*VLOOKUP(N291,【参考】数式用!$AD$2:$AH$37,MATCH(W291,【参考】数式用!$K$4:$N$4,0)+1,0)),"")</f>
        <v/>
      </c>
      <c r="Z291" s="992"/>
      <c r="AA291" s="54"/>
      <c r="AB291" s="464"/>
      <c r="AC291" s="340" t="str">
        <f>IFERROR(IF(AND('別紙様式3-2（４・５月）'!O293="",W291&lt;&gt;"",W291&lt;&gt;"―"),X291,X291*VLOOKUP(AG291,【参考】数式用4!$EY$3:$GF$106,MATCH(N291,【参考】数式用4!$EY$2:$GF$2,0))),"")</f>
        <v/>
      </c>
      <c r="AD291" s="462" t="str">
        <f t="shared" si="8"/>
        <v/>
      </c>
      <c r="AE291" s="420" t="str">
        <f t="shared" si="9"/>
        <v/>
      </c>
      <c r="AF291" s="333" t="str">
        <f>IF(O291="","",'別紙様式3-2（４・５月）'!O293&amp;'別紙様式3-2（４・５月）'!P293&amp;'別紙様式3-2（４・５月）'!Q293&amp;"から"&amp;O291)</f>
        <v/>
      </c>
      <c r="AG291" s="333" t="str">
        <f>IF(OR(W291="",W291="―"),"",'別紙様式3-2（４・５月）'!O293&amp;'別紙様式3-2（４・５月）'!P293&amp;'別紙様式3-2（４・５月）'!Q293&amp;"から"&amp;W291)</f>
        <v/>
      </c>
      <c r="AH291" s="306"/>
      <c r="AI291" s="306"/>
      <c r="AJ291" s="306"/>
      <c r="AK291" s="306"/>
      <c r="AL291" s="306"/>
      <c r="AM291" s="306"/>
      <c r="AN291" s="306"/>
      <c r="AO291" s="306"/>
    </row>
    <row r="292" spans="1:41" customFormat="1" ht="25" customHeight="1">
      <c r="A292" s="334">
        <v>277</v>
      </c>
      <c r="B292" s="909" t="str">
        <f>IF(基本情報入力シート!C331="","",基本情報入力シート!C331)</f>
        <v/>
      </c>
      <c r="C292" s="909"/>
      <c r="D292" s="909"/>
      <c r="E292" s="909"/>
      <c r="F292" s="909"/>
      <c r="G292" s="909"/>
      <c r="H292" s="909"/>
      <c r="I292" s="909"/>
      <c r="J292" s="325" t="str">
        <f>IF(基本情報入力シート!M331="","",基本情報入力シート!M331)</f>
        <v/>
      </c>
      <c r="K292" s="325" t="str">
        <f>IF(基本情報入力シート!R331="","",基本情報入力シート!R331)</f>
        <v/>
      </c>
      <c r="L292" s="325" t="str">
        <f>IF(基本情報入力シート!W331="","",基本情報入力シート!W331)</f>
        <v/>
      </c>
      <c r="M292" s="335" t="str">
        <f>IF(基本情報入力シート!X331="","",基本情報入力シート!X331)</f>
        <v/>
      </c>
      <c r="N292" s="339" t="str">
        <f>IF(基本情報入力シート!Y331="","",基本情報入力シート!Y331)</f>
        <v/>
      </c>
      <c r="O292" s="44"/>
      <c r="P292" s="1011"/>
      <c r="Q292" s="1011"/>
      <c r="R292" s="475" t="str">
        <f>IFERROR(IF(OR('別紙様式3-2（４・５月）'!Z294="ベア加算",'別紙様式3-2（４・５月）'!R294=""),"",P292*VLOOKUP(N292,【参考】数式用!$AD$2:$AH$37,MATCH(O292,【参考】数式用!$K$4:$N$4,0)+1,0)),"")</f>
        <v/>
      </c>
      <c r="S292" s="54"/>
      <c r="T292" s="1011"/>
      <c r="U292" s="1011"/>
      <c r="V292" s="483" t="str">
        <f>IFERROR(IF(AND('別紙様式3-2（４・５月）'!O294="",O292&lt;&gt;""),P292,P292*VLOOKUP(AF292,【参考】数式用4!$EY$3:$GF$106,MATCH(N292,【参考】数式用4!$EY$2:$GF$2,0))),"")</f>
        <v/>
      </c>
      <c r="W292" s="44"/>
      <c r="X292" s="464"/>
      <c r="Y292" s="992" t="str">
        <f>IFERROR(IF(OR('別紙様式3-2（４・５月）'!R294="",'別紙様式3-2（４・５月）'!Z294="ベア加算"),"",X292*VLOOKUP(N292,【参考】数式用!$AD$2:$AH$37,MATCH(W292,【参考】数式用!$K$4:$N$4,0)+1,0)),"")</f>
        <v/>
      </c>
      <c r="Z292" s="992"/>
      <c r="AA292" s="54"/>
      <c r="AB292" s="464"/>
      <c r="AC292" s="340" t="str">
        <f>IFERROR(IF(AND('別紙様式3-2（４・５月）'!O294="",W292&lt;&gt;"",W292&lt;&gt;"―"),X292,X292*VLOOKUP(AG292,【参考】数式用4!$EY$3:$GF$106,MATCH(N292,【参考】数式用4!$EY$2:$GF$2,0))),"")</f>
        <v/>
      </c>
      <c r="AD292" s="462" t="str">
        <f t="shared" si="8"/>
        <v/>
      </c>
      <c r="AE292" s="420" t="str">
        <f t="shared" si="9"/>
        <v/>
      </c>
      <c r="AF292" s="333" t="str">
        <f>IF(O292="","",'別紙様式3-2（４・５月）'!O294&amp;'別紙様式3-2（４・５月）'!P294&amp;'別紙様式3-2（４・５月）'!Q294&amp;"から"&amp;O292)</f>
        <v/>
      </c>
      <c r="AG292" s="333" t="str">
        <f>IF(OR(W292="",W292="―"),"",'別紙様式3-2（４・５月）'!O294&amp;'別紙様式3-2（４・５月）'!P294&amp;'別紙様式3-2（４・５月）'!Q294&amp;"から"&amp;W292)</f>
        <v/>
      </c>
      <c r="AH292" s="306"/>
      <c r="AI292" s="306"/>
      <c r="AJ292" s="306"/>
      <c r="AK292" s="306"/>
      <c r="AL292" s="306"/>
      <c r="AM292" s="306"/>
      <c r="AN292" s="306"/>
      <c r="AO292" s="306"/>
    </row>
    <row r="293" spans="1:41" customFormat="1" ht="25" customHeight="1">
      <c r="A293" s="334">
        <v>278</v>
      </c>
      <c r="B293" s="909" t="str">
        <f>IF(基本情報入力シート!C332="","",基本情報入力シート!C332)</f>
        <v/>
      </c>
      <c r="C293" s="909"/>
      <c r="D293" s="909"/>
      <c r="E293" s="909"/>
      <c r="F293" s="909"/>
      <c r="G293" s="909"/>
      <c r="H293" s="909"/>
      <c r="I293" s="909"/>
      <c r="J293" s="325" t="str">
        <f>IF(基本情報入力シート!M332="","",基本情報入力シート!M332)</f>
        <v/>
      </c>
      <c r="K293" s="325" t="str">
        <f>IF(基本情報入力シート!R332="","",基本情報入力シート!R332)</f>
        <v/>
      </c>
      <c r="L293" s="325" t="str">
        <f>IF(基本情報入力シート!W332="","",基本情報入力シート!W332)</f>
        <v/>
      </c>
      <c r="M293" s="335" t="str">
        <f>IF(基本情報入力シート!X332="","",基本情報入力シート!X332)</f>
        <v/>
      </c>
      <c r="N293" s="339" t="str">
        <f>IF(基本情報入力シート!Y332="","",基本情報入力シート!Y332)</f>
        <v/>
      </c>
      <c r="O293" s="44"/>
      <c r="P293" s="1011"/>
      <c r="Q293" s="1011"/>
      <c r="R293" s="475" t="str">
        <f>IFERROR(IF(OR('別紙様式3-2（４・５月）'!Z295="ベア加算",'別紙様式3-2（４・５月）'!R295=""),"",P293*VLOOKUP(N293,【参考】数式用!$AD$2:$AH$37,MATCH(O293,【参考】数式用!$K$4:$N$4,0)+1,0)),"")</f>
        <v/>
      </c>
      <c r="S293" s="54"/>
      <c r="T293" s="1011"/>
      <c r="U293" s="1011"/>
      <c r="V293" s="483" t="str">
        <f>IFERROR(IF(AND('別紙様式3-2（４・５月）'!O295="",O293&lt;&gt;""),P293,P293*VLOOKUP(AF293,【参考】数式用4!$EY$3:$GF$106,MATCH(N293,【参考】数式用4!$EY$2:$GF$2,0))),"")</f>
        <v/>
      </c>
      <c r="W293" s="44"/>
      <c r="X293" s="464"/>
      <c r="Y293" s="992" t="str">
        <f>IFERROR(IF(OR('別紙様式3-2（４・５月）'!R295="",'別紙様式3-2（４・５月）'!Z295="ベア加算"),"",X293*VLOOKUP(N293,【参考】数式用!$AD$2:$AH$37,MATCH(W293,【参考】数式用!$K$4:$N$4,0)+1,0)),"")</f>
        <v/>
      </c>
      <c r="Z293" s="992"/>
      <c r="AA293" s="54"/>
      <c r="AB293" s="464"/>
      <c r="AC293" s="340" t="str">
        <f>IFERROR(IF(AND('別紙様式3-2（４・５月）'!O295="",W293&lt;&gt;"",W293&lt;&gt;"―"),X293,X293*VLOOKUP(AG293,【参考】数式用4!$EY$3:$GF$106,MATCH(N293,【参考】数式用4!$EY$2:$GF$2,0))),"")</f>
        <v/>
      </c>
      <c r="AD293" s="462" t="str">
        <f t="shared" si="8"/>
        <v/>
      </c>
      <c r="AE293" s="420" t="str">
        <f t="shared" si="9"/>
        <v/>
      </c>
      <c r="AF293" s="333" t="str">
        <f>IF(O293="","",'別紙様式3-2（４・５月）'!O295&amp;'別紙様式3-2（４・５月）'!P295&amp;'別紙様式3-2（４・５月）'!Q295&amp;"から"&amp;O293)</f>
        <v/>
      </c>
      <c r="AG293" s="333" t="str">
        <f>IF(OR(W293="",W293="―"),"",'別紙様式3-2（４・５月）'!O295&amp;'別紙様式3-2（４・５月）'!P295&amp;'別紙様式3-2（４・５月）'!Q295&amp;"から"&amp;W293)</f>
        <v/>
      </c>
      <c r="AH293" s="306"/>
      <c r="AI293" s="306"/>
      <c r="AJ293" s="306"/>
      <c r="AK293" s="306"/>
      <c r="AL293" s="306"/>
      <c r="AM293" s="306"/>
      <c r="AN293" s="306"/>
      <c r="AO293" s="306"/>
    </row>
    <row r="294" spans="1:41" customFormat="1" ht="25" customHeight="1">
      <c r="A294" s="334">
        <v>279</v>
      </c>
      <c r="B294" s="909" t="str">
        <f>IF(基本情報入力シート!C333="","",基本情報入力シート!C333)</f>
        <v/>
      </c>
      <c r="C294" s="909"/>
      <c r="D294" s="909"/>
      <c r="E294" s="909"/>
      <c r="F294" s="909"/>
      <c r="G294" s="909"/>
      <c r="H294" s="909"/>
      <c r="I294" s="909"/>
      <c r="J294" s="325" t="str">
        <f>IF(基本情報入力シート!M333="","",基本情報入力シート!M333)</f>
        <v/>
      </c>
      <c r="K294" s="325" t="str">
        <f>IF(基本情報入力シート!R333="","",基本情報入力シート!R333)</f>
        <v/>
      </c>
      <c r="L294" s="325" t="str">
        <f>IF(基本情報入力シート!W333="","",基本情報入力シート!W333)</f>
        <v/>
      </c>
      <c r="M294" s="335" t="str">
        <f>IF(基本情報入力シート!X333="","",基本情報入力シート!X333)</f>
        <v/>
      </c>
      <c r="N294" s="339" t="str">
        <f>IF(基本情報入力シート!Y333="","",基本情報入力シート!Y333)</f>
        <v/>
      </c>
      <c r="O294" s="44"/>
      <c r="P294" s="1011"/>
      <c r="Q294" s="1011"/>
      <c r="R294" s="475" t="str">
        <f>IFERROR(IF(OR('別紙様式3-2（４・５月）'!Z296="ベア加算",'別紙様式3-2（４・５月）'!R296=""),"",P294*VLOOKUP(N294,【参考】数式用!$AD$2:$AH$37,MATCH(O294,【参考】数式用!$K$4:$N$4,0)+1,0)),"")</f>
        <v/>
      </c>
      <c r="S294" s="54"/>
      <c r="T294" s="1011"/>
      <c r="U294" s="1011"/>
      <c r="V294" s="483" t="str">
        <f>IFERROR(IF(AND('別紙様式3-2（４・５月）'!O296="",O294&lt;&gt;""),P294,P294*VLOOKUP(AF294,【参考】数式用4!$EY$3:$GF$106,MATCH(N294,【参考】数式用4!$EY$2:$GF$2,0))),"")</f>
        <v/>
      </c>
      <c r="W294" s="44"/>
      <c r="X294" s="464"/>
      <c r="Y294" s="992" t="str">
        <f>IFERROR(IF(OR('別紙様式3-2（４・５月）'!R296="",'別紙様式3-2（４・５月）'!Z296="ベア加算"),"",X294*VLOOKUP(N294,【参考】数式用!$AD$2:$AH$37,MATCH(W294,【参考】数式用!$K$4:$N$4,0)+1,0)),"")</f>
        <v/>
      </c>
      <c r="Z294" s="992"/>
      <c r="AA294" s="54"/>
      <c r="AB294" s="464"/>
      <c r="AC294" s="340" t="str">
        <f>IFERROR(IF(AND('別紙様式3-2（４・５月）'!O296="",W294&lt;&gt;"",W294&lt;&gt;"―"),X294,X294*VLOOKUP(AG294,【参考】数式用4!$EY$3:$GF$106,MATCH(N294,【参考】数式用4!$EY$2:$GF$2,0))),"")</f>
        <v/>
      </c>
      <c r="AD294" s="462" t="str">
        <f t="shared" si="8"/>
        <v/>
      </c>
      <c r="AE294" s="420" t="str">
        <f t="shared" si="9"/>
        <v/>
      </c>
      <c r="AF294" s="333" t="str">
        <f>IF(O294="","",'別紙様式3-2（４・５月）'!O296&amp;'別紙様式3-2（４・５月）'!P296&amp;'別紙様式3-2（４・５月）'!Q296&amp;"から"&amp;O294)</f>
        <v/>
      </c>
      <c r="AG294" s="333" t="str">
        <f>IF(OR(W294="",W294="―"),"",'別紙様式3-2（４・５月）'!O296&amp;'別紙様式3-2（４・５月）'!P296&amp;'別紙様式3-2（４・５月）'!Q296&amp;"から"&amp;W294)</f>
        <v/>
      </c>
      <c r="AH294" s="306"/>
      <c r="AI294" s="306"/>
      <c r="AJ294" s="306"/>
      <c r="AK294" s="306"/>
      <c r="AL294" s="306"/>
      <c r="AM294" s="306"/>
      <c r="AN294" s="306"/>
      <c r="AO294" s="306"/>
    </row>
    <row r="295" spans="1:41" customFormat="1" ht="25" customHeight="1">
      <c r="A295" s="334">
        <v>280</v>
      </c>
      <c r="B295" s="909" t="str">
        <f>IF(基本情報入力シート!C334="","",基本情報入力シート!C334)</f>
        <v/>
      </c>
      <c r="C295" s="909"/>
      <c r="D295" s="909"/>
      <c r="E295" s="909"/>
      <c r="F295" s="909"/>
      <c r="G295" s="909"/>
      <c r="H295" s="909"/>
      <c r="I295" s="909"/>
      <c r="J295" s="325" t="str">
        <f>IF(基本情報入力シート!M334="","",基本情報入力シート!M334)</f>
        <v/>
      </c>
      <c r="K295" s="325" t="str">
        <f>IF(基本情報入力シート!R334="","",基本情報入力シート!R334)</f>
        <v/>
      </c>
      <c r="L295" s="325" t="str">
        <f>IF(基本情報入力シート!W334="","",基本情報入力シート!W334)</f>
        <v/>
      </c>
      <c r="M295" s="335" t="str">
        <f>IF(基本情報入力シート!X334="","",基本情報入力シート!X334)</f>
        <v/>
      </c>
      <c r="N295" s="339" t="str">
        <f>IF(基本情報入力シート!Y334="","",基本情報入力シート!Y334)</f>
        <v/>
      </c>
      <c r="O295" s="44"/>
      <c r="P295" s="1011"/>
      <c r="Q295" s="1011"/>
      <c r="R295" s="475" t="str">
        <f>IFERROR(IF(OR('別紙様式3-2（４・５月）'!Z297="ベア加算",'別紙様式3-2（４・５月）'!R297=""),"",P295*VLOOKUP(N295,【参考】数式用!$AD$2:$AH$37,MATCH(O295,【参考】数式用!$K$4:$N$4,0)+1,0)),"")</f>
        <v/>
      </c>
      <c r="S295" s="54"/>
      <c r="T295" s="1011"/>
      <c r="U295" s="1011"/>
      <c r="V295" s="483" t="str">
        <f>IFERROR(IF(AND('別紙様式3-2（４・５月）'!O297="",O295&lt;&gt;""),P295,P295*VLOOKUP(AF295,【参考】数式用4!$EY$3:$GF$106,MATCH(N295,【参考】数式用4!$EY$2:$GF$2,0))),"")</f>
        <v/>
      </c>
      <c r="W295" s="44"/>
      <c r="X295" s="464"/>
      <c r="Y295" s="992" t="str">
        <f>IFERROR(IF(OR('別紙様式3-2（４・５月）'!R297="",'別紙様式3-2（４・５月）'!Z297="ベア加算"),"",X295*VLOOKUP(N295,【参考】数式用!$AD$2:$AH$37,MATCH(W295,【参考】数式用!$K$4:$N$4,0)+1,0)),"")</f>
        <v/>
      </c>
      <c r="Z295" s="992"/>
      <c r="AA295" s="54"/>
      <c r="AB295" s="464"/>
      <c r="AC295" s="340" t="str">
        <f>IFERROR(IF(AND('別紙様式3-2（４・５月）'!O297="",W295&lt;&gt;"",W295&lt;&gt;"―"),X295,X295*VLOOKUP(AG295,【参考】数式用4!$EY$3:$GF$106,MATCH(N295,【参考】数式用4!$EY$2:$GF$2,0))),"")</f>
        <v/>
      </c>
      <c r="AD295" s="462" t="str">
        <f t="shared" si="8"/>
        <v/>
      </c>
      <c r="AE295" s="420" t="str">
        <f t="shared" si="9"/>
        <v/>
      </c>
      <c r="AF295" s="333" t="str">
        <f>IF(O295="","",'別紙様式3-2（４・５月）'!O297&amp;'別紙様式3-2（４・５月）'!P297&amp;'別紙様式3-2（４・５月）'!Q297&amp;"から"&amp;O295)</f>
        <v/>
      </c>
      <c r="AG295" s="333" t="str">
        <f>IF(OR(W295="",W295="―"),"",'別紙様式3-2（４・５月）'!O297&amp;'別紙様式3-2（４・５月）'!P297&amp;'別紙様式3-2（４・５月）'!Q297&amp;"から"&amp;W295)</f>
        <v/>
      </c>
      <c r="AH295" s="306"/>
      <c r="AI295" s="306"/>
      <c r="AJ295" s="306"/>
      <c r="AK295" s="306"/>
      <c r="AL295" s="306"/>
      <c r="AM295" s="306"/>
      <c r="AN295" s="306"/>
      <c r="AO295" s="306"/>
    </row>
    <row r="296" spans="1:41" customFormat="1" ht="25" customHeight="1">
      <c r="A296" s="334">
        <v>281</v>
      </c>
      <c r="B296" s="909" t="str">
        <f>IF(基本情報入力シート!C335="","",基本情報入力シート!C335)</f>
        <v/>
      </c>
      <c r="C296" s="909"/>
      <c r="D296" s="909"/>
      <c r="E296" s="909"/>
      <c r="F296" s="909"/>
      <c r="G296" s="909"/>
      <c r="H296" s="909"/>
      <c r="I296" s="909"/>
      <c r="J296" s="325" t="str">
        <f>IF(基本情報入力シート!M335="","",基本情報入力シート!M335)</f>
        <v/>
      </c>
      <c r="K296" s="325" t="str">
        <f>IF(基本情報入力シート!R335="","",基本情報入力シート!R335)</f>
        <v/>
      </c>
      <c r="L296" s="325" t="str">
        <f>IF(基本情報入力シート!W335="","",基本情報入力シート!W335)</f>
        <v/>
      </c>
      <c r="M296" s="335" t="str">
        <f>IF(基本情報入力シート!X335="","",基本情報入力シート!X335)</f>
        <v/>
      </c>
      <c r="N296" s="339" t="str">
        <f>IF(基本情報入力シート!Y335="","",基本情報入力シート!Y335)</f>
        <v/>
      </c>
      <c r="O296" s="44"/>
      <c r="P296" s="1011"/>
      <c r="Q296" s="1011"/>
      <c r="R296" s="475" t="str">
        <f>IFERROR(IF(OR('別紙様式3-2（４・５月）'!Z298="ベア加算",'別紙様式3-2（４・５月）'!R298=""),"",P296*VLOOKUP(N296,【参考】数式用!$AD$2:$AH$37,MATCH(O296,【参考】数式用!$K$4:$N$4,0)+1,0)),"")</f>
        <v/>
      </c>
      <c r="S296" s="54"/>
      <c r="T296" s="1011"/>
      <c r="U296" s="1011"/>
      <c r="V296" s="483" t="str">
        <f>IFERROR(IF(AND('別紙様式3-2（４・５月）'!O298="",O296&lt;&gt;""),P296,P296*VLOOKUP(AF296,【参考】数式用4!$EY$3:$GF$106,MATCH(N296,【参考】数式用4!$EY$2:$GF$2,0))),"")</f>
        <v/>
      </c>
      <c r="W296" s="44"/>
      <c r="X296" s="464"/>
      <c r="Y296" s="992" t="str">
        <f>IFERROR(IF(OR('別紙様式3-2（４・５月）'!R298="",'別紙様式3-2（４・５月）'!Z298="ベア加算"),"",X296*VLOOKUP(N296,【参考】数式用!$AD$2:$AH$37,MATCH(W296,【参考】数式用!$K$4:$N$4,0)+1,0)),"")</f>
        <v/>
      </c>
      <c r="Z296" s="992"/>
      <c r="AA296" s="54"/>
      <c r="AB296" s="464"/>
      <c r="AC296" s="340" t="str">
        <f>IFERROR(IF(AND('別紙様式3-2（４・５月）'!O298="",W296&lt;&gt;"",W296&lt;&gt;"―"),X296,X296*VLOOKUP(AG296,【参考】数式用4!$EY$3:$GF$106,MATCH(N296,【参考】数式用4!$EY$2:$GF$2,0))),"")</f>
        <v/>
      </c>
      <c r="AD296" s="462" t="str">
        <f t="shared" si="8"/>
        <v/>
      </c>
      <c r="AE296" s="420" t="str">
        <f t="shared" si="9"/>
        <v/>
      </c>
      <c r="AF296" s="333" t="str">
        <f>IF(O296="","",'別紙様式3-2（４・５月）'!O298&amp;'別紙様式3-2（４・５月）'!P298&amp;'別紙様式3-2（４・５月）'!Q298&amp;"から"&amp;O296)</f>
        <v/>
      </c>
      <c r="AG296" s="333" t="str">
        <f>IF(OR(W296="",W296="―"),"",'別紙様式3-2（４・５月）'!O298&amp;'別紙様式3-2（４・５月）'!P298&amp;'別紙様式3-2（４・５月）'!Q298&amp;"から"&amp;W296)</f>
        <v/>
      </c>
      <c r="AH296" s="306"/>
      <c r="AI296" s="306"/>
      <c r="AJ296" s="306"/>
      <c r="AK296" s="306"/>
      <c r="AL296" s="306"/>
      <c r="AM296" s="306"/>
      <c r="AN296" s="306"/>
      <c r="AO296" s="306"/>
    </row>
    <row r="297" spans="1:41" customFormat="1" ht="25" customHeight="1">
      <c r="A297" s="334">
        <v>282</v>
      </c>
      <c r="B297" s="909" t="str">
        <f>IF(基本情報入力シート!C336="","",基本情報入力シート!C336)</f>
        <v/>
      </c>
      <c r="C297" s="909"/>
      <c r="D297" s="909"/>
      <c r="E297" s="909"/>
      <c r="F297" s="909"/>
      <c r="G297" s="909"/>
      <c r="H297" s="909"/>
      <c r="I297" s="909"/>
      <c r="J297" s="325" t="str">
        <f>IF(基本情報入力シート!M336="","",基本情報入力シート!M336)</f>
        <v/>
      </c>
      <c r="K297" s="325" t="str">
        <f>IF(基本情報入力シート!R336="","",基本情報入力シート!R336)</f>
        <v/>
      </c>
      <c r="L297" s="325" t="str">
        <f>IF(基本情報入力シート!W336="","",基本情報入力シート!W336)</f>
        <v/>
      </c>
      <c r="M297" s="335" t="str">
        <f>IF(基本情報入力シート!X336="","",基本情報入力シート!X336)</f>
        <v/>
      </c>
      <c r="N297" s="339" t="str">
        <f>IF(基本情報入力シート!Y336="","",基本情報入力シート!Y336)</f>
        <v/>
      </c>
      <c r="O297" s="44"/>
      <c r="P297" s="1011"/>
      <c r="Q297" s="1011"/>
      <c r="R297" s="475" t="str">
        <f>IFERROR(IF(OR('別紙様式3-2（４・５月）'!Z299="ベア加算",'別紙様式3-2（４・５月）'!R299=""),"",P297*VLOOKUP(N297,【参考】数式用!$AD$2:$AH$37,MATCH(O297,【参考】数式用!$K$4:$N$4,0)+1,0)),"")</f>
        <v/>
      </c>
      <c r="S297" s="54"/>
      <c r="T297" s="1011"/>
      <c r="U297" s="1011"/>
      <c r="V297" s="483" t="str">
        <f>IFERROR(IF(AND('別紙様式3-2（４・５月）'!O299="",O297&lt;&gt;""),P297,P297*VLOOKUP(AF297,【参考】数式用4!$EY$3:$GF$106,MATCH(N297,【参考】数式用4!$EY$2:$GF$2,0))),"")</f>
        <v/>
      </c>
      <c r="W297" s="44"/>
      <c r="X297" s="464"/>
      <c r="Y297" s="992" t="str">
        <f>IFERROR(IF(OR('別紙様式3-2（４・５月）'!R299="",'別紙様式3-2（４・５月）'!Z299="ベア加算"),"",X297*VLOOKUP(N297,【参考】数式用!$AD$2:$AH$37,MATCH(W297,【参考】数式用!$K$4:$N$4,0)+1,0)),"")</f>
        <v/>
      </c>
      <c r="Z297" s="992"/>
      <c r="AA297" s="54"/>
      <c r="AB297" s="464"/>
      <c r="AC297" s="340" t="str">
        <f>IFERROR(IF(AND('別紙様式3-2（４・５月）'!O299="",W297&lt;&gt;"",W297&lt;&gt;"―"),X297,X297*VLOOKUP(AG297,【参考】数式用4!$EY$3:$GF$106,MATCH(N297,【参考】数式用4!$EY$2:$GF$2,0))),"")</f>
        <v/>
      </c>
      <c r="AD297" s="462" t="str">
        <f t="shared" si="8"/>
        <v/>
      </c>
      <c r="AE297" s="420" t="str">
        <f t="shared" si="9"/>
        <v/>
      </c>
      <c r="AF297" s="333" t="str">
        <f>IF(O297="","",'別紙様式3-2（４・５月）'!O299&amp;'別紙様式3-2（４・５月）'!P299&amp;'別紙様式3-2（４・５月）'!Q299&amp;"から"&amp;O297)</f>
        <v/>
      </c>
      <c r="AG297" s="333" t="str">
        <f>IF(OR(W297="",W297="―"),"",'別紙様式3-2（４・５月）'!O299&amp;'別紙様式3-2（４・５月）'!P299&amp;'別紙様式3-2（４・５月）'!Q299&amp;"から"&amp;W297)</f>
        <v/>
      </c>
      <c r="AH297" s="306"/>
      <c r="AI297" s="306"/>
      <c r="AJ297" s="306"/>
      <c r="AK297" s="306"/>
      <c r="AL297" s="306"/>
      <c r="AM297" s="306"/>
      <c r="AN297" s="306"/>
      <c r="AO297" s="306"/>
    </row>
    <row r="298" spans="1:41" customFormat="1" ht="25" customHeight="1">
      <c r="A298" s="334">
        <v>283</v>
      </c>
      <c r="B298" s="909" t="str">
        <f>IF(基本情報入力シート!C337="","",基本情報入力シート!C337)</f>
        <v/>
      </c>
      <c r="C298" s="909"/>
      <c r="D298" s="909"/>
      <c r="E298" s="909"/>
      <c r="F298" s="909"/>
      <c r="G298" s="909"/>
      <c r="H298" s="909"/>
      <c r="I298" s="909"/>
      <c r="J298" s="325" t="str">
        <f>IF(基本情報入力シート!M337="","",基本情報入力シート!M337)</f>
        <v/>
      </c>
      <c r="K298" s="325" t="str">
        <f>IF(基本情報入力シート!R337="","",基本情報入力シート!R337)</f>
        <v/>
      </c>
      <c r="L298" s="325" t="str">
        <f>IF(基本情報入力シート!W337="","",基本情報入力シート!W337)</f>
        <v/>
      </c>
      <c r="M298" s="335" t="str">
        <f>IF(基本情報入力シート!X337="","",基本情報入力シート!X337)</f>
        <v/>
      </c>
      <c r="N298" s="339" t="str">
        <f>IF(基本情報入力シート!Y337="","",基本情報入力シート!Y337)</f>
        <v/>
      </c>
      <c r="O298" s="44"/>
      <c r="P298" s="1011"/>
      <c r="Q298" s="1011"/>
      <c r="R298" s="475" t="str">
        <f>IFERROR(IF(OR('別紙様式3-2（４・５月）'!Z300="ベア加算",'別紙様式3-2（４・５月）'!R300=""),"",P298*VLOOKUP(N298,【参考】数式用!$AD$2:$AH$37,MATCH(O298,【参考】数式用!$K$4:$N$4,0)+1,0)),"")</f>
        <v/>
      </c>
      <c r="S298" s="54"/>
      <c r="T298" s="1011"/>
      <c r="U298" s="1011"/>
      <c r="V298" s="483" t="str">
        <f>IFERROR(IF(AND('別紙様式3-2（４・５月）'!O300="",O298&lt;&gt;""),P298,P298*VLOOKUP(AF298,【参考】数式用4!$EY$3:$GF$106,MATCH(N298,【参考】数式用4!$EY$2:$GF$2,0))),"")</f>
        <v/>
      </c>
      <c r="W298" s="44"/>
      <c r="X298" s="464"/>
      <c r="Y298" s="992" t="str">
        <f>IFERROR(IF(OR('別紙様式3-2（４・５月）'!R300="",'別紙様式3-2（４・５月）'!Z300="ベア加算"),"",X298*VLOOKUP(N298,【参考】数式用!$AD$2:$AH$37,MATCH(W298,【参考】数式用!$K$4:$N$4,0)+1,0)),"")</f>
        <v/>
      </c>
      <c r="Z298" s="992"/>
      <c r="AA298" s="54"/>
      <c r="AB298" s="464"/>
      <c r="AC298" s="340" t="str">
        <f>IFERROR(IF(AND('別紙様式3-2（４・５月）'!O300="",W298&lt;&gt;"",W298&lt;&gt;"―"),X298,X298*VLOOKUP(AG298,【参考】数式用4!$EY$3:$GF$106,MATCH(N298,【参考】数式用4!$EY$2:$GF$2,0))),"")</f>
        <v/>
      </c>
      <c r="AD298" s="462" t="str">
        <f t="shared" si="8"/>
        <v/>
      </c>
      <c r="AE298" s="420" t="str">
        <f t="shared" si="9"/>
        <v/>
      </c>
      <c r="AF298" s="333" t="str">
        <f>IF(O298="","",'別紙様式3-2（４・５月）'!O300&amp;'別紙様式3-2（４・５月）'!P300&amp;'別紙様式3-2（４・５月）'!Q300&amp;"から"&amp;O298)</f>
        <v/>
      </c>
      <c r="AG298" s="333" t="str">
        <f>IF(OR(W298="",W298="―"),"",'別紙様式3-2（４・５月）'!O300&amp;'別紙様式3-2（４・５月）'!P300&amp;'別紙様式3-2（４・５月）'!Q300&amp;"から"&amp;W298)</f>
        <v/>
      </c>
      <c r="AH298" s="306"/>
      <c r="AI298" s="306"/>
      <c r="AJ298" s="306"/>
      <c r="AK298" s="306"/>
      <c r="AL298" s="306"/>
      <c r="AM298" s="306"/>
      <c r="AN298" s="306"/>
      <c r="AO298" s="306"/>
    </row>
    <row r="299" spans="1:41" customFormat="1" ht="25" customHeight="1">
      <c r="A299" s="334">
        <v>284</v>
      </c>
      <c r="B299" s="909" t="str">
        <f>IF(基本情報入力シート!C338="","",基本情報入力シート!C338)</f>
        <v/>
      </c>
      <c r="C299" s="909"/>
      <c r="D299" s="909"/>
      <c r="E299" s="909"/>
      <c r="F299" s="909"/>
      <c r="G299" s="909"/>
      <c r="H299" s="909"/>
      <c r="I299" s="909"/>
      <c r="J299" s="325" t="str">
        <f>IF(基本情報入力シート!M338="","",基本情報入力シート!M338)</f>
        <v/>
      </c>
      <c r="K299" s="325" t="str">
        <f>IF(基本情報入力シート!R338="","",基本情報入力シート!R338)</f>
        <v/>
      </c>
      <c r="L299" s="325" t="str">
        <f>IF(基本情報入力シート!W338="","",基本情報入力シート!W338)</f>
        <v/>
      </c>
      <c r="M299" s="335" t="str">
        <f>IF(基本情報入力シート!X338="","",基本情報入力シート!X338)</f>
        <v/>
      </c>
      <c r="N299" s="339" t="str">
        <f>IF(基本情報入力シート!Y338="","",基本情報入力シート!Y338)</f>
        <v/>
      </c>
      <c r="O299" s="44"/>
      <c r="P299" s="1011"/>
      <c r="Q299" s="1011"/>
      <c r="R299" s="475" t="str">
        <f>IFERROR(IF(OR('別紙様式3-2（４・５月）'!Z301="ベア加算",'別紙様式3-2（４・５月）'!R301=""),"",P299*VLOOKUP(N299,【参考】数式用!$AD$2:$AH$37,MATCH(O299,【参考】数式用!$K$4:$N$4,0)+1,0)),"")</f>
        <v/>
      </c>
      <c r="S299" s="54"/>
      <c r="T299" s="1011"/>
      <c r="U299" s="1011"/>
      <c r="V299" s="483" t="str">
        <f>IFERROR(IF(AND('別紙様式3-2（４・５月）'!O301="",O299&lt;&gt;""),P299,P299*VLOOKUP(AF299,【参考】数式用4!$EY$3:$GF$106,MATCH(N299,【参考】数式用4!$EY$2:$GF$2,0))),"")</f>
        <v/>
      </c>
      <c r="W299" s="44"/>
      <c r="X299" s="464"/>
      <c r="Y299" s="992" t="str">
        <f>IFERROR(IF(OR('別紙様式3-2（４・５月）'!R301="",'別紙様式3-2（４・５月）'!Z301="ベア加算"),"",X299*VLOOKUP(N299,【参考】数式用!$AD$2:$AH$37,MATCH(W299,【参考】数式用!$K$4:$N$4,0)+1,0)),"")</f>
        <v/>
      </c>
      <c r="Z299" s="992"/>
      <c r="AA299" s="54"/>
      <c r="AB299" s="464"/>
      <c r="AC299" s="340" t="str">
        <f>IFERROR(IF(AND('別紙様式3-2（４・５月）'!O301="",W299&lt;&gt;"",W299&lt;&gt;"―"),X299,X299*VLOOKUP(AG299,【参考】数式用4!$EY$3:$GF$106,MATCH(N299,【参考】数式用4!$EY$2:$GF$2,0))),"")</f>
        <v/>
      </c>
      <c r="AD299" s="462" t="str">
        <f t="shared" si="8"/>
        <v/>
      </c>
      <c r="AE299" s="420" t="str">
        <f t="shared" si="9"/>
        <v/>
      </c>
      <c r="AF299" s="333" t="str">
        <f>IF(O299="","",'別紙様式3-2（４・５月）'!O301&amp;'別紙様式3-2（４・５月）'!P301&amp;'別紙様式3-2（４・５月）'!Q301&amp;"から"&amp;O299)</f>
        <v/>
      </c>
      <c r="AG299" s="333" t="str">
        <f>IF(OR(W299="",W299="―"),"",'別紙様式3-2（４・５月）'!O301&amp;'別紙様式3-2（４・５月）'!P301&amp;'別紙様式3-2（４・５月）'!Q301&amp;"から"&amp;W299)</f>
        <v/>
      </c>
      <c r="AH299" s="306"/>
      <c r="AI299" s="306"/>
      <c r="AJ299" s="306"/>
      <c r="AK299" s="306"/>
      <c r="AL299" s="306"/>
      <c r="AM299" s="306"/>
      <c r="AN299" s="306"/>
      <c r="AO299" s="306"/>
    </row>
    <row r="300" spans="1:41" customFormat="1" ht="25" customHeight="1">
      <c r="A300" s="334">
        <v>285</v>
      </c>
      <c r="B300" s="909" t="str">
        <f>IF(基本情報入力シート!C339="","",基本情報入力シート!C339)</f>
        <v/>
      </c>
      <c r="C300" s="909"/>
      <c r="D300" s="909"/>
      <c r="E300" s="909"/>
      <c r="F300" s="909"/>
      <c r="G300" s="909"/>
      <c r="H300" s="909"/>
      <c r="I300" s="909"/>
      <c r="J300" s="325" t="str">
        <f>IF(基本情報入力シート!M339="","",基本情報入力シート!M339)</f>
        <v/>
      </c>
      <c r="K300" s="325" t="str">
        <f>IF(基本情報入力シート!R339="","",基本情報入力シート!R339)</f>
        <v/>
      </c>
      <c r="L300" s="325" t="str">
        <f>IF(基本情報入力シート!W339="","",基本情報入力シート!W339)</f>
        <v/>
      </c>
      <c r="M300" s="335" t="str">
        <f>IF(基本情報入力シート!X339="","",基本情報入力シート!X339)</f>
        <v/>
      </c>
      <c r="N300" s="339" t="str">
        <f>IF(基本情報入力シート!Y339="","",基本情報入力シート!Y339)</f>
        <v/>
      </c>
      <c r="O300" s="44"/>
      <c r="P300" s="1011"/>
      <c r="Q300" s="1011"/>
      <c r="R300" s="475" t="str">
        <f>IFERROR(IF(OR('別紙様式3-2（４・５月）'!Z302="ベア加算",'別紙様式3-2（４・５月）'!R302=""),"",P300*VLOOKUP(N300,【参考】数式用!$AD$2:$AH$37,MATCH(O300,【参考】数式用!$K$4:$N$4,0)+1,0)),"")</f>
        <v/>
      </c>
      <c r="S300" s="54"/>
      <c r="T300" s="1011"/>
      <c r="U300" s="1011"/>
      <c r="V300" s="483" t="str">
        <f>IFERROR(IF(AND('別紙様式3-2（４・５月）'!O302="",O300&lt;&gt;""),P300,P300*VLOOKUP(AF300,【参考】数式用4!$EY$3:$GF$106,MATCH(N300,【参考】数式用4!$EY$2:$GF$2,0))),"")</f>
        <v/>
      </c>
      <c r="W300" s="44"/>
      <c r="X300" s="464"/>
      <c r="Y300" s="992" t="str">
        <f>IFERROR(IF(OR('別紙様式3-2（４・５月）'!R302="",'別紙様式3-2（４・５月）'!Z302="ベア加算"),"",X300*VLOOKUP(N300,【参考】数式用!$AD$2:$AH$37,MATCH(W300,【参考】数式用!$K$4:$N$4,0)+1,0)),"")</f>
        <v/>
      </c>
      <c r="Z300" s="992"/>
      <c r="AA300" s="54"/>
      <c r="AB300" s="464"/>
      <c r="AC300" s="340" t="str">
        <f>IFERROR(IF(AND('別紙様式3-2（４・５月）'!O302="",W300&lt;&gt;"",W300&lt;&gt;"―"),X300,X300*VLOOKUP(AG300,【参考】数式用4!$EY$3:$GF$106,MATCH(N300,【参考】数式用4!$EY$2:$GF$2,0))),"")</f>
        <v/>
      </c>
      <c r="AD300" s="462" t="str">
        <f t="shared" si="8"/>
        <v/>
      </c>
      <c r="AE300" s="420" t="str">
        <f t="shared" si="9"/>
        <v/>
      </c>
      <c r="AF300" s="333" t="str">
        <f>IF(O300="","",'別紙様式3-2（４・５月）'!O302&amp;'別紙様式3-2（４・５月）'!P302&amp;'別紙様式3-2（４・５月）'!Q302&amp;"から"&amp;O300)</f>
        <v/>
      </c>
      <c r="AG300" s="333" t="str">
        <f>IF(OR(W300="",W300="―"),"",'別紙様式3-2（４・５月）'!O302&amp;'別紙様式3-2（４・５月）'!P302&amp;'別紙様式3-2（４・５月）'!Q302&amp;"から"&amp;W300)</f>
        <v/>
      </c>
      <c r="AH300" s="306"/>
      <c r="AI300" s="306"/>
      <c r="AJ300" s="306"/>
      <c r="AK300" s="306"/>
      <c r="AL300" s="306"/>
      <c r="AM300" s="306"/>
      <c r="AN300" s="306"/>
      <c r="AO300" s="306"/>
    </row>
    <row r="301" spans="1:41" customFormat="1" ht="25" customHeight="1">
      <c r="A301" s="334">
        <v>286</v>
      </c>
      <c r="B301" s="909" t="str">
        <f>IF(基本情報入力シート!C340="","",基本情報入力シート!C340)</f>
        <v/>
      </c>
      <c r="C301" s="909"/>
      <c r="D301" s="909"/>
      <c r="E301" s="909"/>
      <c r="F301" s="909"/>
      <c r="G301" s="909"/>
      <c r="H301" s="909"/>
      <c r="I301" s="909"/>
      <c r="J301" s="325" t="str">
        <f>IF(基本情報入力シート!M340="","",基本情報入力シート!M340)</f>
        <v/>
      </c>
      <c r="K301" s="325" t="str">
        <f>IF(基本情報入力シート!R340="","",基本情報入力シート!R340)</f>
        <v/>
      </c>
      <c r="L301" s="325" t="str">
        <f>IF(基本情報入力シート!W340="","",基本情報入力シート!W340)</f>
        <v/>
      </c>
      <c r="M301" s="335" t="str">
        <f>IF(基本情報入力シート!X340="","",基本情報入力シート!X340)</f>
        <v/>
      </c>
      <c r="N301" s="339" t="str">
        <f>IF(基本情報入力シート!Y340="","",基本情報入力シート!Y340)</f>
        <v/>
      </c>
      <c r="O301" s="44"/>
      <c r="P301" s="1011"/>
      <c r="Q301" s="1011"/>
      <c r="R301" s="475" t="str">
        <f>IFERROR(IF(OR('別紙様式3-2（４・５月）'!Z303="ベア加算",'別紙様式3-2（４・５月）'!R303=""),"",P301*VLOOKUP(N301,【参考】数式用!$AD$2:$AH$37,MATCH(O301,【参考】数式用!$K$4:$N$4,0)+1,0)),"")</f>
        <v/>
      </c>
      <c r="S301" s="54"/>
      <c r="T301" s="1011"/>
      <c r="U301" s="1011"/>
      <c r="V301" s="483" t="str">
        <f>IFERROR(IF(AND('別紙様式3-2（４・５月）'!O303="",O301&lt;&gt;""),P301,P301*VLOOKUP(AF301,【参考】数式用4!$EY$3:$GF$106,MATCH(N301,【参考】数式用4!$EY$2:$GF$2,0))),"")</f>
        <v/>
      </c>
      <c r="W301" s="44"/>
      <c r="X301" s="464"/>
      <c r="Y301" s="992" t="str">
        <f>IFERROR(IF(OR('別紙様式3-2（４・５月）'!R303="",'別紙様式3-2（４・５月）'!Z303="ベア加算"),"",X301*VLOOKUP(N301,【参考】数式用!$AD$2:$AH$37,MATCH(W301,【参考】数式用!$K$4:$N$4,0)+1,0)),"")</f>
        <v/>
      </c>
      <c r="Z301" s="992"/>
      <c r="AA301" s="54"/>
      <c r="AB301" s="464"/>
      <c r="AC301" s="340" t="str">
        <f>IFERROR(IF(AND('別紙様式3-2（４・５月）'!O303="",W301&lt;&gt;"",W301&lt;&gt;"―"),X301,X301*VLOOKUP(AG301,【参考】数式用4!$EY$3:$GF$106,MATCH(N301,【参考】数式用4!$EY$2:$GF$2,0))),"")</f>
        <v/>
      </c>
      <c r="AD301" s="462" t="str">
        <f t="shared" si="8"/>
        <v/>
      </c>
      <c r="AE301" s="420" t="str">
        <f t="shared" si="9"/>
        <v/>
      </c>
      <c r="AF301" s="333" t="str">
        <f>IF(O301="","",'別紙様式3-2（４・５月）'!O303&amp;'別紙様式3-2（４・５月）'!P303&amp;'別紙様式3-2（４・５月）'!Q303&amp;"から"&amp;O301)</f>
        <v/>
      </c>
      <c r="AG301" s="333" t="str">
        <f>IF(OR(W301="",W301="―"),"",'別紙様式3-2（４・５月）'!O303&amp;'別紙様式3-2（４・５月）'!P303&amp;'別紙様式3-2（４・５月）'!Q303&amp;"から"&amp;W301)</f>
        <v/>
      </c>
      <c r="AH301" s="306"/>
      <c r="AI301" s="306"/>
      <c r="AJ301" s="306"/>
      <c r="AK301" s="306"/>
      <c r="AL301" s="306"/>
      <c r="AM301" s="306"/>
      <c r="AN301" s="306"/>
      <c r="AO301" s="306"/>
    </row>
    <row r="302" spans="1:41" customFormat="1" ht="25" customHeight="1">
      <c r="A302" s="334">
        <v>287</v>
      </c>
      <c r="B302" s="909" t="str">
        <f>IF(基本情報入力シート!C341="","",基本情報入力シート!C341)</f>
        <v/>
      </c>
      <c r="C302" s="909"/>
      <c r="D302" s="909"/>
      <c r="E302" s="909"/>
      <c r="F302" s="909"/>
      <c r="G302" s="909"/>
      <c r="H302" s="909"/>
      <c r="I302" s="909"/>
      <c r="J302" s="325" t="str">
        <f>IF(基本情報入力シート!M341="","",基本情報入力シート!M341)</f>
        <v/>
      </c>
      <c r="K302" s="325" t="str">
        <f>IF(基本情報入力シート!R341="","",基本情報入力シート!R341)</f>
        <v/>
      </c>
      <c r="L302" s="325" t="str">
        <f>IF(基本情報入力シート!W341="","",基本情報入力シート!W341)</f>
        <v/>
      </c>
      <c r="M302" s="335" t="str">
        <f>IF(基本情報入力シート!X341="","",基本情報入力シート!X341)</f>
        <v/>
      </c>
      <c r="N302" s="339" t="str">
        <f>IF(基本情報入力シート!Y341="","",基本情報入力シート!Y341)</f>
        <v/>
      </c>
      <c r="O302" s="44"/>
      <c r="P302" s="1011"/>
      <c r="Q302" s="1011"/>
      <c r="R302" s="475" t="str">
        <f>IFERROR(IF(OR('別紙様式3-2（４・５月）'!Z304="ベア加算",'別紙様式3-2（４・５月）'!R304=""),"",P302*VLOOKUP(N302,【参考】数式用!$AD$2:$AH$37,MATCH(O302,【参考】数式用!$K$4:$N$4,0)+1,0)),"")</f>
        <v/>
      </c>
      <c r="S302" s="54"/>
      <c r="T302" s="1011"/>
      <c r="U302" s="1011"/>
      <c r="V302" s="483" t="str">
        <f>IFERROR(IF(AND('別紙様式3-2（４・５月）'!O304="",O302&lt;&gt;""),P302,P302*VLOOKUP(AF302,【参考】数式用4!$EY$3:$GF$106,MATCH(N302,【参考】数式用4!$EY$2:$GF$2,0))),"")</f>
        <v/>
      </c>
      <c r="W302" s="44"/>
      <c r="X302" s="464"/>
      <c r="Y302" s="992" t="str">
        <f>IFERROR(IF(OR('別紙様式3-2（４・５月）'!R304="",'別紙様式3-2（４・５月）'!Z304="ベア加算"),"",X302*VLOOKUP(N302,【参考】数式用!$AD$2:$AH$37,MATCH(W302,【参考】数式用!$K$4:$N$4,0)+1,0)),"")</f>
        <v/>
      </c>
      <c r="Z302" s="992"/>
      <c r="AA302" s="54"/>
      <c r="AB302" s="464"/>
      <c r="AC302" s="340" t="str">
        <f>IFERROR(IF(AND('別紙様式3-2（４・５月）'!O304="",W302&lt;&gt;"",W302&lt;&gt;"―"),X302,X302*VLOOKUP(AG302,【参考】数式用4!$EY$3:$GF$106,MATCH(N302,【参考】数式用4!$EY$2:$GF$2,0))),"")</f>
        <v/>
      </c>
      <c r="AD302" s="462" t="str">
        <f t="shared" si="8"/>
        <v/>
      </c>
      <c r="AE302" s="420" t="str">
        <f t="shared" si="9"/>
        <v/>
      </c>
      <c r="AF302" s="333" t="str">
        <f>IF(O302="","",'別紙様式3-2（４・５月）'!O304&amp;'別紙様式3-2（４・５月）'!P304&amp;'別紙様式3-2（４・５月）'!Q304&amp;"から"&amp;O302)</f>
        <v/>
      </c>
      <c r="AG302" s="333" t="str">
        <f>IF(OR(W302="",W302="―"),"",'別紙様式3-2（４・５月）'!O304&amp;'別紙様式3-2（４・５月）'!P304&amp;'別紙様式3-2（４・５月）'!Q304&amp;"から"&amp;W302)</f>
        <v/>
      </c>
      <c r="AH302" s="306"/>
      <c r="AI302" s="306"/>
      <c r="AJ302" s="306"/>
      <c r="AK302" s="306"/>
      <c r="AL302" s="306"/>
      <c r="AM302" s="306"/>
      <c r="AN302" s="306"/>
      <c r="AO302" s="306"/>
    </row>
    <row r="303" spans="1:41" customFormat="1" ht="25" customHeight="1">
      <c r="A303" s="334">
        <v>288</v>
      </c>
      <c r="B303" s="909" t="str">
        <f>IF(基本情報入力シート!C342="","",基本情報入力シート!C342)</f>
        <v/>
      </c>
      <c r="C303" s="909"/>
      <c r="D303" s="909"/>
      <c r="E303" s="909"/>
      <c r="F303" s="909"/>
      <c r="G303" s="909"/>
      <c r="H303" s="909"/>
      <c r="I303" s="909"/>
      <c r="J303" s="325" t="str">
        <f>IF(基本情報入力シート!M342="","",基本情報入力シート!M342)</f>
        <v/>
      </c>
      <c r="K303" s="325" t="str">
        <f>IF(基本情報入力シート!R342="","",基本情報入力シート!R342)</f>
        <v/>
      </c>
      <c r="L303" s="325" t="str">
        <f>IF(基本情報入力シート!W342="","",基本情報入力シート!W342)</f>
        <v/>
      </c>
      <c r="M303" s="335" t="str">
        <f>IF(基本情報入力シート!X342="","",基本情報入力シート!X342)</f>
        <v/>
      </c>
      <c r="N303" s="339" t="str">
        <f>IF(基本情報入力シート!Y342="","",基本情報入力シート!Y342)</f>
        <v/>
      </c>
      <c r="O303" s="44"/>
      <c r="P303" s="1011"/>
      <c r="Q303" s="1011"/>
      <c r="R303" s="475" t="str">
        <f>IFERROR(IF(OR('別紙様式3-2（４・５月）'!Z305="ベア加算",'別紙様式3-2（４・５月）'!R305=""),"",P303*VLOOKUP(N303,【参考】数式用!$AD$2:$AH$37,MATCH(O303,【参考】数式用!$K$4:$N$4,0)+1,0)),"")</f>
        <v/>
      </c>
      <c r="S303" s="54"/>
      <c r="T303" s="1011"/>
      <c r="U303" s="1011"/>
      <c r="V303" s="483" t="str">
        <f>IFERROR(IF(AND('別紙様式3-2（４・５月）'!O305="",O303&lt;&gt;""),P303,P303*VLOOKUP(AF303,【参考】数式用4!$EY$3:$GF$106,MATCH(N303,【参考】数式用4!$EY$2:$GF$2,0))),"")</f>
        <v/>
      </c>
      <c r="W303" s="44"/>
      <c r="X303" s="464"/>
      <c r="Y303" s="992" t="str">
        <f>IFERROR(IF(OR('別紙様式3-2（４・５月）'!R305="",'別紙様式3-2（４・５月）'!Z305="ベア加算"),"",X303*VLOOKUP(N303,【参考】数式用!$AD$2:$AH$37,MATCH(W303,【参考】数式用!$K$4:$N$4,0)+1,0)),"")</f>
        <v/>
      </c>
      <c r="Z303" s="992"/>
      <c r="AA303" s="54"/>
      <c r="AB303" s="464"/>
      <c r="AC303" s="340" t="str">
        <f>IFERROR(IF(AND('別紙様式3-2（４・５月）'!O305="",W303&lt;&gt;"",W303&lt;&gt;"―"),X303,X303*VLOOKUP(AG303,【参考】数式用4!$EY$3:$GF$106,MATCH(N303,【参考】数式用4!$EY$2:$GF$2,0))),"")</f>
        <v/>
      </c>
      <c r="AD303" s="462" t="str">
        <f t="shared" si="8"/>
        <v/>
      </c>
      <c r="AE303" s="420" t="str">
        <f t="shared" si="9"/>
        <v/>
      </c>
      <c r="AF303" s="333" t="str">
        <f>IF(O303="","",'別紙様式3-2（４・５月）'!O305&amp;'別紙様式3-2（４・５月）'!P305&amp;'別紙様式3-2（４・５月）'!Q305&amp;"から"&amp;O303)</f>
        <v/>
      </c>
      <c r="AG303" s="333" t="str">
        <f>IF(OR(W303="",W303="―"),"",'別紙様式3-2（４・５月）'!O305&amp;'別紙様式3-2（４・５月）'!P305&amp;'別紙様式3-2（４・５月）'!Q305&amp;"から"&amp;W303)</f>
        <v/>
      </c>
      <c r="AH303" s="306"/>
      <c r="AI303" s="306"/>
      <c r="AJ303" s="306"/>
      <c r="AK303" s="306"/>
      <c r="AL303" s="306"/>
      <c r="AM303" s="306"/>
      <c r="AN303" s="306"/>
      <c r="AO303" s="306"/>
    </row>
    <row r="304" spans="1:41" customFormat="1" ht="25" customHeight="1">
      <c r="A304" s="334">
        <v>289</v>
      </c>
      <c r="B304" s="909" t="str">
        <f>IF(基本情報入力シート!C343="","",基本情報入力シート!C343)</f>
        <v/>
      </c>
      <c r="C304" s="909"/>
      <c r="D304" s="909"/>
      <c r="E304" s="909"/>
      <c r="F304" s="909"/>
      <c r="G304" s="909"/>
      <c r="H304" s="909"/>
      <c r="I304" s="909"/>
      <c r="J304" s="325" t="str">
        <f>IF(基本情報入力シート!M343="","",基本情報入力シート!M343)</f>
        <v/>
      </c>
      <c r="K304" s="325" t="str">
        <f>IF(基本情報入力シート!R343="","",基本情報入力シート!R343)</f>
        <v/>
      </c>
      <c r="L304" s="325" t="str">
        <f>IF(基本情報入力シート!W343="","",基本情報入力シート!W343)</f>
        <v/>
      </c>
      <c r="M304" s="335" t="str">
        <f>IF(基本情報入力シート!X343="","",基本情報入力シート!X343)</f>
        <v/>
      </c>
      <c r="N304" s="339" t="str">
        <f>IF(基本情報入力シート!Y343="","",基本情報入力シート!Y343)</f>
        <v/>
      </c>
      <c r="O304" s="44"/>
      <c r="P304" s="1011"/>
      <c r="Q304" s="1011"/>
      <c r="R304" s="475" t="str">
        <f>IFERROR(IF(OR('別紙様式3-2（４・５月）'!Z306="ベア加算",'別紙様式3-2（４・５月）'!R306=""),"",P304*VLOOKUP(N304,【参考】数式用!$AD$2:$AH$37,MATCH(O304,【参考】数式用!$K$4:$N$4,0)+1,0)),"")</f>
        <v/>
      </c>
      <c r="S304" s="54"/>
      <c r="T304" s="1011"/>
      <c r="U304" s="1011"/>
      <c r="V304" s="483" t="str">
        <f>IFERROR(IF(AND('別紙様式3-2（４・５月）'!O306="",O304&lt;&gt;""),P304,P304*VLOOKUP(AF304,【参考】数式用4!$EY$3:$GF$106,MATCH(N304,【参考】数式用4!$EY$2:$GF$2,0))),"")</f>
        <v/>
      </c>
      <c r="W304" s="44"/>
      <c r="X304" s="464"/>
      <c r="Y304" s="992" t="str">
        <f>IFERROR(IF(OR('別紙様式3-2（４・５月）'!R306="",'別紙様式3-2（４・５月）'!Z306="ベア加算"),"",X304*VLOOKUP(N304,【参考】数式用!$AD$2:$AH$37,MATCH(W304,【参考】数式用!$K$4:$N$4,0)+1,0)),"")</f>
        <v/>
      </c>
      <c r="Z304" s="992"/>
      <c r="AA304" s="54"/>
      <c r="AB304" s="464"/>
      <c r="AC304" s="340" t="str">
        <f>IFERROR(IF(AND('別紙様式3-2（４・５月）'!O306="",W304&lt;&gt;"",W304&lt;&gt;"―"),X304,X304*VLOOKUP(AG304,【参考】数式用4!$EY$3:$GF$106,MATCH(N304,【参考】数式用4!$EY$2:$GF$2,0))),"")</f>
        <v/>
      </c>
      <c r="AD304" s="462" t="str">
        <f t="shared" si="8"/>
        <v/>
      </c>
      <c r="AE304" s="420" t="str">
        <f t="shared" si="9"/>
        <v/>
      </c>
      <c r="AF304" s="333" t="str">
        <f>IF(O304="","",'別紙様式3-2（４・５月）'!O306&amp;'別紙様式3-2（４・５月）'!P306&amp;'別紙様式3-2（４・５月）'!Q306&amp;"から"&amp;O304)</f>
        <v/>
      </c>
      <c r="AG304" s="333" t="str">
        <f>IF(OR(W304="",W304="―"),"",'別紙様式3-2（４・５月）'!O306&amp;'別紙様式3-2（４・５月）'!P306&amp;'別紙様式3-2（４・５月）'!Q306&amp;"から"&amp;W304)</f>
        <v/>
      </c>
      <c r="AH304" s="306"/>
      <c r="AI304" s="306"/>
      <c r="AJ304" s="306"/>
      <c r="AK304" s="306"/>
      <c r="AL304" s="306"/>
      <c r="AM304" s="306"/>
      <c r="AN304" s="306"/>
      <c r="AO304" s="306"/>
    </row>
    <row r="305" spans="1:41" customFormat="1" ht="25" customHeight="1">
      <c r="A305" s="334">
        <v>290</v>
      </c>
      <c r="B305" s="909" t="str">
        <f>IF(基本情報入力シート!C344="","",基本情報入力シート!C344)</f>
        <v/>
      </c>
      <c r="C305" s="909"/>
      <c r="D305" s="909"/>
      <c r="E305" s="909"/>
      <c r="F305" s="909"/>
      <c r="G305" s="909"/>
      <c r="H305" s="909"/>
      <c r="I305" s="909"/>
      <c r="J305" s="325" t="str">
        <f>IF(基本情報入力シート!M344="","",基本情報入力シート!M344)</f>
        <v/>
      </c>
      <c r="K305" s="325" t="str">
        <f>IF(基本情報入力シート!R344="","",基本情報入力シート!R344)</f>
        <v/>
      </c>
      <c r="L305" s="325" t="str">
        <f>IF(基本情報入力シート!W344="","",基本情報入力シート!W344)</f>
        <v/>
      </c>
      <c r="M305" s="335" t="str">
        <f>IF(基本情報入力シート!X344="","",基本情報入力シート!X344)</f>
        <v/>
      </c>
      <c r="N305" s="339" t="str">
        <f>IF(基本情報入力シート!Y344="","",基本情報入力シート!Y344)</f>
        <v/>
      </c>
      <c r="O305" s="44"/>
      <c r="P305" s="1011"/>
      <c r="Q305" s="1011"/>
      <c r="R305" s="475" t="str">
        <f>IFERROR(IF(OR('別紙様式3-2（４・５月）'!Z307="ベア加算",'別紙様式3-2（４・５月）'!R307=""),"",P305*VLOOKUP(N305,【参考】数式用!$AD$2:$AH$37,MATCH(O305,【参考】数式用!$K$4:$N$4,0)+1,0)),"")</f>
        <v/>
      </c>
      <c r="S305" s="54"/>
      <c r="T305" s="1011"/>
      <c r="U305" s="1011"/>
      <c r="V305" s="483" t="str">
        <f>IFERROR(IF(AND('別紙様式3-2（４・５月）'!O307="",O305&lt;&gt;""),P305,P305*VLOOKUP(AF305,【参考】数式用4!$EY$3:$GF$106,MATCH(N305,【参考】数式用4!$EY$2:$GF$2,0))),"")</f>
        <v/>
      </c>
      <c r="W305" s="44"/>
      <c r="X305" s="464"/>
      <c r="Y305" s="992" t="str">
        <f>IFERROR(IF(OR('別紙様式3-2（４・５月）'!R307="",'別紙様式3-2（４・５月）'!Z307="ベア加算"),"",X305*VLOOKUP(N305,【参考】数式用!$AD$2:$AH$37,MATCH(W305,【参考】数式用!$K$4:$N$4,0)+1,0)),"")</f>
        <v/>
      </c>
      <c r="Z305" s="992"/>
      <c r="AA305" s="54"/>
      <c r="AB305" s="464"/>
      <c r="AC305" s="340" t="str">
        <f>IFERROR(IF(AND('別紙様式3-2（４・５月）'!O307="",W305&lt;&gt;"",W305&lt;&gt;"―"),X305,X305*VLOOKUP(AG305,【参考】数式用4!$EY$3:$GF$106,MATCH(N305,【参考】数式用4!$EY$2:$GF$2,0))),"")</f>
        <v/>
      </c>
      <c r="AD305" s="462" t="str">
        <f t="shared" si="8"/>
        <v/>
      </c>
      <c r="AE305" s="420" t="str">
        <f t="shared" si="9"/>
        <v/>
      </c>
      <c r="AF305" s="333" t="str">
        <f>IF(O305="","",'別紙様式3-2（４・５月）'!O307&amp;'別紙様式3-2（４・５月）'!P307&amp;'別紙様式3-2（４・５月）'!Q307&amp;"から"&amp;O305)</f>
        <v/>
      </c>
      <c r="AG305" s="333" t="str">
        <f>IF(OR(W305="",W305="―"),"",'別紙様式3-2（４・５月）'!O307&amp;'別紙様式3-2（４・５月）'!P307&amp;'別紙様式3-2（４・５月）'!Q307&amp;"から"&amp;W305)</f>
        <v/>
      </c>
      <c r="AH305" s="306"/>
      <c r="AI305" s="306"/>
      <c r="AJ305" s="306"/>
      <c r="AK305" s="306"/>
      <c r="AL305" s="306"/>
      <c r="AM305" s="306"/>
      <c r="AN305" s="306"/>
      <c r="AO305" s="306"/>
    </row>
    <row r="306" spans="1:41" customFormat="1" ht="25" customHeight="1">
      <c r="A306" s="334">
        <v>291</v>
      </c>
      <c r="B306" s="909" t="str">
        <f>IF(基本情報入力シート!C345="","",基本情報入力シート!C345)</f>
        <v/>
      </c>
      <c r="C306" s="909"/>
      <c r="D306" s="909"/>
      <c r="E306" s="909"/>
      <c r="F306" s="909"/>
      <c r="G306" s="909"/>
      <c r="H306" s="909"/>
      <c r="I306" s="909"/>
      <c r="J306" s="325" t="str">
        <f>IF(基本情報入力シート!M345="","",基本情報入力シート!M345)</f>
        <v/>
      </c>
      <c r="K306" s="325" t="str">
        <f>IF(基本情報入力シート!R345="","",基本情報入力シート!R345)</f>
        <v/>
      </c>
      <c r="L306" s="325" t="str">
        <f>IF(基本情報入力シート!W345="","",基本情報入力シート!W345)</f>
        <v/>
      </c>
      <c r="M306" s="335" t="str">
        <f>IF(基本情報入力シート!X345="","",基本情報入力シート!X345)</f>
        <v/>
      </c>
      <c r="N306" s="339" t="str">
        <f>IF(基本情報入力シート!Y345="","",基本情報入力シート!Y345)</f>
        <v/>
      </c>
      <c r="O306" s="44"/>
      <c r="P306" s="1011"/>
      <c r="Q306" s="1011"/>
      <c r="R306" s="475" t="str">
        <f>IFERROR(IF(OR('別紙様式3-2（４・５月）'!Z308="ベア加算",'別紙様式3-2（４・５月）'!R308=""),"",P306*VLOOKUP(N306,【参考】数式用!$AD$2:$AH$37,MATCH(O306,【参考】数式用!$K$4:$N$4,0)+1,0)),"")</f>
        <v/>
      </c>
      <c r="S306" s="54"/>
      <c r="T306" s="1011"/>
      <c r="U306" s="1011"/>
      <c r="V306" s="483" t="str">
        <f>IFERROR(IF(AND('別紙様式3-2（４・５月）'!O308="",O306&lt;&gt;""),P306,P306*VLOOKUP(AF306,【参考】数式用4!$EY$3:$GF$106,MATCH(N306,【参考】数式用4!$EY$2:$GF$2,0))),"")</f>
        <v/>
      </c>
      <c r="W306" s="44"/>
      <c r="X306" s="464"/>
      <c r="Y306" s="992" t="str">
        <f>IFERROR(IF(OR('別紙様式3-2（４・５月）'!R308="",'別紙様式3-2（４・５月）'!Z308="ベア加算"),"",X306*VLOOKUP(N306,【参考】数式用!$AD$2:$AH$37,MATCH(W306,【参考】数式用!$K$4:$N$4,0)+1,0)),"")</f>
        <v/>
      </c>
      <c r="Z306" s="992"/>
      <c r="AA306" s="54"/>
      <c r="AB306" s="464"/>
      <c r="AC306" s="340" t="str">
        <f>IFERROR(IF(AND('別紙様式3-2（４・５月）'!O308="",W306&lt;&gt;"",W306&lt;&gt;"―"),X306,X306*VLOOKUP(AG306,【参考】数式用4!$EY$3:$GF$106,MATCH(N306,【参考】数式用4!$EY$2:$GF$2,0))),"")</f>
        <v/>
      </c>
      <c r="AD306" s="462" t="str">
        <f t="shared" si="8"/>
        <v/>
      </c>
      <c r="AE306" s="420" t="str">
        <f t="shared" si="9"/>
        <v/>
      </c>
      <c r="AF306" s="333" t="str">
        <f>IF(O306="","",'別紙様式3-2（４・５月）'!O308&amp;'別紙様式3-2（４・５月）'!P308&amp;'別紙様式3-2（４・５月）'!Q308&amp;"から"&amp;O306)</f>
        <v/>
      </c>
      <c r="AG306" s="333" t="str">
        <f>IF(OR(W306="",W306="―"),"",'別紙様式3-2（４・５月）'!O308&amp;'別紙様式3-2（４・５月）'!P308&amp;'別紙様式3-2（４・５月）'!Q308&amp;"から"&amp;W306)</f>
        <v/>
      </c>
      <c r="AH306" s="306"/>
      <c r="AI306" s="306"/>
      <c r="AJ306" s="306"/>
      <c r="AK306" s="306"/>
      <c r="AL306" s="306"/>
      <c r="AM306" s="306"/>
      <c r="AN306" s="306"/>
      <c r="AO306" s="306"/>
    </row>
    <row r="307" spans="1:41" customFormat="1" ht="25" customHeight="1">
      <c r="A307" s="334">
        <v>292</v>
      </c>
      <c r="B307" s="909" t="str">
        <f>IF(基本情報入力シート!C346="","",基本情報入力シート!C346)</f>
        <v/>
      </c>
      <c r="C307" s="909"/>
      <c r="D307" s="909"/>
      <c r="E307" s="909"/>
      <c r="F307" s="909"/>
      <c r="G307" s="909"/>
      <c r="H307" s="909"/>
      <c r="I307" s="909"/>
      <c r="J307" s="325" t="str">
        <f>IF(基本情報入力シート!M346="","",基本情報入力シート!M346)</f>
        <v/>
      </c>
      <c r="K307" s="325" t="str">
        <f>IF(基本情報入力シート!R346="","",基本情報入力シート!R346)</f>
        <v/>
      </c>
      <c r="L307" s="325" t="str">
        <f>IF(基本情報入力シート!W346="","",基本情報入力シート!W346)</f>
        <v/>
      </c>
      <c r="M307" s="335" t="str">
        <f>IF(基本情報入力シート!X346="","",基本情報入力シート!X346)</f>
        <v/>
      </c>
      <c r="N307" s="339" t="str">
        <f>IF(基本情報入力シート!Y346="","",基本情報入力シート!Y346)</f>
        <v/>
      </c>
      <c r="O307" s="44"/>
      <c r="P307" s="1011"/>
      <c r="Q307" s="1011"/>
      <c r="R307" s="475" t="str">
        <f>IFERROR(IF(OR('別紙様式3-2（４・５月）'!Z309="ベア加算",'別紙様式3-2（４・５月）'!R309=""),"",P307*VLOOKUP(N307,【参考】数式用!$AD$2:$AH$37,MATCH(O307,【参考】数式用!$K$4:$N$4,0)+1,0)),"")</f>
        <v/>
      </c>
      <c r="S307" s="54"/>
      <c r="T307" s="1011"/>
      <c r="U307" s="1011"/>
      <c r="V307" s="483" t="str">
        <f>IFERROR(IF(AND('別紙様式3-2（４・５月）'!O309="",O307&lt;&gt;""),P307,P307*VLOOKUP(AF307,【参考】数式用4!$EY$3:$GF$106,MATCH(N307,【参考】数式用4!$EY$2:$GF$2,0))),"")</f>
        <v/>
      </c>
      <c r="W307" s="44"/>
      <c r="X307" s="464"/>
      <c r="Y307" s="992" t="str">
        <f>IFERROR(IF(OR('別紙様式3-2（４・５月）'!R309="",'別紙様式3-2（４・５月）'!Z309="ベア加算"),"",X307*VLOOKUP(N307,【参考】数式用!$AD$2:$AH$37,MATCH(W307,【参考】数式用!$K$4:$N$4,0)+1,0)),"")</f>
        <v/>
      </c>
      <c r="Z307" s="992"/>
      <c r="AA307" s="54"/>
      <c r="AB307" s="464"/>
      <c r="AC307" s="340" t="str">
        <f>IFERROR(IF(AND('別紙様式3-2（４・５月）'!O309="",W307&lt;&gt;"",W307&lt;&gt;"―"),X307,X307*VLOOKUP(AG307,【参考】数式用4!$EY$3:$GF$106,MATCH(N307,【参考】数式用4!$EY$2:$GF$2,0))),"")</f>
        <v/>
      </c>
      <c r="AD307" s="462" t="str">
        <f t="shared" si="8"/>
        <v/>
      </c>
      <c r="AE307" s="420" t="str">
        <f t="shared" si="9"/>
        <v/>
      </c>
      <c r="AF307" s="333" t="str">
        <f>IF(O307="","",'別紙様式3-2（４・５月）'!O309&amp;'別紙様式3-2（４・５月）'!P309&amp;'別紙様式3-2（４・５月）'!Q309&amp;"から"&amp;O307)</f>
        <v/>
      </c>
      <c r="AG307" s="333" t="str">
        <f>IF(OR(W307="",W307="―"),"",'別紙様式3-2（４・５月）'!O309&amp;'別紙様式3-2（４・５月）'!P309&amp;'別紙様式3-2（４・５月）'!Q309&amp;"から"&amp;W307)</f>
        <v/>
      </c>
      <c r="AH307" s="306"/>
      <c r="AI307" s="306"/>
      <c r="AJ307" s="306"/>
      <c r="AK307" s="306"/>
      <c r="AL307" s="306"/>
      <c r="AM307" s="306"/>
      <c r="AN307" s="306"/>
      <c r="AO307" s="306"/>
    </row>
    <row r="308" spans="1:41" customFormat="1" ht="25" customHeight="1">
      <c r="A308" s="334">
        <v>293</v>
      </c>
      <c r="B308" s="909" t="str">
        <f>IF(基本情報入力シート!C347="","",基本情報入力シート!C347)</f>
        <v/>
      </c>
      <c r="C308" s="909"/>
      <c r="D308" s="909"/>
      <c r="E308" s="909"/>
      <c r="F308" s="909"/>
      <c r="G308" s="909"/>
      <c r="H308" s="909"/>
      <c r="I308" s="909"/>
      <c r="J308" s="325" t="str">
        <f>IF(基本情報入力シート!M347="","",基本情報入力シート!M347)</f>
        <v/>
      </c>
      <c r="K308" s="325" t="str">
        <f>IF(基本情報入力シート!R347="","",基本情報入力シート!R347)</f>
        <v/>
      </c>
      <c r="L308" s="325" t="str">
        <f>IF(基本情報入力シート!W347="","",基本情報入力シート!W347)</f>
        <v/>
      </c>
      <c r="M308" s="335" t="str">
        <f>IF(基本情報入力シート!X347="","",基本情報入力シート!X347)</f>
        <v/>
      </c>
      <c r="N308" s="339" t="str">
        <f>IF(基本情報入力シート!Y347="","",基本情報入力シート!Y347)</f>
        <v/>
      </c>
      <c r="O308" s="44"/>
      <c r="P308" s="1011"/>
      <c r="Q308" s="1011"/>
      <c r="R308" s="475" t="str">
        <f>IFERROR(IF(OR('別紙様式3-2（４・５月）'!Z310="ベア加算",'別紙様式3-2（４・５月）'!R310=""),"",P308*VLOOKUP(N308,【参考】数式用!$AD$2:$AH$37,MATCH(O308,【参考】数式用!$K$4:$N$4,0)+1,0)),"")</f>
        <v/>
      </c>
      <c r="S308" s="54"/>
      <c r="T308" s="1011"/>
      <c r="U308" s="1011"/>
      <c r="V308" s="483" t="str">
        <f>IFERROR(IF(AND('別紙様式3-2（４・５月）'!O310="",O308&lt;&gt;""),P308,P308*VLOOKUP(AF308,【参考】数式用4!$EY$3:$GF$106,MATCH(N308,【参考】数式用4!$EY$2:$GF$2,0))),"")</f>
        <v/>
      </c>
      <c r="W308" s="44"/>
      <c r="X308" s="464"/>
      <c r="Y308" s="992" t="str">
        <f>IFERROR(IF(OR('別紙様式3-2（４・５月）'!R310="",'別紙様式3-2（４・５月）'!Z310="ベア加算"),"",X308*VLOOKUP(N308,【参考】数式用!$AD$2:$AH$37,MATCH(W308,【参考】数式用!$K$4:$N$4,0)+1,0)),"")</f>
        <v/>
      </c>
      <c r="Z308" s="992"/>
      <c r="AA308" s="54"/>
      <c r="AB308" s="464"/>
      <c r="AC308" s="340" t="str">
        <f>IFERROR(IF(AND('別紙様式3-2（４・５月）'!O310="",W308&lt;&gt;"",W308&lt;&gt;"―"),X308,X308*VLOOKUP(AG308,【参考】数式用4!$EY$3:$GF$106,MATCH(N308,【参考】数式用4!$EY$2:$GF$2,0))),"")</f>
        <v/>
      </c>
      <c r="AD308" s="462" t="str">
        <f t="shared" si="8"/>
        <v/>
      </c>
      <c r="AE308" s="420" t="str">
        <f t="shared" si="9"/>
        <v/>
      </c>
      <c r="AF308" s="333" t="str">
        <f>IF(O308="","",'別紙様式3-2（４・５月）'!O310&amp;'別紙様式3-2（４・５月）'!P310&amp;'別紙様式3-2（４・５月）'!Q310&amp;"から"&amp;O308)</f>
        <v/>
      </c>
      <c r="AG308" s="333" t="str">
        <f>IF(OR(W308="",W308="―"),"",'別紙様式3-2（４・５月）'!O310&amp;'別紙様式3-2（４・５月）'!P310&amp;'別紙様式3-2（４・５月）'!Q310&amp;"から"&amp;W308)</f>
        <v/>
      </c>
      <c r="AH308" s="306"/>
      <c r="AI308" s="306"/>
      <c r="AJ308" s="306"/>
      <c r="AK308" s="306"/>
      <c r="AL308" s="306"/>
      <c r="AM308" s="306"/>
      <c r="AN308" s="306"/>
      <c r="AO308" s="306"/>
    </row>
    <row r="309" spans="1:41" customFormat="1" ht="25" customHeight="1">
      <c r="A309" s="334">
        <v>294</v>
      </c>
      <c r="B309" s="909" t="str">
        <f>IF(基本情報入力シート!C348="","",基本情報入力シート!C348)</f>
        <v/>
      </c>
      <c r="C309" s="909"/>
      <c r="D309" s="909"/>
      <c r="E309" s="909"/>
      <c r="F309" s="909"/>
      <c r="G309" s="909"/>
      <c r="H309" s="909"/>
      <c r="I309" s="909"/>
      <c r="J309" s="325" t="str">
        <f>IF(基本情報入力シート!M348="","",基本情報入力シート!M348)</f>
        <v/>
      </c>
      <c r="K309" s="325" t="str">
        <f>IF(基本情報入力シート!R348="","",基本情報入力シート!R348)</f>
        <v/>
      </c>
      <c r="L309" s="325" t="str">
        <f>IF(基本情報入力シート!W348="","",基本情報入力シート!W348)</f>
        <v/>
      </c>
      <c r="M309" s="335" t="str">
        <f>IF(基本情報入力シート!X348="","",基本情報入力シート!X348)</f>
        <v/>
      </c>
      <c r="N309" s="339" t="str">
        <f>IF(基本情報入力シート!Y348="","",基本情報入力シート!Y348)</f>
        <v/>
      </c>
      <c r="O309" s="44"/>
      <c r="P309" s="1011"/>
      <c r="Q309" s="1011"/>
      <c r="R309" s="475" t="str">
        <f>IFERROR(IF(OR('別紙様式3-2（４・５月）'!Z311="ベア加算",'別紙様式3-2（４・５月）'!R311=""),"",P309*VLOOKUP(N309,【参考】数式用!$AD$2:$AH$37,MATCH(O309,【参考】数式用!$K$4:$N$4,0)+1,0)),"")</f>
        <v/>
      </c>
      <c r="S309" s="54"/>
      <c r="T309" s="1011"/>
      <c r="U309" s="1011"/>
      <c r="V309" s="483" t="str">
        <f>IFERROR(IF(AND('別紙様式3-2（４・５月）'!O311="",O309&lt;&gt;""),P309,P309*VLOOKUP(AF309,【参考】数式用4!$EY$3:$GF$106,MATCH(N309,【参考】数式用4!$EY$2:$GF$2,0))),"")</f>
        <v/>
      </c>
      <c r="W309" s="44"/>
      <c r="X309" s="464"/>
      <c r="Y309" s="992" t="str">
        <f>IFERROR(IF(OR('別紙様式3-2（４・５月）'!R311="",'別紙様式3-2（４・５月）'!Z311="ベア加算"),"",X309*VLOOKUP(N309,【参考】数式用!$AD$2:$AH$37,MATCH(W309,【参考】数式用!$K$4:$N$4,0)+1,0)),"")</f>
        <v/>
      </c>
      <c r="Z309" s="992"/>
      <c r="AA309" s="54"/>
      <c r="AB309" s="464"/>
      <c r="AC309" s="340" t="str">
        <f>IFERROR(IF(AND('別紙様式3-2（４・５月）'!O311="",W309&lt;&gt;"",W309&lt;&gt;"―"),X309,X309*VLOOKUP(AG309,【参考】数式用4!$EY$3:$GF$106,MATCH(N309,【参考】数式用4!$EY$2:$GF$2,0))),"")</f>
        <v/>
      </c>
      <c r="AD309" s="462" t="str">
        <f t="shared" si="8"/>
        <v/>
      </c>
      <c r="AE309" s="420" t="str">
        <f t="shared" si="9"/>
        <v/>
      </c>
      <c r="AF309" s="333" t="str">
        <f>IF(O309="","",'別紙様式3-2（４・５月）'!O311&amp;'別紙様式3-2（４・５月）'!P311&amp;'別紙様式3-2（４・５月）'!Q311&amp;"から"&amp;O309)</f>
        <v/>
      </c>
      <c r="AG309" s="333" t="str">
        <f>IF(OR(W309="",W309="―"),"",'別紙様式3-2（４・５月）'!O311&amp;'別紙様式3-2（４・５月）'!P311&amp;'別紙様式3-2（４・５月）'!Q311&amp;"から"&amp;W309)</f>
        <v/>
      </c>
      <c r="AH309" s="306"/>
      <c r="AI309" s="306"/>
      <c r="AJ309" s="306"/>
      <c r="AK309" s="306"/>
      <c r="AL309" s="306"/>
      <c r="AM309" s="306"/>
      <c r="AN309" s="306"/>
      <c r="AO309" s="306"/>
    </row>
    <row r="310" spans="1:41" customFormat="1" ht="25" customHeight="1">
      <c r="A310" s="334">
        <v>295</v>
      </c>
      <c r="B310" s="909" t="str">
        <f>IF(基本情報入力シート!C349="","",基本情報入力シート!C349)</f>
        <v/>
      </c>
      <c r="C310" s="909"/>
      <c r="D310" s="909"/>
      <c r="E310" s="909"/>
      <c r="F310" s="909"/>
      <c r="G310" s="909"/>
      <c r="H310" s="909"/>
      <c r="I310" s="909"/>
      <c r="J310" s="325" t="str">
        <f>IF(基本情報入力シート!M349="","",基本情報入力シート!M349)</f>
        <v/>
      </c>
      <c r="K310" s="325" t="str">
        <f>IF(基本情報入力シート!R349="","",基本情報入力シート!R349)</f>
        <v/>
      </c>
      <c r="L310" s="325" t="str">
        <f>IF(基本情報入力シート!W349="","",基本情報入力シート!W349)</f>
        <v/>
      </c>
      <c r="M310" s="335" t="str">
        <f>IF(基本情報入力シート!X349="","",基本情報入力シート!X349)</f>
        <v/>
      </c>
      <c r="N310" s="339" t="str">
        <f>IF(基本情報入力シート!Y349="","",基本情報入力シート!Y349)</f>
        <v/>
      </c>
      <c r="O310" s="44"/>
      <c r="P310" s="1011"/>
      <c r="Q310" s="1011"/>
      <c r="R310" s="475" t="str">
        <f>IFERROR(IF(OR('別紙様式3-2（４・５月）'!Z312="ベア加算",'別紙様式3-2（４・５月）'!R312=""),"",P310*VLOOKUP(N310,【参考】数式用!$AD$2:$AH$37,MATCH(O310,【参考】数式用!$K$4:$N$4,0)+1,0)),"")</f>
        <v/>
      </c>
      <c r="S310" s="54"/>
      <c r="T310" s="1011"/>
      <c r="U310" s="1011"/>
      <c r="V310" s="483" t="str">
        <f>IFERROR(IF(AND('別紙様式3-2（４・５月）'!O312="",O310&lt;&gt;""),P310,P310*VLOOKUP(AF310,【参考】数式用4!$EY$3:$GF$106,MATCH(N310,【参考】数式用4!$EY$2:$GF$2,0))),"")</f>
        <v/>
      </c>
      <c r="W310" s="44"/>
      <c r="X310" s="464"/>
      <c r="Y310" s="992" t="str">
        <f>IFERROR(IF(OR('別紙様式3-2（４・５月）'!R312="",'別紙様式3-2（４・５月）'!Z312="ベア加算"),"",X310*VLOOKUP(N310,【参考】数式用!$AD$2:$AH$37,MATCH(W310,【参考】数式用!$K$4:$N$4,0)+1,0)),"")</f>
        <v/>
      </c>
      <c r="Z310" s="992"/>
      <c r="AA310" s="54"/>
      <c r="AB310" s="464"/>
      <c r="AC310" s="340" t="str">
        <f>IFERROR(IF(AND('別紙様式3-2（４・５月）'!O312="",W310&lt;&gt;"",W310&lt;&gt;"―"),X310,X310*VLOOKUP(AG310,【参考】数式用4!$EY$3:$GF$106,MATCH(N310,【参考】数式用4!$EY$2:$GF$2,0))),"")</f>
        <v/>
      </c>
      <c r="AD310" s="462" t="str">
        <f t="shared" si="8"/>
        <v/>
      </c>
      <c r="AE310" s="420" t="str">
        <f t="shared" si="9"/>
        <v/>
      </c>
      <c r="AF310" s="333" t="str">
        <f>IF(O310="","",'別紙様式3-2（４・５月）'!O312&amp;'別紙様式3-2（４・５月）'!P312&amp;'別紙様式3-2（４・５月）'!Q312&amp;"から"&amp;O310)</f>
        <v/>
      </c>
      <c r="AG310" s="333" t="str">
        <f>IF(OR(W310="",W310="―"),"",'別紙様式3-2（４・５月）'!O312&amp;'別紙様式3-2（４・５月）'!P312&amp;'別紙様式3-2（４・５月）'!Q312&amp;"から"&amp;W310)</f>
        <v/>
      </c>
      <c r="AH310" s="306"/>
      <c r="AI310" s="306"/>
      <c r="AJ310" s="306"/>
      <c r="AK310" s="306"/>
      <c r="AL310" s="306"/>
      <c r="AM310" s="306"/>
      <c r="AN310" s="306"/>
      <c r="AO310" s="306"/>
    </row>
    <row r="311" spans="1:41" customFormat="1" ht="25" customHeight="1">
      <c r="A311" s="334">
        <v>296</v>
      </c>
      <c r="B311" s="909" t="str">
        <f>IF(基本情報入力シート!C350="","",基本情報入力シート!C350)</f>
        <v/>
      </c>
      <c r="C311" s="909"/>
      <c r="D311" s="909"/>
      <c r="E311" s="909"/>
      <c r="F311" s="909"/>
      <c r="G311" s="909"/>
      <c r="H311" s="909"/>
      <c r="I311" s="909"/>
      <c r="J311" s="325" t="str">
        <f>IF(基本情報入力シート!M350="","",基本情報入力シート!M350)</f>
        <v/>
      </c>
      <c r="K311" s="325" t="str">
        <f>IF(基本情報入力シート!R350="","",基本情報入力シート!R350)</f>
        <v/>
      </c>
      <c r="L311" s="325" t="str">
        <f>IF(基本情報入力シート!W350="","",基本情報入力シート!W350)</f>
        <v/>
      </c>
      <c r="M311" s="335" t="str">
        <f>IF(基本情報入力シート!X350="","",基本情報入力シート!X350)</f>
        <v/>
      </c>
      <c r="N311" s="339" t="str">
        <f>IF(基本情報入力シート!Y350="","",基本情報入力シート!Y350)</f>
        <v/>
      </c>
      <c r="O311" s="44"/>
      <c r="P311" s="1011"/>
      <c r="Q311" s="1011"/>
      <c r="R311" s="475" t="str">
        <f>IFERROR(IF(OR('別紙様式3-2（４・５月）'!Z313="ベア加算",'別紙様式3-2（４・５月）'!R313=""),"",P311*VLOOKUP(N311,【参考】数式用!$AD$2:$AH$37,MATCH(O311,【参考】数式用!$K$4:$N$4,0)+1,0)),"")</f>
        <v/>
      </c>
      <c r="S311" s="54"/>
      <c r="T311" s="1011"/>
      <c r="U311" s="1011"/>
      <c r="V311" s="483" t="str">
        <f>IFERROR(IF(AND('別紙様式3-2（４・５月）'!O313="",O311&lt;&gt;""),P311,P311*VLOOKUP(AF311,【参考】数式用4!$EY$3:$GF$106,MATCH(N311,【参考】数式用4!$EY$2:$GF$2,0))),"")</f>
        <v/>
      </c>
      <c r="W311" s="44"/>
      <c r="X311" s="464"/>
      <c r="Y311" s="992" t="str">
        <f>IFERROR(IF(OR('別紙様式3-2（４・５月）'!R313="",'別紙様式3-2（４・５月）'!Z313="ベア加算"),"",X311*VLOOKUP(N311,【参考】数式用!$AD$2:$AH$37,MATCH(W311,【参考】数式用!$K$4:$N$4,0)+1,0)),"")</f>
        <v/>
      </c>
      <c r="Z311" s="992"/>
      <c r="AA311" s="54"/>
      <c r="AB311" s="464"/>
      <c r="AC311" s="340" t="str">
        <f>IFERROR(IF(AND('別紙様式3-2（４・５月）'!O313="",W311&lt;&gt;"",W311&lt;&gt;"―"),X311,X311*VLOOKUP(AG311,【参考】数式用4!$EY$3:$GF$106,MATCH(N311,【参考】数式用4!$EY$2:$GF$2,0))),"")</f>
        <v/>
      </c>
      <c r="AD311" s="462" t="str">
        <f t="shared" si="8"/>
        <v/>
      </c>
      <c r="AE311" s="420" t="str">
        <f t="shared" si="9"/>
        <v/>
      </c>
      <c r="AF311" s="333" t="str">
        <f>IF(O311="","",'別紙様式3-2（４・５月）'!O313&amp;'別紙様式3-2（４・５月）'!P313&amp;'別紙様式3-2（４・５月）'!Q313&amp;"から"&amp;O311)</f>
        <v/>
      </c>
      <c r="AG311" s="333" t="str">
        <f>IF(OR(W311="",W311="―"),"",'別紙様式3-2（４・５月）'!O313&amp;'別紙様式3-2（４・５月）'!P313&amp;'別紙様式3-2（４・５月）'!Q313&amp;"から"&amp;W311)</f>
        <v/>
      </c>
      <c r="AH311" s="306"/>
      <c r="AI311" s="306"/>
      <c r="AJ311" s="306"/>
      <c r="AK311" s="306"/>
      <c r="AL311" s="306"/>
      <c r="AM311" s="306"/>
      <c r="AN311" s="306"/>
      <c r="AO311" s="306"/>
    </row>
    <row r="312" spans="1:41" customFormat="1" ht="25" customHeight="1">
      <c r="A312" s="334">
        <v>297</v>
      </c>
      <c r="B312" s="909" t="str">
        <f>IF(基本情報入力シート!C351="","",基本情報入力シート!C351)</f>
        <v/>
      </c>
      <c r="C312" s="909"/>
      <c r="D312" s="909"/>
      <c r="E312" s="909"/>
      <c r="F312" s="909"/>
      <c r="G312" s="909"/>
      <c r="H312" s="909"/>
      <c r="I312" s="909"/>
      <c r="J312" s="325" t="str">
        <f>IF(基本情報入力シート!M351="","",基本情報入力シート!M351)</f>
        <v/>
      </c>
      <c r="K312" s="325" t="str">
        <f>IF(基本情報入力シート!R351="","",基本情報入力シート!R351)</f>
        <v/>
      </c>
      <c r="L312" s="325" t="str">
        <f>IF(基本情報入力シート!W351="","",基本情報入力シート!W351)</f>
        <v/>
      </c>
      <c r="M312" s="335" t="str">
        <f>IF(基本情報入力シート!X351="","",基本情報入力シート!X351)</f>
        <v/>
      </c>
      <c r="N312" s="339" t="str">
        <f>IF(基本情報入力シート!Y351="","",基本情報入力シート!Y351)</f>
        <v/>
      </c>
      <c r="O312" s="44"/>
      <c r="P312" s="1011"/>
      <c r="Q312" s="1011"/>
      <c r="R312" s="475" t="str">
        <f>IFERROR(IF(OR('別紙様式3-2（４・５月）'!Z314="ベア加算",'別紙様式3-2（４・５月）'!R314=""),"",P312*VLOOKUP(N312,【参考】数式用!$AD$2:$AH$37,MATCH(O312,【参考】数式用!$K$4:$N$4,0)+1,0)),"")</f>
        <v/>
      </c>
      <c r="S312" s="54"/>
      <c r="T312" s="1011"/>
      <c r="U312" s="1011"/>
      <c r="V312" s="483" t="str">
        <f>IFERROR(IF(AND('別紙様式3-2（４・５月）'!O314="",O312&lt;&gt;""),P312,P312*VLOOKUP(AF312,【参考】数式用4!$EY$3:$GF$106,MATCH(N312,【参考】数式用4!$EY$2:$GF$2,0))),"")</f>
        <v/>
      </c>
      <c r="W312" s="44"/>
      <c r="X312" s="464"/>
      <c r="Y312" s="992" t="str">
        <f>IFERROR(IF(OR('別紙様式3-2（４・５月）'!R314="",'別紙様式3-2（４・５月）'!Z314="ベア加算"),"",X312*VLOOKUP(N312,【参考】数式用!$AD$2:$AH$37,MATCH(W312,【参考】数式用!$K$4:$N$4,0)+1,0)),"")</f>
        <v/>
      </c>
      <c r="Z312" s="992"/>
      <c r="AA312" s="54"/>
      <c r="AB312" s="464"/>
      <c r="AC312" s="340" t="str">
        <f>IFERROR(IF(AND('別紙様式3-2（４・５月）'!O314="",W312&lt;&gt;"",W312&lt;&gt;"―"),X312,X312*VLOOKUP(AG312,【参考】数式用4!$EY$3:$GF$106,MATCH(N312,【参考】数式用4!$EY$2:$GF$2,0))),"")</f>
        <v/>
      </c>
      <c r="AD312" s="462" t="str">
        <f t="shared" si="8"/>
        <v/>
      </c>
      <c r="AE312" s="420" t="str">
        <f t="shared" si="9"/>
        <v/>
      </c>
      <c r="AF312" s="333" t="str">
        <f>IF(O312="","",'別紙様式3-2（４・５月）'!O314&amp;'別紙様式3-2（４・５月）'!P314&amp;'別紙様式3-2（４・５月）'!Q314&amp;"から"&amp;O312)</f>
        <v/>
      </c>
      <c r="AG312" s="333" t="str">
        <f>IF(OR(W312="",W312="―"),"",'別紙様式3-2（４・５月）'!O314&amp;'別紙様式3-2（４・５月）'!P314&amp;'別紙様式3-2（４・５月）'!Q314&amp;"から"&amp;W312)</f>
        <v/>
      </c>
      <c r="AH312" s="306"/>
      <c r="AI312" s="306"/>
      <c r="AJ312" s="306"/>
      <c r="AK312" s="306"/>
      <c r="AL312" s="306"/>
      <c r="AM312" s="306"/>
      <c r="AN312" s="306"/>
      <c r="AO312" s="306"/>
    </row>
    <row r="313" spans="1:41" customFormat="1" ht="25" customHeight="1">
      <c r="A313" s="334">
        <v>298</v>
      </c>
      <c r="B313" s="909" t="str">
        <f>IF(基本情報入力シート!C352="","",基本情報入力シート!C352)</f>
        <v/>
      </c>
      <c r="C313" s="909"/>
      <c r="D313" s="909"/>
      <c r="E313" s="909"/>
      <c r="F313" s="909"/>
      <c r="G313" s="909"/>
      <c r="H313" s="909"/>
      <c r="I313" s="909"/>
      <c r="J313" s="325" t="str">
        <f>IF(基本情報入力シート!M352="","",基本情報入力シート!M352)</f>
        <v/>
      </c>
      <c r="K313" s="325" t="str">
        <f>IF(基本情報入力シート!R352="","",基本情報入力シート!R352)</f>
        <v/>
      </c>
      <c r="L313" s="325" t="str">
        <f>IF(基本情報入力シート!W352="","",基本情報入力シート!W352)</f>
        <v/>
      </c>
      <c r="M313" s="335" t="str">
        <f>IF(基本情報入力シート!X352="","",基本情報入力シート!X352)</f>
        <v/>
      </c>
      <c r="N313" s="339" t="str">
        <f>IF(基本情報入力シート!Y352="","",基本情報入力シート!Y352)</f>
        <v/>
      </c>
      <c r="O313" s="44"/>
      <c r="P313" s="1011"/>
      <c r="Q313" s="1011"/>
      <c r="R313" s="475" t="str">
        <f>IFERROR(IF(OR('別紙様式3-2（４・５月）'!Z315="ベア加算",'別紙様式3-2（４・５月）'!R315=""),"",P313*VLOOKUP(N313,【参考】数式用!$AD$2:$AH$37,MATCH(O313,【参考】数式用!$K$4:$N$4,0)+1,0)),"")</f>
        <v/>
      </c>
      <c r="S313" s="54"/>
      <c r="T313" s="1011"/>
      <c r="U313" s="1011"/>
      <c r="V313" s="483" t="str">
        <f>IFERROR(IF(AND('別紙様式3-2（４・５月）'!O315="",O313&lt;&gt;""),P313,P313*VLOOKUP(AF313,【参考】数式用4!$EY$3:$GF$106,MATCH(N313,【参考】数式用4!$EY$2:$GF$2,0))),"")</f>
        <v/>
      </c>
      <c r="W313" s="44"/>
      <c r="X313" s="464"/>
      <c r="Y313" s="992" t="str">
        <f>IFERROR(IF(OR('別紙様式3-2（４・５月）'!R315="",'別紙様式3-2（４・５月）'!Z315="ベア加算"),"",X313*VLOOKUP(N313,【参考】数式用!$AD$2:$AH$37,MATCH(W313,【参考】数式用!$K$4:$N$4,0)+1,0)),"")</f>
        <v/>
      </c>
      <c r="Z313" s="992"/>
      <c r="AA313" s="54"/>
      <c r="AB313" s="464"/>
      <c r="AC313" s="340" t="str">
        <f>IFERROR(IF(AND('別紙様式3-2（４・５月）'!O315="",W313&lt;&gt;"",W313&lt;&gt;"―"),X313,X313*VLOOKUP(AG313,【参考】数式用4!$EY$3:$GF$106,MATCH(N313,【参考】数式用4!$EY$2:$GF$2,0))),"")</f>
        <v/>
      </c>
      <c r="AD313" s="462" t="str">
        <f t="shared" si="8"/>
        <v/>
      </c>
      <c r="AE313" s="420" t="str">
        <f t="shared" si="9"/>
        <v/>
      </c>
      <c r="AF313" s="333" t="str">
        <f>IF(O313="","",'別紙様式3-2（４・５月）'!O315&amp;'別紙様式3-2（４・５月）'!P315&amp;'別紙様式3-2（４・５月）'!Q315&amp;"から"&amp;O313)</f>
        <v/>
      </c>
      <c r="AG313" s="333" t="str">
        <f>IF(OR(W313="",W313="―"),"",'別紙様式3-2（４・５月）'!O315&amp;'別紙様式3-2（４・５月）'!P315&amp;'別紙様式3-2（４・５月）'!Q315&amp;"から"&amp;W313)</f>
        <v/>
      </c>
      <c r="AH313" s="306"/>
      <c r="AI313" s="306"/>
      <c r="AJ313" s="306"/>
      <c r="AK313" s="306"/>
      <c r="AL313" s="306"/>
      <c r="AM313" s="306"/>
      <c r="AN313" s="306"/>
      <c r="AO313" s="306"/>
    </row>
    <row r="314" spans="1:41" s="324" customFormat="1" ht="25" customHeight="1">
      <c r="A314" s="469" t="s">
        <v>286</v>
      </c>
      <c r="B314" s="909" t="str">
        <f>IF(基本情報入力シート!C353="","",基本情報入力シート!C353)</f>
        <v/>
      </c>
      <c r="C314" s="909"/>
      <c r="D314" s="909"/>
      <c r="E314" s="909"/>
      <c r="F314" s="909"/>
      <c r="G314" s="909"/>
      <c r="H314" s="909"/>
      <c r="I314" s="909"/>
      <c r="J314" s="325" t="str">
        <f>IF(基本情報入力シート!M353="","",基本情報入力シート!M353)</f>
        <v/>
      </c>
      <c r="K314" s="325" t="str">
        <f>IF(基本情報入力シート!R353="","",基本情報入力シート!R353)</f>
        <v/>
      </c>
      <c r="L314" s="325" t="str">
        <f>IF(基本情報入力シート!W353="","",基本情報入力シート!W353)</f>
        <v/>
      </c>
      <c r="M314" s="335" t="str">
        <f>IF(基本情報入力シート!X353="","",基本情報入力シート!X353)</f>
        <v/>
      </c>
      <c r="N314" s="339" t="str">
        <f>IF(基本情報入力シート!Y353="","",基本情報入力シート!Y353)</f>
        <v/>
      </c>
      <c r="O314" s="44"/>
      <c r="P314" s="1011"/>
      <c r="Q314" s="1011"/>
      <c r="R314" s="475" t="str">
        <f>IFERROR(IF(OR('別紙様式3-2（４・５月）'!Z316="ベア加算",'別紙様式3-2（４・５月）'!R316=""),"",P314*VLOOKUP(N314,【参考】数式用!$AD$2:$AH$37,MATCH(O314,【参考】数式用!$K$4:$N$4,0)+1,0)),"")</f>
        <v/>
      </c>
      <c r="S314" s="54"/>
      <c r="T314" s="1011"/>
      <c r="U314" s="1011"/>
      <c r="V314" s="483" t="str">
        <f>IFERROR(IF(AND('別紙様式3-2（４・５月）'!O316="",O314&lt;&gt;""),P314,P314*VLOOKUP(AF314,【参考】数式用4!$EY$3:$GF$106,MATCH(N314,【参考】数式用4!$EY$2:$GF$2,0))),"")</f>
        <v/>
      </c>
      <c r="W314" s="44"/>
      <c r="X314" s="464"/>
      <c r="Y314" s="992" t="str">
        <f>IFERROR(IF(OR('別紙様式3-2（４・５月）'!R316="",'別紙様式3-2（４・５月）'!Z316="ベア加算"),"",X314*VLOOKUP(N314,【参考】数式用!$AD$2:$AH$37,MATCH(W314,【参考】数式用!$K$4:$N$4,0)+1,0)),"")</f>
        <v/>
      </c>
      <c r="Z314" s="992"/>
      <c r="AA314" s="54"/>
      <c r="AB314" s="464"/>
      <c r="AC314" s="340" t="str">
        <f>IFERROR(IF(AND('別紙様式3-2（４・５月）'!O316="",W314&lt;&gt;"",W314&lt;&gt;"―"),X314,X314*VLOOKUP(AG314,【参考】数式用4!$EY$3:$GF$106,MATCH(N314,【参考】数式用4!$EY$2:$GF$2,0))),"")</f>
        <v/>
      </c>
      <c r="AD314" s="462" t="str">
        <f t="shared" si="8"/>
        <v/>
      </c>
      <c r="AE314" s="420" t="str">
        <f t="shared" si="9"/>
        <v/>
      </c>
      <c r="AF314" s="419" t="str">
        <f>IF(O314="","",'別紙様式3-2（４・５月）'!O316&amp;'別紙様式3-2（４・５月）'!P316&amp;'別紙様式3-2（４・５月）'!Q316&amp;"から"&amp;O314)</f>
        <v/>
      </c>
      <c r="AG314" s="333" t="str">
        <f>IF(OR(W314="",W314="―"),"",'別紙様式3-2（４・５月）'!O316&amp;'別紙様式3-2（４・５月）'!P316&amp;'別紙様式3-2（４・５月）'!Q316&amp;"から"&amp;W314)</f>
        <v/>
      </c>
    </row>
    <row r="315" spans="1:41" ht="25" customHeight="1">
      <c r="A315" s="334">
        <v>299</v>
      </c>
      <c r="B315" s="909" t="str">
        <f>IF(基本情報入力シート!C354="","",基本情報入力シート!C354)</f>
        <v/>
      </c>
      <c r="C315" s="909"/>
      <c r="D315" s="909"/>
      <c r="E315" s="909"/>
      <c r="F315" s="909"/>
      <c r="G315" s="909"/>
      <c r="H315" s="909"/>
      <c r="I315" s="909"/>
      <c r="J315" s="325" t="str">
        <f>IF(基本情報入力シート!M354="","",基本情報入力シート!M354)</f>
        <v/>
      </c>
      <c r="K315" s="325" t="str">
        <f>IF(基本情報入力シート!R354="","",基本情報入力シート!R354)</f>
        <v/>
      </c>
      <c r="L315" s="325" t="str">
        <f>IF(基本情報入力シート!W354="","",基本情報入力シート!W354)</f>
        <v/>
      </c>
      <c r="M315" s="335" t="str">
        <f>IF(基本情報入力シート!X354="","",基本情報入力シート!X354)</f>
        <v/>
      </c>
      <c r="N315" s="339" t="str">
        <f>IF(基本情報入力シート!Y354="","",基本情報入力シート!Y354)</f>
        <v/>
      </c>
      <c r="O315" s="44"/>
      <c r="P315" s="1011"/>
      <c r="Q315" s="1011"/>
      <c r="R315" s="475" t="str">
        <f>IFERROR(IF(OR('別紙様式3-2（４・５月）'!Z317="ベア加算",'別紙様式3-2（４・５月）'!R317=""),"",P315*VLOOKUP(N315,【参考】数式用!$AD$2:$AH$37,MATCH(O315,【参考】数式用!$K$4:$N$4,0)+1,0)),"")</f>
        <v/>
      </c>
      <c r="S315" s="54"/>
      <c r="T315" s="1011"/>
      <c r="U315" s="1011"/>
      <c r="V315" s="483" t="str">
        <f>IFERROR(IF(AND('別紙様式3-2（４・５月）'!O317="",O315&lt;&gt;""),P315,P315*VLOOKUP(AF315,【参考】数式用4!$EY$3:$GF$106,MATCH(N315,【参考】数式用4!$EY$2:$GF$2,0))),"")</f>
        <v/>
      </c>
      <c r="W315" s="44"/>
      <c r="X315" s="464"/>
      <c r="Y315" s="992" t="str">
        <f>IFERROR(IF(OR('別紙様式3-2（４・５月）'!R317="",'別紙様式3-2（４・５月）'!Z317="ベア加算"),"",X315*VLOOKUP(N315,【参考】数式用!$AD$2:$AH$37,MATCH(W315,【参考】数式用!$K$4:$N$4,0)+1,0)),"")</f>
        <v/>
      </c>
      <c r="Z315" s="992"/>
      <c r="AA315" s="54"/>
      <c r="AB315" s="464"/>
      <c r="AC315" s="340" t="str">
        <f>IFERROR(IF(AND('別紙様式3-2（４・５月）'!O317="",W315&lt;&gt;"",W315&lt;&gt;"―"),X315,X315*VLOOKUP(AG315,【参考】数式用4!$EY$3:$GF$106,MATCH(N315,【参考】数式用4!$EY$2:$GF$2,0))),"")</f>
        <v/>
      </c>
      <c r="AD315" s="462" t="str">
        <f t="shared" si="8"/>
        <v/>
      </c>
      <c r="AE315" s="420" t="str">
        <f t="shared" si="9"/>
        <v/>
      </c>
      <c r="AF315" s="419" t="str">
        <f>IF(O315="","",'別紙様式3-2（４・５月）'!O317&amp;'別紙様式3-2（４・５月）'!P317&amp;'別紙様式3-2（４・５月）'!Q317&amp;"から"&amp;O315)</f>
        <v/>
      </c>
      <c r="AG315" s="333" t="str">
        <f>IF(OR(W315="",W315="―"),"",'別紙様式3-2（４・５月）'!O317&amp;'別紙様式3-2（４・５月）'!P317&amp;'別紙様式3-2（４・５月）'!Q317&amp;"から"&amp;W315)</f>
        <v/>
      </c>
    </row>
    <row r="316" spans="1:41" ht="25" customHeight="1">
      <c r="A316" s="334">
        <v>300</v>
      </c>
      <c r="B316" s="909" t="str">
        <f>IF(基本情報入力シート!C355="","",基本情報入力シート!C355)</f>
        <v/>
      </c>
      <c r="C316" s="909"/>
      <c r="D316" s="909"/>
      <c r="E316" s="909"/>
      <c r="F316" s="909"/>
      <c r="G316" s="909"/>
      <c r="H316" s="909"/>
      <c r="I316" s="909"/>
      <c r="J316" s="325" t="str">
        <f>IF(基本情報入力シート!M355="","",基本情報入力シート!M355)</f>
        <v/>
      </c>
      <c r="K316" s="325" t="str">
        <f>IF(基本情報入力シート!R355="","",基本情報入力シート!R355)</f>
        <v/>
      </c>
      <c r="L316" s="325" t="str">
        <f>IF(基本情報入力シート!W355="","",基本情報入力シート!W355)</f>
        <v/>
      </c>
      <c r="M316" s="335" t="str">
        <f>IF(基本情報入力シート!X355="","",基本情報入力シート!X355)</f>
        <v/>
      </c>
      <c r="N316" s="339" t="str">
        <f>IF(基本情報入力シート!Y355="","",基本情報入力シート!Y355)</f>
        <v/>
      </c>
      <c r="O316" s="44"/>
      <c r="P316" s="1011"/>
      <c r="Q316" s="1011"/>
      <c r="R316" s="475" t="str">
        <f>IFERROR(IF(OR('別紙様式3-2（４・５月）'!Z318="ベア加算",'別紙様式3-2（４・５月）'!R318=""),"",P316*VLOOKUP(N316,【参考】数式用!$AD$2:$AH$37,MATCH(O316,【参考】数式用!$K$4:$N$4,0)+1,0)),"")</f>
        <v/>
      </c>
      <c r="S316" s="54"/>
      <c r="T316" s="1011"/>
      <c r="U316" s="1011"/>
      <c r="V316" s="483" t="str">
        <f>IFERROR(IF(AND('別紙様式3-2（４・５月）'!O318="",O316&lt;&gt;""),P316,P316*VLOOKUP(AF316,【参考】数式用4!$EY$3:$GF$106,MATCH(N316,【参考】数式用4!$EY$2:$GF$2,0))),"")</f>
        <v/>
      </c>
      <c r="W316" s="44"/>
      <c r="X316" s="464"/>
      <c r="Y316" s="992" t="str">
        <f>IFERROR(IF(OR('別紙様式3-2（４・５月）'!R318="",'別紙様式3-2（４・５月）'!Z318="ベア加算"),"",X316*VLOOKUP(N316,【参考】数式用!$AD$2:$AH$37,MATCH(W316,【参考】数式用!$K$4:$N$4,0)+1,0)),"")</f>
        <v/>
      </c>
      <c r="Z316" s="992"/>
      <c r="AA316" s="54"/>
      <c r="AB316" s="464"/>
      <c r="AC316" s="340" t="str">
        <f>IFERROR(IF(AND('別紙様式3-2（４・５月）'!O318="",W316&lt;&gt;"",W316&lt;&gt;"―"),X316,X316*VLOOKUP(AG316,【参考】数式用4!$EY$3:$GF$106,MATCH(N316,【参考】数式用4!$EY$2:$GF$2,0))),"")</f>
        <v/>
      </c>
      <c r="AD316" s="462" t="str">
        <f t="shared" si="8"/>
        <v/>
      </c>
      <c r="AE316" s="420" t="str">
        <f t="shared" si="9"/>
        <v/>
      </c>
      <c r="AF316" s="419" t="str">
        <f>IF(O316="","",'別紙様式3-2（４・５月）'!O318&amp;'別紙様式3-2（４・５月）'!P318&amp;'別紙様式3-2（４・５月）'!Q318&amp;"から"&amp;O316)</f>
        <v/>
      </c>
      <c r="AG316" s="333" t="str">
        <f>IF(OR(W316="",W316="―"),"",'別紙様式3-2（４・５月）'!O318&amp;'別紙様式3-2（４・５月）'!P318&amp;'別紙様式3-2（４・５月）'!Q318&amp;"から"&amp;W316)</f>
        <v/>
      </c>
    </row>
    <row r="317" spans="1:41" ht="25" customHeight="1">
      <c r="A317" s="334">
        <v>301</v>
      </c>
      <c r="B317" s="909" t="str">
        <f>IF(基本情報入力シート!C356="","",基本情報入力シート!C356)</f>
        <v/>
      </c>
      <c r="C317" s="909"/>
      <c r="D317" s="909"/>
      <c r="E317" s="909"/>
      <c r="F317" s="909"/>
      <c r="G317" s="909"/>
      <c r="H317" s="909"/>
      <c r="I317" s="909"/>
      <c r="J317" s="325" t="str">
        <f>IF(基本情報入力シート!M356="","",基本情報入力シート!M356)</f>
        <v/>
      </c>
      <c r="K317" s="325" t="str">
        <f>IF(基本情報入力シート!R356="","",基本情報入力シート!R356)</f>
        <v/>
      </c>
      <c r="L317" s="325" t="str">
        <f>IF(基本情報入力シート!W356="","",基本情報入力シート!W356)</f>
        <v/>
      </c>
      <c r="M317" s="335" t="str">
        <f>IF(基本情報入力シート!X356="","",基本情報入力シート!X356)</f>
        <v/>
      </c>
      <c r="N317" s="339" t="str">
        <f>IF(基本情報入力シート!Y356="","",基本情報入力シート!Y356)</f>
        <v/>
      </c>
      <c r="O317" s="44"/>
      <c r="P317" s="1011"/>
      <c r="Q317" s="1011"/>
      <c r="R317" s="475" t="str">
        <f>IFERROR(IF(OR('別紙様式3-2（４・５月）'!Z319="ベア加算",'別紙様式3-2（４・５月）'!R319=""),"",P317*VLOOKUP(N317,【参考】数式用!$AD$2:$AH$37,MATCH(O317,【参考】数式用!$K$4:$N$4,0)+1,0)),"")</f>
        <v/>
      </c>
      <c r="S317" s="54"/>
      <c r="T317" s="1011"/>
      <c r="U317" s="1011"/>
      <c r="V317" s="483" t="str">
        <f>IFERROR(IF(AND('別紙様式3-2（４・５月）'!O319="",O317&lt;&gt;""),P317,P317*VLOOKUP(AF317,【参考】数式用4!$EY$3:$GF$106,MATCH(N317,【参考】数式用4!$EY$2:$GF$2,0))),"")</f>
        <v/>
      </c>
      <c r="W317" s="44"/>
      <c r="X317" s="464"/>
      <c r="Y317" s="992" t="str">
        <f>IFERROR(IF(OR('別紙様式3-2（４・５月）'!R319="",'別紙様式3-2（４・５月）'!Z319="ベア加算"),"",X317*VLOOKUP(N317,【参考】数式用!$AD$2:$AH$37,MATCH(W317,【参考】数式用!$K$4:$N$4,0)+1,0)),"")</f>
        <v/>
      </c>
      <c r="Z317" s="992"/>
      <c r="AA317" s="54"/>
      <c r="AB317" s="464"/>
      <c r="AC317" s="340" t="str">
        <f>IFERROR(IF(AND('別紙様式3-2（４・５月）'!O319="",W317&lt;&gt;"",W317&lt;&gt;"―"),X317,X317*VLOOKUP(AG317,【参考】数式用4!$EY$3:$GF$106,MATCH(N317,【参考】数式用4!$EY$2:$GF$2,0))),"")</f>
        <v/>
      </c>
      <c r="AD317" s="462" t="str">
        <f t="shared" si="8"/>
        <v/>
      </c>
      <c r="AE317" s="420" t="str">
        <f t="shared" si="9"/>
        <v/>
      </c>
      <c r="AF317" s="333" t="str">
        <f>IF(O317="","",'別紙様式3-2（４・５月）'!O319&amp;'別紙様式3-2（４・５月）'!P319&amp;'別紙様式3-2（４・５月）'!Q319&amp;"から"&amp;O317)</f>
        <v/>
      </c>
      <c r="AG317" s="333" t="str">
        <f>IF(OR(W317="",W317="―"),"",'別紙様式3-2（４・５月）'!O319&amp;'別紙様式3-2（４・５月）'!P319&amp;'別紙様式3-2（４・５月）'!Q319&amp;"から"&amp;W317)</f>
        <v/>
      </c>
    </row>
    <row r="318" spans="1:41" ht="25" customHeight="1">
      <c r="A318" s="334">
        <v>302</v>
      </c>
      <c r="B318" s="909" t="str">
        <f>IF(基本情報入力シート!C357="","",基本情報入力シート!C357)</f>
        <v/>
      </c>
      <c r="C318" s="909"/>
      <c r="D318" s="909"/>
      <c r="E318" s="909"/>
      <c r="F318" s="909"/>
      <c r="G318" s="909"/>
      <c r="H318" s="909"/>
      <c r="I318" s="909"/>
      <c r="J318" s="325" t="str">
        <f>IF(基本情報入力シート!M357="","",基本情報入力シート!M357)</f>
        <v/>
      </c>
      <c r="K318" s="325" t="str">
        <f>IF(基本情報入力シート!R357="","",基本情報入力シート!R357)</f>
        <v/>
      </c>
      <c r="L318" s="325" t="str">
        <f>IF(基本情報入力シート!W357="","",基本情報入力シート!W357)</f>
        <v/>
      </c>
      <c r="M318" s="335" t="str">
        <f>IF(基本情報入力シート!X357="","",基本情報入力シート!X357)</f>
        <v/>
      </c>
      <c r="N318" s="339" t="str">
        <f>IF(基本情報入力シート!Y357="","",基本情報入力シート!Y357)</f>
        <v/>
      </c>
      <c r="O318" s="44"/>
      <c r="P318" s="1011"/>
      <c r="Q318" s="1011"/>
      <c r="R318" s="475" t="str">
        <f>IFERROR(IF(OR('別紙様式3-2（４・５月）'!Z320="ベア加算",'別紙様式3-2（４・５月）'!R320=""),"",P318*VLOOKUP(N318,【参考】数式用!$AD$2:$AH$37,MATCH(O318,【参考】数式用!$K$4:$N$4,0)+1,0)),"")</f>
        <v/>
      </c>
      <c r="S318" s="54"/>
      <c r="T318" s="1011"/>
      <c r="U318" s="1011"/>
      <c r="V318" s="483" t="str">
        <f>IFERROR(IF(AND('別紙様式3-2（４・５月）'!O320="",O318&lt;&gt;""),P318,P318*VLOOKUP(AF318,【参考】数式用4!$EY$3:$GF$106,MATCH(N318,【参考】数式用4!$EY$2:$GF$2,0))),"")</f>
        <v/>
      </c>
      <c r="W318" s="44"/>
      <c r="X318" s="464"/>
      <c r="Y318" s="992" t="str">
        <f>IFERROR(IF(OR('別紙様式3-2（４・５月）'!R320="",'別紙様式3-2（４・５月）'!Z320="ベア加算"),"",X318*VLOOKUP(N318,【参考】数式用!$AD$2:$AH$37,MATCH(W318,【参考】数式用!$K$4:$N$4,0)+1,0)),"")</f>
        <v/>
      </c>
      <c r="Z318" s="992"/>
      <c r="AA318" s="54"/>
      <c r="AB318" s="464"/>
      <c r="AC318" s="340" t="str">
        <f>IFERROR(IF(AND('別紙様式3-2（４・５月）'!O320="",W318&lt;&gt;"",W318&lt;&gt;"―"),X318,X318*VLOOKUP(AG318,【参考】数式用4!$EY$3:$GF$106,MATCH(N318,【参考】数式用4!$EY$2:$GF$2,0))),"")</f>
        <v/>
      </c>
      <c r="AD318" s="462" t="str">
        <f t="shared" si="8"/>
        <v/>
      </c>
      <c r="AE318" s="420" t="str">
        <f t="shared" si="9"/>
        <v/>
      </c>
      <c r="AF318" s="333" t="str">
        <f>IF(O318="","",'別紙様式3-2（４・５月）'!O320&amp;'別紙様式3-2（４・５月）'!P320&amp;'別紙様式3-2（４・５月）'!Q320&amp;"から"&amp;O318)</f>
        <v/>
      </c>
      <c r="AG318" s="333" t="str">
        <f>IF(OR(W318="",W318="―"),"",'別紙様式3-2（４・５月）'!O320&amp;'別紙様式3-2（４・５月）'!P320&amp;'別紙様式3-2（４・５月）'!Q320&amp;"から"&amp;W318)</f>
        <v/>
      </c>
    </row>
    <row r="319" spans="1:41" ht="25" customHeight="1">
      <c r="A319" s="334">
        <v>303</v>
      </c>
      <c r="B319" s="909" t="str">
        <f>IF(基本情報入力シート!C358="","",基本情報入力シート!C358)</f>
        <v/>
      </c>
      <c r="C319" s="909"/>
      <c r="D319" s="909"/>
      <c r="E319" s="909"/>
      <c r="F319" s="909"/>
      <c r="G319" s="909"/>
      <c r="H319" s="909"/>
      <c r="I319" s="909"/>
      <c r="J319" s="325" t="str">
        <f>IF(基本情報入力シート!M358="","",基本情報入力シート!M358)</f>
        <v/>
      </c>
      <c r="K319" s="325" t="str">
        <f>IF(基本情報入力シート!R358="","",基本情報入力シート!R358)</f>
        <v/>
      </c>
      <c r="L319" s="325" t="str">
        <f>IF(基本情報入力シート!W358="","",基本情報入力シート!W358)</f>
        <v/>
      </c>
      <c r="M319" s="335" t="str">
        <f>IF(基本情報入力シート!X358="","",基本情報入力シート!X358)</f>
        <v/>
      </c>
      <c r="N319" s="339" t="str">
        <f>IF(基本情報入力シート!Y358="","",基本情報入力シート!Y358)</f>
        <v/>
      </c>
      <c r="O319" s="44"/>
      <c r="P319" s="1011"/>
      <c r="Q319" s="1011"/>
      <c r="R319" s="475" t="str">
        <f>IFERROR(IF(OR('別紙様式3-2（４・５月）'!Z321="ベア加算",'別紙様式3-2（４・５月）'!R321=""),"",P319*VLOOKUP(N319,【参考】数式用!$AD$2:$AH$37,MATCH(O319,【参考】数式用!$K$4:$N$4,0)+1,0)),"")</f>
        <v/>
      </c>
      <c r="S319" s="54"/>
      <c r="T319" s="1011"/>
      <c r="U319" s="1011"/>
      <c r="V319" s="483" t="str">
        <f>IFERROR(IF(AND('別紙様式3-2（４・５月）'!O321="",O319&lt;&gt;""),P319,P319*VLOOKUP(AF319,【参考】数式用4!$EY$3:$GF$106,MATCH(N319,【参考】数式用4!$EY$2:$GF$2,0))),"")</f>
        <v/>
      </c>
      <c r="W319" s="44"/>
      <c r="X319" s="464"/>
      <c r="Y319" s="992" t="str">
        <f>IFERROR(IF(OR('別紙様式3-2（４・５月）'!R321="",'別紙様式3-2（４・５月）'!Z321="ベア加算"),"",X319*VLOOKUP(N319,【参考】数式用!$AD$2:$AH$37,MATCH(W319,【参考】数式用!$K$4:$N$4,0)+1,0)),"")</f>
        <v/>
      </c>
      <c r="Z319" s="992"/>
      <c r="AA319" s="54"/>
      <c r="AB319" s="464"/>
      <c r="AC319" s="340" t="str">
        <f>IFERROR(IF(AND('別紙様式3-2（４・５月）'!O321="",W319&lt;&gt;"",W319&lt;&gt;"―"),X319,X319*VLOOKUP(AG319,【参考】数式用4!$EY$3:$GF$106,MATCH(N319,【参考】数式用4!$EY$2:$GF$2,0))),"")</f>
        <v/>
      </c>
      <c r="AD319" s="462" t="str">
        <f t="shared" si="8"/>
        <v/>
      </c>
      <c r="AE319" s="420" t="str">
        <f t="shared" si="9"/>
        <v/>
      </c>
      <c r="AF319" s="333" t="str">
        <f>IF(O319="","",'別紙様式3-2（４・５月）'!O321&amp;'別紙様式3-2（４・５月）'!P321&amp;'別紙様式3-2（４・５月）'!Q321&amp;"から"&amp;O319)</f>
        <v/>
      </c>
      <c r="AG319" s="333" t="str">
        <f>IF(OR(W319="",W319="―"),"",'別紙様式3-2（４・５月）'!O321&amp;'別紙様式3-2（４・５月）'!P321&amp;'別紙様式3-2（４・５月）'!Q321&amp;"から"&amp;W319)</f>
        <v/>
      </c>
    </row>
    <row r="320" spans="1:41" ht="25" customHeight="1">
      <c r="A320" s="334">
        <v>304</v>
      </c>
      <c r="B320" s="909" t="str">
        <f>IF(基本情報入力シート!C359="","",基本情報入力シート!C359)</f>
        <v/>
      </c>
      <c r="C320" s="909"/>
      <c r="D320" s="909"/>
      <c r="E320" s="909"/>
      <c r="F320" s="909"/>
      <c r="G320" s="909"/>
      <c r="H320" s="909"/>
      <c r="I320" s="909"/>
      <c r="J320" s="325" t="str">
        <f>IF(基本情報入力シート!M359="","",基本情報入力シート!M359)</f>
        <v/>
      </c>
      <c r="K320" s="325" t="str">
        <f>IF(基本情報入力シート!R359="","",基本情報入力シート!R359)</f>
        <v/>
      </c>
      <c r="L320" s="325" t="str">
        <f>IF(基本情報入力シート!W359="","",基本情報入力シート!W359)</f>
        <v/>
      </c>
      <c r="M320" s="335" t="str">
        <f>IF(基本情報入力シート!X359="","",基本情報入力シート!X359)</f>
        <v/>
      </c>
      <c r="N320" s="339" t="str">
        <f>IF(基本情報入力シート!Y359="","",基本情報入力シート!Y359)</f>
        <v/>
      </c>
      <c r="O320" s="44"/>
      <c r="P320" s="1011"/>
      <c r="Q320" s="1011"/>
      <c r="R320" s="475" t="str">
        <f>IFERROR(IF(OR('別紙様式3-2（４・５月）'!Z322="ベア加算",'別紙様式3-2（４・５月）'!R322=""),"",P320*VLOOKUP(N320,【参考】数式用!$AD$2:$AH$37,MATCH(O320,【参考】数式用!$K$4:$N$4,0)+1,0)),"")</f>
        <v/>
      </c>
      <c r="S320" s="54"/>
      <c r="T320" s="1011"/>
      <c r="U320" s="1011"/>
      <c r="V320" s="483" t="str">
        <f>IFERROR(IF(AND('別紙様式3-2（４・５月）'!O322="",O320&lt;&gt;""),P320,P320*VLOOKUP(AF320,【参考】数式用4!$EY$3:$GF$106,MATCH(N320,【参考】数式用4!$EY$2:$GF$2,0))),"")</f>
        <v/>
      </c>
      <c r="W320" s="44"/>
      <c r="X320" s="464"/>
      <c r="Y320" s="992" t="str">
        <f>IFERROR(IF(OR('別紙様式3-2（４・５月）'!R322="",'別紙様式3-2（４・５月）'!Z322="ベア加算"),"",X320*VLOOKUP(N320,【参考】数式用!$AD$2:$AH$37,MATCH(W320,【参考】数式用!$K$4:$N$4,0)+1,0)),"")</f>
        <v/>
      </c>
      <c r="Z320" s="992"/>
      <c r="AA320" s="54"/>
      <c r="AB320" s="464"/>
      <c r="AC320" s="340" t="str">
        <f>IFERROR(IF(AND('別紙様式3-2（４・５月）'!O322="",W320&lt;&gt;"",W320&lt;&gt;"―"),X320,X320*VLOOKUP(AG320,【参考】数式用4!$EY$3:$GF$106,MATCH(N320,【参考】数式用4!$EY$2:$GF$2,0))),"")</f>
        <v/>
      </c>
      <c r="AD320" s="462" t="str">
        <f t="shared" si="8"/>
        <v/>
      </c>
      <c r="AE320" s="420" t="str">
        <f t="shared" si="9"/>
        <v/>
      </c>
      <c r="AF320" s="333" t="str">
        <f>IF(O320="","",'別紙様式3-2（４・５月）'!O322&amp;'別紙様式3-2（４・５月）'!P322&amp;'別紙様式3-2（４・５月）'!Q322&amp;"から"&amp;O320)</f>
        <v/>
      </c>
      <c r="AG320" s="333" t="str">
        <f>IF(OR(W320="",W320="―"),"",'別紙様式3-2（４・５月）'!O322&amp;'別紙様式3-2（４・５月）'!P322&amp;'別紙様式3-2（４・５月）'!Q322&amp;"から"&amp;W320)</f>
        <v/>
      </c>
    </row>
    <row r="321" spans="1:41" ht="25" customHeight="1">
      <c r="A321" s="334">
        <v>305</v>
      </c>
      <c r="B321" s="909" t="str">
        <f>IF(基本情報入力シート!C360="","",基本情報入力シート!C360)</f>
        <v/>
      </c>
      <c r="C321" s="909"/>
      <c r="D321" s="909"/>
      <c r="E321" s="909"/>
      <c r="F321" s="909"/>
      <c r="G321" s="909"/>
      <c r="H321" s="909"/>
      <c r="I321" s="909"/>
      <c r="J321" s="325" t="str">
        <f>IF(基本情報入力シート!M360="","",基本情報入力シート!M360)</f>
        <v/>
      </c>
      <c r="K321" s="325" t="str">
        <f>IF(基本情報入力シート!R360="","",基本情報入力シート!R360)</f>
        <v/>
      </c>
      <c r="L321" s="325" t="str">
        <f>IF(基本情報入力シート!W360="","",基本情報入力シート!W360)</f>
        <v/>
      </c>
      <c r="M321" s="335" t="str">
        <f>IF(基本情報入力シート!X360="","",基本情報入力シート!X360)</f>
        <v/>
      </c>
      <c r="N321" s="339" t="str">
        <f>IF(基本情報入力シート!Y360="","",基本情報入力シート!Y360)</f>
        <v/>
      </c>
      <c r="O321" s="44"/>
      <c r="P321" s="1011"/>
      <c r="Q321" s="1011"/>
      <c r="R321" s="475" t="str">
        <f>IFERROR(IF(OR('別紙様式3-2（４・５月）'!Z323="ベア加算",'別紙様式3-2（４・５月）'!R323=""),"",P321*VLOOKUP(N321,【参考】数式用!$AD$2:$AH$37,MATCH(O321,【参考】数式用!$K$4:$N$4,0)+1,0)),"")</f>
        <v/>
      </c>
      <c r="S321" s="54"/>
      <c r="T321" s="1011"/>
      <c r="U321" s="1011"/>
      <c r="V321" s="483" t="str">
        <f>IFERROR(IF(AND('別紙様式3-2（４・５月）'!O323="",O321&lt;&gt;""),P321,P321*VLOOKUP(AF321,【参考】数式用4!$EY$3:$GF$106,MATCH(N321,【参考】数式用4!$EY$2:$GF$2,0))),"")</f>
        <v/>
      </c>
      <c r="W321" s="44"/>
      <c r="X321" s="464"/>
      <c r="Y321" s="992" t="str">
        <f>IFERROR(IF(OR('別紙様式3-2（４・５月）'!R323="",'別紙様式3-2（４・５月）'!Z323="ベア加算"),"",X321*VLOOKUP(N321,【参考】数式用!$AD$2:$AH$37,MATCH(W321,【参考】数式用!$K$4:$N$4,0)+1,0)),"")</f>
        <v/>
      </c>
      <c r="Z321" s="992"/>
      <c r="AA321" s="54"/>
      <c r="AB321" s="464"/>
      <c r="AC321" s="340" t="str">
        <f>IFERROR(IF(AND('別紙様式3-2（４・５月）'!O323="",W321&lt;&gt;"",W321&lt;&gt;"―"),X321,X321*VLOOKUP(AG321,【参考】数式用4!$EY$3:$GF$106,MATCH(N321,【参考】数式用4!$EY$2:$GF$2,0))),"")</f>
        <v/>
      </c>
      <c r="AD321" s="462" t="str">
        <f t="shared" si="8"/>
        <v/>
      </c>
      <c r="AE321" s="420" t="str">
        <f t="shared" si="9"/>
        <v/>
      </c>
      <c r="AF321" s="333" t="str">
        <f>IF(O321="","",'別紙様式3-2（４・５月）'!O323&amp;'別紙様式3-2（４・５月）'!P323&amp;'別紙様式3-2（４・５月）'!Q323&amp;"から"&amp;O321)</f>
        <v/>
      </c>
      <c r="AG321" s="333" t="str">
        <f>IF(OR(W321="",W321="―"),"",'別紙様式3-2（４・５月）'!O323&amp;'別紙様式3-2（４・５月）'!P323&amp;'別紙様式3-2（４・５月）'!Q323&amp;"から"&amp;W321)</f>
        <v/>
      </c>
    </row>
    <row r="322" spans="1:41" ht="25" customHeight="1">
      <c r="A322" s="334">
        <v>306</v>
      </c>
      <c r="B322" s="909" t="str">
        <f>IF(基本情報入力シート!C361="","",基本情報入力シート!C361)</f>
        <v/>
      </c>
      <c r="C322" s="909"/>
      <c r="D322" s="909"/>
      <c r="E322" s="909"/>
      <c r="F322" s="909"/>
      <c r="G322" s="909"/>
      <c r="H322" s="909"/>
      <c r="I322" s="909"/>
      <c r="J322" s="325" t="str">
        <f>IF(基本情報入力シート!M361="","",基本情報入力シート!M361)</f>
        <v/>
      </c>
      <c r="K322" s="325" t="str">
        <f>IF(基本情報入力シート!R361="","",基本情報入力シート!R361)</f>
        <v/>
      </c>
      <c r="L322" s="325" t="str">
        <f>IF(基本情報入力シート!W361="","",基本情報入力シート!W361)</f>
        <v/>
      </c>
      <c r="M322" s="335" t="str">
        <f>IF(基本情報入力シート!X361="","",基本情報入力シート!X361)</f>
        <v/>
      </c>
      <c r="N322" s="339" t="str">
        <f>IF(基本情報入力シート!Y361="","",基本情報入力シート!Y361)</f>
        <v/>
      </c>
      <c r="O322" s="44"/>
      <c r="P322" s="1011"/>
      <c r="Q322" s="1011"/>
      <c r="R322" s="475" t="str">
        <f>IFERROR(IF(OR('別紙様式3-2（４・５月）'!Z324="ベア加算",'別紙様式3-2（４・５月）'!R324=""),"",P322*VLOOKUP(N322,【参考】数式用!$AD$2:$AH$37,MATCH(O322,【参考】数式用!$K$4:$N$4,0)+1,0)),"")</f>
        <v/>
      </c>
      <c r="S322" s="54"/>
      <c r="T322" s="1011"/>
      <c r="U322" s="1011"/>
      <c r="V322" s="483" t="str">
        <f>IFERROR(IF(AND('別紙様式3-2（４・５月）'!O324="",O322&lt;&gt;""),P322,P322*VLOOKUP(AF322,【参考】数式用4!$EY$3:$GF$106,MATCH(N322,【参考】数式用4!$EY$2:$GF$2,0))),"")</f>
        <v/>
      </c>
      <c r="W322" s="44"/>
      <c r="X322" s="464"/>
      <c r="Y322" s="992" t="str">
        <f>IFERROR(IF(OR('別紙様式3-2（４・５月）'!R324="",'別紙様式3-2（４・５月）'!Z324="ベア加算"),"",X322*VLOOKUP(N322,【参考】数式用!$AD$2:$AH$37,MATCH(W322,【参考】数式用!$K$4:$N$4,0)+1,0)),"")</f>
        <v/>
      </c>
      <c r="Z322" s="992"/>
      <c r="AA322" s="54"/>
      <c r="AB322" s="464"/>
      <c r="AC322" s="340" t="str">
        <f>IFERROR(IF(AND('別紙様式3-2（４・５月）'!O324="",W322&lt;&gt;"",W322&lt;&gt;"―"),X322,X322*VLOOKUP(AG322,【参考】数式用4!$EY$3:$GF$106,MATCH(N322,【参考】数式用4!$EY$2:$GF$2,0))),"")</f>
        <v/>
      </c>
      <c r="AD322" s="462" t="str">
        <f t="shared" si="8"/>
        <v/>
      </c>
      <c r="AE322" s="420" t="str">
        <f t="shared" si="9"/>
        <v/>
      </c>
      <c r="AF322" s="333" t="str">
        <f>IF(O322="","",'別紙様式3-2（４・５月）'!O324&amp;'別紙様式3-2（４・５月）'!P324&amp;'別紙様式3-2（４・５月）'!Q324&amp;"から"&amp;O322)</f>
        <v/>
      </c>
      <c r="AG322" s="333" t="str">
        <f>IF(OR(W322="",W322="―"),"",'別紙様式3-2（４・５月）'!O324&amp;'別紙様式3-2（４・５月）'!P324&amp;'別紙様式3-2（４・５月）'!Q324&amp;"から"&amp;W322)</f>
        <v/>
      </c>
    </row>
    <row r="323" spans="1:41" ht="25" customHeight="1">
      <c r="A323" s="334">
        <v>307</v>
      </c>
      <c r="B323" s="909" t="str">
        <f>IF(基本情報入力シート!C362="","",基本情報入力シート!C362)</f>
        <v/>
      </c>
      <c r="C323" s="909"/>
      <c r="D323" s="909"/>
      <c r="E323" s="909"/>
      <c r="F323" s="909"/>
      <c r="G323" s="909"/>
      <c r="H323" s="909"/>
      <c r="I323" s="909"/>
      <c r="J323" s="325" t="str">
        <f>IF(基本情報入力シート!M362="","",基本情報入力シート!M362)</f>
        <v/>
      </c>
      <c r="K323" s="325" t="str">
        <f>IF(基本情報入力シート!R362="","",基本情報入力シート!R362)</f>
        <v/>
      </c>
      <c r="L323" s="325" t="str">
        <f>IF(基本情報入力シート!W362="","",基本情報入力シート!W362)</f>
        <v/>
      </c>
      <c r="M323" s="335" t="str">
        <f>IF(基本情報入力シート!X362="","",基本情報入力シート!X362)</f>
        <v/>
      </c>
      <c r="N323" s="339" t="str">
        <f>IF(基本情報入力シート!Y362="","",基本情報入力シート!Y362)</f>
        <v/>
      </c>
      <c r="O323" s="44"/>
      <c r="P323" s="1011"/>
      <c r="Q323" s="1011"/>
      <c r="R323" s="475" t="str">
        <f>IFERROR(IF(OR('別紙様式3-2（４・５月）'!Z325="ベア加算",'別紙様式3-2（４・５月）'!R325=""),"",P323*VLOOKUP(N323,【参考】数式用!$AD$2:$AH$37,MATCH(O323,【参考】数式用!$K$4:$N$4,0)+1,0)),"")</f>
        <v/>
      </c>
      <c r="S323" s="54"/>
      <c r="T323" s="1011"/>
      <c r="U323" s="1011"/>
      <c r="V323" s="483" t="str">
        <f>IFERROR(IF(AND('別紙様式3-2（４・５月）'!O325="",O323&lt;&gt;""),P323,P323*VLOOKUP(AF323,【参考】数式用4!$EY$3:$GF$106,MATCH(N323,【参考】数式用4!$EY$2:$GF$2,0))),"")</f>
        <v/>
      </c>
      <c r="W323" s="44"/>
      <c r="X323" s="464"/>
      <c r="Y323" s="992" t="str">
        <f>IFERROR(IF(OR('別紙様式3-2（４・５月）'!R325="",'別紙様式3-2（４・５月）'!Z325="ベア加算"),"",X323*VLOOKUP(N323,【参考】数式用!$AD$2:$AH$37,MATCH(W323,【参考】数式用!$K$4:$N$4,0)+1,0)),"")</f>
        <v/>
      </c>
      <c r="Z323" s="992"/>
      <c r="AA323" s="54"/>
      <c r="AB323" s="464"/>
      <c r="AC323" s="340" t="str">
        <f>IFERROR(IF(AND('別紙様式3-2（４・５月）'!O325="",W323&lt;&gt;"",W323&lt;&gt;"―"),X323,X323*VLOOKUP(AG323,【参考】数式用4!$EY$3:$GF$106,MATCH(N323,【参考】数式用4!$EY$2:$GF$2,0))),"")</f>
        <v/>
      </c>
      <c r="AD323" s="462" t="str">
        <f t="shared" si="8"/>
        <v/>
      </c>
      <c r="AE323" s="420" t="str">
        <f t="shared" si="9"/>
        <v/>
      </c>
      <c r="AF323" s="333" t="str">
        <f>IF(O323="","",'別紙様式3-2（４・５月）'!O325&amp;'別紙様式3-2（４・５月）'!P325&amp;'別紙様式3-2（４・５月）'!Q325&amp;"から"&amp;O323)</f>
        <v/>
      </c>
      <c r="AG323" s="333" t="str">
        <f>IF(OR(W323="",W323="―"),"",'別紙様式3-2（４・５月）'!O325&amp;'別紙様式3-2（４・５月）'!P325&amp;'別紙様式3-2（４・５月）'!Q325&amp;"から"&amp;W323)</f>
        <v/>
      </c>
    </row>
    <row r="324" spans="1:41" ht="25" customHeight="1">
      <c r="A324" s="334">
        <v>308</v>
      </c>
      <c r="B324" s="909" t="str">
        <f>IF(基本情報入力シート!C363="","",基本情報入力シート!C363)</f>
        <v/>
      </c>
      <c r="C324" s="909"/>
      <c r="D324" s="909"/>
      <c r="E324" s="909"/>
      <c r="F324" s="909"/>
      <c r="G324" s="909"/>
      <c r="H324" s="909"/>
      <c r="I324" s="909"/>
      <c r="J324" s="325" t="str">
        <f>IF(基本情報入力シート!M363="","",基本情報入力シート!M363)</f>
        <v/>
      </c>
      <c r="K324" s="325" t="str">
        <f>IF(基本情報入力シート!R363="","",基本情報入力シート!R363)</f>
        <v/>
      </c>
      <c r="L324" s="325" t="str">
        <f>IF(基本情報入力シート!W363="","",基本情報入力シート!W363)</f>
        <v/>
      </c>
      <c r="M324" s="335" t="str">
        <f>IF(基本情報入力シート!X363="","",基本情報入力シート!X363)</f>
        <v/>
      </c>
      <c r="N324" s="339" t="str">
        <f>IF(基本情報入力シート!Y363="","",基本情報入力シート!Y363)</f>
        <v/>
      </c>
      <c r="O324" s="44"/>
      <c r="P324" s="1011"/>
      <c r="Q324" s="1011"/>
      <c r="R324" s="475" t="str">
        <f>IFERROR(IF(OR('別紙様式3-2（４・５月）'!Z326="ベア加算",'別紙様式3-2（４・５月）'!R326=""),"",P324*VLOOKUP(N324,【参考】数式用!$AD$2:$AH$37,MATCH(O324,【参考】数式用!$K$4:$N$4,0)+1,0)),"")</f>
        <v/>
      </c>
      <c r="S324" s="54"/>
      <c r="T324" s="1011"/>
      <c r="U324" s="1011"/>
      <c r="V324" s="483" t="str">
        <f>IFERROR(IF(AND('別紙様式3-2（４・５月）'!O326="",O324&lt;&gt;""),P324,P324*VLOOKUP(AF324,【参考】数式用4!$EY$3:$GF$106,MATCH(N324,【参考】数式用4!$EY$2:$GF$2,0))),"")</f>
        <v/>
      </c>
      <c r="W324" s="44"/>
      <c r="X324" s="464"/>
      <c r="Y324" s="992" t="str">
        <f>IFERROR(IF(OR('別紙様式3-2（４・５月）'!R326="",'別紙様式3-2（４・５月）'!Z326="ベア加算"),"",X324*VLOOKUP(N324,【参考】数式用!$AD$2:$AH$37,MATCH(W324,【参考】数式用!$K$4:$N$4,0)+1,0)),"")</f>
        <v/>
      </c>
      <c r="Z324" s="992"/>
      <c r="AA324" s="54"/>
      <c r="AB324" s="464"/>
      <c r="AC324" s="340" t="str">
        <f>IFERROR(IF(AND('別紙様式3-2（４・５月）'!O326="",W324&lt;&gt;"",W324&lt;&gt;"―"),X324,X324*VLOOKUP(AG324,【参考】数式用4!$EY$3:$GF$106,MATCH(N324,【参考】数式用4!$EY$2:$GF$2,0))),"")</f>
        <v/>
      </c>
      <c r="AD324" s="462" t="str">
        <f t="shared" si="8"/>
        <v/>
      </c>
      <c r="AE324" s="420" t="str">
        <f t="shared" si="9"/>
        <v/>
      </c>
      <c r="AF324" s="333" t="str">
        <f>IF(O324="","",'別紙様式3-2（４・５月）'!O326&amp;'別紙様式3-2（４・５月）'!P326&amp;'別紙様式3-2（４・５月）'!Q326&amp;"から"&amp;O324)</f>
        <v/>
      </c>
      <c r="AG324" s="333" t="str">
        <f>IF(OR(W324="",W324="―"),"",'別紙様式3-2（４・５月）'!O326&amp;'別紙様式3-2（４・５月）'!P326&amp;'別紙様式3-2（４・５月）'!Q326&amp;"から"&amp;W324)</f>
        <v/>
      </c>
    </row>
    <row r="325" spans="1:41" ht="25" customHeight="1">
      <c r="A325" s="334">
        <v>309</v>
      </c>
      <c r="B325" s="909" t="str">
        <f>IF(基本情報入力シート!C364="","",基本情報入力シート!C364)</f>
        <v/>
      </c>
      <c r="C325" s="909"/>
      <c r="D325" s="909"/>
      <c r="E325" s="909"/>
      <c r="F325" s="909"/>
      <c r="G325" s="909"/>
      <c r="H325" s="909"/>
      <c r="I325" s="909"/>
      <c r="J325" s="325" t="str">
        <f>IF(基本情報入力シート!M364="","",基本情報入力シート!M364)</f>
        <v/>
      </c>
      <c r="K325" s="325" t="str">
        <f>IF(基本情報入力シート!R364="","",基本情報入力シート!R364)</f>
        <v/>
      </c>
      <c r="L325" s="325" t="str">
        <f>IF(基本情報入力シート!W364="","",基本情報入力シート!W364)</f>
        <v/>
      </c>
      <c r="M325" s="335" t="str">
        <f>IF(基本情報入力シート!X364="","",基本情報入力シート!X364)</f>
        <v/>
      </c>
      <c r="N325" s="339" t="str">
        <f>IF(基本情報入力シート!Y364="","",基本情報入力シート!Y364)</f>
        <v/>
      </c>
      <c r="O325" s="44"/>
      <c r="P325" s="1011"/>
      <c r="Q325" s="1011"/>
      <c r="R325" s="475" t="str">
        <f>IFERROR(IF(OR('別紙様式3-2（４・５月）'!Z327="ベア加算",'別紙様式3-2（４・５月）'!R327=""),"",P325*VLOOKUP(N325,【参考】数式用!$AD$2:$AH$37,MATCH(O325,【参考】数式用!$K$4:$N$4,0)+1,0)),"")</f>
        <v/>
      </c>
      <c r="S325" s="54"/>
      <c r="T325" s="1011"/>
      <c r="U325" s="1011"/>
      <c r="V325" s="483" t="str">
        <f>IFERROR(IF(AND('別紙様式3-2（４・５月）'!O327="",O325&lt;&gt;""),P325,P325*VLOOKUP(AF325,【参考】数式用4!$EY$3:$GF$106,MATCH(N325,【参考】数式用4!$EY$2:$GF$2,0))),"")</f>
        <v/>
      </c>
      <c r="W325" s="44"/>
      <c r="X325" s="464"/>
      <c r="Y325" s="992" t="str">
        <f>IFERROR(IF(OR('別紙様式3-2（４・５月）'!R327="",'別紙様式3-2（４・５月）'!Z327="ベア加算"),"",X325*VLOOKUP(N325,【参考】数式用!$AD$2:$AH$37,MATCH(W325,【参考】数式用!$K$4:$N$4,0)+1,0)),"")</f>
        <v/>
      </c>
      <c r="Z325" s="992"/>
      <c r="AA325" s="54"/>
      <c r="AB325" s="464"/>
      <c r="AC325" s="340" t="str">
        <f>IFERROR(IF(AND('別紙様式3-2（４・５月）'!O327="",W325&lt;&gt;"",W325&lt;&gt;"―"),X325,X325*VLOOKUP(AG325,【参考】数式用4!$EY$3:$GF$106,MATCH(N325,【参考】数式用4!$EY$2:$GF$2,0))),"")</f>
        <v/>
      </c>
      <c r="AD325" s="462" t="str">
        <f t="shared" si="8"/>
        <v/>
      </c>
      <c r="AE325" s="420" t="str">
        <f t="shared" si="9"/>
        <v/>
      </c>
      <c r="AF325" s="333" t="str">
        <f>IF(O325="","",'別紙様式3-2（４・５月）'!O327&amp;'別紙様式3-2（４・５月）'!P327&amp;'別紙様式3-2（４・５月）'!Q327&amp;"から"&amp;O325)</f>
        <v/>
      </c>
      <c r="AG325" s="333" t="str">
        <f>IF(OR(W325="",W325="―"),"",'別紙様式3-2（４・５月）'!O327&amp;'別紙様式3-2（４・５月）'!P327&amp;'別紙様式3-2（４・５月）'!Q327&amp;"から"&amp;W325)</f>
        <v/>
      </c>
    </row>
    <row r="326" spans="1:41" ht="25" customHeight="1">
      <c r="A326" s="334">
        <v>310</v>
      </c>
      <c r="B326" s="909" t="str">
        <f>IF(基本情報入力シート!C365="","",基本情報入力シート!C365)</f>
        <v/>
      </c>
      <c r="C326" s="909"/>
      <c r="D326" s="909"/>
      <c r="E326" s="909"/>
      <c r="F326" s="909"/>
      <c r="G326" s="909"/>
      <c r="H326" s="909"/>
      <c r="I326" s="909"/>
      <c r="J326" s="325" t="str">
        <f>IF(基本情報入力シート!M365="","",基本情報入力シート!M365)</f>
        <v/>
      </c>
      <c r="K326" s="325" t="str">
        <f>IF(基本情報入力シート!R365="","",基本情報入力シート!R365)</f>
        <v/>
      </c>
      <c r="L326" s="325" t="str">
        <f>IF(基本情報入力シート!W365="","",基本情報入力シート!W365)</f>
        <v/>
      </c>
      <c r="M326" s="335" t="str">
        <f>IF(基本情報入力シート!X365="","",基本情報入力シート!X365)</f>
        <v/>
      </c>
      <c r="N326" s="339" t="str">
        <f>IF(基本情報入力シート!Y365="","",基本情報入力シート!Y365)</f>
        <v/>
      </c>
      <c r="O326" s="44"/>
      <c r="P326" s="1011"/>
      <c r="Q326" s="1011"/>
      <c r="R326" s="475" t="str">
        <f>IFERROR(IF(OR('別紙様式3-2（４・５月）'!Z328="ベア加算",'別紙様式3-2（４・５月）'!R328=""),"",P326*VLOOKUP(N326,【参考】数式用!$AD$2:$AH$37,MATCH(O326,【参考】数式用!$K$4:$N$4,0)+1,0)),"")</f>
        <v/>
      </c>
      <c r="S326" s="54"/>
      <c r="T326" s="1011"/>
      <c r="U326" s="1011"/>
      <c r="V326" s="483" t="str">
        <f>IFERROR(IF(AND('別紙様式3-2（４・５月）'!O328="",O326&lt;&gt;""),P326,P326*VLOOKUP(AF326,【参考】数式用4!$EY$3:$GF$106,MATCH(N326,【参考】数式用4!$EY$2:$GF$2,0))),"")</f>
        <v/>
      </c>
      <c r="W326" s="44"/>
      <c r="X326" s="464"/>
      <c r="Y326" s="992" t="str">
        <f>IFERROR(IF(OR('別紙様式3-2（４・５月）'!R328="",'別紙様式3-2（４・５月）'!Z328="ベア加算"),"",X326*VLOOKUP(N326,【参考】数式用!$AD$2:$AH$37,MATCH(W326,【参考】数式用!$K$4:$N$4,0)+1,0)),"")</f>
        <v/>
      </c>
      <c r="Z326" s="992"/>
      <c r="AA326" s="54"/>
      <c r="AB326" s="464"/>
      <c r="AC326" s="340" t="str">
        <f>IFERROR(IF(AND('別紙様式3-2（４・５月）'!O328="",W326&lt;&gt;"",W326&lt;&gt;"―"),X326,X326*VLOOKUP(AG326,【参考】数式用4!$EY$3:$GF$106,MATCH(N326,【参考】数式用4!$EY$2:$GF$2,0))),"")</f>
        <v/>
      </c>
      <c r="AD326" s="462" t="str">
        <f t="shared" si="8"/>
        <v/>
      </c>
      <c r="AE326" s="420" t="str">
        <f t="shared" si="9"/>
        <v/>
      </c>
      <c r="AF326" s="333" t="str">
        <f>IF(O326="","",'別紙様式3-2（４・５月）'!O328&amp;'別紙様式3-2（４・５月）'!P328&amp;'別紙様式3-2（４・５月）'!Q328&amp;"から"&amp;O326)</f>
        <v/>
      </c>
      <c r="AG326" s="333" t="str">
        <f>IF(OR(W326="",W326="―"),"",'別紙様式3-2（４・５月）'!O328&amp;'別紙様式3-2（４・５月）'!P328&amp;'別紙様式3-2（４・５月）'!Q328&amp;"から"&amp;W326)</f>
        <v/>
      </c>
    </row>
    <row r="327" spans="1:41" ht="25" customHeight="1">
      <c r="A327" s="334">
        <v>311</v>
      </c>
      <c r="B327" s="909" t="str">
        <f>IF(基本情報入力シート!C366="","",基本情報入力シート!C366)</f>
        <v/>
      </c>
      <c r="C327" s="909"/>
      <c r="D327" s="909"/>
      <c r="E327" s="909"/>
      <c r="F327" s="909"/>
      <c r="G327" s="909"/>
      <c r="H327" s="909"/>
      <c r="I327" s="909"/>
      <c r="J327" s="325" t="str">
        <f>IF(基本情報入力シート!M366="","",基本情報入力シート!M366)</f>
        <v/>
      </c>
      <c r="K327" s="325" t="str">
        <f>IF(基本情報入力シート!R366="","",基本情報入力シート!R366)</f>
        <v/>
      </c>
      <c r="L327" s="325" t="str">
        <f>IF(基本情報入力シート!W366="","",基本情報入力シート!W366)</f>
        <v/>
      </c>
      <c r="M327" s="335" t="str">
        <f>IF(基本情報入力シート!X366="","",基本情報入力シート!X366)</f>
        <v/>
      </c>
      <c r="N327" s="339" t="str">
        <f>IF(基本情報入力シート!Y366="","",基本情報入力シート!Y366)</f>
        <v/>
      </c>
      <c r="O327" s="44"/>
      <c r="P327" s="1011"/>
      <c r="Q327" s="1011"/>
      <c r="R327" s="475" t="str">
        <f>IFERROR(IF(OR('別紙様式3-2（４・５月）'!Z329="ベア加算",'別紙様式3-2（４・５月）'!R329=""),"",P327*VLOOKUP(N327,【参考】数式用!$AD$2:$AH$37,MATCH(O327,【参考】数式用!$K$4:$N$4,0)+1,0)),"")</f>
        <v/>
      </c>
      <c r="S327" s="54"/>
      <c r="T327" s="1011"/>
      <c r="U327" s="1011"/>
      <c r="V327" s="483" t="str">
        <f>IFERROR(IF(AND('別紙様式3-2（４・５月）'!O329="",O327&lt;&gt;""),P327,P327*VLOOKUP(AF327,【参考】数式用4!$EY$3:$GF$106,MATCH(N327,【参考】数式用4!$EY$2:$GF$2,0))),"")</f>
        <v/>
      </c>
      <c r="W327" s="44"/>
      <c r="X327" s="464"/>
      <c r="Y327" s="992" t="str">
        <f>IFERROR(IF(OR('別紙様式3-2（４・５月）'!R329="",'別紙様式3-2（４・５月）'!Z329="ベア加算"),"",X327*VLOOKUP(N327,【参考】数式用!$AD$2:$AH$37,MATCH(W327,【参考】数式用!$K$4:$N$4,0)+1,0)),"")</f>
        <v/>
      </c>
      <c r="Z327" s="992"/>
      <c r="AA327" s="54"/>
      <c r="AB327" s="464"/>
      <c r="AC327" s="340" t="str">
        <f>IFERROR(IF(AND('別紙様式3-2（４・５月）'!O329="",W327&lt;&gt;"",W327&lt;&gt;"―"),X327,X327*VLOOKUP(AG327,【参考】数式用4!$EY$3:$GF$106,MATCH(N327,【参考】数式用4!$EY$2:$GF$2,0))),"")</f>
        <v/>
      </c>
      <c r="AD327" s="462" t="str">
        <f t="shared" si="8"/>
        <v/>
      </c>
      <c r="AE327" s="420" t="str">
        <f t="shared" si="9"/>
        <v/>
      </c>
      <c r="AF327" s="333" t="str">
        <f>IF(O327="","",'別紙様式3-2（４・５月）'!O329&amp;'別紙様式3-2（４・５月）'!P329&amp;'別紙様式3-2（４・５月）'!Q329&amp;"から"&amp;O327)</f>
        <v/>
      </c>
      <c r="AG327" s="333" t="str">
        <f>IF(OR(W327="",W327="―"),"",'別紙様式3-2（４・５月）'!O329&amp;'別紙様式3-2（４・５月）'!P329&amp;'別紙様式3-2（４・５月）'!Q329&amp;"から"&amp;W327)</f>
        <v/>
      </c>
    </row>
    <row r="328" spans="1:41" ht="25" customHeight="1">
      <c r="A328" s="334">
        <v>312</v>
      </c>
      <c r="B328" s="909" t="str">
        <f>IF(基本情報入力シート!C367="","",基本情報入力シート!C367)</f>
        <v/>
      </c>
      <c r="C328" s="909"/>
      <c r="D328" s="909"/>
      <c r="E328" s="909"/>
      <c r="F328" s="909"/>
      <c r="G328" s="909"/>
      <c r="H328" s="909"/>
      <c r="I328" s="909"/>
      <c r="J328" s="325" t="str">
        <f>IF(基本情報入力シート!M367="","",基本情報入力シート!M367)</f>
        <v/>
      </c>
      <c r="K328" s="325" t="str">
        <f>IF(基本情報入力シート!R367="","",基本情報入力シート!R367)</f>
        <v/>
      </c>
      <c r="L328" s="325" t="str">
        <f>IF(基本情報入力シート!W367="","",基本情報入力シート!W367)</f>
        <v/>
      </c>
      <c r="M328" s="335" t="str">
        <f>IF(基本情報入力シート!X367="","",基本情報入力シート!X367)</f>
        <v/>
      </c>
      <c r="N328" s="339" t="str">
        <f>IF(基本情報入力シート!Y367="","",基本情報入力シート!Y367)</f>
        <v/>
      </c>
      <c r="O328" s="44"/>
      <c r="P328" s="1011"/>
      <c r="Q328" s="1011"/>
      <c r="R328" s="475" t="str">
        <f>IFERROR(IF(OR('別紙様式3-2（４・５月）'!Z330="ベア加算",'別紙様式3-2（４・５月）'!R330=""),"",P328*VLOOKUP(N328,【参考】数式用!$AD$2:$AH$37,MATCH(O328,【参考】数式用!$K$4:$N$4,0)+1,0)),"")</f>
        <v/>
      </c>
      <c r="S328" s="54"/>
      <c r="T328" s="1011"/>
      <c r="U328" s="1011"/>
      <c r="V328" s="483" t="str">
        <f>IFERROR(IF(AND('別紙様式3-2（４・５月）'!O330="",O328&lt;&gt;""),P328,P328*VLOOKUP(AF328,【参考】数式用4!$EY$3:$GF$106,MATCH(N328,【参考】数式用4!$EY$2:$GF$2,0))),"")</f>
        <v/>
      </c>
      <c r="W328" s="44"/>
      <c r="X328" s="464"/>
      <c r="Y328" s="992" t="str">
        <f>IFERROR(IF(OR('別紙様式3-2（４・５月）'!R330="",'別紙様式3-2（４・５月）'!Z330="ベア加算"),"",X328*VLOOKUP(N328,【参考】数式用!$AD$2:$AH$37,MATCH(W328,【参考】数式用!$K$4:$N$4,0)+1,0)),"")</f>
        <v/>
      </c>
      <c r="Z328" s="992"/>
      <c r="AA328" s="54"/>
      <c r="AB328" s="464"/>
      <c r="AC328" s="340" t="str">
        <f>IFERROR(IF(AND('別紙様式3-2（４・５月）'!O330="",W328&lt;&gt;"",W328&lt;&gt;"―"),X328,X328*VLOOKUP(AG328,【参考】数式用4!$EY$3:$GF$106,MATCH(N328,【参考】数式用4!$EY$2:$GF$2,0))),"")</f>
        <v/>
      </c>
      <c r="AD328" s="462" t="str">
        <f t="shared" si="8"/>
        <v/>
      </c>
      <c r="AE328" s="420" t="str">
        <f t="shared" si="9"/>
        <v/>
      </c>
      <c r="AF328" s="333" t="str">
        <f>IF(O328="","",'別紙様式3-2（４・５月）'!O330&amp;'別紙様式3-2（４・５月）'!P330&amp;'別紙様式3-2（４・５月）'!Q330&amp;"から"&amp;O328)</f>
        <v/>
      </c>
      <c r="AG328" s="333" t="str">
        <f>IF(OR(W328="",W328="―"),"",'別紙様式3-2（４・５月）'!O330&amp;'別紙様式3-2（４・５月）'!P330&amp;'別紙様式3-2（４・５月）'!Q330&amp;"から"&amp;W328)</f>
        <v/>
      </c>
    </row>
    <row r="329" spans="1:41" ht="25" customHeight="1">
      <c r="A329" s="334">
        <v>313</v>
      </c>
      <c r="B329" s="909" t="str">
        <f>IF(基本情報入力シート!C368="","",基本情報入力シート!C368)</f>
        <v/>
      </c>
      <c r="C329" s="909"/>
      <c r="D329" s="909"/>
      <c r="E329" s="909"/>
      <c r="F329" s="909"/>
      <c r="G329" s="909"/>
      <c r="H329" s="909"/>
      <c r="I329" s="909"/>
      <c r="J329" s="325" t="str">
        <f>IF(基本情報入力シート!M368="","",基本情報入力シート!M368)</f>
        <v/>
      </c>
      <c r="K329" s="325" t="str">
        <f>IF(基本情報入力シート!R368="","",基本情報入力シート!R368)</f>
        <v/>
      </c>
      <c r="L329" s="325" t="str">
        <f>IF(基本情報入力シート!W368="","",基本情報入力シート!W368)</f>
        <v/>
      </c>
      <c r="M329" s="335" t="str">
        <f>IF(基本情報入力シート!X368="","",基本情報入力シート!X368)</f>
        <v/>
      </c>
      <c r="N329" s="339" t="str">
        <f>IF(基本情報入力シート!Y368="","",基本情報入力シート!Y368)</f>
        <v/>
      </c>
      <c r="O329" s="44"/>
      <c r="P329" s="1011"/>
      <c r="Q329" s="1011"/>
      <c r="R329" s="475" t="str">
        <f>IFERROR(IF(OR('別紙様式3-2（４・５月）'!Z331="ベア加算",'別紙様式3-2（４・５月）'!R331=""),"",P329*VLOOKUP(N329,【参考】数式用!$AD$2:$AH$37,MATCH(O329,【参考】数式用!$K$4:$N$4,0)+1,0)),"")</f>
        <v/>
      </c>
      <c r="S329" s="54"/>
      <c r="T329" s="1011"/>
      <c r="U329" s="1011"/>
      <c r="V329" s="483" t="str">
        <f>IFERROR(IF(AND('別紙様式3-2（４・５月）'!O331="",O329&lt;&gt;""),P329,P329*VLOOKUP(AF329,【参考】数式用4!$EY$3:$GF$106,MATCH(N329,【参考】数式用4!$EY$2:$GF$2,0))),"")</f>
        <v/>
      </c>
      <c r="W329" s="44"/>
      <c r="X329" s="464"/>
      <c r="Y329" s="992" t="str">
        <f>IFERROR(IF(OR('別紙様式3-2（４・５月）'!R331="",'別紙様式3-2（４・５月）'!Z331="ベア加算"),"",X329*VLOOKUP(N329,【参考】数式用!$AD$2:$AH$37,MATCH(W329,【参考】数式用!$K$4:$N$4,0)+1,0)),"")</f>
        <v/>
      </c>
      <c r="Z329" s="992"/>
      <c r="AA329" s="54"/>
      <c r="AB329" s="464"/>
      <c r="AC329" s="340" t="str">
        <f>IFERROR(IF(AND('別紙様式3-2（４・５月）'!O331="",W329&lt;&gt;"",W329&lt;&gt;"―"),X329,X329*VLOOKUP(AG329,【参考】数式用4!$EY$3:$GF$106,MATCH(N329,【参考】数式用4!$EY$2:$GF$2,0))),"")</f>
        <v/>
      </c>
      <c r="AD329" s="462" t="str">
        <f t="shared" si="8"/>
        <v/>
      </c>
      <c r="AE329" s="420" t="str">
        <f t="shared" si="9"/>
        <v/>
      </c>
      <c r="AF329" s="333" t="str">
        <f>IF(O329="","",'別紙様式3-2（４・５月）'!O331&amp;'別紙様式3-2（４・５月）'!P331&amp;'別紙様式3-2（４・５月）'!Q331&amp;"から"&amp;O329)</f>
        <v/>
      </c>
      <c r="AG329" s="333" t="str">
        <f>IF(OR(W329="",W329="―"),"",'別紙様式3-2（４・５月）'!O331&amp;'別紙様式3-2（４・５月）'!P331&amp;'別紙様式3-2（４・５月）'!Q331&amp;"から"&amp;W329)</f>
        <v/>
      </c>
    </row>
    <row r="330" spans="1:41" customFormat="1" ht="25" customHeight="1">
      <c r="A330" s="334">
        <v>314</v>
      </c>
      <c r="B330" s="909" t="str">
        <f>IF(基本情報入力シート!C369="","",基本情報入力シート!C369)</f>
        <v/>
      </c>
      <c r="C330" s="909"/>
      <c r="D330" s="909"/>
      <c r="E330" s="909"/>
      <c r="F330" s="909"/>
      <c r="G330" s="909"/>
      <c r="H330" s="909"/>
      <c r="I330" s="909"/>
      <c r="J330" s="325" t="str">
        <f>IF(基本情報入力シート!M369="","",基本情報入力シート!M369)</f>
        <v/>
      </c>
      <c r="K330" s="325" t="str">
        <f>IF(基本情報入力シート!R369="","",基本情報入力シート!R369)</f>
        <v/>
      </c>
      <c r="L330" s="325" t="str">
        <f>IF(基本情報入力シート!W369="","",基本情報入力シート!W369)</f>
        <v/>
      </c>
      <c r="M330" s="335" t="str">
        <f>IF(基本情報入力シート!X369="","",基本情報入力シート!X369)</f>
        <v/>
      </c>
      <c r="N330" s="339" t="str">
        <f>IF(基本情報入力シート!Y369="","",基本情報入力シート!Y369)</f>
        <v/>
      </c>
      <c r="O330" s="44"/>
      <c r="P330" s="1011"/>
      <c r="Q330" s="1011"/>
      <c r="R330" s="475" t="str">
        <f>IFERROR(IF(OR('別紙様式3-2（４・５月）'!Z332="ベア加算",'別紙様式3-2（４・５月）'!R332=""),"",P330*VLOOKUP(N330,【参考】数式用!$AD$2:$AH$37,MATCH(O330,【参考】数式用!$K$4:$N$4,0)+1,0)),"")</f>
        <v/>
      </c>
      <c r="S330" s="54"/>
      <c r="T330" s="1011"/>
      <c r="U330" s="1011"/>
      <c r="V330" s="483" t="str">
        <f>IFERROR(IF(AND('別紙様式3-2（４・５月）'!O332="",O330&lt;&gt;""),P330,P330*VLOOKUP(AF330,【参考】数式用4!$EY$3:$GF$106,MATCH(N330,【参考】数式用4!$EY$2:$GF$2,0))),"")</f>
        <v/>
      </c>
      <c r="W330" s="44"/>
      <c r="X330" s="464"/>
      <c r="Y330" s="992" t="str">
        <f>IFERROR(IF(OR('別紙様式3-2（４・５月）'!R332="",'別紙様式3-2（４・５月）'!Z332="ベア加算"),"",X330*VLOOKUP(N330,【参考】数式用!$AD$2:$AH$37,MATCH(W330,【参考】数式用!$K$4:$N$4,0)+1,0)),"")</f>
        <v/>
      </c>
      <c r="Z330" s="992"/>
      <c r="AA330" s="54"/>
      <c r="AB330" s="464"/>
      <c r="AC330" s="340" t="str">
        <f>IFERROR(IF(AND('別紙様式3-2（４・５月）'!O332="",W330&lt;&gt;"",W330&lt;&gt;"―"),X330,X330*VLOOKUP(AG330,【参考】数式用4!$EY$3:$GF$106,MATCH(N330,【参考】数式用4!$EY$2:$GF$2,0))),"")</f>
        <v/>
      </c>
      <c r="AD330" s="462" t="str">
        <f t="shared" si="8"/>
        <v/>
      </c>
      <c r="AE330" s="420" t="str">
        <f t="shared" si="9"/>
        <v/>
      </c>
      <c r="AF330" s="333" t="str">
        <f>IF(O330="","",'別紙様式3-2（４・５月）'!O332&amp;'別紙様式3-2（４・５月）'!P332&amp;'別紙様式3-2（４・５月）'!Q332&amp;"から"&amp;O330)</f>
        <v/>
      </c>
      <c r="AG330" s="333" t="str">
        <f>IF(OR(W330="",W330="―"),"",'別紙様式3-2（４・５月）'!O332&amp;'別紙様式3-2（４・５月）'!P332&amp;'別紙様式3-2（４・５月）'!Q332&amp;"から"&amp;W330)</f>
        <v/>
      </c>
      <c r="AH330" s="306"/>
      <c r="AI330" s="306"/>
      <c r="AJ330" s="306"/>
      <c r="AK330" s="306"/>
      <c r="AL330" s="306"/>
      <c r="AM330" s="306"/>
      <c r="AN330" s="306"/>
      <c r="AO330" s="306"/>
    </row>
    <row r="331" spans="1:41" customFormat="1" ht="25" customHeight="1">
      <c r="A331" s="334">
        <v>315</v>
      </c>
      <c r="B331" s="909" t="str">
        <f>IF(基本情報入力シート!C370="","",基本情報入力シート!C370)</f>
        <v/>
      </c>
      <c r="C331" s="909"/>
      <c r="D331" s="909"/>
      <c r="E331" s="909"/>
      <c r="F331" s="909"/>
      <c r="G331" s="909"/>
      <c r="H331" s="909"/>
      <c r="I331" s="909"/>
      <c r="J331" s="325" t="str">
        <f>IF(基本情報入力シート!M370="","",基本情報入力シート!M370)</f>
        <v/>
      </c>
      <c r="K331" s="325" t="str">
        <f>IF(基本情報入力シート!R370="","",基本情報入力シート!R370)</f>
        <v/>
      </c>
      <c r="L331" s="325" t="str">
        <f>IF(基本情報入力シート!W370="","",基本情報入力シート!W370)</f>
        <v/>
      </c>
      <c r="M331" s="335" t="str">
        <f>IF(基本情報入力シート!X370="","",基本情報入力シート!X370)</f>
        <v/>
      </c>
      <c r="N331" s="339" t="str">
        <f>IF(基本情報入力シート!Y370="","",基本情報入力シート!Y370)</f>
        <v/>
      </c>
      <c r="O331" s="44"/>
      <c r="P331" s="1011"/>
      <c r="Q331" s="1011"/>
      <c r="R331" s="475" t="str">
        <f>IFERROR(IF(OR('別紙様式3-2（４・５月）'!Z333="ベア加算",'別紙様式3-2（４・５月）'!R333=""),"",P331*VLOOKUP(N331,【参考】数式用!$AD$2:$AH$37,MATCH(O331,【参考】数式用!$K$4:$N$4,0)+1,0)),"")</f>
        <v/>
      </c>
      <c r="S331" s="54"/>
      <c r="T331" s="1011"/>
      <c r="U331" s="1011"/>
      <c r="V331" s="483" t="str">
        <f>IFERROR(IF(AND('別紙様式3-2（４・５月）'!O333="",O331&lt;&gt;""),P331,P331*VLOOKUP(AF331,【参考】数式用4!$EY$3:$GF$106,MATCH(N331,【参考】数式用4!$EY$2:$GF$2,0))),"")</f>
        <v/>
      </c>
      <c r="W331" s="44"/>
      <c r="X331" s="464"/>
      <c r="Y331" s="992" t="str">
        <f>IFERROR(IF(OR('別紙様式3-2（４・５月）'!R333="",'別紙様式3-2（４・５月）'!Z333="ベア加算"),"",X331*VLOOKUP(N331,【参考】数式用!$AD$2:$AH$37,MATCH(W331,【参考】数式用!$K$4:$N$4,0)+1,0)),"")</f>
        <v/>
      </c>
      <c r="Z331" s="992"/>
      <c r="AA331" s="54"/>
      <c r="AB331" s="464"/>
      <c r="AC331" s="340" t="str">
        <f>IFERROR(IF(AND('別紙様式3-2（４・５月）'!O333="",W331&lt;&gt;"",W331&lt;&gt;"―"),X331,X331*VLOOKUP(AG331,【参考】数式用4!$EY$3:$GF$106,MATCH(N331,【参考】数式用4!$EY$2:$GF$2,0))),"")</f>
        <v/>
      </c>
      <c r="AD331" s="462" t="str">
        <f t="shared" si="8"/>
        <v/>
      </c>
      <c r="AE331" s="420" t="str">
        <f t="shared" si="9"/>
        <v/>
      </c>
      <c r="AF331" s="333" t="str">
        <f>IF(O331="","",'別紙様式3-2（４・５月）'!O333&amp;'別紙様式3-2（４・５月）'!P333&amp;'別紙様式3-2（４・５月）'!Q333&amp;"から"&amp;O331)</f>
        <v/>
      </c>
      <c r="AG331" s="333" t="str">
        <f>IF(OR(W331="",W331="―"),"",'別紙様式3-2（４・５月）'!O333&amp;'別紙様式3-2（４・５月）'!P333&amp;'別紙様式3-2（４・５月）'!Q333&amp;"から"&amp;W331)</f>
        <v/>
      </c>
      <c r="AH331" s="306"/>
      <c r="AI331" s="306"/>
      <c r="AJ331" s="306"/>
      <c r="AK331" s="306"/>
      <c r="AL331" s="306"/>
      <c r="AM331" s="306"/>
      <c r="AN331" s="306"/>
      <c r="AO331" s="306"/>
    </row>
    <row r="332" spans="1:41" customFormat="1" ht="25" customHeight="1">
      <c r="A332" s="334">
        <v>316</v>
      </c>
      <c r="B332" s="909" t="str">
        <f>IF(基本情報入力シート!C371="","",基本情報入力シート!C371)</f>
        <v/>
      </c>
      <c r="C332" s="909"/>
      <c r="D332" s="909"/>
      <c r="E332" s="909"/>
      <c r="F332" s="909"/>
      <c r="G332" s="909"/>
      <c r="H332" s="909"/>
      <c r="I332" s="909"/>
      <c r="J332" s="325" t="str">
        <f>IF(基本情報入力シート!M371="","",基本情報入力シート!M371)</f>
        <v/>
      </c>
      <c r="K332" s="325" t="str">
        <f>IF(基本情報入力シート!R371="","",基本情報入力シート!R371)</f>
        <v/>
      </c>
      <c r="L332" s="325" t="str">
        <f>IF(基本情報入力シート!W371="","",基本情報入力シート!W371)</f>
        <v/>
      </c>
      <c r="M332" s="335" t="str">
        <f>IF(基本情報入力シート!X371="","",基本情報入力シート!X371)</f>
        <v/>
      </c>
      <c r="N332" s="339" t="str">
        <f>IF(基本情報入力シート!Y371="","",基本情報入力シート!Y371)</f>
        <v/>
      </c>
      <c r="O332" s="44"/>
      <c r="P332" s="1011"/>
      <c r="Q332" s="1011"/>
      <c r="R332" s="475" t="str">
        <f>IFERROR(IF(OR('別紙様式3-2（４・５月）'!Z334="ベア加算",'別紙様式3-2（４・５月）'!R334=""),"",P332*VLOOKUP(N332,【参考】数式用!$AD$2:$AH$37,MATCH(O332,【参考】数式用!$K$4:$N$4,0)+1,0)),"")</f>
        <v/>
      </c>
      <c r="S332" s="54"/>
      <c r="T332" s="1011"/>
      <c r="U332" s="1011"/>
      <c r="V332" s="483" t="str">
        <f>IFERROR(IF(AND('別紙様式3-2（４・５月）'!O334="",O332&lt;&gt;""),P332,P332*VLOOKUP(AF332,【参考】数式用4!$EY$3:$GF$106,MATCH(N332,【参考】数式用4!$EY$2:$GF$2,0))),"")</f>
        <v/>
      </c>
      <c r="W332" s="44"/>
      <c r="X332" s="464"/>
      <c r="Y332" s="992" t="str">
        <f>IFERROR(IF(OR('別紙様式3-2（４・５月）'!R334="",'別紙様式3-2（４・５月）'!Z334="ベア加算"),"",X332*VLOOKUP(N332,【参考】数式用!$AD$2:$AH$37,MATCH(W332,【参考】数式用!$K$4:$N$4,0)+1,0)),"")</f>
        <v/>
      </c>
      <c r="Z332" s="992"/>
      <c r="AA332" s="54"/>
      <c r="AB332" s="464"/>
      <c r="AC332" s="340" t="str">
        <f>IFERROR(IF(AND('別紙様式3-2（４・５月）'!O334="",W332&lt;&gt;"",W332&lt;&gt;"―"),X332,X332*VLOOKUP(AG332,【参考】数式用4!$EY$3:$GF$106,MATCH(N332,【参考】数式用4!$EY$2:$GF$2,0))),"")</f>
        <v/>
      </c>
      <c r="AD332" s="462" t="str">
        <f t="shared" si="8"/>
        <v/>
      </c>
      <c r="AE332" s="420" t="str">
        <f t="shared" si="9"/>
        <v/>
      </c>
      <c r="AF332" s="333" t="str">
        <f>IF(O332="","",'別紙様式3-2（４・５月）'!O334&amp;'別紙様式3-2（４・５月）'!P334&amp;'別紙様式3-2（４・５月）'!Q334&amp;"から"&amp;O332)</f>
        <v/>
      </c>
      <c r="AG332" s="333" t="str">
        <f>IF(OR(W332="",W332="―"),"",'別紙様式3-2（４・５月）'!O334&amp;'別紙様式3-2（４・５月）'!P334&amp;'別紙様式3-2（４・５月）'!Q334&amp;"から"&amp;W332)</f>
        <v/>
      </c>
      <c r="AH332" s="306"/>
      <c r="AI332" s="306"/>
      <c r="AJ332" s="306"/>
      <c r="AK332" s="306"/>
      <c r="AL332" s="306"/>
      <c r="AM332" s="306"/>
      <c r="AN332" s="306"/>
      <c r="AO332" s="306"/>
    </row>
    <row r="333" spans="1:41" customFormat="1" ht="25" customHeight="1">
      <c r="A333" s="334">
        <v>317</v>
      </c>
      <c r="B333" s="909" t="str">
        <f>IF(基本情報入力シート!C372="","",基本情報入力シート!C372)</f>
        <v/>
      </c>
      <c r="C333" s="909"/>
      <c r="D333" s="909"/>
      <c r="E333" s="909"/>
      <c r="F333" s="909"/>
      <c r="G333" s="909"/>
      <c r="H333" s="909"/>
      <c r="I333" s="909"/>
      <c r="J333" s="325" t="str">
        <f>IF(基本情報入力シート!M372="","",基本情報入力シート!M372)</f>
        <v/>
      </c>
      <c r="K333" s="325" t="str">
        <f>IF(基本情報入力シート!R372="","",基本情報入力シート!R372)</f>
        <v/>
      </c>
      <c r="L333" s="325" t="str">
        <f>IF(基本情報入力シート!W372="","",基本情報入力シート!W372)</f>
        <v/>
      </c>
      <c r="M333" s="335" t="str">
        <f>IF(基本情報入力シート!X372="","",基本情報入力シート!X372)</f>
        <v/>
      </c>
      <c r="N333" s="339" t="str">
        <f>IF(基本情報入力シート!Y372="","",基本情報入力シート!Y372)</f>
        <v/>
      </c>
      <c r="O333" s="44"/>
      <c r="P333" s="1011"/>
      <c r="Q333" s="1011"/>
      <c r="R333" s="475" t="str">
        <f>IFERROR(IF(OR('別紙様式3-2（４・５月）'!Z335="ベア加算",'別紙様式3-2（４・５月）'!R335=""),"",P333*VLOOKUP(N333,【参考】数式用!$AD$2:$AH$37,MATCH(O333,【参考】数式用!$K$4:$N$4,0)+1,0)),"")</f>
        <v/>
      </c>
      <c r="S333" s="54"/>
      <c r="T333" s="1011"/>
      <c r="U333" s="1011"/>
      <c r="V333" s="483" t="str">
        <f>IFERROR(IF(AND('別紙様式3-2（４・５月）'!O335="",O333&lt;&gt;""),P333,P333*VLOOKUP(AF333,【参考】数式用4!$EY$3:$GF$106,MATCH(N333,【参考】数式用4!$EY$2:$GF$2,0))),"")</f>
        <v/>
      </c>
      <c r="W333" s="44"/>
      <c r="X333" s="464"/>
      <c r="Y333" s="992" t="str">
        <f>IFERROR(IF(OR('別紙様式3-2（４・５月）'!R335="",'別紙様式3-2（４・５月）'!Z335="ベア加算"),"",X333*VLOOKUP(N333,【参考】数式用!$AD$2:$AH$37,MATCH(W333,【参考】数式用!$K$4:$N$4,0)+1,0)),"")</f>
        <v/>
      </c>
      <c r="Z333" s="992"/>
      <c r="AA333" s="54"/>
      <c r="AB333" s="464"/>
      <c r="AC333" s="340" t="str">
        <f>IFERROR(IF(AND('別紙様式3-2（４・５月）'!O335="",W333&lt;&gt;"",W333&lt;&gt;"―"),X333,X333*VLOOKUP(AG333,【参考】数式用4!$EY$3:$GF$106,MATCH(N333,【参考】数式用4!$EY$2:$GF$2,0))),"")</f>
        <v/>
      </c>
      <c r="AD333" s="462" t="str">
        <f t="shared" si="8"/>
        <v/>
      </c>
      <c r="AE333" s="420" t="str">
        <f t="shared" si="9"/>
        <v/>
      </c>
      <c r="AF333" s="333" t="str">
        <f>IF(O333="","",'別紙様式3-2（４・５月）'!O335&amp;'別紙様式3-2（４・５月）'!P335&amp;'別紙様式3-2（４・５月）'!Q335&amp;"から"&amp;O333)</f>
        <v/>
      </c>
      <c r="AG333" s="333" t="str">
        <f>IF(OR(W333="",W333="―"),"",'別紙様式3-2（４・５月）'!O335&amp;'別紙様式3-2（４・５月）'!P335&amp;'別紙様式3-2（４・５月）'!Q335&amp;"から"&amp;W333)</f>
        <v/>
      </c>
      <c r="AH333" s="306"/>
      <c r="AI333" s="306"/>
      <c r="AJ333" s="306"/>
      <c r="AK333" s="306"/>
      <c r="AL333" s="306"/>
      <c r="AM333" s="306"/>
      <c r="AN333" s="306"/>
      <c r="AO333" s="306"/>
    </row>
    <row r="334" spans="1:41" customFormat="1" ht="25" customHeight="1">
      <c r="A334" s="334">
        <v>318</v>
      </c>
      <c r="B334" s="909" t="str">
        <f>IF(基本情報入力シート!C373="","",基本情報入力シート!C373)</f>
        <v/>
      </c>
      <c r="C334" s="909"/>
      <c r="D334" s="909"/>
      <c r="E334" s="909"/>
      <c r="F334" s="909"/>
      <c r="G334" s="909"/>
      <c r="H334" s="909"/>
      <c r="I334" s="909"/>
      <c r="J334" s="325" t="str">
        <f>IF(基本情報入力シート!M373="","",基本情報入力シート!M373)</f>
        <v/>
      </c>
      <c r="K334" s="325" t="str">
        <f>IF(基本情報入力シート!R373="","",基本情報入力シート!R373)</f>
        <v/>
      </c>
      <c r="L334" s="325" t="str">
        <f>IF(基本情報入力シート!W373="","",基本情報入力シート!W373)</f>
        <v/>
      </c>
      <c r="M334" s="335" t="str">
        <f>IF(基本情報入力シート!X373="","",基本情報入力シート!X373)</f>
        <v/>
      </c>
      <c r="N334" s="339" t="str">
        <f>IF(基本情報入力シート!Y373="","",基本情報入力シート!Y373)</f>
        <v/>
      </c>
      <c r="O334" s="44"/>
      <c r="P334" s="1011"/>
      <c r="Q334" s="1011"/>
      <c r="R334" s="475" t="str">
        <f>IFERROR(IF(OR('別紙様式3-2（４・５月）'!Z336="ベア加算",'別紙様式3-2（４・５月）'!R336=""),"",P334*VLOOKUP(N334,【参考】数式用!$AD$2:$AH$37,MATCH(O334,【参考】数式用!$K$4:$N$4,0)+1,0)),"")</f>
        <v/>
      </c>
      <c r="S334" s="54"/>
      <c r="T334" s="1011"/>
      <c r="U334" s="1011"/>
      <c r="V334" s="483" t="str">
        <f>IFERROR(IF(AND('別紙様式3-2（４・５月）'!O336="",O334&lt;&gt;""),P334,P334*VLOOKUP(AF334,【参考】数式用4!$EY$3:$GF$106,MATCH(N334,【参考】数式用4!$EY$2:$GF$2,0))),"")</f>
        <v/>
      </c>
      <c r="W334" s="44"/>
      <c r="X334" s="464"/>
      <c r="Y334" s="992" t="str">
        <f>IFERROR(IF(OR('別紙様式3-2（４・５月）'!R336="",'別紙様式3-2（４・５月）'!Z336="ベア加算"),"",X334*VLOOKUP(N334,【参考】数式用!$AD$2:$AH$37,MATCH(W334,【参考】数式用!$K$4:$N$4,0)+1,0)),"")</f>
        <v/>
      </c>
      <c r="Z334" s="992"/>
      <c r="AA334" s="54"/>
      <c r="AB334" s="464"/>
      <c r="AC334" s="340" t="str">
        <f>IFERROR(IF(AND('別紙様式3-2（４・５月）'!O336="",W334&lt;&gt;"",W334&lt;&gt;"―"),X334,X334*VLOOKUP(AG334,【参考】数式用4!$EY$3:$GF$106,MATCH(N334,【参考】数式用4!$EY$2:$GF$2,0))),"")</f>
        <v/>
      </c>
      <c r="AD334" s="462" t="str">
        <f t="shared" si="8"/>
        <v/>
      </c>
      <c r="AE334" s="420" t="str">
        <f t="shared" si="9"/>
        <v/>
      </c>
      <c r="AF334" s="333" t="str">
        <f>IF(O334="","",'別紙様式3-2（４・５月）'!O336&amp;'別紙様式3-2（４・５月）'!P336&amp;'別紙様式3-2（４・５月）'!Q336&amp;"から"&amp;O334)</f>
        <v/>
      </c>
      <c r="AG334" s="333" t="str">
        <f>IF(OR(W334="",W334="―"),"",'別紙様式3-2（４・５月）'!O336&amp;'別紙様式3-2（４・５月）'!P336&amp;'別紙様式3-2（４・５月）'!Q336&amp;"から"&amp;W334)</f>
        <v/>
      </c>
      <c r="AH334" s="306"/>
      <c r="AI334" s="306"/>
      <c r="AJ334" s="306"/>
      <c r="AK334" s="306"/>
      <c r="AL334" s="306"/>
      <c r="AM334" s="306"/>
      <c r="AN334" s="306"/>
      <c r="AO334" s="306"/>
    </row>
    <row r="335" spans="1:41" customFormat="1" ht="25" customHeight="1">
      <c r="A335" s="334">
        <v>319</v>
      </c>
      <c r="B335" s="909" t="str">
        <f>IF(基本情報入力シート!C374="","",基本情報入力シート!C374)</f>
        <v/>
      </c>
      <c r="C335" s="909"/>
      <c r="D335" s="909"/>
      <c r="E335" s="909"/>
      <c r="F335" s="909"/>
      <c r="G335" s="909"/>
      <c r="H335" s="909"/>
      <c r="I335" s="909"/>
      <c r="J335" s="325" t="str">
        <f>IF(基本情報入力シート!M374="","",基本情報入力シート!M374)</f>
        <v/>
      </c>
      <c r="K335" s="325" t="str">
        <f>IF(基本情報入力シート!R374="","",基本情報入力シート!R374)</f>
        <v/>
      </c>
      <c r="L335" s="325" t="str">
        <f>IF(基本情報入力シート!W374="","",基本情報入力シート!W374)</f>
        <v/>
      </c>
      <c r="M335" s="335" t="str">
        <f>IF(基本情報入力シート!X374="","",基本情報入力シート!X374)</f>
        <v/>
      </c>
      <c r="N335" s="339" t="str">
        <f>IF(基本情報入力シート!Y374="","",基本情報入力シート!Y374)</f>
        <v/>
      </c>
      <c r="O335" s="44"/>
      <c r="P335" s="1011"/>
      <c r="Q335" s="1011"/>
      <c r="R335" s="475" t="str">
        <f>IFERROR(IF(OR('別紙様式3-2（４・５月）'!Z337="ベア加算",'別紙様式3-2（４・５月）'!R337=""),"",P335*VLOOKUP(N335,【参考】数式用!$AD$2:$AH$37,MATCH(O335,【参考】数式用!$K$4:$N$4,0)+1,0)),"")</f>
        <v/>
      </c>
      <c r="S335" s="54"/>
      <c r="T335" s="1011"/>
      <c r="U335" s="1011"/>
      <c r="V335" s="483" t="str">
        <f>IFERROR(IF(AND('別紙様式3-2（４・５月）'!O337="",O335&lt;&gt;""),P335,P335*VLOOKUP(AF335,【参考】数式用4!$EY$3:$GF$106,MATCH(N335,【参考】数式用4!$EY$2:$GF$2,0))),"")</f>
        <v/>
      </c>
      <c r="W335" s="44"/>
      <c r="X335" s="464"/>
      <c r="Y335" s="992" t="str">
        <f>IFERROR(IF(OR('別紙様式3-2（４・５月）'!R337="",'別紙様式3-2（４・５月）'!Z337="ベア加算"),"",X335*VLOOKUP(N335,【参考】数式用!$AD$2:$AH$37,MATCH(W335,【参考】数式用!$K$4:$N$4,0)+1,0)),"")</f>
        <v/>
      </c>
      <c r="Z335" s="992"/>
      <c r="AA335" s="54"/>
      <c r="AB335" s="464"/>
      <c r="AC335" s="340" t="str">
        <f>IFERROR(IF(AND('別紙様式3-2（４・５月）'!O337="",W335&lt;&gt;"",W335&lt;&gt;"―"),X335,X335*VLOOKUP(AG335,【参考】数式用4!$EY$3:$GF$106,MATCH(N335,【参考】数式用4!$EY$2:$GF$2,0))),"")</f>
        <v/>
      </c>
      <c r="AD335" s="462" t="str">
        <f t="shared" ref="AD335:AD398" si="10">IF(OR(O335="新加算Ⅰ",O335="新加算Ⅱ",O335="新加算Ⅴ（１）",O335="新加算Ⅴ（２）",O335="新加算Ⅴ（３）",O335="新加算Ⅴ（４）",O335="新加算Ⅴ（５）",O335="新加算Ⅴ（６）",O335="新加算Ⅴ（７）",O335="新加算Ⅴ（９）",O335="新加算Ⅴ（10）",O335="新加算Ⅴ（12）"),1,"")</f>
        <v/>
      </c>
      <c r="AE335" s="420" t="str">
        <f t="shared" ref="AE335:AE398" si="11">IF(OR(W335="新加算Ⅰ",W335="新加算Ⅱ"),1,"")</f>
        <v/>
      </c>
      <c r="AF335" s="333" t="str">
        <f>IF(O335="","",'別紙様式3-2（４・５月）'!O337&amp;'別紙様式3-2（４・５月）'!P337&amp;'別紙様式3-2（４・５月）'!Q337&amp;"から"&amp;O335)</f>
        <v/>
      </c>
      <c r="AG335" s="333" t="str">
        <f>IF(OR(W335="",W335="―"),"",'別紙様式3-2（４・５月）'!O337&amp;'別紙様式3-2（４・５月）'!P337&amp;'別紙様式3-2（４・５月）'!Q337&amp;"から"&amp;W335)</f>
        <v/>
      </c>
      <c r="AH335" s="306"/>
      <c r="AI335" s="306"/>
      <c r="AJ335" s="306"/>
      <c r="AK335" s="306"/>
      <c r="AL335" s="306"/>
      <c r="AM335" s="306"/>
      <c r="AN335" s="306"/>
      <c r="AO335" s="306"/>
    </row>
    <row r="336" spans="1:41" customFormat="1" ht="25" customHeight="1">
      <c r="A336" s="334">
        <v>320</v>
      </c>
      <c r="B336" s="909" t="str">
        <f>IF(基本情報入力シート!C375="","",基本情報入力シート!C375)</f>
        <v/>
      </c>
      <c r="C336" s="909"/>
      <c r="D336" s="909"/>
      <c r="E336" s="909"/>
      <c r="F336" s="909"/>
      <c r="G336" s="909"/>
      <c r="H336" s="909"/>
      <c r="I336" s="909"/>
      <c r="J336" s="325" t="str">
        <f>IF(基本情報入力シート!M375="","",基本情報入力シート!M375)</f>
        <v/>
      </c>
      <c r="K336" s="325" t="str">
        <f>IF(基本情報入力シート!R375="","",基本情報入力シート!R375)</f>
        <v/>
      </c>
      <c r="L336" s="325" t="str">
        <f>IF(基本情報入力シート!W375="","",基本情報入力シート!W375)</f>
        <v/>
      </c>
      <c r="M336" s="335" t="str">
        <f>IF(基本情報入力シート!X375="","",基本情報入力シート!X375)</f>
        <v/>
      </c>
      <c r="N336" s="339" t="str">
        <f>IF(基本情報入力シート!Y375="","",基本情報入力シート!Y375)</f>
        <v/>
      </c>
      <c r="O336" s="44"/>
      <c r="P336" s="1011"/>
      <c r="Q336" s="1011"/>
      <c r="R336" s="475" t="str">
        <f>IFERROR(IF(OR('別紙様式3-2（４・５月）'!Z338="ベア加算",'別紙様式3-2（４・５月）'!R338=""),"",P336*VLOOKUP(N336,【参考】数式用!$AD$2:$AH$37,MATCH(O336,【参考】数式用!$K$4:$N$4,0)+1,0)),"")</f>
        <v/>
      </c>
      <c r="S336" s="54"/>
      <c r="T336" s="1011"/>
      <c r="U336" s="1011"/>
      <c r="V336" s="483" t="str">
        <f>IFERROR(IF(AND('別紙様式3-2（４・５月）'!O338="",O336&lt;&gt;""),P336,P336*VLOOKUP(AF336,【参考】数式用4!$EY$3:$GF$106,MATCH(N336,【参考】数式用4!$EY$2:$GF$2,0))),"")</f>
        <v/>
      </c>
      <c r="W336" s="44"/>
      <c r="X336" s="464"/>
      <c r="Y336" s="992" t="str">
        <f>IFERROR(IF(OR('別紙様式3-2（４・５月）'!R338="",'別紙様式3-2（４・５月）'!Z338="ベア加算"),"",X336*VLOOKUP(N336,【参考】数式用!$AD$2:$AH$37,MATCH(W336,【参考】数式用!$K$4:$N$4,0)+1,0)),"")</f>
        <v/>
      </c>
      <c r="Z336" s="992"/>
      <c r="AA336" s="54"/>
      <c r="AB336" s="464"/>
      <c r="AC336" s="340" t="str">
        <f>IFERROR(IF(AND('別紙様式3-2（４・５月）'!O338="",W336&lt;&gt;"",W336&lt;&gt;"―"),X336,X336*VLOOKUP(AG336,【参考】数式用4!$EY$3:$GF$106,MATCH(N336,【参考】数式用4!$EY$2:$GF$2,0))),"")</f>
        <v/>
      </c>
      <c r="AD336" s="462" t="str">
        <f t="shared" si="10"/>
        <v/>
      </c>
      <c r="AE336" s="420" t="str">
        <f t="shared" si="11"/>
        <v/>
      </c>
      <c r="AF336" s="333" t="str">
        <f>IF(O336="","",'別紙様式3-2（４・５月）'!O338&amp;'別紙様式3-2（４・５月）'!P338&amp;'別紙様式3-2（４・５月）'!Q338&amp;"から"&amp;O336)</f>
        <v/>
      </c>
      <c r="AG336" s="333" t="str">
        <f>IF(OR(W336="",W336="―"),"",'別紙様式3-2（４・５月）'!O338&amp;'別紙様式3-2（４・５月）'!P338&amp;'別紙様式3-2（４・５月）'!Q338&amp;"から"&amp;W336)</f>
        <v/>
      </c>
      <c r="AH336" s="306"/>
      <c r="AI336" s="306"/>
      <c r="AJ336" s="306"/>
      <c r="AK336" s="306"/>
      <c r="AL336" s="306"/>
      <c r="AM336" s="306"/>
      <c r="AN336" s="306"/>
      <c r="AO336" s="306"/>
    </row>
    <row r="337" spans="1:41" customFormat="1" ht="25" customHeight="1">
      <c r="A337" s="334">
        <v>321</v>
      </c>
      <c r="B337" s="909" t="str">
        <f>IF(基本情報入力シート!C376="","",基本情報入力シート!C376)</f>
        <v/>
      </c>
      <c r="C337" s="909"/>
      <c r="D337" s="909"/>
      <c r="E337" s="909"/>
      <c r="F337" s="909"/>
      <c r="G337" s="909"/>
      <c r="H337" s="909"/>
      <c r="I337" s="909"/>
      <c r="J337" s="325" t="str">
        <f>IF(基本情報入力シート!M376="","",基本情報入力シート!M376)</f>
        <v/>
      </c>
      <c r="K337" s="325" t="str">
        <f>IF(基本情報入力シート!R376="","",基本情報入力シート!R376)</f>
        <v/>
      </c>
      <c r="L337" s="325" t="str">
        <f>IF(基本情報入力シート!W376="","",基本情報入力シート!W376)</f>
        <v/>
      </c>
      <c r="M337" s="335" t="str">
        <f>IF(基本情報入力シート!X376="","",基本情報入力シート!X376)</f>
        <v/>
      </c>
      <c r="N337" s="339" t="str">
        <f>IF(基本情報入力シート!Y376="","",基本情報入力シート!Y376)</f>
        <v/>
      </c>
      <c r="O337" s="44"/>
      <c r="P337" s="1011"/>
      <c r="Q337" s="1011"/>
      <c r="R337" s="475" t="str">
        <f>IFERROR(IF(OR('別紙様式3-2（４・５月）'!Z339="ベア加算",'別紙様式3-2（４・５月）'!R339=""),"",P337*VLOOKUP(N337,【参考】数式用!$AD$2:$AH$37,MATCH(O337,【参考】数式用!$K$4:$N$4,0)+1,0)),"")</f>
        <v/>
      </c>
      <c r="S337" s="54"/>
      <c r="T337" s="1011"/>
      <c r="U337" s="1011"/>
      <c r="V337" s="483" t="str">
        <f>IFERROR(IF(AND('別紙様式3-2（４・５月）'!O339="",O337&lt;&gt;""),P337,P337*VLOOKUP(AF337,【参考】数式用4!$EY$3:$GF$106,MATCH(N337,【参考】数式用4!$EY$2:$GF$2,0))),"")</f>
        <v/>
      </c>
      <c r="W337" s="44"/>
      <c r="X337" s="464"/>
      <c r="Y337" s="992" t="str">
        <f>IFERROR(IF(OR('別紙様式3-2（４・５月）'!R339="",'別紙様式3-2（４・５月）'!Z339="ベア加算"),"",X337*VLOOKUP(N337,【参考】数式用!$AD$2:$AH$37,MATCH(W337,【参考】数式用!$K$4:$N$4,0)+1,0)),"")</f>
        <v/>
      </c>
      <c r="Z337" s="992"/>
      <c r="AA337" s="54"/>
      <c r="AB337" s="464"/>
      <c r="AC337" s="340" t="str">
        <f>IFERROR(IF(AND('別紙様式3-2（４・５月）'!O339="",W337&lt;&gt;"",W337&lt;&gt;"―"),X337,X337*VLOOKUP(AG337,【参考】数式用4!$EY$3:$GF$106,MATCH(N337,【参考】数式用4!$EY$2:$GF$2,0))),"")</f>
        <v/>
      </c>
      <c r="AD337" s="462" t="str">
        <f t="shared" si="10"/>
        <v/>
      </c>
      <c r="AE337" s="420" t="str">
        <f t="shared" si="11"/>
        <v/>
      </c>
      <c r="AF337" s="333" t="str">
        <f>IF(O337="","",'別紙様式3-2（４・５月）'!O339&amp;'別紙様式3-2（４・５月）'!P339&amp;'別紙様式3-2（４・５月）'!Q339&amp;"から"&amp;O337)</f>
        <v/>
      </c>
      <c r="AG337" s="333" t="str">
        <f>IF(OR(W337="",W337="―"),"",'別紙様式3-2（４・５月）'!O339&amp;'別紙様式3-2（４・５月）'!P339&amp;'別紙様式3-2（４・５月）'!Q339&amp;"から"&amp;W337)</f>
        <v/>
      </c>
      <c r="AH337" s="306"/>
      <c r="AI337" s="306"/>
      <c r="AJ337" s="306"/>
      <c r="AK337" s="306"/>
      <c r="AL337" s="306"/>
      <c r="AM337" s="306"/>
      <c r="AN337" s="306"/>
      <c r="AO337" s="306"/>
    </row>
    <row r="338" spans="1:41" customFormat="1" ht="25" customHeight="1">
      <c r="A338" s="334">
        <v>322</v>
      </c>
      <c r="B338" s="909" t="str">
        <f>IF(基本情報入力シート!C377="","",基本情報入力シート!C377)</f>
        <v/>
      </c>
      <c r="C338" s="909"/>
      <c r="D338" s="909"/>
      <c r="E338" s="909"/>
      <c r="F338" s="909"/>
      <c r="G338" s="909"/>
      <c r="H338" s="909"/>
      <c r="I338" s="909"/>
      <c r="J338" s="325" t="str">
        <f>IF(基本情報入力シート!M377="","",基本情報入力シート!M377)</f>
        <v/>
      </c>
      <c r="K338" s="325" t="str">
        <f>IF(基本情報入力シート!R377="","",基本情報入力シート!R377)</f>
        <v/>
      </c>
      <c r="L338" s="325" t="str">
        <f>IF(基本情報入力シート!W377="","",基本情報入力シート!W377)</f>
        <v/>
      </c>
      <c r="M338" s="335" t="str">
        <f>IF(基本情報入力シート!X377="","",基本情報入力シート!X377)</f>
        <v/>
      </c>
      <c r="N338" s="339" t="str">
        <f>IF(基本情報入力シート!Y377="","",基本情報入力シート!Y377)</f>
        <v/>
      </c>
      <c r="O338" s="44"/>
      <c r="P338" s="1011"/>
      <c r="Q338" s="1011"/>
      <c r="R338" s="475" t="str">
        <f>IFERROR(IF(OR('別紙様式3-2（４・５月）'!Z340="ベア加算",'別紙様式3-2（４・５月）'!R340=""),"",P338*VLOOKUP(N338,【参考】数式用!$AD$2:$AH$37,MATCH(O338,【参考】数式用!$K$4:$N$4,0)+1,0)),"")</f>
        <v/>
      </c>
      <c r="S338" s="54"/>
      <c r="T338" s="1011"/>
      <c r="U338" s="1011"/>
      <c r="V338" s="483" t="str">
        <f>IFERROR(IF(AND('別紙様式3-2（４・５月）'!O340="",O338&lt;&gt;""),P338,P338*VLOOKUP(AF338,【参考】数式用4!$EY$3:$GF$106,MATCH(N338,【参考】数式用4!$EY$2:$GF$2,0))),"")</f>
        <v/>
      </c>
      <c r="W338" s="44"/>
      <c r="X338" s="464"/>
      <c r="Y338" s="992" t="str">
        <f>IFERROR(IF(OR('別紙様式3-2（４・５月）'!R340="",'別紙様式3-2（４・５月）'!Z340="ベア加算"),"",X338*VLOOKUP(N338,【参考】数式用!$AD$2:$AH$37,MATCH(W338,【参考】数式用!$K$4:$N$4,0)+1,0)),"")</f>
        <v/>
      </c>
      <c r="Z338" s="992"/>
      <c r="AA338" s="54"/>
      <c r="AB338" s="464"/>
      <c r="AC338" s="340" t="str">
        <f>IFERROR(IF(AND('別紙様式3-2（４・５月）'!O340="",W338&lt;&gt;"",W338&lt;&gt;"―"),X338,X338*VLOOKUP(AG338,【参考】数式用4!$EY$3:$GF$106,MATCH(N338,【参考】数式用4!$EY$2:$GF$2,0))),"")</f>
        <v/>
      </c>
      <c r="AD338" s="462" t="str">
        <f t="shared" si="10"/>
        <v/>
      </c>
      <c r="AE338" s="420" t="str">
        <f t="shared" si="11"/>
        <v/>
      </c>
      <c r="AF338" s="333" t="str">
        <f>IF(O338="","",'別紙様式3-2（４・５月）'!O340&amp;'別紙様式3-2（４・５月）'!P340&amp;'別紙様式3-2（４・５月）'!Q340&amp;"から"&amp;O338)</f>
        <v/>
      </c>
      <c r="AG338" s="333" t="str">
        <f>IF(OR(W338="",W338="―"),"",'別紙様式3-2（４・５月）'!O340&amp;'別紙様式3-2（４・５月）'!P340&amp;'別紙様式3-2（４・５月）'!Q340&amp;"から"&amp;W338)</f>
        <v/>
      </c>
      <c r="AH338" s="306"/>
      <c r="AI338" s="306"/>
      <c r="AJ338" s="306"/>
      <c r="AK338" s="306"/>
      <c r="AL338" s="306"/>
      <c r="AM338" s="306"/>
      <c r="AN338" s="306"/>
      <c r="AO338" s="306"/>
    </row>
    <row r="339" spans="1:41" customFormat="1" ht="25" customHeight="1">
      <c r="A339" s="334">
        <v>323</v>
      </c>
      <c r="B339" s="909" t="str">
        <f>IF(基本情報入力シート!C378="","",基本情報入力シート!C378)</f>
        <v/>
      </c>
      <c r="C339" s="909"/>
      <c r="D339" s="909"/>
      <c r="E339" s="909"/>
      <c r="F339" s="909"/>
      <c r="G339" s="909"/>
      <c r="H339" s="909"/>
      <c r="I339" s="909"/>
      <c r="J339" s="325" t="str">
        <f>IF(基本情報入力シート!M378="","",基本情報入力シート!M378)</f>
        <v/>
      </c>
      <c r="K339" s="325" t="str">
        <f>IF(基本情報入力シート!R378="","",基本情報入力シート!R378)</f>
        <v/>
      </c>
      <c r="L339" s="325" t="str">
        <f>IF(基本情報入力シート!W378="","",基本情報入力シート!W378)</f>
        <v/>
      </c>
      <c r="M339" s="335" t="str">
        <f>IF(基本情報入力シート!X378="","",基本情報入力シート!X378)</f>
        <v/>
      </c>
      <c r="N339" s="339" t="str">
        <f>IF(基本情報入力シート!Y378="","",基本情報入力シート!Y378)</f>
        <v/>
      </c>
      <c r="O339" s="44"/>
      <c r="P339" s="1011"/>
      <c r="Q339" s="1011"/>
      <c r="R339" s="475" t="str">
        <f>IFERROR(IF(OR('別紙様式3-2（４・５月）'!Z341="ベア加算",'別紙様式3-2（４・５月）'!R341=""),"",P339*VLOOKUP(N339,【参考】数式用!$AD$2:$AH$37,MATCH(O339,【参考】数式用!$K$4:$N$4,0)+1,0)),"")</f>
        <v/>
      </c>
      <c r="S339" s="54"/>
      <c r="T339" s="1011"/>
      <c r="U339" s="1011"/>
      <c r="V339" s="483" t="str">
        <f>IFERROR(IF(AND('別紙様式3-2（４・５月）'!O341="",O339&lt;&gt;""),P339,P339*VLOOKUP(AF339,【参考】数式用4!$EY$3:$GF$106,MATCH(N339,【参考】数式用4!$EY$2:$GF$2,0))),"")</f>
        <v/>
      </c>
      <c r="W339" s="44"/>
      <c r="X339" s="464"/>
      <c r="Y339" s="992" t="str">
        <f>IFERROR(IF(OR('別紙様式3-2（４・５月）'!R341="",'別紙様式3-2（４・５月）'!Z341="ベア加算"),"",X339*VLOOKUP(N339,【参考】数式用!$AD$2:$AH$37,MATCH(W339,【参考】数式用!$K$4:$N$4,0)+1,0)),"")</f>
        <v/>
      </c>
      <c r="Z339" s="992"/>
      <c r="AA339" s="54"/>
      <c r="AB339" s="464"/>
      <c r="AC339" s="340" t="str">
        <f>IFERROR(IF(AND('別紙様式3-2（４・５月）'!O341="",W339&lt;&gt;"",W339&lt;&gt;"―"),X339,X339*VLOOKUP(AG339,【参考】数式用4!$EY$3:$GF$106,MATCH(N339,【参考】数式用4!$EY$2:$GF$2,0))),"")</f>
        <v/>
      </c>
      <c r="AD339" s="462" t="str">
        <f t="shared" si="10"/>
        <v/>
      </c>
      <c r="AE339" s="420" t="str">
        <f t="shared" si="11"/>
        <v/>
      </c>
      <c r="AF339" s="333" t="str">
        <f>IF(O339="","",'別紙様式3-2（４・５月）'!O341&amp;'別紙様式3-2（４・５月）'!P341&amp;'別紙様式3-2（４・５月）'!Q341&amp;"から"&amp;O339)</f>
        <v/>
      </c>
      <c r="AG339" s="333" t="str">
        <f>IF(OR(W339="",W339="―"),"",'別紙様式3-2（４・５月）'!O341&amp;'別紙様式3-2（４・５月）'!P341&amp;'別紙様式3-2（４・５月）'!Q341&amp;"から"&amp;W339)</f>
        <v/>
      </c>
      <c r="AH339" s="306"/>
      <c r="AI339" s="306"/>
      <c r="AJ339" s="306"/>
      <c r="AK339" s="306"/>
      <c r="AL339" s="306"/>
      <c r="AM339" s="306"/>
      <c r="AN339" s="306"/>
      <c r="AO339" s="306"/>
    </row>
    <row r="340" spans="1:41" customFormat="1" ht="25" customHeight="1">
      <c r="A340" s="334">
        <v>324</v>
      </c>
      <c r="B340" s="909" t="str">
        <f>IF(基本情報入力シート!C379="","",基本情報入力シート!C379)</f>
        <v/>
      </c>
      <c r="C340" s="909"/>
      <c r="D340" s="909"/>
      <c r="E340" s="909"/>
      <c r="F340" s="909"/>
      <c r="G340" s="909"/>
      <c r="H340" s="909"/>
      <c r="I340" s="909"/>
      <c r="J340" s="325" t="str">
        <f>IF(基本情報入力シート!M379="","",基本情報入力シート!M379)</f>
        <v/>
      </c>
      <c r="K340" s="325" t="str">
        <f>IF(基本情報入力シート!R379="","",基本情報入力シート!R379)</f>
        <v/>
      </c>
      <c r="L340" s="325" t="str">
        <f>IF(基本情報入力シート!W379="","",基本情報入力シート!W379)</f>
        <v/>
      </c>
      <c r="M340" s="335" t="str">
        <f>IF(基本情報入力シート!X379="","",基本情報入力シート!X379)</f>
        <v/>
      </c>
      <c r="N340" s="339" t="str">
        <f>IF(基本情報入力シート!Y379="","",基本情報入力シート!Y379)</f>
        <v/>
      </c>
      <c r="O340" s="44"/>
      <c r="P340" s="1011"/>
      <c r="Q340" s="1011"/>
      <c r="R340" s="475" t="str">
        <f>IFERROR(IF(OR('別紙様式3-2（４・５月）'!Z342="ベア加算",'別紙様式3-2（４・５月）'!R342=""),"",P340*VLOOKUP(N340,【参考】数式用!$AD$2:$AH$37,MATCH(O340,【参考】数式用!$K$4:$N$4,0)+1,0)),"")</f>
        <v/>
      </c>
      <c r="S340" s="54"/>
      <c r="T340" s="1011"/>
      <c r="U340" s="1011"/>
      <c r="V340" s="483" t="str">
        <f>IFERROR(IF(AND('別紙様式3-2（４・５月）'!O342="",O340&lt;&gt;""),P340,P340*VLOOKUP(AF340,【参考】数式用4!$EY$3:$GF$106,MATCH(N340,【参考】数式用4!$EY$2:$GF$2,0))),"")</f>
        <v/>
      </c>
      <c r="W340" s="44"/>
      <c r="X340" s="464"/>
      <c r="Y340" s="992" t="str">
        <f>IFERROR(IF(OR('別紙様式3-2（４・５月）'!R342="",'別紙様式3-2（４・５月）'!Z342="ベア加算"),"",X340*VLOOKUP(N340,【参考】数式用!$AD$2:$AH$37,MATCH(W340,【参考】数式用!$K$4:$N$4,0)+1,0)),"")</f>
        <v/>
      </c>
      <c r="Z340" s="992"/>
      <c r="AA340" s="54"/>
      <c r="AB340" s="464"/>
      <c r="AC340" s="340" t="str">
        <f>IFERROR(IF(AND('別紙様式3-2（４・５月）'!O342="",W340&lt;&gt;"",W340&lt;&gt;"―"),X340,X340*VLOOKUP(AG340,【参考】数式用4!$EY$3:$GF$106,MATCH(N340,【参考】数式用4!$EY$2:$GF$2,0))),"")</f>
        <v/>
      </c>
      <c r="AD340" s="462" t="str">
        <f t="shared" si="10"/>
        <v/>
      </c>
      <c r="AE340" s="420" t="str">
        <f t="shared" si="11"/>
        <v/>
      </c>
      <c r="AF340" s="333" t="str">
        <f>IF(O340="","",'別紙様式3-2（４・５月）'!O342&amp;'別紙様式3-2（４・５月）'!P342&amp;'別紙様式3-2（４・５月）'!Q342&amp;"から"&amp;O340)</f>
        <v/>
      </c>
      <c r="AG340" s="333" t="str">
        <f>IF(OR(W340="",W340="―"),"",'別紙様式3-2（４・５月）'!O342&amp;'別紙様式3-2（４・５月）'!P342&amp;'別紙様式3-2（４・５月）'!Q342&amp;"から"&amp;W340)</f>
        <v/>
      </c>
      <c r="AH340" s="306"/>
      <c r="AI340" s="306"/>
      <c r="AJ340" s="306"/>
      <c r="AK340" s="306"/>
      <c r="AL340" s="306"/>
      <c r="AM340" s="306"/>
      <c r="AN340" s="306"/>
      <c r="AO340" s="306"/>
    </row>
    <row r="341" spans="1:41" customFormat="1" ht="25" customHeight="1">
      <c r="A341" s="334">
        <v>325</v>
      </c>
      <c r="B341" s="909" t="str">
        <f>IF(基本情報入力シート!C380="","",基本情報入力シート!C380)</f>
        <v/>
      </c>
      <c r="C341" s="909"/>
      <c r="D341" s="909"/>
      <c r="E341" s="909"/>
      <c r="F341" s="909"/>
      <c r="G341" s="909"/>
      <c r="H341" s="909"/>
      <c r="I341" s="909"/>
      <c r="J341" s="325" t="str">
        <f>IF(基本情報入力シート!M380="","",基本情報入力シート!M380)</f>
        <v/>
      </c>
      <c r="K341" s="325" t="str">
        <f>IF(基本情報入力シート!R380="","",基本情報入力シート!R380)</f>
        <v/>
      </c>
      <c r="L341" s="325" t="str">
        <f>IF(基本情報入力シート!W380="","",基本情報入力シート!W380)</f>
        <v/>
      </c>
      <c r="M341" s="335" t="str">
        <f>IF(基本情報入力シート!X380="","",基本情報入力シート!X380)</f>
        <v/>
      </c>
      <c r="N341" s="339" t="str">
        <f>IF(基本情報入力シート!Y380="","",基本情報入力シート!Y380)</f>
        <v/>
      </c>
      <c r="O341" s="44"/>
      <c r="P341" s="1011"/>
      <c r="Q341" s="1011"/>
      <c r="R341" s="475" t="str">
        <f>IFERROR(IF(OR('別紙様式3-2（４・５月）'!Z343="ベア加算",'別紙様式3-2（４・５月）'!R343=""),"",P341*VLOOKUP(N341,【参考】数式用!$AD$2:$AH$37,MATCH(O341,【参考】数式用!$K$4:$N$4,0)+1,0)),"")</f>
        <v/>
      </c>
      <c r="S341" s="54"/>
      <c r="T341" s="1011"/>
      <c r="U341" s="1011"/>
      <c r="V341" s="483" t="str">
        <f>IFERROR(IF(AND('別紙様式3-2（４・５月）'!O343="",O341&lt;&gt;""),P341,P341*VLOOKUP(AF341,【参考】数式用4!$EY$3:$GF$106,MATCH(N341,【参考】数式用4!$EY$2:$GF$2,0))),"")</f>
        <v/>
      </c>
      <c r="W341" s="44"/>
      <c r="X341" s="464"/>
      <c r="Y341" s="992" t="str">
        <f>IFERROR(IF(OR('別紙様式3-2（４・５月）'!R343="",'別紙様式3-2（４・５月）'!Z343="ベア加算"),"",X341*VLOOKUP(N341,【参考】数式用!$AD$2:$AH$37,MATCH(W341,【参考】数式用!$K$4:$N$4,0)+1,0)),"")</f>
        <v/>
      </c>
      <c r="Z341" s="992"/>
      <c r="AA341" s="54"/>
      <c r="AB341" s="464"/>
      <c r="AC341" s="340" t="str">
        <f>IFERROR(IF(AND('別紙様式3-2（４・５月）'!O343="",W341&lt;&gt;"",W341&lt;&gt;"―"),X341,X341*VLOOKUP(AG341,【参考】数式用4!$EY$3:$GF$106,MATCH(N341,【参考】数式用4!$EY$2:$GF$2,0))),"")</f>
        <v/>
      </c>
      <c r="AD341" s="462" t="str">
        <f t="shared" si="10"/>
        <v/>
      </c>
      <c r="AE341" s="420" t="str">
        <f t="shared" si="11"/>
        <v/>
      </c>
      <c r="AF341" s="333" t="str">
        <f>IF(O341="","",'別紙様式3-2（４・５月）'!O343&amp;'別紙様式3-2（４・５月）'!P343&amp;'別紙様式3-2（４・５月）'!Q343&amp;"から"&amp;O341)</f>
        <v/>
      </c>
      <c r="AG341" s="333" t="str">
        <f>IF(OR(W341="",W341="―"),"",'別紙様式3-2（４・５月）'!O343&amp;'別紙様式3-2（４・５月）'!P343&amp;'別紙様式3-2（４・５月）'!Q343&amp;"から"&amp;W341)</f>
        <v/>
      </c>
      <c r="AH341" s="306"/>
      <c r="AI341" s="306"/>
      <c r="AJ341" s="306"/>
      <c r="AK341" s="306"/>
      <c r="AL341" s="306"/>
      <c r="AM341" s="306"/>
      <c r="AN341" s="306"/>
      <c r="AO341" s="306"/>
    </row>
    <row r="342" spans="1:41" customFormat="1" ht="25" customHeight="1">
      <c r="A342" s="334">
        <v>326</v>
      </c>
      <c r="B342" s="909" t="str">
        <f>IF(基本情報入力シート!C381="","",基本情報入力シート!C381)</f>
        <v/>
      </c>
      <c r="C342" s="909"/>
      <c r="D342" s="909"/>
      <c r="E342" s="909"/>
      <c r="F342" s="909"/>
      <c r="G342" s="909"/>
      <c r="H342" s="909"/>
      <c r="I342" s="909"/>
      <c r="J342" s="325" t="str">
        <f>IF(基本情報入力シート!M381="","",基本情報入力シート!M381)</f>
        <v/>
      </c>
      <c r="K342" s="325" t="str">
        <f>IF(基本情報入力シート!R381="","",基本情報入力シート!R381)</f>
        <v/>
      </c>
      <c r="L342" s="325" t="str">
        <f>IF(基本情報入力シート!W381="","",基本情報入力シート!W381)</f>
        <v/>
      </c>
      <c r="M342" s="335" t="str">
        <f>IF(基本情報入力シート!X381="","",基本情報入力シート!X381)</f>
        <v/>
      </c>
      <c r="N342" s="339" t="str">
        <f>IF(基本情報入力シート!Y381="","",基本情報入力シート!Y381)</f>
        <v/>
      </c>
      <c r="O342" s="44"/>
      <c r="P342" s="1011"/>
      <c r="Q342" s="1011"/>
      <c r="R342" s="475" t="str">
        <f>IFERROR(IF(OR('別紙様式3-2（４・５月）'!Z344="ベア加算",'別紙様式3-2（４・５月）'!R344=""),"",P342*VLOOKUP(N342,【参考】数式用!$AD$2:$AH$37,MATCH(O342,【参考】数式用!$K$4:$N$4,0)+1,0)),"")</f>
        <v/>
      </c>
      <c r="S342" s="54"/>
      <c r="T342" s="1011"/>
      <c r="U342" s="1011"/>
      <c r="V342" s="483" t="str">
        <f>IFERROR(IF(AND('別紙様式3-2（４・５月）'!O344="",O342&lt;&gt;""),P342,P342*VLOOKUP(AF342,【参考】数式用4!$EY$3:$GF$106,MATCH(N342,【参考】数式用4!$EY$2:$GF$2,0))),"")</f>
        <v/>
      </c>
      <c r="W342" s="44"/>
      <c r="X342" s="464"/>
      <c r="Y342" s="992" t="str">
        <f>IFERROR(IF(OR('別紙様式3-2（４・５月）'!R344="",'別紙様式3-2（４・５月）'!Z344="ベア加算"),"",X342*VLOOKUP(N342,【参考】数式用!$AD$2:$AH$37,MATCH(W342,【参考】数式用!$K$4:$N$4,0)+1,0)),"")</f>
        <v/>
      </c>
      <c r="Z342" s="992"/>
      <c r="AA342" s="54"/>
      <c r="AB342" s="464"/>
      <c r="AC342" s="340" t="str">
        <f>IFERROR(IF(AND('別紙様式3-2（４・５月）'!O344="",W342&lt;&gt;"",W342&lt;&gt;"―"),X342,X342*VLOOKUP(AG342,【参考】数式用4!$EY$3:$GF$106,MATCH(N342,【参考】数式用4!$EY$2:$GF$2,0))),"")</f>
        <v/>
      </c>
      <c r="AD342" s="462" t="str">
        <f t="shared" si="10"/>
        <v/>
      </c>
      <c r="AE342" s="420" t="str">
        <f t="shared" si="11"/>
        <v/>
      </c>
      <c r="AF342" s="333" t="str">
        <f>IF(O342="","",'別紙様式3-2（４・５月）'!O344&amp;'別紙様式3-2（４・５月）'!P344&amp;'別紙様式3-2（４・５月）'!Q344&amp;"から"&amp;O342)</f>
        <v/>
      </c>
      <c r="AG342" s="333" t="str">
        <f>IF(OR(W342="",W342="―"),"",'別紙様式3-2（４・５月）'!O344&amp;'別紙様式3-2（４・５月）'!P344&amp;'別紙様式3-2（４・５月）'!Q344&amp;"から"&amp;W342)</f>
        <v/>
      </c>
      <c r="AH342" s="306"/>
      <c r="AI342" s="306"/>
      <c r="AJ342" s="306"/>
      <c r="AK342" s="306"/>
      <c r="AL342" s="306"/>
      <c r="AM342" s="306"/>
      <c r="AN342" s="306"/>
      <c r="AO342" s="306"/>
    </row>
    <row r="343" spans="1:41" customFormat="1" ht="25" customHeight="1">
      <c r="A343" s="334">
        <v>327</v>
      </c>
      <c r="B343" s="909" t="str">
        <f>IF(基本情報入力シート!C382="","",基本情報入力シート!C382)</f>
        <v/>
      </c>
      <c r="C343" s="909"/>
      <c r="D343" s="909"/>
      <c r="E343" s="909"/>
      <c r="F343" s="909"/>
      <c r="G343" s="909"/>
      <c r="H343" s="909"/>
      <c r="I343" s="909"/>
      <c r="J343" s="325" t="str">
        <f>IF(基本情報入力シート!M382="","",基本情報入力シート!M382)</f>
        <v/>
      </c>
      <c r="K343" s="325" t="str">
        <f>IF(基本情報入力シート!R382="","",基本情報入力シート!R382)</f>
        <v/>
      </c>
      <c r="L343" s="325" t="str">
        <f>IF(基本情報入力シート!W382="","",基本情報入力シート!W382)</f>
        <v/>
      </c>
      <c r="M343" s="335" t="str">
        <f>IF(基本情報入力シート!X382="","",基本情報入力シート!X382)</f>
        <v/>
      </c>
      <c r="N343" s="339" t="str">
        <f>IF(基本情報入力シート!Y382="","",基本情報入力シート!Y382)</f>
        <v/>
      </c>
      <c r="O343" s="44"/>
      <c r="P343" s="1011"/>
      <c r="Q343" s="1011"/>
      <c r="R343" s="475" t="str">
        <f>IFERROR(IF(OR('別紙様式3-2（４・５月）'!Z345="ベア加算",'別紙様式3-2（４・５月）'!R345=""),"",P343*VLOOKUP(N343,【参考】数式用!$AD$2:$AH$37,MATCH(O343,【参考】数式用!$K$4:$N$4,0)+1,0)),"")</f>
        <v/>
      </c>
      <c r="S343" s="54"/>
      <c r="T343" s="1011"/>
      <c r="U343" s="1011"/>
      <c r="V343" s="483" t="str">
        <f>IFERROR(IF(AND('別紙様式3-2（４・５月）'!O345="",O343&lt;&gt;""),P343,P343*VLOOKUP(AF343,【参考】数式用4!$EY$3:$GF$106,MATCH(N343,【参考】数式用4!$EY$2:$GF$2,0))),"")</f>
        <v/>
      </c>
      <c r="W343" s="44"/>
      <c r="X343" s="464"/>
      <c r="Y343" s="992" t="str">
        <f>IFERROR(IF(OR('別紙様式3-2（４・５月）'!R345="",'別紙様式3-2（４・５月）'!Z345="ベア加算"),"",X343*VLOOKUP(N343,【参考】数式用!$AD$2:$AH$37,MATCH(W343,【参考】数式用!$K$4:$N$4,0)+1,0)),"")</f>
        <v/>
      </c>
      <c r="Z343" s="992"/>
      <c r="AA343" s="54"/>
      <c r="AB343" s="464"/>
      <c r="AC343" s="340" t="str">
        <f>IFERROR(IF(AND('別紙様式3-2（４・５月）'!O345="",W343&lt;&gt;"",W343&lt;&gt;"―"),X343,X343*VLOOKUP(AG343,【参考】数式用4!$EY$3:$GF$106,MATCH(N343,【参考】数式用4!$EY$2:$GF$2,0))),"")</f>
        <v/>
      </c>
      <c r="AD343" s="462" t="str">
        <f t="shared" si="10"/>
        <v/>
      </c>
      <c r="AE343" s="420" t="str">
        <f t="shared" si="11"/>
        <v/>
      </c>
      <c r="AF343" s="333" t="str">
        <f>IF(O343="","",'別紙様式3-2（４・５月）'!O345&amp;'別紙様式3-2（４・５月）'!P345&amp;'別紙様式3-2（４・５月）'!Q345&amp;"から"&amp;O343)</f>
        <v/>
      </c>
      <c r="AG343" s="333" t="str">
        <f>IF(OR(W343="",W343="―"),"",'別紙様式3-2（４・５月）'!O345&amp;'別紙様式3-2（４・５月）'!P345&amp;'別紙様式3-2（４・５月）'!Q345&amp;"から"&amp;W343)</f>
        <v/>
      </c>
      <c r="AH343" s="306"/>
      <c r="AI343" s="306"/>
      <c r="AJ343" s="306"/>
      <c r="AK343" s="306"/>
      <c r="AL343" s="306"/>
      <c r="AM343" s="306"/>
      <c r="AN343" s="306"/>
      <c r="AO343" s="306"/>
    </row>
    <row r="344" spans="1:41" customFormat="1" ht="25" customHeight="1">
      <c r="A344" s="334">
        <v>328</v>
      </c>
      <c r="B344" s="909" t="str">
        <f>IF(基本情報入力シート!C383="","",基本情報入力シート!C383)</f>
        <v/>
      </c>
      <c r="C344" s="909"/>
      <c r="D344" s="909"/>
      <c r="E344" s="909"/>
      <c r="F344" s="909"/>
      <c r="G344" s="909"/>
      <c r="H344" s="909"/>
      <c r="I344" s="909"/>
      <c r="J344" s="325" t="str">
        <f>IF(基本情報入力シート!M383="","",基本情報入力シート!M383)</f>
        <v/>
      </c>
      <c r="K344" s="325" t="str">
        <f>IF(基本情報入力シート!R383="","",基本情報入力シート!R383)</f>
        <v/>
      </c>
      <c r="L344" s="325" t="str">
        <f>IF(基本情報入力シート!W383="","",基本情報入力シート!W383)</f>
        <v/>
      </c>
      <c r="M344" s="335" t="str">
        <f>IF(基本情報入力シート!X383="","",基本情報入力シート!X383)</f>
        <v/>
      </c>
      <c r="N344" s="339" t="str">
        <f>IF(基本情報入力シート!Y383="","",基本情報入力シート!Y383)</f>
        <v/>
      </c>
      <c r="O344" s="44"/>
      <c r="P344" s="1011"/>
      <c r="Q344" s="1011"/>
      <c r="R344" s="475" t="str">
        <f>IFERROR(IF(OR('別紙様式3-2（４・５月）'!Z346="ベア加算",'別紙様式3-2（４・５月）'!R346=""),"",P344*VLOOKUP(N344,【参考】数式用!$AD$2:$AH$37,MATCH(O344,【参考】数式用!$K$4:$N$4,0)+1,0)),"")</f>
        <v/>
      </c>
      <c r="S344" s="54"/>
      <c r="T344" s="1011"/>
      <c r="U344" s="1011"/>
      <c r="V344" s="483" t="str">
        <f>IFERROR(IF(AND('別紙様式3-2（４・５月）'!O346="",O344&lt;&gt;""),P344,P344*VLOOKUP(AF344,【参考】数式用4!$EY$3:$GF$106,MATCH(N344,【参考】数式用4!$EY$2:$GF$2,0))),"")</f>
        <v/>
      </c>
      <c r="W344" s="44"/>
      <c r="X344" s="464"/>
      <c r="Y344" s="992" t="str">
        <f>IFERROR(IF(OR('別紙様式3-2（４・５月）'!R346="",'別紙様式3-2（４・５月）'!Z346="ベア加算"),"",X344*VLOOKUP(N344,【参考】数式用!$AD$2:$AH$37,MATCH(W344,【参考】数式用!$K$4:$N$4,0)+1,0)),"")</f>
        <v/>
      </c>
      <c r="Z344" s="992"/>
      <c r="AA344" s="54"/>
      <c r="AB344" s="464"/>
      <c r="AC344" s="340" t="str">
        <f>IFERROR(IF(AND('別紙様式3-2（４・５月）'!O346="",W344&lt;&gt;"",W344&lt;&gt;"―"),X344,X344*VLOOKUP(AG344,【参考】数式用4!$EY$3:$GF$106,MATCH(N344,【参考】数式用4!$EY$2:$GF$2,0))),"")</f>
        <v/>
      </c>
      <c r="AD344" s="462" t="str">
        <f t="shared" si="10"/>
        <v/>
      </c>
      <c r="AE344" s="420" t="str">
        <f t="shared" si="11"/>
        <v/>
      </c>
      <c r="AF344" s="333" t="str">
        <f>IF(O344="","",'別紙様式3-2（４・５月）'!O346&amp;'別紙様式3-2（４・５月）'!P346&amp;'別紙様式3-2（４・５月）'!Q346&amp;"から"&amp;O344)</f>
        <v/>
      </c>
      <c r="AG344" s="333" t="str">
        <f>IF(OR(W344="",W344="―"),"",'別紙様式3-2（４・５月）'!O346&amp;'別紙様式3-2（４・５月）'!P346&amp;'別紙様式3-2（４・５月）'!Q346&amp;"から"&amp;W344)</f>
        <v/>
      </c>
      <c r="AH344" s="306"/>
      <c r="AI344" s="306"/>
      <c r="AJ344" s="306"/>
      <c r="AK344" s="306"/>
      <c r="AL344" s="306"/>
      <c r="AM344" s="306"/>
      <c r="AN344" s="306"/>
      <c r="AO344" s="306"/>
    </row>
    <row r="345" spans="1:41" customFormat="1" ht="25" customHeight="1">
      <c r="A345" s="334">
        <v>329</v>
      </c>
      <c r="B345" s="909" t="str">
        <f>IF(基本情報入力シート!C384="","",基本情報入力シート!C384)</f>
        <v/>
      </c>
      <c r="C345" s="909"/>
      <c r="D345" s="909"/>
      <c r="E345" s="909"/>
      <c r="F345" s="909"/>
      <c r="G345" s="909"/>
      <c r="H345" s="909"/>
      <c r="I345" s="909"/>
      <c r="J345" s="325" t="str">
        <f>IF(基本情報入力シート!M384="","",基本情報入力シート!M384)</f>
        <v/>
      </c>
      <c r="K345" s="325" t="str">
        <f>IF(基本情報入力シート!R384="","",基本情報入力シート!R384)</f>
        <v/>
      </c>
      <c r="L345" s="325" t="str">
        <f>IF(基本情報入力シート!W384="","",基本情報入力シート!W384)</f>
        <v/>
      </c>
      <c r="M345" s="335" t="str">
        <f>IF(基本情報入力シート!X384="","",基本情報入力シート!X384)</f>
        <v/>
      </c>
      <c r="N345" s="339" t="str">
        <f>IF(基本情報入力シート!Y384="","",基本情報入力シート!Y384)</f>
        <v/>
      </c>
      <c r="O345" s="44"/>
      <c r="P345" s="1011"/>
      <c r="Q345" s="1011"/>
      <c r="R345" s="475" t="str">
        <f>IFERROR(IF(OR('別紙様式3-2（４・５月）'!Z347="ベア加算",'別紙様式3-2（４・５月）'!R347=""),"",P345*VLOOKUP(N345,【参考】数式用!$AD$2:$AH$37,MATCH(O345,【参考】数式用!$K$4:$N$4,0)+1,0)),"")</f>
        <v/>
      </c>
      <c r="S345" s="54"/>
      <c r="T345" s="1011"/>
      <c r="U345" s="1011"/>
      <c r="V345" s="483" t="str">
        <f>IFERROR(IF(AND('別紙様式3-2（４・５月）'!O347="",O345&lt;&gt;""),P345,P345*VLOOKUP(AF345,【参考】数式用4!$EY$3:$GF$106,MATCH(N345,【参考】数式用4!$EY$2:$GF$2,0))),"")</f>
        <v/>
      </c>
      <c r="W345" s="44"/>
      <c r="X345" s="464"/>
      <c r="Y345" s="992" t="str">
        <f>IFERROR(IF(OR('別紙様式3-2（４・５月）'!R347="",'別紙様式3-2（４・５月）'!Z347="ベア加算"),"",X345*VLOOKUP(N345,【参考】数式用!$AD$2:$AH$37,MATCH(W345,【参考】数式用!$K$4:$N$4,0)+1,0)),"")</f>
        <v/>
      </c>
      <c r="Z345" s="992"/>
      <c r="AA345" s="54"/>
      <c r="AB345" s="464"/>
      <c r="AC345" s="340" t="str">
        <f>IFERROR(IF(AND('別紙様式3-2（４・５月）'!O347="",W345&lt;&gt;"",W345&lt;&gt;"―"),X345,X345*VLOOKUP(AG345,【参考】数式用4!$EY$3:$GF$106,MATCH(N345,【参考】数式用4!$EY$2:$GF$2,0))),"")</f>
        <v/>
      </c>
      <c r="AD345" s="462" t="str">
        <f t="shared" si="10"/>
        <v/>
      </c>
      <c r="AE345" s="420" t="str">
        <f t="shared" si="11"/>
        <v/>
      </c>
      <c r="AF345" s="333" t="str">
        <f>IF(O345="","",'別紙様式3-2（４・５月）'!O347&amp;'別紙様式3-2（４・５月）'!P347&amp;'別紙様式3-2（４・５月）'!Q347&amp;"から"&amp;O345)</f>
        <v/>
      </c>
      <c r="AG345" s="333" t="str">
        <f>IF(OR(W345="",W345="―"),"",'別紙様式3-2（４・５月）'!O347&amp;'別紙様式3-2（４・５月）'!P347&amp;'別紙様式3-2（４・５月）'!Q347&amp;"から"&amp;W345)</f>
        <v/>
      </c>
      <c r="AH345" s="306"/>
      <c r="AI345" s="306"/>
      <c r="AJ345" s="306"/>
      <c r="AK345" s="306"/>
      <c r="AL345" s="306"/>
      <c r="AM345" s="306"/>
      <c r="AN345" s="306"/>
      <c r="AO345" s="306"/>
    </row>
    <row r="346" spans="1:41" customFormat="1" ht="25" customHeight="1">
      <c r="A346" s="334">
        <v>330</v>
      </c>
      <c r="B346" s="909" t="str">
        <f>IF(基本情報入力シート!C385="","",基本情報入力シート!C385)</f>
        <v/>
      </c>
      <c r="C346" s="909"/>
      <c r="D346" s="909"/>
      <c r="E346" s="909"/>
      <c r="F346" s="909"/>
      <c r="G346" s="909"/>
      <c r="H346" s="909"/>
      <c r="I346" s="909"/>
      <c r="J346" s="325" t="str">
        <f>IF(基本情報入力シート!M385="","",基本情報入力シート!M385)</f>
        <v/>
      </c>
      <c r="K346" s="325" t="str">
        <f>IF(基本情報入力シート!R385="","",基本情報入力シート!R385)</f>
        <v/>
      </c>
      <c r="L346" s="325" t="str">
        <f>IF(基本情報入力シート!W385="","",基本情報入力シート!W385)</f>
        <v/>
      </c>
      <c r="M346" s="335" t="str">
        <f>IF(基本情報入力シート!X385="","",基本情報入力シート!X385)</f>
        <v/>
      </c>
      <c r="N346" s="339" t="str">
        <f>IF(基本情報入力シート!Y385="","",基本情報入力シート!Y385)</f>
        <v/>
      </c>
      <c r="O346" s="44"/>
      <c r="P346" s="1011"/>
      <c r="Q346" s="1011"/>
      <c r="R346" s="475" t="str">
        <f>IFERROR(IF(OR('別紙様式3-2（４・５月）'!Z348="ベア加算",'別紙様式3-2（４・５月）'!R348=""),"",P346*VLOOKUP(N346,【参考】数式用!$AD$2:$AH$37,MATCH(O346,【参考】数式用!$K$4:$N$4,0)+1,0)),"")</f>
        <v/>
      </c>
      <c r="S346" s="54"/>
      <c r="T346" s="1011"/>
      <c r="U346" s="1011"/>
      <c r="V346" s="483" t="str">
        <f>IFERROR(IF(AND('別紙様式3-2（４・５月）'!O348="",O346&lt;&gt;""),P346,P346*VLOOKUP(AF346,【参考】数式用4!$EY$3:$GF$106,MATCH(N346,【参考】数式用4!$EY$2:$GF$2,0))),"")</f>
        <v/>
      </c>
      <c r="W346" s="44"/>
      <c r="X346" s="464"/>
      <c r="Y346" s="992" t="str">
        <f>IFERROR(IF(OR('別紙様式3-2（４・５月）'!R348="",'別紙様式3-2（４・５月）'!Z348="ベア加算"),"",X346*VLOOKUP(N346,【参考】数式用!$AD$2:$AH$37,MATCH(W346,【参考】数式用!$K$4:$N$4,0)+1,0)),"")</f>
        <v/>
      </c>
      <c r="Z346" s="992"/>
      <c r="AA346" s="54"/>
      <c r="AB346" s="464"/>
      <c r="AC346" s="340" t="str">
        <f>IFERROR(IF(AND('別紙様式3-2（４・５月）'!O348="",W346&lt;&gt;"",W346&lt;&gt;"―"),X346,X346*VLOOKUP(AG346,【参考】数式用4!$EY$3:$GF$106,MATCH(N346,【参考】数式用4!$EY$2:$GF$2,0))),"")</f>
        <v/>
      </c>
      <c r="AD346" s="462" t="str">
        <f t="shared" si="10"/>
        <v/>
      </c>
      <c r="AE346" s="420" t="str">
        <f t="shared" si="11"/>
        <v/>
      </c>
      <c r="AF346" s="333" t="str">
        <f>IF(O346="","",'別紙様式3-2（４・５月）'!O348&amp;'別紙様式3-2（４・５月）'!P348&amp;'別紙様式3-2（４・５月）'!Q348&amp;"から"&amp;O346)</f>
        <v/>
      </c>
      <c r="AG346" s="333" t="str">
        <f>IF(OR(W346="",W346="―"),"",'別紙様式3-2（４・５月）'!O348&amp;'別紙様式3-2（４・５月）'!P348&amp;'別紙様式3-2（４・５月）'!Q348&amp;"から"&amp;W346)</f>
        <v/>
      </c>
      <c r="AH346" s="306"/>
      <c r="AI346" s="306"/>
      <c r="AJ346" s="306"/>
      <c r="AK346" s="306"/>
      <c r="AL346" s="306"/>
      <c r="AM346" s="306"/>
      <c r="AN346" s="306"/>
      <c r="AO346" s="306"/>
    </row>
    <row r="347" spans="1:41" customFormat="1" ht="25" customHeight="1">
      <c r="A347" s="334">
        <v>331</v>
      </c>
      <c r="B347" s="909" t="str">
        <f>IF(基本情報入力シート!C386="","",基本情報入力シート!C386)</f>
        <v/>
      </c>
      <c r="C347" s="909"/>
      <c r="D347" s="909"/>
      <c r="E347" s="909"/>
      <c r="F347" s="909"/>
      <c r="G347" s="909"/>
      <c r="H347" s="909"/>
      <c r="I347" s="909"/>
      <c r="J347" s="325" t="str">
        <f>IF(基本情報入力シート!M386="","",基本情報入力シート!M386)</f>
        <v/>
      </c>
      <c r="K347" s="325" t="str">
        <f>IF(基本情報入力シート!R386="","",基本情報入力シート!R386)</f>
        <v/>
      </c>
      <c r="L347" s="325" t="str">
        <f>IF(基本情報入力シート!W386="","",基本情報入力シート!W386)</f>
        <v/>
      </c>
      <c r="M347" s="335" t="str">
        <f>IF(基本情報入力シート!X386="","",基本情報入力シート!X386)</f>
        <v/>
      </c>
      <c r="N347" s="339" t="str">
        <f>IF(基本情報入力シート!Y386="","",基本情報入力シート!Y386)</f>
        <v/>
      </c>
      <c r="O347" s="44"/>
      <c r="P347" s="1011"/>
      <c r="Q347" s="1011"/>
      <c r="R347" s="475" t="str">
        <f>IFERROR(IF(OR('別紙様式3-2（４・５月）'!Z349="ベア加算",'別紙様式3-2（４・５月）'!R349=""),"",P347*VLOOKUP(N347,【参考】数式用!$AD$2:$AH$37,MATCH(O347,【参考】数式用!$K$4:$N$4,0)+1,0)),"")</f>
        <v/>
      </c>
      <c r="S347" s="54"/>
      <c r="T347" s="1011"/>
      <c r="U347" s="1011"/>
      <c r="V347" s="483" t="str">
        <f>IFERROR(IF(AND('別紙様式3-2（４・５月）'!O349="",O347&lt;&gt;""),P347,P347*VLOOKUP(AF347,【参考】数式用4!$EY$3:$GF$106,MATCH(N347,【参考】数式用4!$EY$2:$GF$2,0))),"")</f>
        <v/>
      </c>
      <c r="W347" s="44"/>
      <c r="X347" s="464"/>
      <c r="Y347" s="992" t="str">
        <f>IFERROR(IF(OR('別紙様式3-2（４・５月）'!R349="",'別紙様式3-2（４・５月）'!Z349="ベア加算"),"",X347*VLOOKUP(N347,【参考】数式用!$AD$2:$AH$37,MATCH(W347,【参考】数式用!$K$4:$N$4,0)+1,0)),"")</f>
        <v/>
      </c>
      <c r="Z347" s="992"/>
      <c r="AA347" s="54"/>
      <c r="AB347" s="464"/>
      <c r="AC347" s="340" t="str">
        <f>IFERROR(IF(AND('別紙様式3-2（４・５月）'!O349="",W347&lt;&gt;"",W347&lt;&gt;"―"),X347,X347*VLOOKUP(AG347,【参考】数式用4!$EY$3:$GF$106,MATCH(N347,【参考】数式用4!$EY$2:$GF$2,0))),"")</f>
        <v/>
      </c>
      <c r="AD347" s="462" t="str">
        <f t="shared" si="10"/>
        <v/>
      </c>
      <c r="AE347" s="420" t="str">
        <f t="shared" si="11"/>
        <v/>
      </c>
      <c r="AF347" s="333" t="str">
        <f>IF(O347="","",'別紙様式3-2（４・５月）'!O349&amp;'別紙様式3-2（４・５月）'!P349&amp;'別紙様式3-2（４・５月）'!Q349&amp;"から"&amp;O347)</f>
        <v/>
      </c>
      <c r="AG347" s="333" t="str">
        <f>IF(OR(W347="",W347="―"),"",'別紙様式3-2（４・５月）'!O349&amp;'別紙様式3-2（４・５月）'!P349&amp;'別紙様式3-2（４・５月）'!Q349&amp;"から"&amp;W347)</f>
        <v/>
      </c>
      <c r="AH347" s="306"/>
      <c r="AI347" s="306"/>
      <c r="AJ347" s="306"/>
      <c r="AK347" s="306"/>
      <c r="AL347" s="306"/>
      <c r="AM347" s="306"/>
      <c r="AN347" s="306"/>
      <c r="AO347" s="306"/>
    </row>
    <row r="348" spans="1:41" customFormat="1" ht="25" customHeight="1">
      <c r="A348" s="334">
        <v>332</v>
      </c>
      <c r="B348" s="909" t="str">
        <f>IF(基本情報入力シート!C387="","",基本情報入力シート!C387)</f>
        <v/>
      </c>
      <c r="C348" s="909"/>
      <c r="D348" s="909"/>
      <c r="E348" s="909"/>
      <c r="F348" s="909"/>
      <c r="G348" s="909"/>
      <c r="H348" s="909"/>
      <c r="I348" s="909"/>
      <c r="J348" s="325" t="str">
        <f>IF(基本情報入力シート!M387="","",基本情報入力シート!M387)</f>
        <v/>
      </c>
      <c r="K348" s="325" t="str">
        <f>IF(基本情報入力シート!R387="","",基本情報入力シート!R387)</f>
        <v/>
      </c>
      <c r="L348" s="325" t="str">
        <f>IF(基本情報入力シート!W387="","",基本情報入力シート!W387)</f>
        <v/>
      </c>
      <c r="M348" s="335" t="str">
        <f>IF(基本情報入力シート!X387="","",基本情報入力シート!X387)</f>
        <v/>
      </c>
      <c r="N348" s="339" t="str">
        <f>IF(基本情報入力シート!Y387="","",基本情報入力シート!Y387)</f>
        <v/>
      </c>
      <c r="O348" s="44"/>
      <c r="P348" s="1011"/>
      <c r="Q348" s="1011"/>
      <c r="R348" s="475" t="str">
        <f>IFERROR(IF(OR('別紙様式3-2（４・５月）'!Z350="ベア加算",'別紙様式3-2（４・５月）'!R350=""),"",P348*VLOOKUP(N348,【参考】数式用!$AD$2:$AH$37,MATCH(O348,【参考】数式用!$K$4:$N$4,0)+1,0)),"")</f>
        <v/>
      </c>
      <c r="S348" s="54"/>
      <c r="T348" s="1011"/>
      <c r="U348" s="1011"/>
      <c r="V348" s="483" t="str">
        <f>IFERROR(IF(AND('別紙様式3-2（４・５月）'!O350="",O348&lt;&gt;""),P348,P348*VLOOKUP(AF348,【参考】数式用4!$EY$3:$GF$106,MATCH(N348,【参考】数式用4!$EY$2:$GF$2,0))),"")</f>
        <v/>
      </c>
      <c r="W348" s="44"/>
      <c r="X348" s="464"/>
      <c r="Y348" s="992" t="str">
        <f>IFERROR(IF(OR('別紙様式3-2（４・５月）'!R350="",'別紙様式3-2（４・５月）'!Z350="ベア加算"),"",X348*VLOOKUP(N348,【参考】数式用!$AD$2:$AH$37,MATCH(W348,【参考】数式用!$K$4:$N$4,0)+1,0)),"")</f>
        <v/>
      </c>
      <c r="Z348" s="992"/>
      <c r="AA348" s="54"/>
      <c r="AB348" s="464"/>
      <c r="AC348" s="340" t="str">
        <f>IFERROR(IF(AND('別紙様式3-2（４・５月）'!O350="",W348&lt;&gt;"",W348&lt;&gt;"―"),X348,X348*VLOOKUP(AG348,【参考】数式用4!$EY$3:$GF$106,MATCH(N348,【参考】数式用4!$EY$2:$GF$2,0))),"")</f>
        <v/>
      </c>
      <c r="AD348" s="462" t="str">
        <f t="shared" si="10"/>
        <v/>
      </c>
      <c r="AE348" s="420" t="str">
        <f t="shared" si="11"/>
        <v/>
      </c>
      <c r="AF348" s="333" t="str">
        <f>IF(O348="","",'別紙様式3-2（４・５月）'!O350&amp;'別紙様式3-2（４・５月）'!P350&amp;'別紙様式3-2（４・５月）'!Q350&amp;"から"&amp;O348)</f>
        <v/>
      </c>
      <c r="AG348" s="333" t="str">
        <f>IF(OR(W348="",W348="―"),"",'別紙様式3-2（４・５月）'!O350&amp;'別紙様式3-2（４・５月）'!P350&amp;'別紙様式3-2（４・５月）'!Q350&amp;"から"&amp;W348)</f>
        <v/>
      </c>
      <c r="AH348" s="306"/>
      <c r="AI348" s="306"/>
      <c r="AJ348" s="306"/>
      <c r="AK348" s="306"/>
      <c r="AL348" s="306"/>
      <c r="AM348" s="306"/>
      <c r="AN348" s="306"/>
      <c r="AO348" s="306"/>
    </row>
    <row r="349" spans="1:41" customFormat="1" ht="25" customHeight="1">
      <c r="A349" s="334">
        <v>333</v>
      </c>
      <c r="B349" s="909" t="str">
        <f>IF(基本情報入力シート!C388="","",基本情報入力シート!C388)</f>
        <v/>
      </c>
      <c r="C349" s="909"/>
      <c r="D349" s="909"/>
      <c r="E349" s="909"/>
      <c r="F349" s="909"/>
      <c r="G349" s="909"/>
      <c r="H349" s="909"/>
      <c r="I349" s="909"/>
      <c r="J349" s="325" t="str">
        <f>IF(基本情報入力シート!M388="","",基本情報入力シート!M388)</f>
        <v/>
      </c>
      <c r="K349" s="325" t="str">
        <f>IF(基本情報入力シート!R388="","",基本情報入力シート!R388)</f>
        <v/>
      </c>
      <c r="L349" s="325" t="str">
        <f>IF(基本情報入力シート!W388="","",基本情報入力シート!W388)</f>
        <v/>
      </c>
      <c r="M349" s="335" t="str">
        <f>IF(基本情報入力シート!X388="","",基本情報入力シート!X388)</f>
        <v/>
      </c>
      <c r="N349" s="339" t="str">
        <f>IF(基本情報入力シート!Y388="","",基本情報入力シート!Y388)</f>
        <v/>
      </c>
      <c r="O349" s="44"/>
      <c r="P349" s="1011"/>
      <c r="Q349" s="1011"/>
      <c r="R349" s="475" t="str">
        <f>IFERROR(IF(OR('別紙様式3-2（４・５月）'!Z351="ベア加算",'別紙様式3-2（４・５月）'!R351=""),"",P349*VLOOKUP(N349,【参考】数式用!$AD$2:$AH$37,MATCH(O349,【参考】数式用!$K$4:$N$4,0)+1,0)),"")</f>
        <v/>
      </c>
      <c r="S349" s="54"/>
      <c r="T349" s="1011"/>
      <c r="U349" s="1011"/>
      <c r="V349" s="483" t="str">
        <f>IFERROR(IF(AND('別紙様式3-2（４・５月）'!O351="",O349&lt;&gt;""),P349,P349*VLOOKUP(AF349,【参考】数式用4!$EY$3:$GF$106,MATCH(N349,【参考】数式用4!$EY$2:$GF$2,0))),"")</f>
        <v/>
      </c>
      <c r="W349" s="44"/>
      <c r="X349" s="464"/>
      <c r="Y349" s="992" t="str">
        <f>IFERROR(IF(OR('別紙様式3-2（４・５月）'!R351="",'別紙様式3-2（４・５月）'!Z351="ベア加算"),"",X349*VLOOKUP(N349,【参考】数式用!$AD$2:$AH$37,MATCH(W349,【参考】数式用!$K$4:$N$4,0)+1,0)),"")</f>
        <v/>
      </c>
      <c r="Z349" s="992"/>
      <c r="AA349" s="54"/>
      <c r="AB349" s="464"/>
      <c r="AC349" s="340" t="str">
        <f>IFERROR(IF(AND('別紙様式3-2（４・５月）'!O351="",W349&lt;&gt;"",W349&lt;&gt;"―"),X349,X349*VLOOKUP(AG349,【参考】数式用4!$EY$3:$GF$106,MATCH(N349,【参考】数式用4!$EY$2:$GF$2,0))),"")</f>
        <v/>
      </c>
      <c r="AD349" s="462" t="str">
        <f t="shared" si="10"/>
        <v/>
      </c>
      <c r="AE349" s="420" t="str">
        <f t="shared" si="11"/>
        <v/>
      </c>
      <c r="AF349" s="333" t="str">
        <f>IF(O349="","",'別紙様式3-2（４・５月）'!O351&amp;'別紙様式3-2（４・５月）'!P351&amp;'別紙様式3-2（４・５月）'!Q351&amp;"から"&amp;O349)</f>
        <v/>
      </c>
      <c r="AG349" s="333" t="str">
        <f>IF(OR(W349="",W349="―"),"",'別紙様式3-2（４・５月）'!O351&amp;'別紙様式3-2（４・５月）'!P351&amp;'別紙様式3-2（４・５月）'!Q351&amp;"から"&amp;W349)</f>
        <v/>
      </c>
      <c r="AH349" s="306"/>
      <c r="AI349" s="306"/>
      <c r="AJ349" s="306"/>
      <c r="AK349" s="306"/>
      <c r="AL349" s="306"/>
      <c r="AM349" s="306"/>
      <c r="AN349" s="306"/>
      <c r="AO349" s="306"/>
    </row>
    <row r="350" spans="1:41" customFormat="1" ht="25" customHeight="1">
      <c r="A350" s="334">
        <v>334</v>
      </c>
      <c r="B350" s="909" t="str">
        <f>IF(基本情報入力シート!C389="","",基本情報入力シート!C389)</f>
        <v/>
      </c>
      <c r="C350" s="909"/>
      <c r="D350" s="909"/>
      <c r="E350" s="909"/>
      <c r="F350" s="909"/>
      <c r="G350" s="909"/>
      <c r="H350" s="909"/>
      <c r="I350" s="909"/>
      <c r="J350" s="325" t="str">
        <f>IF(基本情報入力シート!M389="","",基本情報入力シート!M389)</f>
        <v/>
      </c>
      <c r="K350" s="325" t="str">
        <f>IF(基本情報入力シート!R389="","",基本情報入力シート!R389)</f>
        <v/>
      </c>
      <c r="L350" s="325" t="str">
        <f>IF(基本情報入力シート!W389="","",基本情報入力シート!W389)</f>
        <v/>
      </c>
      <c r="M350" s="335" t="str">
        <f>IF(基本情報入力シート!X389="","",基本情報入力シート!X389)</f>
        <v/>
      </c>
      <c r="N350" s="339" t="str">
        <f>IF(基本情報入力シート!Y389="","",基本情報入力シート!Y389)</f>
        <v/>
      </c>
      <c r="O350" s="44"/>
      <c r="P350" s="1011"/>
      <c r="Q350" s="1011"/>
      <c r="R350" s="475" t="str">
        <f>IFERROR(IF(OR('別紙様式3-2（４・５月）'!Z352="ベア加算",'別紙様式3-2（４・５月）'!R352=""),"",P350*VLOOKUP(N350,【参考】数式用!$AD$2:$AH$37,MATCH(O350,【参考】数式用!$K$4:$N$4,0)+1,0)),"")</f>
        <v/>
      </c>
      <c r="S350" s="54"/>
      <c r="T350" s="1011"/>
      <c r="U350" s="1011"/>
      <c r="V350" s="483" t="str">
        <f>IFERROR(IF(AND('別紙様式3-2（４・５月）'!O352="",O350&lt;&gt;""),P350,P350*VLOOKUP(AF350,【参考】数式用4!$EY$3:$GF$106,MATCH(N350,【参考】数式用4!$EY$2:$GF$2,0))),"")</f>
        <v/>
      </c>
      <c r="W350" s="44"/>
      <c r="X350" s="464"/>
      <c r="Y350" s="992" t="str">
        <f>IFERROR(IF(OR('別紙様式3-2（４・５月）'!R352="",'別紙様式3-2（４・５月）'!Z352="ベア加算"),"",X350*VLOOKUP(N350,【参考】数式用!$AD$2:$AH$37,MATCH(W350,【参考】数式用!$K$4:$N$4,0)+1,0)),"")</f>
        <v/>
      </c>
      <c r="Z350" s="992"/>
      <c r="AA350" s="54"/>
      <c r="AB350" s="464"/>
      <c r="AC350" s="340" t="str">
        <f>IFERROR(IF(AND('別紙様式3-2（４・５月）'!O352="",W350&lt;&gt;"",W350&lt;&gt;"―"),X350,X350*VLOOKUP(AG350,【参考】数式用4!$EY$3:$GF$106,MATCH(N350,【参考】数式用4!$EY$2:$GF$2,0))),"")</f>
        <v/>
      </c>
      <c r="AD350" s="462" t="str">
        <f t="shared" si="10"/>
        <v/>
      </c>
      <c r="AE350" s="420" t="str">
        <f t="shared" si="11"/>
        <v/>
      </c>
      <c r="AF350" s="333" t="str">
        <f>IF(O350="","",'別紙様式3-2（４・５月）'!O352&amp;'別紙様式3-2（４・５月）'!P352&amp;'別紙様式3-2（４・５月）'!Q352&amp;"から"&amp;O350)</f>
        <v/>
      </c>
      <c r="AG350" s="333" t="str">
        <f>IF(OR(W350="",W350="―"),"",'別紙様式3-2（４・５月）'!O352&amp;'別紙様式3-2（４・５月）'!P352&amp;'別紙様式3-2（４・５月）'!Q352&amp;"から"&amp;W350)</f>
        <v/>
      </c>
      <c r="AH350" s="306"/>
      <c r="AI350" s="306"/>
      <c r="AJ350" s="306"/>
      <c r="AK350" s="306"/>
      <c r="AL350" s="306"/>
      <c r="AM350" s="306"/>
      <c r="AN350" s="306"/>
      <c r="AO350" s="306"/>
    </row>
    <row r="351" spans="1:41" customFormat="1" ht="25" customHeight="1">
      <c r="A351" s="334">
        <v>335</v>
      </c>
      <c r="B351" s="909" t="str">
        <f>IF(基本情報入力シート!C390="","",基本情報入力シート!C390)</f>
        <v/>
      </c>
      <c r="C351" s="909"/>
      <c r="D351" s="909"/>
      <c r="E351" s="909"/>
      <c r="F351" s="909"/>
      <c r="G351" s="909"/>
      <c r="H351" s="909"/>
      <c r="I351" s="909"/>
      <c r="J351" s="325" t="str">
        <f>IF(基本情報入力シート!M390="","",基本情報入力シート!M390)</f>
        <v/>
      </c>
      <c r="K351" s="325" t="str">
        <f>IF(基本情報入力シート!R390="","",基本情報入力シート!R390)</f>
        <v/>
      </c>
      <c r="L351" s="325" t="str">
        <f>IF(基本情報入力シート!W390="","",基本情報入力シート!W390)</f>
        <v/>
      </c>
      <c r="M351" s="335" t="str">
        <f>IF(基本情報入力シート!X390="","",基本情報入力シート!X390)</f>
        <v/>
      </c>
      <c r="N351" s="339" t="str">
        <f>IF(基本情報入力シート!Y390="","",基本情報入力シート!Y390)</f>
        <v/>
      </c>
      <c r="O351" s="44"/>
      <c r="P351" s="1011"/>
      <c r="Q351" s="1011"/>
      <c r="R351" s="475" t="str">
        <f>IFERROR(IF(OR('別紙様式3-2（４・５月）'!Z353="ベア加算",'別紙様式3-2（４・５月）'!R353=""),"",P351*VLOOKUP(N351,【参考】数式用!$AD$2:$AH$37,MATCH(O351,【参考】数式用!$K$4:$N$4,0)+1,0)),"")</f>
        <v/>
      </c>
      <c r="S351" s="54"/>
      <c r="T351" s="1011"/>
      <c r="U351" s="1011"/>
      <c r="V351" s="483" t="str">
        <f>IFERROR(IF(AND('別紙様式3-2（４・５月）'!O353="",O351&lt;&gt;""),P351,P351*VLOOKUP(AF351,【参考】数式用4!$EY$3:$GF$106,MATCH(N351,【参考】数式用4!$EY$2:$GF$2,0))),"")</f>
        <v/>
      </c>
      <c r="W351" s="44"/>
      <c r="X351" s="464"/>
      <c r="Y351" s="992" t="str">
        <f>IFERROR(IF(OR('別紙様式3-2（４・５月）'!R353="",'別紙様式3-2（４・５月）'!Z353="ベア加算"),"",X351*VLOOKUP(N351,【参考】数式用!$AD$2:$AH$37,MATCH(W351,【参考】数式用!$K$4:$N$4,0)+1,0)),"")</f>
        <v/>
      </c>
      <c r="Z351" s="992"/>
      <c r="AA351" s="54"/>
      <c r="AB351" s="464"/>
      <c r="AC351" s="340" t="str">
        <f>IFERROR(IF(AND('別紙様式3-2（４・５月）'!O353="",W351&lt;&gt;"",W351&lt;&gt;"―"),X351,X351*VLOOKUP(AG351,【参考】数式用4!$EY$3:$GF$106,MATCH(N351,【参考】数式用4!$EY$2:$GF$2,0))),"")</f>
        <v/>
      </c>
      <c r="AD351" s="462" t="str">
        <f t="shared" si="10"/>
        <v/>
      </c>
      <c r="AE351" s="420" t="str">
        <f t="shared" si="11"/>
        <v/>
      </c>
      <c r="AF351" s="333" t="str">
        <f>IF(O351="","",'別紙様式3-2（４・５月）'!O353&amp;'別紙様式3-2（４・５月）'!P353&amp;'別紙様式3-2（４・５月）'!Q353&amp;"から"&amp;O351)</f>
        <v/>
      </c>
      <c r="AG351" s="333" t="str">
        <f>IF(OR(W351="",W351="―"),"",'別紙様式3-2（４・５月）'!O353&amp;'別紙様式3-2（４・５月）'!P353&amp;'別紙様式3-2（４・５月）'!Q353&amp;"から"&amp;W351)</f>
        <v/>
      </c>
      <c r="AH351" s="306"/>
      <c r="AI351" s="306"/>
      <c r="AJ351" s="306"/>
      <c r="AK351" s="306"/>
      <c r="AL351" s="306"/>
      <c r="AM351" s="306"/>
      <c r="AN351" s="306"/>
      <c r="AO351" s="306"/>
    </row>
    <row r="352" spans="1:41" customFormat="1" ht="25" customHeight="1">
      <c r="A352" s="334">
        <v>336</v>
      </c>
      <c r="B352" s="909" t="str">
        <f>IF(基本情報入力シート!C391="","",基本情報入力シート!C391)</f>
        <v/>
      </c>
      <c r="C352" s="909"/>
      <c r="D352" s="909"/>
      <c r="E352" s="909"/>
      <c r="F352" s="909"/>
      <c r="G352" s="909"/>
      <c r="H352" s="909"/>
      <c r="I352" s="909"/>
      <c r="J352" s="325" t="str">
        <f>IF(基本情報入力シート!M391="","",基本情報入力シート!M391)</f>
        <v/>
      </c>
      <c r="K352" s="325" t="str">
        <f>IF(基本情報入力シート!R391="","",基本情報入力シート!R391)</f>
        <v/>
      </c>
      <c r="L352" s="325" t="str">
        <f>IF(基本情報入力シート!W391="","",基本情報入力シート!W391)</f>
        <v/>
      </c>
      <c r="M352" s="335" t="str">
        <f>IF(基本情報入力シート!X391="","",基本情報入力シート!X391)</f>
        <v/>
      </c>
      <c r="N352" s="339" t="str">
        <f>IF(基本情報入力シート!Y391="","",基本情報入力シート!Y391)</f>
        <v/>
      </c>
      <c r="O352" s="44"/>
      <c r="P352" s="1011"/>
      <c r="Q352" s="1011"/>
      <c r="R352" s="475" t="str">
        <f>IFERROR(IF(OR('別紙様式3-2（４・５月）'!Z354="ベア加算",'別紙様式3-2（４・５月）'!R354=""),"",P352*VLOOKUP(N352,【参考】数式用!$AD$2:$AH$37,MATCH(O352,【参考】数式用!$K$4:$N$4,0)+1,0)),"")</f>
        <v/>
      </c>
      <c r="S352" s="54"/>
      <c r="T352" s="1011"/>
      <c r="U352" s="1011"/>
      <c r="V352" s="483" t="str">
        <f>IFERROR(IF(AND('別紙様式3-2（４・５月）'!O354="",O352&lt;&gt;""),P352,P352*VLOOKUP(AF352,【参考】数式用4!$EY$3:$GF$106,MATCH(N352,【参考】数式用4!$EY$2:$GF$2,0))),"")</f>
        <v/>
      </c>
      <c r="W352" s="44"/>
      <c r="X352" s="464"/>
      <c r="Y352" s="992" t="str">
        <f>IFERROR(IF(OR('別紙様式3-2（４・５月）'!R354="",'別紙様式3-2（４・５月）'!Z354="ベア加算"),"",X352*VLOOKUP(N352,【参考】数式用!$AD$2:$AH$37,MATCH(W352,【参考】数式用!$K$4:$N$4,0)+1,0)),"")</f>
        <v/>
      </c>
      <c r="Z352" s="992"/>
      <c r="AA352" s="54"/>
      <c r="AB352" s="464"/>
      <c r="AC352" s="340" t="str">
        <f>IFERROR(IF(AND('別紙様式3-2（４・５月）'!O354="",W352&lt;&gt;"",W352&lt;&gt;"―"),X352,X352*VLOOKUP(AG352,【参考】数式用4!$EY$3:$GF$106,MATCH(N352,【参考】数式用4!$EY$2:$GF$2,0))),"")</f>
        <v/>
      </c>
      <c r="AD352" s="462" t="str">
        <f t="shared" si="10"/>
        <v/>
      </c>
      <c r="AE352" s="420" t="str">
        <f t="shared" si="11"/>
        <v/>
      </c>
      <c r="AF352" s="333" t="str">
        <f>IF(O352="","",'別紙様式3-2（４・５月）'!O354&amp;'別紙様式3-2（４・５月）'!P354&amp;'別紙様式3-2（４・５月）'!Q354&amp;"から"&amp;O352)</f>
        <v/>
      </c>
      <c r="AG352" s="333" t="str">
        <f>IF(OR(W352="",W352="―"),"",'別紙様式3-2（４・５月）'!O354&amp;'別紙様式3-2（４・５月）'!P354&amp;'別紙様式3-2（４・５月）'!Q354&amp;"から"&amp;W352)</f>
        <v/>
      </c>
      <c r="AH352" s="306"/>
      <c r="AI352" s="306"/>
      <c r="AJ352" s="306"/>
      <c r="AK352" s="306"/>
      <c r="AL352" s="306"/>
      <c r="AM352" s="306"/>
      <c r="AN352" s="306"/>
      <c r="AO352" s="306"/>
    </row>
    <row r="353" spans="1:41" customFormat="1" ht="25" customHeight="1">
      <c r="A353" s="334">
        <v>337</v>
      </c>
      <c r="B353" s="909" t="str">
        <f>IF(基本情報入力シート!C392="","",基本情報入力シート!C392)</f>
        <v/>
      </c>
      <c r="C353" s="909"/>
      <c r="D353" s="909"/>
      <c r="E353" s="909"/>
      <c r="F353" s="909"/>
      <c r="G353" s="909"/>
      <c r="H353" s="909"/>
      <c r="I353" s="909"/>
      <c r="J353" s="325" t="str">
        <f>IF(基本情報入力シート!M392="","",基本情報入力シート!M392)</f>
        <v/>
      </c>
      <c r="K353" s="325" t="str">
        <f>IF(基本情報入力シート!R392="","",基本情報入力シート!R392)</f>
        <v/>
      </c>
      <c r="L353" s="325" t="str">
        <f>IF(基本情報入力シート!W392="","",基本情報入力シート!W392)</f>
        <v/>
      </c>
      <c r="M353" s="335" t="str">
        <f>IF(基本情報入力シート!X392="","",基本情報入力シート!X392)</f>
        <v/>
      </c>
      <c r="N353" s="339" t="str">
        <f>IF(基本情報入力シート!Y392="","",基本情報入力シート!Y392)</f>
        <v/>
      </c>
      <c r="O353" s="44"/>
      <c r="P353" s="1011"/>
      <c r="Q353" s="1011"/>
      <c r="R353" s="475" t="str">
        <f>IFERROR(IF(OR('別紙様式3-2（４・５月）'!Z355="ベア加算",'別紙様式3-2（４・５月）'!R355=""),"",P353*VLOOKUP(N353,【参考】数式用!$AD$2:$AH$37,MATCH(O353,【参考】数式用!$K$4:$N$4,0)+1,0)),"")</f>
        <v/>
      </c>
      <c r="S353" s="54"/>
      <c r="T353" s="1011"/>
      <c r="U353" s="1011"/>
      <c r="V353" s="483" t="str">
        <f>IFERROR(IF(AND('別紙様式3-2（４・５月）'!O355="",O353&lt;&gt;""),P353,P353*VLOOKUP(AF353,【参考】数式用4!$EY$3:$GF$106,MATCH(N353,【参考】数式用4!$EY$2:$GF$2,0))),"")</f>
        <v/>
      </c>
      <c r="W353" s="44"/>
      <c r="X353" s="464"/>
      <c r="Y353" s="992" t="str">
        <f>IFERROR(IF(OR('別紙様式3-2（４・５月）'!R355="",'別紙様式3-2（４・５月）'!Z355="ベア加算"),"",X353*VLOOKUP(N353,【参考】数式用!$AD$2:$AH$37,MATCH(W353,【参考】数式用!$K$4:$N$4,0)+1,0)),"")</f>
        <v/>
      </c>
      <c r="Z353" s="992"/>
      <c r="AA353" s="54"/>
      <c r="AB353" s="464"/>
      <c r="AC353" s="340" t="str">
        <f>IFERROR(IF(AND('別紙様式3-2（４・５月）'!O355="",W353&lt;&gt;"",W353&lt;&gt;"―"),X353,X353*VLOOKUP(AG353,【参考】数式用4!$EY$3:$GF$106,MATCH(N353,【参考】数式用4!$EY$2:$GF$2,0))),"")</f>
        <v/>
      </c>
      <c r="AD353" s="462" t="str">
        <f t="shared" si="10"/>
        <v/>
      </c>
      <c r="AE353" s="420" t="str">
        <f t="shared" si="11"/>
        <v/>
      </c>
      <c r="AF353" s="333" t="str">
        <f>IF(O353="","",'別紙様式3-2（４・５月）'!O355&amp;'別紙様式3-2（４・５月）'!P355&amp;'別紙様式3-2（４・５月）'!Q355&amp;"から"&amp;O353)</f>
        <v/>
      </c>
      <c r="AG353" s="333" t="str">
        <f>IF(OR(W353="",W353="―"),"",'別紙様式3-2（４・５月）'!O355&amp;'別紙様式3-2（４・５月）'!P355&amp;'別紙様式3-2（４・５月）'!Q355&amp;"から"&amp;W353)</f>
        <v/>
      </c>
      <c r="AH353" s="306"/>
      <c r="AI353" s="306"/>
      <c r="AJ353" s="306"/>
      <c r="AK353" s="306"/>
      <c r="AL353" s="306"/>
      <c r="AM353" s="306"/>
      <c r="AN353" s="306"/>
      <c r="AO353" s="306"/>
    </row>
    <row r="354" spans="1:41" customFormat="1" ht="25" customHeight="1">
      <c r="A354" s="334">
        <v>338</v>
      </c>
      <c r="B354" s="909" t="str">
        <f>IF(基本情報入力シート!C393="","",基本情報入力シート!C393)</f>
        <v/>
      </c>
      <c r="C354" s="909"/>
      <c r="D354" s="909"/>
      <c r="E354" s="909"/>
      <c r="F354" s="909"/>
      <c r="G354" s="909"/>
      <c r="H354" s="909"/>
      <c r="I354" s="909"/>
      <c r="J354" s="325" t="str">
        <f>IF(基本情報入力シート!M393="","",基本情報入力シート!M393)</f>
        <v/>
      </c>
      <c r="K354" s="325" t="str">
        <f>IF(基本情報入力シート!R393="","",基本情報入力シート!R393)</f>
        <v/>
      </c>
      <c r="L354" s="325" t="str">
        <f>IF(基本情報入力シート!W393="","",基本情報入力シート!W393)</f>
        <v/>
      </c>
      <c r="M354" s="335" t="str">
        <f>IF(基本情報入力シート!X393="","",基本情報入力シート!X393)</f>
        <v/>
      </c>
      <c r="N354" s="339" t="str">
        <f>IF(基本情報入力シート!Y393="","",基本情報入力シート!Y393)</f>
        <v/>
      </c>
      <c r="O354" s="44"/>
      <c r="P354" s="1011"/>
      <c r="Q354" s="1011"/>
      <c r="R354" s="475" t="str">
        <f>IFERROR(IF(OR('別紙様式3-2（４・５月）'!Z356="ベア加算",'別紙様式3-2（４・５月）'!R356=""),"",P354*VLOOKUP(N354,【参考】数式用!$AD$2:$AH$37,MATCH(O354,【参考】数式用!$K$4:$N$4,0)+1,0)),"")</f>
        <v/>
      </c>
      <c r="S354" s="54"/>
      <c r="T354" s="1011"/>
      <c r="U354" s="1011"/>
      <c r="V354" s="483" t="str">
        <f>IFERROR(IF(AND('別紙様式3-2（４・５月）'!O356="",O354&lt;&gt;""),P354,P354*VLOOKUP(AF354,【参考】数式用4!$EY$3:$GF$106,MATCH(N354,【参考】数式用4!$EY$2:$GF$2,0))),"")</f>
        <v/>
      </c>
      <c r="W354" s="44"/>
      <c r="X354" s="464"/>
      <c r="Y354" s="992" t="str">
        <f>IFERROR(IF(OR('別紙様式3-2（４・５月）'!R356="",'別紙様式3-2（４・５月）'!Z356="ベア加算"),"",X354*VLOOKUP(N354,【参考】数式用!$AD$2:$AH$37,MATCH(W354,【参考】数式用!$K$4:$N$4,0)+1,0)),"")</f>
        <v/>
      </c>
      <c r="Z354" s="992"/>
      <c r="AA354" s="54"/>
      <c r="AB354" s="464"/>
      <c r="AC354" s="340" t="str">
        <f>IFERROR(IF(AND('別紙様式3-2（４・５月）'!O356="",W354&lt;&gt;"",W354&lt;&gt;"―"),X354,X354*VLOOKUP(AG354,【参考】数式用4!$EY$3:$GF$106,MATCH(N354,【参考】数式用4!$EY$2:$GF$2,0))),"")</f>
        <v/>
      </c>
      <c r="AD354" s="462" t="str">
        <f t="shared" si="10"/>
        <v/>
      </c>
      <c r="AE354" s="420" t="str">
        <f t="shared" si="11"/>
        <v/>
      </c>
      <c r="AF354" s="333" t="str">
        <f>IF(O354="","",'別紙様式3-2（４・５月）'!O356&amp;'別紙様式3-2（４・５月）'!P356&amp;'別紙様式3-2（４・５月）'!Q356&amp;"から"&amp;O354)</f>
        <v/>
      </c>
      <c r="AG354" s="333" t="str">
        <f>IF(OR(W354="",W354="―"),"",'別紙様式3-2（４・５月）'!O356&amp;'別紙様式3-2（４・５月）'!P356&amp;'別紙様式3-2（４・５月）'!Q356&amp;"から"&amp;W354)</f>
        <v/>
      </c>
      <c r="AH354" s="306"/>
      <c r="AI354" s="306"/>
      <c r="AJ354" s="306"/>
      <c r="AK354" s="306"/>
      <c r="AL354" s="306"/>
      <c r="AM354" s="306"/>
      <c r="AN354" s="306"/>
      <c r="AO354" s="306"/>
    </row>
    <row r="355" spans="1:41" customFormat="1" ht="25" customHeight="1">
      <c r="A355" s="334">
        <v>339</v>
      </c>
      <c r="B355" s="909" t="str">
        <f>IF(基本情報入力シート!C394="","",基本情報入力シート!C394)</f>
        <v/>
      </c>
      <c r="C355" s="909"/>
      <c r="D355" s="909"/>
      <c r="E355" s="909"/>
      <c r="F355" s="909"/>
      <c r="G355" s="909"/>
      <c r="H355" s="909"/>
      <c r="I355" s="909"/>
      <c r="J355" s="325" t="str">
        <f>IF(基本情報入力シート!M394="","",基本情報入力シート!M394)</f>
        <v/>
      </c>
      <c r="K355" s="325" t="str">
        <f>IF(基本情報入力シート!R394="","",基本情報入力シート!R394)</f>
        <v/>
      </c>
      <c r="L355" s="325" t="str">
        <f>IF(基本情報入力シート!W394="","",基本情報入力シート!W394)</f>
        <v/>
      </c>
      <c r="M355" s="335" t="str">
        <f>IF(基本情報入力シート!X394="","",基本情報入力シート!X394)</f>
        <v/>
      </c>
      <c r="N355" s="339" t="str">
        <f>IF(基本情報入力シート!Y394="","",基本情報入力シート!Y394)</f>
        <v/>
      </c>
      <c r="O355" s="44"/>
      <c r="P355" s="1011"/>
      <c r="Q355" s="1011"/>
      <c r="R355" s="475" t="str">
        <f>IFERROR(IF(OR('別紙様式3-2（４・５月）'!Z357="ベア加算",'別紙様式3-2（４・５月）'!R357=""),"",P355*VLOOKUP(N355,【参考】数式用!$AD$2:$AH$37,MATCH(O355,【参考】数式用!$K$4:$N$4,0)+1,0)),"")</f>
        <v/>
      </c>
      <c r="S355" s="54"/>
      <c r="T355" s="1011"/>
      <c r="U355" s="1011"/>
      <c r="V355" s="483" t="str">
        <f>IFERROR(IF(AND('別紙様式3-2（４・５月）'!O357="",O355&lt;&gt;""),P355,P355*VLOOKUP(AF355,【参考】数式用4!$EY$3:$GF$106,MATCH(N355,【参考】数式用4!$EY$2:$GF$2,0))),"")</f>
        <v/>
      </c>
      <c r="W355" s="44"/>
      <c r="X355" s="464"/>
      <c r="Y355" s="992" t="str">
        <f>IFERROR(IF(OR('別紙様式3-2（４・５月）'!R357="",'別紙様式3-2（４・５月）'!Z357="ベア加算"),"",X355*VLOOKUP(N355,【参考】数式用!$AD$2:$AH$37,MATCH(W355,【参考】数式用!$K$4:$N$4,0)+1,0)),"")</f>
        <v/>
      </c>
      <c r="Z355" s="992"/>
      <c r="AA355" s="54"/>
      <c r="AB355" s="464"/>
      <c r="AC355" s="340" t="str">
        <f>IFERROR(IF(AND('別紙様式3-2（４・５月）'!O357="",W355&lt;&gt;"",W355&lt;&gt;"―"),X355,X355*VLOOKUP(AG355,【参考】数式用4!$EY$3:$GF$106,MATCH(N355,【参考】数式用4!$EY$2:$GF$2,0))),"")</f>
        <v/>
      </c>
      <c r="AD355" s="462" t="str">
        <f t="shared" si="10"/>
        <v/>
      </c>
      <c r="AE355" s="420" t="str">
        <f t="shared" si="11"/>
        <v/>
      </c>
      <c r="AF355" s="333" t="str">
        <f>IF(O355="","",'別紙様式3-2（４・５月）'!O357&amp;'別紙様式3-2（４・５月）'!P357&amp;'別紙様式3-2（４・５月）'!Q357&amp;"から"&amp;O355)</f>
        <v/>
      </c>
      <c r="AG355" s="333" t="str">
        <f>IF(OR(W355="",W355="―"),"",'別紙様式3-2（４・５月）'!O357&amp;'別紙様式3-2（４・５月）'!P357&amp;'別紙様式3-2（４・５月）'!Q357&amp;"から"&amp;W355)</f>
        <v/>
      </c>
      <c r="AH355" s="306"/>
      <c r="AI355" s="306"/>
      <c r="AJ355" s="306"/>
      <c r="AK355" s="306"/>
      <c r="AL355" s="306"/>
      <c r="AM355" s="306"/>
      <c r="AN355" s="306"/>
      <c r="AO355" s="306"/>
    </row>
    <row r="356" spans="1:41" customFormat="1" ht="25" customHeight="1">
      <c r="A356" s="334">
        <v>340</v>
      </c>
      <c r="B356" s="909" t="str">
        <f>IF(基本情報入力シート!C395="","",基本情報入力シート!C395)</f>
        <v/>
      </c>
      <c r="C356" s="909"/>
      <c r="D356" s="909"/>
      <c r="E356" s="909"/>
      <c r="F356" s="909"/>
      <c r="G356" s="909"/>
      <c r="H356" s="909"/>
      <c r="I356" s="909"/>
      <c r="J356" s="325" t="str">
        <f>IF(基本情報入力シート!M395="","",基本情報入力シート!M395)</f>
        <v/>
      </c>
      <c r="K356" s="325" t="str">
        <f>IF(基本情報入力シート!R395="","",基本情報入力シート!R395)</f>
        <v/>
      </c>
      <c r="L356" s="325" t="str">
        <f>IF(基本情報入力シート!W395="","",基本情報入力シート!W395)</f>
        <v/>
      </c>
      <c r="M356" s="335" t="str">
        <f>IF(基本情報入力シート!X395="","",基本情報入力シート!X395)</f>
        <v/>
      </c>
      <c r="N356" s="339" t="str">
        <f>IF(基本情報入力シート!Y395="","",基本情報入力シート!Y395)</f>
        <v/>
      </c>
      <c r="O356" s="44"/>
      <c r="P356" s="1011"/>
      <c r="Q356" s="1011"/>
      <c r="R356" s="475" t="str">
        <f>IFERROR(IF(OR('別紙様式3-2（４・５月）'!Z358="ベア加算",'別紙様式3-2（４・５月）'!R358=""),"",P356*VLOOKUP(N356,【参考】数式用!$AD$2:$AH$37,MATCH(O356,【参考】数式用!$K$4:$N$4,0)+1,0)),"")</f>
        <v/>
      </c>
      <c r="S356" s="54"/>
      <c r="T356" s="1011"/>
      <c r="U356" s="1011"/>
      <c r="V356" s="483" t="str">
        <f>IFERROR(IF(AND('別紙様式3-2（４・５月）'!O358="",O356&lt;&gt;""),P356,P356*VLOOKUP(AF356,【参考】数式用4!$EY$3:$GF$106,MATCH(N356,【参考】数式用4!$EY$2:$GF$2,0))),"")</f>
        <v/>
      </c>
      <c r="W356" s="44"/>
      <c r="X356" s="464"/>
      <c r="Y356" s="992" t="str">
        <f>IFERROR(IF(OR('別紙様式3-2（４・５月）'!R358="",'別紙様式3-2（４・５月）'!Z358="ベア加算"),"",X356*VLOOKUP(N356,【参考】数式用!$AD$2:$AH$37,MATCH(W356,【参考】数式用!$K$4:$N$4,0)+1,0)),"")</f>
        <v/>
      </c>
      <c r="Z356" s="992"/>
      <c r="AA356" s="54"/>
      <c r="AB356" s="464"/>
      <c r="AC356" s="340" t="str">
        <f>IFERROR(IF(AND('別紙様式3-2（４・５月）'!O358="",W356&lt;&gt;"",W356&lt;&gt;"―"),X356,X356*VLOOKUP(AG356,【参考】数式用4!$EY$3:$GF$106,MATCH(N356,【参考】数式用4!$EY$2:$GF$2,0))),"")</f>
        <v/>
      </c>
      <c r="AD356" s="462" t="str">
        <f t="shared" si="10"/>
        <v/>
      </c>
      <c r="AE356" s="420" t="str">
        <f t="shared" si="11"/>
        <v/>
      </c>
      <c r="AF356" s="333" t="str">
        <f>IF(O356="","",'別紙様式3-2（４・５月）'!O358&amp;'別紙様式3-2（４・５月）'!P358&amp;'別紙様式3-2（４・５月）'!Q358&amp;"から"&amp;O356)</f>
        <v/>
      </c>
      <c r="AG356" s="333" t="str">
        <f>IF(OR(W356="",W356="―"),"",'別紙様式3-2（４・５月）'!O358&amp;'別紙様式3-2（４・５月）'!P358&amp;'別紙様式3-2（４・５月）'!Q358&amp;"から"&amp;W356)</f>
        <v/>
      </c>
      <c r="AH356" s="306"/>
      <c r="AI356" s="306"/>
      <c r="AJ356" s="306"/>
      <c r="AK356" s="306"/>
      <c r="AL356" s="306"/>
      <c r="AM356" s="306"/>
      <c r="AN356" s="306"/>
      <c r="AO356" s="306"/>
    </row>
    <row r="357" spans="1:41" customFormat="1" ht="25" customHeight="1">
      <c r="A357" s="334">
        <v>341</v>
      </c>
      <c r="B357" s="909" t="str">
        <f>IF(基本情報入力シート!C396="","",基本情報入力シート!C396)</f>
        <v/>
      </c>
      <c r="C357" s="909"/>
      <c r="D357" s="909"/>
      <c r="E357" s="909"/>
      <c r="F357" s="909"/>
      <c r="G357" s="909"/>
      <c r="H357" s="909"/>
      <c r="I357" s="909"/>
      <c r="J357" s="325" t="str">
        <f>IF(基本情報入力シート!M396="","",基本情報入力シート!M396)</f>
        <v/>
      </c>
      <c r="K357" s="325" t="str">
        <f>IF(基本情報入力シート!R396="","",基本情報入力シート!R396)</f>
        <v/>
      </c>
      <c r="L357" s="325" t="str">
        <f>IF(基本情報入力シート!W396="","",基本情報入力シート!W396)</f>
        <v/>
      </c>
      <c r="M357" s="335" t="str">
        <f>IF(基本情報入力シート!X396="","",基本情報入力シート!X396)</f>
        <v/>
      </c>
      <c r="N357" s="339" t="str">
        <f>IF(基本情報入力シート!Y396="","",基本情報入力シート!Y396)</f>
        <v/>
      </c>
      <c r="O357" s="44"/>
      <c r="P357" s="1011"/>
      <c r="Q357" s="1011"/>
      <c r="R357" s="475" t="str">
        <f>IFERROR(IF(OR('別紙様式3-2（４・５月）'!Z359="ベア加算",'別紙様式3-2（４・５月）'!R359=""),"",P357*VLOOKUP(N357,【参考】数式用!$AD$2:$AH$37,MATCH(O357,【参考】数式用!$K$4:$N$4,0)+1,0)),"")</f>
        <v/>
      </c>
      <c r="S357" s="54"/>
      <c r="T357" s="1011"/>
      <c r="U357" s="1011"/>
      <c r="V357" s="483" t="str">
        <f>IFERROR(IF(AND('別紙様式3-2（４・５月）'!O359="",O357&lt;&gt;""),P357,P357*VLOOKUP(AF357,【参考】数式用4!$EY$3:$GF$106,MATCH(N357,【参考】数式用4!$EY$2:$GF$2,0))),"")</f>
        <v/>
      </c>
      <c r="W357" s="44"/>
      <c r="X357" s="464"/>
      <c r="Y357" s="992" t="str">
        <f>IFERROR(IF(OR('別紙様式3-2（４・５月）'!R359="",'別紙様式3-2（４・５月）'!Z359="ベア加算"),"",X357*VLOOKUP(N357,【参考】数式用!$AD$2:$AH$37,MATCH(W357,【参考】数式用!$K$4:$N$4,0)+1,0)),"")</f>
        <v/>
      </c>
      <c r="Z357" s="992"/>
      <c r="AA357" s="54"/>
      <c r="AB357" s="464"/>
      <c r="AC357" s="340" t="str">
        <f>IFERROR(IF(AND('別紙様式3-2（４・５月）'!O359="",W357&lt;&gt;"",W357&lt;&gt;"―"),X357,X357*VLOOKUP(AG357,【参考】数式用4!$EY$3:$GF$106,MATCH(N357,【参考】数式用4!$EY$2:$GF$2,0))),"")</f>
        <v/>
      </c>
      <c r="AD357" s="462" t="str">
        <f t="shared" si="10"/>
        <v/>
      </c>
      <c r="AE357" s="420" t="str">
        <f t="shared" si="11"/>
        <v/>
      </c>
      <c r="AF357" s="333" t="str">
        <f>IF(O357="","",'別紙様式3-2（４・５月）'!O359&amp;'別紙様式3-2（４・５月）'!P359&amp;'別紙様式3-2（４・５月）'!Q359&amp;"から"&amp;O357)</f>
        <v/>
      </c>
      <c r="AG357" s="333" t="str">
        <f>IF(OR(W357="",W357="―"),"",'別紙様式3-2（４・５月）'!O359&amp;'別紙様式3-2（４・５月）'!P359&amp;'別紙様式3-2（４・５月）'!Q359&amp;"から"&amp;W357)</f>
        <v/>
      </c>
      <c r="AH357" s="306"/>
      <c r="AI357" s="306"/>
      <c r="AJ357" s="306"/>
      <c r="AK357" s="306"/>
      <c r="AL357" s="306"/>
      <c r="AM357" s="306"/>
      <c r="AN357" s="306"/>
      <c r="AO357" s="306"/>
    </row>
    <row r="358" spans="1:41" customFormat="1" ht="25" customHeight="1">
      <c r="A358" s="334">
        <v>342</v>
      </c>
      <c r="B358" s="909" t="str">
        <f>IF(基本情報入力シート!C397="","",基本情報入力シート!C397)</f>
        <v/>
      </c>
      <c r="C358" s="909"/>
      <c r="D358" s="909"/>
      <c r="E358" s="909"/>
      <c r="F358" s="909"/>
      <c r="G358" s="909"/>
      <c r="H358" s="909"/>
      <c r="I358" s="909"/>
      <c r="J358" s="325" t="str">
        <f>IF(基本情報入力シート!M397="","",基本情報入力シート!M397)</f>
        <v/>
      </c>
      <c r="K358" s="325" t="str">
        <f>IF(基本情報入力シート!R397="","",基本情報入力シート!R397)</f>
        <v/>
      </c>
      <c r="L358" s="325" t="str">
        <f>IF(基本情報入力シート!W397="","",基本情報入力シート!W397)</f>
        <v/>
      </c>
      <c r="M358" s="335" t="str">
        <f>IF(基本情報入力シート!X397="","",基本情報入力シート!X397)</f>
        <v/>
      </c>
      <c r="N358" s="339" t="str">
        <f>IF(基本情報入力シート!Y397="","",基本情報入力シート!Y397)</f>
        <v/>
      </c>
      <c r="O358" s="44"/>
      <c r="P358" s="1011"/>
      <c r="Q358" s="1011"/>
      <c r="R358" s="475" t="str">
        <f>IFERROR(IF(OR('別紙様式3-2（４・５月）'!Z360="ベア加算",'別紙様式3-2（４・５月）'!R360=""),"",P358*VLOOKUP(N358,【参考】数式用!$AD$2:$AH$37,MATCH(O358,【参考】数式用!$K$4:$N$4,0)+1,0)),"")</f>
        <v/>
      </c>
      <c r="S358" s="54"/>
      <c r="T358" s="1011"/>
      <c r="U358" s="1011"/>
      <c r="V358" s="483" t="str">
        <f>IFERROR(IF(AND('別紙様式3-2（４・５月）'!O360="",O358&lt;&gt;""),P358,P358*VLOOKUP(AF358,【参考】数式用4!$EY$3:$GF$106,MATCH(N358,【参考】数式用4!$EY$2:$GF$2,0))),"")</f>
        <v/>
      </c>
      <c r="W358" s="44"/>
      <c r="X358" s="464"/>
      <c r="Y358" s="992" t="str">
        <f>IFERROR(IF(OR('別紙様式3-2（４・５月）'!R360="",'別紙様式3-2（４・５月）'!Z360="ベア加算"),"",X358*VLOOKUP(N358,【参考】数式用!$AD$2:$AH$37,MATCH(W358,【参考】数式用!$K$4:$N$4,0)+1,0)),"")</f>
        <v/>
      </c>
      <c r="Z358" s="992"/>
      <c r="AA358" s="54"/>
      <c r="AB358" s="464"/>
      <c r="AC358" s="340" t="str">
        <f>IFERROR(IF(AND('別紙様式3-2（４・５月）'!O360="",W358&lt;&gt;"",W358&lt;&gt;"―"),X358,X358*VLOOKUP(AG358,【参考】数式用4!$EY$3:$GF$106,MATCH(N358,【参考】数式用4!$EY$2:$GF$2,0))),"")</f>
        <v/>
      </c>
      <c r="AD358" s="462" t="str">
        <f t="shared" si="10"/>
        <v/>
      </c>
      <c r="AE358" s="420" t="str">
        <f t="shared" si="11"/>
        <v/>
      </c>
      <c r="AF358" s="333" t="str">
        <f>IF(O358="","",'別紙様式3-2（４・５月）'!O360&amp;'別紙様式3-2（４・５月）'!P360&amp;'別紙様式3-2（４・５月）'!Q360&amp;"から"&amp;O358)</f>
        <v/>
      </c>
      <c r="AG358" s="333" t="str">
        <f>IF(OR(W358="",W358="―"),"",'別紙様式3-2（４・５月）'!O360&amp;'別紙様式3-2（４・５月）'!P360&amp;'別紙様式3-2（４・５月）'!Q360&amp;"から"&amp;W358)</f>
        <v/>
      </c>
      <c r="AH358" s="306"/>
      <c r="AI358" s="306"/>
      <c r="AJ358" s="306"/>
      <c r="AK358" s="306"/>
      <c r="AL358" s="306"/>
      <c r="AM358" s="306"/>
      <c r="AN358" s="306"/>
      <c r="AO358" s="306"/>
    </row>
    <row r="359" spans="1:41" customFormat="1" ht="25" customHeight="1">
      <c r="A359" s="334">
        <v>343</v>
      </c>
      <c r="B359" s="909" t="str">
        <f>IF(基本情報入力シート!C398="","",基本情報入力シート!C398)</f>
        <v/>
      </c>
      <c r="C359" s="909"/>
      <c r="D359" s="909"/>
      <c r="E359" s="909"/>
      <c r="F359" s="909"/>
      <c r="G359" s="909"/>
      <c r="H359" s="909"/>
      <c r="I359" s="909"/>
      <c r="J359" s="325" t="str">
        <f>IF(基本情報入力シート!M398="","",基本情報入力シート!M398)</f>
        <v/>
      </c>
      <c r="K359" s="325" t="str">
        <f>IF(基本情報入力シート!R398="","",基本情報入力シート!R398)</f>
        <v/>
      </c>
      <c r="L359" s="325" t="str">
        <f>IF(基本情報入力シート!W398="","",基本情報入力シート!W398)</f>
        <v/>
      </c>
      <c r="M359" s="335" t="str">
        <f>IF(基本情報入力シート!X398="","",基本情報入力シート!X398)</f>
        <v/>
      </c>
      <c r="N359" s="339" t="str">
        <f>IF(基本情報入力シート!Y398="","",基本情報入力シート!Y398)</f>
        <v/>
      </c>
      <c r="O359" s="44"/>
      <c r="P359" s="1011"/>
      <c r="Q359" s="1011"/>
      <c r="R359" s="475" t="str">
        <f>IFERROR(IF(OR('別紙様式3-2（４・５月）'!Z361="ベア加算",'別紙様式3-2（４・５月）'!R361=""),"",P359*VLOOKUP(N359,【参考】数式用!$AD$2:$AH$37,MATCH(O359,【参考】数式用!$K$4:$N$4,0)+1,0)),"")</f>
        <v/>
      </c>
      <c r="S359" s="54"/>
      <c r="T359" s="1011"/>
      <c r="U359" s="1011"/>
      <c r="V359" s="483" t="str">
        <f>IFERROR(IF(AND('別紙様式3-2（４・５月）'!O361="",O359&lt;&gt;""),P359,P359*VLOOKUP(AF359,【参考】数式用4!$EY$3:$GF$106,MATCH(N359,【参考】数式用4!$EY$2:$GF$2,0))),"")</f>
        <v/>
      </c>
      <c r="W359" s="44"/>
      <c r="X359" s="464"/>
      <c r="Y359" s="992" t="str">
        <f>IFERROR(IF(OR('別紙様式3-2（４・５月）'!R361="",'別紙様式3-2（４・５月）'!Z361="ベア加算"),"",X359*VLOOKUP(N359,【参考】数式用!$AD$2:$AH$37,MATCH(W359,【参考】数式用!$K$4:$N$4,0)+1,0)),"")</f>
        <v/>
      </c>
      <c r="Z359" s="992"/>
      <c r="AA359" s="54"/>
      <c r="AB359" s="464"/>
      <c r="AC359" s="340" t="str">
        <f>IFERROR(IF(AND('別紙様式3-2（４・５月）'!O361="",W359&lt;&gt;"",W359&lt;&gt;"―"),X359,X359*VLOOKUP(AG359,【参考】数式用4!$EY$3:$GF$106,MATCH(N359,【参考】数式用4!$EY$2:$GF$2,0))),"")</f>
        <v/>
      </c>
      <c r="AD359" s="462" t="str">
        <f t="shared" si="10"/>
        <v/>
      </c>
      <c r="AE359" s="420" t="str">
        <f t="shared" si="11"/>
        <v/>
      </c>
      <c r="AF359" s="333" t="str">
        <f>IF(O359="","",'別紙様式3-2（４・５月）'!O361&amp;'別紙様式3-2（４・５月）'!P361&amp;'別紙様式3-2（４・５月）'!Q361&amp;"から"&amp;O359)</f>
        <v/>
      </c>
      <c r="AG359" s="333" t="str">
        <f>IF(OR(W359="",W359="―"),"",'別紙様式3-2（４・５月）'!O361&amp;'別紙様式3-2（４・５月）'!P361&amp;'別紙様式3-2（４・５月）'!Q361&amp;"から"&amp;W359)</f>
        <v/>
      </c>
      <c r="AH359" s="306"/>
      <c r="AI359" s="306"/>
      <c r="AJ359" s="306"/>
      <c r="AK359" s="306"/>
      <c r="AL359" s="306"/>
      <c r="AM359" s="306"/>
      <c r="AN359" s="306"/>
      <c r="AO359" s="306"/>
    </row>
    <row r="360" spans="1:41" customFormat="1" ht="25" customHeight="1">
      <c r="A360" s="334">
        <v>344</v>
      </c>
      <c r="B360" s="909" t="str">
        <f>IF(基本情報入力シート!C399="","",基本情報入力シート!C399)</f>
        <v/>
      </c>
      <c r="C360" s="909"/>
      <c r="D360" s="909"/>
      <c r="E360" s="909"/>
      <c r="F360" s="909"/>
      <c r="G360" s="909"/>
      <c r="H360" s="909"/>
      <c r="I360" s="909"/>
      <c r="J360" s="325" t="str">
        <f>IF(基本情報入力シート!M399="","",基本情報入力シート!M399)</f>
        <v/>
      </c>
      <c r="K360" s="325" t="str">
        <f>IF(基本情報入力シート!R399="","",基本情報入力シート!R399)</f>
        <v/>
      </c>
      <c r="L360" s="325" t="str">
        <f>IF(基本情報入力シート!W399="","",基本情報入力シート!W399)</f>
        <v/>
      </c>
      <c r="M360" s="335" t="str">
        <f>IF(基本情報入力シート!X399="","",基本情報入力シート!X399)</f>
        <v/>
      </c>
      <c r="N360" s="339" t="str">
        <f>IF(基本情報入力シート!Y399="","",基本情報入力シート!Y399)</f>
        <v/>
      </c>
      <c r="O360" s="44"/>
      <c r="P360" s="1011"/>
      <c r="Q360" s="1011"/>
      <c r="R360" s="475" t="str">
        <f>IFERROR(IF(OR('別紙様式3-2（４・５月）'!Z362="ベア加算",'別紙様式3-2（４・５月）'!R362=""),"",P360*VLOOKUP(N360,【参考】数式用!$AD$2:$AH$37,MATCH(O360,【参考】数式用!$K$4:$N$4,0)+1,0)),"")</f>
        <v/>
      </c>
      <c r="S360" s="54"/>
      <c r="T360" s="1011"/>
      <c r="U360" s="1011"/>
      <c r="V360" s="483" t="str">
        <f>IFERROR(IF(AND('別紙様式3-2（４・５月）'!O362="",O360&lt;&gt;""),P360,P360*VLOOKUP(AF360,【参考】数式用4!$EY$3:$GF$106,MATCH(N360,【参考】数式用4!$EY$2:$GF$2,0))),"")</f>
        <v/>
      </c>
      <c r="W360" s="44"/>
      <c r="X360" s="464"/>
      <c r="Y360" s="992" t="str">
        <f>IFERROR(IF(OR('別紙様式3-2（４・５月）'!R362="",'別紙様式3-2（４・５月）'!Z362="ベア加算"),"",X360*VLOOKUP(N360,【参考】数式用!$AD$2:$AH$37,MATCH(W360,【参考】数式用!$K$4:$N$4,0)+1,0)),"")</f>
        <v/>
      </c>
      <c r="Z360" s="992"/>
      <c r="AA360" s="54"/>
      <c r="AB360" s="464"/>
      <c r="AC360" s="340" t="str">
        <f>IFERROR(IF(AND('別紙様式3-2（４・５月）'!O362="",W360&lt;&gt;"",W360&lt;&gt;"―"),X360,X360*VLOOKUP(AG360,【参考】数式用4!$EY$3:$GF$106,MATCH(N360,【参考】数式用4!$EY$2:$GF$2,0))),"")</f>
        <v/>
      </c>
      <c r="AD360" s="462" t="str">
        <f t="shared" si="10"/>
        <v/>
      </c>
      <c r="AE360" s="420" t="str">
        <f t="shared" si="11"/>
        <v/>
      </c>
      <c r="AF360" s="333" t="str">
        <f>IF(O360="","",'別紙様式3-2（４・５月）'!O362&amp;'別紙様式3-2（４・５月）'!P362&amp;'別紙様式3-2（４・５月）'!Q362&amp;"から"&amp;O360)</f>
        <v/>
      </c>
      <c r="AG360" s="333" t="str">
        <f>IF(OR(W360="",W360="―"),"",'別紙様式3-2（４・５月）'!O362&amp;'別紙様式3-2（４・５月）'!P362&amp;'別紙様式3-2（４・５月）'!Q362&amp;"から"&amp;W360)</f>
        <v/>
      </c>
      <c r="AH360" s="306"/>
      <c r="AI360" s="306"/>
      <c r="AJ360" s="306"/>
      <c r="AK360" s="306"/>
      <c r="AL360" s="306"/>
      <c r="AM360" s="306"/>
      <c r="AN360" s="306"/>
      <c r="AO360" s="306"/>
    </row>
    <row r="361" spans="1:41" customFormat="1" ht="25" customHeight="1">
      <c r="A361" s="334">
        <v>345</v>
      </c>
      <c r="B361" s="909" t="str">
        <f>IF(基本情報入力シート!C400="","",基本情報入力シート!C400)</f>
        <v/>
      </c>
      <c r="C361" s="909"/>
      <c r="D361" s="909"/>
      <c r="E361" s="909"/>
      <c r="F361" s="909"/>
      <c r="G361" s="909"/>
      <c r="H361" s="909"/>
      <c r="I361" s="909"/>
      <c r="J361" s="325" t="str">
        <f>IF(基本情報入力シート!M400="","",基本情報入力シート!M400)</f>
        <v/>
      </c>
      <c r="K361" s="325" t="str">
        <f>IF(基本情報入力シート!R400="","",基本情報入力シート!R400)</f>
        <v/>
      </c>
      <c r="L361" s="325" t="str">
        <f>IF(基本情報入力シート!W400="","",基本情報入力シート!W400)</f>
        <v/>
      </c>
      <c r="M361" s="335" t="str">
        <f>IF(基本情報入力シート!X400="","",基本情報入力シート!X400)</f>
        <v/>
      </c>
      <c r="N361" s="339" t="str">
        <f>IF(基本情報入力シート!Y400="","",基本情報入力シート!Y400)</f>
        <v/>
      </c>
      <c r="O361" s="44"/>
      <c r="P361" s="1011"/>
      <c r="Q361" s="1011"/>
      <c r="R361" s="475" t="str">
        <f>IFERROR(IF(OR('別紙様式3-2（４・５月）'!Z363="ベア加算",'別紙様式3-2（４・５月）'!R363=""),"",P361*VLOOKUP(N361,【参考】数式用!$AD$2:$AH$37,MATCH(O361,【参考】数式用!$K$4:$N$4,0)+1,0)),"")</f>
        <v/>
      </c>
      <c r="S361" s="54"/>
      <c r="T361" s="1011"/>
      <c r="U361" s="1011"/>
      <c r="V361" s="483" t="str">
        <f>IFERROR(IF(AND('別紙様式3-2（４・５月）'!O363="",O361&lt;&gt;""),P361,P361*VLOOKUP(AF361,【参考】数式用4!$EY$3:$GF$106,MATCH(N361,【参考】数式用4!$EY$2:$GF$2,0))),"")</f>
        <v/>
      </c>
      <c r="W361" s="44"/>
      <c r="X361" s="464"/>
      <c r="Y361" s="992" t="str">
        <f>IFERROR(IF(OR('別紙様式3-2（４・５月）'!R363="",'別紙様式3-2（４・５月）'!Z363="ベア加算"),"",X361*VLOOKUP(N361,【参考】数式用!$AD$2:$AH$37,MATCH(W361,【参考】数式用!$K$4:$N$4,0)+1,0)),"")</f>
        <v/>
      </c>
      <c r="Z361" s="992"/>
      <c r="AA361" s="54"/>
      <c r="AB361" s="464"/>
      <c r="AC361" s="340" t="str">
        <f>IFERROR(IF(AND('別紙様式3-2（４・５月）'!O363="",W361&lt;&gt;"",W361&lt;&gt;"―"),X361,X361*VLOOKUP(AG361,【参考】数式用4!$EY$3:$GF$106,MATCH(N361,【参考】数式用4!$EY$2:$GF$2,0))),"")</f>
        <v/>
      </c>
      <c r="AD361" s="462" t="str">
        <f t="shared" si="10"/>
        <v/>
      </c>
      <c r="AE361" s="420" t="str">
        <f t="shared" si="11"/>
        <v/>
      </c>
      <c r="AF361" s="333" t="str">
        <f>IF(O361="","",'別紙様式3-2（４・５月）'!O363&amp;'別紙様式3-2（４・５月）'!P363&amp;'別紙様式3-2（４・５月）'!Q363&amp;"から"&amp;O361)</f>
        <v/>
      </c>
      <c r="AG361" s="333" t="str">
        <f>IF(OR(W361="",W361="―"),"",'別紙様式3-2（４・５月）'!O363&amp;'別紙様式3-2（４・５月）'!P363&amp;'別紙様式3-2（４・５月）'!Q363&amp;"から"&amp;W361)</f>
        <v/>
      </c>
      <c r="AH361" s="306"/>
      <c r="AI361" s="306"/>
      <c r="AJ361" s="306"/>
      <c r="AK361" s="306"/>
      <c r="AL361" s="306"/>
      <c r="AM361" s="306"/>
      <c r="AN361" s="306"/>
      <c r="AO361" s="306"/>
    </row>
    <row r="362" spans="1:41" customFormat="1" ht="25" customHeight="1">
      <c r="A362" s="334">
        <v>346</v>
      </c>
      <c r="B362" s="909" t="str">
        <f>IF(基本情報入力シート!C401="","",基本情報入力シート!C401)</f>
        <v/>
      </c>
      <c r="C362" s="909"/>
      <c r="D362" s="909"/>
      <c r="E362" s="909"/>
      <c r="F362" s="909"/>
      <c r="G362" s="909"/>
      <c r="H362" s="909"/>
      <c r="I362" s="909"/>
      <c r="J362" s="325" t="str">
        <f>IF(基本情報入力シート!M401="","",基本情報入力シート!M401)</f>
        <v/>
      </c>
      <c r="K362" s="325" t="str">
        <f>IF(基本情報入力シート!R401="","",基本情報入力シート!R401)</f>
        <v/>
      </c>
      <c r="L362" s="325" t="str">
        <f>IF(基本情報入力シート!W401="","",基本情報入力シート!W401)</f>
        <v/>
      </c>
      <c r="M362" s="335" t="str">
        <f>IF(基本情報入力シート!X401="","",基本情報入力シート!X401)</f>
        <v/>
      </c>
      <c r="N362" s="339" t="str">
        <f>IF(基本情報入力シート!Y401="","",基本情報入力シート!Y401)</f>
        <v/>
      </c>
      <c r="O362" s="44"/>
      <c r="P362" s="1011"/>
      <c r="Q362" s="1011"/>
      <c r="R362" s="475" t="str">
        <f>IFERROR(IF(OR('別紙様式3-2（４・５月）'!Z364="ベア加算",'別紙様式3-2（４・５月）'!R364=""),"",P362*VLOOKUP(N362,【参考】数式用!$AD$2:$AH$37,MATCH(O362,【参考】数式用!$K$4:$N$4,0)+1,0)),"")</f>
        <v/>
      </c>
      <c r="S362" s="54"/>
      <c r="T362" s="1011"/>
      <c r="U362" s="1011"/>
      <c r="V362" s="483" t="str">
        <f>IFERROR(IF(AND('別紙様式3-2（４・５月）'!O364="",O362&lt;&gt;""),P362,P362*VLOOKUP(AF362,【参考】数式用4!$EY$3:$GF$106,MATCH(N362,【参考】数式用4!$EY$2:$GF$2,0))),"")</f>
        <v/>
      </c>
      <c r="W362" s="44"/>
      <c r="X362" s="464"/>
      <c r="Y362" s="992" t="str">
        <f>IFERROR(IF(OR('別紙様式3-2（４・５月）'!R364="",'別紙様式3-2（４・５月）'!Z364="ベア加算"),"",X362*VLOOKUP(N362,【参考】数式用!$AD$2:$AH$37,MATCH(W362,【参考】数式用!$K$4:$N$4,0)+1,0)),"")</f>
        <v/>
      </c>
      <c r="Z362" s="992"/>
      <c r="AA362" s="54"/>
      <c r="AB362" s="464"/>
      <c r="AC362" s="340" t="str">
        <f>IFERROR(IF(AND('別紙様式3-2（４・５月）'!O364="",W362&lt;&gt;"",W362&lt;&gt;"―"),X362,X362*VLOOKUP(AG362,【参考】数式用4!$EY$3:$GF$106,MATCH(N362,【参考】数式用4!$EY$2:$GF$2,0))),"")</f>
        <v/>
      </c>
      <c r="AD362" s="462" t="str">
        <f t="shared" si="10"/>
        <v/>
      </c>
      <c r="AE362" s="420" t="str">
        <f t="shared" si="11"/>
        <v/>
      </c>
      <c r="AF362" s="333" t="str">
        <f>IF(O362="","",'別紙様式3-2（４・５月）'!O364&amp;'別紙様式3-2（４・５月）'!P364&amp;'別紙様式3-2（４・５月）'!Q364&amp;"から"&amp;O362)</f>
        <v/>
      </c>
      <c r="AG362" s="333" t="str">
        <f>IF(OR(W362="",W362="―"),"",'別紙様式3-2（４・５月）'!O364&amp;'別紙様式3-2（４・５月）'!P364&amp;'別紙様式3-2（４・５月）'!Q364&amp;"から"&amp;W362)</f>
        <v/>
      </c>
      <c r="AH362" s="306"/>
      <c r="AI362" s="306"/>
      <c r="AJ362" s="306"/>
      <c r="AK362" s="306"/>
      <c r="AL362" s="306"/>
      <c r="AM362" s="306"/>
      <c r="AN362" s="306"/>
      <c r="AO362" s="306"/>
    </row>
    <row r="363" spans="1:41" customFormat="1" ht="25" customHeight="1">
      <c r="A363" s="334">
        <v>347</v>
      </c>
      <c r="B363" s="909" t="str">
        <f>IF(基本情報入力シート!C402="","",基本情報入力シート!C402)</f>
        <v/>
      </c>
      <c r="C363" s="909"/>
      <c r="D363" s="909"/>
      <c r="E363" s="909"/>
      <c r="F363" s="909"/>
      <c r="G363" s="909"/>
      <c r="H363" s="909"/>
      <c r="I363" s="909"/>
      <c r="J363" s="325" t="str">
        <f>IF(基本情報入力シート!M402="","",基本情報入力シート!M402)</f>
        <v/>
      </c>
      <c r="K363" s="325" t="str">
        <f>IF(基本情報入力シート!R402="","",基本情報入力シート!R402)</f>
        <v/>
      </c>
      <c r="L363" s="325" t="str">
        <f>IF(基本情報入力シート!W402="","",基本情報入力シート!W402)</f>
        <v/>
      </c>
      <c r="M363" s="335" t="str">
        <f>IF(基本情報入力シート!X402="","",基本情報入力シート!X402)</f>
        <v/>
      </c>
      <c r="N363" s="339" t="str">
        <f>IF(基本情報入力シート!Y402="","",基本情報入力シート!Y402)</f>
        <v/>
      </c>
      <c r="O363" s="44"/>
      <c r="P363" s="1011"/>
      <c r="Q363" s="1011"/>
      <c r="R363" s="475" t="str">
        <f>IFERROR(IF(OR('別紙様式3-2（４・５月）'!Z365="ベア加算",'別紙様式3-2（４・５月）'!R365=""),"",P363*VLOOKUP(N363,【参考】数式用!$AD$2:$AH$37,MATCH(O363,【参考】数式用!$K$4:$N$4,0)+1,0)),"")</f>
        <v/>
      </c>
      <c r="S363" s="54"/>
      <c r="T363" s="1011"/>
      <c r="U363" s="1011"/>
      <c r="V363" s="483" t="str">
        <f>IFERROR(IF(AND('別紙様式3-2（４・５月）'!O365="",O363&lt;&gt;""),P363,P363*VLOOKUP(AF363,【参考】数式用4!$EY$3:$GF$106,MATCH(N363,【参考】数式用4!$EY$2:$GF$2,0))),"")</f>
        <v/>
      </c>
      <c r="W363" s="44"/>
      <c r="X363" s="464"/>
      <c r="Y363" s="992" t="str">
        <f>IFERROR(IF(OR('別紙様式3-2（４・５月）'!R365="",'別紙様式3-2（４・５月）'!Z365="ベア加算"),"",X363*VLOOKUP(N363,【参考】数式用!$AD$2:$AH$37,MATCH(W363,【参考】数式用!$K$4:$N$4,0)+1,0)),"")</f>
        <v/>
      </c>
      <c r="Z363" s="992"/>
      <c r="AA363" s="54"/>
      <c r="AB363" s="464"/>
      <c r="AC363" s="340" t="str">
        <f>IFERROR(IF(AND('別紙様式3-2（４・５月）'!O365="",W363&lt;&gt;"",W363&lt;&gt;"―"),X363,X363*VLOOKUP(AG363,【参考】数式用4!$EY$3:$GF$106,MATCH(N363,【参考】数式用4!$EY$2:$GF$2,0))),"")</f>
        <v/>
      </c>
      <c r="AD363" s="462" t="str">
        <f t="shared" si="10"/>
        <v/>
      </c>
      <c r="AE363" s="420" t="str">
        <f t="shared" si="11"/>
        <v/>
      </c>
      <c r="AF363" s="333" t="str">
        <f>IF(O363="","",'別紙様式3-2（４・５月）'!O365&amp;'別紙様式3-2（４・５月）'!P365&amp;'別紙様式3-2（４・５月）'!Q365&amp;"から"&amp;O363)</f>
        <v/>
      </c>
      <c r="AG363" s="333" t="str">
        <f>IF(OR(W363="",W363="―"),"",'別紙様式3-2（４・５月）'!O365&amp;'別紙様式3-2（４・５月）'!P365&amp;'別紙様式3-2（４・５月）'!Q365&amp;"から"&amp;W363)</f>
        <v/>
      </c>
      <c r="AH363" s="306"/>
      <c r="AI363" s="306"/>
      <c r="AJ363" s="306"/>
      <c r="AK363" s="306"/>
      <c r="AL363" s="306"/>
      <c r="AM363" s="306"/>
      <c r="AN363" s="306"/>
      <c r="AO363" s="306"/>
    </row>
    <row r="364" spans="1:41" customFormat="1" ht="25" customHeight="1">
      <c r="A364" s="334">
        <v>348</v>
      </c>
      <c r="B364" s="909" t="str">
        <f>IF(基本情報入力シート!C403="","",基本情報入力シート!C403)</f>
        <v/>
      </c>
      <c r="C364" s="909"/>
      <c r="D364" s="909"/>
      <c r="E364" s="909"/>
      <c r="F364" s="909"/>
      <c r="G364" s="909"/>
      <c r="H364" s="909"/>
      <c r="I364" s="909"/>
      <c r="J364" s="325" t="str">
        <f>IF(基本情報入力シート!M403="","",基本情報入力シート!M403)</f>
        <v/>
      </c>
      <c r="K364" s="325" t="str">
        <f>IF(基本情報入力シート!R403="","",基本情報入力シート!R403)</f>
        <v/>
      </c>
      <c r="L364" s="325" t="str">
        <f>IF(基本情報入力シート!W403="","",基本情報入力シート!W403)</f>
        <v/>
      </c>
      <c r="M364" s="335" t="str">
        <f>IF(基本情報入力シート!X403="","",基本情報入力シート!X403)</f>
        <v/>
      </c>
      <c r="N364" s="339" t="str">
        <f>IF(基本情報入力シート!Y403="","",基本情報入力シート!Y403)</f>
        <v/>
      </c>
      <c r="O364" s="44"/>
      <c r="P364" s="1011"/>
      <c r="Q364" s="1011"/>
      <c r="R364" s="475" t="str">
        <f>IFERROR(IF(OR('別紙様式3-2（４・５月）'!Z366="ベア加算",'別紙様式3-2（４・５月）'!R366=""),"",P364*VLOOKUP(N364,【参考】数式用!$AD$2:$AH$37,MATCH(O364,【参考】数式用!$K$4:$N$4,0)+1,0)),"")</f>
        <v/>
      </c>
      <c r="S364" s="54"/>
      <c r="T364" s="1011"/>
      <c r="U364" s="1011"/>
      <c r="V364" s="483" t="str">
        <f>IFERROR(IF(AND('別紙様式3-2（４・５月）'!O366="",O364&lt;&gt;""),P364,P364*VLOOKUP(AF364,【参考】数式用4!$EY$3:$GF$106,MATCH(N364,【参考】数式用4!$EY$2:$GF$2,0))),"")</f>
        <v/>
      </c>
      <c r="W364" s="44"/>
      <c r="X364" s="464"/>
      <c r="Y364" s="992" t="str">
        <f>IFERROR(IF(OR('別紙様式3-2（４・５月）'!R366="",'別紙様式3-2（４・５月）'!Z366="ベア加算"),"",X364*VLOOKUP(N364,【参考】数式用!$AD$2:$AH$37,MATCH(W364,【参考】数式用!$K$4:$N$4,0)+1,0)),"")</f>
        <v/>
      </c>
      <c r="Z364" s="992"/>
      <c r="AA364" s="54"/>
      <c r="AB364" s="464"/>
      <c r="AC364" s="340" t="str">
        <f>IFERROR(IF(AND('別紙様式3-2（４・５月）'!O366="",W364&lt;&gt;"",W364&lt;&gt;"―"),X364,X364*VLOOKUP(AG364,【参考】数式用4!$EY$3:$GF$106,MATCH(N364,【参考】数式用4!$EY$2:$GF$2,0))),"")</f>
        <v/>
      </c>
      <c r="AD364" s="462" t="str">
        <f t="shared" si="10"/>
        <v/>
      </c>
      <c r="AE364" s="420" t="str">
        <f t="shared" si="11"/>
        <v/>
      </c>
      <c r="AF364" s="333" t="str">
        <f>IF(O364="","",'別紙様式3-2（４・５月）'!O366&amp;'別紙様式3-2（４・５月）'!P366&amp;'別紙様式3-2（４・５月）'!Q366&amp;"から"&amp;O364)</f>
        <v/>
      </c>
      <c r="AG364" s="333" t="str">
        <f>IF(OR(W364="",W364="―"),"",'別紙様式3-2（４・５月）'!O366&amp;'別紙様式3-2（４・５月）'!P366&amp;'別紙様式3-2（４・５月）'!Q366&amp;"から"&amp;W364)</f>
        <v/>
      </c>
      <c r="AH364" s="306"/>
      <c r="AI364" s="306"/>
      <c r="AJ364" s="306"/>
      <c r="AK364" s="306"/>
      <c r="AL364" s="306"/>
      <c r="AM364" s="306"/>
      <c r="AN364" s="306"/>
      <c r="AO364" s="306"/>
    </row>
    <row r="365" spans="1:41" customFormat="1" ht="25" customHeight="1">
      <c r="A365" s="334">
        <v>349</v>
      </c>
      <c r="B365" s="909" t="str">
        <f>IF(基本情報入力シート!C404="","",基本情報入力シート!C404)</f>
        <v/>
      </c>
      <c r="C365" s="909"/>
      <c r="D365" s="909"/>
      <c r="E365" s="909"/>
      <c r="F365" s="909"/>
      <c r="G365" s="909"/>
      <c r="H365" s="909"/>
      <c r="I365" s="909"/>
      <c r="J365" s="325" t="str">
        <f>IF(基本情報入力シート!M404="","",基本情報入力シート!M404)</f>
        <v/>
      </c>
      <c r="K365" s="325" t="str">
        <f>IF(基本情報入力シート!R404="","",基本情報入力シート!R404)</f>
        <v/>
      </c>
      <c r="L365" s="325" t="str">
        <f>IF(基本情報入力シート!W404="","",基本情報入力シート!W404)</f>
        <v/>
      </c>
      <c r="M365" s="335" t="str">
        <f>IF(基本情報入力シート!X404="","",基本情報入力シート!X404)</f>
        <v/>
      </c>
      <c r="N365" s="339" t="str">
        <f>IF(基本情報入力シート!Y404="","",基本情報入力シート!Y404)</f>
        <v/>
      </c>
      <c r="O365" s="44"/>
      <c r="P365" s="1011"/>
      <c r="Q365" s="1011"/>
      <c r="R365" s="475" t="str">
        <f>IFERROR(IF(OR('別紙様式3-2（４・５月）'!Z367="ベア加算",'別紙様式3-2（４・５月）'!R367=""),"",P365*VLOOKUP(N365,【参考】数式用!$AD$2:$AH$37,MATCH(O365,【参考】数式用!$K$4:$N$4,0)+1,0)),"")</f>
        <v/>
      </c>
      <c r="S365" s="54"/>
      <c r="T365" s="1011"/>
      <c r="U365" s="1011"/>
      <c r="V365" s="483" t="str">
        <f>IFERROR(IF(AND('別紙様式3-2（４・５月）'!O367="",O365&lt;&gt;""),P365,P365*VLOOKUP(AF365,【参考】数式用4!$EY$3:$GF$106,MATCH(N365,【参考】数式用4!$EY$2:$GF$2,0))),"")</f>
        <v/>
      </c>
      <c r="W365" s="44"/>
      <c r="X365" s="464"/>
      <c r="Y365" s="992" t="str">
        <f>IFERROR(IF(OR('別紙様式3-2（４・５月）'!R367="",'別紙様式3-2（４・５月）'!Z367="ベア加算"),"",X365*VLOOKUP(N365,【参考】数式用!$AD$2:$AH$37,MATCH(W365,【参考】数式用!$K$4:$N$4,0)+1,0)),"")</f>
        <v/>
      </c>
      <c r="Z365" s="992"/>
      <c r="AA365" s="54"/>
      <c r="AB365" s="464"/>
      <c r="AC365" s="340" t="str">
        <f>IFERROR(IF(AND('別紙様式3-2（４・５月）'!O367="",W365&lt;&gt;"",W365&lt;&gt;"―"),X365,X365*VLOOKUP(AG365,【参考】数式用4!$EY$3:$GF$106,MATCH(N365,【参考】数式用4!$EY$2:$GF$2,0))),"")</f>
        <v/>
      </c>
      <c r="AD365" s="462" t="str">
        <f t="shared" si="10"/>
        <v/>
      </c>
      <c r="AE365" s="420" t="str">
        <f t="shared" si="11"/>
        <v/>
      </c>
      <c r="AF365" s="333" t="str">
        <f>IF(O365="","",'別紙様式3-2（４・５月）'!O367&amp;'別紙様式3-2（４・５月）'!P367&amp;'別紙様式3-2（４・５月）'!Q367&amp;"から"&amp;O365)</f>
        <v/>
      </c>
      <c r="AG365" s="333" t="str">
        <f>IF(OR(W365="",W365="―"),"",'別紙様式3-2（４・５月）'!O367&amp;'別紙様式3-2（４・５月）'!P367&amp;'別紙様式3-2（４・５月）'!Q367&amp;"から"&amp;W365)</f>
        <v/>
      </c>
      <c r="AH365" s="306"/>
      <c r="AI365" s="306"/>
      <c r="AJ365" s="306"/>
      <c r="AK365" s="306"/>
      <c r="AL365" s="306"/>
      <c r="AM365" s="306"/>
      <c r="AN365" s="306"/>
      <c r="AO365" s="306"/>
    </row>
    <row r="366" spans="1:41" customFormat="1" ht="25" customHeight="1">
      <c r="A366" s="334">
        <v>350</v>
      </c>
      <c r="B366" s="909" t="str">
        <f>IF(基本情報入力シート!C405="","",基本情報入力シート!C405)</f>
        <v/>
      </c>
      <c r="C366" s="909"/>
      <c r="D366" s="909"/>
      <c r="E366" s="909"/>
      <c r="F366" s="909"/>
      <c r="G366" s="909"/>
      <c r="H366" s="909"/>
      <c r="I366" s="909"/>
      <c r="J366" s="325" t="str">
        <f>IF(基本情報入力シート!M405="","",基本情報入力シート!M405)</f>
        <v/>
      </c>
      <c r="K366" s="325" t="str">
        <f>IF(基本情報入力シート!R405="","",基本情報入力シート!R405)</f>
        <v/>
      </c>
      <c r="L366" s="325" t="str">
        <f>IF(基本情報入力シート!W405="","",基本情報入力シート!W405)</f>
        <v/>
      </c>
      <c r="M366" s="335" t="str">
        <f>IF(基本情報入力シート!X405="","",基本情報入力シート!X405)</f>
        <v/>
      </c>
      <c r="N366" s="339" t="str">
        <f>IF(基本情報入力シート!Y405="","",基本情報入力シート!Y405)</f>
        <v/>
      </c>
      <c r="O366" s="44"/>
      <c r="P366" s="1011"/>
      <c r="Q366" s="1011"/>
      <c r="R366" s="475" t="str">
        <f>IFERROR(IF(OR('別紙様式3-2（４・５月）'!Z368="ベア加算",'別紙様式3-2（４・５月）'!R368=""),"",P366*VLOOKUP(N366,【参考】数式用!$AD$2:$AH$37,MATCH(O366,【参考】数式用!$K$4:$N$4,0)+1,0)),"")</f>
        <v/>
      </c>
      <c r="S366" s="54"/>
      <c r="T366" s="1011"/>
      <c r="U366" s="1011"/>
      <c r="V366" s="483" t="str">
        <f>IFERROR(IF(AND('別紙様式3-2（４・５月）'!O368="",O366&lt;&gt;""),P366,P366*VLOOKUP(AF366,【参考】数式用4!$EY$3:$GF$106,MATCH(N366,【参考】数式用4!$EY$2:$GF$2,0))),"")</f>
        <v/>
      </c>
      <c r="W366" s="44"/>
      <c r="X366" s="464"/>
      <c r="Y366" s="992" t="str">
        <f>IFERROR(IF(OR('別紙様式3-2（４・５月）'!R368="",'別紙様式3-2（４・５月）'!Z368="ベア加算"),"",X366*VLOOKUP(N366,【参考】数式用!$AD$2:$AH$37,MATCH(W366,【参考】数式用!$K$4:$N$4,0)+1,0)),"")</f>
        <v/>
      </c>
      <c r="Z366" s="992"/>
      <c r="AA366" s="54"/>
      <c r="AB366" s="464"/>
      <c r="AC366" s="340" t="str">
        <f>IFERROR(IF(AND('別紙様式3-2（４・５月）'!O368="",W366&lt;&gt;"",W366&lt;&gt;"―"),X366,X366*VLOOKUP(AG366,【参考】数式用4!$EY$3:$GF$106,MATCH(N366,【参考】数式用4!$EY$2:$GF$2,0))),"")</f>
        <v/>
      </c>
      <c r="AD366" s="462" t="str">
        <f t="shared" si="10"/>
        <v/>
      </c>
      <c r="AE366" s="420" t="str">
        <f t="shared" si="11"/>
        <v/>
      </c>
      <c r="AF366" s="333" t="str">
        <f>IF(O366="","",'別紙様式3-2（４・５月）'!O368&amp;'別紙様式3-2（４・５月）'!P368&amp;'別紙様式3-2（４・５月）'!Q368&amp;"から"&amp;O366)</f>
        <v/>
      </c>
      <c r="AG366" s="333" t="str">
        <f>IF(OR(W366="",W366="―"),"",'別紙様式3-2（４・５月）'!O368&amp;'別紙様式3-2（４・５月）'!P368&amp;'別紙様式3-2（４・５月）'!Q368&amp;"から"&amp;W366)</f>
        <v/>
      </c>
      <c r="AH366" s="306"/>
      <c r="AI366" s="306"/>
      <c r="AJ366" s="306"/>
      <c r="AK366" s="306"/>
      <c r="AL366" s="306"/>
      <c r="AM366" s="306"/>
      <c r="AN366" s="306"/>
      <c r="AO366" s="306"/>
    </row>
    <row r="367" spans="1:41" customFormat="1" ht="25" customHeight="1">
      <c r="A367" s="334">
        <v>351</v>
      </c>
      <c r="B367" s="909" t="str">
        <f>IF(基本情報入力シート!C406="","",基本情報入力シート!C406)</f>
        <v/>
      </c>
      <c r="C367" s="909"/>
      <c r="D367" s="909"/>
      <c r="E367" s="909"/>
      <c r="F367" s="909"/>
      <c r="G367" s="909"/>
      <c r="H367" s="909"/>
      <c r="I367" s="909"/>
      <c r="J367" s="325" t="str">
        <f>IF(基本情報入力シート!M406="","",基本情報入力シート!M406)</f>
        <v/>
      </c>
      <c r="K367" s="325" t="str">
        <f>IF(基本情報入力シート!R406="","",基本情報入力シート!R406)</f>
        <v/>
      </c>
      <c r="L367" s="325" t="str">
        <f>IF(基本情報入力シート!W406="","",基本情報入力シート!W406)</f>
        <v/>
      </c>
      <c r="M367" s="335" t="str">
        <f>IF(基本情報入力シート!X406="","",基本情報入力シート!X406)</f>
        <v/>
      </c>
      <c r="N367" s="339" t="str">
        <f>IF(基本情報入力シート!Y406="","",基本情報入力シート!Y406)</f>
        <v/>
      </c>
      <c r="O367" s="44"/>
      <c r="P367" s="1011"/>
      <c r="Q367" s="1011"/>
      <c r="R367" s="475" t="str">
        <f>IFERROR(IF(OR('別紙様式3-2（４・５月）'!Z369="ベア加算",'別紙様式3-2（４・５月）'!R369=""),"",P367*VLOOKUP(N367,【参考】数式用!$AD$2:$AH$37,MATCH(O367,【参考】数式用!$K$4:$N$4,0)+1,0)),"")</f>
        <v/>
      </c>
      <c r="S367" s="54"/>
      <c r="T367" s="1011"/>
      <c r="U367" s="1011"/>
      <c r="V367" s="483" t="str">
        <f>IFERROR(IF(AND('別紙様式3-2（４・５月）'!O369="",O367&lt;&gt;""),P367,P367*VLOOKUP(AF367,【参考】数式用4!$EY$3:$GF$106,MATCH(N367,【参考】数式用4!$EY$2:$GF$2,0))),"")</f>
        <v/>
      </c>
      <c r="W367" s="44"/>
      <c r="X367" s="464"/>
      <c r="Y367" s="992" t="str">
        <f>IFERROR(IF(OR('別紙様式3-2（４・５月）'!R369="",'別紙様式3-2（４・５月）'!Z369="ベア加算"),"",X367*VLOOKUP(N367,【参考】数式用!$AD$2:$AH$37,MATCH(W367,【参考】数式用!$K$4:$N$4,0)+1,0)),"")</f>
        <v/>
      </c>
      <c r="Z367" s="992"/>
      <c r="AA367" s="54"/>
      <c r="AB367" s="464"/>
      <c r="AC367" s="340" t="str">
        <f>IFERROR(IF(AND('別紙様式3-2（４・５月）'!O369="",W367&lt;&gt;"",W367&lt;&gt;"―"),X367,X367*VLOOKUP(AG367,【参考】数式用4!$EY$3:$GF$106,MATCH(N367,【参考】数式用4!$EY$2:$GF$2,0))),"")</f>
        <v/>
      </c>
      <c r="AD367" s="462" t="str">
        <f t="shared" si="10"/>
        <v/>
      </c>
      <c r="AE367" s="420" t="str">
        <f t="shared" si="11"/>
        <v/>
      </c>
      <c r="AF367" s="333" t="str">
        <f>IF(O367="","",'別紙様式3-2（４・５月）'!O369&amp;'別紙様式3-2（４・５月）'!P369&amp;'別紙様式3-2（４・５月）'!Q369&amp;"から"&amp;O367)</f>
        <v/>
      </c>
      <c r="AG367" s="333" t="str">
        <f>IF(OR(W367="",W367="―"),"",'別紙様式3-2（４・５月）'!O369&amp;'別紙様式3-2（４・５月）'!P369&amp;'別紙様式3-2（４・５月）'!Q369&amp;"から"&amp;W367)</f>
        <v/>
      </c>
      <c r="AH367" s="306"/>
      <c r="AI367" s="306"/>
      <c r="AJ367" s="306"/>
      <c r="AK367" s="306"/>
      <c r="AL367" s="306"/>
      <c r="AM367" s="306"/>
      <c r="AN367" s="306"/>
      <c r="AO367" s="306"/>
    </row>
    <row r="368" spans="1:41" customFormat="1" ht="25" customHeight="1">
      <c r="A368" s="334">
        <v>352</v>
      </c>
      <c r="B368" s="909" t="str">
        <f>IF(基本情報入力シート!C407="","",基本情報入力シート!C407)</f>
        <v/>
      </c>
      <c r="C368" s="909"/>
      <c r="D368" s="909"/>
      <c r="E368" s="909"/>
      <c r="F368" s="909"/>
      <c r="G368" s="909"/>
      <c r="H368" s="909"/>
      <c r="I368" s="909"/>
      <c r="J368" s="325" t="str">
        <f>IF(基本情報入力シート!M407="","",基本情報入力シート!M407)</f>
        <v/>
      </c>
      <c r="K368" s="325" t="str">
        <f>IF(基本情報入力シート!R407="","",基本情報入力シート!R407)</f>
        <v/>
      </c>
      <c r="L368" s="325" t="str">
        <f>IF(基本情報入力シート!W407="","",基本情報入力シート!W407)</f>
        <v/>
      </c>
      <c r="M368" s="335" t="str">
        <f>IF(基本情報入力シート!X407="","",基本情報入力シート!X407)</f>
        <v/>
      </c>
      <c r="N368" s="339" t="str">
        <f>IF(基本情報入力シート!Y407="","",基本情報入力シート!Y407)</f>
        <v/>
      </c>
      <c r="O368" s="44"/>
      <c r="P368" s="1011"/>
      <c r="Q368" s="1011"/>
      <c r="R368" s="475" t="str">
        <f>IFERROR(IF(OR('別紙様式3-2（４・５月）'!Z370="ベア加算",'別紙様式3-2（４・５月）'!R370=""),"",P368*VLOOKUP(N368,【参考】数式用!$AD$2:$AH$37,MATCH(O368,【参考】数式用!$K$4:$N$4,0)+1,0)),"")</f>
        <v/>
      </c>
      <c r="S368" s="54"/>
      <c r="T368" s="1011"/>
      <c r="U368" s="1011"/>
      <c r="V368" s="483" t="str">
        <f>IFERROR(IF(AND('別紙様式3-2（４・５月）'!O370="",O368&lt;&gt;""),P368,P368*VLOOKUP(AF368,【参考】数式用4!$EY$3:$GF$106,MATCH(N368,【参考】数式用4!$EY$2:$GF$2,0))),"")</f>
        <v/>
      </c>
      <c r="W368" s="44"/>
      <c r="X368" s="464"/>
      <c r="Y368" s="992" t="str">
        <f>IFERROR(IF(OR('別紙様式3-2（４・５月）'!R370="",'別紙様式3-2（４・５月）'!Z370="ベア加算"),"",X368*VLOOKUP(N368,【参考】数式用!$AD$2:$AH$37,MATCH(W368,【参考】数式用!$K$4:$N$4,0)+1,0)),"")</f>
        <v/>
      </c>
      <c r="Z368" s="992"/>
      <c r="AA368" s="54"/>
      <c r="AB368" s="464"/>
      <c r="AC368" s="340" t="str">
        <f>IFERROR(IF(AND('別紙様式3-2（４・５月）'!O370="",W368&lt;&gt;"",W368&lt;&gt;"―"),X368,X368*VLOOKUP(AG368,【参考】数式用4!$EY$3:$GF$106,MATCH(N368,【参考】数式用4!$EY$2:$GF$2,0))),"")</f>
        <v/>
      </c>
      <c r="AD368" s="462" t="str">
        <f t="shared" si="10"/>
        <v/>
      </c>
      <c r="AE368" s="420" t="str">
        <f t="shared" si="11"/>
        <v/>
      </c>
      <c r="AF368" s="333" t="str">
        <f>IF(O368="","",'別紙様式3-2（４・５月）'!O370&amp;'別紙様式3-2（４・５月）'!P370&amp;'別紙様式3-2（４・５月）'!Q370&amp;"から"&amp;O368)</f>
        <v/>
      </c>
      <c r="AG368" s="333" t="str">
        <f>IF(OR(W368="",W368="―"),"",'別紙様式3-2（４・５月）'!O370&amp;'別紙様式3-2（４・５月）'!P370&amp;'別紙様式3-2（４・５月）'!Q370&amp;"から"&amp;W368)</f>
        <v/>
      </c>
      <c r="AH368" s="306"/>
      <c r="AI368" s="306"/>
      <c r="AJ368" s="306"/>
      <c r="AK368" s="306"/>
      <c r="AL368" s="306"/>
      <c r="AM368" s="306"/>
      <c r="AN368" s="306"/>
      <c r="AO368" s="306"/>
    </row>
    <row r="369" spans="1:41" customFormat="1" ht="25" customHeight="1">
      <c r="A369" s="334">
        <v>353</v>
      </c>
      <c r="B369" s="909" t="str">
        <f>IF(基本情報入力シート!C408="","",基本情報入力シート!C408)</f>
        <v/>
      </c>
      <c r="C369" s="909"/>
      <c r="D369" s="909"/>
      <c r="E369" s="909"/>
      <c r="F369" s="909"/>
      <c r="G369" s="909"/>
      <c r="H369" s="909"/>
      <c r="I369" s="909"/>
      <c r="J369" s="325" t="str">
        <f>IF(基本情報入力シート!M408="","",基本情報入力シート!M408)</f>
        <v/>
      </c>
      <c r="K369" s="325" t="str">
        <f>IF(基本情報入力シート!R408="","",基本情報入力シート!R408)</f>
        <v/>
      </c>
      <c r="L369" s="325" t="str">
        <f>IF(基本情報入力シート!W408="","",基本情報入力シート!W408)</f>
        <v/>
      </c>
      <c r="M369" s="335" t="str">
        <f>IF(基本情報入力シート!X408="","",基本情報入力シート!X408)</f>
        <v/>
      </c>
      <c r="N369" s="339" t="str">
        <f>IF(基本情報入力シート!Y408="","",基本情報入力シート!Y408)</f>
        <v/>
      </c>
      <c r="O369" s="44"/>
      <c r="P369" s="1011"/>
      <c r="Q369" s="1011"/>
      <c r="R369" s="475" t="str">
        <f>IFERROR(IF(OR('別紙様式3-2（４・５月）'!Z371="ベア加算",'別紙様式3-2（４・５月）'!R371=""),"",P369*VLOOKUP(N369,【参考】数式用!$AD$2:$AH$37,MATCH(O369,【参考】数式用!$K$4:$N$4,0)+1,0)),"")</f>
        <v/>
      </c>
      <c r="S369" s="54"/>
      <c r="T369" s="1011"/>
      <c r="U369" s="1011"/>
      <c r="V369" s="483" t="str">
        <f>IFERROR(IF(AND('別紙様式3-2（４・５月）'!O371="",O369&lt;&gt;""),P369,P369*VLOOKUP(AF369,【参考】数式用4!$EY$3:$GF$106,MATCH(N369,【参考】数式用4!$EY$2:$GF$2,0))),"")</f>
        <v/>
      </c>
      <c r="W369" s="44"/>
      <c r="X369" s="464"/>
      <c r="Y369" s="992" t="str">
        <f>IFERROR(IF(OR('別紙様式3-2（４・５月）'!R371="",'別紙様式3-2（４・５月）'!Z371="ベア加算"),"",X369*VLOOKUP(N369,【参考】数式用!$AD$2:$AH$37,MATCH(W369,【参考】数式用!$K$4:$N$4,0)+1,0)),"")</f>
        <v/>
      </c>
      <c r="Z369" s="992"/>
      <c r="AA369" s="54"/>
      <c r="AB369" s="464"/>
      <c r="AC369" s="340" t="str">
        <f>IFERROR(IF(AND('別紙様式3-2（４・５月）'!O371="",W369&lt;&gt;"",W369&lt;&gt;"―"),X369,X369*VLOOKUP(AG369,【参考】数式用4!$EY$3:$GF$106,MATCH(N369,【参考】数式用4!$EY$2:$GF$2,0))),"")</f>
        <v/>
      </c>
      <c r="AD369" s="462" t="str">
        <f t="shared" si="10"/>
        <v/>
      </c>
      <c r="AE369" s="420" t="str">
        <f t="shared" si="11"/>
        <v/>
      </c>
      <c r="AF369" s="333" t="str">
        <f>IF(O369="","",'別紙様式3-2（４・５月）'!O371&amp;'別紙様式3-2（４・５月）'!P371&amp;'別紙様式3-2（４・５月）'!Q371&amp;"から"&amp;O369)</f>
        <v/>
      </c>
      <c r="AG369" s="333" t="str">
        <f>IF(OR(W369="",W369="―"),"",'別紙様式3-2（４・５月）'!O371&amp;'別紙様式3-2（４・５月）'!P371&amp;'別紙様式3-2（４・５月）'!Q371&amp;"から"&amp;W369)</f>
        <v/>
      </c>
      <c r="AH369" s="306"/>
      <c r="AI369" s="306"/>
      <c r="AJ369" s="306"/>
      <c r="AK369" s="306"/>
      <c r="AL369" s="306"/>
      <c r="AM369" s="306"/>
      <c r="AN369" s="306"/>
      <c r="AO369" s="306"/>
    </row>
    <row r="370" spans="1:41" customFormat="1" ht="25" customHeight="1">
      <c r="A370" s="334">
        <v>354</v>
      </c>
      <c r="B370" s="909" t="str">
        <f>IF(基本情報入力シート!C409="","",基本情報入力シート!C409)</f>
        <v/>
      </c>
      <c r="C370" s="909"/>
      <c r="D370" s="909"/>
      <c r="E370" s="909"/>
      <c r="F370" s="909"/>
      <c r="G370" s="909"/>
      <c r="H370" s="909"/>
      <c r="I370" s="909"/>
      <c r="J370" s="325" t="str">
        <f>IF(基本情報入力シート!M409="","",基本情報入力シート!M409)</f>
        <v/>
      </c>
      <c r="K370" s="325" t="str">
        <f>IF(基本情報入力シート!R409="","",基本情報入力シート!R409)</f>
        <v/>
      </c>
      <c r="L370" s="325" t="str">
        <f>IF(基本情報入力シート!W409="","",基本情報入力シート!W409)</f>
        <v/>
      </c>
      <c r="M370" s="335" t="str">
        <f>IF(基本情報入力シート!X409="","",基本情報入力シート!X409)</f>
        <v/>
      </c>
      <c r="N370" s="339" t="str">
        <f>IF(基本情報入力シート!Y409="","",基本情報入力シート!Y409)</f>
        <v/>
      </c>
      <c r="O370" s="44"/>
      <c r="P370" s="1011"/>
      <c r="Q370" s="1011"/>
      <c r="R370" s="475" t="str">
        <f>IFERROR(IF(OR('別紙様式3-2（４・５月）'!Z372="ベア加算",'別紙様式3-2（４・５月）'!R372=""),"",P370*VLOOKUP(N370,【参考】数式用!$AD$2:$AH$37,MATCH(O370,【参考】数式用!$K$4:$N$4,0)+1,0)),"")</f>
        <v/>
      </c>
      <c r="S370" s="54"/>
      <c r="T370" s="1011"/>
      <c r="U370" s="1011"/>
      <c r="V370" s="483" t="str">
        <f>IFERROR(IF(AND('別紙様式3-2（４・５月）'!O372="",O370&lt;&gt;""),P370,P370*VLOOKUP(AF370,【参考】数式用4!$EY$3:$GF$106,MATCH(N370,【参考】数式用4!$EY$2:$GF$2,0))),"")</f>
        <v/>
      </c>
      <c r="W370" s="44"/>
      <c r="X370" s="464"/>
      <c r="Y370" s="992" t="str">
        <f>IFERROR(IF(OR('別紙様式3-2（４・５月）'!R372="",'別紙様式3-2（４・５月）'!Z372="ベア加算"),"",X370*VLOOKUP(N370,【参考】数式用!$AD$2:$AH$37,MATCH(W370,【参考】数式用!$K$4:$N$4,0)+1,0)),"")</f>
        <v/>
      </c>
      <c r="Z370" s="992"/>
      <c r="AA370" s="54"/>
      <c r="AB370" s="464"/>
      <c r="AC370" s="340" t="str">
        <f>IFERROR(IF(AND('別紙様式3-2（４・５月）'!O372="",W370&lt;&gt;"",W370&lt;&gt;"―"),X370,X370*VLOOKUP(AG370,【参考】数式用4!$EY$3:$GF$106,MATCH(N370,【参考】数式用4!$EY$2:$GF$2,0))),"")</f>
        <v/>
      </c>
      <c r="AD370" s="462" t="str">
        <f t="shared" si="10"/>
        <v/>
      </c>
      <c r="AE370" s="420" t="str">
        <f t="shared" si="11"/>
        <v/>
      </c>
      <c r="AF370" s="333" t="str">
        <f>IF(O370="","",'別紙様式3-2（４・５月）'!O372&amp;'別紙様式3-2（４・５月）'!P372&amp;'別紙様式3-2（４・５月）'!Q372&amp;"から"&amp;O370)</f>
        <v/>
      </c>
      <c r="AG370" s="333" t="str">
        <f>IF(OR(W370="",W370="―"),"",'別紙様式3-2（４・５月）'!O372&amp;'別紙様式3-2（４・５月）'!P372&amp;'別紙様式3-2（４・５月）'!Q372&amp;"から"&amp;W370)</f>
        <v/>
      </c>
      <c r="AH370" s="306"/>
      <c r="AI370" s="306"/>
      <c r="AJ370" s="306"/>
      <c r="AK370" s="306"/>
      <c r="AL370" s="306"/>
      <c r="AM370" s="306"/>
      <c r="AN370" s="306"/>
      <c r="AO370" s="306"/>
    </row>
    <row r="371" spans="1:41" customFormat="1" ht="25" customHeight="1">
      <c r="A371" s="334">
        <v>355</v>
      </c>
      <c r="B371" s="909" t="str">
        <f>IF(基本情報入力シート!C410="","",基本情報入力シート!C410)</f>
        <v/>
      </c>
      <c r="C371" s="909"/>
      <c r="D371" s="909"/>
      <c r="E371" s="909"/>
      <c r="F371" s="909"/>
      <c r="G371" s="909"/>
      <c r="H371" s="909"/>
      <c r="I371" s="909"/>
      <c r="J371" s="325" t="str">
        <f>IF(基本情報入力シート!M410="","",基本情報入力シート!M410)</f>
        <v/>
      </c>
      <c r="K371" s="325" t="str">
        <f>IF(基本情報入力シート!R410="","",基本情報入力シート!R410)</f>
        <v/>
      </c>
      <c r="L371" s="325" t="str">
        <f>IF(基本情報入力シート!W410="","",基本情報入力シート!W410)</f>
        <v/>
      </c>
      <c r="M371" s="335" t="str">
        <f>IF(基本情報入力シート!X410="","",基本情報入力シート!X410)</f>
        <v/>
      </c>
      <c r="N371" s="339" t="str">
        <f>IF(基本情報入力シート!Y410="","",基本情報入力シート!Y410)</f>
        <v/>
      </c>
      <c r="O371" s="44"/>
      <c r="P371" s="1011"/>
      <c r="Q371" s="1011"/>
      <c r="R371" s="475" t="str">
        <f>IFERROR(IF(OR('別紙様式3-2（４・５月）'!Z373="ベア加算",'別紙様式3-2（４・５月）'!R373=""),"",P371*VLOOKUP(N371,【参考】数式用!$AD$2:$AH$37,MATCH(O371,【参考】数式用!$K$4:$N$4,0)+1,0)),"")</f>
        <v/>
      </c>
      <c r="S371" s="54"/>
      <c r="T371" s="1011"/>
      <c r="U371" s="1011"/>
      <c r="V371" s="483" t="str">
        <f>IFERROR(IF(AND('別紙様式3-2（４・５月）'!O373="",O371&lt;&gt;""),P371,P371*VLOOKUP(AF371,【参考】数式用4!$EY$3:$GF$106,MATCH(N371,【参考】数式用4!$EY$2:$GF$2,0))),"")</f>
        <v/>
      </c>
      <c r="W371" s="44"/>
      <c r="X371" s="464"/>
      <c r="Y371" s="992" t="str">
        <f>IFERROR(IF(OR('別紙様式3-2（４・５月）'!R373="",'別紙様式3-2（４・５月）'!Z373="ベア加算"),"",X371*VLOOKUP(N371,【参考】数式用!$AD$2:$AH$37,MATCH(W371,【参考】数式用!$K$4:$N$4,0)+1,0)),"")</f>
        <v/>
      </c>
      <c r="Z371" s="992"/>
      <c r="AA371" s="54"/>
      <c r="AB371" s="464"/>
      <c r="AC371" s="340" t="str">
        <f>IFERROR(IF(AND('別紙様式3-2（４・５月）'!O373="",W371&lt;&gt;"",W371&lt;&gt;"―"),X371,X371*VLOOKUP(AG371,【参考】数式用4!$EY$3:$GF$106,MATCH(N371,【参考】数式用4!$EY$2:$GF$2,0))),"")</f>
        <v/>
      </c>
      <c r="AD371" s="462" t="str">
        <f t="shared" si="10"/>
        <v/>
      </c>
      <c r="AE371" s="420" t="str">
        <f t="shared" si="11"/>
        <v/>
      </c>
      <c r="AF371" s="333" t="str">
        <f>IF(O371="","",'別紙様式3-2（４・５月）'!O373&amp;'別紙様式3-2（４・５月）'!P373&amp;'別紙様式3-2（４・５月）'!Q373&amp;"から"&amp;O371)</f>
        <v/>
      </c>
      <c r="AG371" s="333" t="str">
        <f>IF(OR(W371="",W371="―"),"",'別紙様式3-2（４・５月）'!O373&amp;'別紙様式3-2（４・５月）'!P373&amp;'別紙様式3-2（４・５月）'!Q373&amp;"から"&amp;W371)</f>
        <v/>
      </c>
      <c r="AH371" s="306"/>
      <c r="AI371" s="306"/>
      <c r="AJ371" s="306"/>
      <c r="AK371" s="306"/>
      <c r="AL371" s="306"/>
      <c r="AM371" s="306"/>
      <c r="AN371" s="306"/>
      <c r="AO371" s="306"/>
    </row>
    <row r="372" spans="1:41" customFormat="1" ht="25" customHeight="1">
      <c r="A372" s="334">
        <v>356</v>
      </c>
      <c r="B372" s="909" t="str">
        <f>IF(基本情報入力シート!C411="","",基本情報入力シート!C411)</f>
        <v/>
      </c>
      <c r="C372" s="909"/>
      <c r="D372" s="909"/>
      <c r="E372" s="909"/>
      <c r="F372" s="909"/>
      <c r="G372" s="909"/>
      <c r="H372" s="909"/>
      <c r="I372" s="909"/>
      <c r="J372" s="325" t="str">
        <f>IF(基本情報入力シート!M411="","",基本情報入力シート!M411)</f>
        <v/>
      </c>
      <c r="K372" s="325" t="str">
        <f>IF(基本情報入力シート!R411="","",基本情報入力シート!R411)</f>
        <v/>
      </c>
      <c r="L372" s="325" t="str">
        <f>IF(基本情報入力シート!W411="","",基本情報入力シート!W411)</f>
        <v/>
      </c>
      <c r="M372" s="335" t="str">
        <f>IF(基本情報入力シート!X411="","",基本情報入力シート!X411)</f>
        <v/>
      </c>
      <c r="N372" s="339" t="str">
        <f>IF(基本情報入力シート!Y411="","",基本情報入力シート!Y411)</f>
        <v/>
      </c>
      <c r="O372" s="44"/>
      <c r="P372" s="1011"/>
      <c r="Q372" s="1011"/>
      <c r="R372" s="475" t="str">
        <f>IFERROR(IF(OR('別紙様式3-2（４・５月）'!Z374="ベア加算",'別紙様式3-2（４・５月）'!R374=""),"",P372*VLOOKUP(N372,【参考】数式用!$AD$2:$AH$37,MATCH(O372,【参考】数式用!$K$4:$N$4,0)+1,0)),"")</f>
        <v/>
      </c>
      <c r="S372" s="54"/>
      <c r="T372" s="1011"/>
      <c r="U372" s="1011"/>
      <c r="V372" s="483" t="str">
        <f>IFERROR(IF(AND('別紙様式3-2（４・５月）'!O374="",O372&lt;&gt;""),P372,P372*VLOOKUP(AF372,【参考】数式用4!$EY$3:$GF$106,MATCH(N372,【参考】数式用4!$EY$2:$GF$2,0))),"")</f>
        <v/>
      </c>
      <c r="W372" s="44"/>
      <c r="X372" s="464"/>
      <c r="Y372" s="992" t="str">
        <f>IFERROR(IF(OR('別紙様式3-2（４・５月）'!R374="",'別紙様式3-2（４・５月）'!Z374="ベア加算"),"",X372*VLOOKUP(N372,【参考】数式用!$AD$2:$AH$37,MATCH(W372,【参考】数式用!$K$4:$N$4,0)+1,0)),"")</f>
        <v/>
      </c>
      <c r="Z372" s="992"/>
      <c r="AA372" s="54"/>
      <c r="AB372" s="464"/>
      <c r="AC372" s="340" t="str">
        <f>IFERROR(IF(AND('別紙様式3-2（４・５月）'!O374="",W372&lt;&gt;"",W372&lt;&gt;"―"),X372,X372*VLOOKUP(AG372,【参考】数式用4!$EY$3:$GF$106,MATCH(N372,【参考】数式用4!$EY$2:$GF$2,0))),"")</f>
        <v/>
      </c>
      <c r="AD372" s="462" t="str">
        <f t="shared" si="10"/>
        <v/>
      </c>
      <c r="AE372" s="420" t="str">
        <f t="shared" si="11"/>
        <v/>
      </c>
      <c r="AF372" s="333" t="str">
        <f>IF(O372="","",'別紙様式3-2（４・５月）'!O374&amp;'別紙様式3-2（４・５月）'!P374&amp;'別紙様式3-2（４・５月）'!Q374&amp;"から"&amp;O372)</f>
        <v/>
      </c>
      <c r="AG372" s="333" t="str">
        <f>IF(OR(W372="",W372="―"),"",'別紙様式3-2（４・５月）'!O374&amp;'別紙様式3-2（４・５月）'!P374&amp;'別紙様式3-2（４・５月）'!Q374&amp;"から"&amp;W372)</f>
        <v/>
      </c>
      <c r="AH372" s="306"/>
      <c r="AI372" s="306"/>
      <c r="AJ372" s="306"/>
      <c r="AK372" s="306"/>
      <c r="AL372" s="306"/>
      <c r="AM372" s="306"/>
      <c r="AN372" s="306"/>
      <c r="AO372" s="306"/>
    </row>
    <row r="373" spans="1:41" customFormat="1" ht="25" customHeight="1">
      <c r="A373" s="334">
        <v>357</v>
      </c>
      <c r="B373" s="909" t="str">
        <f>IF(基本情報入力シート!C412="","",基本情報入力シート!C412)</f>
        <v/>
      </c>
      <c r="C373" s="909"/>
      <c r="D373" s="909"/>
      <c r="E373" s="909"/>
      <c r="F373" s="909"/>
      <c r="G373" s="909"/>
      <c r="H373" s="909"/>
      <c r="I373" s="909"/>
      <c r="J373" s="325" t="str">
        <f>IF(基本情報入力シート!M412="","",基本情報入力シート!M412)</f>
        <v/>
      </c>
      <c r="K373" s="325" t="str">
        <f>IF(基本情報入力シート!R412="","",基本情報入力シート!R412)</f>
        <v/>
      </c>
      <c r="L373" s="325" t="str">
        <f>IF(基本情報入力シート!W412="","",基本情報入力シート!W412)</f>
        <v/>
      </c>
      <c r="M373" s="335" t="str">
        <f>IF(基本情報入力シート!X412="","",基本情報入力シート!X412)</f>
        <v/>
      </c>
      <c r="N373" s="339" t="str">
        <f>IF(基本情報入力シート!Y412="","",基本情報入力シート!Y412)</f>
        <v/>
      </c>
      <c r="O373" s="44"/>
      <c r="P373" s="1011"/>
      <c r="Q373" s="1011"/>
      <c r="R373" s="475" t="str">
        <f>IFERROR(IF(OR('別紙様式3-2（４・５月）'!Z375="ベア加算",'別紙様式3-2（４・５月）'!R375=""),"",P373*VLOOKUP(N373,【参考】数式用!$AD$2:$AH$37,MATCH(O373,【参考】数式用!$K$4:$N$4,0)+1,0)),"")</f>
        <v/>
      </c>
      <c r="S373" s="54"/>
      <c r="T373" s="1011"/>
      <c r="U373" s="1011"/>
      <c r="V373" s="483" t="str">
        <f>IFERROR(IF(AND('別紙様式3-2（４・５月）'!O375="",O373&lt;&gt;""),P373,P373*VLOOKUP(AF373,【参考】数式用4!$EY$3:$GF$106,MATCH(N373,【参考】数式用4!$EY$2:$GF$2,0))),"")</f>
        <v/>
      </c>
      <c r="W373" s="44"/>
      <c r="X373" s="464"/>
      <c r="Y373" s="992" t="str">
        <f>IFERROR(IF(OR('別紙様式3-2（４・５月）'!R375="",'別紙様式3-2（４・５月）'!Z375="ベア加算"),"",X373*VLOOKUP(N373,【参考】数式用!$AD$2:$AH$37,MATCH(W373,【参考】数式用!$K$4:$N$4,0)+1,0)),"")</f>
        <v/>
      </c>
      <c r="Z373" s="992"/>
      <c r="AA373" s="54"/>
      <c r="AB373" s="464"/>
      <c r="AC373" s="340" t="str">
        <f>IFERROR(IF(AND('別紙様式3-2（４・５月）'!O375="",W373&lt;&gt;"",W373&lt;&gt;"―"),X373,X373*VLOOKUP(AG373,【参考】数式用4!$EY$3:$GF$106,MATCH(N373,【参考】数式用4!$EY$2:$GF$2,0))),"")</f>
        <v/>
      </c>
      <c r="AD373" s="462" t="str">
        <f t="shared" si="10"/>
        <v/>
      </c>
      <c r="AE373" s="420" t="str">
        <f t="shared" si="11"/>
        <v/>
      </c>
      <c r="AF373" s="333" t="str">
        <f>IF(O373="","",'別紙様式3-2（４・５月）'!O375&amp;'別紙様式3-2（４・５月）'!P375&amp;'別紙様式3-2（４・５月）'!Q375&amp;"から"&amp;O373)</f>
        <v/>
      </c>
      <c r="AG373" s="333" t="str">
        <f>IF(OR(W373="",W373="―"),"",'別紙様式3-2（４・５月）'!O375&amp;'別紙様式3-2（４・５月）'!P375&amp;'別紙様式3-2（４・５月）'!Q375&amp;"から"&amp;W373)</f>
        <v/>
      </c>
      <c r="AH373" s="306"/>
      <c r="AI373" s="306"/>
      <c r="AJ373" s="306"/>
      <c r="AK373" s="306"/>
      <c r="AL373" s="306"/>
      <c r="AM373" s="306"/>
      <c r="AN373" s="306"/>
      <c r="AO373" s="306"/>
    </row>
    <row r="374" spans="1:41" customFormat="1" ht="25" customHeight="1">
      <c r="A374" s="334">
        <v>358</v>
      </c>
      <c r="B374" s="909" t="str">
        <f>IF(基本情報入力シート!C413="","",基本情報入力シート!C413)</f>
        <v/>
      </c>
      <c r="C374" s="909"/>
      <c r="D374" s="909"/>
      <c r="E374" s="909"/>
      <c r="F374" s="909"/>
      <c r="G374" s="909"/>
      <c r="H374" s="909"/>
      <c r="I374" s="909"/>
      <c r="J374" s="325" t="str">
        <f>IF(基本情報入力シート!M413="","",基本情報入力シート!M413)</f>
        <v/>
      </c>
      <c r="K374" s="325" t="str">
        <f>IF(基本情報入力シート!R413="","",基本情報入力シート!R413)</f>
        <v/>
      </c>
      <c r="L374" s="325" t="str">
        <f>IF(基本情報入力シート!W413="","",基本情報入力シート!W413)</f>
        <v/>
      </c>
      <c r="M374" s="335" t="str">
        <f>IF(基本情報入力シート!X413="","",基本情報入力シート!X413)</f>
        <v/>
      </c>
      <c r="N374" s="339" t="str">
        <f>IF(基本情報入力シート!Y413="","",基本情報入力シート!Y413)</f>
        <v/>
      </c>
      <c r="O374" s="44"/>
      <c r="P374" s="1011"/>
      <c r="Q374" s="1011"/>
      <c r="R374" s="475" t="str">
        <f>IFERROR(IF(OR('別紙様式3-2（４・５月）'!Z376="ベア加算",'別紙様式3-2（４・５月）'!R376=""),"",P374*VLOOKUP(N374,【参考】数式用!$AD$2:$AH$37,MATCH(O374,【参考】数式用!$K$4:$N$4,0)+1,0)),"")</f>
        <v/>
      </c>
      <c r="S374" s="54"/>
      <c r="T374" s="1011"/>
      <c r="U374" s="1011"/>
      <c r="V374" s="483" t="str">
        <f>IFERROR(IF(AND('別紙様式3-2（４・５月）'!O376="",O374&lt;&gt;""),P374,P374*VLOOKUP(AF374,【参考】数式用4!$EY$3:$GF$106,MATCH(N374,【参考】数式用4!$EY$2:$GF$2,0))),"")</f>
        <v/>
      </c>
      <c r="W374" s="44"/>
      <c r="X374" s="464"/>
      <c r="Y374" s="992" t="str">
        <f>IFERROR(IF(OR('別紙様式3-2（４・５月）'!R376="",'別紙様式3-2（４・５月）'!Z376="ベア加算"),"",X374*VLOOKUP(N374,【参考】数式用!$AD$2:$AH$37,MATCH(W374,【参考】数式用!$K$4:$N$4,0)+1,0)),"")</f>
        <v/>
      </c>
      <c r="Z374" s="992"/>
      <c r="AA374" s="54"/>
      <c r="AB374" s="464"/>
      <c r="AC374" s="340" t="str">
        <f>IFERROR(IF(AND('別紙様式3-2（４・５月）'!O376="",W374&lt;&gt;"",W374&lt;&gt;"―"),X374,X374*VLOOKUP(AG374,【参考】数式用4!$EY$3:$GF$106,MATCH(N374,【参考】数式用4!$EY$2:$GF$2,0))),"")</f>
        <v/>
      </c>
      <c r="AD374" s="462" t="str">
        <f t="shared" si="10"/>
        <v/>
      </c>
      <c r="AE374" s="420" t="str">
        <f t="shared" si="11"/>
        <v/>
      </c>
      <c r="AF374" s="333" t="str">
        <f>IF(O374="","",'別紙様式3-2（４・５月）'!O376&amp;'別紙様式3-2（４・５月）'!P376&amp;'別紙様式3-2（４・５月）'!Q376&amp;"から"&amp;O374)</f>
        <v/>
      </c>
      <c r="AG374" s="333" t="str">
        <f>IF(OR(W374="",W374="―"),"",'別紙様式3-2（４・５月）'!O376&amp;'別紙様式3-2（４・５月）'!P376&amp;'別紙様式3-2（４・５月）'!Q376&amp;"から"&amp;W374)</f>
        <v/>
      </c>
      <c r="AH374" s="306"/>
      <c r="AI374" s="306"/>
      <c r="AJ374" s="306"/>
      <c r="AK374" s="306"/>
      <c r="AL374" s="306"/>
      <c r="AM374" s="306"/>
      <c r="AN374" s="306"/>
      <c r="AO374" s="306"/>
    </row>
    <row r="375" spans="1:41" customFormat="1" ht="25" customHeight="1">
      <c r="A375" s="334">
        <v>359</v>
      </c>
      <c r="B375" s="909" t="str">
        <f>IF(基本情報入力シート!C414="","",基本情報入力シート!C414)</f>
        <v/>
      </c>
      <c r="C375" s="909"/>
      <c r="D375" s="909"/>
      <c r="E375" s="909"/>
      <c r="F375" s="909"/>
      <c r="G375" s="909"/>
      <c r="H375" s="909"/>
      <c r="I375" s="909"/>
      <c r="J375" s="325" t="str">
        <f>IF(基本情報入力シート!M414="","",基本情報入力シート!M414)</f>
        <v/>
      </c>
      <c r="K375" s="325" t="str">
        <f>IF(基本情報入力シート!R414="","",基本情報入力シート!R414)</f>
        <v/>
      </c>
      <c r="L375" s="325" t="str">
        <f>IF(基本情報入力シート!W414="","",基本情報入力シート!W414)</f>
        <v/>
      </c>
      <c r="M375" s="335" t="str">
        <f>IF(基本情報入力シート!X414="","",基本情報入力シート!X414)</f>
        <v/>
      </c>
      <c r="N375" s="339" t="str">
        <f>IF(基本情報入力シート!Y414="","",基本情報入力シート!Y414)</f>
        <v/>
      </c>
      <c r="O375" s="44"/>
      <c r="P375" s="1011"/>
      <c r="Q375" s="1011"/>
      <c r="R375" s="475" t="str">
        <f>IFERROR(IF(OR('別紙様式3-2（４・５月）'!Z377="ベア加算",'別紙様式3-2（４・５月）'!R377=""),"",P375*VLOOKUP(N375,【参考】数式用!$AD$2:$AH$37,MATCH(O375,【参考】数式用!$K$4:$N$4,0)+1,0)),"")</f>
        <v/>
      </c>
      <c r="S375" s="54"/>
      <c r="T375" s="1011"/>
      <c r="U375" s="1011"/>
      <c r="V375" s="483" t="str">
        <f>IFERROR(IF(AND('別紙様式3-2（４・５月）'!O377="",O375&lt;&gt;""),P375,P375*VLOOKUP(AF375,【参考】数式用4!$EY$3:$GF$106,MATCH(N375,【参考】数式用4!$EY$2:$GF$2,0))),"")</f>
        <v/>
      </c>
      <c r="W375" s="44"/>
      <c r="X375" s="464"/>
      <c r="Y375" s="992" t="str">
        <f>IFERROR(IF(OR('別紙様式3-2（４・５月）'!R377="",'別紙様式3-2（４・５月）'!Z377="ベア加算"),"",X375*VLOOKUP(N375,【参考】数式用!$AD$2:$AH$37,MATCH(W375,【参考】数式用!$K$4:$N$4,0)+1,0)),"")</f>
        <v/>
      </c>
      <c r="Z375" s="992"/>
      <c r="AA375" s="54"/>
      <c r="AB375" s="464"/>
      <c r="AC375" s="340" t="str">
        <f>IFERROR(IF(AND('別紙様式3-2（４・５月）'!O377="",W375&lt;&gt;"",W375&lt;&gt;"―"),X375,X375*VLOOKUP(AG375,【参考】数式用4!$EY$3:$GF$106,MATCH(N375,【参考】数式用4!$EY$2:$GF$2,0))),"")</f>
        <v/>
      </c>
      <c r="AD375" s="462" t="str">
        <f t="shared" si="10"/>
        <v/>
      </c>
      <c r="AE375" s="420" t="str">
        <f t="shared" si="11"/>
        <v/>
      </c>
      <c r="AF375" s="333" t="str">
        <f>IF(O375="","",'別紙様式3-2（４・５月）'!O377&amp;'別紙様式3-2（４・５月）'!P377&amp;'別紙様式3-2（４・５月）'!Q377&amp;"から"&amp;O375)</f>
        <v/>
      </c>
      <c r="AG375" s="333" t="str">
        <f>IF(OR(W375="",W375="―"),"",'別紙様式3-2（４・５月）'!O377&amp;'別紙様式3-2（４・５月）'!P377&amp;'別紙様式3-2（４・５月）'!Q377&amp;"から"&amp;W375)</f>
        <v/>
      </c>
      <c r="AH375" s="306"/>
      <c r="AI375" s="306"/>
      <c r="AJ375" s="306"/>
      <c r="AK375" s="306"/>
      <c r="AL375" s="306"/>
      <c r="AM375" s="306"/>
      <c r="AN375" s="306"/>
      <c r="AO375" s="306"/>
    </row>
    <row r="376" spans="1:41" customFormat="1" ht="25" customHeight="1">
      <c r="A376" s="334">
        <v>360</v>
      </c>
      <c r="B376" s="909" t="str">
        <f>IF(基本情報入力シート!C415="","",基本情報入力シート!C415)</f>
        <v/>
      </c>
      <c r="C376" s="909"/>
      <c r="D376" s="909"/>
      <c r="E376" s="909"/>
      <c r="F376" s="909"/>
      <c r="G376" s="909"/>
      <c r="H376" s="909"/>
      <c r="I376" s="909"/>
      <c r="J376" s="325" t="str">
        <f>IF(基本情報入力シート!M415="","",基本情報入力シート!M415)</f>
        <v/>
      </c>
      <c r="K376" s="325" t="str">
        <f>IF(基本情報入力シート!R415="","",基本情報入力シート!R415)</f>
        <v/>
      </c>
      <c r="L376" s="325" t="str">
        <f>IF(基本情報入力シート!W415="","",基本情報入力シート!W415)</f>
        <v/>
      </c>
      <c r="M376" s="335" t="str">
        <f>IF(基本情報入力シート!X415="","",基本情報入力シート!X415)</f>
        <v/>
      </c>
      <c r="N376" s="339" t="str">
        <f>IF(基本情報入力シート!Y415="","",基本情報入力シート!Y415)</f>
        <v/>
      </c>
      <c r="O376" s="44"/>
      <c r="P376" s="1011"/>
      <c r="Q376" s="1011"/>
      <c r="R376" s="475" t="str">
        <f>IFERROR(IF(OR('別紙様式3-2（４・５月）'!Z378="ベア加算",'別紙様式3-2（４・５月）'!R378=""),"",P376*VLOOKUP(N376,【参考】数式用!$AD$2:$AH$37,MATCH(O376,【参考】数式用!$K$4:$N$4,0)+1,0)),"")</f>
        <v/>
      </c>
      <c r="S376" s="54"/>
      <c r="T376" s="1011"/>
      <c r="U376" s="1011"/>
      <c r="V376" s="483" t="str">
        <f>IFERROR(IF(AND('別紙様式3-2（４・５月）'!O378="",O376&lt;&gt;""),P376,P376*VLOOKUP(AF376,【参考】数式用4!$EY$3:$GF$106,MATCH(N376,【参考】数式用4!$EY$2:$GF$2,0))),"")</f>
        <v/>
      </c>
      <c r="W376" s="44"/>
      <c r="X376" s="464"/>
      <c r="Y376" s="992" t="str">
        <f>IFERROR(IF(OR('別紙様式3-2（４・５月）'!R378="",'別紙様式3-2（４・５月）'!Z378="ベア加算"),"",X376*VLOOKUP(N376,【参考】数式用!$AD$2:$AH$37,MATCH(W376,【参考】数式用!$K$4:$N$4,0)+1,0)),"")</f>
        <v/>
      </c>
      <c r="Z376" s="992"/>
      <c r="AA376" s="54"/>
      <c r="AB376" s="464"/>
      <c r="AC376" s="340" t="str">
        <f>IFERROR(IF(AND('別紙様式3-2（４・５月）'!O378="",W376&lt;&gt;"",W376&lt;&gt;"―"),X376,X376*VLOOKUP(AG376,【参考】数式用4!$EY$3:$GF$106,MATCH(N376,【参考】数式用4!$EY$2:$GF$2,0))),"")</f>
        <v/>
      </c>
      <c r="AD376" s="462" t="str">
        <f t="shared" si="10"/>
        <v/>
      </c>
      <c r="AE376" s="420" t="str">
        <f t="shared" si="11"/>
        <v/>
      </c>
      <c r="AF376" s="333" t="str">
        <f>IF(O376="","",'別紙様式3-2（４・５月）'!O378&amp;'別紙様式3-2（４・５月）'!P378&amp;'別紙様式3-2（４・５月）'!Q378&amp;"から"&amp;O376)</f>
        <v/>
      </c>
      <c r="AG376" s="333" t="str">
        <f>IF(OR(W376="",W376="―"),"",'別紙様式3-2（４・５月）'!O378&amp;'別紙様式3-2（４・５月）'!P378&amp;'別紙様式3-2（４・５月）'!Q378&amp;"から"&amp;W376)</f>
        <v/>
      </c>
      <c r="AH376" s="306"/>
      <c r="AI376" s="306"/>
      <c r="AJ376" s="306"/>
      <c r="AK376" s="306"/>
      <c r="AL376" s="306"/>
      <c r="AM376" s="306"/>
      <c r="AN376" s="306"/>
      <c r="AO376" s="306"/>
    </row>
    <row r="377" spans="1:41" customFormat="1" ht="25" customHeight="1">
      <c r="A377" s="334">
        <v>361</v>
      </c>
      <c r="B377" s="909" t="str">
        <f>IF(基本情報入力シート!C416="","",基本情報入力シート!C416)</f>
        <v/>
      </c>
      <c r="C377" s="909"/>
      <c r="D377" s="909"/>
      <c r="E377" s="909"/>
      <c r="F377" s="909"/>
      <c r="G377" s="909"/>
      <c r="H377" s="909"/>
      <c r="I377" s="909"/>
      <c r="J377" s="325" t="str">
        <f>IF(基本情報入力シート!M416="","",基本情報入力シート!M416)</f>
        <v/>
      </c>
      <c r="K377" s="325" t="str">
        <f>IF(基本情報入力シート!R416="","",基本情報入力シート!R416)</f>
        <v/>
      </c>
      <c r="L377" s="325" t="str">
        <f>IF(基本情報入力シート!W416="","",基本情報入力シート!W416)</f>
        <v/>
      </c>
      <c r="M377" s="335" t="str">
        <f>IF(基本情報入力シート!X416="","",基本情報入力シート!X416)</f>
        <v/>
      </c>
      <c r="N377" s="339" t="str">
        <f>IF(基本情報入力シート!Y416="","",基本情報入力シート!Y416)</f>
        <v/>
      </c>
      <c r="O377" s="44"/>
      <c r="P377" s="1011"/>
      <c r="Q377" s="1011"/>
      <c r="R377" s="475" t="str">
        <f>IFERROR(IF(OR('別紙様式3-2（４・５月）'!Z379="ベア加算",'別紙様式3-2（４・５月）'!R379=""),"",P377*VLOOKUP(N377,【参考】数式用!$AD$2:$AH$37,MATCH(O377,【参考】数式用!$K$4:$N$4,0)+1,0)),"")</f>
        <v/>
      </c>
      <c r="S377" s="54"/>
      <c r="T377" s="1011"/>
      <c r="U377" s="1011"/>
      <c r="V377" s="483" t="str">
        <f>IFERROR(IF(AND('別紙様式3-2（４・５月）'!O379="",O377&lt;&gt;""),P377,P377*VLOOKUP(AF377,【参考】数式用4!$EY$3:$GF$106,MATCH(N377,【参考】数式用4!$EY$2:$GF$2,0))),"")</f>
        <v/>
      </c>
      <c r="W377" s="44"/>
      <c r="X377" s="464"/>
      <c r="Y377" s="992" t="str">
        <f>IFERROR(IF(OR('別紙様式3-2（４・５月）'!R379="",'別紙様式3-2（４・５月）'!Z379="ベア加算"),"",X377*VLOOKUP(N377,【参考】数式用!$AD$2:$AH$37,MATCH(W377,【参考】数式用!$K$4:$N$4,0)+1,0)),"")</f>
        <v/>
      </c>
      <c r="Z377" s="992"/>
      <c r="AA377" s="54"/>
      <c r="AB377" s="464"/>
      <c r="AC377" s="340" t="str">
        <f>IFERROR(IF(AND('別紙様式3-2（４・５月）'!O379="",W377&lt;&gt;"",W377&lt;&gt;"―"),X377,X377*VLOOKUP(AG377,【参考】数式用4!$EY$3:$GF$106,MATCH(N377,【参考】数式用4!$EY$2:$GF$2,0))),"")</f>
        <v/>
      </c>
      <c r="AD377" s="462" t="str">
        <f t="shared" si="10"/>
        <v/>
      </c>
      <c r="AE377" s="420" t="str">
        <f t="shared" si="11"/>
        <v/>
      </c>
      <c r="AF377" s="333" t="str">
        <f>IF(O377="","",'別紙様式3-2（４・５月）'!O379&amp;'別紙様式3-2（４・５月）'!P379&amp;'別紙様式3-2（４・５月）'!Q379&amp;"から"&amp;O377)</f>
        <v/>
      </c>
      <c r="AG377" s="333" t="str">
        <f>IF(OR(W377="",W377="―"),"",'別紙様式3-2（４・５月）'!O379&amp;'別紙様式3-2（４・５月）'!P379&amp;'別紙様式3-2（４・５月）'!Q379&amp;"から"&amp;W377)</f>
        <v/>
      </c>
      <c r="AH377" s="306"/>
      <c r="AI377" s="306"/>
      <c r="AJ377" s="306"/>
      <c r="AK377" s="306"/>
      <c r="AL377" s="306"/>
      <c r="AM377" s="306"/>
      <c r="AN377" s="306"/>
      <c r="AO377" s="306"/>
    </row>
    <row r="378" spans="1:41" customFormat="1" ht="25" customHeight="1">
      <c r="A378" s="334">
        <v>362</v>
      </c>
      <c r="B378" s="909" t="str">
        <f>IF(基本情報入力シート!C417="","",基本情報入力シート!C417)</f>
        <v/>
      </c>
      <c r="C378" s="909"/>
      <c r="D378" s="909"/>
      <c r="E378" s="909"/>
      <c r="F378" s="909"/>
      <c r="G378" s="909"/>
      <c r="H378" s="909"/>
      <c r="I378" s="909"/>
      <c r="J378" s="325" t="str">
        <f>IF(基本情報入力シート!M417="","",基本情報入力シート!M417)</f>
        <v/>
      </c>
      <c r="K378" s="325" t="str">
        <f>IF(基本情報入力シート!R417="","",基本情報入力シート!R417)</f>
        <v/>
      </c>
      <c r="L378" s="325" t="str">
        <f>IF(基本情報入力シート!W417="","",基本情報入力シート!W417)</f>
        <v/>
      </c>
      <c r="M378" s="335" t="str">
        <f>IF(基本情報入力シート!X417="","",基本情報入力シート!X417)</f>
        <v/>
      </c>
      <c r="N378" s="339" t="str">
        <f>IF(基本情報入力シート!Y417="","",基本情報入力シート!Y417)</f>
        <v/>
      </c>
      <c r="O378" s="44"/>
      <c r="P378" s="1011"/>
      <c r="Q378" s="1011"/>
      <c r="R378" s="475" t="str">
        <f>IFERROR(IF(OR('別紙様式3-2（４・５月）'!Z380="ベア加算",'別紙様式3-2（４・５月）'!R380=""),"",P378*VLOOKUP(N378,【参考】数式用!$AD$2:$AH$37,MATCH(O378,【参考】数式用!$K$4:$N$4,0)+1,0)),"")</f>
        <v/>
      </c>
      <c r="S378" s="54"/>
      <c r="T378" s="1011"/>
      <c r="U378" s="1011"/>
      <c r="V378" s="483" t="str">
        <f>IFERROR(IF(AND('別紙様式3-2（４・５月）'!O380="",O378&lt;&gt;""),P378,P378*VLOOKUP(AF378,【参考】数式用4!$EY$3:$GF$106,MATCH(N378,【参考】数式用4!$EY$2:$GF$2,0))),"")</f>
        <v/>
      </c>
      <c r="W378" s="44"/>
      <c r="X378" s="464"/>
      <c r="Y378" s="992" t="str">
        <f>IFERROR(IF(OR('別紙様式3-2（４・５月）'!R380="",'別紙様式3-2（４・５月）'!Z380="ベア加算"),"",X378*VLOOKUP(N378,【参考】数式用!$AD$2:$AH$37,MATCH(W378,【参考】数式用!$K$4:$N$4,0)+1,0)),"")</f>
        <v/>
      </c>
      <c r="Z378" s="992"/>
      <c r="AA378" s="54"/>
      <c r="AB378" s="464"/>
      <c r="AC378" s="340" t="str">
        <f>IFERROR(IF(AND('別紙様式3-2（４・５月）'!O380="",W378&lt;&gt;"",W378&lt;&gt;"―"),X378,X378*VLOOKUP(AG378,【参考】数式用4!$EY$3:$GF$106,MATCH(N378,【参考】数式用4!$EY$2:$GF$2,0))),"")</f>
        <v/>
      </c>
      <c r="AD378" s="462" t="str">
        <f t="shared" si="10"/>
        <v/>
      </c>
      <c r="AE378" s="420" t="str">
        <f t="shared" si="11"/>
        <v/>
      </c>
      <c r="AF378" s="333" t="str">
        <f>IF(O378="","",'別紙様式3-2（４・５月）'!O380&amp;'別紙様式3-2（４・５月）'!P380&amp;'別紙様式3-2（４・５月）'!Q380&amp;"から"&amp;O378)</f>
        <v/>
      </c>
      <c r="AG378" s="333" t="str">
        <f>IF(OR(W378="",W378="―"),"",'別紙様式3-2（４・５月）'!O380&amp;'別紙様式3-2（４・５月）'!P380&amp;'別紙様式3-2（４・５月）'!Q380&amp;"から"&amp;W378)</f>
        <v/>
      </c>
      <c r="AH378" s="306"/>
      <c r="AI378" s="306"/>
      <c r="AJ378" s="306"/>
      <c r="AK378" s="306"/>
      <c r="AL378" s="306"/>
      <c r="AM378" s="306"/>
      <c r="AN378" s="306"/>
      <c r="AO378" s="306"/>
    </row>
    <row r="379" spans="1:41" customFormat="1" ht="25" customHeight="1">
      <c r="A379" s="334">
        <v>363</v>
      </c>
      <c r="B379" s="909" t="str">
        <f>IF(基本情報入力シート!C418="","",基本情報入力シート!C418)</f>
        <v/>
      </c>
      <c r="C379" s="909"/>
      <c r="D379" s="909"/>
      <c r="E379" s="909"/>
      <c r="F379" s="909"/>
      <c r="G379" s="909"/>
      <c r="H379" s="909"/>
      <c r="I379" s="909"/>
      <c r="J379" s="325" t="str">
        <f>IF(基本情報入力シート!M418="","",基本情報入力シート!M418)</f>
        <v/>
      </c>
      <c r="K379" s="325" t="str">
        <f>IF(基本情報入力シート!R418="","",基本情報入力シート!R418)</f>
        <v/>
      </c>
      <c r="L379" s="325" t="str">
        <f>IF(基本情報入力シート!W418="","",基本情報入力シート!W418)</f>
        <v/>
      </c>
      <c r="M379" s="335" t="str">
        <f>IF(基本情報入力シート!X418="","",基本情報入力シート!X418)</f>
        <v/>
      </c>
      <c r="N379" s="339" t="str">
        <f>IF(基本情報入力シート!Y418="","",基本情報入力シート!Y418)</f>
        <v/>
      </c>
      <c r="O379" s="44"/>
      <c r="P379" s="1011"/>
      <c r="Q379" s="1011"/>
      <c r="R379" s="475" t="str">
        <f>IFERROR(IF(OR('別紙様式3-2（４・５月）'!Z381="ベア加算",'別紙様式3-2（４・５月）'!R381=""),"",P379*VLOOKUP(N379,【参考】数式用!$AD$2:$AH$37,MATCH(O379,【参考】数式用!$K$4:$N$4,0)+1,0)),"")</f>
        <v/>
      </c>
      <c r="S379" s="54"/>
      <c r="T379" s="1011"/>
      <c r="U379" s="1011"/>
      <c r="V379" s="483" t="str">
        <f>IFERROR(IF(AND('別紙様式3-2（４・５月）'!O381="",O379&lt;&gt;""),P379,P379*VLOOKUP(AF379,【参考】数式用4!$EY$3:$GF$106,MATCH(N379,【参考】数式用4!$EY$2:$GF$2,0))),"")</f>
        <v/>
      </c>
      <c r="W379" s="44"/>
      <c r="X379" s="464"/>
      <c r="Y379" s="992" t="str">
        <f>IFERROR(IF(OR('別紙様式3-2（４・５月）'!R381="",'別紙様式3-2（４・５月）'!Z381="ベア加算"),"",X379*VLOOKUP(N379,【参考】数式用!$AD$2:$AH$37,MATCH(W379,【参考】数式用!$K$4:$N$4,0)+1,0)),"")</f>
        <v/>
      </c>
      <c r="Z379" s="992"/>
      <c r="AA379" s="54"/>
      <c r="AB379" s="464"/>
      <c r="AC379" s="340" t="str">
        <f>IFERROR(IF(AND('別紙様式3-2（４・５月）'!O381="",W379&lt;&gt;"",W379&lt;&gt;"―"),X379,X379*VLOOKUP(AG379,【参考】数式用4!$EY$3:$GF$106,MATCH(N379,【参考】数式用4!$EY$2:$GF$2,0))),"")</f>
        <v/>
      </c>
      <c r="AD379" s="462" t="str">
        <f t="shared" si="10"/>
        <v/>
      </c>
      <c r="AE379" s="420" t="str">
        <f t="shared" si="11"/>
        <v/>
      </c>
      <c r="AF379" s="333" t="str">
        <f>IF(O379="","",'別紙様式3-2（４・５月）'!O381&amp;'別紙様式3-2（４・５月）'!P381&amp;'別紙様式3-2（４・５月）'!Q381&amp;"から"&amp;O379)</f>
        <v/>
      </c>
      <c r="AG379" s="333" t="str">
        <f>IF(OR(W379="",W379="―"),"",'別紙様式3-2（４・５月）'!O381&amp;'別紙様式3-2（４・５月）'!P381&amp;'別紙様式3-2（４・５月）'!Q381&amp;"から"&amp;W379)</f>
        <v/>
      </c>
      <c r="AH379" s="306"/>
      <c r="AI379" s="306"/>
      <c r="AJ379" s="306"/>
      <c r="AK379" s="306"/>
      <c r="AL379" s="306"/>
      <c r="AM379" s="306"/>
      <c r="AN379" s="306"/>
      <c r="AO379" s="306"/>
    </row>
    <row r="380" spans="1:41" customFormat="1" ht="25" customHeight="1">
      <c r="A380" s="334">
        <v>364</v>
      </c>
      <c r="B380" s="909" t="str">
        <f>IF(基本情報入力シート!C419="","",基本情報入力シート!C419)</f>
        <v/>
      </c>
      <c r="C380" s="909"/>
      <c r="D380" s="909"/>
      <c r="E380" s="909"/>
      <c r="F380" s="909"/>
      <c r="G380" s="909"/>
      <c r="H380" s="909"/>
      <c r="I380" s="909"/>
      <c r="J380" s="325" t="str">
        <f>IF(基本情報入力シート!M419="","",基本情報入力シート!M419)</f>
        <v/>
      </c>
      <c r="K380" s="325" t="str">
        <f>IF(基本情報入力シート!R419="","",基本情報入力シート!R419)</f>
        <v/>
      </c>
      <c r="L380" s="325" t="str">
        <f>IF(基本情報入力シート!W419="","",基本情報入力シート!W419)</f>
        <v/>
      </c>
      <c r="M380" s="335" t="str">
        <f>IF(基本情報入力シート!X419="","",基本情報入力シート!X419)</f>
        <v/>
      </c>
      <c r="N380" s="339" t="str">
        <f>IF(基本情報入力シート!Y419="","",基本情報入力シート!Y419)</f>
        <v/>
      </c>
      <c r="O380" s="44"/>
      <c r="P380" s="1011"/>
      <c r="Q380" s="1011"/>
      <c r="R380" s="475" t="str">
        <f>IFERROR(IF(OR('別紙様式3-2（４・５月）'!Z382="ベア加算",'別紙様式3-2（４・５月）'!R382=""),"",P380*VLOOKUP(N380,【参考】数式用!$AD$2:$AH$37,MATCH(O380,【参考】数式用!$K$4:$N$4,0)+1,0)),"")</f>
        <v/>
      </c>
      <c r="S380" s="54"/>
      <c r="T380" s="1011"/>
      <c r="U380" s="1011"/>
      <c r="V380" s="483" t="str">
        <f>IFERROR(IF(AND('別紙様式3-2（４・５月）'!O382="",O380&lt;&gt;""),P380,P380*VLOOKUP(AF380,【参考】数式用4!$EY$3:$GF$106,MATCH(N380,【参考】数式用4!$EY$2:$GF$2,0))),"")</f>
        <v/>
      </c>
      <c r="W380" s="44"/>
      <c r="X380" s="464"/>
      <c r="Y380" s="992" t="str">
        <f>IFERROR(IF(OR('別紙様式3-2（４・５月）'!R382="",'別紙様式3-2（４・５月）'!Z382="ベア加算"),"",X380*VLOOKUP(N380,【参考】数式用!$AD$2:$AH$37,MATCH(W380,【参考】数式用!$K$4:$N$4,0)+1,0)),"")</f>
        <v/>
      </c>
      <c r="Z380" s="992"/>
      <c r="AA380" s="54"/>
      <c r="AB380" s="464"/>
      <c r="AC380" s="340" t="str">
        <f>IFERROR(IF(AND('別紙様式3-2（４・５月）'!O382="",W380&lt;&gt;"",W380&lt;&gt;"―"),X380,X380*VLOOKUP(AG380,【参考】数式用4!$EY$3:$GF$106,MATCH(N380,【参考】数式用4!$EY$2:$GF$2,0))),"")</f>
        <v/>
      </c>
      <c r="AD380" s="462" t="str">
        <f t="shared" si="10"/>
        <v/>
      </c>
      <c r="AE380" s="420" t="str">
        <f t="shared" si="11"/>
        <v/>
      </c>
      <c r="AF380" s="333" t="str">
        <f>IF(O380="","",'別紙様式3-2（４・５月）'!O382&amp;'別紙様式3-2（４・５月）'!P382&amp;'別紙様式3-2（４・５月）'!Q382&amp;"から"&amp;O380)</f>
        <v/>
      </c>
      <c r="AG380" s="333" t="str">
        <f>IF(OR(W380="",W380="―"),"",'別紙様式3-2（４・５月）'!O382&amp;'別紙様式3-2（４・５月）'!P382&amp;'別紙様式3-2（４・５月）'!Q382&amp;"から"&amp;W380)</f>
        <v/>
      </c>
      <c r="AH380" s="306"/>
      <c r="AI380" s="306"/>
      <c r="AJ380" s="306"/>
      <c r="AK380" s="306"/>
      <c r="AL380" s="306"/>
      <c r="AM380" s="306"/>
      <c r="AN380" s="306"/>
      <c r="AO380" s="306"/>
    </row>
    <row r="381" spans="1:41" customFormat="1" ht="25" customHeight="1">
      <c r="A381" s="334">
        <v>365</v>
      </c>
      <c r="B381" s="909" t="str">
        <f>IF(基本情報入力シート!C420="","",基本情報入力シート!C420)</f>
        <v/>
      </c>
      <c r="C381" s="909"/>
      <c r="D381" s="909"/>
      <c r="E381" s="909"/>
      <c r="F381" s="909"/>
      <c r="G381" s="909"/>
      <c r="H381" s="909"/>
      <c r="I381" s="909"/>
      <c r="J381" s="325" t="str">
        <f>IF(基本情報入力シート!M420="","",基本情報入力シート!M420)</f>
        <v/>
      </c>
      <c r="K381" s="325" t="str">
        <f>IF(基本情報入力シート!R420="","",基本情報入力シート!R420)</f>
        <v/>
      </c>
      <c r="L381" s="325" t="str">
        <f>IF(基本情報入力シート!W420="","",基本情報入力シート!W420)</f>
        <v/>
      </c>
      <c r="M381" s="335" t="str">
        <f>IF(基本情報入力シート!X420="","",基本情報入力シート!X420)</f>
        <v/>
      </c>
      <c r="N381" s="339" t="str">
        <f>IF(基本情報入力シート!Y420="","",基本情報入力シート!Y420)</f>
        <v/>
      </c>
      <c r="O381" s="44"/>
      <c r="P381" s="1011"/>
      <c r="Q381" s="1011"/>
      <c r="R381" s="475" t="str">
        <f>IFERROR(IF(OR('別紙様式3-2（４・５月）'!Z383="ベア加算",'別紙様式3-2（４・５月）'!R383=""),"",P381*VLOOKUP(N381,【参考】数式用!$AD$2:$AH$37,MATCH(O381,【参考】数式用!$K$4:$N$4,0)+1,0)),"")</f>
        <v/>
      </c>
      <c r="S381" s="54"/>
      <c r="T381" s="1011"/>
      <c r="U381" s="1011"/>
      <c r="V381" s="483" t="str">
        <f>IFERROR(IF(AND('別紙様式3-2（４・５月）'!O383="",O381&lt;&gt;""),P381,P381*VLOOKUP(AF381,【参考】数式用4!$EY$3:$GF$106,MATCH(N381,【参考】数式用4!$EY$2:$GF$2,0))),"")</f>
        <v/>
      </c>
      <c r="W381" s="44"/>
      <c r="X381" s="464"/>
      <c r="Y381" s="992" t="str">
        <f>IFERROR(IF(OR('別紙様式3-2（４・５月）'!R383="",'別紙様式3-2（４・５月）'!Z383="ベア加算"),"",X381*VLOOKUP(N381,【参考】数式用!$AD$2:$AH$37,MATCH(W381,【参考】数式用!$K$4:$N$4,0)+1,0)),"")</f>
        <v/>
      </c>
      <c r="Z381" s="992"/>
      <c r="AA381" s="54"/>
      <c r="AB381" s="464"/>
      <c r="AC381" s="340" t="str">
        <f>IFERROR(IF(AND('別紙様式3-2（４・５月）'!O383="",W381&lt;&gt;"",W381&lt;&gt;"―"),X381,X381*VLOOKUP(AG381,【参考】数式用4!$EY$3:$GF$106,MATCH(N381,【参考】数式用4!$EY$2:$GF$2,0))),"")</f>
        <v/>
      </c>
      <c r="AD381" s="462" t="str">
        <f t="shared" si="10"/>
        <v/>
      </c>
      <c r="AE381" s="420" t="str">
        <f t="shared" si="11"/>
        <v/>
      </c>
      <c r="AF381" s="333" t="str">
        <f>IF(O381="","",'別紙様式3-2（４・５月）'!O383&amp;'別紙様式3-2（４・５月）'!P383&amp;'別紙様式3-2（４・５月）'!Q383&amp;"から"&amp;O381)</f>
        <v/>
      </c>
      <c r="AG381" s="333" t="str">
        <f>IF(OR(W381="",W381="―"),"",'別紙様式3-2（４・５月）'!O383&amp;'別紙様式3-2（４・５月）'!P383&amp;'別紙様式3-2（４・５月）'!Q383&amp;"から"&amp;W381)</f>
        <v/>
      </c>
      <c r="AH381" s="306"/>
      <c r="AI381" s="306"/>
      <c r="AJ381" s="306"/>
      <c r="AK381" s="306"/>
      <c r="AL381" s="306"/>
      <c r="AM381" s="306"/>
      <c r="AN381" s="306"/>
      <c r="AO381" s="306"/>
    </row>
    <row r="382" spans="1:41" customFormat="1" ht="25" customHeight="1">
      <c r="A382" s="334">
        <v>366</v>
      </c>
      <c r="B382" s="909" t="str">
        <f>IF(基本情報入力シート!C421="","",基本情報入力シート!C421)</f>
        <v/>
      </c>
      <c r="C382" s="909"/>
      <c r="D382" s="909"/>
      <c r="E382" s="909"/>
      <c r="F382" s="909"/>
      <c r="G382" s="909"/>
      <c r="H382" s="909"/>
      <c r="I382" s="909"/>
      <c r="J382" s="325" t="str">
        <f>IF(基本情報入力シート!M421="","",基本情報入力シート!M421)</f>
        <v/>
      </c>
      <c r="K382" s="325" t="str">
        <f>IF(基本情報入力シート!R421="","",基本情報入力シート!R421)</f>
        <v/>
      </c>
      <c r="L382" s="325" t="str">
        <f>IF(基本情報入力シート!W421="","",基本情報入力シート!W421)</f>
        <v/>
      </c>
      <c r="M382" s="335" t="str">
        <f>IF(基本情報入力シート!X421="","",基本情報入力シート!X421)</f>
        <v/>
      </c>
      <c r="N382" s="339" t="str">
        <f>IF(基本情報入力シート!Y421="","",基本情報入力シート!Y421)</f>
        <v/>
      </c>
      <c r="O382" s="44"/>
      <c r="P382" s="1011"/>
      <c r="Q382" s="1011"/>
      <c r="R382" s="475" t="str">
        <f>IFERROR(IF(OR('別紙様式3-2（４・５月）'!Z384="ベア加算",'別紙様式3-2（４・５月）'!R384=""),"",P382*VLOOKUP(N382,【参考】数式用!$AD$2:$AH$37,MATCH(O382,【参考】数式用!$K$4:$N$4,0)+1,0)),"")</f>
        <v/>
      </c>
      <c r="S382" s="54"/>
      <c r="T382" s="1011"/>
      <c r="U382" s="1011"/>
      <c r="V382" s="483" t="str">
        <f>IFERROR(IF(AND('別紙様式3-2（４・５月）'!O384="",O382&lt;&gt;""),P382,P382*VLOOKUP(AF382,【参考】数式用4!$EY$3:$GF$106,MATCH(N382,【参考】数式用4!$EY$2:$GF$2,0))),"")</f>
        <v/>
      </c>
      <c r="W382" s="44"/>
      <c r="X382" s="464"/>
      <c r="Y382" s="992" t="str">
        <f>IFERROR(IF(OR('別紙様式3-2（４・５月）'!R384="",'別紙様式3-2（４・５月）'!Z384="ベア加算"),"",X382*VLOOKUP(N382,【参考】数式用!$AD$2:$AH$37,MATCH(W382,【参考】数式用!$K$4:$N$4,0)+1,0)),"")</f>
        <v/>
      </c>
      <c r="Z382" s="992"/>
      <c r="AA382" s="54"/>
      <c r="AB382" s="464"/>
      <c r="AC382" s="340" t="str">
        <f>IFERROR(IF(AND('別紙様式3-2（４・５月）'!O384="",W382&lt;&gt;"",W382&lt;&gt;"―"),X382,X382*VLOOKUP(AG382,【参考】数式用4!$EY$3:$GF$106,MATCH(N382,【参考】数式用4!$EY$2:$GF$2,0))),"")</f>
        <v/>
      </c>
      <c r="AD382" s="462" t="str">
        <f t="shared" si="10"/>
        <v/>
      </c>
      <c r="AE382" s="420" t="str">
        <f t="shared" si="11"/>
        <v/>
      </c>
      <c r="AF382" s="333" t="str">
        <f>IF(O382="","",'別紙様式3-2（４・５月）'!O384&amp;'別紙様式3-2（４・５月）'!P384&amp;'別紙様式3-2（４・５月）'!Q384&amp;"から"&amp;O382)</f>
        <v/>
      </c>
      <c r="AG382" s="333" t="str">
        <f>IF(OR(W382="",W382="―"),"",'別紙様式3-2（４・５月）'!O384&amp;'別紙様式3-2（４・５月）'!P384&amp;'別紙様式3-2（４・５月）'!Q384&amp;"から"&amp;W382)</f>
        <v/>
      </c>
      <c r="AH382" s="306"/>
      <c r="AI382" s="306"/>
      <c r="AJ382" s="306"/>
      <c r="AK382" s="306"/>
      <c r="AL382" s="306"/>
      <c r="AM382" s="306"/>
      <c r="AN382" s="306"/>
      <c r="AO382" s="306"/>
    </row>
    <row r="383" spans="1:41" customFormat="1" ht="25" customHeight="1">
      <c r="A383" s="334">
        <v>367</v>
      </c>
      <c r="B383" s="909" t="str">
        <f>IF(基本情報入力シート!C422="","",基本情報入力シート!C422)</f>
        <v/>
      </c>
      <c r="C383" s="909"/>
      <c r="D383" s="909"/>
      <c r="E383" s="909"/>
      <c r="F383" s="909"/>
      <c r="G383" s="909"/>
      <c r="H383" s="909"/>
      <c r="I383" s="909"/>
      <c r="J383" s="325" t="str">
        <f>IF(基本情報入力シート!M422="","",基本情報入力シート!M422)</f>
        <v/>
      </c>
      <c r="K383" s="325" t="str">
        <f>IF(基本情報入力シート!R422="","",基本情報入力シート!R422)</f>
        <v/>
      </c>
      <c r="L383" s="325" t="str">
        <f>IF(基本情報入力シート!W422="","",基本情報入力シート!W422)</f>
        <v/>
      </c>
      <c r="M383" s="335" t="str">
        <f>IF(基本情報入力シート!X422="","",基本情報入力シート!X422)</f>
        <v/>
      </c>
      <c r="N383" s="339" t="str">
        <f>IF(基本情報入力シート!Y422="","",基本情報入力シート!Y422)</f>
        <v/>
      </c>
      <c r="O383" s="44"/>
      <c r="P383" s="1011"/>
      <c r="Q383" s="1011"/>
      <c r="R383" s="475" t="str">
        <f>IFERROR(IF(OR('別紙様式3-2（４・５月）'!Z385="ベア加算",'別紙様式3-2（４・５月）'!R385=""),"",P383*VLOOKUP(N383,【参考】数式用!$AD$2:$AH$37,MATCH(O383,【参考】数式用!$K$4:$N$4,0)+1,0)),"")</f>
        <v/>
      </c>
      <c r="S383" s="54"/>
      <c r="T383" s="1011"/>
      <c r="U383" s="1011"/>
      <c r="V383" s="483" t="str">
        <f>IFERROR(IF(AND('別紙様式3-2（４・５月）'!O385="",O383&lt;&gt;""),P383,P383*VLOOKUP(AF383,【参考】数式用4!$EY$3:$GF$106,MATCH(N383,【参考】数式用4!$EY$2:$GF$2,0))),"")</f>
        <v/>
      </c>
      <c r="W383" s="44"/>
      <c r="X383" s="464"/>
      <c r="Y383" s="992" t="str">
        <f>IFERROR(IF(OR('別紙様式3-2（４・５月）'!R385="",'別紙様式3-2（４・５月）'!Z385="ベア加算"),"",X383*VLOOKUP(N383,【参考】数式用!$AD$2:$AH$37,MATCH(W383,【参考】数式用!$K$4:$N$4,0)+1,0)),"")</f>
        <v/>
      </c>
      <c r="Z383" s="992"/>
      <c r="AA383" s="54"/>
      <c r="AB383" s="464"/>
      <c r="AC383" s="340" t="str">
        <f>IFERROR(IF(AND('別紙様式3-2（４・５月）'!O385="",W383&lt;&gt;"",W383&lt;&gt;"―"),X383,X383*VLOOKUP(AG383,【参考】数式用4!$EY$3:$GF$106,MATCH(N383,【参考】数式用4!$EY$2:$GF$2,0))),"")</f>
        <v/>
      </c>
      <c r="AD383" s="462" t="str">
        <f t="shared" si="10"/>
        <v/>
      </c>
      <c r="AE383" s="420" t="str">
        <f t="shared" si="11"/>
        <v/>
      </c>
      <c r="AF383" s="333" t="str">
        <f>IF(O383="","",'別紙様式3-2（４・５月）'!O385&amp;'別紙様式3-2（４・５月）'!P385&amp;'別紙様式3-2（４・５月）'!Q385&amp;"から"&amp;O383)</f>
        <v/>
      </c>
      <c r="AG383" s="333" t="str">
        <f>IF(OR(W383="",W383="―"),"",'別紙様式3-2（４・５月）'!O385&amp;'別紙様式3-2（４・５月）'!P385&amp;'別紙様式3-2（４・５月）'!Q385&amp;"から"&amp;W383)</f>
        <v/>
      </c>
      <c r="AH383" s="306"/>
      <c r="AI383" s="306"/>
      <c r="AJ383" s="306"/>
      <c r="AK383" s="306"/>
      <c r="AL383" s="306"/>
      <c r="AM383" s="306"/>
      <c r="AN383" s="306"/>
      <c r="AO383" s="306"/>
    </row>
    <row r="384" spans="1:41" customFormat="1" ht="25" customHeight="1">
      <c r="A384" s="334">
        <v>368</v>
      </c>
      <c r="B384" s="909" t="str">
        <f>IF(基本情報入力シート!C423="","",基本情報入力シート!C423)</f>
        <v/>
      </c>
      <c r="C384" s="909"/>
      <c r="D384" s="909"/>
      <c r="E384" s="909"/>
      <c r="F384" s="909"/>
      <c r="G384" s="909"/>
      <c r="H384" s="909"/>
      <c r="I384" s="909"/>
      <c r="J384" s="325" t="str">
        <f>IF(基本情報入力シート!M423="","",基本情報入力シート!M423)</f>
        <v/>
      </c>
      <c r="K384" s="325" t="str">
        <f>IF(基本情報入力シート!R423="","",基本情報入力シート!R423)</f>
        <v/>
      </c>
      <c r="L384" s="325" t="str">
        <f>IF(基本情報入力シート!W423="","",基本情報入力シート!W423)</f>
        <v/>
      </c>
      <c r="M384" s="335" t="str">
        <f>IF(基本情報入力シート!X423="","",基本情報入力シート!X423)</f>
        <v/>
      </c>
      <c r="N384" s="339" t="str">
        <f>IF(基本情報入力シート!Y423="","",基本情報入力シート!Y423)</f>
        <v/>
      </c>
      <c r="O384" s="44"/>
      <c r="P384" s="1011"/>
      <c r="Q384" s="1011"/>
      <c r="R384" s="475" t="str">
        <f>IFERROR(IF(OR('別紙様式3-2（４・５月）'!Z386="ベア加算",'別紙様式3-2（４・５月）'!R386=""),"",P384*VLOOKUP(N384,【参考】数式用!$AD$2:$AH$37,MATCH(O384,【参考】数式用!$K$4:$N$4,0)+1,0)),"")</f>
        <v/>
      </c>
      <c r="S384" s="54"/>
      <c r="T384" s="1011"/>
      <c r="U384" s="1011"/>
      <c r="V384" s="483" t="str">
        <f>IFERROR(IF(AND('別紙様式3-2（４・５月）'!O386="",O384&lt;&gt;""),P384,P384*VLOOKUP(AF384,【参考】数式用4!$EY$3:$GF$106,MATCH(N384,【参考】数式用4!$EY$2:$GF$2,0))),"")</f>
        <v/>
      </c>
      <c r="W384" s="44"/>
      <c r="X384" s="464"/>
      <c r="Y384" s="992" t="str">
        <f>IFERROR(IF(OR('別紙様式3-2（４・５月）'!R386="",'別紙様式3-2（４・５月）'!Z386="ベア加算"),"",X384*VLOOKUP(N384,【参考】数式用!$AD$2:$AH$37,MATCH(W384,【参考】数式用!$K$4:$N$4,0)+1,0)),"")</f>
        <v/>
      </c>
      <c r="Z384" s="992"/>
      <c r="AA384" s="54"/>
      <c r="AB384" s="464"/>
      <c r="AC384" s="340" t="str">
        <f>IFERROR(IF(AND('別紙様式3-2（４・５月）'!O386="",W384&lt;&gt;"",W384&lt;&gt;"―"),X384,X384*VLOOKUP(AG384,【参考】数式用4!$EY$3:$GF$106,MATCH(N384,【参考】数式用4!$EY$2:$GF$2,0))),"")</f>
        <v/>
      </c>
      <c r="AD384" s="462" t="str">
        <f t="shared" si="10"/>
        <v/>
      </c>
      <c r="AE384" s="420" t="str">
        <f t="shared" si="11"/>
        <v/>
      </c>
      <c r="AF384" s="333" t="str">
        <f>IF(O384="","",'別紙様式3-2（４・５月）'!O386&amp;'別紙様式3-2（４・５月）'!P386&amp;'別紙様式3-2（４・５月）'!Q386&amp;"から"&amp;O384)</f>
        <v/>
      </c>
      <c r="AG384" s="333" t="str">
        <f>IF(OR(W384="",W384="―"),"",'別紙様式3-2（４・５月）'!O386&amp;'別紙様式3-2（４・５月）'!P386&amp;'別紙様式3-2（４・５月）'!Q386&amp;"から"&amp;W384)</f>
        <v/>
      </c>
      <c r="AH384" s="306"/>
      <c r="AI384" s="306"/>
      <c r="AJ384" s="306"/>
      <c r="AK384" s="306"/>
      <c r="AL384" s="306"/>
      <c r="AM384" s="306"/>
      <c r="AN384" s="306"/>
      <c r="AO384" s="306"/>
    </row>
    <row r="385" spans="1:41" customFormat="1" ht="25" customHeight="1">
      <c r="A385" s="334">
        <v>369</v>
      </c>
      <c r="B385" s="909" t="str">
        <f>IF(基本情報入力シート!C424="","",基本情報入力シート!C424)</f>
        <v/>
      </c>
      <c r="C385" s="909"/>
      <c r="D385" s="909"/>
      <c r="E385" s="909"/>
      <c r="F385" s="909"/>
      <c r="G385" s="909"/>
      <c r="H385" s="909"/>
      <c r="I385" s="909"/>
      <c r="J385" s="325" t="str">
        <f>IF(基本情報入力シート!M424="","",基本情報入力シート!M424)</f>
        <v/>
      </c>
      <c r="K385" s="325" t="str">
        <f>IF(基本情報入力シート!R424="","",基本情報入力シート!R424)</f>
        <v/>
      </c>
      <c r="L385" s="325" t="str">
        <f>IF(基本情報入力シート!W424="","",基本情報入力シート!W424)</f>
        <v/>
      </c>
      <c r="M385" s="335" t="str">
        <f>IF(基本情報入力シート!X424="","",基本情報入力シート!X424)</f>
        <v/>
      </c>
      <c r="N385" s="339" t="str">
        <f>IF(基本情報入力シート!Y424="","",基本情報入力シート!Y424)</f>
        <v/>
      </c>
      <c r="O385" s="44"/>
      <c r="P385" s="1011"/>
      <c r="Q385" s="1011"/>
      <c r="R385" s="475" t="str">
        <f>IFERROR(IF(OR('別紙様式3-2（４・５月）'!Z387="ベア加算",'別紙様式3-2（４・５月）'!R387=""),"",P385*VLOOKUP(N385,【参考】数式用!$AD$2:$AH$37,MATCH(O385,【参考】数式用!$K$4:$N$4,0)+1,0)),"")</f>
        <v/>
      </c>
      <c r="S385" s="54"/>
      <c r="T385" s="1011"/>
      <c r="U385" s="1011"/>
      <c r="V385" s="483" t="str">
        <f>IFERROR(IF(AND('別紙様式3-2（４・５月）'!O387="",O385&lt;&gt;""),P385,P385*VLOOKUP(AF385,【参考】数式用4!$EY$3:$GF$106,MATCH(N385,【参考】数式用4!$EY$2:$GF$2,0))),"")</f>
        <v/>
      </c>
      <c r="W385" s="44"/>
      <c r="X385" s="464"/>
      <c r="Y385" s="992" t="str">
        <f>IFERROR(IF(OR('別紙様式3-2（４・５月）'!R387="",'別紙様式3-2（４・５月）'!Z387="ベア加算"),"",X385*VLOOKUP(N385,【参考】数式用!$AD$2:$AH$37,MATCH(W385,【参考】数式用!$K$4:$N$4,0)+1,0)),"")</f>
        <v/>
      </c>
      <c r="Z385" s="992"/>
      <c r="AA385" s="54"/>
      <c r="AB385" s="464"/>
      <c r="AC385" s="340" t="str">
        <f>IFERROR(IF(AND('別紙様式3-2（４・５月）'!O387="",W385&lt;&gt;"",W385&lt;&gt;"―"),X385,X385*VLOOKUP(AG385,【参考】数式用4!$EY$3:$GF$106,MATCH(N385,【参考】数式用4!$EY$2:$GF$2,0))),"")</f>
        <v/>
      </c>
      <c r="AD385" s="462" t="str">
        <f t="shared" si="10"/>
        <v/>
      </c>
      <c r="AE385" s="420" t="str">
        <f t="shared" si="11"/>
        <v/>
      </c>
      <c r="AF385" s="333" t="str">
        <f>IF(O385="","",'別紙様式3-2（４・５月）'!O387&amp;'別紙様式3-2（４・５月）'!P387&amp;'別紙様式3-2（４・５月）'!Q387&amp;"から"&amp;O385)</f>
        <v/>
      </c>
      <c r="AG385" s="333" t="str">
        <f>IF(OR(W385="",W385="―"),"",'別紙様式3-2（４・５月）'!O387&amp;'別紙様式3-2（４・５月）'!P387&amp;'別紙様式3-2（４・５月）'!Q387&amp;"から"&amp;W385)</f>
        <v/>
      </c>
      <c r="AH385" s="306"/>
      <c r="AI385" s="306"/>
      <c r="AJ385" s="306"/>
      <c r="AK385" s="306"/>
      <c r="AL385" s="306"/>
      <c r="AM385" s="306"/>
      <c r="AN385" s="306"/>
      <c r="AO385" s="306"/>
    </row>
    <row r="386" spans="1:41" customFormat="1" ht="25" customHeight="1">
      <c r="A386" s="334">
        <v>370</v>
      </c>
      <c r="B386" s="909" t="str">
        <f>IF(基本情報入力シート!C425="","",基本情報入力シート!C425)</f>
        <v/>
      </c>
      <c r="C386" s="909"/>
      <c r="D386" s="909"/>
      <c r="E386" s="909"/>
      <c r="F386" s="909"/>
      <c r="G386" s="909"/>
      <c r="H386" s="909"/>
      <c r="I386" s="909"/>
      <c r="J386" s="325" t="str">
        <f>IF(基本情報入力シート!M425="","",基本情報入力シート!M425)</f>
        <v/>
      </c>
      <c r="K386" s="325" t="str">
        <f>IF(基本情報入力シート!R425="","",基本情報入力シート!R425)</f>
        <v/>
      </c>
      <c r="L386" s="325" t="str">
        <f>IF(基本情報入力シート!W425="","",基本情報入力シート!W425)</f>
        <v/>
      </c>
      <c r="M386" s="335" t="str">
        <f>IF(基本情報入力シート!X425="","",基本情報入力シート!X425)</f>
        <v/>
      </c>
      <c r="N386" s="339" t="str">
        <f>IF(基本情報入力シート!Y425="","",基本情報入力シート!Y425)</f>
        <v/>
      </c>
      <c r="O386" s="44"/>
      <c r="P386" s="1011"/>
      <c r="Q386" s="1011"/>
      <c r="R386" s="475" t="str">
        <f>IFERROR(IF(OR('別紙様式3-2（４・５月）'!Z388="ベア加算",'別紙様式3-2（４・５月）'!R388=""),"",P386*VLOOKUP(N386,【参考】数式用!$AD$2:$AH$37,MATCH(O386,【参考】数式用!$K$4:$N$4,0)+1,0)),"")</f>
        <v/>
      </c>
      <c r="S386" s="54"/>
      <c r="T386" s="1011"/>
      <c r="U386" s="1011"/>
      <c r="V386" s="483" t="str">
        <f>IFERROR(IF(AND('別紙様式3-2（４・５月）'!O388="",O386&lt;&gt;""),P386,P386*VLOOKUP(AF386,【参考】数式用4!$EY$3:$GF$106,MATCH(N386,【参考】数式用4!$EY$2:$GF$2,0))),"")</f>
        <v/>
      </c>
      <c r="W386" s="44"/>
      <c r="X386" s="464"/>
      <c r="Y386" s="992" t="str">
        <f>IFERROR(IF(OR('別紙様式3-2（４・５月）'!R388="",'別紙様式3-2（４・５月）'!Z388="ベア加算"),"",X386*VLOOKUP(N386,【参考】数式用!$AD$2:$AH$37,MATCH(W386,【参考】数式用!$K$4:$N$4,0)+1,0)),"")</f>
        <v/>
      </c>
      <c r="Z386" s="992"/>
      <c r="AA386" s="54"/>
      <c r="AB386" s="464"/>
      <c r="AC386" s="340" t="str">
        <f>IFERROR(IF(AND('別紙様式3-2（４・５月）'!O388="",W386&lt;&gt;"",W386&lt;&gt;"―"),X386,X386*VLOOKUP(AG386,【参考】数式用4!$EY$3:$GF$106,MATCH(N386,【参考】数式用4!$EY$2:$GF$2,0))),"")</f>
        <v/>
      </c>
      <c r="AD386" s="462" t="str">
        <f t="shared" si="10"/>
        <v/>
      </c>
      <c r="AE386" s="420" t="str">
        <f t="shared" si="11"/>
        <v/>
      </c>
      <c r="AF386" s="333" t="str">
        <f>IF(O386="","",'別紙様式3-2（４・５月）'!O388&amp;'別紙様式3-2（４・５月）'!P388&amp;'別紙様式3-2（４・５月）'!Q388&amp;"から"&amp;O386)</f>
        <v/>
      </c>
      <c r="AG386" s="333" t="str">
        <f>IF(OR(W386="",W386="―"),"",'別紙様式3-2（４・５月）'!O388&amp;'別紙様式3-2（４・５月）'!P388&amp;'別紙様式3-2（４・５月）'!Q388&amp;"から"&amp;W386)</f>
        <v/>
      </c>
      <c r="AH386" s="306"/>
      <c r="AI386" s="306"/>
      <c r="AJ386" s="306"/>
      <c r="AK386" s="306"/>
      <c r="AL386" s="306"/>
      <c r="AM386" s="306"/>
      <c r="AN386" s="306"/>
      <c r="AO386" s="306"/>
    </row>
    <row r="387" spans="1:41" customFormat="1" ht="25" customHeight="1">
      <c r="A387" s="334">
        <v>371</v>
      </c>
      <c r="B387" s="909" t="str">
        <f>IF(基本情報入力シート!C426="","",基本情報入力シート!C426)</f>
        <v/>
      </c>
      <c r="C387" s="909"/>
      <c r="D387" s="909"/>
      <c r="E387" s="909"/>
      <c r="F387" s="909"/>
      <c r="G387" s="909"/>
      <c r="H387" s="909"/>
      <c r="I387" s="909"/>
      <c r="J387" s="325" t="str">
        <f>IF(基本情報入力シート!M426="","",基本情報入力シート!M426)</f>
        <v/>
      </c>
      <c r="K387" s="325" t="str">
        <f>IF(基本情報入力シート!R426="","",基本情報入力シート!R426)</f>
        <v/>
      </c>
      <c r="L387" s="325" t="str">
        <f>IF(基本情報入力シート!W426="","",基本情報入力シート!W426)</f>
        <v/>
      </c>
      <c r="M387" s="335" t="str">
        <f>IF(基本情報入力シート!X426="","",基本情報入力シート!X426)</f>
        <v/>
      </c>
      <c r="N387" s="339" t="str">
        <f>IF(基本情報入力シート!Y426="","",基本情報入力シート!Y426)</f>
        <v/>
      </c>
      <c r="O387" s="44"/>
      <c r="P387" s="1011"/>
      <c r="Q387" s="1011"/>
      <c r="R387" s="475" t="str">
        <f>IFERROR(IF(OR('別紙様式3-2（４・５月）'!Z389="ベア加算",'別紙様式3-2（４・５月）'!R389=""),"",P387*VLOOKUP(N387,【参考】数式用!$AD$2:$AH$37,MATCH(O387,【参考】数式用!$K$4:$N$4,0)+1,0)),"")</f>
        <v/>
      </c>
      <c r="S387" s="54"/>
      <c r="T387" s="1011"/>
      <c r="U387" s="1011"/>
      <c r="V387" s="483" t="str">
        <f>IFERROR(IF(AND('別紙様式3-2（４・５月）'!O389="",O387&lt;&gt;""),P387,P387*VLOOKUP(AF387,【参考】数式用4!$EY$3:$GF$106,MATCH(N387,【参考】数式用4!$EY$2:$GF$2,0))),"")</f>
        <v/>
      </c>
      <c r="W387" s="44"/>
      <c r="X387" s="464"/>
      <c r="Y387" s="992" t="str">
        <f>IFERROR(IF(OR('別紙様式3-2（４・５月）'!R389="",'別紙様式3-2（４・５月）'!Z389="ベア加算"),"",X387*VLOOKUP(N387,【参考】数式用!$AD$2:$AH$37,MATCH(W387,【参考】数式用!$K$4:$N$4,0)+1,0)),"")</f>
        <v/>
      </c>
      <c r="Z387" s="992"/>
      <c r="AA387" s="54"/>
      <c r="AB387" s="464"/>
      <c r="AC387" s="340" t="str">
        <f>IFERROR(IF(AND('別紙様式3-2（４・５月）'!O389="",W387&lt;&gt;"",W387&lt;&gt;"―"),X387,X387*VLOOKUP(AG387,【参考】数式用4!$EY$3:$GF$106,MATCH(N387,【参考】数式用4!$EY$2:$GF$2,0))),"")</f>
        <v/>
      </c>
      <c r="AD387" s="462" t="str">
        <f t="shared" si="10"/>
        <v/>
      </c>
      <c r="AE387" s="420" t="str">
        <f t="shared" si="11"/>
        <v/>
      </c>
      <c r="AF387" s="333" t="str">
        <f>IF(O387="","",'別紙様式3-2（４・５月）'!O389&amp;'別紙様式3-2（４・５月）'!P389&amp;'別紙様式3-2（４・５月）'!Q389&amp;"から"&amp;O387)</f>
        <v/>
      </c>
      <c r="AG387" s="333" t="str">
        <f>IF(OR(W387="",W387="―"),"",'別紙様式3-2（４・５月）'!O389&amp;'別紙様式3-2（４・５月）'!P389&amp;'別紙様式3-2（４・５月）'!Q389&amp;"から"&amp;W387)</f>
        <v/>
      </c>
      <c r="AH387" s="306"/>
      <c r="AI387" s="306"/>
      <c r="AJ387" s="306"/>
      <c r="AK387" s="306"/>
      <c r="AL387" s="306"/>
      <c r="AM387" s="306"/>
      <c r="AN387" s="306"/>
      <c r="AO387" s="306"/>
    </row>
    <row r="388" spans="1:41" customFormat="1" ht="25" customHeight="1">
      <c r="A388" s="334">
        <v>372</v>
      </c>
      <c r="B388" s="909" t="str">
        <f>IF(基本情報入力シート!C427="","",基本情報入力シート!C427)</f>
        <v/>
      </c>
      <c r="C388" s="909"/>
      <c r="D388" s="909"/>
      <c r="E388" s="909"/>
      <c r="F388" s="909"/>
      <c r="G388" s="909"/>
      <c r="H388" s="909"/>
      <c r="I388" s="909"/>
      <c r="J388" s="325" t="str">
        <f>IF(基本情報入力シート!M427="","",基本情報入力シート!M427)</f>
        <v/>
      </c>
      <c r="K388" s="325" t="str">
        <f>IF(基本情報入力シート!R427="","",基本情報入力シート!R427)</f>
        <v/>
      </c>
      <c r="L388" s="325" t="str">
        <f>IF(基本情報入力シート!W427="","",基本情報入力シート!W427)</f>
        <v/>
      </c>
      <c r="M388" s="335" t="str">
        <f>IF(基本情報入力シート!X427="","",基本情報入力シート!X427)</f>
        <v/>
      </c>
      <c r="N388" s="339" t="str">
        <f>IF(基本情報入力シート!Y427="","",基本情報入力シート!Y427)</f>
        <v/>
      </c>
      <c r="O388" s="44"/>
      <c r="P388" s="1011"/>
      <c r="Q388" s="1011"/>
      <c r="R388" s="475" t="str">
        <f>IFERROR(IF(OR('別紙様式3-2（４・５月）'!Z390="ベア加算",'別紙様式3-2（４・５月）'!R390=""),"",P388*VLOOKUP(N388,【参考】数式用!$AD$2:$AH$37,MATCH(O388,【参考】数式用!$K$4:$N$4,0)+1,0)),"")</f>
        <v/>
      </c>
      <c r="S388" s="54"/>
      <c r="T388" s="1011"/>
      <c r="U388" s="1011"/>
      <c r="V388" s="483" t="str">
        <f>IFERROR(IF(AND('別紙様式3-2（４・５月）'!O390="",O388&lt;&gt;""),P388,P388*VLOOKUP(AF388,【参考】数式用4!$EY$3:$GF$106,MATCH(N388,【参考】数式用4!$EY$2:$GF$2,0))),"")</f>
        <v/>
      </c>
      <c r="W388" s="44"/>
      <c r="X388" s="464"/>
      <c r="Y388" s="992" t="str">
        <f>IFERROR(IF(OR('別紙様式3-2（４・５月）'!R390="",'別紙様式3-2（４・５月）'!Z390="ベア加算"),"",X388*VLOOKUP(N388,【参考】数式用!$AD$2:$AH$37,MATCH(W388,【参考】数式用!$K$4:$N$4,0)+1,0)),"")</f>
        <v/>
      </c>
      <c r="Z388" s="992"/>
      <c r="AA388" s="54"/>
      <c r="AB388" s="464"/>
      <c r="AC388" s="340" t="str">
        <f>IFERROR(IF(AND('別紙様式3-2（４・５月）'!O390="",W388&lt;&gt;"",W388&lt;&gt;"―"),X388,X388*VLOOKUP(AG388,【参考】数式用4!$EY$3:$GF$106,MATCH(N388,【参考】数式用4!$EY$2:$GF$2,0))),"")</f>
        <v/>
      </c>
      <c r="AD388" s="462" t="str">
        <f t="shared" si="10"/>
        <v/>
      </c>
      <c r="AE388" s="420" t="str">
        <f t="shared" si="11"/>
        <v/>
      </c>
      <c r="AF388" s="333" t="str">
        <f>IF(O388="","",'別紙様式3-2（４・５月）'!O390&amp;'別紙様式3-2（４・５月）'!P390&amp;'別紙様式3-2（４・５月）'!Q390&amp;"から"&amp;O388)</f>
        <v/>
      </c>
      <c r="AG388" s="333" t="str">
        <f>IF(OR(W388="",W388="―"),"",'別紙様式3-2（４・５月）'!O390&amp;'別紙様式3-2（４・５月）'!P390&amp;'別紙様式3-2（４・５月）'!Q390&amp;"から"&amp;W388)</f>
        <v/>
      </c>
      <c r="AH388" s="306"/>
      <c r="AI388" s="306"/>
      <c r="AJ388" s="306"/>
      <c r="AK388" s="306"/>
      <c r="AL388" s="306"/>
      <c r="AM388" s="306"/>
      <c r="AN388" s="306"/>
      <c r="AO388" s="306"/>
    </row>
    <row r="389" spans="1:41" customFormat="1" ht="25" customHeight="1">
      <c r="A389" s="334">
        <v>373</v>
      </c>
      <c r="B389" s="909" t="str">
        <f>IF(基本情報入力シート!C428="","",基本情報入力シート!C428)</f>
        <v/>
      </c>
      <c r="C389" s="909"/>
      <c r="D389" s="909"/>
      <c r="E389" s="909"/>
      <c r="F389" s="909"/>
      <c r="G389" s="909"/>
      <c r="H389" s="909"/>
      <c r="I389" s="909"/>
      <c r="J389" s="325" t="str">
        <f>IF(基本情報入力シート!M428="","",基本情報入力シート!M428)</f>
        <v/>
      </c>
      <c r="K389" s="325" t="str">
        <f>IF(基本情報入力シート!R428="","",基本情報入力シート!R428)</f>
        <v/>
      </c>
      <c r="L389" s="325" t="str">
        <f>IF(基本情報入力シート!W428="","",基本情報入力シート!W428)</f>
        <v/>
      </c>
      <c r="M389" s="335" t="str">
        <f>IF(基本情報入力シート!X428="","",基本情報入力シート!X428)</f>
        <v/>
      </c>
      <c r="N389" s="339" t="str">
        <f>IF(基本情報入力シート!Y428="","",基本情報入力シート!Y428)</f>
        <v/>
      </c>
      <c r="O389" s="44"/>
      <c r="P389" s="1011"/>
      <c r="Q389" s="1011"/>
      <c r="R389" s="475" t="str">
        <f>IFERROR(IF(OR('別紙様式3-2（４・５月）'!Z391="ベア加算",'別紙様式3-2（４・５月）'!R391=""),"",P389*VLOOKUP(N389,【参考】数式用!$AD$2:$AH$37,MATCH(O389,【参考】数式用!$K$4:$N$4,0)+1,0)),"")</f>
        <v/>
      </c>
      <c r="S389" s="54"/>
      <c r="T389" s="1011"/>
      <c r="U389" s="1011"/>
      <c r="V389" s="483" t="str">
        <f>IFERROR(IF(AND('別紙様式3-2（４・５月）'!O391="",O389&lt;&gt;""),P389,P389*VLOOKUP(AF389,【参考】数式用4!$EY$3:$GF$106,MATCH(N389,【参考】数式用4!$EY$2:$GF$2,0))),"")</f>
        <v/>
      </c>
      <c r="W389" s="44"/>
      <c r="X389" s="464"/>
      <c r="Y389" s="992" t="str">
        <f>IFERROR(IF(OR('別紙様式3-2（４・５月）'!R391="",'別紙様式3-2（４・５月）'!Z391="ベア加算"),"",X389*VLOOKUP(N389,【参考】数式用!$AD$2:$AH$37,MATCH(W389,【参考】数式用!$K$4:$N$4,0)+1,0)),"")</f>
        <v/>
      </c>
      <c r="Z389" s="992"/>
      <c r="AA389" s="54"/>
      <c r="AB389" s="464"/>
      <c r="AC389" s="340" t="str">
        <f>IFERROR(IF(AND('別紙様式3-2（４・５月）'!O391="",W389&lt;&gt;"",W389&lt;&gt;"―"),X389,X389*VLOOKUP(AG389,【参考】数式用4!$EY$3:$GF$106,MATCH(N389,【参考】数式用4!$EY$2:$GF$2,0))),"")</f>
        <v/>
      </c>
      <c r="AD389" s="462" t="str">
        <f t="shared" si="10"/>
        <v/>
      </c>
      <c r="AE389" s="420" t="str">
        <f t="shared" si="11"/>
        <v/>
      </c>
      <c r="AF389" s="333" t="str">
        <f>IF(O389="","",'別紙様式3-2（４・５月）'!O391&amp;'別紙様式3-2（４・５月）'!P391&amp;'別紙様式3-2（４・５月）'!Q391&amp;"から"&amp;O389)</f>
        <v/>
      </c>
      <c r="AG389" s="333" t="str">
        <f>IF(OR(W389="",W389="―"),"",'別紙様式3-2（４・５月）'!O391&amp;'別紙様式3-2（４・５月）'!P391&amp;'別紙様式3-2（４・５月）'!Q391&amp;"から"&amp;W389)</f>
        <v/>
      </c>
      <c r="AH389" s="306"/>
      <c r="AI389" s="306"/>
      <c r="AJ389" s="306"/>
      <c r="AK389" s="306"/>
      <c r="AL389" s="306"/>
      <c r="AM389" s="306"/>
      <c r="AN389" s="306"/>
      <c r="AO389" s="306"/>
    </row>
    <row r="390" spans="1:41" customFormat="1" ht="25" customHeight="1">
      <c r="A390" s="334">
        <v>374</v>
      </c>
      <c r="B390" s="909" t="str">
        <f>IF(基本情報入力シート!C429="","",基本情報入力シート!C429)</f>
        <v/>
      </c>
      <c r="C390" s="909"/>
      <c r="D390" s="909"/>
      <c r="E390" s="909"/>
      <c r="F390" s="909"/>
      <c r="G390" s="909"/>
      <c r="H390" s="909"/>
      <c r="I390" s="909"/>
      <c r="J390" s="325" t="str">
        <f>IF(基本情報入力シート!M429="","",基本情報入力シート!M429)</f>
        <v/>
      </c>
      <c r="K390" s="325" t="str">
        <f>IF(基本情報入力シート!R429="","",基本情報入力シート!R429)</f>
        <v/>
      </c>
      <c r="L390" s="325" t="str">
        <f>IF(基本情報入力シート!W429="","",基本情報入力シート!W429)</f>
        <v/>
      </c>
      <c r="M390" s="335" t="str">
        <f>IF(基本情報入力シート!X429="","",基本情報入力シート!X429)</f>
        <v/>
      </c>
      <c r="N390" s="339" t="str">
        <f>IF(基本情報入力シート!Y429="","",基本情報入力シート!Y429)</f>
        <v/>
      </c>
      <c r="O390" s="44"/>
      <c r="P390" s="1011"/>
      <c r="Q390" s="1011"/>
      <c r="R390" s="475" t="str">
        <f>IFERROR(IF(OR('別紙様式3-2（４・５月）'!Z392="ベア加算",'別紙様式3-2（４・５月）'!R392=""),"",P390*VLOOKUP(N390,【参考】数式用!$AD$2:$AH$37,MATCH(O390,【参考】数式用!$K$4:$N$4,0)+1,0)),"")</f>
        <v/>
      </c>
      <c r="S390" s="54"/>
      <c r="T390" s="1011"/>
      <c r="U390" s="1011"/>
      <c r="V390" s="483" t="str">
        <f>IFERROR(IF(AND('別紙様式3-2（４・５月）'!O392="",O390&lt;&gt;""),P390,P390*VLOOKUP(AF390,【参考】数式用4!$EY$3:$GF$106,MATCH(N390,【参考】数式用4!$EY$2:$GF$2,0))),"")</f>
        <v/>
      </c>
      <c r="W390" s="44"/>
      <c r="X390" s="464"/>
      <c r="Y390" s="992" t="str">
        <f>IFERROR(IF(OR('別紙様式3-2（４・５月）'!R392="",'別紙様式3-2（４・５月）'!Z392="ベア加算"),"",X390*VLOOKUP(N390,【参考】数式用!$AD$2:$AH$37,MATCH(W390,【参考】数式用!$K$4:$N$4,0)+1,0)),"")</f>
        <v/>
      </c>
      <c r="Z390" s="992"/>
      <c r="AA390" s="54"/>
      <c r="AB390" s="464"/>
      <c r="AC390" s="340" t="str">
        <f>IFERROR(IF(AND('別紙様式3-2（４・５月）'!O392="",W390&lt;&gt;"",W390&lt;&gt;"―"),X390,X390*VLOOKUP(AG390,【参考】数式用4!$EY$3:$GF$106,MATCH(N390,【参考】数式用4!$EY$2:$GF$2,0))),"")</f>
        <v/>
      </c>
      <c r="AD390" s="462" t="str">
        <f t="shared" si="10"/>
        <v/>
      </c>
      <c r="AE390" s="420" t="str">
        <f t="shared" si="11"/>
        <v/>
      </c>
      <c r="AF390" s="333" t="str">
        <f>IF(O390="","",'別紙様式3-2（４・５月）'!O392&amp;'別紙様式3-2（４・５月）'!P392&amp;'別紙様式3-2（４・５月）'!Q392&amp;"から"&amp;O390)</f>
        <v/>
      </c>
      <c r="AG390" s="333" t="str">
        <f>IF(OR(W390="",W390="―"),"",'別紙様式3-2（４・５月）'!O392&amp;'別紙様式3-2（４・５月）'!P392&amp;'別紙様式3-2（４・５月）'!Q392&amp;"から"&amp;W390)</f>
        <v/>
      </c>
      <c r="AH390" s="306"/>
      <c r="AI390" s="306"/>
      <c r="AJ390" s="306"/>
      <c r="AK390" s="306"/>
      <c r="AL390" s="306"/>
      <c r="AM390" s="306"/>
      <c r="AN390" s="306"/>
      <c r="AO390" s="306"/>
    </row>
    <row r="391" spans="1:41" customFormat="1" ht="25" customHeight="1">
      <c r="A391" s="334">
        <v>375</v>
      </c>
      <c r="B391" s="909" t="str">
        <f>IF(基本情報入力シート!C430="","",基本情報入力シート!C430)</f>
        <v/>
      </c>
      <c r="C391" s="909"/>
      <c r="D391" s="909"/>
      <c r="E391" s="909"/>
      <c r="F391" s="909"/>
      <c r="G391" s="909"/>
      <c r="H391" s="909"/>
      <c r="I391" s="909"/>
      <c r="J391" s="325" t="str">
        <f>IF(基本情報入力シート!M430="","",基本情報入力シート!M430)</f>
        <v/>
      </c>
      <c r="K391" s="325" t="str">
        <f>IF(基本情報入力シート!R430="","",基本情報入力シート!R430)</f>
        <v/>
      </c>
      <c r="L391" s="325" t="str">
        <f>IF(基本情報入力シート!W430="","",基本情報入力シート!W430)</f>
        <v/>
      </c>
      <c r="M391" s="335" t="str">
        <f>IF(基本情報入力シート!X430="","",基本情報入力シート!X430)</f>
        <v/>
      </c>
      <c r="N391" s="339" t="str">
        <f>IF(基本情報入力シート!Y430="","",基本情報入力シート!Y430)</f>
        <v/>
      </c>
      <c r="O391" s="44"/>
      <c r="P391" s="1011"/>
      <c r="Q391" s="1011"/>
      <c r="R391" s="475" t="str">
        <f>IFERROR(IF(OR('別紙様式3-2（４・５月）'!Z393="ベア加算",'別紙様式3-2（４・５月）'!R393=""),"",P391*VLOOKUP(N391,【参考】数式用!$AD$2:$AH$37,MATCH(O391,【参考】数式用!$K$4:$N$4,0)+1,0)),"")</f>
        <v/>
      </c>
      <c r="S391" s="54"/>
      <c r="T391" s="1011"/>
      <c r="U391" s="1011"/>
      <c r="V391" s="483" t="str">
        <f>IFERROR(IF(AND('別紙様式3-2（４・５月）'!O393="",O391&lt;&gt;""),P391,P391*VLOOKUP(AF391,【参考】数式用4!$EY$3:$GF$106,MATCH(N391,【参考】数式用4!$EY$2:$GF$2,0))),"")</f>
        <v/>
      </c>
      <c r="W391" s="44"/>
      <c r="X391" s="464"/>
      <c r="Y391" s="992" t="str">
        <f>IFERROR(IF(OR('別紙様式3-2（４・５月）'!R393="",'別紙様式3-2（４・５月）'!Z393="ベア加算"),"",X391*VLOOKUP(N391,【参考】数式用!$AD$2:$AH$37,MATCH(W391,【参考】数式用!$K$4:$N$4,0)+1,0)),"")</f>
        <v/>
      </c>
      <c r="Z391" s="992"/>
      <c r="AA391" s="54"/>
      <c r="AB391" s="464"/>
      <c r="AC391" s="340" t="str">
        <f>IFERROR(IF(AND('別紙様式3-2（４・５月）'!O393="",W391&lt;&gt;"",W391&lt;&gt;"―"),X391,X391*VLOOKUP(AG391,【参考】数式用4!$EY$3:$GF$106,MATCH(N391,【参考】数式用4!$EY$2:$GF$2,0))),"")</f>
        <v/>
      </c>
      <c r="AD391" s="462" t="str">
        <f t="shared" si="10"/>
        <v/>
      </c>
      <c r="AE391" s="420" t="str">
        <f t="shared" si="11"/>
        <v/>
      </c>
      <c r="AF391" s="333" t="str">
        <f>IF(O391="","",'別紙様式3-2（４・５月）'!O393&amp;'別紙様式3-2（４・５月）'!P393&amp;'別紙様式3-2（４・５月）'!Q393&amp;"から"&amp;O391)</f>
        <v/>
      </c>
      <c r="AG391" s="333" t="str">
        <f>IF(OR(W391="",W391="―"),"",'別紙様式3-2（４・５月）'!O393&amp;'別紙様式3-2（４・５月）'!P393&amp;'別紙様式3-2（４・５月）'!Q393&amp;"から"&amp;W391)</f>
        <v/>
      </c>
      <c r="AH391" s="306"/>
      <c r="AI391" s="306"/>
      <c r="AJ391" s="306"/>
      <c r="AK391" s="306"/>
      <c r="AL391" s="306"/>
      <c r="AM391" s="306"/>
      <c r="AN391" s="306"/>
      <c r="AO391" s="306"/>
    </row>
    <row r="392" spans="1:41" customFormat="1" ht="25" customHeight="1">
      <c r="A392" s="334">
        <v>376</v>
      </c>
      <c r="B392" s="909" t="str">
        <f>IF(基本情報入力シート!C431="","",基本情報入力シート!C431)</f>
        <v/>
      </c>
      <c r="C392" s="909"/>
      <c r="D392" s="909"/>
      <c r="E392" s="909"/>
      <c r="F392" s="909"/>
      <c r="G392" s="909"/>
      <c r="H392" s="909"/>
      <c r="I392" s="909"/>
      <c r="J392" s="325" t="str">
        <f>IF(基本情報入力シート!M431="","",基本情報入力シート!M431)</f>
        <v/>
      </c>
      <c r="K392" s="325" t="str">
        <f>IF(基本情報入力シート!R431="","",基本情報入力シート!R431)</f>
        <v/>
      </c>
      <c r="L392" s="325" t="str">
        <f>IF(基本情報入力シート!W431="","",基本情報入力シート!W431)</f>
        <v/>
      </c>
      <c r="M392" s="335" t="str">
        <f>IF(基本情報入力シート!X431="","",基本情報入力シート!X431)</f>
        <v/>
      </c>
      <c r="N392" s="339" t="str">
        <f>IF(基本情報入力シート!Y431="","",基本情報入力シート!Y431)</f>
        <v/>
      </c>
      <c r="O392" s="44"/>
      <c r="P392" s="1011"/>
      <c r="Q392" s="1011"/>
      <c r="R392" s="475" t="str">
        <f>IFERROR(IF(OR('別紙様式3-2（４・５月）'!Z394="ベア加算",'別紙様式3-2（４・５月）'!R394=""),"",P392*VLOOKUP(N392,【参考】数式用!$AD$2:$AH$37,MATCH(O392,【参考】数式用!$K$4:$N$4,0)+1,0)),"")</f>
        <v/>
      </c>
      <c r="S392" s="54"/>
      <c r="T392" s="1011"/>
      <c r="U392" s="1011"/>
      <c r="V392" s="483" t="str">
        <f>IFERROR(IF(AND('別紙様式3-2（４・５月）'!O394="",O392&lt;&gt;""),P392,P392*VLOOKUP(AF392,【参考】数式用4!$EY$3:$GF$106,MATCH(N392,【参考】数式用4!$EY$2:$GF$2,0))),"")</f>
        <v/>
      </c>
      <c r="W392" s="44"/>
      <c r="X392" s="464"/>
      <c r="Y392" s="992" t="str">
        <f>IFERROR(IF(OR('別紙様式3-2（４・５月）'!R394="",'別紙様式3-2（４・５月）'!Z394="ベア加算"),"",X392*VLOOKUP(N392,【参考】数式用!$AD$2:$AH$37,MATCH(W392,【参考】数式用!$K$4:$N$4,0)+1,0)),"")</f>
        <v/>
      </c>
      <c r="Z392" s="992"/>
      <c r="AA392" s="54"/>
      <c r="AB392" s="464"/>
      <c r="AC392" s="340" t="str">
        <f>IFERROR(IF(AND('別紙様式3-2（４・５月）'!O394="",W392&lt;&gt;"",W392&lt;&gt;"―"),X392,X392*VLOOKUP(AG392,【参考】数式用4!$EY$3:$GF$106,MATCH(N392,【参考】数式用4!$EY$2:$GF$2,0))),"")</f>
        <v/>
      </c>
      <c r="AD392" s="462" t="str">
        <f t="shared" si="10"/>
        <v/>
      </c>
      <c r="AE392" s="420" t="str">
        <f t="shared" si="11"/>
        <v/>
      </c>
      <c r="AF392" s="333" t="str">
        <f>IF(O392="","",'別紙様式3-2（４・５月）'!O394&amp;'別紙様式3-2（４・５月）'!P394&amp;'別紙様式3-2（４・５月）'!Q394&amp;"から"&amp;O392)</f>
        <v/>
      </c>
      <c r="AG392" s="333" t="str">
        <f>IF(OR(W392="",W392="―"),"",'別紙様式3-2（４・５月）'!O394&amp;'別紙様式3-2（４・５月）'!P394&amp;'別紙様式3-2（４・５月）'!Q394&amp;"から"&amp;W392)</f>
        <v/>
      </c>
      <c r="AH392" s="306"/>
      <c r="AI392" s="306"/>
      <c r="AJ392" s="306"/>
      <c r="AK392" s="306"/>
      <c r="AL392" s="306"/>
      <c r="AM392" s="306"/>
      <c r="AN392" s="306"/>
      <c r="AO392" s="306"/>
    </row>
    <row r="393" spans="1:41" customFormat="1" ht="25" customHeight="1">
      <c r="A393" s="334">
        <v>377</v>
      </c>
      <c r="B393" s="909" t="str">
        <f>IF(基本情報入力シート!C432="","",基本情報入力シート!C432)</f>
        <v/>
      </c>
      <c r="C393" s="909"/>
      <c r="D393" s="909"/>
      <c r="E393" s="909"/>
      <c r="F393" s="909"/>
      <c r="G393" s="909"/>
      <c r="H393" s="909"/>
      <c r="I393" s="909"/>
      <c r="J393" s="325" t="str">
        <f>IF(基本情報入力シート!M432="","",基本情報入力シート!M432)</f>
        <v/>
      </c>
      <c r="K393" s="325" t="str">
        <f>IF(基本情報入力シート!R432="","",基本情報入力シート!R432)</f>
        <v/>
      </c>
      <c r="L393" s="325" t="str">
        <f>IF(基本情報入力シート!W432="","",基本情報入力シート!W432)</f>
        <v/>
      </c>
      <c r="M393" s="335" t="str">
        <f>IF(基本情報入力シート!X432="","",基本情報入力シート!X432)</f>
        <v/>
      </c>
      <c r="N393" s="339" t="str">
        <f>IF(基本情報入力シート!Y432="","",基本情報入力シート!Y432)</f>
        <v/>
      </c>
      <c r="O393" s="44"/>
      <c r="P393" s="1011"/>
      <c r="Q393" s="1011"/>
      <c r="R393" s="475" t="str">
        <f>IFERROR(IF(OR('別紙様式3-2（４・５月）'!Z395="ベア加算",'別紙様式3-2（４・５月）'!R395=""),"",P393*VLOOKUP(N393,【参考】数式用!$AD$2:$AH$37,MATCH(O393,【参考】数式用!$K$4:$N$4,0)+1,0)),"")</f>
        <v/>
      </c>
      <c r="S393" s="54"/>
      <c r="T393" s="1011"/>
      <c r="U393" s="1011"/>
      <c r="V393" s="483" t="str">
        <f>IFERROR(IF(AND('別紙様式3-2（４・５月）'!O395="",O393&lt;&gt;""),P393,P393*VLOOKUP(AF393,【参考】数式用4!$EY$3:$GF$106,MATCH(N393,【参考】数式用4!$EY$2:$GF$2,0))),"")</f>
        <v/>
      </c>
      <c r="W393" s="44"/>
      <c r="X393" s="464"/>
      <c r="Y393" s="992" t="str">
        <f>IFERROR(IF(OR('別紙様式3-2（４・５月）'!R395="",'別紙様式3-2（４・５月）'!Z395="ベア加算"),"",X393*VLOOKUP(N393,【参考】数式用!$AD$2:$AH$37,MATCH(W393,【参考】数式用!$K$4:$N$4,0)+1,0)),"")</f>
        <v/>
      </c>
      <c r="Z393" s="992"/>
      <c r="AA393" s="54"/>
      <c r="AB393" s="464"/>
      <c r="AC393" s="340" t="str">
        <f>IFERROR(IF(AND('別紙様式3-2（４・５月）'!O395="",W393&lt;&gt;"",W393&lt;&gt;"―"),X393,X393*VLOOKUP(AG393,【参考】数式用4!$EY$3:$GF$106,MATCH(N393,【参考】数式用4!$EY$2:$GF$2,0))),"")</f>
        <v/>
      </c>
      <c r="AD393" s="462" t="str">
        <f t="shared" si="10"/>
        <v/>
      </c>
      <c r="AE393" s="420" t="str">
        <f t="shared" si="11"/>
        <v/>
      </c>
      <c r="AF393" s="333" t="str">
        <f>IF(O393="","",'別紙様式3-2（４・５月）'!O395&amp;'別紙様式3-2（４・５月）'!P395&amp;'別紙様式3-2（４・５月）'!Q395&amp;"から"&amp;O393)</f>
        <v/>
      </c>
      <c r="AG393" s="333" t="str">
        <f>IF(OR(W393="",W393="―"),"",'別紙様式3-2（４・５月）'!O395&amp;'別紙様式3-2（４・５月）'!P395&amp;'別紙様式3-2（４・５月）'!Q395&amp;"から"&amp;W393)</f>
        <v/>
      </c>
      <c r="AH393" s="306"/>
      <c r="AI393" s="306"/>
      <c r="AJ393" s="306"/>
      <c r="AK393" s="306"/>
      <c r="AL393" s="306"/>
      <c r="AM393" s="306"/>
      <c r="AN393" s="306"/>
      <c r="AO393" s="306"/>
    </row>
    <row r="394" spans="1:41" customFormat="1" ht="25" customHeight="1">
      <c r="A394" s="334">
        <v>378</v>
      </c>
      <c r="B394" s="909" t="str">
        <f>IF(基本情報入力シート!C433="","",基本情報入力シート!C433)</f>
        <v/>
      </c>
      <c r="C394" s="909"/>
      <c r="D394" s="909"/>
      <c r="E394" s="909"/>
      <c r="F394" s="909"/>
      <c r="G394" s="909"/>
      <c r="H394" s="909"/>
      <c r="I394" s="909"/>
      <c r="J394" s="325" t="str">
        <f>IF(基本情報入力シート!M433="","",基本情報入力シート!M433)</f>
        <v/>
      </c>
      <c r="K394" s="325" t="str">
        <f>IF(基本情報入力シート!R433="","",基本情報入力シート!R433)</f>
        <v/>
      </c>
      <c r="L394" s="325" t="str">
        <f>IF(基本情報入力シート!W433="","",基本情報入力シート!W433)</f>
        <v/>
      </c>
      <c r="M394" s="335" t="str">
        <f>IF(基本情報入力シート!X433="","",基本情報入力シート!X433)</f>
        <v/>
      </c>
      <c r="N394" s="339" t="str">
        <f>IF(基本情報入力シート!Y433="","",基本情報入力シート!Y433)</f>
        <v/>
      </c>
      <c r="O394" s="44"/>
      <c r="P394" s="1011"/>
      <c r="Q394" s="1011"/>
      <c r="R394" s="475" t="str">
        <f>IFERROR(IF(OR('別紙様式3-2（４・５月）'!Z396="ベア加算",'別紙様式3-2（４・５月）'!R396=""),"",P394*VLOOKUP(N394,【参考】数式用!$AD$2:$AH$37,MATCH(O394,【参考】数式用!$K$4:$N$4,0)+1,0)),"")</f>
        <v/>
      </c>
      <c r="S394" s="54"/>
      <c r="T394" s="1011"/>
      <c r="U394" s="1011"/>
      <c r="V394" s="483" t="str">
        <f>IFERROR(IF(AND('別紙様式3-2（４・５月）'!O396="",O394&lt;&gt;""),P394,P394*VLOOKUP(AF394,【参考】数式用4!$EY$3:$GF$106,MATCH(N394,【参考】数式用4!$EY$2:$GF$2,0))),"")</f>
        <v/>
      </c>
      <c r="W394" s="44"/>
      <c r="X394" s="464"/>
      <c r="Y394" s="992" t="str">
        <f>IFERROR(IF(OR('別紙様式3-2（４・５月）'!R396="",'別紙様式3-2（４・５月）'!Z396="ベア加算"),"",X394*VLOOKUP(N394,【参考】数式用!$AD$2:$AH$37,MATCH(W394,【参考】数式用!$K$4:$N$4,0)+1,0)),"")</f>
        <v/>
      </c>
      <c r="Z394" s="992"/>
      <c r="AA394" s="54"/>
      <c r="AB394" s="464"/>
      <c r="AC394" s="340" t="str">
        <f>IFERROR(IF(AND('別紙様式3-2（４・５月）'!O396="",W394&lt;&gt;"",W394&lt;&gt;"―"),X394,X394*VLOOKUP(AG394,【参考】数式用4!$EY$3:$GF$106,MATCH(N394,【参考】数式用4!$EY$2:$GF$2,0))),"")</f>
        <v/>
      </c>
      <c r="AD394" s="462" t="str">
        <f t="shared" si="10"/>
        <v/>
      </c>
      <c r="AE394" s="420" t="str">
        <f t="shared" si="11"/>
        <v/>
      </c>
      <c r="AF394" s="333" t="str">
        <f>IF(O394="","",'別紙様式3-2（４・５月）'!O396&amp;'別紙様式3-2（４・５月）'!P396&amp;'別紙様式3-2（４・５月）'!Q396&amp;"から"&amp;O394)</f>
        <v/>
      </c>
      <c r="AG394" s="333" t="str">
        <f>IF(OR(W394="",W394="―"),"",'別紙様式3-2（４・５月）'!O396&amp;'別紙様式3-2（４・５月）'!P396&amp;'別紙様式3-2（４・５月）'!Q396&amp;"から"&amp;W394)</f>
        <v/>
      </c>
      <c r="AH394" s="306"/>
      <c r="AI394" s="306"/>
      <c r="AJ394" s="306"/>
      <c r="AK394" s="306"/>
      <c r="AL394" s="306"/>
      <c r="AM394" s="306"/>
      <c r="AN394" s="306"/>
      <c r="AO394" s="306"/>
    </row>
    <row r="395" spans="1:41" customFormat="1" ht="25" customHeight="1">
      <c r="A395" s="334">
        <v>379</v>
      </c>
      <c r="B395" s="909" t="str">
        <f>IF(基本情報入力シート!C434="","",基本情報入力シート!C434)</f>
        <v/>
      </c>
      <c r="C395" s="909"/>
      <c r="D395" s="909"/>
      <c r="E395" s="909"/>
      <c r="F395" s="909"/>
      <c r="G395" s="909"/>
      <c r="H395" s="909"/>
      <c r="I395" s="909"/>
      <c r="J395" s="325" t="str">
        <f>IF(基本情報入力シート!M434="","",基本情報入力シート!M434)</f>
        <v/>
      </c>
      <c r="K395" s="325" t="str">
        <f>IF(基本情報入力シート!R434="","",基本情報入力シート!R434)</f>
        <v/>
      </c>
      <c r="L395" s="325" t="str">
        <f>IF(基本情報入力シート!W434="","",基本情報入力シート!W434)</f>
        <v/>
      </c>
      <c r="M395" s="335" t="str">
        <f>IF(基本情報入力シート!X434="","",基本情報入力シート!X434)</f>
        <v/>
      </c>
      <c r="N395" s="339" t="str">
        <f>IF(基本情報入力シート!Y434="","",基本情報入力シート!Y434)</f>
        <v/>
      </c>
      <c r="O395" s="44"/>
      <c r="P395" s="1011"/>
      <c r="Q395" s="1011"/>
      <c r="R395" s="475" t="str">
        <f>IFERROR(IF(OR('別紙様式3-2（４・５月）'!Z397="ベア加算",'別紙様式3-2（４・５月）'!R397=""),"",P395*VLOOKUP(N395,【参考】数式用!$AD$2:$AH$37,MATCH(O395,【参考】数式用!$K$4:$N$4,0)+1,0)),"")</f>
        <v/>
      </c>
      <c r="S395" s="54"/>
      <c r="T395" s="1011"/>
      <c r="U395" s="1011"/>
      <c r="V395" s="483" t="str">
        <f>IFERROR(IF(AND('別紙様式3-2（４・５月）'!O397="",O395&lt;&gt;""),P395,P395*VLOOKUP(AF395,【参考】数式用4!$EY$3:$GF$106,MATCH(N395,【参考】数式用4!$EY$2:$GF$2,0))),"")</f>
        <v/>
      </c>
      <c r="W395" s="44"/>
      <c r="X395" s="464"/>
      <c r="Y395" s="992" t="str">
        <f>IFERROR(IF(OR('別紙様式3-2（４・５月）'!R397="",'別紙様式3-2（４・５月）'!Z397="ベア加算"),"",X395*VLOOKUP(N395,【参考】数式用!$AD$2:$AH$37,MATCH(W395,【参考】数式用!$K$4:$N$4,0)+1,0)),"")</f>
        <v/>
      </c>
      <c r="Z395" s="992"/>
      <c r="AA395" s="54"/>
      <c r="AB395" s="464"/>
      <c r="AC395" s="340" t="str">
        <f>IFERROR(IF(AND('別紙様式3-2（４・５月）'!O397="",W395&lt;&gt;"",W395&lt;&gt;"―"),X395,X395*VLOOKUP(AG395,【参考】数式用4!$EY$3:$GF$106,MATCH(N395,【参考】数式用4!$EY$2:$GF$2,0))),"")</f>
        <v/>
      </c>
      <c r="AD395" s="462" t="str">
        <f t="shared" si="10"/>
        <v/>
      </c>
      <c r="AE395" s="420" t="str">
        <f t="shared" si="11"/>
        <v/>
      </c>
      <c r="AF395" s="333" t="str">
        <f>IF(O395="","",'別紙様式3-2（４・５月）'!O397&amp;'別紙様式3-2（４・５月）'!P397&amp;'別紙様式3-2（４・５月）'!Q397&amp;"から"&amp;O395)</f>
        <v/>
      </c>
      <c r="AG395" s="333" t="str">
        <f>IF(OR(W395="",W395="―"),"",'別紙様式3-2（４・５月）'!O397&amp;'別紙様式3-2（４・５月）'!P397&amp;'別紙様式3-2（４・５月）'!Q397&amp;"から"&amp;W395)</f>
        <v/>
      </c>
      <c r="AH395" s="306"/>
      <c r="AI395" s="306"/>
      <c r="AJ395" s="306"/>
      <c r="AK395" s="306"/>
      <c r="AL395" s="306"/>
      <c r="AM395" s="306"/>
      <c r="AN395" s="306"/>
      <c r="AO395" s="306"/>
    </row>
    <row r="396" spans="1:41" customFormat="1" ht="25" customHeight="1">
      <c r="A396" s="334">
        <v>380</v>
      </c>
      <c r="B396" s="909" t="str">
        <f>IF(基本情報入力シート!C435="","",基本情報入力シート!C435)</f>
        <v/>
      </c>
      <c r="C396" s="909"/>
      <c r="D396" s="909"/>
      <c r="E396" s="909"/>
      <c r="F396" s="909"/>
      <c r="G396" s="909"/>
      <c r="H396" s="909"/>
      <c r="I396" s="909"/>
      <c r="J396" s="325" t="str">
        <f>IF(基本情報入力シート!M435="","",基本情報入力シート!M435)</f>
        <v/>
      </c>
      <c r="K396" s="325" t="str">
        <f>IF(基本情報入力シート!R435="","",基本情報入力シート!R435)</f>
        <v/>
      </c>
      <c r="L396" s="325" t="str">
        <f>IF(基本情報入力シート!W435="","",基本情報入力シート!W435)</f>
        <v/>
      </c>
      <c r="M396" s="335" t="str">
        <f>IF(基本情報入力シート!X435="","",基本情報入力シート!X435)</f>
        <v/>
      </c>
      <c r="N396" s="339" t="str">
        <f>IF(基本情報入力シート!Y435="","",基本情報入力シート!Y435)</f>
        <v/>
      </c>
      <c r="O396" s="44"/>
      <c r="P396" s="1011"/>
      <c r="Q396" s="1011"/>
      <c r="R396" s="475" t="str">
        <f>IFERROR(IF(OR('別紙様式3-2（４・５月）'!Z398="ベア加算",'別紙様式3-2（４・５月）'!R398=""),"",P396*VLOOKUP(N396,【参考】数式用!$AD$2:$AH$37,MATCH(O396,【参考】数式用!$K$4:$N$4,0)+1,0)),"")</f>
        <v/>
      </c>
      <c r="S396" s="54"/>
      <c r="T396" s="1011"/>
      <c r="U396" s="1011"/>
      <c r="V396" s="483" t="str">
        <f>IFERROR(IF(AND('別紙様式3-2（４・５月）'!O398="",O396&lt;&gt;""),P396,P396*VLOOKUP(AF396,【参考】数式用4!$EY$3:$GF$106,MATCH(N396,【参考】数式用4!$EY$2:$GF$2,0))),"")</f>
        <v/>
      </c>
      <c r="W396" s="44"/>
      <c r="X396" s="464"/>
      <c r="Y396" s="992" t="str">
        <f>IFERROR(IF(OR('別紙様式3-2（４・５月）'!R398="",'別紙様式3-2（４・５月）'!Z398="ベア加算"),"",X396*VLOOKUP(N396,【参考】数式用!$AD$2:$AH$37,MATCH(W396,【参考】数式用!$K$4:$N$4,0)+1,0)),"")</f>
        <v/>
      </c>
      <c r="Z396" s="992"/>
      <c r="AA396" s="54"/>
      <c r="AB396" s="464"/>
      <c r="AC396" s="340" t="str">
        <f>IFERROR(IF(AND('別紙様式3-2（４・５月）'!O398="",W396&lt;&gt;"",W396&lt;&gt;"―"),X396,X396*VLOOKUP(AG396,【参考】数式用4!$EY$3:$GF$106,MATCH(N396,【参考】数式用4!$EY$2:$GF$2,0))),"")</f>
        <v/>
      </c>
      <c r="AD396" s="462" t="str">
        <f t="shared" si="10"/>
        <v/>
      </c>
      <c r="AE396" s="420" t="str">
        <f t="shared" si="11"/>
        <v/>
      </c>
      <c r="AF396" s="333" t="str">
        <f>IF(O396="","",'別紙様式3-2（４・５月）'!O398&amp;'別紙様式3-2（４・５月）'!P398&amp;'別紙様式3-2（４・５月）'!Q398&amp;"から"&amp;O396)</f>
        <v/>
      </c>
      <c r="AG396" s="333" t="str">
        <f>IF(OR(W396="",W396="―"),"",'別紙様式3-2（４・５月）'!O398&amp;'別紙様式3-2（４・５月）'!P398&amp;'別紙様式3-2（４・５月）'!Q398&amp;"から"&amp;W396)</f>
        <v/>
      </c>
      <c r="AH396" s="306"/>
      <c r="AI396" s="306"/>
      <c r="AJ396" s="306"/>
      <c r="AK396" s="306"/>
      <c r="AL396" s="306"/>
      <c r="AM396" s="306"/>
      <c r="AN396" s="306"/>
      <c r="AO396" s="306"/>
    </row>
    <row r="397" spans="1:41" customFormat="1" ht="25" customHeight="1">
      <c r="A397" s="334">
        <v>381</v>
      </c>
      <c r="B397" s="909" t="str">
        <f>IF(基本情報入力シート!C436="","",基本情報入力シート!C436)</f>
        <v/>
      </c>
      <c r="C397" s="909"/>
      <c r="D397" s="909"/>
      <c r="E397" s="909"/>
      <c r="F397" s="909"/>
      <c r="G397" s="909"/>
      <c r="H397" s="909"/>
      <c r="I397" s="909"/>
      <c r="J397" s="325" t="str">
        <f>IF(基本情報入力シート!M436="","",基本情報入力シート!M436)</f>
        <v/>
      </c>
      <c r="K397" s="325" t="str">
        <f>IF(基本情報入力シート!R436="","",基本情報入力シート!R436)</f>
        <v/>
      </c>
      <c r="L397" s="325" t="str">
        <f>IF(基本情報入力シート!W436="","",基本情報入力シート!W436)</f>
        <v/>
      </c>
      <c r="M397" s="335" t="str">
        <f>IF(基本情報入力シート!X436="","",基本情報入力シート!X436)</f>
        <v/>
      </c>
      <c r="N397" s="339" t="str">
        <f>IF(基本情報入力シート!Y436="","",基本情報入力シート!Y436)</f>
        <v/>
      </c>
      <c r="O397" s="44"/>
      <c r="P397" s="1011"/>
      <c r="Q397" s="1011"/>
      <c r="R397" s="475" t="str">
        <f>IFERROR(IF(OR('別紙様式3-2（４・５月）'!Z399="ベア加算",'別紙様式3-2（４・５月）'!R399=""),"",P397*VLOOKUP(N397,【参考】数式用!$AD$2:$AH$37,MATCH(O397,【参考】数式用!$K$4:$N$4,0)+1,0)),"")</f>
        <v/>
      </c>
      <c r="S397" s="54"/>
      <c r="T397" s="1011"/>
      <c r="U397" s="1011"/>
      <c r="V397" s="483" t="str">
        <f>IFERROR(IF(AND('別紙様式3-2（４・５月）'!O399="",O397&lt;&gt;""),P397,P397*VLOOKUP(AF397,【参考】数式用4!$EY$3:$GF$106,MATCH(N397,【参考】数式用4!$EY$2:$GF$2,0))),"")</f>
        <v/>
      </c>
      <c r="W397" s="44"/>
      <c r="X397" s="464"/>
      <c r="Y397" s="992" t="str">
        <f>IFERROR(IF(OR('別紙様式3-2（４・５月）'!R399="",'別紙様式3-2（４・５月）'!Z399="ベア加算"),"",X397*VLOOKUP(N397,【参考】数式用!$AD$2:$AH$37,MATCH(W397,【参考】数式用!$K$4:$N$4,0)+1,0)),"")</f>
        <v/>
      </c>
      <c r="Z397" s="992"/>
      <c r="AA397" s="54"/>
      <c r="AB397" s="464"/>
      <c r="AC397" s="340" t="str">
        <f>IFERROR(IF(AND('別紙様式3-2（４・５月）'!O399="",W397&lt;&gt;"",W397&lt;&gt;"―"),X397,X397*VLOOKUP(AG397,【参考】数式用4!$EY$3:$GF$106,MATCH(N397,【参考】数式用4!$EY$2:$GF$2,0))),"")</f>
        <v/>
      </c>
      <c r="AD397" s="462" t="str">
        <f t="shared" si="10"/>
        <v/>
      </c>
      <c r="AE397" s="420" t="str">
        <f t="shared" si="11"/>
        <v/>
      </c>
      <c r="AF397" s="333" t="str">
        <f>IF(O397="","",'別紙様式3-2（４・５月）'!O399&amp;'別紙様式3-2（４・５月）'!P399&amp;'別紙様式3-2（４・５月）'!Q399&amp;"から"&amp;O397)</f>
        <v/>
      </c>
      <c r="AG397" s="333" t="str">
        <f>IF(OR(W397="",W397="―"),"",'別紙様式3-2（４・５月）'!O399&amp;'別紙様式3-2（４・５月）'!P399&amp;'別紙様式3-2（４・５月）'!Q399&amp;"から"&amp;W397)</f>
        <v/>
      </c>
      <c r="AH397" s="306"/>
      <c r="AI397" s="306"/>
      <c r="AJ397" s="306"/>
      <c r="AK397" s="306"/>
      <c r="AL397" s="306"/>
      <c r="AM397" s="306"/>
      <c r="AN397" s="306"/>
      <c r="AO397" s="306"/>
    </row>
    <row r="398" spans="1:41" customFormat="1" ht="25" customHeight="1">
      <c r="A398" s="334">
        <v>382</v>
      </c>
      <c r="B398" s="909" t="str">
        <f>IF(基本情報入力シート!C437="","",基本情報入力シート!C437)</f>
        <v/>
      </c>
      <c r="C398" s="909"/>
      <c r="D398" s="909"/>
      <c r="E398" s="909"/>
      <c r="F398" s="909"/>
      <c r="G398" s="909"/>
      <c r="H398" s="909"/>
      <c r="I398" s="909"/>
      <c r="J398" s="325" t="str">
        <f>IF(基本情報入力シート!M437="","",基本情報入力シート!M437)</f>
        <v/>
      </c>
      <c r="K398" s="325" t="str">
        <f>IF(基本情報入力シート!R437="","",基本情報入力シート!R437)</f>
        <v/>
      </c>
      <c r="L398" s="325" t="str">
        <f>IF(基本情報入力シート!W437="","",基本情報入力シート!W437)</f>
        <v/>
      </c>
      <c r="M398" s="335" t="str">
        <f>IF(基本情報入力シート!X437="","",基本情報入力シート!X437)</f>
        <v/>
      </c>
      <c r="N398" s="339" t="str">
        <f>IF(基本情報入力シート!Y437="","",基本情報入力シート!Y437)</f>
        <v/>
      </c>
      <c r="O398" s="44"/>
      <c r="P398" s="1011"/>
      <c r="Q398" s="1011"/>
      <c r="R398" s="475" t="str">
        <f>IFERROR(IF(OR('別紙様式3-2（４・５月）'!Z400="ベア加算",'別紙様式3-2（４・５月）'!R400=""),"",P398*VLOOKUP(N398,【参考】数式用!$AD$2:$AH$37,MATCH(O398,【参考】数式用!$K$4:$N$4,0)+1,0)),"")</f>
        <v/>
      </c>
      <c r="S398" s="54"/>
      <c r="T398" s="1011"/>
      <c r="U398" s="1011"/>
      <c r="V398" s="483" t="str">
        <f>IFERROR(IF(AND('別紙様式3-2（４・５月）'!O400="",O398&lt;&gt;""),P398,P398*VLOOKUP(AF398,【参考】数式用4!$EY$3:$GF$106,MATCH(N398,【参考】数式用4!$EY$2:$GF$2,0))),"")</f>
        <v/>
      </c>
      <c r="W398" s="44"/>
      <c r="X398" s="464"/>
      <c r="Y398" s="992" t="str">
        <f>IFERROR(IF(OR('別紙様式3-2（４・５月）'!R400="",'別紙様式3-2（４・５月）'!Z400="ベア加算"),"",X398*VLOOKUP(N398,【参考】数式用!$AD$2:$AH$37,MATCH(W398,【参考】数式用!$K$4:$N$4,0)+1,0)),"")</f>
        <v/>
      </c>
      <c r="Z398" s="992"/>
      <c r="AA398" s="54"/>
      <c r="AB398" s="464"/>
      <c r="AC398" s="340" t="str">
        <f>IFERROR(IF(AND('別紙様式3-2（４・５月）'!O400="",W398&lt;&gt;"",W398&lt;&gt;"―"),X398,X398*VLOOKUP(AG398,【参考】数式用4!$EY$3:$GF$106,MATCH(N398,【参考】数式用4!$EY$2:$GF$2,0))),"")</f>
        <v/>
      </c>
      <c r="AD398" s="462" t="str">
        <f t="shared" si="10"/>
        <v/>
      </c>
      <c r="AE398" s="420" t="str">
        <f t="shared" si="11"/>
        <v/>
      </c>
      <c r="AF398" s="333" t="str">
        <f>IF(O398="","",'別紙様式3-2（４・５月）'!O400&amp;'別紙様式3-2（４・５月）'!P400&amp;'別紙様式3-2（４・５月）'!Q400&amp;"から"&amp;O398)</f>
        <v/>
      </c>
      <c r="AG398" s="333" t="str">
        <f>IF(OR(W398="",W398="―"),"",'別紙様式3-2（４・５月）'!O400&amp;'別紙様式3-2（４・５月）'!P400&amp;'別紙様式3-2（４・５月）'!Q400&amp;"から"&amp;W398)</f>
        <v/>
      </c>
      <c r="AH398" s="306"/>
      <c r="AI398" s="306"/>
      <c r="AJ398" s="306"/>
      <c r="AK398" s="306"/>
      <c r="AL398" s="306"/>
      <c r="AM398" s="306"/>
      <c r="AN398" s="306"/>
      <c r="AO398" s="306"/>
    </row>
    <row r="399" spans="1:41" customFormat="1" ht="25" customHeight="1">
      <c r="A399" s="334">
        <v>383</v>
      </c>
      <c r="B399" s="909" t="str">
        <f>IF(基本情報入力シート!C438="","",基本情報入力シート!C438)</f>
        <v/>
      </c>
      <c r="C399" s="909"/>
      <c r="D399" s="909"/>
      <c r="E399" s="909"/>
      <c r="F399" s="909"/>
      <c r="G399" s="909"/>
      <c r="H399" s="909"/>
      <c r="I399" s="909"/>
      <c r="J399" s="325" t="str">
        <f>IF(基本情報入力シート!M438="","",基本情報入力シート!M438)</f>
        <v/>
      </c>
      <c r="K399" s="325" t="str">
        <f>IF(基本情報入力シート!R438="","",基本情報入力シート!R438)</f>
        <v/>
      </c>
      <c r="L399" s="325" t="str">
        <f>IF(基本情報入力シート!W438="","",基本情報入力シート!W438)</f>
        <v/>
      </c>
      <c r="M399" s="335" t="str">
        <f>IF(基本情報入力シート!X438="","",基本情報入力シート!X438)</f>
        <v/>
      </c>
      <c r="N399" s="339" t="str">
        <f>IF(基本情報入力シート!Y438="","",基本情報入力シート!Y438)</f>
        <v/>
      </c>
      <c r="O399" s="44"/>
      <c r="P399" s="1011"/>
      <c r="Q399" s="1011"/>
      <c r="R399" s="475" t="str">
        <f>IFERROR(IF(OR('別紙様式3-2（４・５月）'!Z401="ベア加算",'別紙様式3-2（４・５月）'!R401=""),"",P399*VLOOKUP(N399,【参考】数式用!$AD$2:$AH$37,MATCH(O399,【参考】数式用!$K$4:$N$4,0)+1,0)),"")</f>
        <v/>
      </c>
      <c r="S399" s="54"/>
      <c r="T399" s="1011"/>
      <c r="U399" s="1011"/>
      <c r="V399" s="483" t="str">
        <f>IFERROR(IF(AND('別紙様式3-2（４・５月）'!O401="",O399&lt;&gt;""),P399,P399*VLOOKUP(AF399,【参考】数式用4!$EY$3:$GF$106,MATCH(N399,【参考】数式用4!$EY$2:$GF$2,0))),"")</f>
        <v/>
      </c>
      <c r="W399" s="44"/>
      <c r="X399" s="464"/>
      <c r="Y399" s="992" t="str">
        <f>IFERROR(IF(OR('別紙様式3-2（４・５月）'!R401="",'別紙様式3-2（４・５月）'!Z401="ベア加算"),"",X399*VLOOKUP(N399,【参考】数式用!$AD$2:$AH$37,MATCH(W399,【参考】数式用!$K$4:$N$4,0)+1,0)),"")</f>
        <v/>
      </c>
      <c r="Z399" s="992"/>
      <c r="AA399" s="54"/>
      <c r="AB399" s="464"/>
      <c r="AC399" s="340" t="str">
        <f>IFERROR(IF(AND('別紙様式3-2（４・５月）'!O401="",W399&lt;&gt;"",W399&lt;&gt;"―"),X399,X399*VLOOKUP(AG399,【参考】数式用4!$EY$3:$GF$106,MATCH(N399,【参考】数式用4!$EY$2:$GF$2,0))),"")</f>
        <v/>
      </c>
      <c r="AD399" s="462" t="str">
        <f t="shared" ref="AD399:AD462" si="12">IF(OR(O399="新加算Ⅰ",O399="新加算Ⅱ",O399="新加算Ⅴ（１）",O399="新加算Ⅴ（２）",O399="新加算Ⅴ（３）",O399="新加算Ⅴ（４）",O399="新加算Ⅴ（５）",O399="新加算Ⅴ（６）",O399="新加算Ⅴ（７）",O399="新加算Ⅴ（９）",O399="新加算Ⅴ（10）",O399="新加算Ⅴ（12）"),1,"")</f>
        <v/>
      </c>
      <c r="AE399" s="420" t="str">
        <f t="shared" ref="AE399:AE462" si="13">IF(OR(W399="新加算Ⅰ",W399="新加算Ⅱ"),1,"")</f>
        <v/>
      </c>
      <c r="AF399" s="333" t="str">
        <f>IF(O399="","",'別紙様式3-2（４・５月）'!O401&amp;'別紙様式3-2（４・５月）'!P401&amp;'別紙様式3-2（４・５月）'!Q401&amp;"から"&amp;O399)</f>
        <v/>
      </c>
      <c r="AG399" s="333" t="str">
        <f>IF(OR(W399="",W399="―"),"",'別紙様式3-2（４・５月）'!O401&amp;'別紙様式3-2（４・５月）'!P401&amp;'別紙様式3-2（４・５月）'!Q401&amp;"から"&amp;W399)</f>
        <v/>
      </c>
      <c r="AH399" s="306"/>
      <c r="AI399" s="306"/>
      <c r="AJ399" s="306"/>
      <c r="AK399" s="306"/>
      <c r="AL399" s="306"/>
      <c r="AM399" s="306"/>
      <c r="AN399" s="306"/>
      <c r="AO399" s="306"/>
    </row>
    <row r="400" spans="1:41" customFormat="1" ht="25" customHeight="1">
      <c r="A400" s="334">
        <v>384</v>
      </c>
      <c r="B400" s="909" t="str">
        <f>IF(基本情報入力シート!C439="","",基本情報入力シート!C439)</f>
        <v/>
      </c>
      <c r="C400" s="909"/>
      <c r="D400" s="909"/>
      <c r="E400" s="909"/>
      <c r="F400" s="909"/>
      <c r="G400" s="909"/>
      <c r="H400" s="909"/>
      <c r="I400" s="909"/>
      <c r="J400" s="325" t="str">
        <f>IF(基本情報入力シート!M439="","",基本情報入力シート!M439)</f>
        <v/>
      </c>
      <c r="K400" s="325" t="str">
        <f>IF(基本情報入力シート!R439="","",基本情報入力シート!R439)</f>
        <v/>
      </c>
      <c r="L400" s="325" t="str">
        <f>IF(基本情報入力シート!W439="","",基本情報入力シート!W439)</f>
        <v/>
      </c>
      <c r="M400" s="335" t="str">
        <f>IF(基本情報入力シート!X439="","",基本情報入力シート!X439)</f>
        <v/>
      </c>
      <c r="N400" s="339" t="str">
        <f>IF(基本情報入力シート!Y439="","",基本情報入力シート!Y439)</f>
        <v/>
      </c>
      <c r="O400" s="44"/>
      <c r="P400" s="1011"/>
      <c r="Q400" s="1011"/>
      <c r="R400" s="475" t="str">
        <f>IFERROR(IF(OR('別紙様式3-2（４・５月）'!Z402="ベア加算",'別紙様式3-2（４・５月）'!R402=""),"",P400*VLOOKUP(N400,【参考】数式用!$AD$2:$AH$37,MATCH(O400,【参考】数式用!$K$4:$N$4,0)+1,0)),"")</f>
        <v/>
      </c>
      <c r="S400" s="54"/>
      <c r="T400" s="1011"/>
      <c r="U400" s="1011"/>
      <c r="V400" s="483" t="str">
        <f>IFERROR(IF(AND('別紙様式3-2（４・５月）'!O402="",O400&lt;&gt;""),P400,P400*VLOOKUP(AF400,【参考】数式用4!$EY$3:$GF$106,MATCH(N400,【参考】数式用4!$EY$2:$GF$2,0))),"")</f>
        <v/>
      </c>
      <c r="W400" s="44"/>
      <c r="X400" s="464"/>
      <c r="Y400" s="992" t="str">
        <f>IFERROR(IF(OR('別紙様式3-2（４・５月）'!R402="",'別紙様式3-2（４・５月）'!Z402="ベア加算"),"",X400*VLOOKUP(N400,【参考】数式用!$AD$2:$AH$37,MATCH(W400,【参考】数式用!$K$4:$N$4,0)+1,0)),"")</f>
        <v/>
      </c>
      <c r="Z400" s="992"/>
      <c r="AA400" s="54"/>
      <c r="AB400" s="464"/>
      <c r="AC400" s="340" t="str">
        <f>IFERROR(IF(AND('別紙様式3-2（４・５月）'!O402="",W400&lt;&gt;"",W400&lt;&gt;"―"),X400,X400*VLOOKUP(AG400,【参考】数式用4!$EY$3:$GF$106,MATCH(N400,【参考】数式用4!$EY$2:$GF$2,0))),"")</f>
        <v/>
      </c>
      <c r="AD400" s="462" t="str">
        <f t="shared" si="12"/>
        <v/>
      </c>
      <c r="AE400" s="420" t="str">
        <f t="shared" si="13"/>
        <v/>
      </c>
      <c r="AF400" s="333" t="str">
        <f>IF(O400="","",'別紙様式3-2（４・５月）'!O402&amp;'別紙様式3-2（４・５月）'!P402&amp;'別紙様式3-2（４・５月）'!Q402&amp;"から"&amp;O400)</f>
        <v/>
      </c>
      <c r="AG400" s="333" t="str">
        <f>IF(OR(W400="",W400="―"),"",'別紙様式3-2（４・５月）'!O402&amp;'別紙様式3-2（４・５月）'!P402&amp;'別紙様式3-2（４・５月）'!Q402&amp;"から"&amp;W400)</f>
        <v/>
      </c>
      <c r="AH400" s="306"/>
      <c r="AI400" s="306"/>
      <c r="AJ400" s="306"/>
      <c r="AK400" s="306"/>
      <c r="AL400" s="306"/>
      <c r="AM400" s="306"/>
      <c r="AN400" s="306"/>
      <c r="AO400" s="306"/>
    </row>
    <row r="401" spans="1:41" customFormat="1" ht="25" customHeight="1">
      <c r="A401" s="334">
        <v>385</v>
      </c>
      <c r="B401" s="909" t="str">
        <f>IF(基本情報入力シート!C440="","",基本情報入力シート!C440)</f>
        <v/>
      </c>
      <c r="C401" s="909"/>
      <c r="D401" s="909"/>
      <c r="E401" s="909"/>
      <c r="F401" s="909"/>
      <c r="G401" s="909"/>
      <c r="H401" s="909"/>
      <c r="I401" s="909"/>
      <c r="J401" s="325" t="str">
        <f>IF(基本情報入力シート!M440="","",基本情報入力シート!M440)</f>
        <v/>
      </c>
      <c r="K401" s="325" t="str">
        <f>IF(基本情報入力シート!R440="","",基本情報入力シート!R440)</f>
        <v/>
      </c>
      <c r="L401" s="325" t="str">
        <f>IF(基本情報入力シート!W440="","",基本情報入力シート!W440)</f>
        <v/>
      </c>
      <c r="M401" s="335" t="str">
        <f>IF(基本情報入力シート!X440="","",基本情報入力シート!X440)</f>
        <v/>
      </c>
      <c r="N401" s="339" t="str">
        <f>IF(基本情報入力シート!Y440="","",基本情報入力シート!Y440)</f>
        <v/>
      </c>
      <c r="O401" s="44"/>
      <c r="P401" s="1011"/>
      <c r="Q401" s="1011"/>
      <c r="R401" s="475" t="str">
        <f>IFERROR(IF(OR('別紙様式3-2（４・５月）'!Z403="ベア加算",'別紙様式3-2（４・５月）'!R403=""),"",P401*VLOOKUP(N401,【参考】数式用!$AD$2:$AH$37,MATCH(O401,【参考】数式用!$K$4:$N$4,0)+1,0)),"")</f>
        <v/>
      </c>
      <c r="S401" s="54"/>
      <c r="T401" s="1011"/>
      <c r="U401" s="1011"/>
      <c r="V401" s="483" t="str">
        <f>IFERROR(IF(AND('別紙様式3-2（４・５月）'!O403="",O401&lt;&gt;""),P401,P401*VLOOKUP(AF401,【参考】数式用4!$EY$3:$GF$106,MATCH(N401,【参考】数式用4!$EY$2:$GF$2,0))),"")</f>
        <v/>
      </c>
      <c r="W401" s="44"/>
      <c r="X401" s="464"/>
      <c r="Y401" s="992" t="str">
        <f>IFERROR(IF(OR('別紙様式3-2（４・５月）'!R403="",'別紙様式3-2（４・５月）'!Z403="ベア加算"),"",X401*VLOOKUP(N401,【参考】数式用!$AD$2:$AH$37,MATCH(W401,【参考】数式用!$K$4:$N$4,0)+1,0)),"")</f>
        <v/>
      </c>
      <c r="Z401" s="992"/>
      <c r="AA401" s="54"/>
      <c r="AB401" s="464"/>
      <c r="AC401" s="340" t="str">
        <f>IFERROR(IF(AND('別紙様式3-2（４・５月）'!O403="",W401&lt;&gt;"",W401&lt;&gt;"―"),X401,X401*VLOOKUP(AG401,【参考】数式用4!$EY$3:$GF$106,MATCH(N401,【参考】数式用4!$EY$2:$GF$2,0))),"")</f>
        <v/>
      </c>
      <c r="AD401" s="462" t="str">
        <f t="shared" si="12"/>
        <v/>
      </c>
      <c r="AE401" s="420" t="str">
        <f t="shared" si="13"/>
        <v/>
      </c>
      <c r="AF401" s="333" t="str">
        <f>IF(O401="","",'別紙様式3-2（４・５月）'!O403&amp;'別紙様式3-2（４・５月）'!P403&amp;'別紙様式3-2（４・５月）'!Q403&amp;"から"&amp;O401)</f>
        <v/>
      </c>
      <c r="AG401" s="333" t="str">
        <f>IF(OR(W401="",W401="―"),"",'別紙様式3-2（４・５月）'!O403&amp;'別紙様式3-2（４・５月）'!P403&amp;'別紙様式3-2（４・５月）'!Q403&amp;"から"&amp;W401)</f>
        <v/>
      </c>
      <c r="AH401" s="306"/>
      <c r="AI401" s="306"/>
      <c r="AJ401" s="306"/>
      <c r="AK401" s="306"/>
      <c r="AL401" s="306"/>
      <c r="AM401" s="306"/>
      <c r="AN401" s="306"/>
      <c r="AO401" s="306"/>
    </row>
    <row r="402" spans="1:41" customFormat="1" ht="25" customHeight="1">
      <c r="A402" s="334">
        <v>386</v>
      </c>
      <c r="B402" s="909" t="str">
        <f>IF(基本情報入力シート!C441="","",基本情報入力シート!C441)</f>
        <v/>
      </c>
      <c r="C402" s="909"/>
      <c r="D402" s="909"/>
      <c r="E402" s="909"/>
      <c r="F402" s="909"/>
      <c r="G402" s="909"/>
      <c r="H402" s="909"/>
      <c r="I402" s="909"/>
      <c r="J402" s="325" t="str">
        <f>IF(基本情報入力シート!M441="","",基本情報入力シート!M441)</f>
        <v/>
      </c>
      <c r="K402" s="325" t="str">
        <f>IF(基本情報入力シート!R441="","",基本情報入力シート!R441)</f>
        <v/>
      </c>
      <c r="L402" s="325" t="str">
        <f>IF(基本情報入力シート!W441="","",基本情報入力シート!W441)</f>
        <v/>
      </c>
      <c r="M402" s="335" t="str">
        <f>IF(基本情報入力シート!X441="","",基本情報入力シート!X441)</f>
        <v/>
      </c>
      <c r="N402" s="339" t="str">
        <f>IF(基本情報入力シート!Y441="","",基本情報入力シート!Y441)</f>
        <v/>
      </c>
      <c r="O402" s="44"/>
      <c r="P402" s="1011"/>
      <c r="Q402" s="1011"/>
      <c r="R402" s="475" t="str">
        <f>IFERROR(IF(OR('別紙様式3-2（４・５月）'!Z404="ベア加算",'別紙様式3-2（４・５月）'!R404=""),"",P402*VLOOKUP(N402,【参考】数式用!$AD$2:$AH$37,MATCH(O402,【参考】数式用!$K$4:$N$4,0)+1,0)),"")</f>
        <v/>
      </c>
      <c r="S402" s="54"/>
      <c r="T402" s="1011"/>
      <c r="U402" s="1011"/>
      <c r="V402" s="483" t="str">
        <f>IFERROR(IF(AND('別紙様式3-2（４・５月）'!O404="",O402&lt;&gt;""),P402,P402*VLOOKUP(AF402,【参考】数式用4!$EY$3:$GF$106,MATCH(N402,【参考】数式用4!$EY$2:$GF$2,0))),"")</f>
        <v/>
      </c>
      <c r="W402" s="44"/>
      <c r="X402" s="464"/>
      <c r="Y402" s="992" t="str">
        <f>IFERROR(IF(OR('別紙様式3-2（４・５月）'!R404="",'別紙様式3-2（４・５月）'!Z404="ベア加算"),"",X402*VLOOKUP(N402,【参考】数式用!$AD$2:$AH$37,MATCH(W402,【参考】数式用!$K$4:$N$4,0)+1,0)),"")</f>
        <v/>
      </c>
      <c r="Z402" s="992"/>
      <c r="AA402" s="54"/>
      <c r="AB402" s="464"/>
      <c r="AC402" s="340" t="str">
        <f>IFERROR(IF(AND('別紙様式3-2（４・５月）'!O404="",W402&lt;&gt;"",W402&lt;&gt;"―"),X402,X402*VLOOKUP(AG402,【参考】数式用4!$EY$3:$GF$106,MATCH(N402,【参考】数式用4!$EY$2:$GF$2,0))),"")</f>
        <v/>
      </c>
      <c r="AD402" s="462" t="str">
        <f t="shared" si="12"/>
        <v/>
      </c>
      <c r="AE402" s="420" t="str">
        <f t="shared" si="13"/>
        <v/>
      </c>
      <c r="AF402" s="333" t="str">
        <f>IF(O402="","",'別紙様式3-2（４・５月）'!O404&amp;'別紙様式3-2（４・５月）'!P404&amp;'別紙様式3-2（４・５月）'!Q404&amp;"から"&amp;O402)</f>
        <v/>
      </c>
      <c r="AG402" s="333" t="str">
        <f>IF(OR(W402="",W402="―"),"",'別紙様式3-2（４・５月）'!O404&amp;'別紙様式3-2（４・５月）'!P404&amp;'別紙様式3-2（４・５月）'!Q404&amp;"から"&amp;W402)</f>
        <v/>
      </c>
      <c r="AH402" s="306"/>
      <c r="AI402" s="306"/>
      <c r="AJ402" s="306"/>
      <c r="AK402" s="306"/>
      <c r="AL402" s="306"/>
      <c r="AM402" s="306"/>
      <c r="AN402" s="306"/>
      <c r="AO402" s="306"/>
    </row>
    <row r="403" spans="1:41" customFormat="1" ht="25" customHeight="1">
      <c r="A403" s="334">
        <v>387</v>
      </c>
      <c r="B403" s="909" t="str">
        <f>IF(基本情報入力シート!C442="","",基本情報入力シート!C442)</f>
        <v/>
      </c>
      <c r="C403" s="909"/>
      <c r="D403" s="909"/>
      <c r="E403" s="909"/>
      <c r="F403" s="909"/>
      <c r="G403" s="909"/>
      <c r="H403" s="909"/>
      <c r="I403" s="909"/>
      <c r="J403" s="325" t="str">
        <f>IF(基本情報入力シート!M442="","",基本情報入力シート!M442)</f>
        <v/>
      </c>
      <c r="K403" s="325" t="str">
        <f>IF(基本情報入力シート!R442="","",基本情報入力シート!R442)</f>
        <v/>
      </c>
      <c r="L403" s="325" t="str">
        <f>IF(基本情報入力シート!W442="","",基本情報入力シート!W442)</f>
        <v/>
      </c>
      <c r="M403" s="335" t="str">
        <f>IF(基本情報入力シート!X442="","",基本情報入力シート!X442)</f>
        <v/>
      </c>
      <c r="N403" s="339" t="str">
        <f>IF(基本情報入力シート!Y442="","",基本情報入力シート!Y442)</f>
        <v/>
      </c>
      <c r="O403" s="44"/>
      <c r="P403" s="1011"/>
      <c r="Q403" s="1011"/>
      <c r="R403" s="475" t="str">
        <f>IFERROR(IF(OR('別紙様式3-2（４・５月）'!Z405="ベア加算",'別紙様式3-2（４・５月）'!R405=""),"",P403*VLOOKUP(N403,【参考】数式用!$AD$2:$AH$37,MATCH(O403,【参考】数式用!$K$4:$N$4,0)+1,0)),"")</f>
        <v/>
      </c>
      <c r="S403" s="54"/>
      <c r="T403" s="1011"/>
      <c r="U403" s="1011"/>
      <c r="V403" s="483" t="str">
        <f>IFERROR(IF(AND('別紙様式3-2（４・５月）'!O405="",O403&lt;&gt;""),P403,P403*VLOOKUP(AF403,【参考】数式用4!$EY$3:$GF$106,MATCH(N403,【参考】数式用4!$EY$2:$GF$2,0))),"")</f>
        <v/>
      </c>
      <c r="W403" s="44"/>
      <c r="X403" s="464"/>
      <c r="Y403" s="992" t="str">
        <f>IFERROR(IF(OR('別紙様式3-2（４・５月）'!R405="",'別紙様式3-2（４・５月）'!Z405="ベア加算"),"",X403*VLOOKUP(N403,【参考】数式用!$AD$2:$AH$37,MATCH(W403,【参考】数式用!$K$4:$N$4,0)+1,0)),"")</f>
        <v/>
      </c>
      <c r="Z403" s="992"/>
      <c r="AA403" s="54"/>
      <c r="AB403" s="464"/>
      <c r="AC403" s="340" t="str">
        <f>IFERROR(IF(AND('別紙様式3-2（４・５月）'!O405="",W403&lt;&gt;"",W403&lt;&gt;"―"),X403,X403*VLOOKUP(AG403,【参考】数式用4!$EY$3:$GF$106,MATCH(N403,【参考】数式用4!$EY$2:$GF$2,0))),"")</f>
        <v/>
      </c>
      <c r="AD403" s="462" t="str">
        <f t="shared" si="12"/>
        <v/>
      </c>
      <c r="AE403" s="420" t="str">
        <f t="shared" si="13"/>
        <v/>
      </c>
      <c r="AF403" s="333" t="str">
        <f>IF(O403="","",'別紙様式3-2（４・５月）'!O405&amp;'別紙様式3-2（４・５月）'!P405&amp;'別紙様式3-2（４・５月）'!Q405&amp;"から"&amp;O403)</f>
        <v/>
      </c>
      <c r="AG403" s="333" t="str">
        <f>IF(OR(W403="",W403="―"),"",'別紙様式3-2（４・５月）'!O405&amp;'別紙様式3-2（４・５月）'!P405&amp;'別紙様式3-2（４・５月）'!Q405&amp;"から"&amp;W403)</f>
        <v/>
      </c>
      <c r="AH403" s="306"/>
      <c r="AI403" s="306"/>
      <c r="AJ403" s="306"/>
      <c r="AK403" s="306"/>
      <c r="AL403" s="306"/>
      <c r="AM403" s="306"/>
      <c r="AN403" s="306"/>
      <c r="AO403" s="306"/>
    </row>
    <row r="404" spans="1:41" customFormat="1" ht="25" customHeight="1">
      <c r="A404" s="334">
        <v>388</v>
      </c>
      <c r="B404" s="909" t="str">
        <f>IF(基本情報入力シート!C443="","",基本情報入力シート!C443)</f>
        <v/>
      </c>
      <c r="C404" s="909"/>
      <c r="D404" s="909"/>
      <c r="E404" s="909"/>
      <c r="F404" s="909"/>
      <c r="G404" s="909"/>
      <c r="H404" s="909"/>
      <c r="I404" s="909"/>
      <c r="J404" s="325" t="str">
        <f>IF(基本情報入力シート!M443="","",基本情報入力シート!M443)</f>
        <v/>
      </c>
      <c r="K404" s="325" t="str">
        <f>IF(基本情報入力シート!R443="","",基本情報入力シート!R443)</f>
        <v/>
      </c>
      <c r="L404" s="325" t="str">
        <f>IF(基本情報入力シート!W443="","",基本情報入力シート!W443)</f>
        <v/>
      </c>
      <c r="M404" s="335" t="str">
        <f>IF(基本情報入力シート!X443="","",基本情報入力シート!X443)</f>
        <v/>
      </c>
      <c r="N404" s="339" t="str">
        <f>IF(基本情報入力シート!Y443="","",基本情報入力シート!Y443)</f>
        <v/>
      </c>
      <c r="O404" s="44"/>
      <c r="P404" s="1011"/>
      <c r="Q404" s="1011"/>
      <c r="R404" s="475" t="str">
        <f>IFERROR(IF(OR('別紙様式3-2（４・５月）'!Z406="ベア加算",'別紙様式3-2（４・５月）'!R406=""),"",P404*VLOOKUP(N404,【参考】数式用!$AD$2:$AH$37,MATCH(O404,【参考】数式用!$K$4:$N$4,0)+1,0)),"")</f>
        <v/>
      </c>
      <c r="S404" s="54"/>
      <c r="T404" s="1011"/>
      <c r="U404" s="1011"/>
      <c r="V404" s="483" t="str">
        <f>IFERROR(IF(AND('別紙様式3-2（４・５月）'!O406="",O404&lt;&gt;""),P404,P404*VLOOKUP(AF404,【参考】数式用4!$EY$3:$GF$106,MATCH(N404,【参考】数式用4!$EY$2:$GF$2,0))),"")</f>
        <v/>
      </c>
      <c r="W404" s="44"/>
      <c r="X404" s="464"/>
      <c r="Y404" s="992" t="str">
        <f>IFERROR(IF(OR('別紙様式3-2（４・５月）'!R406="",'別紙様式3-2（４・５月）'!Z406="ベア加算"),"",X404*VLOOKUP(N404,【参考】数式用!$AD$2:$AH$37,MATCH(W404,【参考】数式用!$K$4:$N$4,0)+1,0)),"")</f>
        <v/>
      </c>
      <c r="Z404" s="992"/>
      <c r="AA404" s="54"/>
      <c r="AB404" s="464"/>
      <c r="AC404" s="340" t="str">
        <f>IFERROR(IF(AND('別紙様式3-2（４・５月）'!O406="",W404&lt;&gt;"",W404&lt;&gt;"―"),X404,X404*VLOOKUP(AG404,【参考】数式用4!$EY$3:$GF$106,MATCH(N404,【参考】数式用4!$EY$2:$GF$2,0))),"")</f>
        <v/>
      </c>
      <c r="AD404" s="462" t="str">
        <f t="shared" si="12"/>
        <v/>
      </c>
      <c r="AE404" s="420" t="str">
        <f t="shared" si="13"/>
        <v/>
      </c>
      <c r="AF404" s="333" t="str">
        <f>IF(O404="","",'別紙様式3-2（４・５月）'!O406&amp;'別紙様式3-2（４・５月）'!P406&amp;'別紙様式3-2（４・５月）'!Q406&amp;"から"&amp;O404)</f>
        <v/>
      </c>
      <c r="AG404" s="333" t="str">
        <f>IF(OR(W404="",W404="―"),"",'別紙様式3-2（４・５月）'!O406&amp;'別紙様式3-2（４・５月）'!P406&amp;'別紙様式3-2（４・５月）'!Q406&amp;"から"&amp;W404)</f>
        <v/>
      </c>
      <c r="AH404" s="306"/>
      <c r="AI404" s="306"/>
      <c r="AJ404" s="306"/>
      <c r="AK404" s="306"/>
      <c r="AL404" s="306"/>
      <c r="AM404" s="306"/>
      <c r="AN404" s="306"/>
      <c r="AO404" s="306"/>
    </row>
    <row r="405" spans="1:41" customFormat="1" ht="25" customHeight="1">
      <c r="A405" s="334">
        <v>389</v>
      </c>
      <c r="B405" s="909" t="str">
        <f>IF(基本情報入力シート!C444="","",基本情報入力シート!C444)</f>
        <v/>
      </c>
      <c r="C405" s="909"/>
      <c r="D405" s="909"/>
      <c r="E405" s="909"/>
      <c r="F405" s="909"/>
      <c r="G405" s="909"/>
      <c r="H405" s="909"/>
      <c r="I405" s="909"/>
      <c r="J405" s="325" t="str">
        <f>IF(基本情報入力シート!M444="","",基本情報入力シート!M444)</f>
        <v/>
      </c>
      <c r="K405" s="325" t="str">
        <f>IF(基本情報入力シート!R444="","",基本情報入力シート!R444)</f>
        <v/>
      </c>
      <c r="L405" s="325" t="str">
        <f>IF(基本情報入力シート!W444="","",基本情報入力シート!W444)</f>
        <v/>
      </c>
      <c r="M405" s="335" t="str">
        <f>IF(基本情報入力シート!X444="","",基本情報入力シート!X444)</f>
        <v/>
      </c>
      <c r="N405" s="339" t="str">
        <f>IF(基本情報入力シート!Y444="","",基本情報入力シート!Y444)</f>
        <v/>
      </c>
      <c r="O405" s="44"/>
      <c r="P405" s="1011"/>
      <c r="Q405" s="1011"/>
      <c r="R405" s="475" t="str">
        <f>IFERROR(IF(OR('別紙様式3-2（４・５月）'!Z407="ベア加算",'別紙様式3-2（４・５月）'!R407=""),"",P405*VLOOKUP(N405,【参考】数式用!$AD$2:$AH$37,MATCH(O405,【参考】数式用!$K$4:$N$4,0)+1,0)),"")</f>
        <v/>
      </c>
      <c r="S405" s="54"/>
      <c r="T405" s="1011"/>
      <c r="U405" s="1011"/>
      <c r="V405" s="483" t="str">
        <f>IFERROR(IF(AND('別紙様式3-2（４・５月）'!O407="",O405&lt;&gt;""),P405,P405*VLOOKUP(AF405,【参考】数式用4!$EY$3:$GF$106,MATCH(N405,【参考】数式用4!$EY$2:$GF$2,0))),"")</f>
        <v/>
      </c>
      <c r="W405" s="44"/>
      <c r="X405" s="464"/>
      <c r="Y405" s="992" t="str">
        <f>IFERROR(IF(OR('別紙様式3-2（４・５月）'!R407="",'別紙様式3-2（４・５月）'!Z407="ベア加算"),"",X405*VLOOKUP(N405,【参考】数式用!$AD$2:$AH$37,MATCH(W405,【参考】数式用!$K$4:$N$4,0)+1,0)),"")</f>
        <v/>
      </c>
      <c r="Z405" s="992"/>
      <c r="AA405" s="54"/>
      <c r="AB405" s="464"/>
      <c r="AC405" s="340" t="str">
        <f>IFERROR(IF(AND('別紙様式3-2（４・５月）'!O407="",W405&lt;&gt;"",W405&lt;&gt;"―"),X405,X405*VLOOKUP(AG405,【参考】数式用4!$EY$3:$GF$106,MATCH(N405,【参考】数式用4!$EY$2:$GF$2,0))),"")</f>
        <v/>
      </c>
      <c r="AD405" s="462" t="str">
        <f t="shared" si="12"/>
        <v/>
      </c>
      <c r="AE405" s="420" t="str">
        <f t="shared" si="13"/>
        <v/>
      </c>
      <c r="AF405" s="333" t="str">
        <f>IF(O405="","",'別紙様式3-2（４・５月）'!O407&amp;'別紙様式3-2（４・５月）'!P407&amp;'別紙様式3-2（４・５月）'!Q407&amp;"から"&amp;O405)</f>
        <v/>
      </c>
      <c r="AG405" s="333" t="str">
        <f>IF(OR(W405="",W405="―"),"",'別紙様式3-2（４・５月）'!O407&amp;'別紙様式3-2（４・５月）'!P407&amp;'別紙様式3-2（４・５月）'!Q407&amp;"から"&amp;W405)</f>
        <v/>
      </c>
      <c r="AH405" s="306"/>
      <c r="AI405" s="306"/>
      <c r="AJ405" s="306"/>
      <c r="AK405" s="306"/>
      <c r="AL405" s="306"/>
      <c r="AM405" s="306"/>
      <c r="AN405" s="306"/>
      <c r="AO405" s="306"/>
    </row>
    <row r="406" spans="1:41" customFormat="1" ht="25" customHeight="1">
      <c r="A406" s="334">
        <v>390</v>
      </c>
      <c r="B406" s="909" t="str">
        <f>IF(基本情報入力シート!C445="","",基本情報入力シート!C445)</f>
        <v/>
      </c>
      <c r="C406" s="909"/>
      <c r="D406" s="909"/>
      <c r="E406" s="909"/>
      <c r="F406" s="909"/>
      <c r="G406" s="909"/>
      <c r="H406" s="909"/>
      <c r="I406" s="909"/>
      <c r="J406" s="325" t="str">
        <f>IF(基本情報入力シート!M445="","",基本情報入力シート!M445)</f>
        <v/>
      </c>
      <c r="K406" s="325" t="str">
        <f>IF(基本情報入力シート!R445="","",基本情報入力シート!R445)</f>
        <v/>
      </c>
      <c r="L406" s="325" t="str">
        <f>IF(基本情報入力シート!W445="","",基本情報入力シート!W445)</f>
        <v/>
      </c>
      <c r="M406" s="335" t="str">
        <f>IF(基本情報入力シート!X445="","",基本情報入力シート!X445)</f>
        <v/>
      </c>
      <c r="N406" s="339" t="str">
        <f>IF(基本情報入力シート!Y445="","",基本情報入力シート!Y445)</f>
        <v/>
      </c>
      <c r="O406" s="44"/>
      <c r="P406" s="1011"/>
      <c r="Q406" s="1011"/>
      <c r="R406" s="475" t="str">
        <f>IFERROR(IF(OR('別紙様式3-2（４・５月）'!Z408="ベア加算",'別紙様式3-2（４・５月）'!R408=""),"",P406*VLOOKUP(N406,【参考】数式用!$AD$2:$AH$37,MATCH(O406,【参考】数式用!$K$4:$N$4,0)+1,0)),"")</f>
        <v/>
      </c>
      <c r="S406" s="54"/>
      <c r="T406" s="1011"/>
      <c r="U406" s="1011"/>
      <c r="V406" s="483" t="str">
        <f>IFERROR(IF(AND('別紙様式3-2（４・５月）'!O408="",O406&lt;&gt;""),P406,P406*VLOOKUP(AF406,【参考】数式用4!$EY$3:$GF$106,MATCH(N406,【参考】数式用4!$EY$2:$GF$2,0))),"")</f>
        <v/>
      </c>
      <c r="W406" s="44"/>
      <c r="X406" s="464"/>
      <c r="Y406" s="992" t="str">
        <f>IFERROR(IF(OR('別紙様式3-2（４・５月）'!R408="",'別紙様式3-2（４・５月）'!Z408="ベア加算"),"",X406*VLOOKUP(N406,【参考】数式用!$AD$2:$AH$37,MATCH(W406,【参考】数式用!$K$4:$N$4,0)+1,0)),"")</f>
        <v/>
      </c>
      <c r="Z406" s="992"/>
      <c r="AA406" s="54"/>
      <c r="AB406" s="464"/>
      <c r="AC406" s="340" t="str">
        <f>IFERROR(IF(AND('別紙様式3-2（４・５月）'!O408="",W406&lt;&gt;"",W406&lt;&gt;"―"),X406,X406*VLOOKUP(AG406,【参考】数式用4!$EY$3:$GF$106,MATCH(N406,【参考】数式用4!$EY$2:$GF$2,0))),"")</f>
        <v/>
      </c>
      <c r="AD406" s="462" t="str">
        <f t="shared" si="12"/>
        <v/>
      </c>
      <c r="AE406" s="420" t="str">
        <f t="shared" si="13"/>
        <v/>
      </c>
      <c r="AF406" s="333" t="str">
        <f>IF(O406="","",'別紙様式3-2（４・５月）'!O408&amp;'別紙様式3-2（４・５月）'!P408&amp;'別紙様式3-2（４・５月）'!Q408&amp;"から"&amp;O406)</f>
        <v/>
      </c>
      <c r="AG406" s="333" t="str">
        <f>IF(OR(W406="",W406="―"),"",'別紙様式3-2（４・５月）'!O408&amp;'別紙様式3-2（４・５月）'!P408&amp;'別紙様式3-2（４・５月）'!Q408&amp;"から"&amp;W406)</f>
        <v/>
      </c>
      <c r="AH406" s="306"/>
      <c r="AI406" s="306"/>
      <c r="AJ406" s="306"/>
      <c r="AK406" s="306"/>
      <c r="AL406" s="306"/>
      <c r="AM406" s="306"/>
      <c r="AN406" s="306"/>
      <c r="AO406" s="306"/>
    </row>
    <row r="407" spans="1:41" customFormat="1" ht="25" customHeight="1">
      <c r="A407" s="334">
        <v>391</v>
      </c>
      <c r="B407" s="909" t="str">
        <f>IF(基本情報入力シート!C446="","",基本情報入力シート!C446)</f>
        <v/>
      </c>
      <c r="C407" s="909"/>
      <c r="D407" s="909"/>
      <c r="E407" s="909"/>
      <c r="F407" s="909"/>
      <c r="G407" s="909"/>
      <c r="H407" s="909"/>
      <c r="I407" s="909"/>
      <c r="J407" s="325" t="str">
        <f>IF(基本情報入力シート!M446="","",基本情報入力シート!M446)</f>
        <v/>
      </c>
      <c r="K407" s="325" t="str">
        <f>IF(基本情報入力シート!R446="","",基本情報入力シート!R446)</f>
        <v/>
      </c>
      <c r="L407" s="325" t="str">
        <f>IF(基本情報入力シート!W446="","",基本情報入力シート!W446)</f>
        <v/>
      </c>
      <c r="M407" s="335" t="str">
        <f>IF(基本情報入力シート!X446="","",基本情報入力シート!X446)</f>
        <v/>
      </c>
      <c r="N407" s="339" t="str">
        <f>IF(基本情報入力シート!Y446="","",基本情報入力シート!Y446)</f>
        <v/>
      </c>
      <c r="O407" s="44"/>
      <c r="P407" s="1011"/>
      <c r="Q407" s="1011"/>
      <c r="R407" s="475" t="str">
        <f>IFERROR(IF(OR('別紙様式3-2（４・５月）'!Z409="ベア加算",'別紙様式3-2（４・５月）'!R409=""),"",P407*VLOOKUP(N407,【参考】数式用!$AD$2:$AH$37,MATCH(O407,【参考】数式用!$K$4:$N$4,0)+1,0)),"")</f>
        <v/>
      </c>
      <c r="S407" s="54"/>
      <c r="T407" s="1011"/>
      <c r="U407" s="1011"/>
      <c r="V407" s="483" t="str">
        <f>IFERROR(IF(AND('別紙様式3-2（４・５月）'!O409="",O407&lt;&gt;""),P407,P407*VLOOKUP(AF407,【参考】数式用4!$EY$3:$GF$106,MATCH(N407,【参考】数式用4!$EY$2:$GF$2,0))),"")</f>
        <v/>
      </c>
      <c r="W407" s="44"/>
      <c r="X407" s="464"/>
      <c r="Y407" s="992" t="str">
        <f>IFERROR(IF(OR('別紙様式3-2（４・５月）'!R409="",'別紙様式3-2（４・５月）'!Z409="ベア加算"),"",X407*VLOOKUP(N407,【参考】数式用!$AD$2:$AH$37,MATCH(W407,【参考】数式用!$K$4:$N$4,0)+1,0)),"")</f>
        <v/>
      </c>
      <c r="Z407" s="992"/>
      <c r="AA407" s="54"/>
      <c r="AB407" s="464"/>
      <c r="AC407" s="340" t="str">
        <f>IFERROR(IF(AND('別紙様式3-2（４・５月）'!O409="",W407&lt;&gt;"",W407&lt;&gt;"―"),X407,X407*VLOOKUP(AG407,【参考】数式用4!$EY$3:$GF$106,MATCH(N407,【参考】数式用4!$EY$2:$GF$2,0))),"")</f>
        <v/>
      </c>
      <c r="AD407" s="462" t="str">
        <f t="shared" si="12"/>
        <v/>
      </c>
      <c r="AE407" s="420" t="str">
        <f t="shared" si="13"/>
        <v/>
      </c>
      <c r="AF407" s="333" t="str">
        <f>IF(O407="","",'別紙様式3-2（４・５月）'!O409&amp;'別紙様式3-2（４・５月）'!P409&amp;'別紙様式3-2（４・５月）'!Q409&amp;"から"&amp;O407)</f>
        <v/>
      </c>
      <c r="AG407" s="333" t="str">
        <f>IF(OR(W407="",W407="―"),"",'別紙様式3-2（４・５月）'!O409&amp;'別紙様式3-2（４・５月）'!P409&amp;'別紙様式3-2（４・５月）'!Q409&amp;"から"&amp;W407)</f>
        <v/>
      </c>
      <c r="AH407" s="306"/>
      <c r="AI407" s="306"/>
      <c r="AJ407" s="306"/>
      <c r="AK407" s="306"/>
      <c r="AL407" s="306"/>
      <c r="AM407" s="306"/>
      <c r="AN407" s="306"/>
      <c r="AO407" s="306"/>
    </row>
    <row r="408" spans="1:41" customFormat="1" ht="25" customHeight="1">
      <c r="A408" s="334">
        <v>392</v>
      </c>
      <c r="B408" s="909" t="str">
        <f>IF(基本情報入力シート!C447="","",基本情報入力シート!C447)</f>
        <v/>
      </c>
      <c r="C408" s="909"/>
      <c r="D408" s="909"/>
      <c r="E408" s="909"/>
      <c r="F408" s="909"/>
      <c r="G408" s="909"/>
      <c r="H408" s="909"/>
      <c r="I408" s="909"/>
      <c r="J408" s="325" t="str">
        <f>IF(基本情報入力シート!M447="","",基本情報入力シート!M447)</f>
        <v/>
      </c>
      <c r="K408" s="325" t="str">
        <f>IF(基本情報入力シート!R447="","",基本情報入力シート!R447)</f>
        <v/>
      </c>
      <c r="L408" s="325" t="str">
        <f>IF(基本情報入力シート!W447="","",基本情報入力シート!W447)</f>
        <v/>
      </c>
      <c r="M408" s="335" t="str">
        <f>IF(基本情報入力シート!X447="","",基本情報入力シート!X447)</f>
        <v/>
      </c>
      <c r="N408" s="339" t="str">
        <f>IF(基本情報入力シート!Y447="","",基本情報入力シート!Y447)</f>
        <v/>
      </c>
      <c r="O408" s="44"/>
      <c r="P408" s="1011"/>
      <c r="Q408" s="1011"/>
      <c r="R408" s="475" t="str">
        <f>IFERROR(IF(OR('別紙様式3-2（４・５月）'!Z410="ベア加算",'別紙様式3-2（４・５月）'!R410=""),"",P408*VLOOKUP(N408,【参考】数式用!$AD$2:$AH$37,MATCH(O408,【参考】数式用!$K$4:$N$4,0)+1,0)),"")</f>
        <v/>
      </c>
      <c r="S408" s="54"/>
      <c r="T408" s="1011"/>
      <c r="U408" s="1011"/>
      <c r="V408" s="483" t="str">
        <f>IFERROR(IF(AND('別紙様式3-2（４・５月）'!O410="",O408&lt;&gt;""),P408,P408*VLOOKUP(AF408,【参考】数式用4!$EY$3:$GF$106,MATCH(N408,【参考】数式用4!$EY$2:$GF$2,0))),"")</f>
        <v/>
      </c>
      <c r="W408" s="44"/>
      <c r="X408" s="464"/>
      <c r="Y408" s="992" t="str">
        <f>IFERROR(IF(OR('別紙様式3-2（４・５月）'!R410="",'別紙様式3-2（４・５月）'!Z410="ベア加算"),"",X408*VLOOKUP(N408,【参考】数式用!$AD$2:$AH$37,MATCH(W408,【参考】数式用!$K$4:$N$4,0)+1,0)),"")</f>
        <v/>
      </c>
      <c r="Z408" s="992"/>
      <c r="AA408" s="54"/>
      <c r="AB408" s="464"/>
      <c r="AC408" s="340" t="str">
        <f>IFERROR(IF(AND('別紙様式3-2（４・５月）'!O410="",W408&lt;&gt;"",W408&lt;&gt;"―"),X408,X408*VLOOKUP(AG408,【参考】数式用4!$EY$3:$GF$106,MATCH(N408,【参考】数式用4!$EY$2:$GF$2,0))),"")</f>
        <v/>
      </c>
      <c r="AD408" s="462" t="str">
        <f t="shared" si="12"/>
        <v/>
      </c>
      <c r="AE408" s="420" t="str">
        <f t="shared" si="13"/>
        <v/>
      </c>
      <c r="AF408" s="333" t="str">
        <f>IF(O408="","",'別紙様式3-2（４・５月）'!O410&amp;'別紙様式3-2（４・５月）'!P410&amp;'別紙様式3-2（４・５月）'!Q410&amp;"から"&amp;O408)</f>
        <v/>
      </c>
      <c r="AG408" s="333" t="str">
        <f>IF(OR(W408="",W408="―"),"",'別紙様式3-2（４・５月）'!O410&amp;'別紙様式3-2（４・５月）'!P410&amp;'別紙様式3-2（４・５月）'!Q410&amp;"から"&amp;W408)</f>
        <v/>
      </c>
      <c r="AH408" s="306"/>
      <c r="AI408" s="306"/>
      <c r="AJ408" s="306"/>
      <c r="AK408" s="306"/>
      <c r="AL408" s="306"/>
      <c r="AM408" s="306"/>
      <c r="AN408" s="306"/>
      <c r="AO408" s="306"/>
    </row>
    <row r="409" spans="1:41" customFormat="1" ht="25" customHeight="1">
      <c r="A409" s="334">
        <v>393</v>
      </c>
      <c r="B409" s="909" t="str">
        <f>IF(基本情報入力シート!C448="","",基本情報入力シート!C448)</f>
        <v/>
      </c>
      <c r="C409" s="909"/>
      <c r="D409" s="909"/>
      <c r="E409" s="909"/>
      <c r="F409" s="909"/>
      <c r="G409" s="909"/>
      <c r="H409" s="909"/>
      <c r="I409" s="909"/>
      <c r="J409" s="325" t="str">
        <f>IF(基本情報入力シート!M448="","",基本情報入力シート!M448)</f>
        <v/>
      </c>
      <c r="K409" s="325" t="str">
        <f>IF(基本情報入力シート!R448="","",基本情報入力シート!R448)</f>
        <v/>
      </c>
      <c r="L409" s="325" t="str">
        <f>IF(基本情報入力シート!W448="","",基本情報入力シート!W448)</f>
        <v/>
      </c>
      <c r="M409" s="335" t="str">
        <f>IF(基本情報入力シート!X448="","",基本情報入力シート!X448)</f>
        <v/>
      </c>
      <c r="N409" s="339" t="str">
        <f>IF(基本情報入力シート!Y448="","",基本情報入力シート!Y448)</f>
        <v/>
      </c>
      <c r="O409" s="44"/>
      <c r="P409" s="1011"/>
      <c r="Q409" s="1011"/>
      <c r="R409" s="475" t="str">
        <f>IFERROR(IF(OR('別紙様式3-2（４・５月）'!Z411="ベア加算",'別紙様式3-2（４・５月）'!R411=""),"",P409*VLOOKUP(N409,【参考】数式用!$AD$2:$AH$37,MATCH(O409,【参考】数式用!$K$4:$N$4,0)+1,0)),"")</f>
        <v/>
      </c>
      <c r="S409" s="54"/>
      <c r="T409" s="1011"/>
      <c r="U409" s="1011"/>
      <c r="V409" s="483" t="str">
        <f>IFERROR(IF(AND('別紙様式3-2（４・５月）'!O411="",O409&lt;&gt;""),P409,P409*VLOOKUP(AF409,【参考】数式用4!$EY$3:$GF$106,MATCH(N409,【参考】数式用4!$EY$2:$GF$2,0))),"")</f>
        <v/>
      </c>
      <c r="W409" s="44"/>
      <c r="X409" s="464"/>
      <c r="Y409" s="992" t="str">
        <f>IFERROR(IF(OR('別紙様式3-2（４・５月）'!R411="",'別紙様式3-2（４・５月）'!Z411="ベア加算"),"",X409*VLOOKUP(N409,【参考】数式用!$AD$2:$AH$37,MATCH(W409,【参考】数式用!$K$4:$N$4,0)+1,0)),"")</f>
        <v/>
      </c>
      <c r="Z409" s="992"/>
      <c r="AA409" s="54"/>
      <c r="AB409" s="464"/>
      <c r="AC409" s="340" t="str">
        <f>IFERROR(IF(AND('別紙様式3-2（４・５月）'!O411="",W409&lt;&gt;"",W409&lt;&gt;"―"),X409,X409*VLOOKUP(AG409,【参考】数式用4!$EY$3:$GF$106,MATCH(N409,【参考】数式用4!$EY$2:$GF$2,0))),"")</f>
        <v/>
      </c>
      <c r="AD409" s="462" t="str">
        <f t="shared" si="12"/>
        <v/>
      </c>
      <c r="AE409" s="420" t="str">
        <f t="shared" si="13"/>
        <v/>
      </c>
      <c r="AF409" s="333" t="str">
        <f>IF(O409="","",'別紙様式3-2（４・５月）'!O411&amp;'別紙様式3-2（４・５月）'!P411&amp;'別紙様式3-2（４・５月）'!Q411&amp;"から"&amp;O409)</f>
        <v/>
      </c>
      <c r="AG409" s="333" t="str">
        <f>IF(OR(W409="",W409="―"),"",'別紙様式3-2（４・５月）'!O411&amp;'別紙様式3-2（４・５月）'!P411&amp;'別紙様式3-2（４・５月）'!Q411&amp;"から"&amp;W409)</f>
        <v/>
      </c>
      <c r="AH409" s="306"/>
      <c r="AI409" s="306"/>
      <c r="AJ409" s="306"/>
      <c r="AK409" s="306"/>
      <c r="AL409" s="306"/>
      <c r="AM409" s="306"/>
      <c r="AN409" s="306"/>
      <c r="AO409" s="306"/>
    </row>
    <row r="410" spans="1:41" customFormat="1" ht="25" customHeight="1">
      <c r="A410" s="334">
        <v>394</v>
      </c>
      <c r="B410" s="909" t="str">
        <f>IF(基本情報入力シート!C449="","",基本情報入力シート!C449)</f>
        <v/>
      </c>
      <c r="C410" s="909"/>
      <c r="D410" s="909"/>
      <c r="E410" s="909"/>
      <c r="F410" s="909"/>
      <c r="G410" s="909"/>
      <c r="H410" s="909"/>
      <c r="I410" s="909"/>
      <c r="J410" s="325" t="str">
        <f>IF(基本情報入力シート!M449="","",基本情報入力シート!M449)</f>
        <v/>
      </c>
      <c r="K410" s="325" t="str">
        <f>IF(基本情報入力シート!R449="","",基本情報入力シート!R449)</f>
        <v/>
      </c>
      <c r="L410" s="325" t="str">
        <f>IF(基本情報入力シート!W449="","",基本情報入力シート!W449)</f>
        <v/>
      </c>
      <c r="M410" s="335" t="str">
        <f>IF(基本情報入力シート!X449="","",基本情報入力シート!X449)</f>
        <v/>
      </c>
      <c r="N410" s="339" t="str">
        <f>IF(基本情報入力シート!Y449="","",基本情報入力シート!Y449)</f>
        <v/>
      </c>
      <c r="O410" s="44"/>
      <c r="P410" s="1011"/>
      <c r="Q410" s="1011"/>
      <c r="R410" s="475" t="str">
        <f>IFERROR(IF(OR('別紙様式3-2（４・５月）'!Z412="ベア加算",'別紙様式3-2（４・５月）'!R412=""),"",P410*VLOOKUP(N410,【参考】数式用!$AD$2:$AH$37,MATCH(O410,【参考】数式用!$K$4:$N$4,0)+1,0)),"")</f>
        <v/>
      </c>
      <c r="S410" s="54"/>
      <c r="T410" s="1011"/>
      <c r="U410" s="1011"/>
      <c r="V410" s="483" t="str">
        <f>IFERROR(IF(AND('別紙様式3-2（４・５月）'!O412="",O410&lt;&gt;""),P410,P410*VLOOKUP(AF410,【参考】数式用4!$EY$3:$GF$106,MATCH(N410,【参考】数式用4!$EY$2:$GF$2,0))),"")</f>
        <v/>
      </c>
      <c r="W410" s="44"/>
      <c r="X410" s="464"/>
      <c r="Y410" s="992" t="str">
        <f>IFERROR(IF(OR('別紙様式3-2（４・５月）'!R412="",'別紙様式3-2（４・５月）'!Z412="ベア加算"),"",X410*VLOOKUP(N410,【参考】数式用!$AD$2:$AH$37,MATCH(W410,【参考】数式用!$K$4:$N$4,0)+1,0)),"")</f>
        <v/>
      </c>
      <c r="Z410" s="992"/>
      <c r="AA410" s="54"/>
      <c r="AB410" s="464"/>
      <c r="AC410" s="340" t="str">
        <f>IFERROR(IF(AND('別紙様式3-2（４・５月）'!O412="",W410&lt;&gt;"",W410&lt;&gt;"―"),X410,X410*VLOOKUP(AG410,【参考】数式用4!$EY$3:$GF$106,MATCH(N410,【参考】数式用4!$EY$2:$GF$2,0))),"")</f>
        <v/>
      </c>
      <c r="AD410" s="462" t="str">
        <f t="shared" si="12"/>
        <v/>
      </c>
      <c r="AE410" s="420" t="str">
        <f t="shared" si="13"/>
        <v/>
      </c>
      <c r="AF410" s="333" t="str">
        <f>IF(O410="","",'別紙様式3-2（４・５月）'!O412&amp;'別紙様式3-2（４・５月）'!P412&amp;'別紙様式3-2（４・５月）'!Q412&amp;"から"&amp;O410)</f>
        <v/>
      </c>
      <c r="AG410" s="333" t="str">
        <f>IF(OR(W410="",W410="―"),"",'別紙様式3-2（４・５月）'!O412&amp;'別紙様式3-2（４・５月）'!P412&amp;'別紙様式3-2（４・５月）'!Q412&amp;"から"&amp;W410)</f>
        <v/>
      </c>
      <c r="AH410" s="306"/>
      <c r="AI410" s="306"/>
      <c r="AJ410" s="306"/>
      <c r="AK410" s="306"/>
      <c r="AL410" s="306"/>
      <c r="AM410" s="306"/>
      <c r="AN410" s="306"/>
      <c r="AO410" s="306"/>
    </row>
    <row r="411" spans="1:41" customFormat="1" ht="25" customHeight="1">
      <c r="A411" s="334">
        <v>395</v>
      </c>
      <c r="B411" s="909" t="str">
        <f>IF(基本情報入力シート!C450="","",基本情報入力シート!C450)</f>
        <v/>
      </c>
      <c r="C411" s="909"/>
      <c r="D411" s="909"/>
      <c r="E411" s="909"/>
      <c r="F411" s="909"/>
      <c r="G411" s="909"/>
      <c r="H411" s="909"/>
      <c r="I411" s="909"/>
      <c r="J411" s="325" t="str">
        <f>IF(基本情報入力シート!M450="","",基本情報入力シート!M450)</f>
        <v/>
      </c>
      <c r="K411" s="325" t="str">
        <f>IF(基本情報入力シート!R450="","",基本情報入力シート!R450)</f>
        <v/>
      </c>
      <c r="L411" s="325" t="str">
        <f>IF(基本情報入力シート!W450="","",基本情報入力シート!W450)</f>
        <v/>
      </c>
      <c r="M411" s="335" t="str">
        <f>IF(基本情報入力シート!X450="","",基本情報入力シート!X450)</f>
        <v/>
      </c>
      <c r="N411" s="339" t="str">
        <f>IF(基本情報入力シート!Y450="","",基本情報入力シート!Y450)</f>
        <v/>
      </c>
      <c r="O411" s="44"/>
      <c r="P411" s="1011"/>
      <c r="Q411" s="1011"/>
      <c r="R411" s="475" t="str">
        <f>IFERROR(IF(OR('別紙様式3-2（４・５月）'!Z413="ベア加算",'別紙様式3-2（４・５月）'!R413=""),"",P411*VLOOKUP(N411,【参考】数式用!$AD$2:$AH$37,MATCH(O411,【参考】数式用!$K$4:$N$4,0)+1,0)),"")</f>
        <v/>
      </c>
      <c r="S411" s="54"/>
      <c r="T411" s="1011"/>
      <c r="U411" s="1011"/>
      <c r="V411" s="483" t="str">
        <f>IFERROR(IF(AND('別紙様式3-2（４・５月）'!O413="",O411&lt;&gt;""),P411,P411*VLOOKUP(AF411,【参考】数式用4!$EY$3:$GF$106,MATCH(N411,【参考】数式用4!$EY$2:$GF$2,0))),"")</f>
        <v/>
      </c>
      <c r="W411" s="44"/>
      <c r="X411" s="464"/>
      <c r="Y411" s="992" t="str">
        <f>IFERROR(IF(OR('別紙様式3-2（４・５月）'!R413="",'別紙様式3-2（４・５月）'!Z413="ベア加算"),"",X411*VLOOKUP(N411,【参考】数式用!$AD$2:$AH$37,MATCH(W411,【参考】数式用!$K$4:$N$4,0)+1,0)),"")</f>
        <v/>
      </c>
      <c r="Z411" s="992"/>
      <c r="AA411" s="54"/>
      <c r="AB411" s="464"/>
      <c r="AC411" s="340" t="str">
        <f>IFERROR(IF(AND('別紙様式3-2（４・５月）'!O413="",W411&lt;&gt;"",W411&lt;&gt;"―"),X411,X411*VLOOKUP(AG411,【参考】数式用4!$EY$3:$GF$106,MATCH(N411,【参考】数式用4!$EY$2:$GF$2,0))),"")</f>
        <v/>
      </c>
      <c r="AD411" s="462" t="str">
        <f t="shared" si="12"/>
        <v/>
      </c>
      <c r="AE411" s="420" t="str">
        <f t="shared" si="13"/>
        <v/>
      </c>
      <c r="AF411" s="333" t="str">
        <f>IF(O411="","",'別紙様式3-2（４・５月）'!O413&amp;'別紙様式3-2（４・５月）'!P413&amp;'別紙様式3-2（４・５月）'!Q413&amp;"から"&amp;O411)</f>
        <v/>
      </c>
      <c r="AG411" s="333" t="str">
        <f>IF(OR(W411="",W411="―"),"",'別紙様式3-2（４・５月）'!O413&amp;'別紙様式3-2（４・５月）'!P413&amp;'別紙様式3-2（４・５月）'!Q413&amp;"から"&amp;W411)</f>
        <v/>
      </c>
      <c r="AH411" s="306"/>
      <c r="AI411" s="306"/>
      <c r="AJ411" s="306"/>
      <c r="AK411" s="306"/>
      <c r="AL411" s="306"/>
      <c r="AM411" s="306"/>
      <c r="AN411" s="306"/>
      <c r="AO411" s="306"/>
    </row>
    <row r="412" spans="1:41" customFormat="1" ht="25" customHeight="1">
      <c r="A412" s="334">
        <v>396</v>
      </c>
      <c r="B412" s="909" t="str">
        <f>IF(基本情報入力シート!C451="","",基本情報入力シート!C451)</f>
        <v/>
      </c>
      <c r="C412" s="909"/>
      <c r="D412" s="909"/>
      <c r="E412" s="909"/>
      <c r="F412" s="909"/>
      <c r="G412" s="909"/>
      <c r="H412" s="909"/>
      <c r="I412" s="909"/>
      <c r="J412" s="325" t="str">
        <f>IF(基本情報入力シート!M451="","",基本情報入力シート!M451)</f>
        <v/>
      </c>
      <c r="K412" s="325" t="str">
        <f>IF(基本情報入力シート!R451="","",基本情報入力シート!R451)</f>
        <v/>
      </c>
      <c r="L412" s="325" t="str">
        <f>IF(基本情報入力シート!W451="","",基本情報入力シート!W451)</f>
        <v/>
      </c>
      <c r="M412" s="335" t="str">
        <f>IF(基本情報入力シート!X451="","",基本情報入力シート!X451)</f>
        <v/>
      </c>
      <c r="N412" s="339" t="str">
        <f>IF(基本情報入力シート!Y451="","",基本情報入力シート!Y451)</f>
        <v/>
      </c>
      <c r="O412" s="44"/>
      <c r="P412" s="1011"/>
      <c r="Q412" s="1011"/>
      <c r="R412" s="475" t="str">
        <f>IFERROR(IF(OR('別紙様式3-2（４・５月）'!Z414="ベア加算",'別紙様式3-2（４・５月）'!R414=""),"",P412*VLOOKUP(N412,【参考】数式用!$AD$2:$AH$37,MATCH(O412,【参考】数式用!$K$4:$N$4,0)+1,0)),"")</f>
        <v/>
      </c>
      <c r="S412" s="54"/>
      <c r="T412" s="1011"/>
      <c r="U412" s="1011"/>
      <c r="V412" s="483" t="str">
        <f>IFERROR(IF(AND('別紙様式3-2（４・５月）'!O414="",O412&lt;&gt;""),P412,P412*VLOOKUP(AF412,【参考】数式用4!$EY$3:$GF$106,MATCH(N412,【参考】数式用4!$EY$2:$GF$2,0))),"")</f>
        <v/>
      </c>
      <c r="W412" s="44"/>
      <c r="X412" s="464"/>
      <c r="Y412" s="992" t="str">
        <f>IFERROR(IF(OR('別紙様式3-2（４・５月）'!R414="",'別紙様式3-2（４・５月）'!Z414="ベア加算"),"",X412*VLOOKUP(N412,【参考】数式用!$AD$2:$AH$37,MATCH(W412,【参考】数式用!$K$4:$N$4,0)+1,0)),"")</f>
        <v/>
      </c>
      <c r="Z412" s="992"/>
      <c r="AA412" s="54"/>
      <c r="AB412" s="464"/>
      <c r="AC412" s="340" t="str">
        <f>IFERROR(IF(AND('別紙様式3-2（４・５月）'!O414="",W412&lt;&gt;"",W412&lt;&gt;"―"),X412,X412*VLOOKUP(AG412,【参考】数式用4!$EY$3:$GF$106,MATCH(N412,【参考】数式用4!$EY$2:$GF$2,0))),"")</f>
        <v/>
      </c>
      <c r="AD412" s="462" t="str">
        <f t="shared" si="12"/>
        <v/>
      </c>
      <c r="AE412" s="420" t="str">
        <f t="shared" si="13"/>
        <v/>
      </c>
      <c r="AF412" s="333" t="str">
        <f>IF(O412="","",'別紙様式3-2（４・５月）'!O414&amp;'別紙様式3-2（４・５月）'!P414&amp;'別紙様式3-2（４・５月）'!Q414&amp;"から"&amp;O412)</f>
        <v/>
      </c>
      <c r="AG412" s="333" t="str">
        <f>IF(OR(W412="",W412="―"),"",'別紙様式3-2（４・５月）'!O414&amp;'別紙様式3-2（４・５月）'!P414&amp;'別紙様式3-2（４・５月）'!Q414&amp;"から"&amp;W412)</f>
        <v/>
      </c>
      <c r="AH412" s="306"/>
      <c r="AI412" s="306"/>
      <c r="AJ412" s="306"/>
      <c r="AK412" s="306"/>
      <c r="AL412" s="306"/>
      <c r="AM412" s="306"/>
      <c r="AN412" s="306"/>
      <c r="AO412" s="306"/>
    </row>
    <row r="413" spans="1:41" customFormat="1" ht="25" customHeight="1">
      <c r="A413" s="334">
        <v>397</v>
      </c>
      <c r="B413" s="909" t="str">
        <f>IF(基本情報入力シート!C452="","",基本情報入力シート!C452)</f>
        <v/>
      </c>
      <c r="C413" s="909"/>
      <c r="D413" s="909"/>
      <c r="E413" s="909"/>
      <c r="F413" s="909"/>
      <c r="G413" s="909"/>
      <c r="H413" s="909"/>
      <c r="I413" s="909"/>
      <c r="J413" s="325" t="str">
        <f>IF(基本情報入力シート!M452="","",基本情報入力シート!M452)</f>
        <v/>
      </c>
      <c r="K413" s="325" t="str">
        <f>IF(基本情報入力シート!R452="","",基本情報入力シート!R452)</f>
        <v/>
      </c>
      <c r="L413" s="325" t="str">
        <f>IF(基本情報入力シート!W452="","",基本情報入力シート!W452)</f>
        <v/>
      </c>
      <c r="M413" s="335" t="str">
        <f>IF(基本情報入力シート!X452="","",基本情報入力シート!X452)</f>
        <v/>
      </c>
      <c r="N413" s="339" t="str">
        <f>IF(基本情報入力シート!Y452="","",基本情報入力シート!Y452)</f>
        <v/>
      </c>
      <c r="O413" s="44"/>
      <c r="P413" s="1011"/>
      <c r="Q413" s="1011"/>
      <c r="R413" s="475" t="str">
        <f>IFERROR(IF(OR('別紙様式3-2（４・５月）'!Z415="ベア加算",'別紙様式3-2（４・５月）'!R415=""),"",P413*VLOOKUP(N413,【参考】数式用!$AD$2:$AH$37,MATCH(O413,【参考】数式用!$K$4:$N$4,0)+1,0)),"")</f>
        <v/>
      </c>
      <c r="S413" s="54"/>
      <c r="T413" s="1011"/>
      <c r="U413" s="1011"/>
      <c r="V413" s="483" t="str">
        <f>IFERROR(IF(AND('別紙様式3-2（４・５月）'!O415="",O413&lt;&gt;""),P413,P413*VLOOKUP(AF413,【参考】数式用4!$EY$3:$GF$106,MATCH(N413,【参考】数式用4!$EY$2:$GF$2,0))),"")</f>
        <v/>
      </c>
      <c r="W413" s="44"/>
      <c r="X413" s="464"/>
      <c r="Y413" s="992" t="str">
        <f>IFERROR(IF(OR('別紙様式3-2（４・５月）'!R415="",'別紙様式3-2（４・５月）'!Z415="ベア加算"),"",X413*VLOOKUP(N413,【参考】数式用!$AD$2:$AH$37,MATCH(W413,【参考】数式用!$K$4:$N$4,0)+1,0)),"")</f>
        <v/>
      </c>
      <c r="Z413" s="992"/>
      <c r="AA413" s="54"/>
      <c r="AB413" s="464"/>
      <c r="AC413" s="340" t="str">
        <f>IFERROR(IF(AND('別紙様式3-2（４・５月）'!O415="",W413&lt;&gt;"",W413&lt;&gt;"―"),X413,X413*VLOOKUP(AG413,【参考】数式用4!$EY$3:$GF$106,MATCH(N413,【参考】数式用4!$EY$2:$GF$2,0))),"")</f>
        <v/>
      </c>
      <c r="AD413" s="462" t="str">
        <f t="shared" si="12"/>
        <v/>
      </c>
      <c r="AE413" s="420" t="str">
        <f t="shared" si="13"/>
        <v/>
      </c>
      <c r="AF413" s="333" t="str">
        <f>IF(O413="","",'別紙様式3-2（４・５月）'!O415&amp;'別紙様式3-2（４・５月）'!P415&amp;'別紙様式3-2（４・５月）'!Q415&amp;"から"&amp;O413)</f>
        <v/>
      </c>
      <c r="AG413" s="333" t="str">
        <f>IF(OR(W413="",W413="―"),"",'別紙様式3-2（４・５月）'!O415&amp;'別紙様式3-2（４・５月）'!P415&amp;'別紙様式3-2（４・５月）'!Q415&amp;"から"&amp;W413)</f>
        <v/>
      </c>
      <c r="AH413" s="306"/>
      <c r="AI413" s="306"/>
      <c r="AJ413" s="306"/>
      <c r="AK413" s="306"/>
      <c r="AL413" s="306"/>
      <c r="AM413" s="306"/>
      <c r="AN413" s="306"/>
      <c r="AO413" s="306"/>
    </row>
    <row r="414" spans="1:41" s="324" customFormat="1" ht="25" customHeight="1">
      <c r="A414" s="469" t="s">
        <v>287</v>
      </c>
      <c r="B414" s="909" t="str">
        <f>IF(基本情報入力シート!C453="","",基本情報入力シート!C453)</f>
        <v/>
      </c>
      <c r="C414" s="909"/>
      <c r="D414" s="909"/>
      <c r="E414" s="909"/>
      <c r="F414" s="909"/>
      <c r="G414" s="909"/>
      <c r="H414" s="909"/>
      <c r="I414" s="909"/>
      <c r="J414" s="325" t="str">
        <f>IF(基本情報入力シート!M453="","",基本情報入力シート!M453)</f>
        <v/>
      </c>
      <c r="K414" s="325" t="str">
        <f>IF(基本情報入力シート!R453="","",基本情報入力シート!R453)</f>
        <v/>
      </c>
      <c r="L414" s="325" t="str">
        <f>IF(基本情報入力シート!W453="","",基本情報入力シート!W453)</f>
        <v/>
      </c>
      <c r="M414" s="335" t="str">
        <f>IF(基本情報入力シート!X453="","",基本情報入力シート!X453)</f>
        <v/>
      </c>
      <c r="N414" s="339" t="str">
        <f>IF(基本情報入力シート!Y453="","",基本情報入力シート!Y453)</f>
        <v/>
      </c>
      <c r="O414" s="44"/>
      <c r="P414" s="1011"/>
      <c r="Q414" s="1011"/>
      <c r="R414" s="475" t="str">
        <f>IFERROR(IF(OR('別紙様式3-2（４・５月）'!Z416="ベア加算",'別紙様式3-2（４・５月）'!R416=""),"",P414*VLOOKUP(N414,【参考】数式用!$AD$2:$AH$37,MATCH(O414,【参考】数式用!$K$4:$N$4,0)+1,0)),"")</f>
        <v/>
      </c>
      <c r="S414" s="54"/>
      <c r="T414" s="1011"/>
      <c r="U414" s="1011"/>
      <c r="V414" s="483" t="str">
        <f>IFERROR(IF(AND('別紙様式3-2（４・５月）'!O416="",O414&lt;&gt;""),P414,P414*VLOOKUP(AF414,【参考】数式用4!$EY$3:$GF$106,MATCH(N414,【参考】数式用4!$EY$2:$GF$2,0))),"")</f>
        <v/>
      </c>
      <c r="W414" s="44"/>
      <c r="X414" s="464"/>
      <c r="Y414" s="992" t="str">
        <f>IFERROR(IF(OR('別紙様式3-2（４・５月）'!R416="",'別紙様式3-2（４・５月）'!Z416="ベア加算"),"",X414*VLOOKUP(N414,【参考】数式用!$AD$2:$AH$37,MATCH(W414,【参考】数式用!$K$4:$N$4,0)+1,0)),"")</f>
        <v/>
      </c>
      <c r="Z414" s="992"/>
      <c r="AA414" s="54"/>
      <c r="AB414" s="464"/>
      <c r="AC414" s="340" t="str">
        <f>IFERROR(IF(AND('別紙様式3-2（４・５月）'!O416="",W414&lt;&gt;"",W414&lt;&gt;"―"),X414,X414*VLOOKUP(AG414,【参考】数式用4!$EY$3:$GF$106,MATCH(N414,【参考】数式用4!$EY$2:$GF$2,0))),"")</f>
        <v/>
      </c>
      <c r="AD414" s="462" t="str">
        <f t="shared" si="12"/>
        <v/>
      </c>
      <c r="AE414" s="420" t="str">
        <f t="shared" si="13"/>
        <v/>
      </c>
      <c r="AF414" s="419" t="str">
        <f>IF(O414="","",'別紙様式3-2（４・５月）'!O416&amp;'別紙様式3-2（４・５月）'!P416&amp;'別紙様式3-2（４・５月）'!Q416&amp;"から"&amp;O414)</f>
        <v/>
      </c>
      <c r="AG414" s="333" t="str">
        <f>IF(OR(W414="",W414="―"),"",'別紙様式3-2（４・５月）'!O416&amp;'別紙様式3-2（４・５月）'!P416&amp;'別紙様式3-2（４・５月）'!Q416&amp;"から"&amp;W414)</f>
        <v/>
      </c>
    </row>
    <row r="415" spans="1:41" ht="25" customHeight="1">
      <c r="A415" s="334">
        <v>398</v>
      </c>
      <c r="B415" s="909" t="str">
        <f>IF(基本情報入力シート!C454="","",基本情報入力シート!C454)</f>
        <v/>
      </c>
      <c r="C415" s="909"/>
      <c r="D415" s="909"/>
      <c r="E415" s="909"/>
      <c r="F415" s="909"/>
      <c r="G415" s="909"/>
      <c r="H415" s="909"/>
      <c r="I415" s="909"/>
      <c r="J415" s="325" t="str">
        <f>IF(基本情報入力シート!M454="","",基本情報入力シート!M454)</f>
        <v/>
      </c>
      <c r="K415" s="325" t="str">
        <f>IF(基本情報入力シート!R454="","",基本情報入力シート!R454)</f>
        <v/>
      </c>
      <c r="L415" s="325" t="str">
        <f>IF(基本情報入力シート!W454="","",基本情報入力シート!W454)</f>
        <v/>
      </c>
      <c r="M415" s="335" t="str">
        <f>IF(基本情報入力シート!X454="","",基本情報入力シート!X454)</f>
        <v/>
      </c>
      <c r="N415" s="339" t="str">
        <f>IF(基本情報入力シート!Y454="","",基本情報入力シート!Y454)</f>
        <v/>
      </c>
      <c r="O415" s="44"/>
      <c r="P415" s="1011"/>
      <c r="Q415" s="1011"/>
      <c r="R415" s="475" t="str">
        <f>IFERROR(IF(OR('別紙様式3-2（４・５月）'!Z417="ベア加算",'別紙様式3-2（４・５月）'!R417=""),"",P415*VLOOKUP(N415,【参考】数式用!$AD$2:$AH$37,MATCH(O415,【参考】数式用!$K$4:$N$4,0)+1,0)),"")</f>
        <v/>
      </c>
      <c r="S415" s="54"/>
      <c r="T415" s="1011"/>
      <c r="U415" s="1011"/>
      <c r="V415" s="483" t="str">
        <f>IFERROR(IF(AND('別紙様式3-2（４・５月）'!O417="",O415&lt;&gt;""),P415,P415*VLOOKUP(AF415,【参考】数式用4!$EY$3:$GF$106,MATCH(N415,【参考】数式用4!$EY$2:$GF$2,0))),"")</f>
        <v/>
      </c>
      <c r="W415" s="44"/>
      <c r="X415" s="464"/>
      <c r="Y415" s="992" t="str">
        <f>IFERROR(IF(OR('別紙様式3-2（４・５月）'!R417="",'別紙様式3-2（４・５月）'!Z417="ベア加算"),"",X415*VLOOKUP(N415,【参考】数式用!$AD$2:$AH$37,MATCH(W415,【参考】数式用!$K$4:$N$4,0)+1,0)),"")</f>
        <v/>
      </c>
      <c r="Z415" s="992"/>
      <c r="AA415" s="54"/>
      <c r="AB415" s="464"/>
      <c r="AC415" s="340" t="str">
        <f>IFERROR(IF(AND('別紙様式3-2（４・５月）'!O417="",W415&lt;&gt;"",W415&lt;&gt;"―"),X415,X415*VLOOKUP(AG415,【参考】数式用4!$EY$3:$GF$106,MATCH(N415,【参考】数式用4!$EY$2:$GF$2,0))),"")</f>
        <v/>
      </c>
      <c r="AD415" s="462" t="str">
        <f t="shared" si="12"/>
        <v/>
      </c>
      <c r="AE415" s="420" t="str">
        <f t="shared" si="13"/>
        <v/>
      </c>
      <c r="AF415" s="419" t="str">
        <f>IF(O415="","",'別紙様式3-2（４・５月）'!O417&amp;'別紙様式3-2（４・５月）'!P417&amp;'別紙様式3-2（４・５月）'!Q417&amp;"から"&amp;O415)</f>
        <v/>
      </c>
      <c r="AG415" s="333" t="str">
        <f>IF(OR(W415="",W415="―"),"",'別紙様式3-2（４・５月）'!O417&amp;'別紙様式3-2（４・５月）'!P417&amp;'別紙様式3-2（４・５月）'!Q417&amp;"から"&amp;W415)</f>
        <v/>
      </c>
    </row>
    <row r="416" spans="1:41" ht="25" customHeight="1">
      <c r="A416" s="334">
        <v>399</v>
      </c>
      <c r="B416" s="909" t="str">
        <f>IF(基本情報入力シート!C455="","",基本情報入力シート!C455)</f>
        <v/>
      </c>
      <c r="C416" s="909"/>
      <c r="D416" s="909"/>
      <c r="E416" s="909"/>
      <c r="F416" s="909"/>
      <c r="G416" s="909"/>
      <c r="H416" s="909"/>
      <c r="I416" s="909"/>
      <c r="J416" s="325" t="str">
        <f>IF(基本情報入力シート!M455="","",基本情報入力シート!M455)</f>
        <v/>
      </c>
      <c r="K416" s="325" t="str">
        <f>IF(基本情報入力シート!R455="","",基本情報入力シート!R455)</f>
        <v/>
      </c>
      <c r="L416" s="325" t="str">
        <f>IF(基本情報入力シート!W455="","",基本情報入力シート!W455)</f>
        <v/>
      </c>
      <c r="M416" s="335" t="str">
        <f>IF(基本情報入力シート!X455="","",基本情報入力シート!X455)</f>
        <v/>
      </c>
      <c r="N416" s="339" t="str">
        <f>IF(基本情報入力シート!Y455="","",基本情報入力シート!Y455)</f>
        <v/>
      </c>
      <c r="O416" s="44"/>
      <c r="P416" s="1011"/>
      <c r="Q416" s="1011"/>
      <c r="R416" s="475" t="str">
        <f>IFERROR(IF(OR('別紙様式3-2（４・５月）'!Z418="ベア加算",'別紙様式3-2（４・５月）'!R418=""),"",P416*VLOOKUP(N416,【参考】数式用!$AD$2:$AH$37,MATCH(O416,【参考】数式用!$K$4:$N$4,0)+1,0)),"")</f>
        <v/>
      </c>
      <c r="S416" s="54"/>
      <c r="T416" s="1011"/>
      <c r="U416" s="1011"/>
      <c r="V416" s="483" t="str">
        <f>IFERROR(IF(AND('別紙様式3-2（４・５月）'!O418="",O416&lt;&gt;""),P416,P416*VLOOKUP(AF416,【参考】数式用4!$EY$3:$GF$106,MATCH(N416,【参考】数式用4!$EY$2:$GF$2,0))),"")</f>
        <v/>
      </c>
      <c r="W416" s="44"/>
      <c r="X416" s="464"/>
      <c r="Y416" s="992" t="str">
        <f>IFERROR(IF(OR('別紙様式3-2（４・５月）'!R418="",'別紙様式3-2（４・５月）'!Z418="ベア加算"),"",X416*VLOOKUP(N416,【参考】数式用!$AD$2:$AH$37,MATCH(W416,【参考】数式用!$K$4:$N$4,0)+1,0)),"")</f>
        <v/>
      </c>
      <c r="Z416" s="992"/>
      <c r="AA416" s="54"/>
      <c r="AB416" s="464"/>
      <c r="AC416" s="340" t="str">
        <f>IFERROR(IF(AND('別紙様式3-2（４・５月）'!O418="",W416&lt;&gt;"",W416&lt;&gt;"―"),X416,X416*VLOOKUP(AG416,【参考】数式用4!$EY$3:$GF$106,MATCH(N416,【参考】数式用4!$EY$2:$GF$2,0))),"")</f>
        <v/>
      </c>
      <c r="AD416" s="462" t="str">
        <f t="shared" si="12"/>
        <v/>
      </c>
      <c r="AE416" s="420" t="str">
        <f t="shared" si="13"/>
        <v/>
      </c>
      <c r="AF416" s="419" t="str">
        <f>IF(O416="","",'別紙様式3-2（４・５月）'!O418&amp;'別紙様式3-2（４・５月）'!P418&amp;'別紙様式3-2（４・５月）'!Q418&amp;"から"&amp;O416)</f>
        <v/>
      </c>
      <c r="AG416" s="333" t="str">
        <f>IF(OR(W416="",W416="―"),"",'別紙様式3-2（４・５月）'!O418&amp;'別紙様式3-2（４・５月）'!P418&amp;'別紙様式3-2（４・５月）'!Q418&amp;"から"&amp;W416)</f>
        <v/>
      </c>
    </row>
    <row r="417" spans="1:41" ht="25" customHeight="1">
      <c r="A417" s="334">
        <v>400</v>
      </c>
      <c r="B417" s="909" t="str">
        <f>IF(基本情報入力シート!C456="","",基本情報入力シート!C456)</f>
        <v/>
      </c>
      <c r="C417" s="909"/>
      <c r="D417" s="909"/>
      <c r="E417" s="909"/>
      <c r="F417" s="909"/>
      <c r="G417" s="909"/>
      <c r="H417" s="909"/>
      <c r="I417" s="909"/>
      <c r="J417" s="325" t="str">
        <f>IF(基本情報入力シート!M456="","",基本情報入力シート!M456)</f>
        <v/>
      </c>
      <c r="K417" s="325" t="str">
        <f>IF(基本情報入力シート!R456="","",基本情報入力シート!R456)</f>
        <v/>
      </c>
      <c r="L417" s="325" t="str">
        <f>IF(基本情報入力シート!W456="","",基本情報入力シート!W456)</f>
        <v/>
      </c>
      <c r="M417" s="335" t="str">
        <f>IF(基本情報入力シート!X456="","",基本情報入力シート!X456)</f>
        <v/>
      </c>
      <c r="N417" s="339" t="str">
        <f>IF(基本情報入力シート!Y456="","",基本情報入力シート!Y456)</f>
        <v/>
      </c>
      <c r="O417" s="44"/>
      <c r="P417" s="1011"/>
      <c r="Q417" s="1011"/>
      <c r="R417" s="475" t="str">
        <f>IFERROR(IF(OR('別紙様式3-2（４・５月）'!Z419="ベア加算",'別紙様式3-2（４・５月）'!R419=""),"",P417*VLOOKUP(N417,【参考】数式用!$AD$2:$AH$37,MATCH(O417,【参考】数式用!$K$4:$N$4,0)+1,0)),"")</f>
        <v/>
      </c>
      <c r="S417" s="54"/>
      <c r="T417" s="1011"/>
      <c r="U417" s="1011"/>
      <c r="V417" s="483" t="str">
        <f>IFERROR(IF(AND('別紙様式3-2（４・５月）'!O419="",O417&lt;&gt;""),P417,P417*VLOOKUP(AF417,【参考】数式用4!$EY$3:$GF$106,MATCH(N417,【参考】数式用4!$EY$2:$GF$2,0))),"")</f>
        <v/>
      </c>
      <c r="W417" s="44"/>
      <c r="X417" s="464"/>
      <c r="Y417" s="992" t="str">
        <f>IFERROR(IF(OR('別紙様式3-2（４・５月）'!R419="",'別紙様式3-2（４・５月）'!Z419="ベア加算"),"",X417*VLOOKUP(N417,【参考】数式用!$AD$2:$AH$37,MATCH(W417,【参考】数式用!$K$4:$N$4,0)+1,0)),"")</f>
        <v/>
      </c>
      <c r="Z417" s="992"/>
      <c r="AA417" s="54"/>
      <c r="AB417" s="464"/>
      <c r="AC417" s="340" t="str">
        <f>IFERROR(IF(AND('別紙様式3-2（４・５月）'!O419="",W417&lt;&gt;"",W417&lt;&gt;"―"),X417,X417*VLOOKUP(AG417,【参考】数式用4!$EY$3:$GF$106,MATCH(N417,【参考】数式用4!$EY$2:$GF$2,0))),"")</f>
        <v/>
      </c>
      <c r="AD417" s="462" t="str">
        <f t="shared" si="12"/>
        <v/>
      </c>
      <c r="AE417" s="420" t="str">
        <f t="shared" si="13"/>
        <v/>
      </c>
      <c r="AF417" s="333" t="str">
        <f>IF(O417="","",'別紙様式3-2（４・５月）'!O419&amp;'別紙様式3-2（４・５月）'!P419&amp;'別紙様式3-2（４・５月）'!Q419&amp;"から"&amp;O417)</f>
        <v/>
      </c>
      <c r="AG417" s="333" t="str">
        <f>IF(OR(W417="",W417="―"),"",'別紙様式3-2（４・５月）'!O419&amp;'別紙様式3-2（４・５月）'!P419&amp;'別紙様式3-2（４・５月）'!Q419&amp;"から"&amp;W417)</f>
        <v/>
      </c>
    </row>
    <row r="418" spans="1:41" ht="25" customHeight="1">
      <c r="A418" s="334">
        <v>401</v>
      </c>
      <c r="B418" s="909" t="str">
        <f>IF(基本情報入力シート!C457="","",基本情報入力シート!C457)</f>
        <v/>
      </c>
      <c r="C418" s="909"/>
      <c r="D418" s="909"/>
      <c r="E418" s="909"/>
      <c r="F418" s="909"/>
      <c r="G418" s="909"/>
      <c r="H418" s="909"/>
      <c r="I418" s="909"/>
      <c r="J418" s="325" t="str">
        <f>IF(基本情報入力シート!M457="","",基本情報入力シート!M457)</f>
        <v/>
      </c>
      <c r="K418" s="325" t="str">
        <f>IF(基本情報入力シート!R457="","",基本情報入力シート!R457)</f>
        <v/>
      </c>
      <c r="L418" s="325" t="str">
        <f>IF(基本情報入力シート!W457="","",基本情報入力シート!W457)</f>
        <v/>
      </c>
      <c r="M418" s="335" t="str">
        <f>IF(基本情報入力シート!X457="","",基本情報入力シート!X457)</f>
        <v/>
      </c>
      <c r="N418" s="339" t="str">
        <f>IF(基本情報入力シート!Y457="","",基本情報入力シート!Y457)</f>
        <v/>
      </c>
      <c r="O418" s="44"/>
      <c r="P418" s="1011"/>
      <c r="Q418" s="1011"/>
      <c r="R418" s="475" t="str">
        <f>IFERROR(IF(OR('別紙様式3-2（４・５月）'!Z420="ベア加算",'別紙様式3-2（４・５月）'!R420=""),"",P418*VLOOKUP(N418,【参考】数式用!$AD$2:$AH$37,MATCH(O418,【参考】数式用!$K$4:$N$4,0)+1,0)),"")</f>
        <v/>
      </c>
      <c r="S418" s="54"/>
      <c r="T418" s="1011"/>
      <c r="U418" s="1011"/>
      <c r="V418" s="483" t="str">
        <f>IFERROR(IF(AND('別紙様式3-2（４・５月）'!O420="",O418&lt;&gt;""),P418,P418*VLOOKUP(AF418,【参考】数式用4!$EY$3:$GF$106,MATCH(N418,【参考】数式用4!$EY$2:$GF$2,0))),"")</f>
        <v/>
      </c>
      <c r="W418" s="44"/>
      <c r="X418" s="464"/>
      <c r="Y418" s="992" t="str">
        <f>IFERROR(IF(OR('別紙様式3-2（４・５月）'!R420="",'別紙様式3-2（４・５月）'!Z420="ベア加算"),"",X418*VLOOKUP(N418,【参考】数式用!$AD$2:$AH$37,MATCH(W418,【参考】数式用!$K$4:$N$4,0)+1,0)),"")</f>
        <v/>
      </c>
      <c r="Z418" s="992"/>
      <c r="AA418" s="54"/>
      <c r="AB418" s="464"/>
      <c r="AC418" s="340" t="str">
        <f>IFERROR(IF(AND('別紙様式3-2（４・５月）'!O420="",W418&lt;&gt;"",W418&lt;&gt;"―"),X418,X418*VLOOKUP(AG418,【参考】数式用4!$EY$3:$GF$106,MATCH(N418,【参考】数式用4!$EY$2:$GF$2,0))),"")</f>
        <v/>
      </c>
      <c r="AD418" s="462" t="str">
        <f t="shared" si="12"/>
        <v/>
      </c>
      <c r="AE418" s="420" t="str">
        <f t="shared" si="13"/>
        <v/>
      </c>
      <c r="AF418" s="333" t="str">
        <f>IF(O418="","",'別紙様式3-2（４・５月）'!O420&amp;'別紙様式3-2（４・５月）'!P420&amp;'別紙様式3-2（４・５月）'!Q420&amp;"から"&amp;O418)</f>
        <v/>
      </c>
      <c r="AG418" s="333" t="str">
        <f>IF(OR(W418="",W418="―"),"",'別紙様式3-2（４・５月）'!O420&amp;'別紙様式3-2（４・５月）'!P420&amp;'別紙様式3-2（４・５月）'!Q420&amp;"から"&amp;W418)</f>
        <v/>
      </c>
    </row>
    <row r="419" spans="1:41" ht="25" customHeight="1">
      <c r="A419" s="334">
        <v>402</v>
      </c>
      <c r="B419" s="909" t="str">
        <f>IF(基本情報入力シート!C458="","",基本情報入力シート!C458)</f>
        <v/>
      </c>
      <c r="C419" s="909"/>
      <c r="D419" s="909"/>
      <c r="E419" s="909"/>
      <c r="F419" s="909"/>
      <c r="G419" s="909"/>
      <c r="H419" s="909"/>
      <c r="I419" s="909"/>
      <c r="J419" s="325" t="str">
        <f>IF(基本情報入力シート!M458="","",基本情報入力シート!M458)</f>
        <v/>
      </c>
      <c r="K419" s="325" t="str">
        <f>IF(基本情報入力シート!R458="","",基本情報入力シート!R458)</f>
        <v/>
      </c>
      <c r="L419" s="325" t="str">
        <f>IF(基本情報入力シート!W458="","",基本情報入力シート!W458)</f>
        <v/>
      </c>
      <c r="M419" s="335" t="str">
        <f>IF(基本情報入力シート!X458="","",基本情報入力シート!X458)</f>
        <v/>
      </c>
      <c r="N419" s="339" t="str">
        <f>IF(基本情報入力シート!Y458="","",基本情報入力シート!Y458)</f>
        <v/>
      </c>
      <c r="O419" s="44"/>
      <c r="P419" s="1011"/>
      <c r="Q419" s="1011"/>
      <c r="R419" s="475" t="str">
        <f>IFERROR(IF(OR('別紙様式3-2（４・５月）'!Z421="ベア加算",'別紙様式3-2（４・５月）'!R421=""),"",P419*VLOOKUP(N419,【参考】数式用!$AD$2:$AH$37,MATCH(O419,【参考】数式用!$K$4:$N$4,0)+1,0)),"")</f>
        <v/>
      </c>
      <c r="S419" s="54"/>
      <c r="T419" s="1011"/>
      <c r="U419" s="1011"/>
      <c r="V419" s="483" t="str">
        <f>IFERROR(IF(AND('別紙様式3-2（４・５月）'!O421="",O419&lt;&gt;""),P419,P419*VLOOKUP(AF419,【参考】数式用4!$EY$3:$GF$106,MATCH(N419,【参考】数式用4!$EY$2:$GF$2,0))),"")</f>
        <v/>
      </c>
      <c r="W419" s="44"/>
      <c r="X419" s="464"/>
      <c r="Y419" s="992" t="str">
        <f>IFERROR(IF(OR('別紙様式3-2（４・５月）'!R421="",'別紙様式3-2（４・５月）'!Z421="ベア加算"),"",X419*VLOOKUP(N419,【参考】数式用!$AD$2:$AH$37,MATCH(W419,【参考】数式用!$K$4:$N$4,0)+1,0)),"")</f>
        <v/>
      </c>
      <c r="Z419" s="992"/>
      <c r="AA419" s="54"/>
      <c r="AB419" s="464"/>
      <c r="AC419" s="340" t="str">
        <f>IFERROR(IF(AND('別紙様式3-2（４・５月）'!O421="",W419&lt;&gt;"",W419&lt;&gt;"―"),X419,X419*VLOOKUP(AG419,【参考】数式用4!$EY$3:$GF$106,MATCH(N419,【参考】数式用4!$EY$2:$GF$2,0))),"")</f>
        <v/>
      </c>
      <c r="AD419" s="462" t="str">
        <f t="shared" si="12"/>
        <v/>
      </c>
      <c r="AE419" s="420" t="str">
        <f t="shared" si="13"/>
        <v/>
      </c>
      <c r="AF419" s="333" t="str">
        <f>IF(O419="","",'別紙様式3-2（４・５月）'!O421&amp;'別紙様式3-2（４・５月）'!P421&amp;'別紙様式3-2（４・５月）'!Q421&amp;"から"&amp;O419)</f>
        <v/>
      </c>
      <c r="AG419" s="333" t="str">
        <f>IF(OR(W419="",W419="―"),"",'別紙様式3-2（４・５月）'!O421&amp;'別紙様式3-2（４・５月）'!P421&amp;'別紙様式3-2（４・５月）'!Q421&amp;"から"&amp;W419)</f>
        <v/>
      </c>
    </row>
    <row r="420" spans="1:41" ht="25" customHeight="1">
      <c r="A420" s="334">
        <v>403</v>
      </c>
      <c r="B420" s="909" t="str">
        <f>IF(基本情報入力シート!C459="","",基本情報入力シート!C459)</f>
        <v/>
      </c>
      <c r="C420" s="909"/>
      <c r="D420" s="909"/>
      <c r="E420" s="909"/>
      <c r="F420" s="909"/>
      <c r="G420" s="909"/>
      <c r="H420" s="909"/>
      <c r="I420" s="909"/>
      <c r="J420" s="325" t="str">
        <f>IF(基本情報入力シート!M459="","",基本情報入力シート!M459)</f>
        <v/>
      </c>
      <c r="K420" s="325" t="str">
        <f>IF(基本情報入力シート!R459="","",基本情報入力シート!R459)</f>
        <v/>
      </c>
      <c r="L420" s="325" t="str">
        <f>IF(基本情報入力シート!W459="","",基本情報入力シート!W459)</f>
        <v/>
      </c>
      <c r="M420" s="335" t="str">
        <f>IF(基本情報入力シート!X459="","",基本情報入力シート!X459)</f>
        <v/>
      </c>
      <c r="N420" s="339" t="str">
        <f>IF(基本情報入力シート!Y459="","",基本情報入力シート!Y459)</f>
        <v/>
      </c>
      <c r="O420" s="44"/>
      <c r="P420" s="1011"/>
      <c r="Q420" s="1011"/>
      <c r="R420" s="475" t="str">
        <f>IFERROR(IF(OR('別紙様式3-2（４・５月）'!Z422="ベア加算",'別紙様式3-2（４・５月）'!R422=""),"",P420*VLOOKUP(N420,【参考】数式用!$AD$2:$AH$37,MATCH(O420,【参考】数式用!$K$4:$N$4,0)+1,0)),"")</f>
        <v/>
      </c>
      <c r="S420" s="54"/>
      <c r="T420" s="1011"/>
      <c r="U420" s="1011"/>
      <c r="V420" s="483" t="str">
        <f>IFERROR(IF(AND('別紙様式3-2（４・５月）'!O422="",O420&lt;&gt;""),P420,P420*VLOOKUP(AF420,【参考】数式用4!$EY$3:$GF$106,MATCH(N420,【参考】数式用4!$EY$2:$GF$2,0))),"")</f>
        <v/>
      </c>
      <c r="W420" s="44"/>
      <c r="X420" s="464"/>
      <c r="Y420" s="992" t="str">
        <f>IFERROR(IF(OR('別紙様式3-2（４・５月）'!R422="",'別紙様式3-2（４・５月）'!Z422="ベア加算"),"",X420*VLOOKUP(N420,【参考】数式用!$AD$2:$AH$37,MATCH(W420,【参考】数式用!$K$4:$N$4,0)+1,0)),"")</f>
        <v/>
      </c>
      <c r="Z420" s="992"/>
      <c r="AA420" s="54"/>
      <c r="AB420" s="464"/>
      <c r="AC420" s="340" t="str">
        <f>IFERROR(IF(AND('別紙様式3-2（４・５月）'!O422="",W420&lt;&gt;"",W420&lt;&gt;"―"),X420,X420*VLOOKUP(AG420,【参考】数式用4!$EY$3:$GF$106,MATCH(N420,【参考】数式用4!$EY$2:$GF$2,0))),"")</f>
        <v/>
      </c>
      <c r="AD420" s="462" t="str">
        <f t="shared" si="12"/>
        <v/>
      </c>
      <c r="AE420" s="420" t="str">
        <f t="shared" si="13"/>
        <v/>
      </c>
      <c r="AF420" s="333" t="str">
        <f>IF(O420="","",'別紙様式3-2（４・５月）'!O422&amp;'別紙様式3-2（４・５月）'!P422&amp;'別紙様式3-2（４・５月）'!Q422&amp;"から"&amp;O420)</f>
        <v/>
      </c>
      <c r="AG420" s="333" t="str">
        <f>IF(OR(W420="",W420="―"),"",'別紙様式3-2（４・５月）'!O422&amp;'別紙様式3-2（４・５月）'!P422&amp;'別紙様式3-2（４・５月）'!Q422&amp;"から"&amp;W420)</f>
        <v/>
      </c>
    </row>
    <row r="421" spans="1:41" ht="25" customHeight="1">
      <c r="A421" s="334">
        <v>404</v>
      </c>
      <c r="B421" s="909" t="str">
        <f>IF(基本情報入力シート!C460="","",基本情報入力シート!C460)</f>
        <v/>
      </c>
      <c r="C421" s="909"/>
      <c r="D421" s="909"/>
      <c r="E421" s="909"/>
      <c r="F421" s="909"/>
      <c r="G421" s="909"/>
      <c r="H421" s="909"/>
      <c r="I421" s="909"/>
      <c r="J421" s="325" t="str">
        <f>IF(基本情報入力シート!M460="","",基本情報入力シート!M460)</f>
        <v/>
      </c>
      <c r="K421" s="325" t="str">
        <f>IF(基本情報入力シート!R460="","",基本情報入力シート!R460)</f>
        <v/>
      </c>
      <c r="L421" s="325" t="str">
        <f>IF(基本情報入力シート!W460="","",基本情報入力シート!W460)</f>
        <v/>
      </c>
      <c r="M421" s="335" t="str">
        <f>IF(基本情報入力シート!X460="","",基本情報入力シート!X460)</f>
        <v/>
      </c>
      <c r="N421" s="339" t="str">
        <f>IF(基本情報入力シート!Y460="","",基本情報入力シート!Y460)</f>
        <v/>
      </c>
      <c r="O421" s="44"/>
      <c r="P421" s="1011"/>
      <c r="Q421" s="1011"/>
      <c r="R421" s="475" t="str">
        <f>IFERROR(IF(OR('別紙様式3-2（４・５月）'!Z423="ベア加算",'別紙様式3-2（４・５月）'!R423=""),"",P421*VLOOKUP(N421,【参考】数式用!$AD$2:$AH$37,MATCH(O421,【参考】数式用!$K$4:$N$4,0)+1,0)),"")</f>
        <v/>
      </c>
      <c r="S421" s="54"/>
      <c r="T421" s="1011"/>
      <c r="U421" s="1011"/>
      <c r="V421" s="483" t="str">
        <f>IFERROR(IF(AND('別紙様式3-2（４・５月）'!O423="",O421&lt;&gt;""),P421,P421*VLOOKUP(AF421,【参考】数式用4!$EY$3:$GF$106,MATCH(N421,【参考】数式用4!$EY$2:$GF$2,0))),"")</f>
        <v/>
      </c>
      <c r="W421" s="44"/>
      <c r="X421" s="464"/>
      <c r="Y421" s="992" t="str">
        <f>IFERROR(IF(OR('別紙様式3-2（４・５月）'!R423="",'別紙様式3-2（４・５月）'!Z423="ベア加算"),"",X421*VLOOKUP(N421,【参考】数式用!$AD$2:$AH$37,MATCH(W421,【参考】数式用!$K$4:$N$4,0)+1,0)),"")</f>
        <v/>
      </c>
      <c r="Z421" s="992"/>
      <c r="AA421" s="54"/>
      <c r="AB421" s="464"/>
      <c r="AC421" s="340" t="str">
        <f>IFERROR(IF(AND('別紙様式3-2（４・５月）'!O423="",W421&lt;&gt;"",W421&lt;&gt;"―"),X421,X421*VLOOKUP(AG421,【参考】数式用4!$EY$3:$GF$106,MATCH(N421,【参考】数式用4!$EY$2:$GF$2,0))),"")</f>
        <v/>
      </c>
      <c r="AD421" s="462" t="str">
        <f t="shared" si="12"/>
        <v/>
      </c>
      <c r="AE421" s="420" t="str">
        <f t="shared" si="13"/>
        <v/>
      </c>
      <c r="AF421" s="333" t="str">
        <f>IF(O421="","",'別紙様式3-2（４・５月）'!O423&amp;'別紙様式3-2（４・５月）'!P423&amp;'別紙様式3-2（４・５月）'!Q423&amp;"から"&amp;O421)</f>
        <v/>
      </c>
      <c r="AG421" s="333" t="str">
        <f>IF(OR(W421="",W421="―"),"",'別紙様式3-2（４・５月）'!O423&amp;'別紙様式3-2（４・５月）'!P423&amp;'別紙様式3-2（４・５月）'!Q423&amp;"から"&amp;W421)</f>
        <v/>
      </c>
    </row>
    <row r="422" spans="1:41" ht="25" customHeight="1">
      <c r="A422" s="334">
        <v>405</v>
      </c>
      <c r="B422" s="909" t="str">
        <f>IF(基本情報入力シート!C461="","",基本情報入力シート!C461)</f>
        <v/>
      </c>
      <c r="C422" s="909"/>
      <c r="D422" s="909"/>
      <c r="E422" s="909"/>
      <c r="F422" s="909"/>
      <c r="G422" s="909"/>
      <c r="H422" s="909"/>
      <c r="I422" s="909"/>
      <c r="J422" s="325" t="str">
        <f>IF(基本情報入力シート!M461="","",基本情報入力シート!M461)</f>
        <v/>
      </c>
      <c r="K422" s="325" t="str">
        <f>IF(基本情報入力シート!R461="","",基本情報入力シート!R461)</f>
        <v/>
      </c>
      <c r="L422" s="325" t="str">
        <f>IF(基本情報入力シート!W461="","",基本情報入力シート!W461)</f>
        <v/>
      </c>
      <c r="M422" s="335" t="str">
        <f>IF(基本情報入力シート!X461="","",基本情報入力シート!X461)</f>
        <v/>
      </c>
      <c r="N422" s="339" t="str">
        <f>IF(基本情報入力シート!Y461="","",基本情報入力シート!Y461)</f>
        <v/>
      </c>
      <c r="O422" s="44"/>
      <c r="P422" s="1011"/>
      <c r="Q422" s="1011"/>
      <c r="R422" s="475" t="str">
        <f>IFERROR(IF(OR('別紙様式3-2（４・５月）'!Z424="ベア加算",'別紙様式3-2（４・５月）'!R424=""),"",P422*VLOOKUP(N422,【参考】数式用!$AD$2:$AH$37,MATCH(O422,【参考】数式用!$K$4:$N$4,0)+1,0)),"")</f>
        <v/>
      </c>
      <c r="S422" s="54"/>
      <c r="T422" s="1011"/>
      <c r="U422" s="1011"/>
      <c r="V422" s="483" t="str">
        <f>IFERROR(IF(AND('別紙様式3-2（４・５月）'!O424="",O422&lt;&gt;""),P422,P422*VLOOKUP(AF422,【参考】数式用4!$EY$3:$GF$106,MATCH(N422,【参考】数式用4!$EY$2:$GF$2,0))),"")</f>
        <v/>
      </c>
      <c r="W422" s="44"/>
      <c r="X422" s="464"/>
      <c r="Y422" s="992" t="str">
        <f>IFERROR(IF(OR('別紙様式3-2（４・５月）'!R424="",'別紙様式3-2（４・５月）'!Z424="ベア加算"),"",X422*VLOOKUP(N422,【参考】数式用!$AD$2:$AH$37,MATCH(W422,【参考】数式用!$K$4:$N$4,0)+1,0)),"")</f>
        <v/>
      </c>
      <c r="Z422" s="992"/>
      <c r="AA422" s="54"/>
      <c r="AB422" s="464"/>
      <c r="AC422" s="340" t="str">
        <f>IFERROR(IF(AND('別紙様式3-2（４・５月）'!O424="",W422&lt;&gt;"",W422&lt;&gt;"―"),X422,X422*VLOOKUP(AG422,【参考】数式用4!$EY$3:$GF$106,MATCH(N422,【参考】数式用4!$EY$2:$GF$2,0))),"")</f>
        <v/>
      </c>
      <c r="AD422" s="462" t="str">
        <f t="shared" si="12"/>
        <v/>
      </c>
      <c r="AE422" s="420" t="str">
        <f t="shared" si="13"/>
        <v/>
      </c>
      <c r="AF422" s="333" t="str">
        <f>IF(O422="","",'別紙様式3-2（４・５月）'!O424&amp;'別紙様式3-2（４・５月）'!P424&amp;'別紙様式3-2（４・５月）'!Q424&amp;"から"&amp;O422)</f>
        <v/>
      </c>
      <c r="AG422" s="333" t="str">
        <f>IF(OR(W422="",W422="―"),"",'別紙様式3-2（４・５月）'!O424&amp;'別紙様式3-2（４・５月）'!P424&amp;'別紙様式3-2（４・５月）'!Q424&amp;"から"&amp;W422)</f>
        <v/>
      </c>
    </row>
    <row r="423" spans="1:41" ht="25" customHeight="1">
      <c r="A423" s="334">
        <v>406</v>
      </c>
      <c r="B423" s="909" t="str">
        <f>IF(基本情報入力シート!C462="","",基本情報入力シート!C462)</f>
        <v/>
      </c>
      <c r="C423" s="909"/>
      <c r="D423" s="909"/>
      <c r="E423" s="909"/>
      <c r="F423" s="909"/>
      <c r="G423" s="909"/>
      <c r="H423" s="909"/>
      <c r="I423" s="909"/>
      <c r="J423" s="325" t="str">
        <f>IF(基本情報入力シート!M462="","",基本情報入力シート!M462)</f>
        <v/>
      </c>
      <c r="K423" s="325" t="str">
        <f>IF(基本情報入力シート!R462="","",基本情報入力シート!R462)</f>
        <v/>
      </c>
      <c r="L423" s="325" t="str">
        <f>IF(基本情報入力シート!W462="","",基本情報入力シート!W462)</f>
        <v/>
      </c>
      <c r="M423" s="335" t="str">
        <f>IF(基本情報入力シート!X462="","",基本情報入力シート!X462)</f>
        <v/>
      </c>
      <c r="N423" s="339" t="str">
        <f>IF(基本情報入力シート!Y462="","",基本情報入力シート!Y462)</f>
        <v/>
      </c>
      <c r="O423" s="44"/>
      <c r="P423" s="1011"/>
      <c r="Q423" s="1011"/>
      <c r="R423" s="475" t="str">
        <f>IFERROR(IF(OR('別紙様式3-2（４・５月）'!Z425="ベア加算",'別紙様式3-2（４・５月）'!R425=""),"",P423*VLOOKUP(N423,【参考】数式用!$AD$2:$AH$37,MATCH(O423,【参考】数式用!$K$4:$N$4,0)+1,0)),"")</f>
        <v/>
      </c>
      <c r="S423" s="54"/>
      <c r="T423" s="1011"/>
      <c r="U423" s="1011"/>
      <c r="V423" s="483" t="str">
        <f>IFERROR(IF(AND('別紙様式3-2（４・５月）'!O425="",O423&lt;&gt;""),P423,P423*VLOOKUP(AF423,【参考】数式用4!$EY$3:$GF$106,MATCH(N423,【参考】数式用4!$EY$2:$GF$2,0))),"")</f>
        <v/>
      </c>
      <c r="W423" s="44"/>
      <c r="X423" s="464"/>
      <c r="Y423" s="992" t="str">
        <f>IFERROR(IF(OR('別紙様式3-2（４・５月）'!R425="",'別紙様式3-2（４・５月）'!Z425="ベア加算"),"",X423*VLOOKUP(N423,【参考】数式用!$AD$2:$AH$37,MATCH(W423,【参考】数式用!$K$4:$N$4,0)+1,0)),"")</f>
        <v/>
      </c>
      <c r="Z423" s="992"/>
      <c r="AA423" s="54"/>
      <c r="AB423" s="464"/>
      <c r="AC423" s="340" t="str">
        <f>IFERROR(IF(AND('別紙様式3-2（４・５月）'!O425="",W423&lt;&gt;"",W423&lt;&gt;"―"),X423,X423*VLOOKUP(AG423,【参考】数式用4!$EY$3:$GF$106,MATCH(N423,【参考】数式用4!$EY$2:$GF$2,0))),"")</f>
        <v/>
      </c>
      <c r="AD423" s="462" t="str">
        <f t="shared" si="12"/>
        <v/>
      </c>
      <c r="AE423" s="420" t="str">
        <f t="shared" si="13"/>
        <v/>
      </c>
      <c r="AF423" s="333" t="str">
        <f>IF(O423="","",'別紙様式3-2（４・５月）'!O425&amp;'別紙様式3-2（４・５月）'!P425&amp;'別紙様式3-2（４・５月）'!Q425&amp;"から"&amp;O423)</f>
        <v/>
      </c>
      <c r="AG423" s="333" t="str">
        <f>IF(OR(W423="",W423="―"),"",'別紙様式3-2（４・５月）'!O425&amp;'別紙様式3-2（４・５月）'!P425&amp;'別紙様式3-2（４・５月）'!Q425&amp;"から"&amp;W423)</f>
        <v/>
      </c>
    </row>
    <row r="424" spans="1:41" ht="25" customHeight="1">
      <c r="A424" s="334">
        <v>407</v>
      </c>
      <c r="B424" s="909" t="str">
        <f>IF(基本情報入力シート!C463="","",基本情報入力シート!C463)</f>
        <v/>
      </c>
      <c r="C424" s="909"/>
      <c r="D424" s="909"/>
      <c r="E424" s="909"/>
      <c r="F424" s="909"/>
      <c r="G424" s="909"/>
      <c r="H424" s="909"/>
      <c r="I424" s="909"/>
      <c r="J424" s="325" t="str">
        <f>IF(基本情報入力シート!M463="","",基本情報入力シート!M463)</f>
        <v/>
      </c>
      <c r="K424" s="325" t="str">
        <f>IF(基本情報入力シート!R463="","",基本情報入力シート!R463)</f>
        <v/>
      </c>
      <c r="L424" s="325" t="str">
        <f>IF(基本情報入力シート!W463="","",基本情報入力シート!W463)</f>
        <v/>
      </c>
      <c r="M424" s="335" t="str">
        <f>IF(基本情報入力シート!X463="","",基本情報入力シート!X463)</f>
        <v/>
      </c>
      <c r="N424" s="339" t="str">
        <f>IF(基本情報入力シート!Y463="","",基本情報入力シート!Y463)</f>
        <v/>
      </c>
      <c r="O424" s="44"/>
      <c r="P424" s="1011"/>
      <c r="Q424" s="1011"/>
      <c r="R424" s="475" t="str">
        <f>IFERROR(IF(OR('別紙様式3-2（４・５月）'!Z426="ベア加算",'別紙様式3-2（４・５月）'!R426=""),"",P424*VLOOKUP(N424,【参考】数式用!$AD$2:$AH$37,MATCH(O424,【参考】数式用!$K$4:$N$4,0)+1,0)),"")</f>
        <v/>
      </c>
      <c r="S424" s="54"/>
      <c r="T424" s="1011"/>
      <c r="U424" s="1011"/>
      <c r="V424" s="483" t="str">
        <f>IFERROR(IF(AND('別紙様式3-2（４・５月）'!O426="",O424&lt;&gt;""),P424,P424*VLOOKUP(AF424,【参考】数式用4!$EY$3:$GF$106,MATCH(N424,【参考】数式用4!$EY$2:$GF$2,0))),"")</f>
        <v/>
      </c>
      <c r="W424" s="44"/>
      <c r="X424" s="464"/>
      <c r="Y424" s="992" t="str">
        <f>IFERROR(IF(OR('別紙様式3-2（４・５月）'!R426="",'別紙様式3-2（４・５月）'!Z426="ベア加算"),"",X424*VLOOKUP(N424,【参考】数式用!$AD$2:$AH$37,MATCH(W424,【参考】数式用!$K$4:$N$4,0)+1,0)),"")</f>
        <v/>
      </c>
      <c r="Z424" s="992"/>
      <c r="AA424" s="54"/>
      <c r="AB424" s="464"/>
      <c r="AC424" s="340" t="str">
        <f>IFERROR(IF(AND('別紙様式3-2（４・５月）'!O426="",W424&lt;&gt;"",W424&lt;&gt;"―"),X424,X424*VLOOKUP(AG424,【参考】数式用4!$EY$3:$GF$106,MATCH(N424,【参考】数式用4!$EY$2:$GF$2,0))),"")</f>
        <v/>
      </c>
      <c r="AD424" s="462" t="str">
        <f t="shared" si="12"/>
        <v/>
      </c>
      <c r="AE424" s="420" t="str">
        <f t="shared" si="13"/>
        <v/>
      </c>
      <c r="AF424" s="333" t="str">
        <f>IF(O424="","",'別紙様式3-2（４・５月）'!O426&amp;'別紙様式3-2（４・５月）'!P426&amp;'別紙様式3-2（４・５月）'!Q426&amp;"から"&amp;O424)</f>
        <v/>
      </c>
      <c r="AG424" s="333" t="str">
        <f>IF(OR(W424="",W424="―"),"",'別紙様式3-2（４・５月）'!O426&amp;'別紙様式3-2（４・５月）'!P426&amp;'別紙様式3-2（４・５月）'!Q426&amp;"から"&amp;W424)</f>
        <v/>
      </c>
    </row>
    <row r="425" spans="1:41" ht="25" customHeight="1">
      <c r="A425" s="334">
        <v>408</v>
      </c>
      <c r="B425" s="909" t="str">
        <f>IF(基本情報入力シート!C464="","",基本情報入力シート!C464)</f>
        <v/>
      </c>
      <c r="C425" s="909"/>
      <c r="D425" s="909"/>
      <c r="E425" s="909"/>
      <c r="F425" s="909"/>
      <c r="G425" s="909"/>
      <c r="H425" s="909"/>
      <c r="I425" s="909"/>
      <c r="J425" s="325" t="str">
        <f>IF(基本情報入力シート!M464="","",基本情報入力シート!M464)</f>
        <v/>
      </c>
      <c r="K425" s="325" t="str">
        <f>IF(基本情報入力シート!R464="","",基本情報入力シート!R464)</f>
        <v/>
      </c>
      <c r="L425" s="325" t="str">
        <f>IF(基本情報入力シート!W464="","",基本情報入力シート!W464)</f>
        <v/>
      </c>
      <c r="M425" s="335" t="str">
        <f>IF(基本情報入力シート!X464="","",基本情報入力シート!X464)</f>
        <v/>
      </c>
      <c r="N425" s="339" t="str">
        <f>IF(基本情報入力シート!Y464="","",基本情報入力シート!Y464)</f>
        <v/>
      </c>
      <c r="O425" s="44"/>
      <c r="P425" s="1011"/>
      <c r="Q425" s="1011"/>
      <c r="R425" s="475" t="str">
        <f>IFERROR(IF(OR('別紙様式3-2（４・５月）'!Z427="ベア加算",'別紙様式3-2（４・５月）'!R427=""),"",P425*VLOOKUP(N425,【参考】数式用!$AD$2:$AH$37,MATCH(O425,【参考】数式用!$K$4:$N$4,0)+1,0)),"")</f>
        <v/>
      </c>
      <c r="S425" s="54"/>
      <c r="T425" s="1011"/>
      <c r="U425" s="1011"/>
      <c r="V425" s="483" t="str">
        <f>IFERROR(IF(AND('別紙様式3-2（４・５月）'!O427="",O425&lt;&gt;""),P425,P425*VLOOKUP(AF425,【参考】数式用4!$EY$3:$GF$106,MATCH(N425,【参考】数式用4!$EY$2:$GF$2,0))),"")</f>
        <v/>
      </c>
      <c r="W425" s="44"/>
      <c r="X425" s="464"/>
      <c r="Y425" s="992" t="str">
        <f>IFERROR(IF(OR('別紙様式3-2（４・５月）'!R427="",'別紙様式3-2（４・５月）'!Z427="ベア加算"),"",X425*VLOOKUP(N425,【参考】数式用!$AD$2:$AH$37,MATCH(W425,【参考】数式用!$K$4:$N$4,0)+1,0)),"")</f>
        <v/>
      </c>
      <c r="Z425" s="992"/>
      <c r="AA425" s="54"/>
      <c r="AB425" s="464"/>
      <c r="AC425" s="340" t="str">
        <f>IFERROR(IF(AND('別紙様式3-2（４・５月）'!O427="",W425&lt;&gt;"",W425&lt;&gt;"―"),X425,X425*VLOOKUP(AG425,【参考】数式用4!$EY$3:$GF$106,MATCH(N425,【参考】数式用4!$EY$2:$GF$2,0))),"")</f>
        <v/>
      </c>
      <c r="AD425" s="462" t="str">
        <f t="shared" si="12"/>
        <v/>
      </c>
      <c r="AE425" s="420" t="str">
        <f t="shared" si="13"/>
        <v/>
      </c>
      <c r="AF425" s="333" t="str">
        <f>IF(O425="","",'別紙様式3-2（４・５月）'!O427&amp;'別紙様式3-2（４・５月）'!P427&amp;'別紙様式3-2（４・５月）'!Q427&amp;"から"&amp;O425)</f>
        <v/>
      </c>
      <c r="AG425" s="333" t="str">
        <f>IF(OR(W425="",W425="―"),"",'別紙様式3-2（４・５月）'!O427&amp;'別紙様式3-2（４・５月）'!P427&amp;'別紙様式3-2（４・５月）'!Q427&amp;"から"&amp;W425)</f>
        <v/>
      </c>
    </row>
    <row r="426" spans="1:41" ht="25" customHeight="1">
      <c r="A426" s="334">
        <v>409</v>
      </c>
      <c r="B426" s="909" t="str">
        <f>IF(基本情報入力シート!C465="","",基本情報入力シート!C465)</f>
        <v/>
      </c>
      <c r="C426" s="909"/>
      <c r="D426" s="909"/>
      <c r="E426" s="909"/>
      <c r="F426" s="909"/>
      <c r="G426" s="909"/>
      <c r="H426" s="909"/>
      <c r="I426" s="909"/>
      <c r="J426" s="325" t="str">
        <f>IF(基本情報入力シート!M465="","",基本情報入力シート!M465)</f>
        <v/>
      </c>
      <c r="K426" s="325" t="str">
        <f>IF(基本情報入力シート!R465="","",基本情報入力シート!R465)</f>
        <v/>
      </c>
      <c r="L426" s="325" t="str">
        <f>IF(基本情報入力シート!W465="","",基本情報入力シート!W465)</f>
        <v/>
      </c>
      <c r="M426" s="335" t="str">
        <f>IF(基本情報入力シート!X465="","",基本情報入力シート!X465)</f>
        <v/>
      </c>
      <c r="N426" s="339" t="str">
        <f>IF(基本情報入力シート!Y465="","",基本情報入力シート!Y465)</f>
        <v/>
      </c>
      <c r="O426" s="44"/>
      <c r="P426" s="1011"/>
      <c r="Q426" s="1011"/>
      <c r="R426" s="475" t="str">
        <f>IFERROR(IF(OR('別紙様式3-2（４・５月）'!Z428="ベア加算",'別紙様式3-2（４・５月）'!R428=""),"",P426*VLOOKUP(N426,【参考】数式用!$AD$2:$AH$37,MATCH(O426,【参考】数式用!$K$4:$N$4,0)+1,0)),"")</f>
        <v/>
      </c>
      <c r="S426" s="54"/>
      <c r="T426" s="1011"/>
      <c r="U426" s="1011"/>
      <c r="V426" s="483" t="str">
        <f>IFERROR(IF(AND('別紙様式3-2（４・５月）'!O428="",O426&lt;&gt;""),P426,P426*VLOOKUP(AF426,【参考】数式用4!$EY$3:$GF$106,MATCH(N426,【参考】数式用4!$EY$2:$GF$2,0))),"")</f>
        <v/>
      </c>
      <c r="W426" s="44"/>
      <c r="X426" s="464"/>
      <c r="Y426" s="992" t="str">
        <f>IFERROR(IF(OR('別紙様式3-2（４・５月）'!R428="",'別紙様式3-2（４・５月）'!Z428="ベア加算"),"",X426*VLOOKUP(N426,【参考】数式用!$AD$2:$AH$37,MATCH(W426,【参考】数式用!$K$4:$N$4,0)+1,0)),"")</f>
        <v/>
      </c>
      <c r="Z426" s="992"/>
      <c r="AA426" s="54"/>
      <c r="AB426" s="464"/>
      <c r="AC426" s="340" t="str">
        <f>IFERROR(IF(AND('別紙様式3-2（４・５月）'!O428="",W426&lt;&gt;"",W426&lt;&gt;"―"),X426,X426*VLOOKUP(AG426,【参考】数式用4!$EY$3:$GF$106,MATCH(N426,【参考】数式用4!$EY$2:$GF$2,0))),"")</f>
        <v/>
      </c>
      <c r="AD426" s="462" t="str">
        <f t="shared" si="12"/>
        <v/>
      </c>
      <c r="AE426" s="420" t="str">
        <f t="shared" si="13"/>
        <v/>
      </c>
      <c r="AF426" s="333" t="str">
        <f>IF(O426="","",'別紙様式3-2（４・５月）'!O428&amp;'別紙様式3-2（４・５月）'!P428&amp;'別紙様式3-2（４・５月）'!Q428&amp;"から"&amp;O426)</f>
        <v/>
      </c>
      <c r="AG426" s="333" t="str">
        <f>IF(OR(W426="",W426="―"),"",'別紙様式3-2（４・５月）'!O428&amp;'別紙様式3-2（４・５月）'!P428&amp;'別紙様式3-2（４・５月）'!Q428&amp;"から"&amp;W426)</f>
        <v/>
      </c>
    </row>
    <row r="427" spans="1:41" ht="25" customHeight="1">
      <c r="A427" s="334">
        <v>410</v>
      </c>
      <c r="B427" s="909" t="str">
        <f>IF(基本情報入力シート!C466="","",基本情報入力シート!C466)</f>
        <v/>
      </c>
      <c r="C427" s="909"/>
      <c r="D427" s="909"/>
      <c r="E427" s="909"/>
      <c r="F427" s="909"/>
      <c r="G427" s="909"/>
      <c r="H427" s="909"/>
      <c r="I427" s="909"/>
      <c r="J427" s="325" t="str">
        <f>IF(基本情報入力シート!M466="","",基本情報入力シート!M466)</f>
        <v/>
      </c>
      <c r="K427" s="325" t="str">
        <f>IF(基本情報入力シート!R466="","",基本情報入力シート!R466)</f>
        <v/>
      </c>
      <c r="L427" s="325" t="str">
        <f>IF(基本情報入力シート!W466="","",基本情報入力シート!W466)</f>
        <v/>
      </c>
      <c r="M427" s="335" t="str">
        <f>IF(基本情報入力シート!X466="","",基本情報入力シート!X466)</f>
        <v/>
      </c>
      <c r="N427" s="339" t="str">
        <f>IF(基本情報入力シート!Y466="","",基本情報入力シート!Y466)</f>
        <v/>
      </c>
      <c r="O427" s="44"/>
      <c r="P427" s="1011"/>
      <c r="Q427" s="1011"/>
      <c r="R427" s="475" t="str">
        <f>IFERROR(IF(OR('別紙様式3-2（４・５月）'!Z429="ベア加算",'別紙様式3-2（４・５月）'!R429=""),"",P427*VLOOKUP(N427,【参考】数式用!$AD$2:$AH$37,MATCH(O427,【参考】数式用!$K$4:$N$4,0)+1,0)),"")</f>
        <v/>
      </c>
      <c r="S427" s="54"/>
      <c r="T427" s="1011"/>
      <c r="U427" s="1011"/>
      <c r="V427" s="483" t="str">
        <f>IFERROR(IF(AND('別紙様式3-2（４・５月）'!O429="",O427&lt;&gt;""),P427,P427*VLOOKUP(AF427,【参考】数式用4!$EY$3:$GF$106,MATCH(N427,【参考】数式用4!$EY$2:$GF$2,0))),"")</f>
        <v/>
      </c>
      <c r="W427" s="44"/>
      <c r="X427" s="464"/>
      <c r="Y427" s="992" t="str">
        <f>IFERROR(IF(OR('別紙様式3-2（４・５月）'!R429="",'別紙様式3-2（４・５月）'!Z429="ベア加算"),"",X427*VLOOKUP(N427,【参考】数式用!$AD$2:$AH$37,MATCH(W427,【参考】数式用!$K$4:$N$4,0)+1,0)),"")</f>
        <v/>
      </c>
      <c r="Z427" s="992"/>
      <c r="AA427" s="54"/>
      <c r="AB427" s="464"/>
      <c r="AC427" s="340" t="str">
        <f>IFERROR(IF(AND('別紙様式3-2（４・５月）'!O429="",W427&lt;&gt;"",W427&lt;&gt;"―"),X427,X427*VLOOKUP(AG427,【参考】数式用4!$EY$3:$GF$106,MATCH(N427,【参考】数式用4!$EY$2:$GF$2,0))),"")</f>
        <v/>
      </c>
      <c r="AD427" s="462" t="str">
        <f t="shared" si="12"/>
        <v/>
      </c>
      <c r="AE427" s="420" t="str">
        <f t="shared" si="13"/>
        <v/>
      </c>
      <c r="AF427" s="333" t="str">
        <f>IF(O427="","",'別紙様式3-2（４・５月）'!O429&amp;'別紙様式3-2（４・５月）'!P429&amp;'別紙様式3-2（４・５月）'!Q429&amp;"から"&amp;O427)</f>
        <v/>
      </c>
      <c r="AG427" s="333" t="str">
        <f>IF(OR(W427="",W427="―"),"",'別紙様式3-2（４・５月）'!O429&amp;'別紙様式3-2（４・５月）'!P429&amp;'別紙様式3-2（４・５月）'!Q429&amp;"から"&amp;W427)</f>
        <v/>
      </c>
    </row>
    <row r="428" spans="1:41" ht="25" customHeight="1">
      <c r="A428" s="334">
        <v>411</v>
      </c>
      <c r="B428" s="909" t="str">
        <f>IF(基本情報入力シート!C467="","",基本情報入力シート!C467)</f>
        <v/>
      </c>
      <c r="C428" s="909"/>
      <c r="D428" s="909"/>
      <c r="E428" s="909"/>
      <c r="F428" s="909"/>
      <c r="G428" s="909"/>
      <c r="H428" s="909"/>
      <c r="I428" s="909"/>
      <c r="J428" s="325" t="str">
        <f>IF(基本情報入力シート!M467="","",基本情報入力シート!M467)</f>
        <v/>
      </c>
      <c r="K428" s="325" t="str">
        <f>IF(基本情報入力シート!R467="","",基本情報入力シート!R467)</f>
        <v/>
      </c>
      <c r="L428" s="325" t="str">
        <f>IF(基本情報入力シート!W467="","",基本情報入力シート!W467)</f>
        <v/>
      </c>
      <c r="M428" s="335" t="str">
        <f>IF(基本情報入力シート!X467="","",基本情報入力シート!X467)</f>
        <v/>
      </c>
      <c r="N428" s="339" t="str">
        <f>IF(基本情報入力シート!Y467="","",基本情報入力シート!Y467)</f>
        <v/>
      </c>
      <c r="O428" s="44"/>
      <c r="P428" s="1011"/>
      <c r="Q428" s="1011"/>
      <c r="R428" s="475" t="str">
        <f>IFERROR(IF(OR('別紙様式3-2（４・５月）'!Z430="ベア加算",'別紙様式3-2（４・５月）'!R430=""),"",P428*VLOOKUP(N428,【参考】数式用!$AD$2:$AH$37,MATCH(O428,【参考】数式用!$K$4:$N$4,0)+1,0)),"")</f>
        <v/>
      </c>
      <c r="S428" s="54"/>
      <c r="T428" s="1011"/>
      <c r="U428" s="1011"/>
      <c r="V428" s="483" t="str">
        <f>IFERROR(IF(AND('別紙様式3-2（４・５月）'!O430="",O428&lt;&gt;""),P428,P428*VLOOKUP(AF428,【参考】数式用4!$EY$3:$GF$106,MATCH(N428,【参考】数式用4!$EY$2:$GF$2,0))),"")</f>
        <v/>
      </c>
      <c r="W428" s="44"/>
      <c r="X428" s="464"/>
      <c r="Y428" s="992" t="str">
        <f>IFERROR(IF(OR('別紙様式3-2（４・５月）'!R430="",'別紙様式3-2（４・５月）'!Z430="ベア加算"),"",X428*VLOOKUP(N428,【参考】数式用!$AD$2:$AH$37,MATCH(W428,【参考】数式用!$K$4:$N$4,0)+1,0)),"")</f>
        <v/>
      </c>
      <c r="Z428" s="992"/>
      <c r="AA428" s="54"/>
      <c r="AB428" s="464"/>
      <c r="AC428" s="340" t="str">
        <f>IFERROR(IF(AND('別紙様式3-2（４・５月）'!O430="",W428&lt;&gt;"",W428&lt;&gt;"―"),X428,X428*VLOOKUP(AG428,【参考】数式用4!$EY$3:$GF$106,MATCH(N428,【参考】数式用4!$EY$2:$GF$2,0))),"")</f>
        <v/>
      </c>
      <c r="AD428" s="462" t="str">
        <f t="shared" si="12"/>
        <v/>
      </c>
      <c r="AE428" s="420" t="str">
        <f t="shared" si="13"/>
        <v/>
      </c>
      <c r="AF428" s="333" t="str">
        <f>IF(O428="","",'別紙様式3-2（４・５月）'!O430&amp;'別紙様式3-2（４・５月）'!P430&amp;'別紙様式3-2（４・５月）'!Q430&amp;"から"&amp;O428)</f>
        <v/>
      </c>
      <c r="AG428" s="333" t="str">
        <f>IF(OR(W428="",W428="―"),"",'別紙様式3-2（４・５月）'!O430&amp;'別紙様式3-2（４・５月）'!P430&amp;'別紙様式3-2（４・５月）'!Q430&amp;"から"&amp;W428)</f>
        <v/>
      </c>
    </row>
    <row r="429" spans="1:41" ht="25" customHeight="1">
      <c r="A429" s="334">
        <v>412</v>
      </c>
      <c r="B429" s="909" t="str">
        <f>IF(基本情報入力シート!C468="","",基本情報入力シート!C468)</f>
        <v/>
      </c>
      <c r="C429" s="909"/>
      <c r="D429" s="909"/>
      <c r="E429" s="909"/>
      <c r="F429" s="909"/>
      <c r="G429" s="909"/>
      <c r="H429" s="909"/>
      <c r="I429" s="909"/>
      <c r="J429" s="325" t="str">
        <f>IF(基本情報入力シート!M468="","",基本情報入力シート!M468)</f>
        <v/>
      </c>
      <c r="K429" s="325" t="str">
        <f>IF(基本情報入力シート!R468="","",基本情報入力シート!R468)</f>
        <v/>
      </c>
      <c r="L429" s="325" t="str">
        <f>IF(基本情報入力シート!W468="","",基本情報入力シート!W468)</f>
        <v/>
      </c>
      <c r="M429" s="335" t="str">
        <f>IF(基本情報入力シート!X468="","",基本情報入力シート!X468)</f>
        <v/>
      </c>
      <c r="N429" s="339" t="str">
        <f>IF(基本情報入力シート!Y468="","",基本情報入力シート!Y468)</f>
        <v/>
      </c>
      <c r="O429" s="44"/>
      <c r="P429" s="1011"/>
      <c r="Q429" s="1011"/>
      <c r="R429" s="475" t="str">
        <f>IFERROR(IF(OR('別紙様式3-2（４・５月）'!Z431="ベア加算",'別紙様式3-2（４・５月）'!R431=""),"",P429*VLOOKUP(N429,【参考】数式用!$AD$2:$AH$37,MATCH(O429,【参考】数式用!$K$4:$N$4,0)+1,0)),"")</f>
        <v/>
      </c>
      <c r="S429" s="54"/>
      <c r="T429" s="1011"/>
      <c r="U429" s="1011"/>
      <c r="V429" s="483" t="str">
        <f>IFERROR(IF(AND('別紙様式3-2（４・５月）'!O431="",O429&lt;&gt;""),P429,P429*VLOOKUP(AF429,【参考】数式用4!$EY$3:$GF$106,MATCH(N429,【参考】数式用4!$EY$2:$GF$2,0))),"")</f>
        <v/>
      </c>
      <c r="W429" s="44"/>
      <c r="X429" s="464"/>
      <c r="Y429" s="992" t="str">
        <f>IFERROR(IF(OR('別紙様式3-2（４・５月）'!R431="",'別紙様式3-2（４・５月）'!Z431="ベア加算"),"",X429*VLOOKUP(N429,【参考】数式用!$AD$2:$AH$37,MATCH(W429,【参考】数式用!$K$4:$N$4,0)+1,0)),"")</f>
        <v/>
      </c>
      <c r="Z429" s="992"/>
      <c r="AA429" s="54"/>
      <c r="AB429" s="464"/>
      <c r="AC429" s="340" t="str">
        <f>IFERROR(IF(AND('別紙様式3-2（４・５月）'!O431="",W429&lt;&gt;"",W429&lt;&gt;"―"),X429,X429*VLOOKUP(AG429,【参考】数式用4!$EY$3:$GF$106,MATCH(N429,【参考】数式用4!$EY$2:$GF$2,0))),"")</f>
        <v/>
      </c>
      <c r="AD429" s="462" t="str">
        <f t="shared" si="12"/>
        <v/>
      </c>
      <c r="AE429" s="420" t="str">
        <f t="shared" si="13"/>
        <v/>
      </c>
      <c r="AF429" s="333" t="str">
        <f>IF(O429="","",'別紙様式3-2（４・５月）'!O431&amp;'別紙様式3-2（４・５月）'!P431&amp;'別紙様式3-2（４・５月）'!Q431&amp;"から"&amp;O429)</f>
        <v/>
      </c>
      <c r="AG429" s="333" t="str">
        <f>IF(OR(W429="",W429="―"),"",'別紙様式3-2（４・５月）'!O431&amp;'別紙様式3-2（４・５月）'!P431&amp;'別紙様式3-2（４・５月）'!Q431&amp;"から"&amp;W429)</f>
        <v/>
      </c>
    </row>
    <row r="430" spans="1:41" customFormat="1" ht="25" customHeight="1">
      <c r="A430" s="334">
        <v>413</v>
      </c>
      <c r="B430" s="909" t="str">
        <f>IF(基本情報入力シート!C469="","",基本情報入力シート!C469)</f>
        <v/>
      </c>
      <c r="C430" s="909"/>
      <c r="D430" s="909"/>
      <c r="E430" s="909"/>
      <c r="F430" s="909"/>
      <c r="G430" s="909"/>
      <c r="H430" s="909"/>
      <c r="I430" s="909"/>
      <c r="J430" s="325" t="str">
        <f>IF(基本情報入力シート!M469="","",基本情報入力シート!M469)</f>
        <v/>
      </c>
      <c r="K430" s="325" t="str">
        <f>IF(基本情報入力シート!R469="","",基本情報入力シート!R469)</f>
        <v/>
      </c>
      <c r="L430" s="325" t="str">
        <f>IF(基本情報入力シート!W469="","",基本情報入力シート!W469)</f>
        <v/>
      </c>
      <c r="M430" s="335" t="str">
        <f>IF(基本情報入力シート!X469="","",基本情報入力シート!X469)</f>
        <v/>
      </c>
      <c r="N430" s="339" t="str">
        <f>IF(基本情報入力シート!Y469="","",基本情報入力シート!Y469)</f>
        <v/>
      </c>
      <c r="O430" s="44"/>
      <c r="P430" s="1011"/>
      <c r="Q430" s="1011"/>
      <c r="R430" s="475" t="str">
        <f>IFERROR(IF(OR('別紙様式3-2（４・５月）'!Z432="ベア加算",'別紙様式3-2（４・５月）'!R432=""),"",P430*VLOOKUP(N430,【参考】数式用!$AD$2:$AH$37,MATCH(O430,【参考】数式用!$K$4:$N$4,0)+1,0)),"")</f>
        <v/>
      </c>
      <c r="S430" s="54"/>
      <c r="T430" s="1011"/>
      <c r="U430" s="1011"/>
      <c r="V430" s="483" t="str">
        <f>IFERROR(IF(AND('別紙様式3-2（４・５月）'!O432="",O430&lt;&gt;""),P430,P430*VLOOKUP(AF430,【参考】数式用4!$EY$3:$GF$106,MATCH(N430,【参考】数式用4!$EY$2:$GF$2,0))),"")</f>
        <v/>
      </c>
      <c r="W430" s="44"/>
      <c r="X430" s="464"/>
      <c r="Y430" s="992" t="str">
        <f>IFERROR(IF(OR('別紙様式3-2（４・５月）'!R432="",'別紙様式3-2（４・５月）'!Z432="ベア加算"),"",X430*VLOOKUP(N430,【参考】数式用!$AD$2:$AH$37,MATCH(W430,【参考】数式用!$K$4:$N$4,0)+1,0)),"")</f>
        <v/>
      </c>
      <c r="Z430" s="992"/>
      <c r="AA430" s="54"/>
      <c r="AB430" s="464"/>
      <c r="AC430" s="340" t="str">
        <f>IFERROR(IF(AND('別紙様式3-2（４・５月）'!O432="",W430&lt;&gt;"",W430&lt;&gt;"―"),X430,X430*VLOOKUP(AG430,【参考】数式用4!$EY$3:$GF$106,MATCH(N430,【参考】数式用4!$EY$2:$GF$2,0))),"")</f>
        <v/>
      </c>
      <c r="AD430" s="462" t="str">
        <f t="shared" si="12"/>
        <v/>
      </c>
      <c r="AE430" s="420" t="str">
        <f t="shared" si="13"/>
        <v/>
      </c>
      <c r="AF430" s="333" t="str">
        <f>IF(O430="","",'別紙様式3-2（４・５月）'!O432&amp;'別紙様式3-2（４・５月）'!P432&amp;'別紙様式3-2（４・５月）'!Q432&amp;"から"&amp;O430)</f>
        <v/>
      </c>
      <c r="AG430" s="333" t="str">
        <f>IF(OR(W430="",W430="―"),"",'別紙様式3-2（４・５月）'!O432&amp;'別紙様式3-2（４・５月）'!P432&amp;'別紙様式3-2（４・５月）'!Q432&amp;"から"&amp;W430)</f>
        <v/>
      </c>
      <c r="AH430" s="306"/>
      <c r="AI430" s="306"/>
      <c r="AJ430" s="306"/>
      <c r="AK430" s="306"/>
      <c r="AL430" s="306"/>
      <c r="AM430" s="306"/>
      <c r="AN430" s="306"/>
      <c r="AO430" s="306"/>
    </row>
    <row r="431" spans="1:41" customFormat="1" ht="25" customHeight="1">
      <c r="A431" s="334">
        <v>414</v>
      </c>
      <c r="B431" s="909" t="str">
        <f>IF(基本情報入力シート!C470="","",基本情報入力シート!C470)</f>
        <v/>
      </c>
      <c r="C431" s="909"/>
      <c r="D431" s="909"/>
      <c r="E431" s="909"/>
      <c r="F431" s="909"/>
      <c r="G431" s="909"/>
      <c r="H431" s="909"/>
      <c r="I431" s="909"/>
      <c r="J431" s="325" t="str">
        <f>IF(基本情報入力シート!M470="","",基本情報入力シート!M470)</f>
        <v/>
      </c>
      <c r="K431" s="325" t="str">
        <f>IF(基本情報入力シート!R470="","",基本情報入力シート!R470)</f>
        <v/>
      </c>
      <c r="L431" s="325" t="str">
        <f>IF(基本情報入力シート!W470="","",基本情報入力シート!W470)</f>
        <v/>
      </c>
      <c r="M431" s="335" t="str">
        <f>IF(基本情報入力シート!X470="","",基本情報入力シート!X470)</f>
        <v/>
      </c>
      <c r="N431" s="339" t="str">
        <f>IF(基本情報入力シート!Y470="","",基本情報入力シート!Y470)</f>
        <v/>
      </c>
      <c r="O431" s="44"/>
      <c r="P431" s="1011"/>
      <c r="Q431" s="1011"/>
      <c r="R431" s="475" t="str">
        <f>IFERROR(IF(OR('別紙様式3-2（４・５月）'!Z433="ベア加算",'別紙様式3-2（４・５月）'!R433=""),"",P431*VLOOKUP(N431,【参考】数式用!$AD$2:$AH$37,MATCH(O431,【参考】数式用!$K$4:$N$4,0)+1,0)),"")</f>
        <v/>
      </c>
      <c r="S431" s="54"/>
      <c r="T431" s="1011"/>
      <c r="U431" s="1011"/>
      <c r="V431" s="483" t="str">
        <f>IFERROR(IF(AND('別紙様式3-2（４・５月）'!O433="",O431&lt;&gt;""),P431,P431*VLOOKUP(AF431,【参考】数式用4!$EY$3:$GF$106,MATCH(N431,【参考】数式用4!$EY$2:$GF$2,0))),"")</f>
        <v/>
      </c>
      <c r="W431" s="44"/>
      <c r="X431" s="464"/>
      <c r="Y431" s="992" t="str">
        <f>IFERROR(IF(OR('別紙様式3-2（４・５月）'!R433="",'別紙様式3-2（４・５月）'!Z433="ベア加算"),"",X431*VLOOKUP(N431,【参考】数式用!$AD$2:$AH$37,MATCH(W431,【参考】数式用!$K$4:$N$4,0)+1,0)),"")</f>
        <v/>
      </c>
      <c r="Z431" s="992"/>
      <c r="AA431" s="54"/>
      <c r="AB431" s="464"/>
      <c r="AC431" s="340" t="str">
        <f>IFERROR(IF(AND('別紙様式3-2（４・５月）'!O433="",W431&lt;&gt;"",W431&lt;&gt;"―"),X431,X431*VLOOKUP(AG431,【参考】数式用4!$EY$3:$GF$106,MATCH(N431,【参考】数式用4!$EY$2:$GF$2,0))),"")</f>
        <v/>
      </c>
      <c r="AD431" s="462" t="str">
        <f t="shared" si="12"/>
        <v/>
      </c>
      <c r="AE431" s="420" t="str">
        <f t="shared" si="13"/>
        <v/>
      </c>
      <c r="AF431" s="333" t="str">
        <f>IF(O431="","",'別紙様式3-2（４・５月）'!O433&amp;'別紙様式3-2（４・５月）'!P433&amp;'別紙様式3-2（４・５月）'!Q433&amp;"から"&amp;O431)</f>
        <v/>
      </c>
      <c r="AG431" s="333" t="str">
        <f>IF(OR(W431="",W431="―"),"",'別紙様式3-2（４・５月）'!O433&amp;'別紙様式3-2（４・５月）'!P433&amp;'別紙様式3-2（４・５月）'!Q433&amp;"から"&amp;W431)</f>
        <v/>
      </c>
      <c r="AH431" s="306"/>
      <c r="AI431" s="306"/>
      <c r="AJ431" s="306"/>
      <c r="AK431" s="306"/>
      <c r="AL431" s="306"/>
      <c r="AM431" s="306"/>
      <c r="AN431" s="306"/>
      <c r="AO431" s="306"/>
    </row>
    <row r="432" spans="1:41" customFormat="1" ht="25" customHeight="1">
      <c r="A432" s="334">
        <v>415</v>
      </c>
      <c r="B432" s="909" t="str">
        <f>IF(基本情報入力シート!C471="","",基本情報入力シート!C471)</f>
        <v/>
      </c>
      <c r="C432" s="909"/>
      <c r="D432" s="909"/>
      <c r="E432" s="909"/>
      <c r="F432" s="909"/>
      <c r="G432" s="909"/>
      <c r="H432" s="909"/>
      <c r="I432" s="909"/>
      <c r="J432" s="325" t="str">
        <f>IF(基本情報入力シート!M471="","",基本情報入力シート!M471)</f>
        <v/>
      </c>
      <c r="K432" s="325" t="str">
        <f>IF(基本情報入力シート!R471="","",基本情報入力シート!R471)</f>
        <v/>
      </c>
      <c r="L432" s="325" t="str">
        <f>IF(基本情報入力シート!W471="","",基本情報入力シート!W471)</f>
        <v/>
      </c>
      <c r="M432" s="335" t="str">
        <f>IF(基本情報入力シート!X471="","",基本情報入力シート!X471)</f>
        <v/>
      </c>
      <c r="N432" s="339" t="str">
        <f>IF(基本情報入力シート!Y471="","",基本情報入力シート!Y471)</f>
        <v/>
      </c>
      <c r="O432" s="44"/>
      <c r="P432" s="1011"/>
      <c r="Q432" s="1011"/>
      <c r="R432" s="475" t="str">
        <f>IFERROR(IF(OR('別紙様式3-2（４・５月）'!Z434="ベア加算",'別紙様式3-2（４・５月）'!R434=""),"",P432*VLOOKUP(N432,【参考】数式用!$AD$2:$AH$37,MATCH(O432,【参考】数式用!$K$4:$N$4,0)+1,0)),"")</f>
        <v/>
      </c>
      <c r="S432" s="54"/>
      <c r="T432" s="1011"/>
      <c r="U432" s="1011"/>
      <c r="V432" s="483" t="str">
        <f>IFERROR(IF(AND('別紙様式3-2（４・５月）'!O434="",O432&lt;&gt;""),P432,P432*VLOOKUP(AF432,【参考】数式用4!$EY$3:$GF$106,MATCH(N432,【参考】数式用4!$EY$2:$GF$2,0))),"")</f>
        <v/>
      </c>
      <c r="W432" s="44"/>
      <c r="X432" s="464"/>
      <c r="Y432" s="992" t="str">
        <f>IFERROR(IF(OR('別紙様式3-2（４・５月）'!R434="",'別紙様式3-2（４・５月）'!Z434="ベア加算"),"",X432*VLOOKUP(N432,【参考】数式用!$AD$2:$AH$37,MATCH(W432,【参考】数式用!$K$4:$N$4,0)+1,0)),"")</f>
        <v/>
      </c>
      <c r="Z432" s="992"/>
      <c r="AA432" s="54"/>
      <c r="AB432" s="464"/>
      <c r="AC432" s="340" t="str">
        <f>IFERROR(IF(AND('別紙様式3-2（４・５月）'!O434="",W432&lt;&gt;"",W432&lt;&gt;"―"),X432,X432*VLOOKUP(AG432,【参考】数式用4!$EY$3:$GF$106,MATCH(N432,【参考】数式用4!$EY$2:$GF$2,0))),"")</f>
        <v/>
      </c>
      <c r="AD432" s="462" t="str">
        <f t="shared" si="12"/>
        <v/>
      </c>
      <c r="AE432" s="420" t="str">
        <f t="shared" si="13"/>
        <v/>
      </c>
      <c r="AF432" s="333" t="str">
        <f>IF(O432="","",'別紙様式3-2（４・５月）'!O434&amp;'別紙様式3-2（４・５月）'!P434&amp;'別紙様式3-2（４・５月）'!Q434&amp;"から"&amp;O432)</f>
        <v/>
      </c>
      <c r="AG432" s="333" t="str">
        <f>IF(OR(W432="",W432="―"),"",'別紙様式3-2（４・５月）'!O434&amp;'別紙様式3-2（４・５月）'!P434&amp;'別紙様式3-2（４・５月）'!Q434&amp;"から"&amp;W432)</f>
        <v/>
      </c>
      <c r="AH432" s="306"/>
      <c r="AI432" s="306"/>
      <c r="AJ432" s="306"/>
      <c r="AK432" s="306"/>
      <c r="AL432" s="306"/>
      <c r="AM432" s="306"/>
      <c r="AN432" s="306"/>
      <c r="AO432" s="306"/>
    </row>
    <row r="433" spans="1:41" customFormat="1" ht="25" customHeight="1">
      <c r="A433" s="334">
        <v>416</v>
      </c>
      <c r="B433" s="909" t="str">
        <f>IF(基本情報入力シート!C472="","",基本情報入力シート!C472)</f>
        <v/>
      </c>
      <c r="C433" s="909"/>
      <c r="D433" s="909"/>
      <c r="E433" s="909"/>
      <c r="F433" s="909"/>
      <c r="G433" s="909"/>
      <c r="H433" s="909"/>
      <c r="I433" s="909"/>
      <c r="J433" s="325" t="str">
        <f>IF(基本情報入力シート!M472="","",基本情報入力シート!M472)</f>
        <v/>
      </c>
      <c r="K433" s="325" t="str">
        <f>IF(基本情報入力シート!R472="","",基本情報入力シート!R472)</f>
        <v/>
      </c>
      <c r="L433" s="325" t="str">
        <f>IF(基本情報入力シート!W472="","",基本情報入力シート!W472)</f>
        <v/>
      </c>
      <c r="M433" s="335" t="str">
        <f>IF(基本情報入力シート!X472="","",基本情報入力シート!X472)</f>
        <v/>
      </c>
      <c r="N433" s="339" t="str">
        <f>IF(基本情報入力シート!Y472="","",基本情報入力シート!Y472)</f>
        <v/>
      </c>
      <c r="O433" s="44"/>
      <c r="P433" s="1011"/>
      <c r="Q433" s="1011"/>
      <c r="R433" s="475" t="str">
        <f>IFERROR(IF(OR('別紙様式3-2（４・５月）'!Z435="ベア加算",'別紙様式3-2（４・５月）'!R435=""),"",P433*VLOOKUP(N433,【参考】数式用!$AD$2:$AH$37,MATCH(O433,【参考】数式用!$K$4:$N$4,0)+1,0)),"")</f>
        <v/>
      </c>
      <c r="S433" s="54"/>
      <c r="T433" s="1011"/>
      <c r="U433" s="1011"/>
      <c r="V433" s="483" t="str">
        <f>IFERROR(IF(AND('別紙様式3-2（４・５月）'!O435="",O433&lt;&gt;""),P433,P433*VLOOKUP(AF433,【参考】数式用4!$EY$3:$GF$106,MATCH(N433,【参考】数式用4!$EY$2:$GF$2,0))),"")</f>
        <v/>
      </c>
      <c r="W433" s="44"/>
      <c r="X433" s="464"/>
      <c r="Y433" s="992" t="str">
        <f>IFERROR(IF(OR('別紙様式3-2（４・５月）'!R435="",'別紙様式3-2（４・５月）'!Z435="ベア加算"),"",X433*VLOOKUP(N433,【参考】数式用!$AD$2:$AH$37,MATCH(W433,【参考】数式用!$K$4:$N$4,0)+1,0)),"")</f>
        <v/>
      </c>
      <c r="Z433" s="992"/>
      <c r="AA433" s="54"/>
      <c r="AB433" s="464"/>
      <c r="AC433" s="340" t="str">
        <f>IFERROR(IF(AND('別紙様式3-2（４・５月）'!O435="",W433&lt;&gt;"",W433&lt;&gt;"―"),X433,X433*VLOOKUP(AG433,【参考】数式用4!$EY$3:$GF$106,MATCH(N433,【参考】数式用4!$EY$2:$GF$2,0))),"")</f>
        <v/>
      </c>
      <c r="AD433" s="462" t="str">
        <f t="shared" si="12"/>
        <v/>
      </c>
      <c r="AE433" s="420" t="str">
        <f t="shared" si="13"/>
        <v/>
      </c>
      <c r="AF433" s="333" t="str">
        <f>IF(O433="","",'別紙様式3-2（４・５月）'!O435&amp;'別紙様式3-2（４・５月）'!P435&amp;'別紙様式3-2（４・５月）'!Q435&amp;"から"&amp;O433)</f>
        <v/>
      </c>
      <c r="AG433" s="333" t="str">
        <f>IF(OR(W433="",W433="―"),"",'別紙様式3-2（４・５月）'!O435&amp;'別紙様式3-2（４・５月）'!P435&amp;'別紙様式3-2（４・５月）'!Q435&amp;"から"&amp;W433)</f>
        <v/>
      </c>
      <c r="AH433" s="306"/>
      <c r="AI433" s="306"/>
      <c r="AJ433" s="306"/>
      <c r="AK433" s="306"/>
      <c r="AL433" s="306"/>
      <c r="AM433" s="306"/>
      <c r="AN433" s="306"/>
      <c r="AO433" s="306"/>
    </row>
    <row r="434" spans="1:41" customFormat="1" ht="25" customHeight="1">
      <c r="A434" s="334">
        <v>417</v>
      </c>
      <c r="B434" s="909" t="str">
        <f>IF(基本情報入力シート!C473="","",基本情報入力シート!C473)</f>
        <v/>
      </c>
      <c r="C434" s="909"/>
      <c r="D434" s="909"/>
      <c r="E434" s="909"/>
      <c r="F434" s="909"/>
      <c r="G434" s="909"/>
      <c r="H434" s="909"/>
      <c r="I434" s="909"/>
      <c r="J434" s="325" t="str">
        <f>IF(基本情報入力シート!M473="","",基本情報入力シート!M473)</f>
        <v/>
      </c>
      <c r="K434" s="325" t="str">
        <f>IF(基本情報入力シート!R473="","",基本情報入力シート!R473)</f>
        <v/>
      </c>
      <c r="L434" s="325" t="str">
        <f>IF(基本情報入力シート!W473="","",基本情報入力シート!W473)</f>
        <v/>
      </c>
      <c r="M434" s="335" t="str">
        <f>IF(基本情報入力シート!X473="","",基本情報入力シート!X473)</f>
        <v/>
      </c>
      <c r="N434" s="339" t="str">
        <f>IF(基本情報入力シート!Y473="","",基本情報入力シート!Y473)</f>
        <v/>
      </c>
      <c r="O434" s="44"/>
      <c r="P434" s="1011"/>
      <c r="Q434" s="1011"/>
      <c r="R434" s="475" t="str">
        <f>IFERROR(IF(OR('別紙様式3-2（４・５月）'!Z436="ベア加算",'別紙様式3-2（４・５月）'!R436=""),"",P434*VLOOKUP(N434,【参考】数式用!$AD$2:$AH$37,MATCH(O434,【参考】数式用!$K$4:$N$4,0)+1,0)),"")</f>
        <v/>
      </c>
      <c r="S434" s="54"/>
      <c r="T434" s="1011"/>
      <c r="U434" s="1011"/>
      <c r="V434" s="483" t="str">
        <f>IFERROR(IF(AND('別紙様式3-2（４・５月）'!O436="",O434&lt;&gt;""),P434,P434*VLOOKUP(AF434,【参考】数式用4!$EY$3:$GF$106,MATCH(N434,【参考】数式用4!$EY$2:$GF$2,0))),"")</f>
        <v/>
      </c>
      <c r="W434" s="44"/>
      <c r="X434" s="464"/>
      <c r="Y434" s="992" t="str">
        <f>IFERROR(IF(OR('別紙様式3-2（４・５月）'!R436="",'別紙様式3-2（４・５月）'!Z436="ベア加算"),"",X434*VLOOKUP(N434,【参考】数式用!$AD$2:$AH$37,MATCH(W434,【参考】数式用!$K$4:$N$4,0)+1,0)),"")</f>
        <v/>
      </c>
      <c r="Z434" s="992"/>
      <c r="AA434" s="54"/>
      <c r="AB434" s="464"/>
      <c r="AC434" s="340" t="str">
        <f>IFERROR(IF(AND('別紙様式3-2（４・５月）'!O436="",W434&lt;&gt;"",W434&lt;&gt;"―"),X434,X434*VLOOKUP(AG434,【参考】数式用4!$EY$3:$GF$106,MATCH(N434,【参考】数式用4!$EY$2:$GF$2,0))),"")</f>
        <v/>
      </c>
      <c r="AD434" s="462" t="str">
        <f t="shared" si="12"/>
        <v/>
      </c>
      <c r="AE434" s="420" t="str">
        <f t="shared" si="13"/>
        <v/>
      </c>
      <c r="AF434" s="333" t="str">
        <f>IF(O434="","",'別紙様式3-2（４・５月）'!O436&amp;'別紙様式3-2（４・５月）'!P436&amp;'別紙様式3-2（４・５月）'!Q436&amp;"から"&amp;O434)</f>
        <v/>
      </c>
      <c r="AG434" s="333" t="str">
        <f>IF(OR(W434="",W434="―"),"",'別紙様式3-2（４・５月）'!O436&amp;'別紙様式3-2（４・５月）'!P436&amp;'別紙様式3-2（４・５月）'!Q436&amp;"から"&amp;W434)</f>
        <v/>
      </c>
      <c r="AH434" s="306"/>
      <c r="AI434" s="306"/>
      <c r="AJ434" s="306"/>
      <c r="AK434" s="306"/>
      <c r="AL434" s="306"/>
      <c r="AM434" s="306"/>
      <c r="AN434" s="306"/>
      <c r="AO434" s="306"/>
    </row>
    <row r="435" spans="1:41" customFormat="1" ht="25" customHeight="1">
      <c r="A435" s="334">
        <v>418</v>
      </c>
      <c r="B435" s="909" t="str">
        <f>IF(基本情報入力シート!C474="","",基本情報入力シート!C474)</f>
        <v/>
      </c>
      <c r="C435" s="909"/>
      <c r="D435" s="909"/>
      <c r="E435" s="909"/>
      <c r="F435" s="909"/>
      <c r="G435" s="909"/>
      <c r="H435" s="909"/>
      <c r="I435" s="909"/>
      <c r="J435" s="325" t="str">
        <f>IF(基本情報入力シート!M474="","",基本情報入力シート!M474)</f>
        <v/>
      </c>
      <c r="K435" s="325" t="str">
        <f>IF(基本情報入力シート!R474="","",基本情報入力シート!R474)</f>
        <v/>
      </c>
      <c r="L435" s="325" t="str">
        <f>IF(基本情報入力シート!W474="","",基本情報入力シート!W474)</f>
        <v/>
      </c>
      <c r="M435" s="335" t="str">
        <f>IF(基本情報入力シート!X474="","",基本情報入力シート!X474)</f>
        <v/>
      </c>
      <c r="N435" s="339" t="str">
        <f>IF(基本情報入力シート!Y474="","",基本情報入力シート!Y474)</f>
        <v/>
      </c>
      <c r="O435" s="44"/>
      <c r="P435" s="1011"/>
      <c r="Q435" s="1011"/>
      <c r="R435" s="475" t="str">
        <f>IFERROR(IF(OR('別紙様式3-2（４・５月）'!Z437="ベア加算",'別紙様式3-2（４・５月）'!R437=""),"",P435*VLOOKUP(N435,【参考】数式用!$AD$2:$AH$37,MATCH(O435,【参考】数式用!$K$4:$N$4,0)+1,0)),"")</f>
        <v/>
      </c>
      <c r="S435" s="54"/>
      <c r="T435" s="1011"/>
      <c r="U435" s="1011"/>
      <c r="V435" s="483" t="str">
        <f>IFERROR(IF(AND('別紙様式3-2（４・５月）'!O437="",O435&lt;&gt;""),P435,P435*VLOOKUP(AF435,【参考】数式用4!$EY$3:$GF$106,MATCH(N435,【参考】数式用4!$EY$2:$GF$2,0))),"")</f>
        <v/>
      </c>
      <c r="W435" s="44"/>
      <c r="X435" s="464"/>
      <c r="Y435" s="992" t="str">
        <f>IFERROR(IF(OR('別紙様式3-2（４・５月）'!R437="",'別紙様式3-2（４・５月）'!Z437="ベア加算"),"",X435*VLOOKUP(N435,【参考】数式用!$AD$2:$AH$37,MATCH(W435,【参考】数式用!$K$4:$N$4,0)+1,0)),"")</f>
        <v/>
      </c>
      <c r="Z435" s="992"/>
      <c r="AA435" s="54"/>
      <c r="AB435" s="464"/>
      <c r="AC435" s="340" t="str">
        <f>IFERROR(IF(AND('別紙様式3-2（４・５月）'!O437="",W435&lt;&gt;"",W435&lt;&gt;"―"),X435,X435*VLOOKUP(AG435,【参考】数式用4!$EY$3:$GF$106,MATCH(N435,【参考】数式用4!$EY$2:$GF$2,0))),"")</f>
        <v/>
      </c>
      <c r="AD435" s="462" t="str">
        <f t="shared" si="12"/>
        <v/>
      </c>
      <c r="AE435" s="420" t="str">
        <f t="shared" si="13"/>
        <v/>
      </c>
      <c r="AF435" s="333" t="str">
        <f>IF(O435="","",'別紙様式3-2（４・５月）'!O437&amp;'別紙様式3-2（４・５月）'!P437&amp;'別紙様式3-2（４・５月）'!Q437&amp;"から"&amp;O435)</f>
        <v/>
      </c>
      <c r="AG435" s="333" t="str">
        <f>IF(OR(W435="",W435="―"),"",'別紙様式3-2（４・５月）'!O437&amp;'別紙様式3-2（４・５月）'!P437&amp;'別紙様式3-2（４・５月）'!Q437&amp;"から"&amp;W435)</f>
        <v/>
      </c>
      <c r="AH435" s="306"/>
      <c r="AI435" s="306"/>
      <c r="AJ435" s="306"/>
      <c r="AK435" s="306"/>
      <c r="AL435" s="306"/>
      <c r="AM435" s="306"/>
      <c r="AN435" s="306"/>
      <c r="AO435" s="306"/>
    </row>
    <row r="436" spans="1:41" customFormat="1" ht="25" customHeight="1">
      <c r="A436" s="334">
        <v>419</v>
      </c>
      <c r="B436" s="909" t="str">
        <f>IF(基本情報入力シート!C475="","",基本情報入力シート!C475)</f>
        <v/>
      </c>
      <c r="C436" s="909"/>
      <c r="D436" s="909"/>
      <c r="E436" s="909"/>
      <c r="F436" s="909"/>
      <c r="G436" s="909"/>
      <c r="H436" s="909"/>
      <c r="I436" s="909"/>
      <c r="J436" s="325" t="str">
        <f>IF(基本情報入力シート!M475="","",基本情報入力シート!M475)</f>
        <v/>
      </c>
      <c r="K436" s="325" t="str">
        <f>IF(基本情報入力シート!R475="","",基本情報入力シート!R475)</f>
        <v/>
      </c>
      <c r="L436" s="325" t="str">
        <f>IF(基本情報入力シート!W475="","",基本情報入力シート!W475)</f>
        <v/>
      </c>
      <c r="M436" s="335" t="str">
        <f>IF(基本情報入力シート!X475="","",基本情報入力シート!X475)</f>
        <v/>
      </c>
      <c r="N436" s="339" t="str">
        <f>IF(基本情報入力シート!Y475="","",基本情報入力シート!Y475)</f>
        <v/>
      </c>
      <c r="O436" s="44"/>
      <c r="P436" s="1011"/>
      <c r="Q436" s="1011"/>
      <c r="R436" s="475" t="str">
        <f>IFERROR(IF(OR('別紙様式3-2（４・５月）'!Z438="ベア加算",'別紙様式3-2（４・５月）'!R438=""),"",P436*VLOOKUP(N436,【参考】数式用!$AD$2:$AH$37,MATCH(O436,【参考】数式用!$K$4:$N$4,0)+1,0)),"")</f>
        <v/>
      </c>
      <c r="S436" s="54"/>
      <c r="T436" s="1011"/>
      <c r="U436" s="1011"/>
      <c r="V436" s="483" t="str">
        <f>IFERROR(IF(AND('別紙様式3-2（４・５月）'!O438="",O436&lt;&gt;""),P436,P436*VLOOKUP(AF436,【参考】数式用4!$EY$3:$GF$106,MATCH(N436,【参考】数式用4!$EY$2:$GF$2,0))),"")</f>
        <v/>
      </c>
      <c r="W436" s="44"/>
      <c r="X436" s="464"/>
      <c r="Y436" s="992" t="str">
        <f>IFERROR(IF(OR('別紙様式3-2（４・５月）'!R438="",'別紙様式3-2（４・５月）'!Z438="ベア加算"),"",X436*VLOOKUP(N436,【参考】数式用!$AD$2:$AH$37,MATCH(W436,【参考】数式用!$K$4:$N$4,0)+1,0)),"")</f>
        <v/>
      </c>
      <c r="Z436" s="992"/>
      <c r="AA436" s="54"/>
      <c r="AB436" s="464"/>
      <c r="AC436" s="340" t="str">
        <f>IFERROR(IF(AND('別紙様式3-2（４・５月）'!O438="",W436&lt;&gt;"",W436&lt;&gt;"―"),X436,X436*VLOOKUP(AG436,【参考】数式用4!$EY$3:$GF$106,MATCH(N436,【参考】数式用4!$EY$2:$GF$2,0))),"")</f>
        <v/>
      </c>
      <c r="AD436" s="462" t="str">
        <f t="shared" si="12"/>
        <v/>
      </c>
      <c r="AE436" s="420" t="str">
        <f t="shared" si="13"/>
        <v/>
      </c>
      <c r="AF436" s="333" t="str">
        <f>IF(O436="","",'別紙様式3-2（４・５月）'!O438&amp;'別紙様式3-2（４・５月）'!P438&amp;'別紙様式3-2（４・５月）'!Q438&amp;"から"&amp;O436)</f>
        <v/>
      </c>
      <c r="AG436" s="333" t="str">
        <f>IF(OR(W436="",W436="―"),"",'別紙様式3-2（４・５月）'!O438&amp;'別紙様式3-2（４・５月）'!P438&amp;'別紙様式3-2（４・５月）'!Q438&amp;"から"&amp;W436)</f>
        <v/>
      </c>
      <c r="AH436" s="306"/>
      <c r="AI436" s="306"/>
      <c r="AJ436" s="306"/>
      <c r="AK436" s="306"/>
      <c r="AL436" s="306"/>
      <c r="AM436" s="306"/>
      <c r="AN436" s="306"/>
      <c r="AO436" s="306"/>
    </row>
    <row r="437" spans="1:41" customFormat="1" ht="25" customHeight="1">
      <c r="A437" s="334">
        <v>420</v>
      </c>
      <c r="B437" s="909" t="str">
        <f>IF(基本情報入力シート!C476="","",基本情報入力シート!C476)</f>
        <v/>
      </c>
      <c r="C437" s="909"/>
      <c r="D437" s="909"/>
      <c r="E437" s="909"/>
      <c r="F437" s="909"/>
      <c r="G437" s="909"/>
      <c r="H437" s="909"/>
      <c r="I437" s="909"/>
      <c r="J437" s="325" t="str">
        <f>IF(基本情報入力シート!M476="","",基本情報入力シート!M476)</f>
        <v/>
      </c>
      <c r="K437" s="325" t="str">
        <f>IF(基本情報入力シート!R476="","",基本情報入力シート!R476)</f>
        <v/>
      </c>
      <c r="L437" s="325" t="str">
        <f>IF(基本情報入力シート!W476="","",基本情報入力シート!W476)</f>
        <v/>
      </c>
      <c r="M437" s="335" t="str">
        <f>IF(基本情報入力シート!X476="","",基本情報入力シート!X476)</f>
        <v/>
      </c>
      <c r="N437" s="339" t="str">
        <f>IF(基本情報入力シート!Y476="","",基本情報入力シート!Y476)</f>
        <v/>
      </c>
      <c r="O437" s="44"/>
      <c r="P437" s="1011"/>
      <c r="Q437" s="1011"/>
      <c r="R437" s="475" t="str">
        <f>IFERROR(IF(OR('別紙様式3-2（４・５月）'!Z439="ベア加算",'別紙様式3-2（４・５月）'!R439=""),"",P437*VLOOKUP(N437,【参考】数式用!$AD$2:$AH$37,MATCH(O437,【参考】数式用!$K$4:$N$4,0)+1,0)),"")</f>
        <v/>
      </c>
      <c r="S437" s="54"/>
      <c r="T437" s="1011"/>
      <c r="U437" s="1011"/>
      <c r="V437" s="483" t="str">
        <f>IFERROR(IF(AND('別紙様式3-2（４・５月）'!O439="",O437&lt;&gt;""),P437,P437*VLOOKUP(AF437,【参考】数式用4!$EY$3:$GF$106,MATCH(N437,【参考】数式用4!$EY$2:$GF$2,0))),"")</f>
        <v/>
      </c>
      <c r="W437" s="44"/>
      <c r="X437" s="464"/>
      <c r="Y437" s="992" t="str">
        <f>IFERROR(IF(OR('別紙様式3-2（４・５月）'!R439="",'別紙様式3-2（４・５月）'!Z439="ベア加算"),"",X437*VLOOKUP(N437,【参考】数式用!$AD$2:$AH$37,MATCH(W437,【参考】数式用!$K$4:$N$4,0)+1,0)),"")</f>
        <v/>
      </c>
      <c r="Z437" s="992"/>
      <c r="AA437" s="54"/>
      <c r="AB437" s="464"/>
      <c r="AC437" s="340" t="str">
        <f>IFERROR(IF(AND('別紙様式3-2（４・５月）'!O439="",W437&lt;&gt;"",W437&lt;&gt;"―"),X437,X437*VLOOKUP(AG437,【参考】数式用4!$EY$3:$GF$106,MATCH(N437,【参考】数式用4!$EY$2:$GF$2,0))),"")</f>
        <v/>
      </c>
      <c r="AD437" s="462" t="str">
        <f t="shared" si="12"/>
        <v/>
      </c>
      <c r="AE437" s="420" t="str">
        <f t="shared" si="13"/>
        <v/>
      </c>
      <c r="AF437" s="333" t="str">
        <f>IF(O437="","",'別紙様式3-2（４・５月）'!O439&amp;'別紙様式3-2（４・５月）'!P439&amp;'別紙様式3-2（４・５月）'!Q439&amp;"から"&amp;O437)</f>
        <v/>
      </c>
      <c r="AG437" s="333" t="str">
        <f>IF(OR(W437="",W437="―"),"",'別紙様式3-2（４・５月）'!O439&amp;'別紙様式3-2（４・５月）'!P439&amp;'別紙様式3-2（４・５月）'!Q439&amp;"から"&amp;W437)</f>
        <v/>
      </c>
      <c r="AH437" s="306"/>
      <c r="AI437" s="306"/>
      <c r="AJ437" s="306"/>
      <c r="AK437" s="306"/>
      <c r="AL437" s="306"/>
      <c r="AM437" s="306"/>
      <c r="AN437" s="306"/>
      <c r="AO437" s="306"/>
    </row>
    <row r="438" spans="1:41" customFormat="1" ht="25" customHeight="1">
      <c r="A438" s="334">
        <v>421</v>
      </c>
      <c r="B438" s="909" t="str">
        <f>IF(基本情報入力シート!C477="","",基本情報入力シート!C477)</f>
        <v/>
      </c>
      <c r="C438" s="909"/>
      <c r="D438" s="909"/>
      <c r="E438" s="909"/>
      <c r="F438" s="909"/>
      <c r="G438" s="909"/>
      <c r="H438" s="909"/>
      <c r="I438" s="909"/>
      <c r="J438" s="325" t="str">
        <f>IF(基本情報入力シート!M477="","",基本情報入力シート!M477)</f>
        <v/>
      </c>
      <c r="K438" s="325" t="str">
        <f>IF(基本情報入力シート!R477="","",基本情報入力シート!R477)</f>
        <v/>
      </c>
      <c r="L438" s="325" t="str">
        <f>IF(基本情報入力シート!W477="","",基本情報入力シート!W477)</f>
        <v/>
      </c>
      <c r="M438" s="335" t="str">
        <f>IF(基本情報入力シート!X477="","",基本情報入力シート!X477)</f>
        <v/>
      </c>
      <c r="N438" s="339" t="str">
        <f>IF(基本情報入力シート!Y477="","",基本情報入力シート!Y477)</f>
        <v/>
      </c>
      <c r="O438" s="44"/>
      <c r="P438" s="1011"/>
      <c r="Q438" s="1011"/>
      <c r="R438" s="475" t="str">
        <f>IFERROR(IF(OR('別紙様式3-2（４・５月）'!Z440="ベア加算",'別紙様式3-2（４・５月）'!R440=""),"",P438*VLOOKUP(N438,【参考】数式用!$AD$2:$AH$37,MATCH(O438,【参考】数式用!$K$4:$N$4,0)+1,0)),"")</f>
        <v/>
      </c>
      <c r="S438" s="54"/>
      <c r="T438" s="1011"/>
      <c r="U438" s="1011"/>
      <c r="V438" s="483" t="str">
        <f>IFERROR(IF(AND('別紙様式3-2（４・５月）'!O440="",O438&lt;&gt;""),P438,P438*VLOOKUP(AF438,【参考】数式用4!$EY$3:$GF$106,MATCH(N438,【参考】数式用4!$EY$2:$GF$2,0))),"")</f>
        <v/>
      </c>
      <c r="W438" s="44"/>
      <c r="X438" s="464"/>
      <c r="Y438" s="992" t="str">
        <f>IFERROR(IF(OR('別紙様式3-2（４・５月）'!R440="",'別紙様式3-2（４・５月）'!Z440="ベア加算"),"",X438*VLOOKUP(N438,【参考】数式用!$AD$2:$AH$37,MATCH(W438,【参考】数式用!$K$4:$N$4,0)+1,0)),"")</f>
        <v/>
      </c>
      <c r="Z438" s="992"/>
      <c r="AA438" s="54"/>
      <c r="AB438" s="464"/>
      <c r="AC438" s="340" t="str">
        <f>IFERROR(IF(AND('別紙様式3-2（４・５月）'!O440="",W438&lt;&gt;"",W438&lt;&gt;"―"),X438,X438*VLOOKUP(AG438,【参考】数式用4!$EY$3:$GF$106,MATCH(N438,【参考】数式用4!$EY$2:$GF$2,0))),"")</f>
        <v/>
      </c>
      <c r="AD438" s="462" t="str">
        <f t="shared" si="12"/>
        <v/>
      </c>
      <c r="AE438" s="420" t="str">
        <f t="shared" si="13"/>
        <v/>
      </c>
      <c r="AF438" s="333" t="str">
        <f>IF(O438="","",'別紙様式3-2（４・５月）'!O440&amp;'別紙様式3-2（４・５月）'!P440&amp;'別紙様式3-2（４・５月）'!Q440&amp;"から"&amp;O438)</f>
        <v/>
      </c>
      <c r="AG438" s="333" t="str">
        <f>IF(OR(W438="",W438="―"),"",'別紙様式3-2（４・５月）'!O440&amp;'別紙様式3-2（４・５月）'!P440&amp;'別紙様式3-2（４・５月）'!Q440&amp;"から"&amp;W438)</f>
        <v/>
      </c>
      <c r="AH438" s="306"/>
      <c r="AI438" s="306"/>
      <c r="AJ438" s="306"/>
      <c r="AK438" s="306"/>
      <c r="AL438" s="306"/>
      <c r="AM438" s="306"/>
      <c r="AN438" s="306"/>
      <c r="AO438" s="306"/>
    </row>
    <row r="439" spans="1:41" customFormat="1" ht="25" customHeight="1">
      <c r="A439" s="334">
        <v>422</v>
      </c>
      <c r="B439" s="909" t="str">
        <f>IF(基本情報入力シート!C478="","",基本情報入力シート!C478)</f>
        <v/>
      </c>
      <c r="C439" s="909"/>
      <c r="D439" s="909"/>
      <c r="E439" s="909"/>
      <c r="F439" s="909"/>
      <c r="G439" s="909"/>
      <c r="H439" s="909"/>
      <c r="I439" s="909"/>
      <c r="J439" s="325" t="str">
        <f>IF(基本情報入力シート!M478="","",基本情報入力シート!M478)</f>
        <v/>
      </c>
      <c r="K439" s="325" t="str">
        <f>IF(基本情報入力シート!R478="","",基本情報入力シート!R478)</f>
        <v/>
      </c>
      <c r="L439" s="325" t="str">
        <f>IF(基本情報入力シート!W478="","",基本情報入力シート!W478)</f>
        <v/>
      </c>
      <c r="M439" s="335" t="str">
        <f>IF(基本情報入力シート!X478="","",基本情報入力シート!X478)</f>
        <v/>
      </c>
      <c r="N439" s="339" t="str">
        <f>IF(基本情報入力シート!Y478="","",基本情報入力シート!Y478)</f>
        <v/>
      </c>
      <c r="O439" s="44"/>
      <c r="P439" s="1011"/>
      <c r="Q439" s="1011"/>
      <c r="R439" s="475" t="str">
        <f>IFERROR(IF(OR('別紙様式3-2（４・５月）'!Z441="ベア加算",'別紙様式3-2（４・５月）'!R441=""),"",P439*VLOOKUP(N439,【参考】数式用!$AD$2:$AH$37,MATCH(O439,【参考】数式用!$K$4:$N$4,0)+1,0)),"")</f>
        <v/>
      </c>
      <c r="S439" s="54"/>
      <c r="T439" s="1011"/>
      <c r="U439" s="1011"/>
      <c r="V439" s="483" t="str">
        <f>IFERROR(IF(AND('別紙様式3-2（４・５月）'!O441="",O439&lt;&gt;""),P439,P439*VLOOKUP(AF439,【参考】数式用4!$EY$3:$GF$106,MATCH(N439,【参考】数式用4!$EY$2:$GF$2,0))),"")</f>
        <v/>
      </c>
      <c r="W439" s="44"/>
      <c r="X439" s="464"/>
      <c r="Y439" s="992" t="str">
        <f>IFERROR(IF(OR('別紙様式3-2（４・５月）'!R441="",'別紙様式3-2（４・５月）'!Z441="ベア加算"),"",X439*VLOOKUP(N439,【参考】数式用!$AD$2:$AH$37,MATCH(W439,【参考】数式用!$K$4:$N$4,0)+1,0)),"")</f>
        <v/>
      </c>
      <c r="Z439" s="992"/>
      <c r="AA439" s="54"/>
      <c r="AB439" s="464"/>
      <c r="AC439" s="340" t="str">
        <f>IFERROR(IF(AND('別紙様式3-2（４・５月）'!O441="",W439&lt;&gt;"",W439&lt;&gt;"―"),X439,X439*VLOOKUP(AG439,【参考】数式用4!$EY$3:$GF$106,MATCH(N439,【参考】数式用4!$EY$2:$GF$2,0))),"")</f>
        <v/>
      </c>
      <c r="AD439" s="462" t="str">
        <f t="shared" si="12"/>
        <v/>
      </c>
      <c r="AE439" s="420" t="str">
        <f t="shared" si="13"/>
        <v/>
      </c>
      <c r="AF439" s="333" t="str">
        <f>IF(O439="","",'別紙様式3-2（４・５月）'!O441&amp;'別紙様式3-2（４・５月）'!P441&amp;'別紙様式3-2（４・５月）'!Q441&amp;"から"&amp;O439)</f>
        <v/>
      </c>
      <c r="AG439" s="333" t="str">
        <f>IF(OR(W439="",W439="―"),"",'別紙様式3-2（４・５月）'!O441&amp;'別紙様式3-2（４・５月）'!P441&amp;'別紙様式3-2（４・５月）'!Q441&amp;"から"&amp;W439)</f>
        <v/>
      </c>
      <c r="AH439" s="306"/>
      <c r="AI439" s="306"/>
      <c r="AJ439" s="306"/>
      <c r="AK439" s="306"/>
      <c r="AL439" s="306"/>
      <c r="AM439" s="306"/>
      <c r="AN439" s="306"/>
      <c r="AO439" s="306"/>
    </row>
    <row r="440" spans="1:41" customFormat="1" ht="25" customHeight="1">
      <c r="A440" s="334">
        <v>423</v>
      </c>
      <c r="B440" s="909" t="str">
        <f>IF(基本情報入力シート!C479="","",基本情報入力シート!C479)</f>
        <v/>
      </c>
      <c r="C440" s="909"/>
      <c r="D440" s="909"/>
      <c r="E440" s="909"/>
      <c r="F440" s="909"/>
      <c r="G440" s="909"/>
      <c r="H440" s="909"/>
      <c r="I440" s="909"/>
      <c r="J440" s="325" t="str">
        <f>IF(基本情報入力シート!M479="","",基本情報入力シート!M479)</f>
        <v/>
      </c>
      <c r="K440" s="325" t="str">
        <f>IF(基本情報入力シート!R479="","",基本情報入力シート!R479)</f>
        <v/>
      </c>
      <c r="L440" s="325" t="str">
        <f>IF(基本情報入力シート!W479="","",基本情報入力シート!W479)</f>
        <v/>
      </c>
      <c r="M440" s="335" t="str">
        <f>IF(基本情報入力シート!X479="","",基本情報入力シート!X479)</f>
        <v/>
      </c>
      <c r="N440" s="339" t="str">
        <f>IF(基本情報入力シート!Y479="","",基本情報入力シート!Y479)</f>
        <v/>
      </c>
      <c r="O440" s="44"/>
      <c r="P440" s="1011"/>
      <c r="Q440" s="1011"/>
      <c r="R440" s="475" t="str">
        <f>IFERROR(IF(OR('別紙様式3-2（４・５月）'!Z442="ベア加算",'別紙様式3-2（４・５月）'!R442=""),"",P440*VLOOKUP(N440,【参考】数式用!$AD$2:$AH$37,MATCH(O440,【参考】数式用!$K$4:$N$4,0)+1,0)),"")</f>
        <v/>
      </c>
      <c r="S440" s="54"/>
      <c r="T440" s="1011"/>
      <c r="U440" s="1011"/>
      <c r="V440" s="483" t="str">
        <f>IFERROR(IF(AND('別紙様式3-2（４・５月）'!O442="",O440&lt;&gt;""),P440,P440*VLOOKUP(AF440,【参考】数式用4!$EY$3:$GF$106,MATCH(N440,【参考】数式用4!$EY$2:$GF$2,0))),"")</f>
        <v/>
      </c>
      <c r="W440" s="44"/>
      <c r="X440" s="464"/>
      <c r="Y440" s="992" t="str">
        <f>IFERROR(IF(OR('別紙様式3-2（４・５月）'!R442="",'別紙様式3-2（４・５月）'!Z442="ベア加算"),"",X440*VLOOKUP(N440,【参考】数式用!$AD$2:$AH$37,MATCH(W440,【参考】数式用!$K$4:$N$4,0)+1,0)),"")</f>
        <v/>
      </c>
      <c r="Z440" s="992"/>
      <c r="AA440" s="54"/>
      <c r="AB440" s="464"/>
      <c r="AC440" s="340" t="str">
        <f>IFERROR(IF(AND('別紙様式3-2（４・５月）'!O442="",W440&lt;&gt;"",W440&lt;&gt;"―"),X440,X440*VLOOKUP(AG440,【参考】数式用4!$EY$3:$GF$106,MATCH(N440,【参考】数式用4!$EY$2:$GF$2,0))),"")</f>
        <v/>
      </c>
      <c r="AD440" s="462" t="str">
        <f t="shared" si="12"/>
        <v/>
      </c>
      <c r="AE440" s="420" t="str">
        <f t="shared" si="13"/>
        <v/>
      </c>
      <c r="AF440" s="333" t="str">
        <f>IF(O440="","",'別紙様式3-2（４・５月）'!O442&amp;'別紙様式3-2（４・５月）'!P442&amp;'別紙様式3-2（４・５月）'!Q442&amp;"から"&amp;O440)</f>
        <v/>
      </c>
      <c r="AG440" s="333" t="str">
        <f>IF(OR(W440="",W440="―"),"",'別紙様式3-2（４・５月）'!O442&amp;'別紙様式3-2（４・５月）'!P442&amp;'別紙様式3-2（４・５月）'!Q442&amp;"から"&amp;W440)</f>
        <v/>
      </c>
      <c r="AH440" s="306"/>
      <c r="AI440" s="306"/>
      <c r="AJ440" s="306"/>
      <c r="AK440" s="306"/>
      <c r="AL440" s="306"/>
      <c r="AM440" s="306"/>
      <c r="AN440" s="306"/>
      <c r="AO440" s="306"/>
    </row>
    <row r="441" spans="1:41" customFormat="1" ht="25" customHeight="1">
      <c r="A441" s="334">
        <v>424</v>
      </c>
      <c r="B441" s="909" t="str">
        <f>IF(基本情報入力シート!C480="","",基本情報入力シート!C480)</f>
        <v/>
      </c>
      <c r="C441" s="909"/>
      <c r="D441" s="909"/>
      <c r="E441" s="909"/>
      <c r="F441" s="909"/>
      <c r="G441" s="909"/>
      <c r="H441" s="909"/>
      <c r="I441" s="909"/>
      <c r="J441" s="325" t="str">
        <f>IF(基本情報入力シート!M480="","",基本情報入力シート!M480)</f>
        <v/>
      </c>
      <c r="K441" s="325" t="str">
        <f>IF(基本情報入力シート!R480="","",基本情報入力シート!R480)</f>
        <v/>
      </c>
      <c r="L441" s="325" t="str">
        <f>IF(基本情報入力シート!W480="","",基本情報入力シート!W480)</f>
        <v/>
      </c>
      <c r="M441" s="335" t="str">
        <f>IF(基本情報入力シート!X480="","",基本情報入力シート!X480)</f>
        <v/>
      </c>
      <c r="N441" s="339" t="str">
        <f>IF(基本情報入力シート!Y480="","",基本情報入力シート!Y480)</f>
        <v/>
      </c>
      <c r="O441" s="44"/>
      <c r="P441" s="1011"/>
      <c r="Q441" s="1011"/>
      <c r="R441" s="475" t="str">
        <f>IFERROR(IF(OR('別紙様式3-2（４・５月）'!Z443="ベア加算",'別紙様式3-2（４・５月）'!R443=""),"",P441*VLOOKUP(N441,【参考】数式用!$AD$2:$AH$37,MATCH(O441,【参考】数式用!$K$4:$N$4,0)+1,0)),"")</f>
        <v/>
      </c>
      <c r="S441" s="54"/>
      <c r="T441" s="1011"/>
      <c r="U441" s="1011"/>
      <c r="V441" s="483" t="str">
        <f>IFERROR(IF(AND('別紙様式3-2（４・５月）'!O443="",O441&lt;&gt;""),P441,P441*VLOOKUP(AF441,【参考】数式用4!$EY$3:$GF$106,MATCH(N441,【参考】数式用4!$EY$2:$GF$2,0))),"")</f>
        <v/>
      </c>
      <c r="W441" s="44"/>
      <c r="X441" s="464"/>
      <c r="Y441" s="992" t="str">
        <f>IFERROR(IF(OR('別紙様式3-2（４・５月）'!R443="",'別紙様式3-2（４・５月）'!Z443="ベア加算"),"",X441*VLOOKUP(N441,【参考】数式用!$AD$2:$AH$37,MATCH(W441,【参考】数式用!$K$4:$N$4,0)+1,0)),"")</f>
        <v/>
      </c>
      <c r="Z441" s="992"/>
      <c r="AA441" s="54"/>
      <c r="AB441" s="464"/>
      <c r="AC441" s="340" t="str">
        <f>IFERROR(IF(AND('別紙様式3-2（４・５月）'!O443="",W441&lt;&gt;"",W441&lt;&gt;"―"),X441,X441*VLOOKUP(AG441,【参考】数式用4!$EY$3:$GF$106,MATCH(N441,【参考】数式用4!$EY$2:$GF$2,0))),"")</f>
        <v/>
      </c>
      <c r="AD441" s="462" t="str">
        <f t="shared" si="12"/>
        <v/>
      </c>
      <c r="AE441" s="420" t="str">
        <f t="shared" si="13"/>
        <v/>
      </c>
      <c r="AF441" s="333" t="str">
        <f>IF(O441="","",'別紙様式3-2（４・５月）'!O443&amp;'別紙様式3-2（４・５月）'!P443&amp;'別紙様式3-2（４・５月）'!Q443&amp;"から"&amp;O441)</f>
        <v/>
      </c>
      <c r="AG441" s="333" t="str">
        <f>IF(OR(W441="",W441="―"),"",'別紙様式3-2（４・５月）'!O443&amp;'別紙様式3-2（４・５月）'!P443&amp;'別紙様式3-2（４・５月）'!Q443&amp;"から"&amp;W441)</f>
        <v/>
      </c>
      <c r="AH441" s="306"/>
      <c r="AI441" s="306"/>
      <c r="AJ441" s="306"/>
      <c r="AK441" s="306"/>
      <c r="AL441" s="306"/>
      <c r="AM441" s="306"/>
      <c r="AN441" s="306"/>
      <c r="AO441" s="306"/>
    </row>
    <row r="442" spans="1:41" customFormat="1" ht="25" customHeight="1">
      <c r="A442" s="334">
        <v>425</v>
      </c>
      <c r="B442" s="909" t="str">
        <f>IF(基本情報入力シート!C481="","",基本情報入力シート!C481)</f>
        <v/>
      </c>
      <c r="C442" s="909"/>
      <c r="D442" s="909"/>
      <c r="E442" s="909"/>
      <c r="F442" s="909"/>
      <c r="G442" s="909"/>
      <c r="H442" s="909"/>
      <c r="I442" s="909"/>
      <c r="J442" s="325" t="str">
        <f>IF(基本情報入力シート!M481="","",基本情報入力シート!M481)</f>
        <v/>
      </c>
      <c r="K442" s="325" t="str">
        <f>IF(基本情報入力シート!R481="","",基本情報入力シート!R481)</f>
        <v/>
      </c>
      <c r="L442" s="325" t="str">
        <f>IF(基本情報入力シート!W481="","",基本情報入力シート!W481)</f>
        <v/>
      </c>
      <c r="M442" s="335" t="str">
        <f>IF(基本情報入力シート!X481="","",基本情報入力シート!X481)</f>
        <v/>
      </c>
      <c r="N442" s="339" t="str">
        <f>IF(基本情報入力シート!Y481="","",基本情報入力シート!Y481)</f>
        <v/>
      </c>
      <c r="O442" s="44"/>
      <c r="P442" s="1011"/>
      <c r="Q442" s="1011"/>
      <c r="R442" s="475" t="str">
        <f>IFERROR(IF(OR('別紙様式3-2（４・５月）'!Z444="ベア加算",'別紙様式3-2（４・５月）'!R444=""),"",P442*VLOOKUP(N442,【参考】数式用!$AD$2:$AH$37,MATCH(O442,【参考】数式用!$K$4:$N$4,0)+1,0)),"")</f>
        <v/>
      </c>
      <c r="S442" s="54"/>
      <c r="T442" s="1011"/>
      <c r="U442" s="1011"/>
      <c r="V442" s="483" t="str">
        <f>IFERROR(IF(AND('別紙様式3-2（４・５月）'!O444="",O442&lt;&gt;""),P442,P442*VLOOKUP(AF442,【参考】数式用4!$EY$3:$GF$106,MATCH(N442,【参考】数式用4!$EY$2:$GF$2,0))),"")</f>
        <v/>
      </c>
      <c r="W442" s="44"/>
      <c r="X442" s="464"/>
      <c r="Y442" s="992" t="str">
        <f>IFERROR(IF(OR('別紙様式3-2（４・５月）'!R444="",'別紙様式3-2（４・５月）'!Z444="ベア加算"),"",X442*VLOOKUP(N442,【参考】数式用!$AD$2:$AH$37,MATCH(W442,【参考】数式用!$K$4:$N$4,0)+1,0)),"")</f>
        <v/>
      </c>
      <c r="Z442" s="992"/>
      <c r="AA442" s="54"/>
      <c r="AB442" s="464"/>
      <c r="AC442" s="340" t="str">
        <f>IFERROR(IF(AND('別紙様式3-2（４・５月）'!O444="",W442&lt;&gt;"",W442&lt;&gt;"―"),X442,X442*VLOOKUP(AG442,【参考】数式用4!$EY$3:$GF$106,MATCH(N442,【参考】数式用4!$EY$2:$GF$2,0))),"")</f>
        <v/>
      </c>
      <c r="AD442" s="462" t="str">
        <f t="shared" si="12"/>
        <v/>
      </c>
      <c r="AE442" s="420" t="str">
        <f t="shared" si="13"/>
        <v/>
      </c>
      <c r="AF442" s="333" t="str">
        <f>IF(O442="","",'別紙様式3-2（４・５月）'!O444&amp;'別紙様式3-2（４・５月）'!P444&amp;'別紙様式3-2（４・５月）'!Q444&amp;"から"&amp;O442)</f>
        <v/>
      </c>
      <c r="AG442" s="333" t="str">
        <f>IF(OR(W442="",W442="―"),"",'別紙様式3-2（４・５月）'!O444&amp;'別紙様式3-2（４・５月）'!P444&amp;'別紙様式3-2（４・５月）'!Q444&amp;"から"&amp;W442)</f>
        <v/>
      </c>
      <c r="AH442" s="306"/>
      <c r="AI442" s="306"/>
      <c r="AJ442" s="306"/>
      <c r="AK442" s="306"/>
      <c r="AL442" s="306"/>
      <c r="AM442" s="306"/>
      <c r="AN442" s="306"/>
      <c r="AO442" s="306"/>
    </row>
    <row r="443" spans="1:41" customFormat="1" ht="25" customHeight="1">
      <c r="A443" s="334">
        <v>426</v>
      </c>
      <c r="B443" s="909" t="str">
        <f>IF(基本情報入力シート!C482="","",基本情報入力シート!C482)</f>
        <v/>
      </c>
      <c r="C443" s="909"/>
      <c r="D443" s="909"/>
      <c r="E443" s="909"/>
      <c r="F443" s="909"/>
      <c r="G443" s="909"/>
      <c r="H443" s="909"/>
      <c r="I443" s="909"/>
      <c r="J443" s="325" t="str">
        <f>IF(基本情報入力シート!M482="","",基本情報入力シート!M482)</f>
        <v/>
      </c>
      <c r="K443" s="325" t="str">
        <f>IF(基本情報入力シート!R482="","",基本情報入力シート!R482)</f>
        <v/>
      </c>
      <c r="L443" s="325" t="str">
        <f>IF(基本情報入力シート!W482="","",基本情報入力シート!W482)</f>
        <v/>
      </c>
      <c r="M443" s="335" t="str">
        <f>IF(基本情報入力シート!X482="","",基本情報入力シート!X482)</f>
        <v/>
      </c>
      <c r="N443" s="339" t="str">
        <f>IF(基本情報入力シート!Y482="","",基本情報入力シート!Y482)</f>
        <v/>
      </c>
      <c r="O443" s="44"/>
      <c r="P443" s="1011"/>
      <c r="Q443" s="1011"/>
      <c r="R443" s="475" t="str">
        <f>IFERROR(IF(OR('別紙様式3-2（４・５月）'!Z445="ベア加算",'別紙様式3-2（４・５月）'!R445=""),"",P443*VLOOKUP(N443,【参考】数式用!$AD$2:$AH$37,MATCH(O443,【参考】数式用!$K$4:$N$4,0)+1,0)),"")</f>
        <v/>
      </c>
      <c r="S443" s="54"/>
      <c r="T443" s="1011"/>
      <c r="U443" s="1011"/>
      <c r="V443" s="483" t="str">
        <f>IFERROR(IF(AND('別紙様式3-2（４・５月）'!O445="",O443&lt;&gt;""),P443,P443*VLOOKUP(AF443,【参考】数式用4!$EY$3:$GF$106,MATCH(N443,【参考】数式用4!$EY$2:$GF$2,0))),"")</f>
        <v/>
      </c>
      <c r="W443" s="44"/>
      <c r="X443" s="464"/>
      <c r="Y443" s="992" t="str">
        <f>IFERROR(IF(OR('別紙様式3-2（４・５月）'!R445="",'別紙様式3-2（４・５月）'!Z445="ベア加算"),"",X443*VLOOKUP(N443,【参考】数式用!$AD$2:$AH$37,MATCH(W443,【参考】数式用!$K$4:$N$4,0)+1,0)),"")</f>
        <v/>
      </c>
      <c r="Z443" s="992"/>
      <c r="AA443" s="54"/>
      <c r="AB443" s="464"/>
      <c r="AC443" s="340" t="str">
        <f>IFERROR(IF(AND('別紙様式3-2（４・５月）'!O445="",W443&lt;&gt;"",W443&lt;&gt;"―"),X443,X443*VLOOKUP(AG443,【参考】数式用4!$EY$3:$GF$106,MATCH(N443,【参考】数式用4!$EY$2:$GF$2,0))),"")</f>
        <v/>
      </c>
      <c r="AD443" s="462" t="str">
        <f t="shared" si="12"/>
        <v/>
      </c>
      <c r="AE443" s="420" t="str">
        <f t="shared" si="13"/>
        <v/>
      </c>
      <c r="AF443" s="333" t="str">
        <f>IF(O443="","",'別紙様式3-2（４・５月）'!O445&amp;'別紙様式3-2（４・５月）'!P445&amp;'別紙様式3-2（４・５月）'!Q445&amp;"から"&amp;O443)</f>
        <v/>
      </c>
      <c r="AG443" s="333" t="str">
        <f>IF(OR(W443="",W443="―"),"",'別紙様式3-2（４・５月）'!O445&amp;'別紙様式3-2（４・５月）'!P445&amp;'別紙様式3-2（４・５月）'!Q445&amp;"から"&amp;W443)</f>
        <v/>
      </c>
      <c r="AH443" s="306"/>
      <c r="AI443" s="306"/>
      <c r="AJ443" s="306"/>
      <c r="AK443" s="306"/>
      <c r="AL443" s="306"/>
      <c r="AM443" s="306"/>
      <c r="AN443" s="306"/>
      <c r="AO443" s="306"/>
    </row>
    <row r="444" spans="1:41" customFormat="1" ht="25" customHeight="1">
      <c r="A444" s="334">
        <v>427</v>
      </c>
      <c r="B444" s="909" t="str">
        <f>IF(基本情報入力シート!C483="","",基本情報入力シート!C483)</f>
        <v/>
      </c>
      <c r="C444" s="909"/>
      <c r="D444" s="909"/>
      <c r="E444" s="909"/>
      <c r="F444" s="909"/>
      <c r="G444" s="909"/>
      <c r="H444" s="909"/>
      <c r="I444" s="909"/>
      <c r="J444" s="325" t="str">
        <f>IF(基本情報入力シート!M483="","",基本情報入力シート!M483)</f>
        <v/>
      </c>
      <c r="K444" s="325" t="str">
        <f>IF(基本情報入力シート!R483="","",基本情報入力シート!R483)</f>
        <v/>
      </c>
      <c r="L444" s="325" t="str">
        <f>IF(基本情報入力シート!W483="","",基本情報入力シート!W483)</f>
        <v/>
      </c>
      <c r="M444" s="335" t="str">
        <f>IF(基本情報入力シート!X483="","",基本情報入力シート!X483)</f>
        <v/>
      </c>
      <c r="N444" s="339" t="str">
        <f>IF(基本情報入力シート!Y483="","",基本情報入力シート!Y483)</f>
        <v/>
      </c>
      <c r="O444" s="44"/>
      <c r="P444" s="1011"/>
      <c r="Q444" s="1011"/>
      <c r="R444" s="475" t="str">
        <f>IFERROR(IF(OR('別紙様式3-2（４・５月）'!Z446="ベア加算",'別紙様式3-2（４・５月）'!R446=""),"",P444*VLOOKUP(N444,【参考】数式用!$AD$2:$AH$37,MATCH(O444,【参考】数式用!$K$4:$N$4,0)+1,0)),"")</f>
        <v/>
      </c>
      <c r="S444" s="54"/>
      <c r="T444" s="1011"/>
      <c r="U444" s="1011"/>
      <c r="V444" s="483" t="str">
        <f>IFERROR(IF(AND('別紙様式3-2（４・５月）'!O446="",O444&lt;&gt;""),P444,P444*VLOOKUP(AF444,【参考】数式用4!$EY$3:$GF$106,MATCH(N444,【参考】数式用4!$EY$2:$GF$2,0))),"")</f>
        <v/>
      </c>
      <c r="W444" s="44"/>
      <c r="X444" s="464"/>
      <c r="Y444" s="992" t="str">
        <f>IFERROR(IF(OR('別紙様式3-2（４・５月）'!R446="",'別紙様式3-2（４・５月）'!Z446="ベア加算"),"",X444*VLOOKUP(N444,【参考】数式用!$AD$2:$AH$37,MATCH(W444,【参考】数式用!$K$4:$N$4,0)+1,0)),"")</f>
        <v/>
      </c>
      <c r="Z444" s="992"/>
      <c r="AA444" s="54"/>
      <c r="AB444" s="464"/>
      <c r="AC444" s="340" t="str">
        <f>IFERROR(IF(AND('別紙様式3-2（４・５月）'!O446="",W444&lt;&gt;"",W444&lt;&gt;"―"),X444,X444*VLOOKUP(AG444,【参考】数式用4!$EY$3:$GF$106,MATCH(N444,【参考】数式用4!$EY$2:$GF$2,0))),"")</f>
        <v/>
      </c>
      <c r="AD444" s="462" t="str">
        <f t="shared" si="12"/>
        <v/>
      </c>
      <c r="AE444" s="420" t="str">
        <f t="shared" si="13"/>
        <v/>
      </c>
      <c r="AF444" s="333" t="str">
        <f>IF(O444="","",'別紙様式3-2（４・５月）'!O446&amp;'別紙様式3-2（４・５月）'!P446&amp;'別紙様式3-2（４・５月）'!Q446&amp;"から"&amp;O444)</f>
        <v/>
      </c>
      <c r="AG444" s="333" t="str">
        <f>IF(OR(W444="",W444="―"),"",'別紙様式3-2（４・５月）'!O446&amp;'別紙様式3-2（４・５月）'!P446&amp;'別紙様式3-2（４・５月）'!Q446&amp;"から"&amp;W444)</f>
        <v/>
      </c>
      <c r="AH444" s="306"/>
      <c r="AI444" s="306"/>
      <c r="AJ444" s="306"/>
      <c r="AK444" s="306"/>
      <c r="AL444" s="306"/>
      <c r="AM444" s="306"/>
      <c r="AN444" s="306"/>
      <c r="AO444" s="306"/>
    </row>
    <row r="445" spans="1:41" customFormat="1" ht="25" customHeight="1">
      <c r="A445" s="334">
        <v>428</v>
      </c>
      <c r="B445" s="909" t="str">
        <f>IF(基本情報入力シート!C484="","",基本情報入力シート!C484)</f>
        <v/>
      </c>
      <c r="C445" s="909"/>
      <c r="D445" s="909"/>
      <c r="E445" s="909"/>
      <c r="F445" s="909"/>
      <c r="G445" s="909"/>
      <c r="H445" s="909"/>
      <c r="I445" s="909"/>
      <c r="J445" s="325" t="str">
        <f>IF(基本情報入力シート!M484="","",基本情報入力シート!M484)</f>
        <v/>
      </c>
      <c r="K445" s="325" t="str">
        <f>IF(基本情報入力シート!R484="","",基本情報入力シート!R484)</f>
        <v/>
      </c>
      <c r="L445" s="325" t="str">
        <f>IF(基本情報入力シート!W484="","",基本情報入力シート!W484)</f>
        <v/>
      </c>
      <c r="M445" s="335" t="str">
        <f>IF(基本情報入力シート!X484="","",基本情報入力シート!X484)</f>
        <v/>
      </c>
      <c r="N445" s="339" t="str">
        <f>IF(基本情報入力シート!Y484="","",基本情報入力シート!Y484)</f>
        <v/>
      </c>
      <c r="O445" s="44"/>
      <c r="P445" s="1011"/>
      <c r="Q445" s="1011"/>
      <c r="R445" s="475" t="str">
        <f>IFERROR(IF(OR('別紙様式3-2（４・５月）'!Z447="ベア加算",'別紙様式3-2（４・５月）'!R447=""),"",P445*VLOOKUP(N445,【参考】数式用!$AD$2:$AH$37,MATCH(O445,【参考】数式用!$K$4:$N$4,0)+1,0)),"")</f>
        <v/>
      </c>
      <c r="S445" s="54"/>
      <c r="T445" s="1011"/>
      <c r="U445" s="1011"/>
      <c r="V445" s="483" t="str">
        <f>IFERROR(IF(AND('別紙様式3-2（４・５月）'!O447="",O445&lt;&gt;""),P445,P445*VLOOKUP(AF445,【参考】数式用4!$EY$3:$GF$106,MATCH(N445,【参考】数式用4!$EY$2:$GF$2,0))),"")</f>
        <v/>
      </c>
      <c r="W445" s="44"/>
      <c r="X445" s="464"/>
      <c r="Y445" s="992" t="str">
        <f>IFERROR(IF(OR('別紙様式3-2（４・５月）'!R447="",'別紙様式3-2（４・５月）'!Z447="ベア加算"),"",X445*VLOOKUP(N445,【参考】数式用!$AD$2:$AH$37,MATCH(W445,【参考】数式用!$K$4:$N$4,0)+1,0)),"")</f>
        <v/>
      </c>
      <c r="Z445" s="992"/>
      <c r="AA445" s="54"/>
      <c r="AB445" s="464"/>
      <c r="AC445" s="340" t="str">
        <f>IFERROR(IF(AND('別紙様式3-2（４・５月）'!O447="",W445&lt;&gt;"",W445&lt;&gt;"―"),X445,X445*VLOOKUP(AG445,【参考】数式用4!$EY$3:$GF$106,MATCH(N445,【参考】数式用4!$EY$2:$GF$2,0))),"")</f>
        <v/>
      </c>
      <c r="AD445" s="462" t="str">
        <f t="shared" si="12"/>
        <v/>
      </c>
      <c r="AE445" s="420" t="str">
        <f t="shared" si="13"/>
        <v/>
      </c>
      <c r="AF445" s="333" t="str">
        <f>IF(O445="","",'別紙様式3-2（４・５月）'!O447&amp;'別紙様式3-2（４・５月）'!P447&amp;'別紙様式3-2（４・５月）'!Q447&amp;"から"&amp;O445)</f>
        <v/>
      </c>
      <c r="AG445" s="333" t="str">
        <f>IF(OR(W445="",W445="―"),"",'別紙様式3-2（４・５月）'!O447&amp;'別紙様式3-2（４・５月）'!P447&amp;'別紙様式3-2（４・５月）'!Q447&amp;"から"&amp;W445)</f>
        <v/>
      </c>
      <c r="AH445" s="306"/>
      <c r="AI445" s="306"/>
      <c r="AJ445" s="306"/>
      <c r="AK445" s="306"/>
      <c r="AL445" s="306"/>
      <c r="AM445" s="306"/>
      <c r="AN445" s="306"/>
      <c r="AO445" s="306"/>
    </row>
    <row r="446" spans="1:41" customFormat="1" ht="25" customHeight="1">
      <c r="A446" s="334">
        <v>429</v>
      </c>
      <c r="B446" s="909" t="str">
        <f>IF(基本情報入力シート!C485="","",基本情報入力シート!C485)</f>
        <v/>
      </c>
      <c r="C446" s="909"/>
      <c r="D446" s="909"/>
      <c r="E446" s="909"/>
      <c r="F446" s="909"/>
      <c r="G446" s="909"/>
      <c r="H446" s="909"/>
      <c r="I446" s="909"/>
      <c r="J446" s="325" t="str">
        <f>IF(基本情報入力シート!M485="","",基本情報入力シート!M485)</f>
        <v/>
      </c>
      <c r="K446" s="325" t="str">
        <f>IF(基本情報入力シート!R485="","",基本情報入力シート!R485)</f>
        <v/>
      </c>
      <c r="L446" s="325" t="str">
        <f>IF(基本情報入力シート!W485="","",基本情報入力シート!W485)</f>
        <v/>
      </c>
      <c r="M446" s="335" t="str">
        <f>IF(基本情報入力シート!X485="","",基本情報入力シート!X485)</f>
        <v/>
      </c>
      <c r="N446" s="339" t="str">
        <f>IF(基本情報入力シート!Y485="","",基本情報入力シート!Y485)</f>
        <v/>
      </c>
      <c r="O446" s="44"/>
      <c r="P446" s="1011"/>
      <c r="Q446" s="1011"/>
      <c r="R446" s="475" t="str">
        <f>IFERROR(IF(OR('別紙様式3-2（４・５月）'!Z448="ベア加算",'別紙様式3-2（４・５月）'!R448=""),"",P446*VLOOKUP(N446,【参考】数式用!$AD$2:$AH$37,MATCH(O446,【参考】数式用!$K$4:$N$4,0)+1,0)),"")</f>
        <v/>
      </c>
      <c r="S446" s="54"/>
      <c r="T446" s="1011"/>
      <c r="U446" s="1011"/>
      <c r="V446" s="483" t="str">
        <f>IFERROR(IF(AND('別紙様式3-2（４・５月）'!O448="",O446&lt;&gt;""),P446,P446*VLOOKUP(AF446,【参考】数式用4!$EY$3:$GF$106,MATCH(N446,【参考】数式用4!$EY$2:$GF$2,0))),"")</f>
        <v/>
      </c>
      <c r="W446" s="44"/>
      <c r="X446" s="464"/>
      <c r="Y446" s="992" t="str">
        <f>IFERROR(IF(OR('別紙様式3-2（４・５月）'!R448="",'別紙様式3-2（４・５月）'!Z448="ベア加算"),"",X446*VLOOKUP(N446,【参考】数式用!$AD$2:$AH$37,MATCH(W446,【参考】数式用!$K$4:$N$4,0)+1,0)),"")</f>
        <v/>
      </c>
      <c r="Z446" s="992"/>
      <c r="AA446" s="54"/>
      <c r="AB446" s="464"/>
      <c r="AC446" s="340" t="str">
        <f>IFERROR(IF(AND('別紙様式3-2（４・５月）'!O448="",W446&lt;&gt;"",W446&lt;&gt;"―"),X446,X446*VLOOKUP(AG446,【参考】数式用4!$EY$3:$GF$106,MATCH(N446,【参考】数式用4!$EY$2:$GF$2,0))),"")</f>
        <v/>
      </c>
      <c r="AD446" s="462" t="str">
        <f t="shared" si="12"/>
        <v/>
      </c>
      <c r="AE446" s="420" t="str">
        <f t="shared" si="13"/>
        <v/>
      </c>
      <c r="AF446" s="333" t="str">
        <f>IF(O446="","",'別紙様式3-2（４・５月）'!O448&amp;'別紙様式3-2（４・５月）'!P448&amp;'別紙様式3-2（４・５月）'!Q448&amp;"から"&amp;O446)</f>
        <v/>
      </c>
      <c r="AG446" s="333" t="str">
        <f>IF(OR(W446="",W446="―"),"",'別紙様式3-2（４・５月）'!O448&amp;'別紙様式3-2（４・５月）'!P448&amp;'別紙様式3-2（４・５月）'!Q448&amp;"から"&amp;W446)</f>
        <v/>
      </c>
      <c r="AH446" s="306"/>
      <c r="AI446" s="306"/>
      <c r="AJ446" s="306"/>
      <c r="AK446" s="306"/>
      <c r="AL446" s="306"/>
      <c r="AM446" s="306"/>
      <c r="AN446" s="306"/>
      <c r="AO446" s="306"/>
    </row>
    <row r="447" spans="1:41" customFormat="1" ht="25" customHeight="1">
      <c r="A447" s="334">
        <v>430</v>
      </c>
      <c r="B447" s="909" t="str">
        <f>IF(基本情報入力シート!C486="","",基本情報入力シート!C486)</f>
        <v/>
      </c>
      <c r="C447" s="909"/>
      <c r="D447" s="909"/>
      <c r="E447" s="909"/>
      <c r="F447" s="909"/>
      <c r="G447" s="909"/>
      <c r="H447" s="909"/>
      <c r="I447" s="909"/>
      <c r="J447" s="325" t="str">
        <f>IF(基本情報入力シート!M486="","",基本情報入力シート!M486)</f>
        <v/>
      </c>
      <c r="K447" s="325" t="str">
        <f>IF(基本情報入力シート!R486="","",基本情報入力シート!R486)</f>
        <v/>
      </c>
      <c r="L447" s="325" t="str">
        <f>IF(基本情報入力シート!W486="","",基本情報入力シート!W486)</f>
        <v/>
      </c>
      <c r="M447" s="335" t="str">
        <f>IF(基本情報入力シート!X486="","",基本情報入力シート!X486)</f>
        <v/>
      </c>
      <c r="N447" s="339" t="str">
        <f>IF(基本情報入力シート!Y486="","",基本情報入力シート!Y486)</f>
        <v/>
      </c>
      <c r="O447" s="44"/>
      <c r="P447" s="1011"/>
      <c r="Q447" s="1011"/>
      <c r="R447" s="475" t="str">
        <f>IFERROR(IF(OR('別紙様式3-2（４・５月）'!Z449="ベア加算",'別紙様式3-2（４・５月）'!R449=""),"",P447*VLOOKUP(N447,【参考】数式用!$AD$2:$AH$37,MATCH(O447,【参考】数式用!$K$4:$N$4,0)+1,0)),"")</f>
        <v/>
      </c>
      <c r="S447" s="54"/>
      <c r="T447" s="1011"/>
      <c r="U447" s="1011"/>
      <c r="V447" s="483" t="str">
        <f>IFERROR(IF(AND('別紙様式3-2（４・５月）'!O449="",O447&lt;&gt;""),P447,P447*VLOOKUP(AF447,【参考】数式用4!$EY$3:$GF$106,MATCH(N447,【参考】数式用4!$EY$2:$GF$2,0))),"")</f>
        <v/>
      </c>
      <c r="W447" s="44"/>
      <c r="X447" s="464"/>
      <c r="Y447" s="992" t="str">
        <f>IFERROR(IF(OR('別紙様式3-2（４・５月）'!R449="",'別紙様式3-2（４・５月）'!Z449="ベア加算"),"",X447*VLOOKUP(N447,【参考】数式用!$AD$2:$AH$37,MATCH(W447,【参考】数式用!$K$4:$N$4,0)+1,0)),"")</f>
        <v/>
      </c>
      <c r="Z447" s="992"/>
      <c r="AA447" s="54"/>
      <c r="AB447" s="464"/>
      <c r="AC447" s="340" t="str">
        <f>IFERROR(IF(AND('別紙様式3-2（４・５月）'!O449="",W447&lt;&gt;"",W447&lt;&gt;"―"),X447,X447*VLOOKUP(AG447,【参考】数式用4!$EY$3:$GF$106,MATCH(N447,【参考】数式用4!$EY$2:$GF$2,0))),"")</f>
        <v/>
      </c>
      <c r="AD447" s="462" t="str">
        <f t="shared" si="12"/>
        <v/>
      </c>
      <c r="AE447" s="420" t="str">
        <f t="shared" si="13"/>
        <v/>
      </c>
      <c r="AF447" s="333" t="str">
        <f>IF(O447="","",'別紙様式3-2（４・５月）'!O449&amp;'別紙様式3-2（４・５月）'!P449&amp;'別紙様式3-2（４・５月）'!Q449&amp;"から"&amp;O447)</f>
        <v/>
      </c>
      <c r="AG447" s="333" t="str">
        <f>IF(OR(W447="",W447="―"),"",'別紙様式3-2（４・５月）'!O449&amp;'別紙様式3-2（４・５月）'!P449&amp;'別紙様式3-2（４・５月）'!Q449&amp;"から"&amp;W447)</f>
        <v/>
      </c>
      <c r="AH447" s="306"/>
      <c r="AI447" s="306"/>
      <c r="AJ447" s="306"/>
      <c r="AK447" s="306"/>
      <c r="AL447" s="306"/>
      <c r="AM447" s="306"/>
      <c r="AN447" s="306"/>
      <c r="AO447" s="306"/>
    </row>
    <row r="448" spans="1:41" customFormat="1" ht="25" customHeight="1">
      <c r="A448" s="334">
        <v>431</v>
      </c>
      <c r="B448" s="909" t="str">
        <f>IF(基本情報入力シート!C487="","",基本情報入力シート!C487)</f>
        <v/>
      </c>
      <c r="C448" s="909"/>
      <c r="D448" s="909"/>
      <c r="E448" s="909"/>
      <c r="F448" s="909"/>
      <c r="G448" s="909"/>
      <c r="H448" s="909"/>
      <c r="I448" s="909"/>
      <c r="J448" s="325" t="str">
        <f>IF(基本情報入力シート!M487="","",基本情報入力シート!M487)</f>
        <v/>
      </c>
      <c r="K448" s="325" t="str">
        <f>IF(基本情報入力シート!R487="","",基本情報入力シート!R487)</f>
        <v/>
      </c>
      <c r="L448" s="325" t="str">
        <f>IF(基本情報入力シート!W487="","",基本情報入力シート!W487)</f>
        <v/>
      </c>
      <c r="M448" s="335" t="str">
        <f>IF(基本情報入力シート!X487="","",基本情報入力シート!X487)</f>
        <v/>
      </c>
      <c r="N448" s="339" t="str">
        <f>IF(基本情報入力シート!Y487="","",基本情報入力シート!Y487)</f>
        <v/>
      </c>
      <c r="O448" s="44"/>
      <c r="P448" s="1011"/>
      <c r="Q448" s="1011"/>
      <c r="R448" s="475" t="str">
        <f>IFERROR(IF(OR('別紙様式3-2（４・５月）'!Z450="ベア加算",'別紙様式3-2（４・５月）'!R450=""),"",P448*VLOOKUP(N448,【参考】数式用!$AD$2:$AH$37,MATCH(O448,【参考】数式用!$K$4:$N$4,0)+1,0)),"")</f>
        <v/>
      </c>
      <c r="S448" s="54"/>
      <c r="T448" s="1011"/>
      <c r="U448" s="1011"/>
      <c r="V448" s="483" t="str">
        <f>IFERROR(IF(AND('別紙様式3-2（４・５月）'!O450="",O448&lt;&gt;""),P448,P448*VLOOKUP(AF448,【参考】数式用4!$EY$3:$GF$106,MATCH(N448,【参考】数式用4!$EY$2:$GF$2,0))),"")</f>
        <v/>
      </c>
      <c r="W448" s="44"/>
      <c r="X448" s="464"/>
      <c r="Y448" s="992" t="str">
        <f>IFERROR(IF(OR('別紙様式3-2（４・５月）'!R450="",'別紙様式3-2（４・５月）'!Z450="ベア加算"),"",X448*VLOOKUP(N448,【参考】数式用!$AD$2:$AH$37,MATCH(W448,【参考】数式用!$K$4:$N$4,0)+1,0)),"")</f>
        <v/>
      </c>
      <c r="Z448" s="992"/>
      <c r="AA448" s="54"/>
      <c r="AB448" s="464"/>
      <c r="AC448" s="340" t="str">
        <f>IFERROR(IF(AND('別紙様式3-2（４・５月）'!O450="",W448&lt;&gt;"",W448&lt;&gt;"―"),X448,X448*VLOOKUP(AG448,【参考】数式用4!$EY$3:$GF$106,MATCH(N448,【参考】数式用4!$EY$2:$GF$2,0))),"")</f>
        <v/>
      </c>
      <c r="AD448" s="462" t="str">
        <f t="shared" si="12"/>
        <v/>
      </c>
      <c r="AE448" s="420" t="str">
        <f t="shared" si="13"/>
        <v/>
      </c>
      <c r="AF448" s="333" t="str">
        <f>IF(O448="","",'別紙様式3-2（４・５月）'!O450&amp;'別紙様式3-2（４・５月）'!P450&amp;'別紙様式3-2（４・５月）'!Q450&amp;"から"&amp;O448)</f>
        <v/>
      </c>
      <c r="AG448" s="333" t="str">
        <f>IF(OR(W448="",W448="―"),"",'別紙様式3-2（４・５月）'!O450&amp;'別紙様式3-2（４・５月）'!P450&amp;'別紙様式3-2（４・５月）'!Q450&amp;"から"&amp;W448)</f>
        <v/>
      </c>
      <c r="AH448" s="306"/>
      <c r="AI448" s="306"/>
      <c r="AJ448" s="306"/>
      <c r="AK448" s="306"/>
      <c r="AL448" s="306"/>
      <c r="AM448" s="306"/>
      <c r="AN448" s="306"/>
      <c r="AO448" s="306"/>
    </row>
    <row r="449" spans="1:41" customFormat="1" ht="25" customHeight="1">
      <c r="A449" s="334">
        <v>432</v>
      </c>
      <c r="B449" s="909" t="str">
        <f>IF(基本情報入力シート!C488="","",基本情報入力シート!C488)</f>
        <v/>
      </c>
      <c r="C449" s="909"/>
      <c r="D449" s="909"/>
      <c r="E449" s="909"/>
      <c r="F449" s="909"/>
      <c r="G449" s="909"/>
      <c r="H449" s="909"/>
      <c r="I449" s="909"/>
      <c r="J449" s="325" t="str">
        <f>IF(基本情報入力シート!M488="","",基本情報入力シート!M488)</f>
        <v/>
      </c>
      <c r="K449" s="325" t="str">
        <f>IF(基本情報入力シート!R488="","",基本情報入力シート!R488)</f>
        <v/>
      </c>
      <c r="L449" s="325" t="str">
        <f>IF(基本情報入力シート!W488="","",基本情報入力シート!W488)</f>
        <v/>
      </c>
      <c r="M449" s="335" t="str">
        <f>IF(基本情報入力シート!X488="","",基本情報入力シート!X488)</f>
        <v/>
      </c>
      <c r="N449" s="339" t="str">
        <f>IF(基本情報入力シート!Y488="","",基本情報入力シート!Y488)</f>
        <v/>
      </c>
      <c r="O449" s="44"/>
      <c r="P449" s="1011"/>
      <c r="Q449" s="1011"/>
      <c r="R449" s="475" t="str">
        <f>IFERROR(IF(OR('別紙様式3-2（４・５月）'!Z451="ベア加算",'別紙様式3-2（４・５月）'!R451=""),"",P449*VLOOKUP(N449,【参考】数式用!$AD$2:$AH$37,MATCH(O449,【参考】数式用!$K$4:$N$4,0)+1,0)),"")</f>
        <v/>
      </c>
      <c r="S449" s="54"/>
      <c r="T449" s="1011"/>
      <c r="U449" s="1011"/>
      <c r="V449" s="483" t="str">
        <f>IFERROR(IF(AND('別紙様式3-2（４・５月）'!O451="",O449&lt;&gt;""),P449,P449*VLOOKUP(AF449,【参考】数式用4!$EY$3:$GF$106,MATCH(N449,【参考】数式用4!$EY$2:$GF$2,0))),"")</f>
        <v/>
      </c>
      <c r="W449" s="44"/>
      <c r="X449" s="464"/>
      <c r="Y449" s="992" t="str">
        <f>IFERROR(IF(OR('別紙様式3-2（４・５月）'!R451="",'別紙様式3-2（４・５月）'!Z451="ベア加算"),"",X449*VLOOKUP(N449,【参考】数式用!$AD$2:$AH$37,MATCH(W449,【参考】数式用!$K$4:$N$4,0)+1,0)),"")</f>
        <v/>
      </c>
      <c r="Z449" s="992"/>
      <c r="AA449" s="54"/>
      <c r="AB449" s="464"/>
      <c r="AC449" s="340" t="str">
        <f>IFERROR(IF(AND('別紙様式3-2（４・５月）'!O451="",W449&lt;&gt;"",W449&lt;&gt;"―"),X449,X449*VLOOKUP(AG449,【参考】数式用4!$EY$3:$GF$106,MATCH(N449,【参考】数式用4!$EY$2:$GF$2,0))),"")</f>
        <v/>
      </c>
      <c r="AD449" s="462" t="str">
        <f t="shared" si="12"/>
        <v/>
      </c>
      <c r="AE449" s="420" t="str">
        <f t="shared" si="13"/>
        <v/>
      </c>
      <c r="AF449" s="333" t="str">
        <f>IF(O449="","",'別紙様式3-2（４・５月）'!O451&amp;'別紙様式3-2（４・５月）'!P451&amp;'別紙様式3-2（４・５月）'!Q451&amp;"から"&amp;O449)</f>
        <v/>
      </c>
      <c r="AG449" s="333" t="str">
        <f>IF(OR(W449="",W449="―"),"",'別紙様式3-2（４・５月）'!O451&amp;'別紙様式3-2（４・５月）'!P451&amp;'別紙様式3-2（４・５月）'!Q451&amp;"から"&amp;W449)</f>
        <v/>
      </c>
      <c r="AH449" s="306"/>
      <c r="AI449" s="306"/>
      <c r="AJ449" s="306"/>
      <c r="AK449" s="306"/>
      <c r="AL449" s="306"/>
      <c r="AM449" s="306"/>
      <c r="AN449" s="306"/>
      <c r="AO449" s="306"/>
    </row>
    <row r="450" spans="1:41" customFormat="1" ht="25" customHeight="1">
      <c r="A450" s="334">
        <v>433</v>
      </c>
      <c r="B450" s="909" t="str">
        <f>IF(基本情報入力シート!C489="","",基本情報入力シート!C489)</f>
        <v/>
      </c>
      <c r="C450" s="909"/>
      <c r="D450" s="909"/>
      <c r="E450" s="909"/>
      <c r="F450" s="909"/>
      <c r="G450" s="909"/>
      <c r="H450" s="909"/>
      <c r="I450" s="909"/>
      <c r="J450" s="325" t="str">
        <f>IF(基本情報入力シート!M489="","",基本情報入力シート!M489)</f>
        <v/>
      </c>
      <c r="K450" s="325" t="str">
        <f>IF(基本情報入力シート!R489="","",基本情報入力シート!R489)</f>
        <v/>
      </c>
      <c r="L450" s="325" t="str">
        <f>IF(基本情報入力シート!W489="","",基本情報入力シート!W489)</f>
        <v/>
      </c>
      <c r="M450" s="335" t="str">
        <f>IF(基本情報入力シート!X489="","",基本情報入力シート!X489)</f>
        <v/>
      </c>
      <c r="N450" s="339" t="str">
        <f>IF(基本情報入力シート!Y489="","",基本情報入力シート!Y489)</f>
        <v/>
      </c>
      <c r="O450" s="44"/>
      <c r="P450" s="1011"/>
      <c r="Q450" s="1011"/>
      <c r="R450" s="475" t="str">
        <f>IFERROR(IF(OR('別紙様式3-2（４・５月）'!Z452="ベア加算",'別紙様式3-2（４・５月）'!R452=""),"",P450*VLOOKUP(N450,【参考】数式用!$AD$2:$AH$37,MATCH(O450,【参考】数式用!$K$4:$N$4,0)+1,0)),"")</f>
        <v/>
      </c>
      <c r="S450" s="54"/>
      <c r="T450" s="1011"/>
      <c r="U450" s="1011"/>
      <c r="V450" s="483" t="str">
        <f>IFERROR(IF(AND('別紙様式3-2（４・５月）'!O452="",O450&lt;&gt;""),P450,P450*VLOOKUP(AF450,【参考】数式用4!$EY$3:$GF$106,MATCH(N450,【参考】数式用4!$EY$2:$GF$2,0))),"")</f>
        <v/>
      </c>
      <c r="W450" s="44"/>
      <c r="X450" s="464"/>
      <c r="Y450" s="992" t="str">
        <f>IFERROR(IF(OR('別紙様式3-2（４・５月）'!R452="",'別紙様式3-2（４・５月）'!Z452="ベア加算"),"",X450*VLOOKUP(N450,【参考】数式用!$AD$2:$AH$37,MATCH(W450,【参考】数式用!$K$4:$N$4,0)+1,0)),"")</f>
        <v/>
      </c>
      <c r="Z450" s="992"/>
      <c r="AA450" s="54"/>
      <c r="AB450" s="464"/>
      <c r="AC450" s="340" t="str">
        <f>IFERROR(IF(AND('別紙様式3-2（４・５月）'!O452="",W450&lt;&gt;"",W450&lt;&gt;"―"),X450,X450*VLOOKUP(AG450,【参考】数式用4!$EY$3:$GF$106,MATCH(N450,【参考】数式用4!$EY$2:$GF$2,0))),"")</f>
        <v/>
      </c>
      <c r="AD450" s="462" t="str">
        <f t="shared" si="12"/>
        <v/>
      </c>
      <c r="AE450" s="420" t="str">
        <f t="shared" si="13"/>
        <v/>
      </c>
      <c r="AF450" s="333" t="str">
        <f>IF(O450="","",'別紙様式3-2（４・５月）'!O452&amp;'別紙様式3-2（４・５月）'!P452&amp;'別紙様式3-2（４・５月）'!Q452&amp;"から"&amp;O450)</f>
        <v/>
      </c>
      <c r="AG450" s="333" t="str">
        <f>IF(OR(W450="",W450="―"),"",'別紙様式3-2（４・５月）'!O452&amp;'別紙様式3-2（４・５月）'!P452&amp;'別紙様式3-2（４・５月）'!Q452&amp;"から"&amp;W450)</f>
        <v/>
      </c>
      <c r="AH450" s="306"/>
      <c r="AI450" s="306"/>
      <c r="AJ450" s="306"/>
      <c r="AK450" s="306"/>
      <c r="AL450" s="306"/>
      <c r="AM450" s="306"/>
      <c r="AN450" s="306"/>
      <c r="AO450" s="306"/>
    </row>
    <row r="451" spans="1:41" customFormat="1" ht="25" customHeight="1">
      <c r="A451" s="334">
        <v>434</v>
      </c>
      <c r="B451" s="909" t="str">
        <f>IF(基本情報入力シート!C490="","",基本情報入力シート!C490)</f>
        <v/>
      </c>
      <c r="C451" s="909"/>
      <c r="D451" s="909"/>
      <c r="E451" s="909"/>
      <c r="F451" s="909"/>
      <c r="G451" s="909"/>
      <c r="H451" s="909"/>
      <c r="I451" s="909"/>
      <c r="J451" s="325" t="str">
        <f>IF(基本情報入力シート!M490="","",基本情報入力シート!M490)</f>
        <v/>
      </c>
      <c r="K451" s="325" t="str">
        <f>IF(基本情報入力シート!R490="","",基本情報入力シート!R490)</f>
        <v/>
      </c>
      <c r="L451" s="325" t="str">
        <f>IF(基本情報入力シート!W490="","",基本情報入力シート!W490)</f>
        <v/>
      </c>
      <c r="M451" s="335" t="str">
        <f>IF(基本情報入力シート!X490="","",基本情報入力シート!X490)</f>
        <v/>
      </c>
      <c r="N451" s="339" t="str">
        <f>IF(基本情報入力シート!Y490="","",基本情報入力シート!Y490)</f>
        <v/>
      </c>
      <c r="O451" s="44"/>
      <c r="P451" s="1011"/>
      <c r="Q451" s="1011"/>
      <c r="R451" s="475" t="str">
        <f>IFERROR(IF(OR('別紙様式3-2（４・５月）'!Z453="ベア加算",'別紙様式3-2（４・５月）'!R453=""),"",P451*VLOOKUP(N451,【参考】数式用!$AD$2:$AH$37,MATCH(O451,【参考】数式用!$K$4:$N$4,0)+1,0)),"")</f>
        <v/>
      </c>
      <c r="S451" s="54"/>
      <c r="T451" s="1011"/>
      <c r="U451" s="1011"/>
      <c r="V451" s="483" t="str">
        <f>IFERROR(IF(AND('別紙様式3-2（４・５月）'!O453="",O451&lt;&gt;""),P451,P451*VLOOKUP(AF451,【参考】数式用4!$EY$3:$GF$106,MATCH(N451,【参考】数式用4!$EY$2:$GF$2,0))),"")</f>
        <v/>
      </c>
      <c r="W451" s="44"/>
      <c r="X451" s="464"/>
      <c r="Y451" s="992" t="str">
        <f>IFERROR(IF(OR('別紙様式3-2（４・５月）'!R453="",'別紙様式3-2（４・５月）'!Z453="ベア加算"),"",X451*VLOOKUP(N451,【参考】数式用!$AD$2:$AH$37,MATCH(W451,【参考】数式用!$K$4:$N$4,0)+1,0)),"")</f>
        <v/>
      </c>
      <c r="Z451" s="992"/>
      <c r="AA451" s="54"/>
      <c r="AB451" s="464"/>
      <c r="AC451" s="340" t="str">
        <f>IFERROR(IF(AND('別紙様式3-2（４・５月）'!O453="",W451&lt;&gt;"",W451&lt;&gt;"―"),X451,X451*VLOOKUP(AG451,【参考】数式用4!$EY$3:$GF$106,MATCH(N451,【参考】数式用4!$EY$2:$GF$2,0))),"")</f>
        <v/>
      </c>
      <c r="AD451" s="462" t="str">
        <f t="shared" si="12"/>
        <v/>
      </c>
      <c r="AE451" s="420" t="str">
        <f t="shared" si="13"/>
        <v/>
      </c>
      <c r="AF451" s="333" t="str">
        <f>IF(O451="","",'別紙様式3-2（４・５月）'!O453&amp;'別紙様式3-2（４・５月）'!P453&amp;'別紙様式3-2（４・５月）'!Q453&amp;"から"&amp;O451)</f>
        <v/>
      </c>
      <c r="AG451" s="333" t="str">
        <f>IF(OR(W451="",W451="―"),"",'別紙様式3-2（４・５月）'!O453&amp;'別紙様式3-2（４・５月）'!P453&amp;'別紙様式3-2（４・５月）'!Q453&amp;"から"&amp;W451)</f>
        <v/>
      </c>
      <c r="AH451" s="306"/>
      <c r="AI451" s="306"/>
      <c r="AJ451" s="306"/>
      <c r="AK451" s="306"/>
      <c r="AL451" s="306"/>
      <c r="AM451" s="306"/>
      <c r="AN451" s="306"/>
      <c r="AO451" s="306"/>
    </row>
    <row r="452" spans="1:41" customFormat="1" ht="25" customHeight="1">
      <c r="A452" s="334">
        <v>435</v>
      </c>
      <c r="B452" s="909" t="str">
        <f>IF(基本情報入力シート!C491="","",基本情報入力シート!C491)</f>
        <v/>
      </c>
      <c r="C452" s="909"/>
      <c r="D452" s="909"/>
      <c r="E452" s="909"/>
      <c r="F452" s="909"/>
      <c r="G452" s="909"/>
      <c r="H452" s="909"/>
      <c r="I452" s="909"/>
      <c r="J452" s="325" t="str">
        <f>IF(基本情報入力シート!M491="","",基本情報入力シート!M491)</f>
        <v/>
      </c>
      <c r="K452" s="325" t="str">
        <f>IF(基本情報入力シート!R491="","",基本情報入力シート!R491)</f>
        <v/>
      </c>
      <c r="L452" s="325" t="str">
        <f>IF(基本情報入力シート!W491="","",基本情報入力シート!W491)</f>
        <v/>
      </c>
      <c r="M452" s="335" t="str">
        <f>IF(基本情報入力シート!X491="","",基本情報入力シート!X491)</f>
        <v/>
      </c>
      <c r="N452" s="339" t="str">
        <f>IF(基本情報入力シート!Y491="","",基本情報入力シート!Y491)</f>
        <v/>
      </c>
      <c r="O452" s="44"/>
      <c r="P452" s="1011"/>
      <c r="Q452" s="1011"/>
      <c r="R452" s="475" t="str">
        <f>IFERROR(IF(OR('別紙様式3-2（４・５月）'!Z454="ベア加算",'別紙様式3-2（４・５月）'!R454=""),"",P452*VLOOKUP(N452,【参考】数式用!$AD$2:$AH$37,MATCH(O452,【参考】数式用!$K$4:$N$4,0)+1,0)),"")</f>
        <v/>
      </c>
      <c r="S452" s="54"/>
      <c r="T452" s="1011"/>
      <c r="U452" s="1011"/>
      <c r="V452" s="483" t="str">
        <f>IFERROR(IF(AND('別紙様式3-2（４・５月）'!O454="",O452&lt;&gt;""),P452,P452*VLOOKUP(AF452,【参考】数式用4!$EY$3:$GF$106,MATCH(N452,【参考】数式用4!$EY$2:$GF$2,0))),"")</f>
        <v/>
      </c>
      <c r="W452" s="44"/>
      <c r="X452" s="464"/>
      <c r="Y452" s="992" t="str">
        <f>IFERROR(IF(OR('別紙様式3-2（４・５月）'!R454="",'別紙様式3-2（４・５月）'!Z454="ベア加算"),"",X452*VLOOKUP(N452,【参考】数式用!$AD$2:$AH$37,MATCH(W452,【参考】数式用!$K$4:$N$4,0)+1,0)),"")</f>
        <v/>
      </c>
      <c r="Z452" s="992"/>
      <c r="AA452" s="54"/>
      <c r="AB452" s="464"/>
      <c r="AC452" s="340" t="str">
        <f>IFERROR(IF(AND('別紙様式3-2（４・５月）'!O454="",W452&lt;&gt;"",W452&lt;&gt;"―"),X452,X452*VLOOKUP(AG452,【参考】数式用4!$EY$3:$GF$106,MATCH(N452,【参考】数式用4!$EY$2:$GF$2,0))),"")</f>
        <v/>
      </c>
      <c r="AD452" s="462" t="str">
        <f t="shared" si="12"/>
        <v/>
      </c>
      <c r="AE452" s="420" t="str">
        <f t="shared" si="13"/>
        <v/>
      </c>
      <c r="AF452" s="333" t="str">
        <f>IF(O452="","",'別紙様式3-2（４・５月）'!O454&amp;'別紙様式3-2（４・５月）'!P454&amp;'別紙様式3-2（４・５月）'!Q454&amp;"から"&amp;O452)</f>
        <v/>
      </c>
      <c r="AG452" s="333" t="str">
        <f>IF(OR(W452="",W452="―"),"",'別紙様式3-2（４・５月）'!O454&amp;'別紙様式3-2（４・５月）'!P454&amp;'別紙様式3-2（４・５月）'!Q454&amp;"から"&amp;W452)</f>
        <v/>
      </c>
      <c r="AH452" s="306"/>
      <c r="AI452" s="306"/>
      <c r="AJ452" s="306"/>
      <c r="AK452" s="306"/>
      <c r="AL452" s="306"/>
      <c r="AM452" s="306"/>
      <c r="AN452" s="306"/>
      <c r="AO452" s="306"/>
    </row>
    <row r="453" spans="1:41" customFormat="1" ht="25" customHeight="1">
      <c r="A453" s="334">
        <v>436</v>
      </c>
      <c r="B453" s="909" t="str">
        <f>IF(基本情報入力シート!C492="","",基本情報入力シート!C492)</f>
        <v/>
      </c>
      <c r="C453" s="909"/>
      <c r="D453" s="909"/>
      <c r="E453" s="909"/>
      <c r="F453" s="909"/>
      <c r="G453" s="909"/>
      <c r="H453" s="909"/>
      <c r="I453" s="909"/>
      <c r="J453" s="325" t="str">
        <f>IF(基本情報入力シート!M492="","",基本情報入力シート!M492)</f>
        <v/>
      </c>
      <c r="K453" s="325" t="str">
        <f>IF(基本情報入力シート!R492="","",基本情報入力シート!R492)</f>
        <v/>
      </c>
      <c r="L453" s="325" t="str">
        <f>IF(基本情報入力シート!W492="","",基本情報入力シート!W492)</f>
        <v/>
      </c>
      <c r="M453" s="335" t="str">
        <f>IF(基本情報入力シート!X492="","",基本情報入力シート!X492)</f>
        <v/>
      </c>
      <c r="N453" s="339" t="str">
        <f>IF(基本情報入力シート!Y492="","",基本情報入力シート!Y492)</f>
        <v/>
      </c>
      <c r="O453" s="44"/>
      <c r="P453" s="1011"/>
      <c r="Q453" s="1011"/>
      <c r="R453" s="475" t="str">
        <f>IFERROR(IF(OR('別紙様式3-2（４・５月）'!Z455="ベア加算",'別紙様式3-2（４・５月）'!R455=""),"",P453*VLOOKUP(N453,【参考】数式用!$AD$2:$AH$37,MATCH(O453,【参考】数式用!$K$4:$N$4,0)+1,0)),"")</f>
        <v/>
      </c>
      <c r="S453" s="54"/>
      <c r="T453" s="1011"/>
      <c r="U453" s="1011"/>
      <c r="V453" s="483" t="str">
        <f>IFERROR(IF(AND('別紙様式3-2（４・５月）'!O455="",O453&lt;&gt;""),P453,P453*VLOOKUP(AF453,【参考】数式用4!$EY$3:$GF$106,MATCH(N453,【参考】数式用4!$EY$2:$GF$2,0))),"")</f>
        <v/>
      </c>
      <c r="W453" s="44"/>
      <c r="X453" s="464"/>
      <c r="Y453" s="992" t="str">
        <f>IFERROR(IF(OR('別紙様式3-2（４・５月）'!R455="",'別紙様式3-2（４・５月）'!Z455="ベア加算"),"",X453*VLOOKUP(N453,【参考】数式用!$AD$2:$AH$37,MATCH(W453,【参考】数式用!$K$4:$N$4,0)+1,0)),"")</f>
        <v/>
      </c>
      <c r="Z453" s="992"/>
      <c r="AA453" s="54"/>
      <c r="AB453" s="464"/>
      <c r="AC453" s="340" t="str">
        <f>IFERROR(IF(AND('別紙様式3-2（４・５月）'!O455="",W453&lt;&gt;"",W453&lt;&gt;"―"),X453,X453*VLOOKUP(AG453,【参考】数式用4!$EY$3:$GF$106,MATCH(N453,【参考】数式用4!$EY$2:$GF$2,0))),"")</f>
        <v/>
      </c>
      <c r="AD453" s="462" t="str">
        <f t="shared" si="12"/>
        <v/>
      </c>
      <c r="AE453" s="420" t="str">
        <f t="shared" si="13"/>
        <v/>
      </c>
      <c r="AF453" s="333" t="str">
        <f>IF(O453="","",'別紙様式3-2（４・５月）'!O455&amp;'別紙様式3-2（４・５月）'!P455&amp;'別紙様式3-2（４・５月）'!Q455&amp;"から"&amp;O453)</f>
        <v/>
      </c>
      <c r="AG453" s="333" t="str">
        <f>IF(OR(W453="",W453="―"),"",'別紙様式3-2（４・５月）'!O455&amp;'別紙様式3-2（４・５月）'!P455&amp;'別紙様式3-2（４・５月）'!Q455&amp;"から"&amp;W453)</f>
        <v/>
      </c>
      <c r="AH453" s="306"/>
      <c r="AI453" s="306"/>
      <c r="AJ453" s="306"/>
      <c r="AK453" s="306"/>
      <c r="AL453" s="306"/>
      <c r="AM453" s="306"/>
      <c r="AN453" s="306"/>
      <c r="AO453" s="306"/>
    </row>
    <row r="454" spans="1:41" customFormat="1" ht="25" customHeight="1">
      <c r="A454" s="334">
        <v>437</v>
      </c>
      <c r="B454" s="909" t="str">
        <f>IF(基本情報入力シート!C493="","",基本情報入力シート!C493)</f>
        <v/>
      </c>
      <c r="C454" s="909"/>
      <c r="D454" s="909"/>
      <c r="E454" s="909"/>
      <c r="F454" s="909"/>
      <c r="G454" s="909"/>
      <c r="H454" s="909"/>
      <c r="I454" s="909"/>
      <c r="J454" s="325" t="str">
        <f>IF(基本情報入力シート!M493="","",基本情報入力シート!M493)</f>
        <v/>
      </c>
      <c r="K454" s="325" t="str">
        <f>IF(基本情報入力シート!R493="","",基本情報入力シート!R493)</f>
        <v/>
      </c>
      <c r="L454" s="325" t="str">
        <f>IF(基本情報入力シート!W493="","",基本情報入力シート!W493)</f>
        <v/>
      </c>
      <c r="M454" s="335" t="str">
        <f>IF(基本情報入力シート!X493="","",基本情報入力シート!X493)</f>
        <v/>
      </c>
      <c r="N454" s="339" t="str">
        <f>IF(基本情報入力シート!Y493="","",基本情報入力シート!Y493)</f>
        <v/>
      </c>
      <c r="O454" s="44"/>
      <c r="P454" s="1011"/>
      <c r="Q454" s="1011"/>
      <c r="R454" s="475" t="str">
        <f>IFERROR(IF(OR('別紙様式3-2（４・５月）'!Z456="ベア加算",'別紙様式3-2（４・５月）'!R456=""),"",P454*VLOOKUP(N454,【参考】数式用!$AD$2:$AH$37,MATCH(O454,【参考】数式用!$K$4:$N$4,0)+1,0)),"")</f>
        <v/>
      </c>
      <c r="S454" s="54"/>
      <c r="T454" s="1011"/>
      <c r="U454" s="1011"/>
      <c r="V454" s="483" t="str">
        <f>IFERROR(IF(AND('別紙様式3-2（４・５月）'!O456="",O454&lt;&gt;""),P454,P454*VLOOKUP(AF454,【参考】数式用4!$EY$3:$GF$106,MATCH(N454,【参考】数式用4!$EY$2:$GF$2,0))),"")</f>
        <v/>
      </c>
      <c r="W454" s="44"/>
      <c r="X454" s="464"/>
      <c r="Y454" s="992" t="str">
        <f>IFERROR(IF(OR('別紙様式3-2（４・５月）'!R456="",'別紙様式3-2（４・５月）'!Z456="ベア加算"),"",X454*VLOOKUP(N454,【参考】数式用!$AD$2:$AH$37,MATCH(W454,【参考】数式用!$K$4:$N$4,0)+1,0)),"")</f>
        <v/>
      </c>
      <c r="Z454" s="992"/>
      <c r="AA454" s="54"/>
      <c r="AB454" s="464"/>
      <c r="AC454" s="340" t="str">
        <f>IFERROR(IF(AND('別紙様式3-2（４・５月）'!O456="",W454&lt;&gt;"",W454&lt;&gt;"―"),X454,X454*VLOOKUP(AG454,【参考】数式用4!$EY$3:$GF$106,MATCH(N454,【参考】数式用4!$EY$2:$GF$2,0))),"")</f>
        <v/>
      </c>
      <c r="AD454" s="462" t="str">
        <f t="shared" si="12"/>
        <v/>
      </c>
      <c r="AE454" s="420" t="str">
        <f t="shared" si="13"/>
        <v/>
      </c>
      <c r="AF454" s="333" t="str">
        <f>IF(O454="","",'別紙様式3-2（４・５月）'!O456&amp;'別紙様式3-2（４・５月）'!P456&amp;'別紙様式3-2（４・５月）'!Q456&amp;"から"&amp;O454)</f>
        <v/>
      </c>
      <c r="AG454" s="333" t="str">
        <f>IF(OR(W454="",W454="―"),"",'別紙様式3-2（４・５月）'!O456&amp;'別紙様式3-2（４・５月）'!P456&amp;'別紙様式3-2（４・５月）'!Q456&amp;"から"&amp;W454)</f>
        <v/>
      </c>
      <c r="AH454" s="306"/>
      <c r="AI454" s="306"/>
      <c r="AJ454" s="306"/>
      <c r="AK454" s="306"/>
      <c r="AL454" s="306"/>
      <c r="AM454" s="306"/>
      <c r="AN454" s="306"/>
      <c r="AO454" s="306"/>
    </row>
    <row r="455" spans="1:41" customFormat="1" ht="25" customHeight="1">
      <c r="A455" s="334">
        <v>438</v>
      </c>
      <c r="B455" s="909" t="str">
        <f>IF(基本情報入力シート!C494="","",基本情報入力シート!C494)</f>
        <v/>
      </c>
      <c r="C455" s="909"/>
      <c r="D455" s="909"/>
      <c r="E455" s="909"/>
      <c r="F455" s="909"/>
      <c r="G455" s="909"/>
      <c r="H455" s="909"/>
      <c r="I455" s="909"/>
      <c r="J455" s="325" t="str">
        <f>IF(基本情報入力シート!M494="","",基本情報入力シート!M494)</f>
        <v/>
      </c>
      <c r="K455" s="325" t="str">
        <f>IF(基本情報入力シート!R494="","",基本情報入力シート!R494)</f>
        <v/>
      </c>
      <c r="L455" s="325" t="str">
        <f>IF(基本情報入力シート!W494="","",基本情報入力シート!W494)</f>
        <v/>
      </c>
      <c r="M455" s="335" t="str">
        <f>IF(基本情報入力シート!X494="","",基本情報入力シート!X494)</f>
        <v/>
      </c>
      <c r="N455" s="339" t="str">
        <f>IF(基本情報入力シート!Y494="","",基本情報入力シート!Y494)</f>
        <v/>
      </c>
      <c r="O455" s="44"/>
      <c r="P455" s="1011"/>
      <c r="Q455" s="1011"/>
      <c r="R455" s="475" t="str">
        <f>IFERROR(IF(OR('別紙様式3-2（４・５月）'!Z457="ベア加算",'別紙様式3-2（４・５月）'!R457=""),"",P455*VLOOKUP(N455,【参考】数式用!$AD$2:$AH$37,MATCH(O455,【参考】数式用!$K$4:$N$4,0)+1,0)),"")</f>
        <v/>
      </c>
      <c r="S455" s="54"/>
      <c r="T455" s="1011"/>
      <c r="U455" s="1011"/>
      <c r="V455" s="483" t="str">
        <f>IFERROR(IF(AND('別紙様式3-2（４・５月）'!O457="",O455&lt;&gt;""),P455,P455*VLOOKUP(AF455,【参考】数式用4!$EY$3:$GF$106,MATCH(N455,【参考】数式用4!$EY$2:$GF$2,0))),"")</f>
        <v/>
      </c>
      <c r="W455" s="44"/>
      <c r="X455" s="464"/>
      <c r="Y455" s="992" t="str">
        <f>IFERROR(IF(OR('別紙様式3-2（４・５月）'!R457="",'別紙様式3-2（４・５月）'!Z457="ベア加算"),"",X455*VLOOKUP(N455,【参考】数式用!$AD$2:$AH$37,MATCH(W455,【参考】数式用!$K$4:$N$4,0)+1,0)),"")</f>
        <v/>
      </c>
      <c r="Z455" s="992"/>
      <c r="AA455" s="54"/>
      <c r="AB455" s="464"/>
      <c r="AC455" s="340" t="str">
        <f>IFERROR(IF(AND('別紙様式3-2（４・５月）'!O457="",W455&lt;&gt;"",W455&lt;&gt;"―"),X455,X455*VLOOKUP(AG455,【参考】数式用4!$EY$3:$GF$106,MATCH(N455,【参考】数式用4!$EY$2:$GF$2,0))),"")</f>
        <v/>
      </c>
      <c r="AD455" s="462" t="str">
        <f t="shared" si="12"/>
        <v/>
      </c>
      <c r="AE455" s="420" t="str">
        <f t="shared" si="13"/>
        <v/>
      </c>
      <c r="AF455" s="333" t="str">
        <f>IF(O455="","",'別紙様式3-2（４・５月）'!O457&amp;'別紙様式3-2（４・５月）'!P457&amp;'別紙様式3-2（４・５月）'!Q457&amp;"から"&amp;O455)</f>
        <v/>
      </c>
      <c r="AG455" s="333" t="str">
        <f>IF(OR(W455="",W455="―"),"",'別紙様式3-2（４・５月）'!O457&amp;'別紙様式3-2（４・５月）'!P457&amp;'別紙様式3-2（４・５月）'!Q457&amp;"から"&amp;W455)</f>
        <v/>
      </c>
      <c r="AH455" s="306"/>
      <c r="AI455" s="306"/>
      <c r="AJ455" s="306"/>
      <c r="AK455" s="306"/>
      <c r="AL455" s="306"/>
      <c r="AM455" s="306"/>
      <c r="AN455" s="306"/>
      <c r="AO455" s="306"/>
    </row>
    <row r="456" spans="1:41" customFormat="1" ht="25" customHeight="1">
      <c r="A456" s="334">
        <v>439</v>
      </c>
      <c r="B456" s="909" t="str">
        <f>IF(基本情報入力シート!C495="","",基本情報入力シート!C495)</f>
        <v/>
      </c>
      <c r="C456" s="909"/>
      <c r="D456" s="909"/>
      <c r="E456" s="909"/>
      <c r="F456" s="909"/>
      <c r="G456" s="909"/>
      <c r="H456" s="909"/>
      <c r="I456" s="909"/>
      <c r="J456" s="325" t="str">
        <f>IF(基本情報入力シート!M495="","",基本情報入力シート!M495)</f>
        <v/>
      </c>
      <c r="K456" s="325" t="str">
        <f>IF(基本情報入力シート!R495="","",基本情報入力シート!R495)</f>
        <v/>
      </c>
      <c r="L456" s="325" t="str">
        <f>IF(基本情報入力シート!W495="","",基本情報入力シート!W495)</f>
        <v/>
      </c>
      <c r="M456" s="335" t="str">
        <f>IF(基本情報入力シート!X495="","",基本情報入力シート!X495)</f>
        <v/>
      </c>
      <c r="N456" s="339" t="str">
        <f>IF(基本情報入力シート!Y495="","",基本情報入力シート!Y495)</f>
        <v/>
      </c>
      <c r="O456" s="44"/>
      <c r="P456" s="1011"/>
      <c r="Q456" s="1011"/>
      <c r="R456" s="475" t="str">
        <f>IFERROR(IF(OR('別紙様式3-2（４・５月）'!Z458="ベア加算",'別紙様式3-2（４・５月）'!R458=""),"",P456*VLOOKUP(N456,【参考】数式用!$AD$2:$AH$37,MATCH(O456,【参考】数式用!$K$4:$N$4,0)+1,0)),"")</f>
        <v/>
      </c>
      <c r="S456" s="54"/>
      <c r="T456" s="1011"/>
      <c r="U456" s="1011"/>
      <c r="V456" s="483" t="str">
        <f>IFERROR(IF(AND('別紙様式3-2（４・５月）'!O458="",O456&lt;&gt;""),P456,P456*VLOOKUP(AF456,【参考】数式用4!$EY$3:$GF$106,MATCH(N456,【参考】数式用4!$EY$2:$GF$2,0))),"")</f>
        <v/>
      </c>
      <c r="W456" s="44"/>
      <c r="X456" s="464"/>
      <c r="Y456" s="992" t="str">
        <f>IFERROR(IF(OR('別紙様式3-2（４・５月）'!R458="",'別紙様式3-2（４・５月）'!Z458="ベア加算"),"",X456*VLOOKUP(N456,【参考】数式用!$AD$2:$AH$37,MATCH(W456,【参考】数式用!$K$4:$N$4,0)+1,0)),"")</f>
        <v/>
      </c>
      <c r="Z456" s="992"/>
      <c r="AA456" s="54"/>
      <c r="AB456" s="464"/>
      <c r="AC456" s="340" t="str">
        <f>IFERROR(IF(AND('別紙様式3-2（４・５月）'!O458="",W456&lt;&gt;"",W456&lt;&gt;"―"),X456,X456*VLOOKUP(AG456,【参考】数式用4!$EY$3:$GF$106,MATCH(N456,【参考】数式用4!$EY$2:$GF$2,0))),"")</f>
        <v/>
      </c>
      <c r="AD456" s="462" t="str">
        <f t="shared" si="12"/>
        <v/>
      </c>
      <c r="AE456" s="420" t="str">
        <f t="shared" si="13"/>
        <v/>
      </c>
      <c r="AF456" s="333" t="str">
        <f>IF(O456="","",'別紙様式3-2（４・５月）'!O458&amp;'別紙様式3-2（４・５月）'!P458&amp;'別紙様式3-2（４・５月）'!Q458&amp;"から"&amp;O456)</f>
        <v/>
      </c>
      <c r="AG456" s="333" t="str">
        <f>IF(OR(W456="",W456="―"),"",'別紙様式3-2（４・５月）'!O458&amp;'別紙様式3-2（４・５月）'!P458&amp;'別紙様式3-2（４・５月）'!Q458&amp;"から"&amp;W456)</f>
        <v/>
      </c>
      <c r="AH456" s="306"/>
      <c r="AI456" s="306"/>
      <c r="AJ456" s="306"/>
      <c r="AK456" s="306"/>
      <c r="AL456" s="306"/>
      <c r="AM456" s="306"/>
      <c r="AN456" s="306"/>
      <c r="AO456" s="306"/>
    </row>
    <row r="457" spans="1:41" customFormat="1" ht="25" customHeight="1">
      <c r="A457" s="334">
        <v>440</v>
      </c>
      <c r="B457" s="909" t="str">
        <f>IF(基本情報入力シート!C496="","",基本情報入力シート!C496)</f>
        <v/>
      </c>
      <c r="C457" s="909"/>
      <c r="D457" s="909"/>
      <c r="E457" s="909"/>
      <c r="F457" s="909"/>
      <c r="G457" s="909"/>
      <c r="H457" s="909"/>
      <c r="I457" s="909"/>
      <c r="J457" s="325" t="str">
        <f>IF(基本情報入力シート!M496="","",基本情報入力シート!M496)</f>
        <v/>
      </c>
      <c r="K457" s="325" t="str">
        <f>IF(基本情報入力シート!R496="","",基本情報入力シート!R496)</f>
        <v/>
      </c>
      <c r="L457" s="325" t="str">
        <f>IF(基本情報入力シート!W496="","",基本情報入力シート!W496)</f>
        <v/>
      </c>
      <c r="M457" s="335" t="str">
        <f>IF(基本情報入力シート!X496="","",基本情報入力シート!X496)</f>
        <v/>
      </c>
      <c r="N457" s="339" t="str">
        <f>IF(基本情報入力シート!Y496="","",基本情報入力シート!Y496)</f>
        <v/>
      </c>
      <c r="O457" s="44"/>
      <c r="P457" s="1011"/>
      <c r="Q457" s="1011"/>
      <c r="R457" s="475" t="str">
        <f>IFERROR(IF(OR('別紙様式3-2（４・５月）'!Z459="ベア加算",'別紙様式3-2（４・５月）'!R459=""),"",P457*VLOOKUP(N457,【参考】数式用!$AD$2:$AH$37,MATCH(O457,【参考】数式用!$K$4:$N$4,0)+1,0)),"")</f>
        <v/>
      </c>
      <c r="S457" s="54"/>
      <c r="T457" s="1011"/>
      <c r="U457" s="1011"/>
      <c r="V457" s="483" t="str">
        <f>IFERROR(IF(AND('別紙様式3-2（４・５月）'!O459="",O457&lt;&gt;""),P457,P457*VLOOKUP(AF457,【参考】数式用4!$EY$3:$GF$106,MATCH(N457,【参考】数式用4!$EY$2:$GF$2,0))),"")</f>
        <v/>
      </c>
      <c r="W457" s="44"/>
      <c r="X457" s="464"/>
      <c r="Y457" s="992" t="str">
        <f>IFERROR(IF(OR('別紙様式3-2（４・５月）'!R459="",'別紙様式3-2（４・５月）'!Z459="ベア加算"),"",X457*VLOOKUP(N457,【参考】数式用!$AD$2:$AH$37,MATCH(W457,【参考】数式用!$K$4:$N$4,0)+1,0)),"")</f>
        <v/>
      </c>
      <c r="Z457" s="992"/>
      <c r="AA457" s="54"/>
      <c r="AB457" s="464"/>
      <c r="AC457" s="340" t="str">
        <f>IFERROR(IF(AND('別紙様式3-2（４・５月）'!O459="",W457&lt;&gt;"",W457&lt;&gt;"―"),X457,X457*VLOOKUP(AG457,【参考】数式用4!$EY$3:$GF$106,MATCH(N457,【参考】数式用4!$EY$2:$GF$2,0))),"")</f>
        <v/>
      </c>
      <c r="AD457" s="462" t="str">
        <f t="shared" si="12"/>
        <v/>
      </c>
      <c r="AE457" s="420" t="str">
        <f t="shared" si="13"/>
        <v/>
      </c>
      <c r="AF457" s="333" t="str">
        <f>IF(O457="","",'別紙様式3-2（４・５月）'!O459&amp;'別紙様式3-2（４・５月）'!P459&amp;'別紙様式3-2（４・５月）'!Q459&amp;"から"&amp;O457)</f>
        <v/>
      </c>
      <c r="AG457" s="333" t="str">
        <f>IF(OR(W457="",W457="―"),"",'別紙様式3-2（４・５月）'!O459&amp;'別紙様式3-2（４・５月）'!P459&amp;'別紙様式3-2（４・５月）'!Q459&amp;"から"&amp;W457)</f>
        <v/>
      </c>
      <c r="AH457" s="306"/>
      <c r="AI457" s="306"/>
      <c r="AJ457" s="306"/>
      <c r="AK457" s="306"/>
      <c r="AL457" s="306"/>
      <c r="AM457" s="306"/>
      <c r="AN457" s="306"/>
      <c r="AO457" s="306"/>
    </row>
    <row r="458" spans="1:41" customFormat="1" ht="25" customHeight="1">
      <c r="A458" s="334">
        <v>441</v>
      </c>
      <c r="B458" s="909" t="str">
        <f>IF(基本情報入力シート!C497="","",基本情報入力シート!C497)</f>
        <v/>
      </c>
      <c r="C458" s="909"/>
      <c r="D458" s="909"/>
      <c r="E458" s="909"/>
      <c r="F458" s="909"/>
      <c r="G458" s="909"/>
      <c r="H458" s="909"/>
      <c r="I458" s="909"/>
      <c r="J458" s="325" t="str">
        <f>IF(基本情報入力シート!M497="","",基本情報入力シート!M497)</f>
        <v/>
      </c>
      <c r="K458" s="325" t="str">
        <f>IF(基本情報入力シート!R497="","",基本情報入力シート!R497)</f>
        <v/>
      </c>
      <c r="L458" s="325" t="str">
        <f>IF(基本情報入力シート!W497="","",基本情報入力シート!W497)</f>
        <v/>
      </c>
      <c r="M458" s="335" t="str">
        <f>IF(基本情報入力シート!X497="","",基本情報入力シート!X497)</f>
        <v/>
      </c>
      <c r="N458" s="339" t="str">
        <f>IF(基本情報入力シート!Y497="","",基本情報入力シート!Y497)</f>
        <v/>
      </c>
      <c r="O458" s="44"/>
      <c r="P458" s="1011"/>
      <c r="Q458" s="1011"/>
      <c r="R458" s="475" t="str">
        <f>IFERROR(IF(OR('別紙様式3-2（４・５月）'!Z460="ベア加算",'別紙様式3-2（４・５月）'!R460=""),"",P458*VLOOKUP(N458,【参考】数式用!$AD$2:$AH$37,MATCH(O458,【参考】数式用!$K$4:$N$4,0)+1,0)),"")</f>
        <v/>
      </c>
      <c r="S458" s="54"/>
      <c r="T458" s="1011"/>
      <c r="U458" s="1011"/>
      <c r="V458" s="483" t="str">
        <f>IFERROR(IF(AND('別紙様式3-2（４・５月）'!O460="",O458&lt;&gt;""),P458,P458*VLOOKUP(AF458,【参考】数式用4!$EY$3:$GF$106,MATCH(N458,【参考】数式用4!$EY$2:$GF$2,0))),"")</f>
        <v/>
      </c>
      <c r="W458" s="44"/>
      <c r="X458" s="464"/>
      <c r="Y458" s="992" t="str">
        <f>IFERROR(IF(OR('別紙様式3-2（４・５月）'!R460="",'別紙様式3-2（４・５月）'!Z460="ベア加算"),"",X458*VLOOKUP(N458,【参考】数式用!$AD$2:$AH$37,MATCH(W458,【参考】数式用!$K$4:$N$4,0)+1,0)),"")</f>
        <v/>
      </c>
      <c r="Z458" s="992"/>
      <c r="AA458" s="54"/>
      <c r="AB458" s="464"/>
      <c r="AC458" s="340" t="str">
        <f>IFERROR(IF(AND('別紙様式3-2（４・５月）'!O460="",W458&lt;&gt;"",W458&lt;&gt;"―"),X458,X458*VLOOKUP(AG458,【参考】数式用4!$EY$3:$GF$106,MATCH(N458,【参考】数式用4!$EY$2:$GF$2,0))),"")</f>
        <v/>
      </c>
      <c r="AD458" s="462" t="str">
        <f t="shared" si="12"/>
        <v/>
      </c>
      <c r="AE458" s="420" t="str">
        <f t="shared" si="13"/>
        <v/>
      </c>
      <c r="AF458" s="333" t="str">
        <f>IF(O458="","",'別紙様式3-2（４・５月）'!O460&amp;'別紙様式3-2（４・５月）'!P460&amp;'別紙様式3-2（４・５月）'!Q460&amp;"から"&amp;O458)</f>
        <v/>
      </c>
      <c r="AG458" s="333" t="str">
        <f>IF(OR(W458="",W458="―"),"",'別紙様式3-2（４・５月）'!O460&amp;'別紙様式3-2（４・５月）'!P460&amp;'別紙様式3-2（４・５月）'!Q460&amp;"から"&amp;W458)</f>
        <v/>
      </c>
      <c r="AH458" s="306"/>
      <c r="AI458" s="306"/>
      <c r="AJ458" s="306"/>
      <c r="AK458" s="306"/>
      <c r="AL458" s="306"/>
      <c r="AM458" s="306"/>
      <c r="AN458" s="306"/>
      <c r="AO458" s="306"/>
    </row>
    <row r="459" spans="1:41" customFormat="1" ht="25" customHeight="1">
      <c r="A459" s="334">
        <v>442</v>
      </c>
      <c r="B459" s="909" t="str">
        <f>IF(基本情報入力シート!C498="","",基本情報入力シート!C498)</f>
        <v/>
      </c>
      <c r="C459" s="909"/>
      <c r="D459" s="909"/>
      <c r="E459" s="909"/>
      <c r="F459" s="909"/>
      <c r="G459" s="909"/>
      <c r="H459" s="909"/>
      <c r="I459" s="909"/>
      <c r="J459" s="325" t="str">
        <f>IF(基本情報入力シート!M498="","",基本情報入力シート!M498)</f>
        <v/>
      </c>
      <c r="K459" s="325" t="str">
        <f>IF(基本情報入力シート!R498="","",基本情報入力シート!R498)</f>
        <v/>
      </c>
      <c r="L459" s="325" t="str">
        <f>IF(基本情報入力シート!W498="","",基本情報入力シート!W498)</f>
        <v/>
      </c>
      <c r="M459" s="335" t="str">
        <f>IF(基本情報入力シート!X498="","",基本情報入力シート!X498)</f>
        <v/>
      </c>
      <c r="N459" s="339" t="str">
        <f>IF(基本情報入力シート!Y498="","",基本情報入力シート!Y498)</f>
        <v/>
      </c>
      <c r="O459" s="44"/>
      <c r="P459" s="1011"/>
      <c r="Q459" s="1011"/>
      <c r="R459" s="475" t="str">
        <f>IFERROR(IF(OR('別紙様式3-2（４・５月）'!Z461="ベア加算",'別紙様式3-2（４・５月）'!R461=""),"",P459*VLOOKUP(N459,【参考】数式用!$AD$2:$AH$37,MATCH(O459,【参考】数式用!$K$4:$N$4,0)+1,0)),"")</f>
        <v/>
      </c>
      <c r="S459" s="54"/>
      <c r="T459" s="1011"/>
      <c r="U459" s="1011"/>
      <c r="V459" s="483" t="str">
        <f>IFERROR(IF(AND('別紙様式3-2（４・５月）'!O461="",O459&lt;&gt;""),P459,P459*VLOOKUP(AF459,【参考】数式用4!$EY$3:$GF$106,MATCH(N459,【参考】数式用4!$EY$2:$GF$2,0))),"")</f>
        <v/>
      </c>
      <c r="W459" s="44"/>
      <c r="X459" s="464"/>
      <c r="Y459" s="992" t="str">
        <f>IFERROR(IF(OR('別紙様式3-2（４・５月）'!R461="",'別紙様式3-2（４・５月）'!Z461="ベア加算"),"",X459*VLOOKUP(N459,【参考】数式用!$AD$2:$AH$37,MATCH(W459,【参考】数式用!$K$4:$N$4,0)+1,0)),"")</f>
        <v/>
      </c>
      <c r="Z459" s="992"/>
      <c r="AA459" s="54"/>
      <c r="AB459" s="464"/>
      <c r="AC459" s="340" t="str">
        <f>IFERROR(IF(AND('別紙様式3-2（４・５月）'!O461="",W459&lt;&gt;"",W459&lt;&gt;"―"),X459,X459*VLOOKUP(AG459,【参考】数式用4!$EY$3:$GF$106,MATCH(N459,【参考】数式用4!$EY$2:$GF$2,0))),"")</f>
        <v/>
      </c>
      <c r="AD459" s="462" t="str">
        <f t="shared" si="12"/>
        <v/>
      </c>
      <c r="AE459" s="420" t="str">
        <f t="shared" si="13"/>
        <v/>
      </c>
      <c r="AF459" s="333" t="str">
        <f>IF(O459="","",'別紙様式3-2（４・５月）'!O461&amp;'別紙様式3-2（４・５月）'!P461&amp;'別紙様式3-2（４・５月）'!Q461&amp;"から"&amp;O459)</f>
        <v/>
      </c>
      <c r="AG459" s="333" t="str">
        <f>IF(OR(W459="",W459="―"),"",'別紙様式3-2（４・５月）'!O461&amp;'別紙様式3-2（４・５月）'!P461&amp;'別紙様式3-2（４・５月）'!Q461&amp;"から"&amp;W459)</f>
        <v/>
      </c>
      <c r="AH459" s="306"/>
      <c r="AI459" s="306"/>
      <c r="AJ459" s="306"/>
      <c r="AK459" s="306"/>
      <c r="AL459" s="306"/>
      <c r="AM459" s="306"/>
      <c r="AN459" s="306"/>
      <c r="AO459" s="306"/>
    </row>
    <row r="460" spans="1:41" customFormat="1" ht="25" customHeight="1">
      <c r="A460" s="334">
        <v>443</v>
      </c>
      <c r="B460" s="909" t="str">
        <f>IF(基本情報入力シート!C499="","",基本情報入力シート!C499)</f>
        <v/>
      </c>
      <c r="C460" s="909"/>
      <c r="D460" s="909"/>
      <c r="E460" s="909"/>
      <c r="F460" s="909"/>
      <c r="G460" s="909"/>
      <c r="H460" s="909"/>
      <c r="I460" s="909"/>
      <c r="J460" s="325" t="str">
        <f>IF(基本情報入力シート!M499="","",基本情報入力シート!M499)</f>
        <v/>
      </c>
      <c r="K460" s="325" t="str">
        <f>IF(基本情報入力シート!R499="","",基本情報入力シート!R499)</f>
        <v/>
      </c>
      <c r="L460" s="325" t="str">
        <f>IF(基本情報入力シート!W499="","",基本情報入力シート!W499)</f>
        <v/>
      </c>
      <c r="M460" s="335" t="str">
        <f>IF(基本情報入力シート!X499="","",基本情報入力シート!X499)</f>
        <v/>
      </c>
      <c r="N460" s="339" t="str">
        <f>IF(基本情報入力シート!Y499="","",基本情報入力シート!Y499)</f>
        <v/>
      </c>
      <c r="O460" s="44"/>
      <c r="P460" s="1011"/>
      <c r="Q460" s="1011"/>
      <c r="R460" s="475" t="str">
        <f>IFERROR(IF(OR('別紙様式3-2（４・５月）'!Z462="ベア加算",'別紙様式3-2（４・５月）'!R462=""),"",P460*VLOOKUP(N460,【参考】数式用!$AD$2:$AH$37,MATCH(O460,【参考】数式用!$K$4:$N$4,0)+1,0)),"")</f>
        <v/>
      </c>
      <c r="S460" s="54"/>
      <c r="T460" s="1011"/>
      <c r="U460" s="1011"/>
      <c r="V460" s="483" t="str">
        <f>IFERROR(IF(AND('別紙様式3-2（４・５月）'!O462="",O460&lt;&gt;""),P460,P460*VLOOKUP(AF460,【参考】数式用4!$EY$3:$GF$106,MATCH(N460,【参考】数式用4!$EY$2:$GF$2,0))),"")</f>
        <v/>
      </c>
      <c r="W460" s="44"/>
      <c r="X460" s="464"/>
      <c r="Y460" s="992" t="str">
        <f>IFERROR(IF(OR('別紙様式3-2（４・５月）'!R462="",'別紙様式3-2（４・５月）'!Z462="ベア加算"),"",X460*VLOOKUP(N460,【参考】数式用!$AD$2:$AH$37,MATCH(W460,【参考】数式用!$K$4:$N$4,0)+1,0)),"")</f>
        <v/>
      </c>
      <c r="Z460" s="992"/>
      <c r="AA460" s="54"/>
      <c r="AB460" s="464"/>
      <c r="AC460" s="340" t="str">
        <f>IFERROR(IF(AND('別紙様式3-2（４・５月）'!O462="",W460&lt;&gt;"",W460&lt;&gt;"―"),X460,X460*VLOOKUP(AG460,【参考】数式用4!$EY$3:$GF$106,MATCH(N460,【参考】数式用4!$EY$2:$GF$2,0))),"")</f>
        <v/>
      </c>
      <c r="AD460" s="462" t="str">
        <f t="shared" si="12"/>
        <v/>
      </c>
      <c r="AE460" s="420" t="str">
        <f t="shared" si="13"/>
        <v/>
      </c>
      <c r="AF460" s="333" t="str">
        <f>IF(O460="","",'別紙様式3-2（４・５月）'!O462&amp;'別紙様式3-2（４・５月）'!P462&amp;'別紙様式3-2（４・５月）'!Q462&amp;"から"&amp;O460)</f>
        <v/>
      </c>
      <c r="AG460" s="333" t="str">
        <f>IF(OR(W460="",W460="―"),"",'別紙様式3-2（４・５月）'!O462&amp;'別紙様式3-2（４・５月）'!P462&amp;'別紙様式3-2（４・５月）'!Q462&amp;"から"&amp;W460)</f>
        <v/>
      </c>
      <c r="AH460" s="306"/>
      <c r="AI460" s="306"/>
      <c r="AJ460" s="306"/>
      <c r="AK460" s="306"/>
      <c r="AL460" s="306"/>
      <c r="AM460" s="306"/>
      <c r="AN460" s="306"/>
      <c r="AO460" s="306"/>
    </row>
    <row r="461" spans="1:41" customFormat="1" ht="25" customHeight="1">
      <c r="A461" s="334">
        <v>444</v>
      </c>
      <c r="B461" s="909" t="str">
        <f>IF(基本情報入力シート!C500="","",基本情報入力シート!C500)</f>
        <v/>
      </c>
      <c r="C461" s="909"/>
      <c r="D461" s="909"/>
      <c r="E461" s="909"/>
      <c r="F461" s="909"/>
      <c r="G461" s="909"/>
      <c r="H461" s="909"/>
      <c r="I461" s="909"/>
      <c r="J461" s="325" t="str">
        <f>IF(基本情報入力シート!M500="","",基本情報入力シート!M500)</f>
        <v/>
      </c>
      <c r="K461" s="325" t="str">
        <f>IF(基本情報入力シート!R500="","",基本情報入力シート!R500)</f>
        <v/>
      </c>
      <c r="L461" s="325" t="str">
        <f>IF(基本情報入力シート!W500="","",基本情報入力シート!W500)</f>
        <v/>
      </c>
      <c r="M461" s="335" t="str">
        <f>IF(基本情報入力シート!X500="","",基本情報入力シート!X500)</f>
        <v/>
      </c>
      <c r="N461" s="339" t="str">
        <f>IF(基本情報入力シート!Y500="","",基本情報入力シート!Y500)</f>
        <v/>
      </c>
      <c r="O461" s="44"/>
      <c r="P461" s="1011"/>
      <c r="Q461" s="1011"/>
      <c r="R461" s="475" t="str">
        <f>IFERROR(IF(OR('別紙様式3-2（４・５月）'!Z463="ベア加算",'別紙様式3-2（４・５月）'!R463=""),"",P461*VLOOKUP(N461,【参考】数式用!$AD$2:$AH$37,MATCH(O461,【参考】数式用!$K$4:$N$4,0)+1,0)),"")</f>
        <v/>
      </c>
      <c r="S461" s="54"/>
      <c r="T461" s="1011"/>
      <c r="U461" s="1011"/>
      <c r="V461" s="483" t="str">
        <f>IFERROR(IF(AND('別紙様式3-2（４・５月）'!O463="",O461&lt;&gt;""),P461,P461*VLOOKUP(AF461,【参考】数式用4!$EY$3:$GF$106,MATCH(N461,【参考】数式用4!$EY$2:$GF$2,0))),"")</f>
        <v/>
      </c>
      <c r="W461" s="44"/>
      <c r="X461" s="464"/>
      <c r="Y461" s="992" t="str">
        <f>IFERROR(IF(OR('別紙様式3-2（４・５月）'!R463="",'別紙様式3-2（４・５月）'!Z463="ベア加算"),"",X461*VLOOKUP(N461,【参考】数式用!$AD$2:$AH$37,MATCH(W461,【参考】数式用!$K$4:$N$4,0)+1,0)),"")</f>
        <v/>
      </c>
      <c r="Z461" s="992"/>
      <c r="AA461" s="54"/>
      <c r="AB461" s="464"/>
      <c r="AC461" s="340" t="str">
        <f>IFERROR(IF(AND('別紙様式3-2（４・５月）'!O463="",W461&lt;&gt;"",W461&lt;&gt;"―"),X461,X461*VLOOKUP(AG461,【参考】数式用4!$EY$3:$GF$106,MATCH(N461,【参考】数式用4!$EY$2:$GF$2,0))),"")</f>
        <v/>
      </c>
      <c r="AD461" s="462" t="str">
        <f t="shared" si="12"/>
        <v/>
      </c>
      <c r="AE461" s="420" t="str">
        <f t="shared" si="13"/>
        <v/>
      </c>
      <c r="AF461" s="333" t="str">
        <f>IF(O461="","",'別紙様式3-2（４・５月）'!O463&amp;'別紙様式3-2（４・５月）'!P463&amp;'別紙様式3-2（４・５月）'!Q463&amp;"から"&amp;O461)</f>
        <v/>
      </c>
      <c r="AG461" s="333" t="str">
        <f>IF(OR(W461="",W461="―"),"",'別紙様式3-2（４・５月）'!O463&amp;'別紙様式3-2（４・５月）'!P463&amp;'別紙様式3-2（４・５月）'!Q463&amp;"から"&amp;W461)</f>
        <v/>
      </c>
      <c r="AH461" s="306"/>
      <c r="AI461" s="306"/>
      <c r="AJ461" s="306"/>
      <c r="AK461" s="306"/>
      <c r="AL461" s="306"/>
      <c r="AM461" s="306"/>
      <c r="AN461" s="306"/>
      <c r="AO461" s="306"/>
    </row>
    <row r="462" spans="1:41" customFormat="1" ht="25" customHeight="1">
      <c r="A462" s="334">
        <v>445</v>
      </c>
      <c r="B462" s="909" t="str">
        <f>IF(基本情報入力シート!C501="","",基本情報入力シート!C501)</f>
        <v/>
      </c>
      <c r="C462" s="909"/>
      <c r="D462" s="909"/>
      <c r="E462" s="909"/>
      <c r="F462" s="909"/>
      <c r="G462" s="909"/>
      <c r="H462" s="909"/>
      <c r="I462" s="909"/>
      <c r="J462" s="325" t="str">
        <f>IF(基本情報入力シート!M501="","",基本情報入力シート!M501)</f>
        <v/>
      </c>
      <c r="K462" s="325" t="str">
        <f>IF(基本情報入力シート!R501="","",基本情報入力シート!R501)</f>
        <v/>
      </c>
      <c r="L462" s="325" t="str">
        <f>IF(基本情報入力シート!W501="","",基本情報入力シート!W501)</f>
        <v/>
      </c>
      <c r="M462" s="335" t="str">
        <f>IF(基本情報入力シート!X501="","",基本情報入力シート!X501)</f>
        <v/>
      </c>
      <c r="N462" s="339" t="str">
        <f>IF(基本情報入力シート!Y501="","",基本情報入力シート!Y501)</f>
        <v/>
      </c>
      <c r="O462" s="44"/>
      <c r="P462" s="1011"/>
      <c r="Q462" s="1011"/>
      <c r="R462" s="475" t="str">
        <f>IFERROR(IF(OR('別紙様式3-2（４・５月）'!Z464="ベア加算",'別紙様式3-2（４・５月）'!R464=""),"",P462*VLOOKUP(N462,【参考】数式用!$AD$2:$AH$37,MATCH(O462,【参考】数式用!$K$4:$N$4,0)+1,0)),"")</f>
        <v/>
      </c>
      <c r="S462" s="54"/>
      <c r="T462" s="1011"/>
      <c r="U462" s="1011"/>
      <c r="V462" s="483" t="str">
        <f>IFERROR(IF(AND('別紙様式3-2（４・５月）'!O464="",O462&lt;&gt;""),P462,P462*VLOOKUP(AF462,【参考】数式用4!$EY$3:$GF$106,MATCH(N462,【参考】数式用4!$EY$2:$GF$2,0))),"")</f>
        <v/>
      </c>
      <c r="W462" s="44"/>
      <c r="X462" s="464"/>
      <c r="Y462" s="992" t="str">
        <f>IFERROR(IF(OR('別紙様式3-2（４・５月）'!R464="",'別紙様式3-2（４・５月）'!Z464="ベア加算"),"",X462*VLOOKUP(N462,【参考】数式用!$AD$2:$AH$37,MATCH(W462,【参考】数式用!$K$4:$N$4,0)+1,0)),"")</f>
        <v/>
      </c>
      <c r="Z462" s="992"/>
      <c r="AA462" s="54"/>
      <c r="AB462" s="464"/>
      <c r="AC462" s="340" t="str">
        <f>IFERROR(IF(AND('別紙様式3-2（４・５月）'!O464="",W462&lt;&gt;"",W462&lt;&gt;"―"),X462,X462*VLOOKUP(AG462,【参考】数式用4!$EY$3:$GF$106,MATCH(N462,【参考】数式用4!$EY$2:$GF$2,0))),"")</f>
        <v/>
      </c>
      <c r="AD462" s="462" t="str">
        <f t="shared" si="12"/>
        <v/>
      </c>
      <c r="AE462" s="420" t="str">
        <f t="shared" si="13"/>
        <v/>
      </c>
      <c r="AF462" s="333" t="str">
        <f>IF(O462="","",'別紙様式3-2（４・５月）'!O464&amp;'別紙様式3-2（４・５月）'!P464&amp;'別紙様式3-2（４・５月）'!Q464&amp;"から"&amp;O462)</f>
        <v/>
      </c>
      <c r="AG462" s="333" t="str">
        <f>IF(OR(W462="",W462="―"),"",'別紙様式3-2（４・５月）'!O464&amp;'別紙様式3-2（４・５月）'!P464&amp;'別紙様式3-2（４・５月）'!Q464&amp;"から"&amp;W462)</f>
        <v/>
      </c>
      <c r="AH462" s="306"/>
      <c r="AI462" s="306"/>
      <c r="AJ462" s="306"/>
      <c r="AK462" s="306"/>
      <c r="AL462" s="306"/>
      <c r="AM462" s="306"/>
      <c r="AN462" s="306"/>
      <c r="AO462" s="306"/>
    </row>
    <row r="463" spans="1:41" customFormat="1" ht="25" customHeight="1">
      <c r="A463" s="334">
        <v>446</v>
      </c>
      <c r="B463" s="909" t="str">
        <f>IF(基本情報入力シート!C502="","",基本情報入力シート!C502)</f>
        <v/>
      </c>
      <c r="C463" s="909"/>
      <c r="D463" s="909"/>
      <c r="E463" s="909"/>
      <c r="F463" s="909"/>
      <c r="G463" s="909"/>
      <c r="H463" s="909"/>
      <c r="I463" s="909"/>
      <c r="J463" s="325" t="str">
        <f>IF(基本情報入力シート!M502="","",基本情報入力シート!M502)</f>
        <v/>
      </c>
      <c r="K463" s="325" t="str">
        <f>IF(基本情報入力シート!R502="","",基本情報入力シート!R502)</f>
        <v/>
      </c>
      <c r="L463" s="325" t="str">
        <f>IF(基本情報入力シート!W502="","",基本情報入力シート!W502)</f>
        <v/>
      </c>
      <c r="M463" s="335" t="str">
        <f>IF(基本情報入力シート!X502="","",基本情報入力シート!X502)</f>
        <v/>
      </c>
      <c r="N463" s="339" t="str">
        <f>IF(基本情報入力シート!Y502="","",基本情報入力シート!Y502)</f>
        <v/>
      </c>
      <c r="O463" s="44"/>
      <c r="P463" s="1011"/>
      <c r="Q463" s="1011"/>
      <c r="R463" s="475" t="str">
        <f>IFERROR(IF(OR('別紙様式3-2（４・５月）'!Z465="ベア加算",'別紙様式3-2（４・５月）'!R465=""),"",P463*VLOOKUP(N463,【参考】数式用!$AD$2:$AH$37,MATCH(O463,【参考】数式用!$K$4:$N$4,0)+1,0)),"")</f>
        <v/>
      </c>
      <c r="S463" s="54"/>
      <c r="T463" s="1011"/>
      <c r="U463" s="1011"/>
      <c r="V463" s="483" t="str">
        <f>IFERROR(IF(AND('別紙様式3-2（４・５月）'!O465="",O463&lt;&gt;""),P463,P463*VLOOKUP(AF463,【参考】数式用4!$EY$3:$GF$106,MATCH(N463,【参考】数式用4!$EY$2:$GF$2,0))),"")</f>
        <v/>
      </c>
      <c r="W463" s="44"/>
      <c r="X463" s="464"/>
      <c r="Y463" s="992" t="str">
        <f>IFERROR(IF(OR('別紙様式3-2（４・５月）'!R465="",'別紙様式3-2（４・５月）'!Z465="ベア加算"),"",X463*VLOOKUP(N463,【参考】数式用!$AD$2:$AH$37,MATCH(W463,【参考】数式用!$K$4:$N$4,0)+1,0)),"")</f>
        <v/>
      </c>
      <c r="Z463" s="992"/>
      <c r="AA463" s="54"/>
      <c r="AB463" s="464"/>
      <c r="AC463" s="340" t="str">
        <f>IFERROR(IF(AND('別紙様式3-2（４・５月）'!O465="",W463&lt;&gt;"",W463&lt;&gt;"―"),X463,X463*VLOOKUP(AG463,【参考】数式用4!$EY$3:$GF$106,MATCH(N463,【参考】数式用4!$EY$2:$GF$2,0))),"")</f>
        <v/>
      </c>
      <c r="AD463" s="462" t="str">
        <f t="shared" ref="AD463:AD526" si="14">IF(OR(O463="新加算Ⅰ",O463="新加算Ⅱ",O463="新加算Ⅴ（１）",O463="新加算Ⅴ（２）",O463="新加算Ⅴ（３）",O463="新加算Ⅴ（４）",O463="新加算Ⅴ（５）",O463="新加算Ⅴ（６）",O463="新加算Ⅴ（７）",O463="新加算Ⅴ（９）",O463="新加算Ⅴ（10）",O463="新加算Ⅴ（12）"),1,"")</f>
        <v/>
      </c>
      <c r="AE463" s="420" t="str">
        <f t="shared" ref="AE463:AE526" si="15">IF(OR(W463="新加算Ⅰ",W463="新加算Ⅱ"),1,"")</f>
        <v/>
      </c>
      <c r="AF463" s="333" t="str">
        <f>IF(O463="","",'別紙様式3-2（４・５月）'!O465&amp;'別紙様式3-2（４・５月）'!P465&amp;'別紙様式3-2（４・５月）'!Q465&amp;"から"&amp;O463)</f>
        <v/>
      </c>
      <c r="AG463" s="333" t="str">
        <f>IF(OR(W463="",W463="―"),"",'別紙様式3-2（４・５月）'!O465&amp;'別紙様式3-2（４・５月）'!P465&amp;'別紙様式3-2（４・５月）'!Q465&amp;"から"&amp;W463)</f>
        <v/>
      </c>
      <c r="AH463" s="306"/>
      <c r="AI463" s="306"/>
      <c r="AJ463" s="306"/>
      <c r="AK463" s="306"/>
      <c r="AL463" s="306"/>
      <c r="AM463" s="306"/>
      <c r="AN463" s="306"/>
      <c r="AO463" s="306"/>
    </row>
    <row r="464" spans="1:41" customFormat="1" ht="25" customHeight="1">
      <c r="A464" s="334">
        <v>447</v>
      </c>
      <c r="B464" s="909" t="str">
        <f>IF(基本情報入力シート!C503="","",基本情報入力シート!C503)</f>
        <v/>
      </c>
      <c r="C464" s="909"/>
      <c r="D464" s="909"/>
      <c r="E464" s="909"/>
      <c r="F464" s="909"/>
      <c r="G464" s="909"/>
      <c r="H464" s="909"/>
      <c r="I464" s="909"/>
      <c r="J464" s="325" t="str">
        <f>IF(基本情報入力シート!M503="","",基本情報入力シート!M503)</f>
        <v/>
      </c>
      <c r="K464" s="325" t="str">
        <f>IF(基本情報入力シート!R503="","",基本情報入力シート!R503)</f>
        <v/>
      </c>
      <c r="L464" s="325" t="str">
        <f>IF(基本情報入力シート!W503="","",基本情報入力シート!W503)</f>
        <v/>
      </c>
      <c r="M464" s="335" t="str">
        <f>IF(基本情報入力シート!X503="","",基本情報入力シート!X503)</f>
        <v/>
      </c>
      <c r="N464" s="339" t="str">
        <f>IF(基本情報入力シート!Y503="","",基本情報入力シート!Y503)</f>
        <v/>
      </c>
      <c r="O464" s="44"/>
      <c r="P464" s="1011"/>
      <c r="Q464" s="1011"/>
      <c r="R464" s="475" t="str">
        <f>IFERROR(IF(OR('別紙様式3-2（４・５月）'!Z466="ベア加算",'別紙様式3-2（４・５月）'!R466=""),"",P464*VLOOKUP(N464,【参考】数式用!$AD$2:$AH$37,MATCH(O464,【参考】数式用!$K$4:$N$4,0)+1,0)),"")</f>
        <v/>
      </c>
      <c r="S464" s="54"/>
      <c r="T464" s="1011"/>
      <c r="U464" s="1011"/>
      <c r="V464" s="483" t="str">
        <f>IFERROR(IF(AND('別紙様式3-2（４・５月）'!O466="",O464&lt;&gt;""),P464,P464*VLOOKUP(AF464,【参考】数式用4!$EY$3:$GF$106,MATCH(N464,【参考】数式用4!$EY$2:$GF$2,0))),"")</f>
        <v/>
      </c>
      <c r="W464" s="44"/>
      <c r="X464" s="464"/>
      <c r="Y464" s="992" t="str">
        <f>IFERROR(IF(OR('別紙様式3-2（４・５月）'!R466="",'別紙様式3-2（４・５月）'!Z466="ベア加算"),"",X464*VLOOKUP(N464,【参考】数式用!$AD$2:$AH$37,MATCH(W464,【参考】数式用!$K$4:$N$4,0)+1,0)),"")</f>
        <v/>
      </c>
      <c r="Z464" s="992"/>
      <c r="AA464" s="54"/>
      <c r="AB464" s="464"/>
      <c r="AC464" s="340" t="str">
        <f>IFERROR(IF(AND('別紙様式3-2（４・５月）'!O466="",W464&lt;&gt;"",W464&lt;&gt;"―"),X464,X464*VLOOKUP(AG464,【参考】数式用4!$EY$3:$GF$106,MATCH(N464,【参考】数式用4!$EY$2:$GF$2,0))),"")</f>
        <v/>
      </c>
      <c r="AD464" s="462" t="str">
        <f t="shared" si="14"/>
        <v/>
      </c>
      <c r="AE464" s="420" t="str">
        <f t="shared" si="15"/>
        <v/>
      </c>
      <c r="AF464" s="333" t="str">
        <f>IF(O464="","",'別紙様式3-2（４・５月）'!O466&amp;'別紙様式3-2（４・５月）'!P466&amp;'別紙様式3-2（４・５月）'!Q466&amp;"から"&amp;O464)</f>
        <v/>
      </c>
      <c r="AG464" s="333" t="str">
        <f>IF(OR(W464="",W464="―"),"",'別紙様式3-2（４・５月）'!O466&amp;'別紙様式3-2（４・５月）'!P466&amp;'別紙様式3-2（４・５月）'!Q466&amp;"から"&amp;W464)</f>
        <v/>
      </c>
      <c r="AH464" s="306"/>
      <c r="AI464" s="306"/>
      <c r="AJ464" s="306"/>
      <c r="AK464" s="306"/>
      <c r="AL464" s="306"/>
      <c r="AM464" s="306"/>
      <c r="AN464" s="306"/>
      <c r="AO464" s="306"/>
    </row>
    <row r="465" spans="1:41" customFormat="1" ht="25" customHeight="1">
      <c r="A465" s="334">
        <v>448</v>
      </c>
      <c r="B465" s="909" t="str">
        <f>IF(基本情報入力シート!C504="","",基本情報入力シート!C504)</f>
        <v/>
      </c>
      <c r="C465" s="909"/>
      <c r="D465" s="909"/>
      <c r="E465" s="909"/>
      <c r="F465" s="909"/>
      <c r="G465" s="909"/>
      <c r="H465" s="909"/>
      <c r="I465" s="909"/>
      <c r="J465" s="325" t="str">
        <f>IF(基本情報入力シート!M504="","",基本情報入力シート!M504)</f>
        <v/>
      </c>
      <c r="K465" s="325" t="str">
        <f>IF(基本情報入力シート!R504="","",基本情報入力シート!R504)</f>
        <v/>
      </c>
      <c r="L465" s="325" t="str">
        <f>IF(基本情報入力シート!W504="","",基本情報入力シート!W504)</f>
        <v/>
      </c>
      <c r="M465" s="335" t="str">
        <f>IF(基本情報入力シート!X504="","",基本情報入力シート!X504)</f>
        <v/>
      </c>
      <c r="N465" s="339" t="str">
        <f>IF(基本情報入力シート!Y504="","",基本情報入力シート!Y504)</f>
        <v/>
      </c>
      <c r="O465" s="44"/>
      <c r="P465" s="1011"/>
      <c r="Q465" s="1011"/>
      <c r="R465" s="475" t="str">
        <f>IFERROR(IF(OR('別紙様式3-2（４・５月）'!Z467="ベア加算",'別紙様式3-2（４・５月）'!R467=""),"",P465*VLOOKUP(N465,【参考】数式用!$AD$2:$AH$37,MATCH(O465,【参考】数式用!$K$4:$N$4,0)+1,0)),"")</f>
        <v/>
      </c>
      <c r="S465" s="54"/>
      <c r="T465" s="1011"/>
      <c r="U465" s="1011"/>
      <c r="V465" s="483" t="str">
        <f>IFERROR(IF(AND('別紙様式3-2（４・５月）'!O467="",O465&lt;&gt;""),P465,P465*VLOOKUP(AF465,【参考】数式用4!$EY$3:$GF$106,MATCH(N465,【参考】数式用4!$EY$2:$GF$2,0))),"")</f>
        <v/>
      </c>
      <c r="W465" s="44"/>
      <c r="X465" s="464"/>
      <c r="Y465" s="992" t="str">
        <f>IFERROR(IF(OR('別紙様式3-2（４・５月）'!R467="",'別紙様式3-2（４・５月）'!Z467="ベア加算"),"",X465*VLOOKUP(N465,【参考】数式用!$AD$2:$AH$37,MATCH(W465,【参考】数式用!$K$4:$N$4,0)+1,0)),"")</f>
        <v/>
      </c>
      <c r="Z465" s="992"/>
      <c r="AA465" s="54"/>
      <c r="AB465" s="464"/>
      <c r="AC465" s="340" t="str">
        <f>IFERROR(IF(AND('別紙様式3-2（４・５月）'!O467="",W465&lt;&gt;"",W465&lt;&gt;"―"),X465,X465*VLOOKUP(AG465,【参考】数式用4!$EY$3:$GF$106,MATCH(N465,【参考】数式用4!$EY$2:$GF$2,0))),"")</f>
        <v/>
      </c>
      <c r="AD465" s="462" t="str">
        <f t="shared" si="14"/>
        <v/>
      </c>
      <c r="AE465" s="420" t="str">
        <f t="shared" si="15"/>
        <v/>
      </c>
      <c r="AF465" s="333" t="str">
        <f>IF(O465="","",'別紙様式3-2（４・５月）'!O467&amp;'別紙様式3-2（４・５月）'!P467&amp;'別紙様式3-2（４・５月）'!Q467&amp;"から"&amp;O465)</f>
        <v/>
      </c>
      <c r="AG465" s="333" t="str">
        <f>IF(OR(W465="",W465="―"),"",'別紙様式3-2（４・５月）'!O467&amp;'別紙様式3-2（４・５月）'!P467&amp;'別紙様式3-2（４・５月）'!Q467&amp;"から"&amp;W465)</f>
        <v/>
      </c>
      <c r="AH465" s="306"/>
      <c r="AI465" s="306"/>
      <c r="AJ465" s="306"/>
      <c r="AK465" s="306"/>
      <c r="AL465" s="306"/>
      <c r="AM465" s="306"/>
      <c r="AN465" s="306"/>
      <c r="AO465" s="306"/>
    </row>
    <row r="466" spans="1:41" customFormat="1" ht="25" customHeight="1">
      <c r="A466" s="334">
        <v>449</v>
      </c>
      <c r="B466" s="909" t="str">
        <f>IF(基本情報入力シート!C505="","",基本情報入力シート!C505)</f>
        <v/>
      </c>
      <c r="C466" s="909"/>
      <c r="D466" s="909"/>
      <c r="E466" s="909"/>
      <c r="F466" s="909"/>
      <c r="G466" s="909"/>
      <c r="H466" s="909"/>
      <c r="I466" s="909"/>
      <c r="J466" s="325" t="str">
        <f>IF(基本情報入力シート!M505="","",基本情報入力シート!M505)</f>
        <v/>
      </c>
      <c r="K466" s="325" t="str">
        <f>IF(基本情報入力シート!R505="","",基本情報入力シート!R505)</f>
        <v/>
      </c>
      <c r="L466" s="325" t="str">
        <f>IF(基本情報入力シート!W505="","",基本情報入力シート!W505)</f>
        <v/>
      </c>
      <c r="M466" s="335" t="str">
        <f>IF(基本情報入力シート!X505="","",基本情報入力シート!X505)</f>
        <v/>
      </c>
      <c r="N466" s="339" t="str">
        <f>IF(基本情報入力シート!Y505="","",基本情報入力シート!Y505)</f>
        <v/>
      </c>
      <c r="O466" s="44"/>
      <c r="P466" s="1011"/>
      <c r="Q466" s="1011"/>
      <c r="R466" s="475" t="str">
        <f>IFERROR(IF(OR('別紙様式3-2（４・５月）'!Z468="ベア加算",'別紙様式3-2（４・５月）'!R468=""),"",P466*VLOOKUP(N466,【参考】数式用!$AD$2:$AH$37,MATCH(O466,【参考】数式用!$K$4:$N$4,0)+1,0)),"")</f>
        <v/>
      </c>
      <c r="S466" s="54"/>
      <c r="T466" s="1011"/>
      <c r="U466" s="1011"/>
      <c r="V466" s="483" t="str">
        <f>IFERROR(IF(AND('別紙様式3-2（４・５月）'!O468="",O466&lt;&gt;""),P466,P466*VLOOKUP(AF466,【参考】数式用4!$EY$3:$GF$106,MATCH(N466,【参考】数式用4!$EY$2:$GF$2,0))),"")</f>
        <v/>
      </c>
      <c r="W466" s="44"/>
      <c r="X466" s="464"/>
      <c r="Y466" s="992" t="str">
        <f>IFERROR(IF(OR('別紙様式3-2（４・５月）'!R468="",'別紙様式3-2（４・５月）'!Z468="ベア加算"),"",X466*VLOOKUP(N466,【参考】数式用!$AD$2:$AH$37,MATCH(W466,【参考】数式用!$K$4:$N$4,0)+1,0)),"")</f>
        <v/>
      </c>
      <c r="Z466" s="992"/>
      <c r="AA466" s="54"/>
      <c r="AB466" s="464"/>
      <c r="AC466" s="340" t="str">
        <f>IFERROR(IF(AND('別紙様式3-2（４・５月）'!O468="",W466&lt;&gt;"",W466&lt;&gt;"―"),X466,X466*VLOOKUP(AG466,【参考】数式用4!$EY$3:$GF$106,MATCH(N466,【参考】数式用4!$EY$2:$GF$2,0))),"")</f>
        <v/>
      </c>
      <c r="AD466" s="462" t="str">
        <f t="shared" si="14"/>
        <v/>
      </c>
      <c r="AE466" s="420" t="str">
        <f t="shared" si="15"/>
        <v/>
      </c>
      <c r="AF466" s="333" t="str">
        <f>IF(O466="","",'別紙様式3-2（４・５月）'!O468&amp;'別紙様式3-2（４・５月）'!P468&amp;'別紙様式3-2（４・５月）'!Q468&amp;"から"&amp;O466)</f>
        <v/>
      </c>
      <c r="AG466" s="333" t="str">
        <f>IF(OR(W466="",W466="―"),"",'別紙様式3-2（４・５月）'!O468&amp;'別紙様式3-2（４・５月）'!P468&amp;'別紙様式3-2（４・５月）'!Q468&amp;"から"&amp;W466)</f>
        <v/>
      </c>
      <c r="AH466" s="306"/>
      <c r="AI466" s="306"/>
      <c r="AJ466" s="306"/>
      <c r="AK466" s="306"/>
      <c r="AL466" s="306"/>
      <c r="AM466" s="306"/>
      <c r="AN466" s="306"/>
      <c r="AO466" s="306"/>
    </row>
    <row r="467" spans="1:41" customFormat="1" ht="25" customHeight="1">
      <c r="A467" s="334">
        <v>450</v>
      </c>
      <c r="B467" s="909" t="str">
        <f>IF(基本情報入力シート!C506="","",基本情報入力シート!C506)</f>
        <v/>
      </c>
      <c r="C467" s="909"/>
      <c r="D467" s="909"/>
      <c r="E467" s="909"/>
      <c r="F467" s="909"/>
      <c r="G467" s="909"/>
      <c r="H467" s="909"/>
      <c r="I467" s="909"/>
      <c r="J467" s="325" t="str">
        <f>IF(基本情報入力シート!M506="","",基本情報入力シート!M506)</f>
        <v/>
      </c>
      <c r="K467" s="325" t="str">
        <f>IF(基本情報入力シート!R506="","",基本情報入力シート!R506)</f>
        <v/>
      </c>
      <c r="L467" s="325" t="str">
        <f>IF(基本情報入力シート!W506="","",基本情報入力シート!W506)</f>
        <v/>
      </c>
      <c r="M467" s="335" t="str">
        <f>IF(基本情報入力シート!X506="","",基本情報入力シート!X506)</f>
        <v/>
      </c>
      <c r="N467" s="339" t="str">
        <f>IF(基本情報入力シート!Y506="","",基本情報入力シート!Y506)</f>
        <v/>
      </c>
      <c r="O467" s="44"/>
      <c r="P467" s="1011"/>
      <c r="Q467" s="1011"/>
      <c r="R467" s="475" t="str">
        <f>IFERROR(IF(OR('別紙様式3-2（４・５月）'!Z469="ベア加算",'別紙様式3-2（４・５月）'!R469=""),"",P467*VLOOKUP(N467,【参考】数式用!$AD$2:$AH$37,MATCH(O467,【参考】数式用!$K$4:$N$4,0)+1,0)),"")</f>
        <v/>
      </c>
      <c r="S467" s="54"/>
      <c r="T467" s="1011"/>
      <c r="U467" s="1011"/>
      <c r="V467" s="483" t="str">
        <f>IFERROR(IF(AND('別紙様式3-2（４・５月）'!O469="",O467&lt;&gt;""),P467,P467*VLOOKUP(AF467,【参考】数式用4!$EY$3:$GF$106,MATCH(N467,【参考】数式用4!$EY$2:$GF$2,0))),"")</f>
        <v/>
      </c>
      <c r="W467" s="44"/>
      <c r="X467" s="464"/>
      <c r="Y467" s="992" t="str">
        <f>IFERROR(IF(OR('別紙様式3-2（４・５月）'!R469="",'別紙様式3-2（４・５月）'!Z469="ベア加算"),"",X467*VLOOKUP(N467,【参考】数式用!$AD$2:$AH$37,MATCH(W467,【参考】数式用!$K$4:$N$4,0)+1,0)),"")</f>
        <v/>
      </c>
      <c r="Z467" s="992"/>
      <c r="AA467" s="54"/>
      <c r="AB467" s="464"/>
      <c r="AC467" s="340" t="str">
        <f>IFERROR(IF(AND('別紙様式3-2（４・５月）'!O469="",W467&lt;&gt;"",W467&lt;&gt;"―"),X467,X467*VLOOKUP(AG467,【参考】数式用4!$EY$3:$GF$106,MATCH(N467,【参考】数式用4!$EY$2:$GF$2,0))),"")</f>
        <v/>
      </c>
      <c r="AD467" s="462" t="str">
        <f t="shared" si="14"/>
        <v/>
      </c>
      <c r="AE467" s="420" t="str">
        <f t="shared" si="15"/>
        <v/>
      </c>
      <c r="AF467" s="333" t="str">
        <f>IF(O467="","",'別紙様式3-2（４・５月）'!O469&amp;'別紙様式3-2（４・５月）'!P469&amp;'別紙様式3-2（４・５月）'!Q469&amp;"から"&amp;O467)</f>
        <v/>
      </c>
      <c r="AG467" s="333" t="str">
        <f>IF(OR(W467="",W467="―"),"",'別紙様式3-2（４・５月）'!O469&amp;'別紙様式3-2（４・５月）'!P469&amp;'別紙様式3-2（４・５月）'!Q469&amp;"から"&amp;W467)</f>
        <v/>
      </c>
      <c r="AH467" s="306"/>
      <c r="AI467" s="306"/>
      <c r="AJ467" s="306"/>
      <c r="AK467" s="306"/>
      <c r="AL467" s="306"/>
      <c r="AM467" s="306"/>
      <c r="AN467" s="306"/>
      <c r="AO467" s="306"/>
    </row>
    <row r="468" spans="1:41" customFormat="1" ht="25" customHeight="1">
      <c r="A468" s="334">
        <v>451</v>
      </c>
      <c r="B468" s="909" t="str">
        <f>IF(基本情報入力シート!C507="","",基本情報入力シート!C507)</f>
        <v/>
      </c>
      <c r="C468" s="909"/>
      <c r="D468" s="909"/>
      <c r="E468" s="909"/>
      <c r="F468" s="909"/>
      <c r="G468" s="909"/>
      <c r="H468" s="909"/>
      <c r="I468" s="909"/>
      <c r="J468" s="325" t="str">
        <f>IF(基本情報入力シート!M507="","",基本情報入力シート!M507)</f>
        <v/>
      </c>
      <c r="K468" s="325" t="str">
        <f>IF(基本情報入力シート!R507="","",基本情報入力シート!R507)</f>
        <v/>
      </c>
      <c r="L468" s="325" t="str">
        <f>IF(基本情報入力シート!W507="","",基本情報入力シート!W507)</f>
        <v/>
      </c>
      <c r="M468" s="335" t="str">
        <f>IF(基本情報入力シート!X507="","",基本情報入力シート!X507)</f>
        <v/>
      </c>
      <c r="N468" s="339" t="str">
        <f>IF(基本情報入力シート!Y507="","",基本情報入力シート!Y507)</f>
        <v/>
      </c>
      <c r="O468" s="44"/>
      <c r="P468" s="1011"/>
      <c r="Q468" s="1011"/>
      <c r="R468" s="475" t="str">
        <f>IFERROR(IF(OR('別紙様式3-2（４・５月）'!Z470="ベア加算",'別紙様式3-2（４・５月）'!R470=""),"",P468*VLOOKUP(N468,【参考】数式用!$AD$2:$AH$37,MATCH(O468,【参考】数式用!$K$4:$N$4,0)+1,0)),"")</f>
        <v/>
      </c>
      <c r="S468" s="54"/>
      <c r="T468" s="1011"/>
      <c r="U468" s="1011"/>
      <c r="V468" s="483" t="str">
        <f>IFERROR(IF(AND('別紙様式3-2（４・５月）'!O470="",O468&lt;&gt;""),P468,P468*VLOOKUP(AF468,【参考】数式用4!$EY$3:$GF$106,MATCH(N468,【参考】数式用4!$EY$2:$GF$2,0))),"")</f>
        <v/>
      </c>
      <c r="W468" s="44"/>
      <c r="X468" s="464"/>
      <c r="Y468" s="992" t="str">
        <f>IFERROR(IF(OR('別紙様式3-2（４・５月）'!R470="",'別紙様式3-2（４・５月）'!Z470="ベア加算"),"",X468*VLOOKUP(N468,【参考】数式用!$AD$2:$AH$37,MATCH(W468,【参考】数式用!$K$4:$N$4,0)+1,0)),"")</f>
        <v/>
      </c>
      <c r="Z468" s="992"/>
      <c r="AA468" s="54"/>
      <c r="AB468" s="464"/>
      <c r="AC468" s="340" t="str">
        <f>IFERROR(IF(AND('別紙様式3-2（４・５月）'!O470="",W468&lt;&gt;"",W468&lt;&gt;"―"),X468,X468*VLOOKUP(AG468,【参考】数式用4!$EY$3:$GF$106,MATCH(N468,【参考】数式用4!$EY$2:$GF$2,0))),"")</f>
        <v/>
      </c>
      <c r="AD468" s="462" t="str">
        <f t="shared" si="14"/>
        <v/>
      </c>
      <c r="AE468" s="420" t="str">
        <f t="shared" si="15"/>
        <v/>
      </c>
      <c r="AF468" s="333" t="str">
        <f>IF(O468="","",'別紙様式3-2（４・５月）'!O470&amp;'別紙様式3-2（４・５月）'!P470&amp;'別紙様式3-2（４・５月）'!Q470&amp;"から"&amp;O468)</f>
        <v/>
      </c>
      <c r="AG468" s="333" t="str">
        <f>IF(OR(W468="",W468="―"),"",'別紙様式3-2（４・５月）'!O470&amp;'別紙様式3-2（４・５月）'!P470&amp;'別紙様式3-2（４・５月）'!Q470&amp;"から"&amp;W468)</f>
        <v/>
      </c>
      <c r="AH468" s="306"/>
      <c r="AI468" s="306"/>
      <c r="AJ468" s="306"/>
      <c r="AK468" s="306"/>
      <c r="AL468" s="306"/>
      <c r="AM468" s="306"/>
      <c r="AN468" s="306"/>
      <c r="AO468" s="306"/>
    </row>
    <row r="469" spans="1:41" customFormat="1" ht="25" customHeight="1">
      <c r="A469" s="334">
        <v>452</v>
      </c>
      <c r="B469" s="909" t="str">
        <f>IF(基本情報入力シート!C508="","",基本情報入力シート!C508)</f>
        <v/>
      </c>
      <c r="C469" s="909"/>
      <c r="D469" s="909"/>
      <c r="E469" s="909"/>
      <c r="F469" s="909"/>
      <c r="G469" s="909"/>
      <c r="H469" s="909"/>
      <c r="I469" s="909"/>
      <c r="J469" s="325" t="str">
        <f>IF(基本情報入力シート!M508="","",基本情報入力シート!M508)</f>
        <v/>
      </c>
      <c r="K469" s="325" t="str">
        <f>IF(基本情報入力シート!R508="","",基本情報入力シート!R508)</f>
        <v/>
      </c>
      <c r="L469" s="325" t="str">
        <f>IF(基本情報入力シート!W508="","",基本情報入力シート!W508)</f>
        <v/>
      </c>
      <c r="M469" s="335" t="str">
        <f>IF(基本情報入力シート!X508="","",基本情報入力シート!X508)</f>
        <v/>
      </c>
      <c r="N469" s="339" t="str">
        <f>IF(基本情報入力シート!Y508="","",基本情報入力シート!Y508)</f>
        <v/>
      </c>
      <c r="O469" s="44"/>
      <c r="P469" s="1011"/>
      <c r="Q469" s="1011"/>
      <c r="R469" s="475" t="str">
        <f>IFERROR(IF(OR('別紙様式3-2（４・５月）'!Z471="ベア加算",'別紙様式3-2（４・５月）'!R471=""),"",P469*VLOOKUP(N469,【参考】数式用!$AD$2:$AH$37,MATCH(O469,【参考】数式用!$K$4:$N$4,0)+1,0)),"")</f>
        <v/>
      </c>
      <c r="S469" s="54"/>
      <c r="T469" s="1011"/>
      <c r="U469" s="1011"/>
      <c r="V469" s="483" t="str">
        <f>IFERROR(IF(AND('別紙様式3-2（４・５月）'!O471="",O469&lt;&gt;""),P469,P469*VLOOKUP(AF469,【参考】数式用4!$EY$3:$GF$106,MATCH(N469,【参考】数式用4!$EY$2:$GF$2,0))),"")</f>
        <v/>
      </c>
      <c r="W469" s="44"/>
      <c r="X469" s="464"/>
      <c r="Y469" s="992" t="str">
        <f>IFERROR(IF(OR('別紙様式3-2（４・５月）'!R471="",'別紙様式3-2（４・５月）'!Z471="ベア加算"),"",X469*VLOOKUP(N469,【参考】数式用!$AD$2:$AH$37,MATCH(W469,【参考】数式用!$K$4:$N$4,0)+1,0)),"")</f>
        <v/>
      </c>
      <c r="Z469" s="992"/>
      <c r="AA469" s="54"/>
      <c r="AB469" s="464"/>
      <c r="AC469" s="340" t="str">
        <f>IFERROR(IF(AND('別紙様式3-2（４・５月）'!O471="",W469&lt;&gt;"",W469&lt;&gt;"―"),X469,X469*VLOOKUP(AG469,【参考】数式用4!$EY$3:$GF$106,MATCH(N469,【参考】数式用4!$EY$2:$GF$2,0))),"")</f>
        <v/>
      </c>
      <c r="AD469" s="462" t="str">
        <f t="shared" si="14"/>
        <v/>
      </c>
      <c r="AE469" s="420" t="str">
        <f t="shared" si="15"/>
        <v/>
      </c>
      <c r="AF469" s="333" t="str">
        <f>IF(O469="","",'別紙様式3-2（４・５月）'!O471&amp;'別紙様式3-2（４・５月）'!P471&amp;'別紙様式3-2（４・５月）'!Q471&amp;"から"&amp;O469)</f>
        <v/>
      </c>
      <c r="AG469" s="333" t="str">
        <f>IF(OR(W469="",W469="―"),"",'別紙様式3-2（４・５月）'!O471&amp;'別紙様式3-2（４・５月）'!P471&amp;'別紙様式3-2（４・５月）'!Q471&amp;"から"&amp;W469)</f>
        <v/>
      </c>
      <c r="AH469" s="306"/>
      <c r="AI469" s="306"/>
      <c r="AJ469" s="306"/>
      <c r="AK469" s="306"/>
      <c r="AL469" s="306"/>
      <c r="AM469" s="306"/>
      <c r="AN469" s="306"/>
      <c r="AO469" s="306"/>
    </row>
    <row r="470" spans="1:41" customFormat="1" ht="25" customHeight="1">
      <c r="A470" s="334">
        <v>453</v>
      </c>
      <c r="B470" s="909" t="str">
        <f>IF(基本情報入力シート!C509="","",基本情報入力シート!C509)</f>
        <v/>
      </c>
      <c r="C470" s="909"/>
      <c r="D470" s="909"/>
      <c r="E470" s="909"/>
      <c r="F470" s="909"/>
      <c r="G470" s="909"/>
      <c r="H470" s="909"/>
      <c r="I470" s="909"/>
      <c r="J470" s="325" t="str">
        <f>IF(基本情報入力シート!M509="","",基本情報入力シート!M509)</f>
        <v/>
      </c>
      <c r="K470" s="325" t="str">
        <f>IF(基本情報入力シート!R509="","",基本情報入力シート!R509)</f>
        <v/>
      </c>
      <c r="L470" s="325" t="str">
        <f>IF(基本情報入力シート!W509="","",基本情報入力シート!W509)</f>
        <v/>
      </c>
      <c r="M470" s="335" t="str">
        <f>IF(基本情報入力シート!X509="","",基本情報入力シート!X509)</f>
        <v/>
      </c>
      <c r="N470" s="339" t="str">
        <f>IF(基本情報入力シート!Y509="","",基本情報入力シート!Y509)</f>
        <v/>
      </c>
      <c r="O470" s="44"/>
      <c r="P470" s="1011"/>
      <c r="Q470" s="1011"/>
      <c r="R470" s="475" t="str">
        <f>IFERROR(IF(OR('別紙様式3-2（４・５月）'!Z472="ベア加算",'別紙様式3-2（４・５月）'!R472=""),"",P470*VLOOKUP(N470,【参考】数式用!$AD$2:$AH$37,MATCH(O470,【参考】数式用!$K$4:$N$4,0)+1,0)),"")</f>
        <v/>
      </c>
      <c r="S470" s="54"/>
      <c r="T470" s="1011"/>
      <c r="U470" s="1011"/>
      <c r="V470" s="483" t="str">
        <f>IFERROR(IF(AND('別紙様式3-2（４・５月）'!O472="",O470&lt;&gt;""),P470,P470*VLOOKUP(AF470,【参考】数式用4!$EY$3:$GF$106,MATCH(N470,【参考】数式用4!$EY$2:$GF$2,0))),"")</f>
        <v/>
      </c>
      <c r="W470" s="44"/>
      <c r="X470" s="464"/>
      <c r="Y470" s="992" t="str">
        <f>IFERROR(IF(OR('別紙様式3-2（４・５月）'!R472="",'別紙様式3-2（４・５月）'!Z472="ベア加算"),"",X470*VLOOKUP(N470,【参考】数式用!$AD$2:$AH$37,MATCH(W470,【参考】数式用!$K$4:$N$4,0)+1,0)),"")</f>
        <v/>
      </c>
      <c r="Z470" s="992"/>
      <c r="AA470" s="54"/>
      <c r="AB470" s="464"/>
      <c r="AC470" s="340" t="str">
        <f>IFERROR(IF(AND('別紙様式3-2（４・５月）'!O472="",W470&lt;&gt;"",W470&lt;&gt;"―"),X470,X470*VLOOKUP(AG470,【参考】数式用4!$EY$3:$GF$106,MATCH(N470,【参考】数式用4!$EY$2:$GF$2,0))),"")</f>
        <v/>
      </c>
      <c r="AD470" s="462" t="str">
        <f t="shared" si="14"/>
        <v/>
      </c>
      <c r="AE470" s="420" t="str">
        <f t="shared" si="15"/>
        <v/>
      </c>
      <c r="AF470" s="333" t="str">
        <f>IF(O470="","",'別紙様式3-2（４・５月）'!O472&amp;'別紙様式3-2（４・５月）'!P472&amp;'別紙様式3-2（４・５月）'!Q472&amp;"から"&amp;O470)</f>
        <v/>
      </c>
      <c r="AG470" s="333" t="str">
        <f>IF(OR(W470="",W470="―"),"",'別紙様式3-2（４・５月）'!O472&amp;'別紙様式3-2（４・５月）'!P472&amp;'別紙様式3-2（４・５月）'!Q472&amp;"から"&amp;W470)</f>
        <v/>
      </c>
      <c r="AH470" s="306"/>
      <c r="AI470" s="306"/>
      <c r="AJ470" s="306"/>
      <c r="AK470" s="306"/>
      <c r="AL470" s="306"/>
      <c r="AM470" s="306"/>
      <c r="AN470" s="306"/>
      <c r="AO470" s="306"/>
    </row>
    <row r="471" spans="1:41" customFormat="1" ht="25" customHeight="1">
      <c r="A471" s="334">
        <v>454</v>
      </c>
      <c r="B471" s="909" t="str">
        <f>IF(基本情報入力シート!C510="","",基本情報入力シート!C510)</f>
        <v/>
      </c>
      <c r="C471" s="909"/>
      <c r="D471" s="909"/>
      <c r="E471" s="909"/>
      <c r="F471" s="909"/>
      <c r="G471" s="909"/>
      <c r="H471" s="909"/>
      <c r="I471" s="909"/>
      <c r="J471" s="325" t="str">
        <f>IF(基本情報入力シート!M510="","",基本情報入力シート!M510)</f>
        <v/>
      </c>
      <c r="K471" s="325" t="str">
        <f>IF(基本情報入力シート!R510="","",基本情報入力シート!R510)</f>
        <v/>
      </c>
      <c r="L471" s="325" t="str">
        <f>IF(基本情報入力シート!W510="","",基本情報入力シート!W510)</f>
        <v/>
      </c>
      <c r="M471" s="335" t="str">
        <f>IF(基本情報入力シート!X510="","",基本情報入力シート!X510)</f>
        <v/>
      </c>
      <c r="N471" s="339" t="str">
        <f>IF(基本情報入力シート!Y510="","",基本情報入力シート!Y510)</f>
        <v/>
      </c>
      <c r="O471" s="44"/>
      <c r="P471" s="1011"/>
      <c r="Q471" s="1011"/>
      <c r="R471" s="475" t="str">
        <f>IFERROR(IF(OR('別紙様式3-2（４・５月）'!Z473="ベア加算",'別紙様式3-2（４・５月）'!R473=""),"",P471*VLOOKUP(N471,【参考】数式用!$AD$2:$AH$37,MATCH(O471,【参考】数式用!$K$4:$N$4,0)+1,0)),"")</f>
        <v/>
      </c>
      <c r="S471" s="54"/>
      <c r="T471" s="1011"/>
      <c r="U471" s="1011"/>
      <c r="V471" s="483" t="str">
        <f>IFERROR(IF(AND('別紙様式3-2（４・５月）'!O473="",O471&lt;&gt;""),P471,P471*VLOOKUP(AF471,【参考】数式用4!$EY$3:$GF$106,MATCH(N471,【参考】数式用4!$EY$2:$GF$2,0))),"")</f>
        <v/>
      </c>
      <c r="W471" s="44"/>
      <c r="X471" s="464"/>
      <c r="Y471" s="992" t="str">
        <f>IFERROR(IF(OR('別紙様式3-2（４・５月）'!R473="",'別紙様式3-2（４・５月）'!Z473="ベア加算"),"",X471*VLOOKUP(N471,【参考】数式用!$AD$2:$AH$37,MATCH(W471,【参考】数式用!$K$4:$N$4,0)+1,0)),"")</f>
        <v/>
      </c>
      <c r="Z471" s="992"/>
      <c r="AA471" s="54"/>
      <c r="AB471" s="464"/>
      <c r="AC471" s="340" t="str">
        <f>IFERROR(IF(AND('別紙様式3-2（４・５月）'!O473="",W471&lt;&gt;"",W471&lt;&gt;"―"),X471,X471*VLOOKUP(AG471,【参考】数式用4!$EY$3:$GF$106,MATCH(N471,【参考】数式用4!$EY$2:$GF$2,0))),"")</f>
        <v/>
      </c>
      <c r="AD471" s="462" t="str">
        <f t="shared" si="14"/>
        <v/>
      </c>
      <c r="AE471" s="420" t="str">
        <f t="shared" si="15"/>
        <v/>
      </c>
      <c r="AF471" s="333" t="str">
        <f>IF(O471="","",'別紙様式3-2（４・５月）'!O473&amp;'別紙様式3-2（４・５月）'!P473&amp;'別紙様式3-2（４・５月）'!Q473&amp;"から"&amp;O471)</f>
        <v/>
      </c>
      <c r="AG471" s="333" t="str">
        <f>IF(OR(W471="",W471="―"),"",'別紙様式3-2（４・５月）'!O473&amp;'別紙様式3-2（４・５月）'!P473&amp;'別紙様式3-2（４・５月）'!Q473&amp;"から"&amp;W471)</f>
        <v/>
      </c>
      <c r="AH471" s="306"/>
      <c r="AI471" s="306"/>
      <c r="AJ471" s="306"/>
      <c r="AK471" s="306"/>
      <c r="AL471" s="306"/>
      <c r="AM471" s="306"/>
      <c r="AN471" s="306"/>
      <c r="AO471" s="306"/>
    </row>
    <row r="472" spans="1:41" customFormat="1" ht="25" customHeight="1">
      <c r="A472" s="334">
        <v>455</v>
      </c>
      <c r="B472" s="909" t="str">
        <f>IF(基本情報入力シート!C511="","",基本情報入力シート!C511)</f>
        <v/>
      </c>
      <c r="C472" s="909"/>
      <c r="D472" s="909"/>
      <c r="E472" s="909"/>
      <c r="F472" s="909"/>
      <c r="G472" s="909"/>
      <c r="H472" s="909"/>
      <c r="I472" s="909"/>
      <c r="J472" s="325" t="str">
        <f>IF(基本情報入力シート!M511="","",基本情報入力シート!M511)</f>
        <v/>
      </c>
      <c r="K472" s="325" t="str">
        <f>IF(基本情報入力シート!R511="","",基本情報入力シート!R511)</f>
        <v/>
      </c>
      <c r="L472" s="325" t="str">
        <f>IF(基本情報入力シート!W511="","",基本情報入力シート!W511)</f>
        <v/>
      </c>
      <c r="M472" s="335" t="str">
        <f>IF(基本情報入力シート!X511="","",基本情報入力シート!X511)</f>
        <v/>
      </c>
      <c r="N472" s="339" t="str">
        <f>IF(基本情報入力シート!Y511="","",基本情報入力シート!Y511)</f>
        <v/>
      </c>
      <c r="O472" s="44"/>
      <c r="P472" s="1011"/>
      <c r="Q472" s="1011"/>
      <c r="R472" s="475" t="str">
        <f>IFERROR(IF(OR('別紙様式3-2（４・５月）'!Z474="ベア加算",'別紙様式3-2（４・５月）'!R474=""),"",P472*VLOOKUP(N472,【参考】数式用!$AD$2:$AH$37,MATCH(O472,【参考】数式用!$K$4:$N$4,0)+1,0)),"")</f>
        <v/>
      </c>
      <c r="S472" s="54"/>
      <c r="T472" s="1011"/>
      <c r="U472" s="1011"/>
      <c r="V472" s="483" t="str">
        <f>IFERROR(IF(AND('別紙様式3-2（４・５月）'!O474="",O472&lt;&gt;""),P472,P472*VLOOKUP(AF472,【参考】数式用4!$EY$3:$GF$106,MATCH(N472,【参考】数式用4!$EY$2:$GF$2,0))),"")</f>
        <v/>
      </c>
      <c r="W472" s="44"/>
      <c r="X472" s="464"/>
      <c r="Y472" s="992" t="str">
        <f>IFERROR(IF(OR('別紙様式3-2（４・５月）'!R474="",'別紙様式3-2（４・５月）'!Z474="ベア加算"),"",X472*VLOOKUP(N472,【参考】数式用!$AD$2:$AH$37,MATCH(W472,【参考】数式用!$K$4:$N$4,0)+1,0)),"")</f>
        <v/>
      </c>
      <c r="Z472" s="992"/>
      <c r="AA472" s="54"/>
      <c r="AB472" s="464"/>
      <c r="AC472" s="340" t="str">
        <f>IFERROR(IF(AND('別紙様式3-2（４・５月）'!O474="",W472&lt;&gt;"",W472&lt;&gt;"―"),X472,X472*VLOOKUP(AG472,【参考】数式用4!$EY$3:$GF$106,MATCH(N472,【参考】数式用4!$EY$2:$GF$2,0))),"")</f>
        <v/>
      </c>
      <c r="AD472" s="462" t="str">
        <f t="shared" si="14"/>
        <v/>
      </c>
      <c r="AE472" s="420" t="str">
        <f t="shared" si="15"/>
        <v/>
      </c>
      <c r="AF472" s="333" t="str">
        <f>IF(O472="","",'別紙様式3-2（４・５月）'!O474&amp;'別紙様式3-2（４・５月）'!P474&amp;'別紙様式3-2（４・５月）'!Q474&amp;"から"&amp;O472)</f>
        <v/>
      </c>
      <c r="AG472" s="333" t="str">
        <f>IF(OR(W472="",W472="―"),"",'別紙様式3-2（４・５月）'!O474&amp;'別紙様式3-2（４・５月）'!P474&amp;'別紙様式3-2（４・５月）'!Q474&amp;"から"&amp;W472)</f>
        <v/>
      </c>
      <c r="AH472" s="306"/>
      <c r="AI472" s="306"/>
      <c r="AJ472" s="306"/>
      <c r="AK472" s="306"/>
      <c r="AL472" s="306"/>
      <c r="AM472" s="306"/>
      <c r="AN472" s="306"/>
      <c r="AO472" s="306"/>
    </row>
    <row r="473" spans="1:41" customFormat="1" ht="25" customHeight="1">
      <c r="A473" s="334">
        <v>456</v>
      </c>
      <c r="B473" s="909" t="str">
        <f>IF(基本情報入力シート!C512="","",基本情報入力シート!C512)</f>
        <v/>
      </c>
      <c r="C473" s="909"/>
      <c r="D473" s="909"/>
      <c r="E473" s="909"/>
      <c r="F473" s="909"/>
      <c r="G473" s="909"/>
      <c r="H473" s="909"/>
      <c r="I473" s="909"/>
      <c r="J473" s="325" t="str">
        <f>IF(基本情報入力シート!M512="","",基本情報入力シート!M512)</f>
        <v/>
      </c>
      <c r="K473" s="325" t="str">
        <f>IF(基本情報入力シート!R512="","",基本情報入力シート!R512)</f>
        <v/>
      </c>
      <c r="L473" s="325" t="str">
        <f>IF(基本情報入力シート!W512="","",基本情報入力シート!W512)</f>
        <v/>
      </c>
      <c r="M473" s="335" t="str">
        <f>IF(基本情報入力シート!X512="","",基本情報入力シート!X512)</f>
        <v/>
      </c>
      <c r="N473" s="339" t="str">
        <f>IF(基本情報入力シート!Y512="","",基本情報入力シート!Y512)</f>
        <v/>
      </c>
      <c r="O473" s="44"/>
      <c r="P473" s="1011"/>
      <c r="Q473" s="1011"/>
      <c r="R473" s="475" t="str">
        <f>IFERROR(IF(OR('別紙様式3-2（４・５月）'!Z475="ベア加算",'別紙様式3-2（４・５月）'!R475=""),"",P473*VLOOKUP(N473,【参考】数式用!$AD$2:$AH$37,MATCH(O473,【参考】数式用!$K$4:$N$4,0)+1,0)),"")</f>
        <v/>
      </c>
      <c r="S473" s="54"/>
      <c r="T473" s="1011"/>
      <c r="U473" s="1011"/>
      <c r="V473" s="483" t="str">
        <f>IFERROR(IF(AND('別紙様式3-2（４・５月）'!O475="",O473&lt;&gt;""),P473,P473*VLOOKUP(AF473,【参考】数式用4!$EY$3:$GF$106,MATCH(N473,【参考】数式用4!$EY$2:$GF$2,0))),"")</f>
        <v/>
      </c>
      <c r="W473" s="44"/>
      <c r="X473" s="464"/>
      <c r="Y473" s="992" t="str">
        <f>IFERROR(IF(OR('別紙様式3-2（４・５月）'!R475="",'別紙様式3-2（４・５月）'!Z475="ベア加算"),"",X473*VLOOKUP(N473,【参考】数式用!$AD$2:$AH$37,MATCH(W473,【参考】数式用!$K$4:$N$4,0)+1,0)),"")</f>
        <v/>
      </c>
      <c r="Z473" s="992"/>
      <c r="AA473" s="54"/>
      <c r="AB473" s="464"/>
      <c r="AC473" s="340" t="str">
        <f>IFERROR(IF(AND('別紙様式3-2（４・５月）'!O475="",W473&lt;&gt;"",W473&lt;&gt;"―"),X473,X473*VLOOKUP(AG473,【参考】数式用4!$EY$3:$GF$106,MATCH(N473,【参考】数式用4!$EY$2:$GF$2,0))),"")</f>
        <v/>
      </c>
      <c r="AD473" s="462" t="str">
        <f t="shared" si="14"/>
        <v/>
      </c>
      <c r="AE473" s="420" t="str">
        <f t="shared" si="15"/>
        <v/>
      </c>
      <c r="AF473" s="333" t="str">
        <f>IF(O473="","",'別紙様式3-2（４・５月）'!O475&amp;'別紙様式3-2（４・５月）'!P475&amp;'別紙様式3-2（４・５月）'!Q475&amp;"から"&amp;O473)</f>
        <v/>
      </c>
      <c r="AG473" s="333" t="str">
        <f>IF(OR(W473="",W473="―"),"",'別紙様式3-2（４・５月）'!O475&amp;'別紙様式3-2（４・５月）'!P475&amp;'別紙様式3-2（４・５月）'!Q475&amp;"から"&amp;W473)</f>
        <v/>
      </c>
      <c r="AH473" s="306"/>
      <c r="AI473" s="306"/>
      <c r="AJ473" s="306"/>
      <c r="AK473" s="306"/>
      <c r="AL473" s="306"/>
      <c r="AM473" s="306"/>
      <c r="AN473" s="306"/>
      <c r="AO473" s="306"/>
    </row>
    <row r="474" spans="1:41" customFormat="1" ht="25" customHeight="1">
      <c r="A474" s="334">
        <v>457</v>
      </c>
      <c r="B474" s="909" t="str">
        <f>IF(基本情報入力シート!C513="","",基本情報入力シート!C513)</f>
        <v/>
      </c>
      <c r="C474" s="909"/>
      <c r="D474" s="909"/>
      <c r="E474" s="909"/>
      <c r="F474" s="909"/>
      <c r="G474" s="909"/>
      <c r="H474" s="909"/>
      <c r="I474" s="909"/>
      <c r="J474" s="325" t="str">
        <f>IF(基本情報入力シート!M513="","",基本情報入力シート!M513)</f>
        <v/>
      </c>
      <c r="K474" s="325" t="str">
        <f>IF(基本情報入力シート!R513="","",基本情報入力シート!R513)</f>
        <v/>
      </c>
      <c r="L474" s="325" t="str">
        <f>IF(基本情報入力シート!W513="","",基本情報入力シート!W513)</f>
        <v/>
      </c>
      <c r="M474" s="335" t="str">
        <f>IF(基本情報入力シート!X513="","",基本情報入力シート!X513)</f>
        <v/>
      </c>
      <c r="N474" s="339" t="str">
        <f>IF(基本情報入力シート!Y513="","",基本情報入力シート!Y513)</f>
        <v/>
      </c>
      <c r="O474" s="44"/>
      <c r="P474" s="1011"/>
      <c r="Q474" s="1011"/>
      <c r="R474" s="475" t="str">
        <f>IFERROR(IF(OR('別紙様式3-2（４・５月）'!Z476="ベア加算",'別紙様式3-2（４・５月）'!R476=""),"",P474*VLOOKUP(N474,【参考】数式用!$AD$2:$AH$37,MATCH(O474,【参考】数式用!$K$4:$N$4,0)+1,0)),"")</f>
        <v/>
      </c>
      <c r="S474" s="54"/>
      <c r="T474" s="1011"/>
      <c r="U474" s="1011"/>
      <c r="V474" s="483" t="str">
        <f>IFERROR(IF(AND('別紙様式3-2（４・５月）'!O476="",O474&lt;&gt;""),P474,P474*VLOOKUP(AF474,【参考】数式用4!$EY$3:$GF$106,MATCH(N474,【参考】数式用4!$EY$2:$GF$2,0))),"")</f>
        <v/>
      </c>
      <c r="W474" s="44"/>
      <c r="X474" s="464"/>
      <c r="Y474" s="992" t="str">
        <f>IFERROR(IF(OR('別紙様式3-2（４・５月）'!R476="",'別紙様式3-2（４・５月）'!Z476="ベア加算"),"",X474*VLOOKUP(N474,【参考】数式用!$AD$2:$AH$37,MATCH(W474,【参考】数式用!$K$4:$N$4,0)+1,0)),"")</f>
        <v/>
      </c>
      <c r="Z474" s="992"/>
      <c r="AA474" s="54"/>
      <c r="AB474" s="464"/>
      <c r="AC474" s="340" t="str">
        <f>IFERROR(IF(AND('別紙様式3-2（４・５月）'!O476="",W474&lt;&gt;"",W474&lt;&gt;"―"),X474,X474*VLOOKUP(AG474,【参考】数式用4!$EY$3:$GF$106,MATCH(N474,【参考】数式用4!$EY$2:$GF$2,0))),"")</f>
        <v/>
      </c>
      <c r="AD474" s="462" t="str">
        <f t="shared" si="14"/>
        <v/>
      </c>
      <c r="AE474" s="420" t="str">
        <f t="shared" si="15"/>
        <v/>
      </c>
      <c r="AF474" s="333" t="str">
        <f>IF(O474="","",'別紙様式3-2（４・５月）'!O476&amp;'別紙様式3-2（４・５月）'!P476&amp;'別紙様式3-2（４・５月）'!Q476&amp;"から"&amp;O474)</f>
        <v/>
      </c>
      <c r="AG474" s="333" t="str">
        <f>IF(OR(W474="",W474="―"),"",'別紙様式3-2（４・５月）'!O476&amp;'別紙様式3-2（４・５月）'!P476&amp;'別紙様式3-2（４・５月）'!Q476&amp;"から"&amp;W474)</f>
        <v/>
      </c>
      <c r="AH474" s="306"/>
      <c r="AI474" s="306"/>
      <c r="AJ474" s="306"/>
      <c r="AK474" s="306"/>
      <c r="AL474" s="306"/>
      <c r="AM474" s="306"/>
      <c r="AN474" s="306"/>
      <c r="AO474" s="306"/>
    </row>
    <row r="475" spans="1:41" customFormat="1" ht="25" customHeight="1">
      <c r="A475" s="334">
        <v>458</v>
      </c>
      <c r="B475" s="909" t="str">
        <f>IF(基本情報入力シート!C514="","",基本情報入力シート!C514)</f>
        <v/>
      </c>
      <c r="C475" s="909"/>
      <c r="D475" s="909"/>
      <c r="E475" s="909"/>
      <c r="F475" s="909"/>
      <c r="G475" s="909"/>
      <c r="H475" s="909"/>
      <c r="I475" s="909"/>
      <c r="J475" s="325" t="str">
        <f>IF(基本情報入力シート!M514="","",基本情報入力シート!M514)</f>
        <v/>
      </c>
      <c r="K475" s="325" t="str">
        <f>IF(基本情報入力シート!R514="","",基本情報入力シート!R514)</f>
        <v/>
      </c>
      <c r="L475" s="325" t="str">
        <f>IF(基本情報入力シート!W514="","",基本情報入力シート!W514)</f>
        <v/>
      </c>
      <c r="M475" s="335" t="str">
        <f>IF(基本情報入力シート!X514="","",基本情報入力シート!X514)</f>
        <v/>
      </c>
      <c r="N475" s="339" t="str">
        <f>IF(基本情報入力シート!Y514="","",基本情報入力シート!Y514)</f>
        <v/>
      </c>
      <c r="O475" s="44"/>
      <c r="P475" s="1011"/>
      <c r="Q475" s="1011"/>
      <c r="R475" s="475" t="str">
        <f>IFERROR(IF(OR('別紙様式3-2（４・５月）'!Z477="ベア加算",'別紙様式3-2（４・５月）'!R477=""),"",P475*VLOOKUP(N475,【参考】数式用!$AD$2:$AH$37,MATCH(O475,【参考】数式用!$K$4:$N$4,0)+1,0)),"")</f>
        <v/>
      </c>
      <c r="S475" s="54"/>
      <c r="T475" s="1011"/>
      <c r="U475" s="1011"/>
      <c r="V475" s="483" t="str">
        <f>IFERROR(IF(AND('別紙様式3-2（４・５月）'!O477="",O475&lt;&gt;""),P475,P475*VLOOKUP(AF475,【参考】数式用4!$EY$3:$GF$106,MATCH(N475,【参考】数式用4!$EY$2:$GF$2,0))),"")</f>
        <v/>
      </c>
      <c r="W475" s="44"/>
      <c r="X475" s="464"/>
      <c r="Y475" s="992" t="str">
        <f>IFERROR(IF(OR('別紙様式3-2（４・５月）'!R477="",'別紙様式3-2（４・５月）'!Z477="ベア加算"),"",X475*VLOOKUP(N475,【参考】数式用!$AD$2:$AH$37,MATCH(W475,【参考】数式用!$K$4:$N$4,0)+1,0)),"")</f>
        <v/>
      </c>
      <c r="Z475" s="992"/>
      <c r="AA475" s="54"/>
      <c r="AB475" s="464"/>
      <c r="AC475" s="340" t="str">
        <f>IFERROR(IF(AND('別紙様式3-2（４・５月）'!O477="",W475&lt;&gt;"",W475&lt;&gt;"―"),X475,X475*VLOOKUP(AG475,【参考】数式用4!$EY$3:$GF$106,MATCH(N475,【参考】数式用4!$EY$2:$GF$2,0))),"")</f>
        <v/>
      </c>
      <c r="AD475" s="462" t="str">
        <f t="shared" si="14"/>
        <v/>
      </c>
      <c r="AE475" s="420" t="str">
        <f t="shared" si="15"/>
        <v/>
      </c>
      <c r="AF475" s="333" t="str">
        <f>IF(O475="","",'別紙様式3-2（４・５月）'!O477&amp;'別紙様式3-2（４・５月）'!P477&amp;'別紙様式3-2（４・５月）'!Q477&amp;"から"&amp;O475)</f>
        <v/>
      </c>
      <c r="AG475" s="333" t="str">
        <f>IF(OR(W475="",W475="―"),"",'別紙様式3-2（４・５月）'!O477&amp;'別紙様式3-2（４・５月）'!P477&amp;'別紙様式3-2（４・５月）'!Q477&amp;"から"&amp;W475)</f>
        <v/>
      </c>
      <c r="AH475" s="306"/>
      <c r="AI475" s="306"/>
      <c r="AJ475" s="306"/>
      <c r="AK475" s="306"/>
      <c r="AL475" s="306"/>
      <c r="AM475" s="306"/>
      <c r="AN475" s="306"/>
      <c r="AO475" s="306"/>
    </row>
    <row r="476" spans="1:41" customFormat="1" ht="25" customHeight="1">
      <c r="A476" s="334">
        <v>459</v>
      </c>
      <c r="B476" s="909" t="str">
        <f>IF(基本情報入力シート!C515="","",基本情報入力シート!C515)</f>
        <v/>
      </c>
      <c r="C476" s="909"/>
      <c r="D476" s="909"/>
      <c r="E476" s="909"/>
      <c r="F476" s="909"/>
      <c r="G476" s="909"/>
      <c r="H476" s="909"/>
      <c r="I476" s="909"/>
      <c r="J476" s="325" t="str">
        <f>IF(基本情報入力シート!M515="","",基本情報入力シート!M515)</f>
        <v/>
      </c>
      <c r="K476" s="325" t="str">
        <f>IF(基本情報入力シート!R515="","",基本情報入力シート!R515)</f>
        <v/>
      </c>
      <c r="L476" s="325" t="str">
        <f>IF(基本情報入力シート!W515="","",基本情報入力シート!W515)</f>
        <v/>
      </c>
      <c r="M476" s="335" t="str">
        <f>IF(基本情報入力シート!X515="","",基本情報入力シート!X515)</f>
        <v/>
      </c>
      <c r="N476" s="339" t="str">
        <f>IF(基本情報入力シート!Y515="","",基本情報入力シート!Y515)</f>
        <v/>
      </c>
      <c r="O476" s="44"/>
      <c r="P476" s="1011"/>
      <c r="Q476" s="1011"/>
      <c r="R476" s="475" t="str">
        <f>IFERROR(IF(OR('別紙様式3-2（４・５月）'!Z478="ベア加算",'別紙様式3-2（４・５月）'!R478=""),"",P476*VLOOKUP(N476,【参考】数式用!$AD$2:$AH$37,MATCH(O476,【参考】数式用!$K$4:$N$4,0)+1,0)),"")</f>
        <v/>
      </c>
      <c r="S476" s="54"/>
      <c r="T476" s="1011"/>
      <c r="U476" s="1011"/>
      <c r="V476" s="483" t="str">
        <f>IFERROR(IF(AND('別紙様式3-2（４・５月）'!O478="",O476&lt;&gt;""),P476,P476*VLOOKUP(AF476,【参考】数式用4!$EY$3:$GF$106,MATCH(N476,【参考】数式用4!$EY$2:$GF$2,0))),"")</f>
        <v/>
      </c>
      <c r="W476" s="44"/>
      <c r="X476" s="464"/>
      <c r="Y476" s="992" t="str">
        <f>IFERROR(IF(OR('別紙様式3-2（４・５月）'!R478="",'別紙様式3-2（４・５月）'!Z478="ベア加算"),"",X476*VLOOKUP(N476,【参考】数式用!$AD$2:$AH$37,MATCH(W476,【参考】数式用!$K$4:$N$4,0)+1,0)),"")</f>
        <v/>
      </c>
      <c r="Z476" s="992"/>
      <c r="AA476" s="54"/>
      <c r="AB476" s="464"/>
      <c r="AC476" s="340" t="str">
        <f>IFERROR(IF(AND('別紙様式3-2（４・５月）'!O478="",W476&lt;&gt;"",W476&lt;&gt;"―"),X476,X476*VLOOKUP(AG476,【参考】数式用4!$EY$3:$GF$106,MATCH(N476,【参考】数式用4!$EY$2:$GF$2,0))),"")</f>
        <v/>
      </c>
      <c r="AD476" s="462" t="str">
        <f t="shared" si="14"/>
        <v/>
      </c>
      <c r="AE476" s="420" t="str">
        <f t="shared" si="15"/>
        <v/>
      </c>
      <c r="AF476" s="333" t="str">
        <f>IF(O476="","",'別紙様式3-2（４・５月）'!O478&amp;'別紙様式3-2（４・５月）'!P478&amp;'別紙様式3-2（４・５月）'!Q478&amp;"から"&amp;O476)</f>
        <v/>
      </c>
      <c r="AG476" s="333" t="str">
        <f>IF(OR(W476="",W476="―"),"",'別紙様式3-2（４・５月）'!O478&amp;'別紙様式3-2（４・５月）'!P478&amp;'別紙様式3-2（４・５月）'!Q478&amp;"から"&amp;W476)</f>
        <v/>
      </c>
      <c r="AH476" s="306"/>
      <c r="AI476" s="306"/>
      <c r="AJ476" s="306"/>
      <c r="AK476" s="306"/>
      <c r="AL476" s="306"/>
      <c r="AM476" s="306"/>
      <c r="AN476" s="306"/>
      <c r="AO476" s="306"/>
    </row>
    <row r="477" spans="1:41" customFormat="1" ht="25" customHeight="1">
      <c r="A477" s="334">
        <v>460</v>
      </c>
      <c r="B477" s="909" t="str">
        <f>IF(基本情報入力シート!C516="","",基本情報入力シート!C516)</f>
        <v/>
      </c>
      <c r="C477" s="909"/>
      <c r="D477" s="909"/>
      <c r="E477" s="909"/>
      <c r="F477" s="909"/>
      <c r="G477" s="909"/>
      <c r="H477" s="909"/>
      <c r="I477" s="909"/>
      <c r="J477" s="325" t="str">
        <f>IF(基本情報入力シート!M516="","",基本情報入力シート!M516)</f>
        <v/>
      </c>
      <c r="K477" s="325" t="str">
        <f>IF(基本情報入力シート!R516="","",基本情報入力シート!R516)</f>
        <v/>
      </c>
      <c r="L477" s="325" t="str">
        <f>IF(基本情報入力シート!W516="","",基本情報入力シート!W516)</f>
        <v/>
      </c>
      <c r="M477" s="335" t="str">
        <f>IF(基本情報入力シート!X516="","",基本情報入力シート!X516)</f>
        <v/>
      </c>
      <c r="N477" s="339" t="str">
        <f>IF(基本情報入力シート!Y516="","",基本情報入力シート!Y516)</f>
        <v/>
      </c>
      <c r="O477" s="44"/>
      <c r="P477" s="1011"/>
      <c r="Q477" s="1011"/>
      <c r="R477" s="475" t="str">
        <f>IFERROR(IF(OR('別紙様式3-2（４・５月）'!Z479="ベア加算",'別紙様式3-2（４・５月）'!R479=""),"",P477*VLOOKUP(N477,【参考】数式用!$AD$2:$AH$37,MATCH(O477,【参考】数式用!$K$4:$N$4,0)+1,0)),"")</f>
        <v/>
      </c>
      <c r="S477" s="54"/>
      <c r="T477" s="1011"/>
      <c r="U477" s="1011"/>
      <c r="V477" s="483" t="str">
        <f>IFERROR(IF(AND('別紙様式3-2（４・５月）'!O479="",O477&lt;&gt;""),P477,P477*VLOOKUP(AF477,【参考】数式用4!$EY$3:$GF$106,MATCH(N477,【参考】数式用4!$EY$2:$GF$2,0))),"")</f>
        <v/>
      </c>
      <c r="W477" s="44"/>
      <c r="X477" s="464"/>
      <c r="Y477" s="992" t="str">
        <f>IFERROR(IF(OR('別紙様式3-2（４・５月）'!R479="",'別紙様式3-2（４・５月）'!Z479="ベア加算"),"",X477*VLOOKUP(N477,【参考】数式用!$AD$2:$AH$37,MATCH(W477,【参考】数式用!$K$4:$N$4,0)+1,0)),"")</f>
        <v/>
      </c>
      <c r="Z477" s="992"/>
      <c r="AA477" s="54"/>
      <c r="AB477" s="464"/>
      <c r="AC477" s="340" t="str">
        <f>IFERROR(IF(AND('別紙様式3-2（４・５月）'!O479="",W477&lt;&gt;"",W477&lt;&gt;"―"),X477,X477*VLOOKUP(AG477,【参考】数式用4!$EY$3:$GF$106,MATCH(N477,【参考】数式用4!$EY$2:$GF$2,0))),"")</f>
        <v/>
      </c>
      <c r="AD477" s="462" t="str">
        <f t="shared" si="14"/>
        <v/>
      </c>
      <c r="AE477" s="420" t="str">
        <f t="shared" si="15"/>
        <v/>
      </c>
      <c r="AF477" s="333" t="str">
        <f>IF(O477="","",'別紙様式3-2（４・５月）'!O479&amp;'別紙様式3-2（４・５月）'!P479&amp;'別紙様式3-2（４・５月）'!Q479&amp;"から"&amp;O477)</f>
        <v/>
      </c>
      <c r="AG477" s="333" t="str">
        <f>IF(OR(W477="",W477="―"),"",'別紙様式3-2（４・５月）'!O479&amp;'別紙様式3-2（４・５月）'!P479&amp;'別紙様式3-2（４・５月）'!Q479&amp;"から"&amp;W477)</f>
        <v/>
      </c>
      <c r="AH477" s="306"/>
      <c r="AI477" s="306"/>
      <c r="AJ477" s="306"/>
      <c r="AK477" s="306"/>
      <c r="AL477" s="306"/>
      <c r="AM477" s="306"/>
      <c r="AN477" s="306"/>
      <c r="AO477" s="306"/>
    </row>
    <row r="478" spans="1:41" customFormat="1" ht="25" customHeight="1">
      <c r="A478" s="334">
        <v>461</v>
      </c>
      <c r="B478" s="909" t="str">
        <f>IF(基本情報入力シート!C517="","",基本情報入力シート!C517)</f>
        <v/>
      </c>
      <c r="C478" s="909"/>
      <c r="D478" s="909"/>
      <c r="E478" s="909"/>
      <c r="F478" s="909"/>
      <c r="G478" s="909"/>
      <c r="H478" s="909"/>
      <c r="I478" s="909"/>
      <c r="J478" s="325" t="str">
        <f>IF(基本情報入力シート!M517="","",基本情報入力シート!M517)</f>
        <v/>
      </c>
      <c r="K478" s="325" t="str">
        <f>IF(基本情報入力シート!R517="","",基本情報入力シート!R517)</f>
        <v/>
      </c>
      <c r="L478" s="325" t="str">
        <f>IF(基本情報入力シート!W517="","",基本情報入力シート!W517)</f>
        <v/>
      </c>
      <c r="M478" s="335" t="str">
        <f>IF(基本情報入力シート!X517="","",基本情報入力シート!X517)</f>
        <v/>
      </c>
      <c r="N478" s="339" t="str">
        <f>IF(基本情報入力シート!Y517="","",基本情報入力シート!Y517)</f>
        <v/>
      </c>
      <c r="O478" s="44"/>
      <c r="P478" s="1011"/>
      <c r="Q478" s="1011"/>
      <c r="R478" s="475" t="str">
        <f>IFERROR(IF(OR('別紙様式3-2（４・５月）'!Z480="ベア加算",'別紙様式3-2（４・５月）'!R480=""),"",P478*VLOOKUP(N478,【参考】数式用!$AD$2:$AH$37,MATCH(O478,【参考】数式用!$K$4:$N$4,0)+1,0)),"")</f>
        <v/>
      </c>
      <c r="S478" s="54"/>
      <c r="T478" s="1011"/>
      <c r="U478" s="1011"/>
      <c r="V478" s="483" t="str">
        <f>IFERROR(IF(AND('別紙様式3-2（４・５月）'!O480="",O478&lt;&gt;""),P478,P478*VLOOKUP(AF478,【参考】数式用4!$EY$3:$GF$106,MATCH(N478,【参考】数式用4!$EY$2:$GF$2,0))),"")</f>
        <v/>
      </c>
      <c r="W478" s="44"/>
      <c r="X478" s="464"/>
      <c r="Y478" s="992" t="str">
        <f>IFERROR(IF(OR('別紙様式3-2（４・５月）'!R480="",'別紙様式3-2（４・５月）'!Z480="ベア加算"),"",X478*VLOOKUP(N478,【参考】数式用!$AD$2:$AH$37,MATCH(W478,【参考】数式用!$K$4:$N$4,0)+1,0)),"")</f>
        <v/>
      </c>
      <c r="Z478" s="992"/>
      <c r="AA478" s="54"/>
      <c r="AB478" s="464"/>
      <c r="AC478" s="340" t="str">
        <f>IFERROR(IF(AND('別紙様式3-2（４・５月）'!O480="",W478&lt;&gt;"",W478&lt;&gt;"―"),X478,X478*VLOOKUP(AG478,【参考】数式用4!$EY$3:$GF$106,MATCH(N478,【参考】数式用4!$EY$2:$GF$2,0))),"")</f>
        <v/>
      </c>
      <c r="AD478" s="462" t="str">
        <f t="shared" si="14"/>
        <v/>
      </c>
      <c r="AE478" s="420" t="str">
        <f t="shared" si="15"/>
        <v/>
      </c>
      <c r="AF478" s="333" t="str">
        <f>IF(O478="","",'別紙様式3-2（４・５月）'!O480&amp;'別紙様式3-2（４・５月）'!P480&amp;'別紙様式3-2（４・５月）'!Q480&amp;"から"&amp;O478)</f>
        <v/>
      </c>
      <c r="AG478" s="333" t="str">
        <f>IF(OR(W478="",W478="―"),"",'別紙様式3-2（４・５月）'!O480&amp;'別紙様式3-2（４・５月）'!P480&amp;'別紙様式3-2（４・５月）'!Q480&amp;"から"&amp;W478)</f>
        <v/>
      </c>
      <c r="AH478" s="306"/>
      <c r="AI478" s="306"/>
      <c r="AJ478" s="306"/>
      <c r="AK478" s="306"/>
      <c r="AL478" s="306"/>
      <c r="AM478" s="306"/>
      <c r="AN478" s="306"/>
      <c r="AO478" s="306"/>
    </row>
    <row r="479" spans="1:41" customFormat="1" ht="25" customHeight="1">
      <c r="A479" s="334">
        <v>462</v>
      </c>
      <c r="B479" s="909" t="str">
        <f>IF(基本情報入力シート!C518="","",基本情報入力シート!C518)</f>
        <v/>
      </c>
      <c r="C479" s="909"/>
      <c r="D479" s="909"/>
      <c r="E479" s="909"/>
      <c r="F479" s="909"/>
      <c r="G479" s="909"/>
      <c r="H479" s="909"/>
      <c r="I479" s="909"/>
      <c r="J479" s="325" t="str">
        <f>IF(基本情報入力シート!M518="","",基本情報入力シート!M518)</f>
        <v/>
      </c>
      <c r="K479" s="325" t="str">
        <f>IF(基本情報入力シート!R518="","",基本情報入力シート!R518)</f>
        <v/>
      </c>
      <c r="L479" s="325" t="str">
        <f>IF(基本情報入力シート!W518="","",基本情報入力シート!W518)</f>
        <v/>
      </c>
      <c r="M479" s="335" t="str">
        <f>IF(基本情報入力シート!X518="","",基本情報入力シート!X518)</f>
        <v/>
      </c>
      <c r="N479" s="339" t="str">
        <f>IF(基本情報入力シート!Y518="","",基本情報入力シート!Y518)</f>
        <v/>
      </c>
      <c r="O479" s="44"/>
      <c r="P479" s="1011"/>
      <c r="Q479" s="1011"/>
      <c r="R479" s="475" t="str">
        <f>IFERROR(IF(OR('別紙様式3-2（４・５月）'!Z481="ベア加算",'別紙様式3-2（４・５月）'!R481=""),"",P479*VLOOKUP(N479,【参考】数式用!$AD$2:$AH$37,MATCH(O479,【参考】数式用!$K$4:$N$4,0)+1,0)),"")</f>
        <v/>
      </c>
      <c r="S479" s="54"/>
      <c r="T479" s="1011"/>
      <c r="U479" s="1011"/>
      <c r="V479" s="483" t="str">
        <f>IFERROR(IF(AND('別紙様式3-2（４・５月）'!O481="",O479&lt;&gt;""),P479,P479*VLOOKUP(AF479,【参考】数式用4!$EY$3:$GF$106,MATCH(N479,【参考】数式用4!$EY$2:$GF$2,0))),"")</f>
        <v/>
      </c>
      <c r="W479" s="44"/>
      <c r="X479" s="464"/>
      <c r="Y479" s="992" t="str">
        <f>IFERROR(IF(OR('別紙様式3-2（４・５月）'!R481="",'別紙様式3-2（４・５月）'!Z481="ベア加算"),"",X479*VLOOKUP(N479,【参考】数式用!$AD$2:$AH$37,MATCH(W479,【参考】数式用!$K$4:$N$4,0)+1,0)),"")</f>
        <v/>
      </c>
      <c r="Z479" s="992"/>
      <c r="AA479" s="54"/>
      <c r="AB479" s="464"/>
      <c r="AC479" s="340" t="str">
        <f>IFERROR(IF(AND('別紙様式3-2（４・５月）'!O481="",W479&lt;&gt;"",W479&lt;&gt;"―"),X479,X479*VLOOKUP(AG479,【参考】数式用4!$EY$3:$GF$106,MATCH(N479,【参考】数式用4!$EY$2:$GF$2,0))),"")</f>
        <v/>
      </c>
      <c r="AD479" s="462" t="str">
        <f t="shared" si="14"/>
        <v/>
      </c>
      <c r="AE479" s="420" t="str">
        <f t="shared" si="15"/>
        <v/>
      </c>
      <c r="AF479" s="333" t="str">
        <f>IF(O479="","",'別紙様式3-2（４・５月）'!O481&amp;'別紙様式3-2（４・５月）'!P481&amp;'別紙様式3-2（４・５月）'!Q481&amp;"から"&amp;O479)</f>
        <v/>
      </c>
      <c r="AG479" s="333" t="str">
        <f>IF(OR(W479="",W479="―"),"",'別紙様式3-2（４・５月）'!O481&amp;'別紙様式3-2（４・５月）'!P481&amp;'別紙様式3-2（４・５月）'!Q481&amp;"から"&amp;W479)</f>
        <v/>
      </c>
      <c r="AH479" s="306"/>
      <c r="AI479" s="306"/>
      <c r="AJ479" s="306"/>
      <c r="AK479" s="306"/>
      <c r="AL479" s="306"/>
      <c r="AM479" s="306"/>
      <c r="AN479" s="306"/>
      <c r="AO479" s="306"/>
    </row>
    <row r="480" spans="1:41" customFormat="1" ht="25" customHeight="1">
      <c r="A480" s="334">
        <v>463</v>
      </c>
      <c r="B480" s="909" t="str">
        <f>IF(基本情報入力シート!C519="","",基本情報入力シート!C519)</f>
        <v/>
      </c>
      <c r="C480" s="909"/>
      <c r="D480" s="909"/>
      <c r="E480" s="909"/>
      <c r="F480" s="909"/>
      <c r="G480" s="909"/>
      <c r="H480" s="909"/>
      <c r="I480" s="909"/>
      <c r="J480" s="325" t="str">
        <f>IF(基本情報入力シート!M519="","",基本情報入力シート!M519)</f>
        <v/>
      </c>
      <c r="K480" s="325" t="str">
        <f>IF(基本情報入力シート!R519="","",基本情報入力シート!R519)</f>
        <v/>
      </c>
      <c r="L480" s="325" t="str">
        <f>IF(基本情報入力シート!W519="","",基本情報入力シート!W519)</f>
        <v/>
      </c>
      <c r="M480" s="335" t="str">
        <f>IF(基本情報入力シート!X519="","",基本情報入力シート!X519)</f>
        <v/>
      </c>
      <c r="N480" s="339" t="str">
        <f>IF(基本情報入力シート!Y519="","",基本情報入力シート!Y519)</f>
        <v/>
      </c>
      <c r="O480" s="44"/>
      <c r="P480" s="1011"/>
      <c r="Q480" s="1011"/>
      <c r="R480" s="475" t="str">
        <f>IFERROR(IF(OR('別紙様式3-2（４・５月）'!Z482="ベア加算",'別紙様式3-2（４・５月）'!R482=""),"",P480*VLOOKUP(N480,【参考】数式用!$AD$2:$AH$37,MATCH(O480,【参考】数式用!$K$4:$N$4,0)+1,0)),"")</f>
        <v/>
      </c>
      <c r="S480" s="54"/>
      <c r="T480" s="1011"/>
      <c r="U480" s="1011"/>
      <c r="V480" s="483" t="str">
        <f>IFERROR(IF(AND('別紙様式3-2（４・５月）'!O482="",O480&lt;&gt;""),P480,P480*VLOOKUP(AF480,【参考】数式用4!$EY$3:$GF$106,MATCH(N480,【参考】数式用4!$EY$2:$GF$2,0))),"")</f>
        <v/>
      </c>
      <c r="W480" s="44"/>
      <c r="X480" s="464"/>
      <c r="Y480" s="992" t="str">
        <f>IFERROR(IF(OR('別紙様式3-2（４・５月）'!R482="",'別紙様式3-2（４・５月）'!Z482="ベア加算"),"",X480*VLOOKUP(N480,【参考】数式用!$AD$2:$AH$37,MATCH(W480,【参考】数式用!$K$4:$N$4,0)+1,0)),"")</f>
        <v/>
      </c>
      <c r="Z480" s="992"/>
      <c r="AA480" s="54"/>
      <c r="AB480" s="464"/>
      <c r="AC480" s="340" t="str">
        <f>IFERROR(IF(AND('別紙様式3-2（４・５月）'!O482="",W480&lt;&gt;"",W480&lt;&gt;"―"),X480,X480*VLOOKUP(AG480,【参考】数式用4!$EY$3:$GF$106,MATCH(N480,【参考】数式用4!$EY$2:$GF$2,0))),"")</f>
        <v/>
      </c>
      <c r="AD480" s="462" t="str">
        <f t="shared" si="14"/>
        <v/>
      </c>
      <c r="AE480" s="420" t="str">
        <f t="shared" si="15"/>
        <v/>
      </c>
      <c r="AF480" s="333" t="str">
        <f>IF(O480="","",'別紙様式3-2（４・５月）'!O482&amp;'別紙様式3-2（４・５月）'!P482&amp;'別紙様式3-2（４・５月）'!Q482&amp;"から"&amp;O480)</f>
        <v/>
      </c>
      <c r="AG480" s="333" t="str">
        <f>IF(OR(W480="",W480="―"),"",'別紙様式3-2（４・５月）'!O482&amp;'別紙様式3-2（４・５月）'!P482&amp;'別紙様式3-2（４・５月）'!Q482&amp;"から"&amp;W480)</f>
        <v/>
      </c>
      <c r="AH480" s="306"/>
      <c r="AI480" s="306"/>
      <c r="AJ480" s="306"/>
      <c r="AK480" s="306"/>
      <c r="AL480" s="306"/>
      <c r="AM480" s="306"/>
      <c r="AN480" s="306"/>
      <c r="AO480" s="306"/>
    </row>
    <row r="481" spans="1:41" customFormat="1" ht="25" customHeight="1">
      <c r="A481" s="334">
        <v>464</v>
      </c>
      <c r="B481" s="909" t="str">
        <f>IF(基本情報入力シート!C520="","",基本情報入力シート!C520)</f>
        <v/>
      </c>
      <c r="C481" s="909"/>
      <c r="D481" s="909"/>
      <c r="E481" s="909"/>
      <c r="F481" s="909"/>
      <c r="G481" s="909"/>
      <c r="H481" s="909"/>
      <c r="I481" s="909"/>
      <c r="J481" s="325" t="str">
        <f>IF(基本情報入力シート!M520="","",基本情報入力シート!M520)</f>
        <v/>
      </c>
      <c r="K481" s="325" t="str">
        <f>IF(基本情報入力シート!R520="","",基本情報入力シート!R520)</f>
        <v/>
      </c>
      <c r="L481" s="325" t="str">
        <f>IF(基本情報入力シート!W520="","",基本情報入力シート!W520)</f>
        <v/>
      </c>
      <c r="M481" s="335" t="str">
        <f>IF(基本情報入力シート!X520="","",基本情報入力シート!X520)</f>
        <v/>
      </c>
      <c r="N481" s="339" t="str">
        <f>IF(基本情報入力シート!Y520="","",基本情報入力シート!Y520)</f>
        <v/>
      </c>
      <c r="O481" s="44"/>
      <c r="P481" s="1011"/>
      <c r="Q481" s="1011"/>
      <c r="R481" s="475" t="str">
        <f>IFERROR(IF(OR('別紙様式3-2（４・５月）'!Z483="ベア加算",'別紙様式3-2（４・５月）'!R483=""),"",P481*VLOOKUP(N481,【参考】数式用!$AD$2:$AH$37,MATCH(O481,【参考】数式用!$K$4:$N$4,0)+1,0)),"")</f>
        <v/>
      </c>
      <c r="S481" s="54"/>
      <c r="T481" s="1011"/>
      <c r="U481" s="1011"/>
      <c r="V481" s="483" t="str">
        <f>IFERROR(IF(AND('別紙様式3-2（４・５月）'!O483="",O481&lt;&gt;""),P481,P481*VLOOKUP(AF481,【参考】数式用4!$EY$3:$GF$106,MATCH(N481,【参考】数式用4!$EY$2:$GF$2,0))),"")</f>
        <v/>
      </c>
      <c r="W481" s="44"/>
      <c r="X481" s="464"/>
      <c r="Y481" s="992" t="str">
        <f>IFERROR(IF(OR('別紙様式3-2（４・５月）'!R483="",'別紙様式3-2（４・５月）'!Z483="ベア加算"),"",X481*VLOOKUP(N481,【参考】数式用!$AD$2:$AH$37,MATCH(W481,【参考】数式用!$K$4:$N$4,0)+1,0)),"")</f>
        <v/>
      </c>
      <c r="Z481" s="992"/>
      <c r="AA481" s="54"/>
      <c r="AB481" s="464"/>
      <c r="AC481" s="340" t="str">
        <f>IFERROR(IF(AND('別紙様式3-2（４・５月）'!O483="",W481&lt;&gt;"",W481&lt;&gt;"―"),X481,X481*VLOOKUP(AG481,【参考】数式用4!$EY$3:$GF$106,MATCH(N481,【参考】数式用4!$EY$2:$GF$2,0))),"")</f>
        <v/>
      </c>
      <c r="AD481" s="462" t="str">
        <f t="shared" si="14"/>
        <v/>
      </c>
      <c r="AE481" s="420" t="str">
        <f t="shared" si="15"/>
        <v/>
      </c>
      <c r="AF481" s="333" t="str">
        <f>IF(O481="","",'別紙様式3-2（４・５月）'!O483&amp;'別紙様式3-2（４・５月）'!P483&amp;'別紙様式3-2（４・５月）'!Q483&amp;"から"&amp;O481)</f>
        <v/>
      </c>
      <c r="AG481" s="333" t="str">
        <f>IF(OR(W481="",W481="―"),"",'別紙様式3-2（４・５月）'!O483&amp;'別紙様式3-2（４・５月）'!P483&amp;'別紙様式3-2（４・５月）'!Q483&amp;"から"&amp;W481)</f>
        <v/>
      </c>
      <c r="AH481" s="306"/>
      <c r="AI481" s="306"/>
      <c r="AJ481" s="306"/>
      <c r="AK481" s="306"/>
      <c r="AL481" s="306"/>
      <c r="AM481" s="306"/>
      <c r="AN481" s="306"/>
      <c r="AO481" s="306"/>
    </row>
    <row r="482" spans="1:41" customFormat="1" ht="25" customHeight="1">
      <c r="A482" s="334">
        <v>465</v>
      </c>
      <c r="B482" s="909" t="str">
        <f>IF(基本情報入力シート!C521="","",基本情報入力シート!C521)</f>
        <v/>
      </c>
      <c r="C482" s="909"/>
      <c r="D482" s="909"/>
      <c r="E482" s="909"/>
      <c r="F482" s="909"/>
      <c r="G482" s="909"/>
      <c r="H482" s="909"/>
      <c r="I482" s="909"/>
      <c r="J482" s="325" t="str">
        <f>IF(基本情報入力シート!M521="","",基本情報入力シート!M521)</f>
        <v/>
      </c>
      <c r="K482" s="325" t="str">
        <f>IF(基本情報入力シート!R521="","",基本情報入力シート!R521)</f>
        <v/>
      </c>
      <c r="L482" s="325" t="str">
        <f>IF(基本情報入力シート!W521="","",基本情報入力シート!W521)</f>
        <v/>
      </c>
      <c r="M482" s="335" t="str">
        <f>IF(基本情報入力シート!X521="","",基本情報入力シート!X521)</f>
        <v/>
      </c>
      <c r="N482" s="339" t="str">
        <f>IF(基本情報入力シート!Y521="","",基本情報入力シート!Y521)</f>
        <v/>
      </c>
      <c r="O482" s="44"/>
      <c r="P482" s="1011"/>
      <c r="Q482" s="1011"/>
      <c r="R482" s="475" t="str">
        <f>IFERROR(IF(OR('別紙様式3-2（４・５月）'!Z484="ベア加算",'別紙様式3-2（４・５月）'!R484=""),"",P482*VLOOKUP(N482,【参考】数式用!$AD$2:$AH$37,MATCH(O482,【参考】数式用!$K$4:$N$4,0)+1,0)),"")</f>
        <v/>
      </c>
      <c r="S482" s="54"/>
      <c r="T482" s="1011"/>
      <c r="U482" s="1011"/>
      <c r="V482" s="483" t="str">
        <f>IFERROR(IF(AND('別紙様式3-2（４・５月）'!O484="",O482&lt;&gt;""),P482,P482*VLOOKUP(AF482,【参考】数式用4!$EY$3:$GF$106,MATCH(N482,【参考】数式用4!$EY$2:$GF$2,0))),"")</f>
        <v/>
      </c>
      <c r="W482" s="44"/>
      <c r="X482" s="464"/>
      <c r="Y482" s="992" t="str">
        <f>IFERROR(IF(OR('別紙様式3-2（４・５月）'!R484="",'別紙様式3-2（４・５月）'!Z484="ベア加算"),"",X482*VLOOKUP(N482,【参考】数式用!$AD$2:$AH$37,MATCH(W482,【参考】数式用!$K$4:$N$4,0)+1,0)),"")</f>
        <v/>
      </c>
      <c r="Z482" s="992"/>
      <c r="AA482" s="54"/>
      <c r="AB482" s="464"/>
      <c r="AC482" s="340" t="str">
        <f>IFERROR(IF(AND('別紙様式3-2（４・５月）'!O484="",W482&lt;&gt;"",W482&lt;&gt;"―"),X482,X482*VLOOKUP(AG482,【参考】数式用4!$EY$3:$GF$106,MATCH(N482,【参考】数式用4!$EY$2:$GF$2,0))),"")</f>
        <v/>
      </c>
      <c r="AD482" s="462" t="str">
        <f t="shared" si="14"/>
        <v/>
      </c>
      <c r="AE482" s="420" t="str">
        <f t="shared" si="15"/>
        <v/>
      </c>
      <c r="AF482" s="333" t="str">
        <f>IF(O482="","",'別紙様式3-2（４・５月）'!O484&amp;'別紙様式3-2（４・５月）'!P484&amp;'別紙様式3-2（４・５月）'!Q484&amp;"から"&amp;O482)</f>
        <v/>
      </c>
      <c r="AG482" s="333" t="str">
        <f>IF(OR(W482="",W482="―"),"",'別紙様式3-2（４・５月）'!O484&amp;'別紙様式3-2（４・５月）'!P484&amp;'別紙様式3-2（４・５月）'!Q484&amp;"から"&amp;W482)</f>
        <v/>
      </c>
      <c r="AH482" s="306"/>
      <c r="AI482" s="306"/>
      <c r="AJ482" s="306"/>
      <c r="AK482" s="306"/>
      <c r="AL482" s="306"/>
      <c r="AM482" s="306"/>
      <c r="AN482" s="306"/>
      <c r="AO482" s="306"/>
    </row>
    <row r="483" spans="1:41" customFormat="1" ht="25" customHeight="1">
      <c r="A483" s="334">
        <v>466</v>
      </c>
      <c r="B483" s="909" t="str">
        <f>IF(基本情報入力シート!C522="","",基本情報入力シート!C522)</f>
        <v/>
      </c>
      <c r="C483" s="909"/>
      <c r="D483" s="909"/>
      <c r="E483" s="909"/>
      <c r="F483" s="909"/>
      <c r="G483" s="909"/>
      <c r="H483" s="909"/>
      <c r="I483" s="909"/>
      <c r="J483" s="325" t="str">
        <f>IF(基本情報入力シート!M522="","",基本情報入力シート!M522)</f>
        <v/>
      </c>
      <c r="K483" s="325" t="str">
        <f>IF(基本情報入力シート!R522="","",基本情報入力シート!R522)</f>
        <v/>
      </c>
      <c r="L483" s="325" t="str">
        <f>IF(基本情報入力シート!W522="","",基本情報入力シート!W522)</f>
        <v/>
      </c>
      <c r="M483" s="335" t="str">
        <f>IF(基本情報入力シート!X522="","",基本情報入力シート!X522)</f>
        <v/>
      </c>
      <c r="N483" s="339" t="str">
        <f>IF(基本情報入力シート!Y522="","",基本情報入力シート!Y522)</f>
        <v/>
      </c>
      <c r="O483" s="44"/>
      <c r="P483" s="1011"/>
      <c r="Q483" s="1011"/>
      <c r="R483" s="475" t="str">
        <f>IFERROR(IF(OR('別紙様式3-2（４・５月）'!Z485="ベア加算",'別紙様式3-2（４・５月）'!R485=""),"",P483*VLOOKUP(N483,【参考】数式用!$AD$2:$AH$37,MATCH(O483,【参考】数式用!$K$4:$N$4,0)+1,0)),"")</f>
        <v/>
      </c>
      <c r="S483" s="54"/>
      <c r="T483" s="1011"/>
      <c r="U483" s="1011"/>
      <c r="V483" s="483" t="str">
        <f>IFERROR(IF(AND('別紙様式3-2（４・５月）'!O485="",O483&lt;&gt;""),P483,P483*VLOOKUP(AF483,【参考】数式用4!$EY$3:$GF$106,MATCH(N483,【参考】数式用4!$EY$2:$GF$2,0))),"")</f>
        <v/>
      </c>
      <c r="W483" s="44"/>
      <c r="X483" s="464"/>
      <c r="Y483" s="992" t="str">
        <f>IFERROR(IF(OR('別紙様式3-2（４・５月）'!R485="",'別紙様式3-2（４・５月）'!Z485="ベア加算"),"",X483*VLOOKUP(N483,【参考】数式用!$AD$2:$AH$37,MATCH(W483,【参考】数式用!$K$4:$N$4,0)+1,0)),"")</f>
        <v/>
      </c>
      <c r="Z483" s="992"/>
      <c r="AA483" s="54"/>
      <c r="AB483" s="464"/>
      <c r="AC483" s="340" t="str">
        <f>IFERROR(IF(AND('別紙様式3-2（４・５月）'!O485="",W483&lt;&gt;"",W483&lt;&gt;"―"),X483,X483*VLOOKUP(AG483,【参考】数式用4!$EY$3:$GF$106,MATCH(N483,【参考】数式用4!$EY$2:$GF$2,0))),"")</f>
        <v/>
      </c>
      <c r="AD483" s="462" t="str">
        <f t="shared" si="14"/>
        <v/>
      </c>
      <c r="AE483" s="420" t="str">
        <f t="shared" si="15"/>
        <v/>
      </c>
      <c r="AF483" s="333" t="str">
        <f>IF(O483="","",'別紙様式3-2（４・５月）'!O485&amp;'別紙様式3-2（４・５月）'!P485&amp;'別紙様式3-2（４・５月）'!Q485&amp;"から"&amp;O483)</f>
        <v/>
      </c>
      <c r="AG483" s="333" t="str">
        <f>IF(OR(W483="",W483="―"),"",'別紙様式3-2（４・５月）'!O485&amp;'別紙様式3-2（４・５月）'!P485&amp;'別紙様式3-2（４・５月）'!Q485&amp;"から"&amp;W483)</f>
        <v/>
      </c>
      <c r="AH483" s="306"/>
      <c r="AI483" s="306"/>
      <c r="AJ483" s="306"/>
      <c r="AK483" s="306"/>
      <c r="AL483" s="306"/>
      <c r="AM483" s="306"/>
      <c r="AN483" s="306"/>
      <c r="AO483" s="306"/>
    </row>
    <row r="484" spans="1:41" customFormat="1" ht="25" customHeight="1">
      <c r="A484" s="334">
        <v>467</v>
      </c>
      <c r="B484" s="909" t="str">
        <f>IF(基本情報入力シート!C523="","",基本情報入力シート!C523)</f>
        <v/>
      </c>
      <c r="C484" s="909"/>
      <c r="D484" s="909"/>
      <c r="E484" s="909"/>
      <c r="F484" s="909"/>
      <c r="G484" s="909"/>
      <c r="H484" s="909"/>
      <c r="I484" s="909"/>
      <c r="J484" s="325" t="str">
        <f>IF(基本情報入力シート!M523="","",基本情報入力シート!M523)</f>
        <v/>
      </c>
      <c r="K484" s="325" t="str">
        <f>IF(基本情報入力シート!R523="","",基本情報入力シート!R523)</f>
        <v/>
      </c>
      <c r="L484" s="325" t="str">
        <f>IF(基本情報入力シート!W523="","",基本情報入力シート!W523)</f>
        <v/>
      </c>
      <c r="M484" s="335" t="str">
        <f>IF(基本情報入力シート!X523="","",基本情報入力シート!X523)</f>
        <v/>
      </c>
      <c r="N484" s="339" t="str">
        <f>IF(基本情報入力シート!Y523="","",基本情報入力シート!Y523)</f>
        <v/>
      </c>
      <c r="O484" s="44"/>
      <c r="P484" s="1011"/>
      <c r="Q484" s="1011"/>
      <c r="R484" s="475" t="str">
        <f>IFERROR(IF(OR('別紙様式3-2（４・５月）'!Z486="ベア加算",'別紙様式3-2（４・５月）'!R486=""),"",P484*VLOOKUP(N484,【参考】数式用!$AD$2:$AH$37,MATCH(O484,【参考】数式用!$K$4:$N$4,0)+1,0)),"")</f>
        <v/>
      </c>
      <c r="S484" s="54"/>
      <c r="T484" s="1011"/>
      <c r="U484" s="1011"/>
      <c r="V484" s="483" t="str">
        <f>IFERROR(IF(AND('別紙様式3-2（４・５月）'!O486="",O484&lt;&gt;""),P484,P484*VLOOKUP(AF484,【参考】数式用4!$EY$3:$GF$106,MATCH(N484,【参考】数式用4!$EY$2:$GF$2,0))),"")</f>
        <v/>
      </c>
      <c r="W484" s="44"/>
      <c r="X484" s="464"/>
      <c r="Y484" s="992" t="str">
        <f>IFERROR(IF(OR('別紙様式3-2（４・５月）'!R486="",'別紙様式3-2（４・５月）'!Z486="ベア加算"),"",X484*VLOOKUP(N484,【参考】数式用!$AD$2:$AH$37,MATCH(W484,【参考】数式用!$K$4:$N$4,0)+1,0)),"")</f>
        <v/>
      </c>
      <c r="Z484" s="992"/>
      <c r="AA484" s="54"/>
      <c r="AB484" s="464"/>
      <c r="AC484" s="340" t="str">
        <f>IFERROR(IF(AND('別紙様式3-2（４・５月）'!O486="",W484&lt;&gt;"",W484&lt;&gt;"―"),X484,X484*VLOOKUP(AG484,【参考】数式用4!$EY$3:$GF$106,MATCH(N484,【参考】数式用4!$EY$2:$GF$2,0))),"")</f>
        <v/>
      </c>
      <c r="AD484" s="462" t="str">
        <f t="shared" si="14"/>
        <v/>
      </c>
      <c r="AE484" s="420" t="str">
        <f t="shared" si="15"/>
        <v/>
      </c>
      <c r="AF484" s="333" t="str">
        <f>IF(O484="","",'別紙様式3-2（４・５月）'!O486&amp;'別紙様式3-2（４・５月）'!P486&amp;'別紙様式3-2（４・５月）'!Q486&amp;"から"&amp;O484)</f>
        <v/>
      </c>
      <c r="AG484" s="333" t="str">
        <f>IF(OR(W484="",W484="―"),"",'別紙様式3-2（４・５月）'!O486&amp;'別紙様式3-2（４・５月）'!P486&amp;'別紙様式3-2（４・５月）'!Q486&amp;"から"&amp;W484)</f>
        <v/>
      </c>
      <c r="AH484" s="306"/>
      <c r="AI484" s="306"/>
      <c r="AJ484" s="306"/>
      <c r="AK484" s="306"/>
      <c r="AL484" s="306"/>
      <c r="AM484" s="306"/>
      <c r="AN484" s="306"/>
      <c r="AO484" s="306"/>
    </row>
    <row r="485" spans="1:41" customFormat="1" ht="25" customHeight="1">
      <c r="A485" s="334">
        <v>468</v>
      </c>
      <c r="B485" s="909" t="str">
        <f>IF(基本情報入力シート!C524="","",基本情報入力シート!C524)</f>
        <v/>
      </c>
      <c r="C485" s="909"/>
      <c r="D485" s="909"/>
      <c r="E485" s="909"/>
      <c r="F485" s="909"/>
      <c r="G485" s="909"/>
      <c r="H485" s="909"/>
      <c r="I485" s="909"/>
      <c r="J485" s="325" t="str">
        <f>IF(基本情報入力シート!M524="","",基本情報入力シート!M524)</f>
        <v/>
      </c>
      <c r="K485" s="325" t="str">
        <f>IF(基本情報入力シート!R524="","",基本情報入力シート!R524)</f>
        <v/>
      </c>
      <c r="L485" s="325" t="str">
        <f>IF(基本情報入力シート!W524="","",基本情報入力シート!W524)</f>
        <v/>
      </c>
      <c r="M485" s="335" t="str">
        <f>IF(基本情報入力シート!X524="","",基本情報入力シート!X524)</f>
        <v/>
      </c>
      <c r="N485" s="339" t="str">
        <f>IF(基本情報入力シート!Y524="","",基本情報入力シート!Y524)</f>
        <v/>
      </c>
      <c r="O485" s="44"/>
      <c r="P485" s="1011"/>
      <c r="Q485" s="1011"/>
      <c r="R485" s="475" t="str">
        <f>IFERROR(IF(OR('別紙様式3-2（４・５月）'!Z487="ベア加算",'別紙様式3-2（４・５月）'!R487=""),"",P485*VLOOKUP(N485,【参考】数式用!$AD$2:$AH$37,MATCH(O485,【参考】数式用!$K$4:$N$4,0)+1,0)),"")</f>
        <v/>
      </c>
      <c r="S485" s="54"/>
      <c r="T485" s="1011"/>
      <c r="U485" s="1011"/>
      <c r="V485" s="483" t="str">
        <f>IFERROR(IF(AND('別紙様式3-2（４・５月）'!O487="",O485&lt;&gt;""),P485,P485*VLOOKUP(AF485,【参考】数式用4!$EY$3:$GF$106,MATCH(N485,【参考】数式用4!$EY$2:$GF$2,0))),"")</f>
        <v/>
      </c>
      <c r="W485" s="44"/>
      <c r="X485" s="464"/>
      <c r="Y485" s="992" t="str">
        <f>IFERROR(IF(OR('別紙様式3-2（４・５月）'!R487="",'別紙様式3-2（４・５月）'!Z487="ベア加算"),"",X485*VLOOKUP(N485,【参考】数式用!$AD$2:$AH$37,MATCH(W485,【参考】数式用!$K$4:$N$4,0)+1,0)),"")</f>
        <v/>
      </c>
      <c r="Z485" s="992"/>
      <c r="AA485" s="54"/>
      <c r="AB485" s="464"/>
      <c r="AC485" s="340" t="str">
        <f>IFERROR(IF(AND('別紙様式3-2（４・５月）'!O487="",W485&lt;&gt;"",W485&lt;&gt;"―"),X485,X485*VLOOKUP(AG485,【参考】数式用4!$EY$3:$GF$106,MATCH(N485,【参考】数式用4!$EY$2:$GF$2,0))),"")</f>
        <v/>
      </c>
      <c r="AD485" s="462" t="str">
        <f t="shared" si="14"/>
        <v/>
      </c>
      <c r="AE485" s="420" t="str">
        <f t="shared" si="15"/>
        <v/>
      </c>
      <c r="AF485" s="333" t="str">
        <f>IF(O485="","",'別紙様式3-2（４・５月）'!O487&amp;'別紙様式3-2（４・５月）'!P487&amp;'別紙様式3-2（４・５月）'!Q487&amp;"から"&amp;O485)</f>
        <v/>
      </c>
      <c r="AG485" s="333" t="str">
        <f>IF(OR(W485="",W485="―"),"",'別紙様式3-2（４・５月）'!O487&amp;'別紙様式3-2（４・５月）'!P487&amp;'別紙様式3-2（４・５月）'!Q487&amp;"から"&amp;W485)</f>
        <v/>
      </c>
      <c r="AH485" s="306"/>
      <c r="AI485" s="306"/>
      <c r="AJ485" s="306"/>
      <c r="AK485" s="306"/>
      <c r="AL485" s="306"/>
      <c r="AM485" s="306"/>
      <c r="AN485" s="306"/>
      <c r="AO485" s="306"/>
    </row>
    <row r="486" spans="1:41" customFormat="1" ht="25" customHeight="1">
      <c r="A486" s="334">
        <v>469</v>
      </c>
      <c r="B486" s="909" t="str">
        <f>IF(基本情報入力シート!C525="","",基本情報入力シート!C525)</f>
        <v/>
      </c>
      <c r="C486" s="909"/>
      <c r="D486" s="909"/>
      <c r="E486" s="909"/>
      <c r="F486" s="909"/>
      <c r="G486" s="909"/>
      <c r="H486" s="909"/>
      <c r="I486" s="909"/>
      <c r="J486" s="325" t="str">
        <f>IF(基本情報入力シート!M525="","",基本情報入力シート!M525)</f>
        <v/>
      </c>
      <c r="K486" s="325" t="str">
        <f>IF(基本情報入力シート!R525="","",基本情報入力シート!R525)</f>
        <v/>
      </c>
      <c r="L486" s="325" t="str">
        <f>IF(基本情報入力シート!W525="","",基本情報入力シート!W525)</f>
        <v/>
      </c>
      <c r="M486" s="335" t="str">
        <f>IF(基本情報入力シート!X525="","",基本情報入力シート!X525)</f>
        <v/>
      </c>
      <c r="N486" s="339" t="str">
        <f>IF(基本情報入力シート!Y525="","",基本情報入力シート!Y525)</f>
        <v/>
      </c>
      <c r="O486" s="44"/>
      <c r="P486" s="1011"/>
      <c r="Q486" s="1011"/>
      <c r="R486" s="475" t="str">
        <f>IFERROR(IF(OR('別紙様式3-2（４・５月）'!Z488="ベア加算",'別紙様式3-2（４・５月）'!R488=""),"",P486*VLOOKUP(N486,【参考】数式用!$AD$2:$AH$37,MATCH(O486,【参考】数式用!$K$4:$N$4,0)+1,0)),"")</f>
        <v/>
      </c>
      <c r="S486" s="54"/>
      <c r="T486" s="1011"/>
      <c r="U486" s="1011"/>
      <c r="V486" s="483" t="str">
        <f>IFERROR(IF(AND('別紙様式3-2（４・５月）'!O488="",O486&lt;&gt;""),P486,P486*VLOOKUP(AF486,【参考】数式用4!$EY$3:$GF$106,MATCH(N486,【参考】数式用4!$EY$2:$GF$2,0))),"")</f>
        <v/>
      </c>
      <c r="W486" s="44"/>
      <c r="X486" s="464"/>
      <c r="Y486" s="992" t="str">
        <f>IFERROR(IF(OR('別紙様式3-2（４・５月）'!R488="",'別紙様式3-2（４・５月）'!Z488="ベア加算"),"",X486*VLOOKUP(N486,【参考】数式用!$AD$2:$AH$37,MATCH(W486,【参考】数式用!$K$4:$N$4,0)+1,0)),"")</f>
        <v/>
      </c>
      <c r="Z486" s="992"/>
      <c r="AA486" s="54"/>
      <c r="AB486" s="464"/>
      <c r="AC486" s="340" t="str">
        <f>IFERROR(IF(AND('別紙様式3-2（４・５月）'!O488="",W486&lt;&gt;"",W486&lt;&gt;"―"),X486,X486*VLOOKUP(AG486,【参考】数式用4!$EY$3:$GF$106,MATCH(N486,【参考】数式用4!$EY$2:$GF$2,0))),"")</f>
        <v/>
      </c>
      <c r="AD486" s="462" t="str">
        <f t="shared" si="14"/>
        <v/>
      </c>
      <c r="AE486" s="420" t="str">
        <f t="shared" si="15"/>
        <v/>
      </c>
      <c r="AF486" s="333" t="str">
        <f>IF(O486="","",'別紙様式3-2（４・５月）'!O488&amp;'別紙様式3-2（４・５月）'!P488&amp;'別紙様式3-2（４・５月）'!Q488&amp;"から"&amp;O486)</f>
        <v/>
      </c>
      <c r="AG486" s="333" t="str">
        <f>IF(OR(W486="",W486="―"),"",'別紙様式3-2（４・５月）'!O488&amp;'別紙様式3-2（４・５月）'!P488&amp;'別紙様式3-2（４・５月）'!Q488&amp;"から"&amp;W486)</f>
        <v/>
      </c>
      <c r="AH486" s="306"/>
      <c r="AI486" s="306"/>
      <c r="AJ486" s="306"/>
      <c r="AK486" s="306"/>
      <c r="AL486" s="306"/>
      <c r="AM486" s="306"/>
      <c r="AN486" s="306"/>
      <c r="AO486" s="306"/>
    </row>
    <row r="487" spans="1:41" customFormat="1" ht="25" customHeight="1">
      <c r="A487" s="334">
        <v>470</v>
      </c>
      <c r="B487" s="909" t="str">
        <f>IF(基本情報入力シート!C526="","",基本情報入力シート!C526)</f>
        <v/>
      </c>
      <c r="C487" s="909"/>
      <c r="D487" s="909"/>
      <c r="E487" s="909"/>
      <c r="F487" s="909"/>
      <c r="G487" s="909"/>
      <c r="H487" s="909"/>
      <c r="I487" s="909"/>
      <c r="J487" s="325" t="str">
        <f>IF(基本情報入力シート!M526="","",基本情報入力シート!M526)</f>
        <v/>
      </c>
      <c r="K487" s="325" t="str">
        <f>IF(基本情報入力シート!R526="","",基本情報入力シート!R526)</f>
        <v/>
      </c>
      <c r="L487" s="325" t="str">
        <f>IF(基本情報入力シート!W526="","",基本情報入力シート!W526)</f>
        <v/>
      </c>
      <c r="M487" s="335" t="str">
        <f>IF(基本情報入力シート!X526="","",基本情報入力シート!X526)</f>
        <v/>
      </c>
      <c r="N487" s="339" t="str">
        <f>IF(基本情報入力シート!Y526="","",基本情報入力シート!Y526)</f>
        <v/>
      </c>
      <c r="O487" s="44"/>
      <c r="P487" s="1011"/>
      <c r="Q487" s="1011"/>
      <c r="R487" s="475" t="str">
        <f>IFERROR(IF(OR('別紙様式3-2（４・５月）'!Z489="ベア加算",'別紙様式3-2（４・５月）'!R489=""),"",P487*VLOOKUP(N487,【参考】数式用!$AD$2:$AH$37,MATCH(O487,【参考】数式用!$K$4:$N$4,0)+1,0)),"")</f>
        <v/>
      </c>
      <c r="S487" s="54"/>
      <c r="T487" s="1011"/>
      <c r="U487" s="1011"/>
      <c r="V487" s="483" t="str">
        <f>IFERROR(IF(AND('別紙様式3-2（４・５月）'!O489="",O487&lt;&gt;""),P487,P487*VLOOKUP(AF487,【参考】数式用4!$EY$3:$GF$106,MATCH(N487,【参考】数式用4!$EY$2:$GF$2,0))),"")</f>
        <v/>
      </c>
      <c r="W487" s="44"/>
      <c r="X487" s="464"/>
      <c r="Y487" s="992" t="str">
        <f>IFERROR(IF(OR('別紙様式3-2（４・５月）'!R489="",'別紙様式3-2（４・５月）'!Z489="ベア加算"),"",X487*VLOOKUP(N487,【参考】数式用!$AD$2:$AH$37,MATCH(W487,【参考】数式用!$K$4:$N$4,0)+1,0)),"")</f>
        <v/>
      </c>
      <c r="Z487" s="992"/>
      <c r="AA487" s="54"/>
      <c r="AB487" s="464"/>
      <c r="AC487" s="340" t="str">
        <f>IFERROR(IF(AND('別紙様式3-2（４・５月）'!O489="",W487&lt;&gt;"",W487&lt;&gt;"―"),X487,X487*VLOOKUP(AG487,【参考】数式用4!$EY$3:$GF$106,MATCH(N487,【参考】数式用4!$EY$2:$GF$2,0))),"")</f>
        <v/>
      </c>
      <c r="AD487" s="462" t="str">
        <f t="shared" si="14"/>
        <v/>
      </c>
      <c r="AE487" s="420" t="str">
        <f t="shared" si="15"/>
        <v/>
      </c>
      <c r="AF487" s="333" t="str">
        <f>IF(O487="","",'別紙様式3-2（４・５月）'!O489&amp;'別紙様式3-2（４・５月）'!P489&amp;'別紙様式3-2（４・５月）'!Q489&amp;"から"&amp;O487)</f>
        <v/>
      </c>
      <c r="AG487" s="333" t="str">
        <f>IF(OR(W487="",W487="―"),"",'別紙様式3-2（４・５月）'!O489&amp;'別紙様式3-2（４・５月）'!P489&amp;'別紙様式3-2（４・５月）'!Q489&amp;"から"&amp;W487)</f>
        <v/>
      </c>
      <c r="AH487" s="306"/>
      <c r="AI487" s="306"/>
      <c r="AJ487" s="306"/>
      <c r="AK487" s="306"/>
      <c r="AL487" s="306"/>
      <c r="AM487" s="306"/>
      <c r="AN487" s="306"/>
      <c r="AO487" s="306"/>
    </row>
    <row r="488" spans="1:41" customFormat="1" ht="25" customHeight="1">
      <c r="A488" s="334">
        <v>471</v>
      </c>
      <c r="B488" s="909" t="str">
        <f>IF(基本情報入力シート!C527="","",基本情報入力シート!C527)</f>
        <v/>
      </c>
      <c r="C488" s="909"/>
      <c r="D488" s="909"/>
      <c r="E488" s="909"/>
      <c r="F488" s="909"/>
      <c r="G488" s="909"/>
      <c r="H488" s="909"/>
      <c r="I488" s="909"/>
      <c r="J488" s="325" t="str">
        <f>IF(基本情報入力シート!M527="","",基本情報入力シート!M527)</f>
        <v/>
      </c>
      <c r="K488" s="325" t="str">
        <f>IF(基本情報入力シート!R527="","",基本情報入力シート!R527)</f>
        <v/>
      </c>
      <c r="L488" s="325" t="str">
        <f>IF(基本情報入力シート!W527="","",基本情報入力シート!W527)</f>
        <v/>
      </c>
      <c r="M488" s="335" t="str">
        <f>IF(基本情報入力シート!X527="","",基本情報入力シート!X527)</f>
        <v/>
      </c>
      <c r="N488" s="339" t="str">
        <f>IF(基本情報入力シート!Y527="","",基本情報入力シート!Y527)</f>
        <v/>
      </c>
      <c r="O488" s="44"/>
      <c r="P488" s="1011"/>
      <c r="Q488" s="1011"/>
      <c r="R488" s="475" t="str">
        <f>IFERROR(IF(OR('別紙様式3-2（４・５月）'!Z490="ベア加算",'別紙様式3-2（４・５月）'!R490=""),"",P488*VLOOKUP(N488,【参考】数式用!$AD$2:$AH$37,MATCH(O488,【参考】数式用!$K$4:$N$4,0)+1,0)),"")</f>
        <v/>
      </c>
      <c r="S488" s="54"/>
      <c r="T488" s="1011"/>
      <c r="U488" s="1011"/>
      <c r="V488" s="483" t="str">
        <f>IFERROR(IF(AND('別紙様式3-2（４・５月）'!O490="",O488&lt;&gt;""),P488,P488*VLOOKUP(AF488,【参考】数式用4!$EY$3:$GF$106,MATCH(N488,【参考】数式用4!$EY$2:$GF$2,0))),"")</f>
        <v/>
      </c>
      <c r="W488" s="44"/>
      <c r="X488" s="464"/>
      <c r="Y488" s="992" t="str">
        <f>IFERROR(IF(OR('別紙様式3-2（４・５月）'!R490="",'別紙様式3-2（４・５月）'!Z490="ベア加算"),"",X488*VLOOKUP(N488,【参考】数式用!$AD$2:$AH$37,MATCH(W488,【参考】数式用!$K$4:$N$4,0)+1,0)),"")</f>
        <v/>
      </c>
      <c r="Z488" s="992"/>
      <c r="AA488" s="54"/>
      <c r="AB488" s="464"/>
      <c r="AC488" s="340" t="str">
        <f>IFERROR(IF(AND('別紙様式3-2（４・５月）'!O490="",W488&lt;&gt;"",W488&lt;&gt;"―"),X488,X488*VLOOKUP(AG488,【参考】数式用4!$EY$3:$GF$106,MATCH(N488,【参考】数式用4!$EY$2:$GF$2,0))),"")</f>
        <v/>
      </c>
      <c r="AD488" s="462" t="str">
        <f t="shared" si="14"/>
        <v/>
      </c>
      <c r="AE488" s="420" t="str">
        <f t="shared" si="15"/>
        <v/>
      </c>
      <c r="AF488" s="333" t="str">
        <f>IF(O488="","",'別紙様式3-2（４・５月）'!O490&amp;'別紙様式3-2（４・５月）'!P490&amp;'別紙様式3-2（４・５月）'!Q490&amp;"から"&amp;O488)</f>
        <v/>
      </c>
      <c r="AG488" s="333" t="str">
        <f>IF(OR(W488="",W488="―"),"",'別紙様式3-2（４・５月）'!O490&amp;'別紙様式3-2（４・５月）'!P490&amp;'別紙様式3-2（４・５月）'!Q490&amp;"から"&amp;W488)</f>
        <v/>
      </c>
      <c r="AH488" s="306"/>
      <c r="AI488" s="306"/>
      <c r="AJ488" s="306"/>
      <c r="AK488" s="306"/>
      <c r="AL488" s="306"/>
      <c r="AM488" s="306"/>
      <c r="AN488" s="306"/>
      <c r="AO488" s="306"/>
    </row>
    <row r="489" spans="1:41" customFormat="1" ht="25" customHeight="1">
      <c r="A489" s="334">
        <v>472</v>
      </c>
      <c r="B489" s="909" t="str">
        <f>IF(基本情報入力シート!C528="","",基本情報入力シート!C528)</f>
        <v/>
      </c>
      <c r="C489" s="909"/>
      <c r="D489" s="909"/>
      <c r="E489" s="909"/>
      <c r="F489" s="909"/>
      <c r="G489" s="909"/>
      <c r="H489" s="909"/>
      <c r="I489" s="909"/>
      <c r="J489" s="325" t="str">
        <f>IF(基本情報入力シート!M528="","",基本情報入力シート!M528)</f>
        <v/>
      </c>
      <c r="K489" s="325" t="str">
        <f>IF(基本情報入力シート!R528="","",基本情報入力シート!R528)</f>
        <v/>
      </c>
      <c r="L489" s="325" t="str">
        <f>IF(基本情報入力シート!W528="","",基本情報入力シート!W528)</f>
        <v/>
      </c>
      <c r="M489" s="335" t="str">
        <f>IF(基本情報入力シート!X528="","",基本情報入力シート!X528)</f>
        <v/>
      </c>
      <c r="N489" s="339" t="str">
        <f>IF(基本情報入力シート!Y528="","",基本情報入力シート!Y528)</f>
        <v/>
      </c>
      <c r="O489" s="44"/>
      <c r="P489" s="1011"/>
      <c r="Q489" s="1011"/>
      <c r="R489" s="475" t="str">
        <f>IFERROR(IF(OR('別紙様式3-2（４・５月）'!Z491="ベア加算",'別紙様式3-2（４・５月）'!R491=""),"",P489*VLOOKUP(N489,【参考】数式用!$AD$2:$AH$37,MATCH(O489,【参考】数式用!$K$4:$N$4,0)+1,0)),"")</f>
        <v/>
      </c>
      <c r="S489" s="54"/>
      <c r="T489" s="1011"/>
      <c r="U489" s="1011"/>
      <c r="V489" s="483" t="str">
        <f>IFERROR(IF(AND('別紙様式3-2（４・５月）'!O491="",O489&lt;&gt;""),P489,P489*VLOOKUP(AF489,【参考】数式用4!$EY$3:$GF$106,MATCH(N489,【参考】数式用4!$EY$2:$GF$2,0))),"")</f>
        <v/>
      </c>
      <c r="W489" s="44"/>
      <c r="X489" s="464"/>
      <c r="Y489" s="992" t="str">
        <f>IFERROR(IF(OR('別紙様式3-2（４・５月）'!R491="",'別紙様式3-2（４・５月）'!Z491="ベア加算"),"",X489*VLOOKUP(N489,【参考】数式用!$AD$2:$AH$37,MATCH(W489,【参考】数式用!$K$4:$N$4,0)+1,0)),"")</f>
        <v/>
      </c>
      <c r="Z489" s="992"/>
      <c r="AA489" s="54"/>
      <c r="AB489" s="464"/>
      <c r="AC489" s="340" t="str">
        <f>IFERROR(IF(AND('別紙様式3-2（４・５月）'!O491="",W489&lt;&gt;"",W489&lt;&gt;"―"),X489,X489*VLOOKUP(AG489,【参考】数式用4!$EY$3:$GF$106,MATCH(N489,【参考】数式用4!$EY$2:$GF$2,0))),"")</f>
        <v/>
      </c>
      <c r="AD489" s="462" t="str">
        <f t="shared" si="14"/>
        <v/>
      </c>
      <c r="AE489" s="420" t="str">
        <f t="shared" si="15"/>
        <v/>
      </c>
      <c r="AF489" s="333" t="str">
        <f>IF(O489="","",'別紙様式3-2（４・５月）'!O491&amp;'別紙様式3-2（４・５月）'!P491&amp;'別紙様式3-2（４・５月）'!Q491&amp;"から"&amp;O489)</f>
        <v/>
      </c>
      <c r="AG489" s="333" t="str">
        <f>IF(OR(W489="",W489="―"),"",'別紙様式3-2（４・５月）'!O491&amp;'別紙様式3-2（４・５月）'!P491&amp;'別紙様式3-2（４・５月）'!Q491&amp;"から"&amp;W489)</f>
        <v/>
      </c>
      <c r="AH489" s="306"/>
      <c r="AI489" s="306"/>
      <c r="AJ489" s="306"/>
      <c r="AK489" s="306"/>
      <c r="AL489" s="306"/>
      <c r="AM489" s="306"/>
      <c r="AN489" s="306"/>
      <c r="AO489" s="306"/>
    </row>
    <row r="490" spans="1:41" customFormat="1" ht="25" customHeight="1">
      <c r="A490" s="334">
        <v>473</v>
      </c>
      <c r="B490" s="909" t="str">
        <f>IF(基本情報入力シート!C529="","",基本情報入力シート!C529)</f>
        <v/>
      </c>
      <c r="C490" s="909"/>
      <c r="D490" s="909"/>
      <c r="E490" s="909"/>
      <c r="F490" s="909"/>
      <c r="G490" s="909"/>
      <c r="H490" s="909"/>
      <c r="I490" s="909"/>
      <c r="J490" s="325" t="str">
        <f>IF(基本情報入力シート!M529="","",基本情報入力シート!M529)</f>
        <v/>
      </c>
      <c r="K490" s="325" t="str">
        <f>IF(基本情報入力シート!R529="","",基本情報入力シート!R529)</f>
        <v/>
      </c>
      <c r="L490" s="325" t="str">
        <f>IF(基本情報入力シート!W529="","",基本情報入力シート!W529)</f>
        <v/>
      </c>
      <c r="M490" s="335" t="str">
        <f>IF(基本情報入力シート!X529="","",基本情報入力シート!X529)</f>
        <v/>
      </c>
      <c r="N490" s="339" t="str">
        <f>IF(基本情報入力シート!Y529="","",基本情報入力シート!Y529)</f>
        <v/>
      </c>
      <c r="O490" s="44"/>
      <c r="P490" s="1011"/>
      <c r="Q490" s="1011"/>
      <c r="R490" s="475" t="str">
        <f>IFERROR(IF(OR('別紙様式3-2（４・５月）'!Z492="ベア加算",'別紙様式3-2（４・５月）'!R492=""),"",P490*VLOOKUP(N490,【参考】数式用!$AD$2:$AH$37,MATCH(O490,【参考】数式用!$K$4:$N$4,0)+1,0)),"")</f>
        <v/>
      </c>
      <c r="S490" s="54"/>
      <c r="T490" s="1011"/>
      <c r="U490" s="1011"/>
      <c r="V490" s="483" t="str">
        <f>IFERROR(IF(AND('別紙様式3-2（４・５月）'!O492="",O490&lt;&gt;""),P490,P490*VLOOKUP(AF490,【参考】数式用4!$EY$3:$GF$106,MATCH(N490,【参考】数式用4!$EY$2:$GF$2,0))),"")</f>
        <v/>
      </c>
      <c r="W490" s="44"/>
      <c r="X490" s="464"/>
      <c r="Y490" s="992" t="str">
        <f>IFERROR(IF(OR('別紙様式3-2（４・５月）'!R492="",'別紙様式3-2（４・５月）'!Z492="ベア加算"),"",X490*VLOOKUP(N490,【参考】数式用!$AD$2:$AH$37,MATCH(W490,【参考】数式用!$K$4:$N$4,0)+1,0)),"")</f>
        <v/>
      </c>
      <c r="Z490" s="992"/>
      <c r="AA490" s="54"/>
      <c r="AB490" s="464"/>
      <c r="AC490" s="340" t="str">
        <f>IFERROR(IF(AND('別紙様式3-2（４・５月）'!O492="",W490&lt;&gt;"",W490&lt;&gt;"―"),X490,X490*VLOOKUP(AG490,【参考】数式用4!$EY$3:$GF$106,MATCH(N490,【参考】数式用4!$EY$2:$GF$2,0))),"")</f>
        <v/>
      </c>
      <c r="AD490" s="462" t="str">
        <f t="shared" si="14"/>
        <v/>
      </c>
      <c r="AE490" s="420" t="str">
        <f t="shared" si="15"/>
        <v/>
      </c>
      <c r="AF490" s="333" t="str">
        <f>IF(O490="","",'別紙様式3-2（４・５月）'!O492&amp;'別紙様式3-2（４・５月）'!P492&amp;'別紙様式3-2（４・５月）'!Q492&amp;"から"&amp;O490)</f>
        <v/>
      </c>
      <c r="AG490" s="333" t="str">
        <f>IF(OR(W490="",W490="―"),"",'別紙様式3-2（４・５月）'!O492&amp;'別紙様式3-2（４・５月）'!P492&amp;'別紙様式3-2（４・５月）'!Q492&amp;"から"&amp;W490)</f>
        <v/>
      </c>
      <c r="AH490" s="306"/>
      <c r="AI490" s="306"/>
      <c r="AJ490" s="306"/>
      <c r="AK490" s="306"/>
      <c r="AL490" s="306"/>
      <c r="AM490" s="306"/>
      <c r="AN490" s="306"/>
      <c r="AO490" s="306"/>
    </row>
    <row r="491" spans="1:41" customFormat="1" ht="25" customHeight="1">
      <c r="A491" s="334">
        <v>474</v>
      </c>
      <c r="B491" s="909" t="str">
        <f>IF(基本情報入力シート!C530="","",基本情報入力シート!C530)</f>
        <v/>
      </c>
      <c r="C491" s="909"/>
      <c r="D491" s="909"/>
      <c r="E491" s="909"/>
      <c r="F491" s="909"/>
      <c r="G491" s="909"/>
      <c r="H491" s="909"/>
      <c r="I491" s="909"/>
      <c r="J491" s="325" t="str">
        <f>IF(基本情報入力シート!M530="","",基本情報入力シート!M530)</f>
        <v/>
      </c>
      <c r="K491" s="325" t="str">
        <f>IF(基本情報入力シート!R530="","",基本情報入力シート!R530)</f>
        <v/>
      </c>
      <c r="L491" s="325" t="str">
        <f>IF(基本情報入力シート!W530="","",基本情報入力シート!W530)</f>
        <v/>
      </c>
      <c r="M491" s="335" t="str">
        <f>IF(基本情報入力シート!X530="","",基本情報入力シート!X530)</f>
        <v/>
      </c>
      <c r="N491" s="339" t="str">
        <f>IF(基本情報入力シート!Y530="","",基本情報入力シート!Y530)</f>
        <v/>
      </c>
      <c r="O491" s="44"/>
      <c r="P491" s="1011"/>
      <c r="Q491" s="1011"/>
      <c r="R491" s="475" t="str">
        <f>IFERROR(IF(OR('別紙様式3-2（４・５月）'!Z493="ベア加算",'別紙様式3-2（４・５月）'!R493=""),"",P491*VLOOKUP(N491,【参考】数式用!$AD$2:$AH$37,MATCH(O491,【参考】数式用!$K$4:$N$4,0)+1,0)),"")</f>
        <v/>
      </c>
      <c r="S491" s="54"/>
      <c r="T491" s="1011"/>
      <c r="U491" s="1011"/>
      <c r="V491" s="483" t="str">
        <f>IFERROR(IF(AND('別紙様式3-2（４・５月）'!O493="",O491&lt;&gt;""),P491,P491*VLOOKUP(AF491,【参考】数式用4!$EY$3:$GF$106,MATCH(N491,【参考】数式用4!$EY$2:$GF$2,0))),"")</f>
        <v/>
      </c>
      <c r="W491" s="44"/>
      <c r="X491" s="464"/>
      <c r="Y491" s="992" t="str">
        <f>IFERROR(IF(OR('別紙様式3-2（４・５月）'!R493="",'別紙様式3-2（４・５月）'!Z493="ベア加算"),"",X491*VLOOKUP(N491,【参考】数式用!$AD$2:$AH$37,MATCH(W491,【参考】数式用!$K$4:$N$4,0)+1,0)),"")</f>
        <v/>
      </c>
      <c r="Z491" s="992"/>
      <c r="AA491" s="54"/>
      <c r="AB491" s="464"/>
      <c r="AC491" s="340" t="str">
        <f>IFERROR(IF(AND('別紙様式3-2（４・５月）'!O493="",W491&lt;&gt;"",W491&lt;&gt;"―"),X491,X491*VLOOKUP(AG491,【参考】数式用4!$EY$3:$GF$106,MATCH(N491,【参考】数式用4!$EY$2:$GF$2,0))),"")</f>
        <v/>
      </c>
      <c r="AD491" s="462" t="str">
        <f t="shared" si="14"/>
        <v/>
      </c>
      <c r="AE491" s="420" t="str">
        <f t="shared" si="15"/>
        <v/>
      </c>
      <c r="AF491" s="333" t="str">
        <f>IF(O491="","",'別紙様式3-2（４・５月）'!O493&amp;'別紙様式3-2（４・５月）'!P493&amp;'別紙様式3-2（４・５月）'!Q493&amp;"から"&amp;O491)</f>
        <v/>
      </c>
      <c r="AG491" s="333" t="str">
        <f>IF(OR(W491="",W491="―"),"",'別紙様式3-2（４・５月）'!O493&amp;'別紙様式3-2（４・５月）'!P493&amp;'別紙様式3-2（４・５月）'!Q493&amp;"から"&amp;W491)</f>
        <v/>
      </c>
      <c r="AH491" s="306"/>
      <c r="AI491" s="306"/>
      <c r="AJ491" s="306"/>
      <c r="AK491" s="306"/>
      <c r="AL491" s="306"/>
      <c r="AM491" s="306"/>
      <c r="AN491" s="306"/>
      <c r="AO491" s="306"/>
    </row>
    <row r="492" spans="1:41" customFormat="1" ht="25" customHeight="1">
      <c r="A492" s="334">
        <v>475</v>
      </c>
      <c r="B492" s="909" t="str">
        <f>IF(基本情報入力シート!C531="","",基本情報入力シート!C531)</f>
        <v/>
      </c>
      <c r="C492" s="909"/>
      <c r="D492" s="909"/>
      <c r="E492" s="909"/>
      <c r="F492" s="909"/>
      <c r="G492" s="909"/>
      <c r="H492" s="909"/>
      <c r="I492" s="909"/>
      <c r="J492" s="325" t="str">
        <f>IF(基本情報入力シート!M531="","",基本情報入力シート!M531)</f>
        <v/>
      </c>
      <c r="K492" s="325" t="str">
        <f>IF(基本情報入力シート!R531="","",基本情報入力シート!R531)</f>
        <v/>
      </c>
      <c r="L492" s="325" t="str">
        <f>IF(基本情報入力シート!W531="","",基本情報入力シート!W531)</f>
        <v/>
      </c>
      <c r="M492" s="335" t="str">
        <f>IF(基本情報入力シート!X531="","",基本情報入力シート!X531)</f>
        <v/>
      </c>
      <c r="N492" s="339" t="str">
        <f>IF(基本情報入力シート!Y531="","",基本情報入力シート!Y531)</f>
        <v/>
      </c>
      <c r="O492" s="44"/>
      <c r="P492" s="1011"/>
      <c r="Q492" s="1011"/>
      <c r="R492" s="475" t="str">
        <f>IFERROR(IF(OR('別紙様式3-2（４・５月）'!Z494="ベア加算",'別紙様式3-2（４・５月）'!R494=""),"",P492*VLOOKUP(N492,【参考】数式用!$AD$2:$AH$37,MATCH(O492,【参考】数式用!$K$4:$N$4,0)+1,0)),"")</f>
        <v/>
      </c>
      <c r="S492" s="54"/>
      <c r="T492" s="1011"/>
      <c r="U492" s="1011"/>
      <c r="V492" s="483" t="str">
        <f>IFERROR(IF(AND('別紙様式3-2（４・５月）'!O494="",O492&lt;&gt;""),P492,P492*VLOOKUP(AF492,【参考】数式用4!$EY$3:$GF$106,MATCH(N492,【参考】数式用4!$EY$2:$GF$2,0))),"")</f>
        <v/>
      </c>
      <c r="W492" s="44"/>
      <c r="X492" s="464"/>
      <c r="Y492" s="992" t="str">
        <f>IFERROR(IF(OR('別紙様式3-2（４・５月）'!R494="",'別紙様式3-2（４・５月）'!Z494="ベア加算"),"",X492*VLOOKUP(N492,【参考】数式用!$AD$2:$AH$37,MATCH(W492,【参考】数式用!$K$4:$N$4,0)+1,0)),"")</f>
        <v/>
      </c>
      <c r="Z492" s="992"/>
      <c r="AA492" s="54"/>
      <c r="AB492" s="464"/>
      <c r="AC492" s="340" t="str">
        <f>IFERROR(IF(AND('別紙様式3-2（４・５月）'!O494="",W492&lt;&gt;"",W492&lt;&gt;"―"),X492,X492*VLOOKUP(AG492,【参考】数式用4!$EY$3:$GF$106,MATCH(N492,【参考】数式用4!$EY$2:$GF$2,0))),"")</f>
        <v/>
      </c>
      <c r="AD492" s="462" t="str">
        <f t="shared" si="14"/>
        <v/>
      </c>
      <c r="AE492" s="420" t="str">
        <f t="shared" si="15"/>
        <v/>
      </c>
      <c r="AF492" s="333" t="str">
        <f>IF(O492="","",'別紙様式3-2（４・５月）'!O494&amp;'別紙様式3-2（４・５月）'!P494&amp;'別紙様式3-2（４・５月）'!Q494&amp;"から"&amp;O492)</f>
        <v/>
      </c>
      <c r="AG492" s="333" t="str">
        <f>IF(OR(W492="",W492="―"),"",'別紙様式3-2（４・５月）'!O494&amp;'別紙様式3-2（４・５月）'!P494&amp;'別紙様式3-2（４・５月）'!Q494&amp;"から"&amp;W492)</f>
        <v/>
      </c>
      <c r="AH492" s="306"/>
      <c r="AI492" s="306"/>
      <c r="AJ492" s="306"/>
      <c r="AK492" s="306"/>
      <c r="AL492" s="306"/>
      <c r="AM492" s="306"/>
      <c r="AN492" s="306"/>
      <c r="AO492" s="306"/>
    </row>
    <row r="493" spans="1:41" customFormat="1" ht="25" customHeight="1">
      <c r="A493" s="334">
        <v>476</v>
      </c>
      <c r="B493" s="909" t="str">
        <f>IF(基本情報入力シート!C532="","",基本情報入力シート!C532)</f>
        <v/>
      </c>
      <c r="C493" s="909"/>
      <c r="D493" s="909"/>
      <c r="E493" s="909"/>
      <c r="F493" s="909"/>
      <c r="G493" s="909"/>
      <c r="H493" s="909"/>
      <c r="I493" s="909"/>
      <c r="J493" s="325" t="str">
        <f>IF(基本情報入力シート!M532="","",基本情報入力シート!M532)</f>
        <v/>
      </c>
      <c r="K493" s="325" t="str">
        <f>IF(基本情報入力シート!R532="","",基本情報入力シート!R532)</f>
        <v/>
      </c>
      <c r="L493" s="325" t="str">
        <f>IF(基本情報入力シート!W532="","",基本情報入力シート!W532)</f>
        <v/>
      </c>
      <c r="M493" s="335" t="str">
        <f>IF(基本情報入力シート!X532="","",基本情報入力シート!X532)</f>
        <v/>
      </c>
      <c r="N493" s="339" t="str">
        <f>IF(基本情報入力シート!Y532="","",基本情報入力シート!Y532)</f>
        <v/>
      </c>
      <c r="O493" s="44"/>
      <c r="P493" s="1011"/>
      <c r="Q493" s="1011"/>
      <c r="R493" s="475" t="str">
        <f>IFERROR(IF(OR('別紙様式3-2（４・５月）'!Z495="ベア加算",'別紙様式3-2（４・５月）'!R495=""),"",P493*VLOOKUP(N493,【参考】数式用!$AD$2:$AH$37,MATCH(O493,【参考】数式用!$K$4:$N$4,0)+1,0)),"")</f>
        <v/>
      </c>
      <c r="S493" s="54"/>
      <c r="T493" s="1011"/>
      <c r="U493" s="1011"/>
      <c r="V493" s="483" t="str">
        <f>IFERROR(IF(AND('別紙様式3-2（４・５月）'!O495="",O493&lt;&gt;""),P493,P493*VLOOKUP(AF493,【参考】数式用4!$EY$3:$GF$106,MATCH(N493,【参考】数式用4!$EY$2:$GF$2,0))),"")</f>
        <v/>
      </c>
      <c r="W493" s="44"/>
      <c r="X493" s="464"/>
      <c r="Y493" s="992" t="str">
        <f>IFERROR(IF(OR('別紙様式3-2（４・５月）'!R495="",'別紙様式3-2（４・５月）'!Z495="ベア加算"),"",X493*VLOOKUP(N493,【参考】数式用!$AD$2:$AH$37,MATCH(W493,【参考】数式用!$K$4:$N$4,0)+1,0)),"")</f>
        <v/>
      </c>
      <c r="Z493" s="992"/>
      <c r="AA493" s="54"/>
      <c r="AB493" s="464"/>
      <c r="AC493" s="340" t="str">
        <f>IFERROR(IF(AND('別紙様式3-2（４・５月）'!O495="",W493&lt;&gt;"",W493&lt;&gt;"―"),X493,X493*VLOOKUP(AG493,【参考】数式用4!$EY$3:$GF$106,MATCH(N493,【参考】数式用4!$EY$2:$GF$2,0))),"")</f>
        <v/>
      </c>
      <c r="AD493" s="462" t="str">
        <f t="shared" si="14"/>
        <v/>
      </c>
      <c r="AE493" s="420" t="str">
        <f t="shared" si="15"/>
        <v/>
      </c>
      <c r="AF493" s="333" t="str">
        <f>IF(O493="","",'別紙様式3-2（４・５月）'!O495&amp;'別紙様式3-2（４・５月）'!P495&amp;'別紙様式3-2（４・５月）'!Q495&amp;"から"&amp;O493)</f>
        <v/>
      </c>
      <c r="AG493" s="333" t="str">
        <f>IF(OR(W493="",W493="―"),"",'別紙様式3-2（４・５月）'!O495&amp;'別紙様式3-2（４・５月）'!P495&amp;'別紙様式3-2（４・５月）'!Q495&amp;"から"&amp;W493)</f>
        <v/>
      </c>
      <c r="AH493" s="306"/>
      <c r="AI493" s="306"/>
      <c r="AJ493" s="306"/>
      <c r="AK493" s="306"/>
      <c r="AL493" s="306"/>
      <c r="AM493" s="306"/>
      <c r="AN493" s="306"/>
      <c r="AO493" s="306"/>
    </row>
    <row r="494" spans="1:41" customFormat="1" ht="25" customHeight="1">
      <c r="A494" s="334">
        <v>477</v>
      </c>
      <c r="B494" s="909" t="str">
        <f>IF(基本情報入力シート!C533="","",基本情報入力シート!C533)</f>
        <v/>
      </c>
      <c r="C494" s="909"/>
      <c r="D494" s="909"/>
      <c r="E494" s="909"/>
      <c r="F494" s="909"/>
      <c r="G494" s="909"/>
      <c r="H494" s="909"/>
      <c r="I494" s="909"/>
      <c r="J494" s="325" t="str">
        <f>IF(基本情報入力シート!M533="","",基本情報入力シート!M533)</f>
        <v/>
      </c>
      <c r="K494" s="325" t="str">
        <f>IF(基本情報入力シート!R533="","",基本情報入力シート!R533)</f>
        <v/>
      </c>
      <c r="L494" s="325" t="str">
        <f>IF(基本情報入力シート!W533="","",基本情報入力シート!W533)</f>
        <v/>
      </c>
      <c r="M494" s="335" t="str">
        <f>IF(基本情報入力シート!X533="","",基本情報入力シート!X533)</f>
        <v/>
      </c>
      <c r="N494" s="339" t="str">
        <f>IF(基本情報入力シート!Y533="","",基本情報入力シート!Y533)</f>
        <v/>
      </c>
      <c r="O494" s="44"/>
      <c r="P494" s="1011"/>
      <c r="Q494" s="1011"/>
      <c r="R494" s="475" t="str">
        <f>IFERROR(IF(OR('別紙様式3-2（４・５月）'!Z496="ベア加算",'別紙様式3-2（４・５月）'!R496=""),"",P494*VLOOKUP(N494,【参考】数式用!$AD$2:$AH$37,MATCH(O494,【参考】数式用!$K$4:$N$4,0)+1,0)),"")</f>
        <v/>
      </c>
      <c r="S494" s="54"/>
      <c r="T494" s="1011"/>
      <c r="U494" s="1011"/>
      <c r="V494" s="483" t="str">
        <f>IFERROR(IF(AND('別紙様式3-2（４・５月）'!O496="",O494&lt;&gt;""),P494,P494*VLOOKUP(AF494,【参考】数式用4!$EY$3:$GF$106,MATCH(N494,【参考】数式用4!$EY$2:$GF$2,0))),"")</f>
        <v/>
      </c>
      <c r="W494" s="44"/>
      <c r="X494" s="464"/>
      <c r="Y494" s="992" t="str">
        <f>IFERROR(IF(OR('別紙様式3-2（４・５月）'!R496="",'別紙様式3-2（４・５月）'!Z496="ベア加算"),"",X494*VLOOKUP(N494,【参考】数式用!$AD$2:$AH$37,MATCH(W494,【参考】数式用!$K$4:$N$4,0)+1,0)),"")</f>
        <v/>
      </c>
      <c r="Z494" s="992"/>
      <c r="AA494" s="54"/>
      <c r="AB494" s="464"/>
      <c r="AC494" s="340" t="str">
        <f>IFERROR(IF(AND('別紙様式3-2（４・５月）'!O496="",W494&lt;&gt;"",W494&lt;&gt;"―"),X494,X494*VLOOKUP(AG494,【参考】数式用4!$EY$3:$GF$106,MATCH(N494,【参考】数式用4!$EY$2:$GF$2,0))),"")</f>
        <v/>
      </c>
      <c r="AD494" s="462" t="str">
        <f t="shared" si="14"/>
        <v/>
      </c>
      <c r="AE494" s="420" t="str">
        <f t="shared" si="15"/>
        <v/>
      </c>
      <c r="AF494" s="333" t="str">
        <f>IF(O494="","",'別紙様式3-2（４・５月）'!O496&amp;'別紙様式3-2（４・５月）'!P496&amp;'別紙様式3-2（４・５月）'!Q496&amp;"から"&amp;O494)</f>
        <v/>
      </c>
      <c r="AG494" s="333" t="str">
        <f>IF(OR(W494="",W494="―"),"",'別紙様式3-2（４・５月）'!O496&amp;'別紙様式3-2（４・５月）'!P496&amp;'別紙様式3-2（４・５月）'!Q496&amp;"から"&amp;W494)</f>
        <v/>
      </c>
      <c r="AH494" s="306"/>
      <c r="AI494" s="306"/>
      <c r="AJ494" s="306"/>
      <c r="AK494" s="306"/>
      <c r="AL494" s="306"/>
      <c r="AM494" s="306"/>
      <c r="AN494" s="306"/>
      <c r="AO494" s="306"/>
    </row>
    <row r="495" spans="1:41" customFormat="1" ht="25" customHeight="1">
      <c r="A495" s="334">
        <v>478</v>
      </c>
      <c r="B495" s="909" t="str">
        <f>IF(基本情報入力シート!C534="","",基本情報入力シート!C534)</f>
        <v/>
      </c>
      <c r="C495" s="909"/>
      <c r="D495" s="909"/>
      <c r="E495" s="909"/>
      <c r="F495" s="909"/>
      <c r="G495" s="909"/>
      <c r="H495" s="909"/>
      <c r="I495" s="909"/>
      <c r="J495" s="325" t="str">
        <f>IF(基本情報入力シート!M534="","",基本情報入力シート!M534)</f>
        <v/>
      </c>
      <c r="K495" s="325" t="str">
        <f>IF(基本情報入力シート!R534="","",基本情報入力シート!R534)</f>
        <v/>
      </c>
      <c r="L495" s="325" t="str">
        <f>IF(基本情報入力シート!W534="","",基本情報入力シート!W534)</f>
        <v/>
      </c>
      <c r="M495" s="335" t="str">
        <f>IF(基本情報入力シート!X534="","",基本情報入力シート!X534)</f>
        <v/>
      </c>
      <c r="N495" s="339" t="str">
        <f>IF(基本情報入力シート!Y534="","",基本情報入力シート!Y534)</f>
        <v/>
      </c>
      <c r="O495" s="44"/>
      <c r="P495" s="1011"/>
      <c r="Q495" s="1011"/>
      <c r="R495" s="475" t="str">
        <f>IFERROR(IF(OR('別紙様式3-2（４・５月）'!Z497="ベア加算",'別紙様式3-2（４・５月）'!R497=""),"",P495*VLOOKUP(N495,【参考】数式用!$AD$2:$AH$37,MATCH(O495,【参考】数式用!$K$4:$N$4,0)+1,0)),"")</f>
        <v/>
      </c>
      <c r="S495" s="54"/>
      <c r="T495" s="1011"/>
      <c r="U495" s="1011"/>
      <c r="V495" s="483" t="str">
        <f>IFERROR(IF(AND('別紙様式3-2（４・５月）'!O497="",O495&lt;&gt;""),P495,P495*VLOOKUP(AF495,【参考】数式用4!$EY$3:$GF$106,MATCH(N495,【参考】数式用4!$EY$2:$GF$2,0))),"")</f>
        <v/>
      </c>
      <c r="W495" s="44"/>
      <c r="X495" s="464"/>
      <c r="Y495" s="992" t="str">
        <f>IFERROR(IF(OR('別紙様式3-2（４・５月）'!R497="",'別紙様式3-2（４・５月）'!Z497="ベア加算"),"",X495*VLOOKUP(N495,【参考】数式用!$AD$2:$AH$37,MATCH(W495,【参考】数式用!$K$4:$N$4,0)+1,0)),"")</f>
        <v/>
      </c>
      <c r="Z495" s="992"/>
      <c r="AA495" s="54"/>
      <c r="AB495" s="464"/>
      <c r="AC495" s="340" t="str">
        <f>IFERROR(IF(AND('別紙様式3-2（４・５月）'!O497="",W495&lt;&gt;"",W495&lt;&gt;"―"),X495,X495*VLOOKUP(AG495,【参考】数式用4!$EY$3:$GF$106,MATCH(N495,【参考】数式用4!$EY$2:$GF$2,0))),"")</f>
        <v/>
      </c>
      <c r="AD495" s="462" t="str">
        <f t="shared" si="14"/>
        <v/>
      </c>
      <c r="AE495" s="420" t="str">
        <f t="shared" si="15"/>
        <v/>
      </c>
      <c r="AF495" s="333" t="str">
        <f>IF(O495="","",'別紙様式3-2（４・５月）'!O497&amp;'別紙様式3-2（４・５月）'!P497&amp;'別紙様式3-2（４・５月）'!Q497&amp;"から"&amp;O495)</f>
        <v/>
      </c>
      <c r="AG495" s="333" t="str">
        <f>IF(OR(W495="",W495="―"),"",'別紙様式3-2（４・５月）'!O497&amp;'別紙様式3-2（４・５月）'!P497&amp;'別紙様式3-2（４・５月）'!Q497&amp;"から"&amp;W495)</f>
        <v/>
      </c>
      <c r="AH495" s="306"/>
      <c r="AI495" s="306"/>
      <c r="AJ495" s="306"/>
      <c r="AK495" s="306"/>
      <c r="AL495" s="306"/>
      <c r="AM495" s="306"/>
      <c r="AN495" s="306"/>
      <c r="AO495" s="306"/>
    </row>
    <row r="496" spans="1:41" customFormat="1" ht="25" customHeight="1">
      <c r="A496" s="334">
        <v>479</v>
      </c>
      <c r="B496" s="909" t="str">
        <f>IF(基本情報入力シート!C535="","",基本情報入力シート!C535)</f>
        <v/>
      </c>
      <c r="C496" s="909"/>
      <c r="D496" s="909"/>
      <c r="E496" s="909"/>
      <c r="F496" s="909"/>
      <c r="G496" s="909"/>
      <c r="H496" s="909"/>
      <c r="I496" s="909"/>
      <c r="J496" s="325" t="str">
        <f>IF(基本情報入力シート!M535="","",基本情報入力シート!M535)</f>
        <v/>
      </c>
      <c r="K496" s="325" t="str">
        <f>IF(基本情報入力シート!R535="","",基本情報入力シート!R535)</f>
        <v/>
      </c>
      <c r="L496" s="325" t="str">
        <f>IF(基本情報入力シート!W535="","",基本情報入力シート!W535)</f>
        <v/>
      </c>
      <c r="M496" s="335" t="str">
        <f>IF(基本情報入力シート!X535="","",基本情報入力シート!X535)</f>
        <v/>
      </c>
      <c r="N496" s="339" t="str">
        <f>IF(基本情報入力シート!Y535="","",基本情報入力シート!Y535)</f>
        <v/>
      </c>
      <c r="O496" s="44"/>
      <c r="P496" s="1011"/>
      <c r="Q496" s="1011"/>
      <c r="R496" s="475" t="str">
        <f>IFERROR(IF(OR('別紙様式3-2（４・５月）'!Z498="ベア加算",'別紙様式3-2（４・５月）'!R498=""),"",P496*VLOOKUP(N496,【参考】数式用!$AD$2:$AH$37,MATCH(O496,【参考】数式用!$K$4:$N$4,0)+1,0)),"")</f>
        <v/>
      </c>
      <c r="S496" s="54"/>
      <c r="T496" s="1011"/>
      <c r="U496" s="1011"/>
      <c r="V496" s="483" t="str">
        <f>IFERROR(IF(AND('別紙様式3-2（４・５月）'!O498="",O496&lt;&gt;""),P496,P496*VLOOKUP(AF496,【参考】数式用4!$EY$3:$GF$106,MATCH(N496,【参考】数式用4!$EY$2:$GF$2,0))),"")</f>
        <v/>
      </c>
      <c r="W496" s="44"/>
      <c r="X496" s="464"/>
      <c r="Y496" s="992" t="str">
        <f>IFERROR(IF(OR('別紙様式3-2（４・５月）'!R498="",'別紙様式3-2（４・５月）'!Z498="ベア加算"),"",X496*VLOOKUP(N496,【参考】数式用!$AD$2:$AH$37,MATCH(W496,【参考】数式用!$K$4:$N$4,0)+1,0)),"")</f>
        <v/>
      </c>
      <c r="Z496" s="992"/>
      <c r="AA496" s="54"/>
      <c r="AB496" s="464"/>
      <c r="AC496" s="340" t="str">
        <f>IFERROR(IF(AND('別紙様式3-2（４・５月）'!O498="",W496&lt;&gt;"",W496&lt;&gt;"―"),X496,X496*VLOOKUP(AG496,【参考】数式用4!$EY$3:$GF$106,MATCH(N496,【参考】数式用4!$EY$2:$GF$2,0))),"")</f>
        <v/>
      </c>
      <c r="AD496" s="462" t="str">
        <f t="shared" si="14"/>
        <v/>
      </c>
      <c r="AE496" s="420" t="str">
        <f t="shared" si="15"/>
        <v/>
      </c>
      <c r="AF496" s="333" t="str">
        <f>IF(O496="","",'別紙様式3-2（４・５月）'!O498&amp;'別紙様式3-2（４・５月）'!P498&amp;'別紙様式3-2（４・５月）'!Q498&amp;"から"&amp;O496)</f>
        <v/>
      </c>
      <c r="AG496" s="333" t="str">
        <f>IF(OR(W496="",W496="―"),"",'別紙様式3-2（４・５月）'!O498&amp;'別紙様式3-2（４・５月）'!P498&amp;'別紙様式3-2（４・５月）'!Q498&amp;"から"&amp;W496)</f>
        <v/>
      </c>
      <c r="AH496" s="306"/>
      <c r="AI496" s="306"/>
      <c r="AJ496" s="306"/>
      <c r="AK496" s="306"/>
      <c r="AL496" s="306"/>
      <c r="AM496" s="306"/>
      <c r="AN496" s="306"/>
      <c r="AO496" s="306"/>
    </row>
    <row r="497" spans="1:41" customFormat="1" ht="25" customHeight="1">
      <c r="A497" s="334">
        <v>480</v>
      </c>
      <c r="B497" s="909" t="str">
        <f>IF(基本情報入力シート!C536="","",基本情報入力シート!C536)</f>
        <v/>
      </c>
      <c r="C497" s="909"/>
      <c r="D497" s="909"/>
      <c r="E497" s="909"/>
      <c r="F497" s="909"/>
      <c r="G497" s="909"/>
      <c r="H497" s="909"/>
      <c r="I497" s="909"/>
      <c r="J497" s="325" t="str">
        <f>IF(基本情報入力シート!M536="","",基本情報入力シート!M536)</f>
        <v/>
      </c>
      <c r="K497" s="325" t="str">
        <f>IF(基本情報入力シート!R536="","",基本情報入力シート!R536)</f>
        <v/>
      </c>
      <c r="L497" s="325" t="str">
        <f>IF(基本情報入力シート!W536="","",基本情報入力シート!W536)</f>
        <v/>
      </c>
      <c r="M497" s="335" t="str">
        <f>IF(基本情報入力シート!X536="","",基本情報入力シート!X536)</f>
        <v/>
      </c>
      <c r="N497" s="339" t="str">
        <f>IF(基本情報入力シート!Y536="","",基本情報入力シート!Y536)</f>
        <v/>
      </c>
      <c r="O497" s="44"/>
      <c r="P497" s="1011"/>
      <c r="Q497" s="1011"/>
      <c r="R497" s="475" t="str">
        <f>IFERROR(IF(OR('別紙様式3-2（４・５月）'!Z499="ベア加算",'別紙様式3-2（４・５月）'!R499=""),"",P497*VLOOKUP(N497,【参考】数式用!$AD$2:$AH$37,MATCH(O497,【参考】数式用!$K$4:$N$4,0)+1,0)),"")</f>
        <v/>
      </c>
      <c r="S497" s="54"/>
      <c r="T497" s="1011"/>
      <c r="U497" s="1011"/>
      <c r="V497" s="483" t="str">
        <f>IFERROR(IF(AND('別紙様式3-2（４・５月）'!O499="",O497&lt;&gt;""),P497,P497*VLOOKUP(AF497,【参考】数式用4!$EY$3:$GF$106,MATCH(N497,【参考】数式用4!$EY$2:$GF$2,0))),"")</f>
        <v/>
      </c>
      <c r="W497" s="44"/>
      <c r="X497" s="464"/>
      <c r="Y497" s="992" t="str">
        <f>IFERROR(IF(OR('別紙様式3-2（４・５月）'!R499="",'別紙様式3-2（４・５月）'!Z499="ベア加算"),"",X497*VLOOKUP(N497,【参考】数式用!$AD$2:$AH$37,MATCH(W497,【参考】数式用!$K$4:$N$4,0)+1,0)),"")</f>
        <v/>
      </c>
      <c r="Z497" s="992"/>
      <c r="AA497" s="54"/>
      <c r="AB497" s="464"/>
      <c r="AC497" s="340" t="str">
        <f>IFERROR(IF(AND('別紙様式3-2（４・５月）'!O499="",W497&lt;&gt;"",W497&lt;&gt;"―"),X497,X497*VLOOKUP(AG497,【参考】数式用4!$EY$3:$GF$106,MATCH(N497,【参考】数式用4!$EY$2:$GF$2,0))),"")</f>
        <v/>
      </c>
      <c r="AD497" s="462" t="str">
        <f t="shared" si="14"/>
        <v/>
      </c>
      <c r="AE497" s="420" t="str">
        <f t="shared" si="15"/>
        <v/>
      </c>
      <c r="AF497" s="333" t="str">
        <f>IF(O497="","",'別紙様式3-2（４・５月）'!O499&amp;'別紙様式3-2（４・５月）'!P499&amp;'別紙様式3-2（４・５月）'!Q499&amp;"から"&amp;O497)</f>
        <v/>
      </c>
      <c r="AG497" s="333" t="str">
        <f>IF(OR(W497="",W497="―"),"",'別紙様式3-2（４・５月）'!O499&amp;'別紙様式3-2（４・５月）'!P499&amp;'別紙様式3-2（４・５月）'!Q499&amp;"から"&amp;W497)</f>
        <v/>
      </c>
      <c r="AH497" s="306"/>
      <c r="AI497" s="306"/>
      <c r="AJ497" s="306"/>
      <c r="AK497" s="306"/>
      <c r="AL497" s="306"/>
      <c r="AM497" s="306"/>
      <c r="AN497" s="306"/>
      <c r="AO497" s="306"/>
    </row>
    <row r="498" spans="1:41" customFormat="1" ht="25" customHeight="1">
      <c r="A498" s="334">
        <v>481</v>
      </c>
      <c r="B498" s="909" t="str">
        <f>IF(基本情報入力シート!C537="","",基本情報入力シート!C537)</f>
        <v/>
      </c>
      <c r="C498" s="909"/>
      <c r="D498" s="909"/>
      <c r="E498" s="909"/>
      <c r="F498" s="909"/>
      <c r="G498" s="909"/>
      <c r="H498" s="909"/>
      <c r="I498" s="909"/>
      <c r="J498" s="325" t="str">
        <f>IF(基本情報入力シート!M537="","",基本情報入力シート!M537)</f>
        <v/>
      </c>
      <c r="K498" s="325" t="str">
        <f>IF(基本情報入力シート!R537="","",基本情報入力シート!R537)</f>
        <v/>
      </c>
      <c r="L498" s="325" t="str">
        <f>IF(基本情報入力シート!W537="","",基本情報入力シート!W537)</f>
        <v/>
      </c>
      <c r="M498" s="335" t="str">
        <f>IF(基本情報入力シート!X537="","",基本情報入力シート!X537)</f>
        <v/>
      </c>
      <c r="N498" s="339" t="str">
        <f>IF(基本情報入力シート!Y537="","",基本情報入力シート!Y537)</f>
        <v/>
      </c>
      <c r="O498" s="44"/>
      <c r="P498" s="1011"/>
      <c r="Q498" s="1011"/>
      <c r="R498" s="475" t="str">
        <f>IFERROR(IF(OR('別紙様式3-2（４・５月）'!Z500="ベア加算",'別紙様式3-2（４・５月）'!R500=""),"",P498*VLOOKUP(N498,【参考】数式用!$AD$2:$AH$37,MATCH(O498,【参考】数式用!$K$4:$N$4,0)+1,0)),"")</f>
        <v/>
      </c>
      <c r="S498" s="54"/>
      <c r="T498" s="1011"/>
      <c r="U498" s="1011"/>
      <c r="V498" s="483" t="str">
        <f>IFERROR(IF(AND('別紙様式3-2（４・５月）'!O500="",O498&lt;&gt;""),P498,P498*VLOOKUP(AF498,【参考】数式用4!$EY$3:$GF$106,MATCH(N498,【参考】数式用4!$EY$2:$GF$2,0))),"")</f>
        <v/>
      </c>
      <c r="W498" s="44"/>
      <c r="X498" s="464"/>
      <c r="Y498" s="992" t="str">
        <f>IFERROR(IF(OR('別紙様式3-2（４・５月）'!R500="",'別紙様式3-2（４・５月）'!Z500="ベア加算"),"",X498*VLOOKUP(N498,【参考】数式用!$AD$2:$AH$37,MATCH(W498,【参考】数式用!$K$4:$N$4,0)+1,0)),"")</f>
        <v/>
      </c>
      <c r="Z498" s="992"/>
      <c r="AA498" s="54"/>
      <c r="AB498" s="464"/>
      <c r="AC498" s="340" t="str">
        <f>IFERROR(IF(AND('別紙様式3-2（４・５月）'!O500="",W498&lt;&gt;"",W498&lt;&gt;"―"),X498,X498*VLOOKUP(AG498,【参考】数式用4!$EY$3:$GF$106,MATCH(N498,【参考】数式用4!$EY$2:$GF$2,0))),"")</f>
        <v/>
      </c>
      <c r="AD498" s="462" t="str">
        <f t="shared" si="14"/>
        <v/>
      </c>
      <c r="AE498" s="420" t="str">
        <f t="shared" si="15"/>
        <v/>
      </c>
      <c r="AF498" s="333" t="str">
        <f>IF(O498="","",'別紙様式3-2（４・５月）'!O500&amp;'別紙様式3-2（４・５月）'!P500&amp;'別紙様式3-2（４・５月）'!Q500&amp;"から"&amp;O498)</f>
        <v/>
      </c>
      <c r="AG498" s="333" t="str">
        <f>IF(OR(W498="",W498="―"),"",'別紙様式3-2（４・５月）'!O500&amp;'別紙様式3-2（４・５月）'!P500&amp;'別紙様式3-2（４・５月）'!Q500&amp;"から"&amp;W498)</f>
        <v/>
      </c>
      <c r="AH498" s="306"/>
      <c r="AI498" s="306"/>
      <c r="AJ498" s="306"/>
      <c r="AK498" s="306"/>
      <c r="AL498" s="306"/>
      <c r="AM498" s="306"/>
      <c r="AN498" s="306"/>
      <c r="AO498" s="306"/>
    </row>
    <row r="499" spans="1:41" customFormat="1" ht="25" customHeight="1">
      <c r="A499" s="334">
        <v>482</v>
      </c>
      <c r="B499" s="909" t="str">
        <f>IF(基本情報入力シート!C538="","",基本情報入力シート!C538)</f>
        <v/>
      </c>
      <c r="C499" s="909"/>
      <c r="D499" s="909"/>
      <c r="E499" s="909"/>
      <c r="F499" s="909"/>
      <c r="G499" s="909"/>
      <c r="H499" s="909"/>
      <c r="I499" s="909"/>
      <c r="J499" s="325" t="str">
        <f>IF(基本情報入力シート!M538="","",基本情報入力シート!M538)</f>
        <v/>
      </c>
      <c r="K499" s="325" t="str">
        <f>IF(基本情報入力シート!R538="","",基本情報入力シート!R538)</f>
        <v/>
      </c>
      <c r="L499" s="325" t="str">
        <f>IF(基本情報入力シート!W538="","",基本情報入力シート!W538)</f>
        <v/>
      </c>
      <c r="M499" s="335" t="str">
        <f>IF(基本情報入力シート!X538="","",基本情報入力シート!X538)</f>
        <v/>
      </c>
      <c r="N499" s="339" t="str">
        <f>IF(基本情報入力シート!Y538="","",基本情報入力シート!Y538)</f>
        <v/>
      </c>
      <c r="O499" s="44"/>
      <c r="P499" s="1011"/>
      <c r="Q499" s="1011"/>
      <c r="R499" s="475" t="str">
        <f>IFERROR(IF(OR('別紙様式3-2（４・５月）'!Z501="ベア加算",'別紙様式3-2（４・５月）'!R501=""),"",P499*VLOOKUP(N499,【参考】数式用!$AD$2:$AH$37,MATCH(O499,【参考】数式用!$K$4:$N$4,0)+1,0)),"")</f>
        <v/>
      </c>
      <c r="S499" s="54"/>
      <c r="T499" s="1011"/>
      <c r="U499" s="1011"/>
      <c r="V499" s="483" t="str">
        <f>IFERROR(IF(AND('別紙様式3-2（４・５月）'!O501="",O499&lt;&gt;""),P499,P499*VLOOKUP(AF499,【参考】数式用4!$EY$3:$GF$106,MATCH(N499,【参考】数式用4!$EY$2:$GF$2,0))),"")</f>
        <v/>
      </c>
      <c r="W499" s="44"/>
      <c r="X499" s="464"/>
      <c r="Y499" s="992" t="str">
        <f>IFERROR(IF(OR('別紙様式3-2（４・５月）'!R501="",'別紙様式3-2（４・５月）'!Z501="ベア加算"),"",X499*VLOOKUP(N499,【参考】数式用!$AD$2:$AH$37,MATCH(W499,【参考】数式用!$K$4:$N$4,0)+1,0)),"")</f>
        <v/>
      </c>
      <c r="Z499" s="992"/>
      <c r="AA499" s="54"/>
      <c r="AB499" s="464"/>
      <c r="AC499" s="340" t="str">
        <f>IFERROR(IF(AND('別紙様式3-2（４・５月）'!O501="",W499&lt;&gt;"",W499&lt;&gt;"―"),X499,X499*VLOOKUP(AG499,【参考】数式用4!$EY$3:$GF$106,MATCH(N499,【参考】数式用4!$EY$2:$GF$2,0))),"")</f>
        <v/>
      </c>
      <c r="AD499" s="462" t="str">
        <f t="shared" si="14"/>
        <v/>
      </c>
      <c r="AE499" s="420" t="str">
        <f t="shared" si="15"/>
        <v/>
      </c>
      <c r="AF499" s="333" t="str">
        <f>IF(O499="","",'別紙様式3-2（４・５月）'!O501&amp;'別紙様式3-2（４・５月）'!P501&amp;'別紙様式3-2（４・５月）'!Q501&amp;"から"&amp;O499)</f>
        <v/>
      </c>
      <c r="AG499" s="333" t="str">
        <f>IF(OR(W499="",W499="―"),"",'別紙様式3-2（４・５月）'!O501&amp;'別紙様式3-2（４・５月）'!P501&amp;'別紙様式3-2（４・５月）'!Q501&amp;"から"&amp;W499)</f>
        <v/>
      </c>
      <c r="AH499" s="306"/>
      <c r="AI499" s="306"/>
      <c r="AJ499" s="306"/>
      <c r="AK499" s="306"/>
      <c r="AL499" s="306"/>
      <c r="AM499" s="306"/>
      <c r="AN499" s="306"/>
      <c r="AO499" s="306"/>
    </row>
    <row r="500" spans="1:41" customFormat="1" ht="25" customHeight="1">
      <c r="A500" s="334">
        <v>483</v>
      </c>
      <c r="B500" s="909" t="str">
        <f>IF(基本情報入力シート!C539="","",基本情報入力シート!C539)</f>
        <v/>
      </c>
      <c r="C500" s="909"/>
      <c r="D500" s="909"/>
      <c r="E500" s="909"/>
      <c r="F500" s="909"/>
      <c r="G500" s="909"/>
      <c r="H500" s="909"/>
      <c r="I500" s="909"/>
      <c r="J500" s="325" t="str">
        <f>IF(基本情報入力シート!M539="","",基本情報入力シート!M539)</f>
        <v/>
      </c>
      <c r="K500" s="325" t="str">
        <f>IF(基本情報入力シート!R539="","",基本情報入力シート!R539)</f>
        <v/>
      </c>
      <c r="L500" s="325" t="str">
        <f>IF(基本情報入力シート!W539="","",基本情報入力シート!W539)</f>
        <v/>
      </c>
      <c r="M500" s="335" t="str">
        <f>IF(基本情報入力シート!X539="","",基本情報入力シート!X539)</f>
        <v/>
      </c>
      <c r="N500" s="339" t="str">
        <f>IF(基本情報入力シート!Y539="","",基本情報入力シート!Y539)</f>
        <v/>
      </c>
      <c r="O500" s="44"/>
      <c r="P500" s="1011"/>
      <c r="Q500" s="1011"/>
      <c r="R500" s="475" t="str">
        <f>IFERROR(IF(OR('別紙様式3-2（４・５月）'!Z502="ベア加算",'別紙様式3-2（４・５月）'!R502=""),"",P500*VLOOKUP(N500,【参考】数式用!$AD$2:$AH$37,MATCH(O500,【参考】数式用!$K$4:$N$4,0)+1,0)),"")</f>
        <v/>
      </c>
      <c r="S500" s="54"/>
      <c r="T500" s="1011"/>
      <c r="U500" s="1011"/>
      <c r="V500" s="483" t="str">
        <f>IFERROR(IF(AND('別紙様式3-2（４・５月）'!O502="",O500&lt;&gt;""),P500,P500*VLOOKUP(AF500,【参考】数式用4!$EY$3:$GF$106,MATCH(N500,【参考】数式用4!$EY$2:$GF$2,0))),"")</f>
        <v/>
      </c>
      <c r="W500" s="44"/>
      <c r="X500" s="464"/>
      <c r="Y500" s="992" t="str">
        <f>IFERROR(IF(OR('別紙様式3-2（４・５月）'!R502="",'別紙様式3-2（４・５月）'!Z502="ベア加算"),"",X500*VLOOKUP(N500,【参考】数式用!$AD$2:$AH$37,MATCH(W500,【参考】数式用!$K$4:$N$4,0)+1,0)),"")</f>
        <v/>
      </c>
      <c r="Z500" s="992"/>
      <c r="AA500" s="54"/>
      <c r="AB500" s="464"/>
      <c r="AC500" s="340" t="str">
        <f>IFERROR(IF(AND('別紙様式3-2（４・５月）'!O502="",W500&lt;&gt;"",W500&lt;&gt;"―"),X500,X500*VLOOKUP(AG500,【参考】数式用4!$EY$3:$GF$106,MATCH(N500,【参考】数式用4!$EY$2:$GF$2,0))),"")</f>
        <v/>
      </c>
      <c r="AD500" s="462" t="str">
        <f t="shared" si="14"/>
        <v/>
      </c>
      <c r="AE500" s="420" t="str">
        <f t="shared" si="15"/>
        <v/>
      </c>
      <c r="AF500" s="333" t="str">
        <f>IF(O500="","",'別紙様式3-2（４・５月）'!O502&amp;'別紙様式3-2（４・５月）'!P502&amp;'別紙様式3-2（４・５月）'!Q502&amp;"から"&amp;O500)</f>
        <v/>
      </c>
      <c r="AG500" s="333" t="str">
        <f>IF(OR(W500="",W500="―"),"",'別紙様式3-2（４・５月）'!O502&amp;'別紙様式3-2（４・５月）'!P502&amp;'別紙様式3-2（４・５月）'!Q502&amp;"から"&amp;W500)</f>
        <v/>
      </c>
      <c r="AH500" s="306"/>
      <c r="AI500" s="306"/>
      <c r="AJ500" s="306"/>
      <c r="AK500" s="306"/>
      <c r="AL500" s="306"/>
      <c r="AM500" s="306"/>
      <c r="AN500" s="306"/>
      <c r="AO500" s="306"/>
    </row>
    <row r="501" spans="1:41" customFormat="1" ht="25" customHeight="1">
      <c r="A501" s="334">
        <v>484</v>
      </c>
      <c r="B501" s="909" t="str">
        <f>IF(基本情報入力シート!C540="","",基本情報入力シート!C540)</f>
        <v/>
      </c>
      <c r="C501" s="909"/>
      <c r="D501" s="909"/>
      <c r="E501" s="909"/>
      <c r="F501" s="909"/>
      <c r="G501" s="909"/>
      <c r="H501" s="909"/>
      <c r="I501" s="909"/>
      <c r="J501" s="325" t="str">
        <f>IF(基本情報入力シート!M540="","",基本情報入力シート!M540)</f>
        <v/>
      </c>
      <c r="K501" s="325" t="str">
        <f>IF(基本情報入力シート!R540="","",基本情報入力シート!R540)</f>
        <v/>
      </c>
      <c r="L501" s="325" t="str">
        <f>IF(基本情報入力シート!W540="","",基本情報入力シート!W540)</f>
        <v/>
      </c>
      <c r="M501" s="335" t="str">
        <f>IF(基本情報入力シート!X540="","",基本情報入力シート!X540)</f>
        <v/>
      </c>
      <c r="N501" s="339" t="str">
        <f>IF(基本情報入力シート!Y540="","",基本情報入力シート!Y540)</f>
        <v/>
      </c>
      <c r="O501" s="44"/>
      <c r="P501" s="1011"/>
      <c r="Q501" s="1011"/>
      <c r="R501" s="475" t="str">
        <f>IFERROR(IF(OR('別紙様式3-2（４・５月）'!Z503="ベア加算",'別紙様式3-2（４・５月）'!R503=""),"",P501*VLOOKUP(N501,【参考】数式用!$AD$2:$AH$37,MATCH(O501,【参考】数式用!$K$4:$N$4,0)+1,0)),"")</f>
        <v/>
      </c>
      <c r="S501" s="54"/>
      <c r="T501" s="1011"/>
      <c r="U501" s="1011"/>
      <c r="V501" s="483" t="str">
        <f>IFERROR(IF(AND('別紙様式3-2（４・５月）'!O503="",O501&lt;&gt;""),P501,P501*VLOOKUP(AF501,【参考】数式用4!$EY$3:$GF$106,MATCH(N501,【参考】数式用4!$EY$2:$GF$2,0))),"")</f>
        <v/>
      </c>
      <c r="W501" s="44"/>
      <c r="X501" s="464"/>
      <c r="Y501" s="992" t="str">
        <f>IFERROR(IF(OR('別紙様式3-2（４・５月）'!R503="",'別紙様式3-2（４・５月）'!Z503="ベア加算"),"",X501*VLOOKUP(N501,【参考】数式用!$AD$2:$AH$37,MATCH(W501,【参考】数式用!$K$4:$N$4,0)+1,0)),"")</f>
        <v/>
      </c>
      <c r="Z501" s="992"/>
      <c r="AA501" s="54"/>
      <c r="AB501" s="464"/>
      <c r="AC501" s="340" t="str">
        <f>IFERROR(IF(AND('別紙様式3-2（４・５月）'!O503="",W501&lt;&gt;"",W501&lt;&gt;"―"),X501,X501*VLOOKUP(AG501,【参考】数式用4!$EY$3:$GF$106,MATCH(N501,【参考】数式用4!$EY$2:$GF$2,0))),"")</f>
        <v/>
      </c>
      <c r="AD501" s="462" t="str">
        <f t="shared" si="14"/>
        <v/>
      </c>
      <c r="AE501" s="420" t="str">
        <f t="shared" si="15"/>
        <v/>
      </c>
      <c r="AF501" s="333" t="str">
        <f>IF(O501="","",'別紙様式3-2（４・５月）'!O503&amp;'別紙様式3-2（４・５月）'!P503&amp;'別紙様式3-2（４・５月）'!Q503&amp;"から"&amp;O501)</f>
        <v/>
      </c>
      <c r="AG501" s="333" t="str">
        <f>IF(OR(W501="",W501="―"),"",'別紙様式3-2（４・５月）'!O503&amp;'別紙様式3-2（４・５月）'!P503&amp;'別紙様式3-2（４・５月）'!Q503&amp;"から"&amp;W501)</f>
        <v/>
      </c>
      <c r="AH501" s="306"/>
      <c r="AI501" s="306"/>
      <c r="AJ501" s="306"/>
      <c r="AK501" s="306"/>
      <c r="AL501" s="306"/>
      <c r="AM501" s="306"/>
      <c r="AN501" s="306"/>
      <c r="AO501" s="306"/>
    </row>
    <row r="502" spans="1:41" customFormat="1" ht="25" customHeight="1">
      <c r="A502" s="334">
        <v>485</v>
      </c>
      <c r="B502" s="909" t="str">
        <f>IF(基本情報入力シート!C541="","",基本情報入力シート!C541)</f>
        <v/>
      </c>
      <c r="C502" s="909"/>
      <c r="D502" s="909"/>
      <c r="E502" s="909"/>
      <c r="F502" s="909"/>
      <c r="G502" s="909"/>
      <c r="H502" s="909"/>
      <c r="I502" s="909"/>
      <c r="J502" s="325" t="str">
        <f>IF(基本情報入力シート!M541="","",基本情報入力シート!M541)</f>
        <v/>
      </c>
      <c r="K502" s="325" t="str">
        <f>IF(基本情報入力シート!R541="","",基本情報入力シート!R541)</f>
        <v/>
      </c>
      <c r="L502" s="325" t="str">
        <f>IF(基本情報入力シート!W541="","",基本情報入力シート!W541)</f>
        <v/>
      </c>
      <c r="M502" s="335" t="str">
        <f>IF(基本情報入力シート!X541="","",基本情報入力シート!X541)</f>
        <v/>
      </c>
      <c r="N502" s="339" t="str">
        <f>IF(基本情報入力シート!Y541="","",基本情報入力シート!Y541)</f>
        <v/>
      </c>
      <c r="O502" s="44"/>
      <c r="P502" s="1011"/>
      <c r="Q502" s="1011"/>
      <c r="R502" s="475" t="str">
        <f>IFERROR(IF(OR('別紙様式3-2（４・５月）'!Z504="ベア加算",'別紙様式3-2（４・５月）'!R504=""),"",P502*VLOOKUP(N502,【参考】数式用!$AD$2:$AH$37,MATCH(O502,【参考】数式用!$K$4:$N$4,0)+1,0)),"")</f>
        <v/>
      </c>
      <c r="S502" s="54"/>
      <c r="T502" s="1011"/>
      <c r="U502" s="1011"/>
      <c r="V502" s="483" t="str">
        <f>IFERROR(IF(AND('別紙様式3-2（４・５月）'!O504="",O502&lt;&gt;""),P502,P502*VLOOKUP(AF502,【参考】数式用4!$EY$3:$GF$106,MATCH(N502,【参考】数式用4!$EY$2:$GF$2,0))),"")</f>
        <v/>
      </c>
      <c r="W502" s="44"/>
      <c r="X502" s="464"/>
      <c r="Y502" s="992" t="str">
        <f>IFERROR(IF(OR('別紙様式3-2（４・５月）'!R504="",'別紙様式3-2（４・５月）'!Z504="ベア加算"),"",X502*VLOOKUP(N502,【参考】数式用!$AD$2:$AH$37,MATCH(W502,【参考】数式用!$K$4:$N$4,0)+1,0)),"")</f>
        <v/>
      </c>
      <c r="Z502" s="992"/>
      <c r="AA502" s="54"/>
      <c r="AB502" s="464"/>
      <c r="AC502" s="340" t="str">
        <f>IFERROR(IF(AND('別紙様式3-2（４・５月）'!O504="",W502&lt;&gt;"",W502&lt;&gt;"―"),X502,X502*VLOOKUP(AG502,【参考】数式用4!$EY$3:$GF$106,MATCH(N502,【参考】数式用4!$EY$2:$GF$2,0))),"")</f>
        <v/>
      </c>
      <c r="AD502" s="462" t="str">
        <f t="shared" si="14"/>
        <v/>
      </c>
      <c r="AE502" s="420" t="str">
        <f t="shared" si="15"/>
        <v/>
      </c>
      <c r="AF502" s="333" t="str">
        <f>IF(O502="","",'別紙様式3-2（４・５月）'!O504&amp;'別紙様式3-2（４・５月）'!P504&amp;'別紙様式3-2（４・５月）'!Q504&amp;"から"&amp;O502)</f>
        <v/>
      </c>
      <c r="AG502" s="333" t="str">
        <f>IF(OR(W502="",W502="―"),"",'別紙様式3-2（４・５月）'!O504&amp;'別紙様式3-2（４・５月）'!P504&amp;'別紙様式3-2（４・５月）'!Q504&amp;"から"&amp;W502)</f>
        <v/>
      </c>
      <c r="AH502" s="306"/>
      <c r="AI502" s="306"/>
      <c r="AJ502" s="306"/>
      <c r="AK502" s="306"/>
      <c r="AL502" s="306"/>
      <c r="AM502" s="306"/>
      <c r="AN502" s="306"/>
      <c r="AO502" s="306"/>
    </row>
    <row r="503" spans="1:41" customFormat="1" ht="25" customHeight="1">
      <c r="A503" s="334">
        <v>486</v>
      </c>
      <c r="B503" s="909" t="str">
        <f>IF(基本情報入力シート!C542="","",基本情報入力シート!C542)</f>
        <v/>
      </c>
      <c r="C503" s="909"/>
      <c r="D503" s="909"/>
      <c r="E503" s="909"/>
      <c r="F503" s="909"/>
      <c r="G503" s="909"/>
      <c r="H503" s="909"/>
      <c r="I503" s="909"/>
      <c r="J503" s="325" t="str">
        <f>IF(基本情報入力シート!M542="","",基本情報入力シート!M542)</f>
        <v/>
      </c>
      <c r="K503" s="325" t="str">
        <f>IF(基本情報入力シート!R542="","",基本情報入力シート!R542)</f>
        <v/>
      </c>
      <c r="L503" s="325" t="str">
        <f>IF(基本情報入力シート!W542="","",基本情報入力シート!W542)</f>
        <v/>
      </c>
      <c r="M503" s="335" t="str">
        <f>IF(基本情報入力シート!X542="","",基本情報入力シート!X542)</f>
        <v/>
      </c>
      <c r="N503" s="339" t="str">
        <f>IF(基本情報入力シート!Y542="","",基本情報入力シート!Y542)</f>
        <v/>
      </c>
      <c r="O503" s="44"/>
      <c r="P503" s="1011"/>
      <c r="Q503" s="1011"/>
      <c r="R503" s="475" t="str">
        <f>IFERROR(IF(OR('別紙様式3-2（４・５月）'!Z505="ベア加算",'別紙様式3-2（４・５月）'!R505=""),"",P503*VLOOKUP(N503,【参考】数式用!$AD$2:$AH$37,MATCH(O503,【参考】数式用!$K$4:$N$4,0)+1,0)),"")</f>
        <v/>
      </c>
      <c r="S503" s="54"/>
      <c r="T503" s="1011"/>
      <c r="U503" s="1011"/>
      <c r="V503" s="483" t="str">
        <f>IFERROR(IF(AND('別紙様式3-2（４・５月）'!O505="",O503&lt;&gt;""),P503,P503*VLOOKUP(AF503,【参考】数式用4!$EY$3:$GF$106,MATCH(N503,【参考】数式用4!$EY$2:$GF$2,0))),"")</f>
        <v/>
      </c>
      <c r="W503" s="44"/>
      <c r="X503" s="464"/>
      <c r="Y503" s="992" t="str">
        <f>IFERROR(IF(OR('別紙様式3-2（４・５月）'!R505="",'別紙様式3-2（４・５月）'!Z505="ベア加算"),"",X503*VLOOKUP(N503,【参考】数式用!$AD$2:$AH$37,MATCH(W503,【参考】数式用!$K$4:$N$4,0)+1,0)),"")</f>
        <v/>
      </c>
      <c r="Z503" s="992"/>
      <c r="AA503" s="54"/>
      <c r="AB503" s="464"/>
      <c r="AC503" s="340" t="str">
        <f>IFERROR(IF(AND('別紙様式3-2（４・５月）'!O505="",W503&lt;&gt;"",W503&lt;&gt;"―"),X503,X503*VLOOKUP(AG503,【参考】数式用4!$EY$3:$GF$106,MATCH(N503,【参考】数式用4!$EY$2:$GF$2,0))),"")</f>
        <v/>
      </c>
      <c r="AD503" s="462" t="str">
        <f t="shared" si="14"/>
        <v/>
      </c>
      <c r="AE503" s="420" t="str">
        <f t="shared" si="15"/>
        <v/>
      </c>
      <c r="AF503" s="333" t="str">
        <f>IF(O503="","",'別紙様式3-2（４・５月）'!O505&amp;'別紙様式3-2（４・５月）'!P505&amp;'別紙様式3-2（４・５月）'!Q505&amp;"から"&amp;O503)</f>
        <v/>
      </c>
      <c r="AG503" s="333" t="str">
        <f>IF(OR(W503="",W503="―"),"",'別紙様式3-2（４・５月）'!O505&amp;'別紙様式3-2（４・５月）'!P505&amp;'別紙様式3-2（４・５月）'!Q505&amp;"から"&amp;W503)</f>
        <v/>
      </c>
      <c r="AH503" s="306"/>
      <c r="AI503" s="306"/>
      <c r="AJ503" s="306"/>
      <c r="AK503" s="306"/>
      <c r="AL503" s="306"/>
      <c r="AM503" s="306"/>
      <c r="AN503" s="306"/>
      <c r="AO503" s="306"/>
    </row>
    <row r="504" spans="1:41" customFormat="1" ht="25" customHeight="1">
      <c r="A504" s="334">
        <v>487</v>
      </c>
      <c r="B504" s="909" t="str">
        <f>IF(基本情報入力シート!C543="","",基本情報入力シート!C543)</f>
        <v/>
      </c>
      <c r="C504" s="909"/>
      <c r="D504" s="909"/>
      <c r="E504" s="909"/>
      <c r="F504" s="909"/>
      <c r="G504" s="909"/>
      <c r="H504" s="909"/>
      <c r="I504" s="909"/>
      <c r="J504" s="325" t="str">
        <f>IF(基本情報入力シート!M543="","",基本情報入力シート!M543)</f>
        <v/>
      </c>
      <c r="K504" s="325" t="str">
        <f>IF(基本情報入力シート!R543="","",基本情報入力シート!R543)</f>
        <v/>
      </c>
      <c r="L504" s="325" t="str">
        <f>IF(基本情報入力シート!W543="","",基本情報入力シート!W543)</f>
        <v/>
      </c>
      <c r="M504" s="335" t="str">
        <f>IF(基本情報入力シート!X543="","",基本情報入力シート!X543)</f>
        <v/>
      </c>
      <c r="N504" s="339" t="str">
        <f>IF(基本情報入力シート!Y543="","",基本情報入力シート!Y543)</f>
        <v/>
      </c>
      <c r="O504" s="44"/>
      <c r="P504" s="1011"/>
      <c r="Q504" s="1011"/>
      <c r="R504" s="475" t="str">
        <f>IFERROR(IF(OR('別紙様式3-2（４・５月）'!Z506="ベア加算",'別紙様式3-2（４・５月）'!R506=""),"",P504*VLOOKUP(N504,【参考】数式用!$AD$2:$AH$37,MATCH(O504,【参考】数式用!$K$4:$N$4,0)+1,0)),"")</f>
        <v/>
      </c>
      <c r="S504" s="54"/>
      <c r="T504" s="1011"/>
      <c r="U504" s="1011"/>
      <c r="V504" s="483" t="str">
        <f>IFERROR(IF(AND('別紙様式3-2（４・５月）'!O506="",O504&lt;&gt;""),P504,P504*VLOOKUP(AF504,【参考】数式用4!$EY$3:$GF$106,MATCH(N504,【参考】数式用4!$EY$2:$GF$2,0))),"")</f>
        <v/>
      </c>
      <c r="W504" s="44"/>
      <c r="X504" s="464"/>
      <c r="Y504" s="992" t="str">
        <f>IFERROR(IF(OR('別紙様式3-2（４・５月）'!R506="",'別紙様式3-2（４・５月）'!Z506="ベア加算"),"",X504*VLOOKUP(N504,【参考】数式用!$AD$2:$AH$37,MATCH(W504,【参考】数式用!$K$4:$N$4,0)+1,0)),"")</f>
        <v/>
      </c>
      <c r="Z504" s="992"/>
      <c r="AA504" s="54"/>
      <c r="AB504" s="464"/>
      <c r="AC504" s="340" t="str">
        <f>IFERROR(IF(AND('別紙様式3-2（４・５月）'!O506="",W504&lt;&gt;"",W504&lt;&gt;"―"),X504,X504*VLOOKUP(AG504,【参考】数式用4!$EY$3:$GF$106,MATCH(N504,【参考】数式用4!$EY$2:$GF$2,0))),"")</f>
        <v/>
      </c>
      <c r="AD504" s="462" t="str">
        <f t="shared" si="14"/>
        <v/>
      </c>
      <c r="AE504" s="420" t="str">
        <f t="shared" si="15"/>
        <v/>
      </c>
      <c r="AF504" s="333" t="str">
        <f>IF(O504="","",'別紙様式3-2（４・５月）'!O506&amp;'別紙様式3-2（４・５月）'!P506&amp;'別紙様式3-2（４・５月）'!Q506&amp;"から"&amp;O504)</f>
        <v/>
      </c>
      <c r="AG504" s="333" t="str">
        <f>IF(OR(W504="",W504="―"),"",'別紙様式3-2（４・５月）'!O506&amp;'別紙様式3-2（４・５月）'!P506&amp;'別紙様式3-2（４・５月）'!Q506&amp;"から"&amp;W504)</f>
        <v/>
      </c>
      <c r="AH504" s="306"/>
      <c r="AI504" s="306"/>
      <c r="AJ504" s="306"/>
      <c r="AK504" s="306"/>
      <c r="AL504" s="306"/>
      <c r="AM504" s="306"/>
      <c r="AN504" s="306"/>
      <c r="AO504" s="306"/>
    </row>
    <row r="505" spans="1:41" customFormat="1" ht="25" customHeight="1">
      <c r="A505" s="334">
        <v>488</v>
      </c>
      <c r="B505" s="909" t="str">
        <f>IF(基本情報入力シート!C544="","",基本情報入力シート!C544)</f>
        <v/>
      </c>
      <c r="C505" s="909"/>
      <c r="D505" s="909"/>
      <c r="E505" s="909"/>
      <c r="F505" s="909"/>
      <c r="G505" s="909"/>
      <c r="H505" s="909"/>
      <c r="I505" s="909"/>
      <c r="J505" s="325" t="str">
        <f>IF(基本情報入力シート!M544="","",基本情報入力シート!M544)</f>
        <v/>
      </c>
      <c r="K505" s="325" t="str">
        <f>IF(基本情報入力シート!R544="","",基本情報入力シート!R544)</f>
        <v/>
      </c>
      <c r="L505" s="325" t="str">
        <f>IF(基本情報入力シート!W544="","",基本情報入力シート!W544)</f>
        <v/>
      </c>
      <c r="M505" s="335" t="str">
        <f>IF(基本情報入力シート!X544="","",基本情報入力シート!X544)</f>
        <v/>
      </c>
      <c r="N505" s="339" t="str">
        <f>IF(基本情報入力シート!Y544="","",基本情報入力シート!Y544)</f>
        <v/>
      </c>
      <c r="O505" s="44"/>
      <c r="P505" s="1011"/>
      <c r="Q505" s="1011"/>
      <c r="R505" s="475" t="str">
        <f>IFERROR(IF(OR('別紙様式3-2（４・５月）'!Z507="ベア加算",'別紙様式3-2（４・５月）'!R507=""),"",P505*VLOOKUP(N505,【参考】数式用!$AD$2:$AH$37,MATCH(O505,【参考】数式用!$K$4:$N$4,0)+1,0)),"")</f>
        <v/>
      </c>
      <c r="S505" s="54"/>
      <c r="T505" s="1011"/>
      <c r="U505" s="1011"/>
      <c r="V505" s="483" t="str">
        <f>IFERROR(IF(AND('別紙様式3-2（４・５月）'!O507="",O505&lt;&gt;""),P505,P505*VLOOKUP(AF505,【参考】数式用4!$EY$3:$GF$106,MATCH(N505,【参考】数式用4!$EY$2:$GF$2,0))),"")</f>
        <v/>
      </c>
      <c r="W505" s="44"/>
      <c r="X505" s="464"/>
      <c r="Y505" s="992" t="str">
        <f>IFERROR(IF(OR('別紙様式3-2（４・５月）'!R507="",'別紙様式3-2（４・５月）'!Z507="ベア加算"),"",X505*VLOOKUP(N505,【参考】数式用!$AD$2:$AH$37,MATCH(W505,【参考】数式用!$K$4:$N$4,0)+1,0)),"")</f>
        <v/>
      </c>
      <c r="Z505" s="992"/>
      <c r="AA505" s="54"/>
      <c r="AB505" s="464"/>
      <c r="AC505" s="340" t="str">
        <f>IFERROR(IF(AND('別紙様式3-2（４・５月）'!O507="",W505&lt;&gt;"",W505&lt;&gt;"―"),X505,X505*VLOOKUP(AG505,【参考】数式用4!$EY$3:$GF$106,MATCH(N505,【参考】数式用4!$EY$2:$GF$2,0))),"")</f>
        <v/>
      </c>
      <c r="AD505" s="462" t="str">
        <f t="shared" si="14"/>
        <v/>
      </c>
      <c r="AE505" s="420" t="str">
        <f t="shared" si="15"/>
        <v/>
      </c>
      <c r="AF505" s="333" t="str">
        <f>IF(O505="","",'別紙様式3-2（４・５月）'!O507&amp;'別紙様式3-2（４・５月）'!P507&amp;'別紙様式3-2（４・５月）'!Q507&amp;"から"&amp;O505)</f>
        <v/>
      </c>
      <c r="AG505" s="333" t="str">
        <f>IF(OR(W505="",W505="―"),"",'別紙様式3-2（４・５月）'!O507&amp;'別紙様式3-2（４・５月）'!P507&amp;'別紙様式3-2（４・５月）'!Q507&amp;"から"&amp;W505)</f>
        <v/>
      </c>
      <c r="AH505" s="306"/>
      <c r="AI505" s="306"/>
      <c r="AJ505" s="306"/>
      <c r="AK505" s="306"/>
      <c r="AL505" s="306"/>
      <c r="AM505" s="306"/>
      <c r="AN505" s="306"/>
      <c r="AO505" s="306"/>
    </row>
    <row r="506" spans="1:41" customFormat="1" ht="25" customHeight="1">
      <c r="A506" s="334">
        <v>489</v>
      </c>
      <c r="B506" s="909" t="str">
        <f>IF(基本情報入力シート!C545="","",基本情報入力シート!C545)</f>
        <v/>
      </c>
      <c r="C506" s="909"/>
      <c r="D506" s="909"/>
      <c r="E506" s="909"/>
      <c r="F506" s="909"/>
      <c r="G506" s="909"/>
      <c r="H506" s="909"/>
      <c r="I506" s="909"/>
      <c r="J506" s="325" t="str">
        <f>IF(基本情報入力シート!M545="","",基本情報入力シート!M545)</f>
        <v/>
      </c>
      <c r="K506" s="325" t="str">
        <f>IF(基本情報入力シート!R545="","",基本情報入力シート!R545)</f>
        <v/>
      </c>
      <c r="L506" s="325" t="str">
        <f>IF(基本情報入力シート!W545="","",基本情報入力シート!W545)</f>
        <v/>
      </c>
      <c r="M506" s="335" t="str">
        <f>IF(基本情報入力シート!X545="","",基本情報入力シート!X545)</f>
        <v/>
      </c>
      <c r="N506" s="339" t="str">
        <f>IF(基本情報入力シート!Y545="","",基本情報入力シート!Y545)</f>
        <v/>
      </c>
      <c r="O506" s="44"/>
      <c r="P506" s="1011"/>
      <c r="Q506" s="1011"/>
      <c r="R506" s="475" t="str">
        <f>IFERROR(IF(OR('別紙様式3-2（４・５月）'!Z508="ベア加算",'別紙様式3-2（４・５月）'!R508=""),"",P506*VLOOKUP(N506,【参考】数式用!$AD$2:$AH$37,MATCH(O506,【参考】数式用!$K$4:$N$4,0)+1,0)),"")</f>
        <v/>
      </c>
      <c r="S506" s="54"/>
      <c r="T506" s="1011"/>
      <c r="U506" s="1011"/>
      <c r="V506" s="483" t="str">
        <f>IFERROR(IF(AND('別紙様式3-2（４・５月）'!O508="",O506&lt;&gt;""),P506,P506*VLOOKUP(AF506,【参考】数式用4!$EY$3:$GF$106,MATCH(N506,【参考】数式用4!$EY$2:$GF$2,0))),"")</f>
        <v/>
      </c>
      <c r="W506" s="44"/>
      <c r="X506" s="464"/>
      <c r="Y506" s="992" t="str">
        <f>IFERROR(IF(OR('別紙様式3-2（４・５月）'!R508="",'別紙様式3-2（４・５月）'!Z508="ベア加算"),"",X506*VLOOKUP(N506,【参考】数式用!$AD$2:$AH$37,MATCH(W506,【参考】数式用!$K$4:$N$4,0)+1,0)),"")</f>
        <v/>
      </c>
      <c r="Z506" s="992"/>
      <c r="AA506" s="54"/>
      <c r="AB506" s="464"/>
      <c r="AC506" s="340" t="str">
        <f>IFERROR(IF(AND('別紙様式3-2（４・５月）'!O508="",W506&lt;&gt;"",W506&lt;&gt;"―"),X506,X506*VLOOKUP(AG506,【参考】数式用4!$EY$3:$GF$106,MATCH(N506,【参考】数式用4!$EY$2:$GF$2,0))),"")</f>
        <v/>
      </c>
      <c r="AD506" s="462" t="str">
        <f t="shared" si="14"/>
        <v/>
      </c>
      <c r="AE506" s="420" t="str">
        <f t="shared" si="15"/>
        <v/>
      </c>
      <c r="AF506" s="333" t="str">
        <f>IF(O506="","",'別紙様式3-2（４・５月）'!O508&amp;'別紙様式3-2（４・５月）'!P508&amp;'別紙様式3-2（４・５月）'!Q508&amp;"から"&amp;O506)</f>
        <v/>
      </c>
      <c r="AG506" s="333" t="str">
        <f>IF(OR(W506="",W506="―"),"",'別紙様式3-2（４・５月）'!O508&amp;'別紙様式3-2（４・５月）'!P508&amp;'別紙様式3-2（４・５月）'!Q508&amp;"から"&amp;W506)</f>
        <v/>
      </c>
      <c r="AH506" s="306"/>
      <c r="AI506" s="306"/>
      <c r="AJ506" s="306"/>
      <c r="AK506" s="306"/>
      <c r="AL506" s="306"/>
      <c r="AM506" s="306"/>
      <c r="AN506" s="306"/>
      <c r="AO506" s="306"/>
    </row>
    <row r="507" spans="1:41" customFormat="1" ht="25" customHeight="1">
      <c r="A507" s="334">
        <v>490</v>
      </c>
      <c r="B507" s="909" t="str">
        <f>IF(基本情報入力シート!C546="","",基本情報入力シート!C546)</f>
        <v/>
      </c>
      <c r="C507" s="909"/>
      <c r="D507" s="909"/>
      <c r="E507" s="909"/>
      <c r="F507" s="909"/>
      <c r="G507" s="909"/>
      <c r="H507" s="909"/>
      <c r="I507" s="909"/>
      <c r="J507" s="325" t="str">
        <f>IF(基本情報入力シート!M546="","",基本情報入力シート!M546)</f>
        <v/>
      </c>
      <c r="K507" s="325" t="str">
        <f>IF(基本情報入力シート!R546="","",基本情報入力シート!R546)</f>
        <v/>
      </c>
      <c r="L507" s="325" t="str">
        <f>IF(基本情報入力シート!W546="","",基本情報入力シート!W546)</f>
        <v/>
      </c>
      <c r="M507" s="335" t="str">
        <f>IF(基本情報入力シート!X546="","",基本情報入力シート!X546)</f>
        <v/>
      </c>
      <c r="N507" s="339" t="str">
        <f>IF(基本情報入力シート!Y546="","",基本情報入力シート!Y546)</f>
        <v/>
      </c>
      <c r="O507" s="44"/>
      <c r="P507" s="1011"/>
      <c r="Q507" s="1011"/>
      <c r="R507" s="475" t="str">
        <f>IFERROR(IF(OR('別紙様式3-2（４・５月）'!Z509="ベア加算",'別紙様式3-2（４・５月）'!R509=""),"",P507*VLOOKUP(N507,【参考】数式用!$AD$2:$AH$37,MATCH(O507,【参考】数式用!$K$4:$N$4,0)+1,0)),"")</f>
        <v/>
      </c>
      <c r="S507" s="54"/>
      <c r="T507" s="1011"/>
      <c r="U507" s="1011"/>
      <c r="V507" s="483" t="str">
        <f>IFERROR(IF(AND('別紙様式3-2（４・５月）'!O509="",O507&lt;&gt;""),P507,P507*VLOOKUP(AF507,【参考】数式用4!$EY$3:$GF$106,MATCH(N507,【参考】数式用4!$EY$2:$GF$2,0))),"")</f>
        <v/>
      </c>
      <c r="W507" s="44"/>
      <c r="X507" s="464"/>
      <c r="Y507" s="992" t="str">
        <f>IFERROR(IF(OR('別紙様式3-2（４・５月）'!R509="",'別紙様式3-2（４・５月）'!Z509="ベア加算"),"",X507*VLOOKUP(N507,【参考】数式用!$AD$2:$AH$37,MATCH(W507,【参考】数式用!$K$4:$N$4,0)+1,0)),"")</f>
        <v/>
      </c>
      <c r="Z507" s="992"/>
      <c r="AA507" s="54"/>
      <c r="AB507" s="464"/>
      <c r="AC507" s="340" t="str">
        <f>IFERROR(IF(AND('別紙様式3-2（４・５月）'!O509="",W507&lt;&gt;"",W507&lt;&gt;"―"),X507,X507*VLOOKUP(AG507,【参考】数式用4!$EY$3:$GF$106,MATCH(N507,【参考】数式用4!$EY$2:$GF$2,0))),"")</f>
        <v/>
      </c>
      <c r="AD507" s="462" t="str">
        <f t="shared" si="14"/>
        <v/>
      </c>
      <c r="AE507" s="420" t="str">
        <f t="shared" si="15"/>
        <v/>
      </c>
      <c r="AF507" s="333" t="str">
        <f>IF(O507="","",'別紙様式3-2（４・５月）'!O509&amp;'別紙様式3-2（４・５月）'!P509&amp;'別紙様式3-2（４・５月）'!Q509&amp;"から"&amp;O507)</f>
        <v/>
      </c>
      <c r="AG507" s="333" t="str">
        <f>IF(OR(W507="",W507="―"),"",'別紙様式3-2（４・５月）'!O509&amp;'別紙様式3-2（４・５月）'!P509&amp;'別紙様式3-2（４・５月）'!Q509&amp;"から"&amp;W507)</f>
        <v/>
      </c>
      <c r="AH507" s="306"/>
      <c r="AI507" s="306"/>
      <c r="AJ507" s="306"/>
      <c r="AK507" s="306"/>
      <c r="AL507" s="306"/>
      <c r="AM507" s="306"/>
      <c r="AN507" s="306"/>
      <c r="AO507" s="306"/>
    </row>
    <row r="508" spans="1:41" customFormat="1" ht="25" customHeight="1">
      <c r="A508" s="334">
        <v>491</v>
      </c>
      <c r="B508" s="909" t="str">
        <f>IF(基本情報入力シート!C547="","",基本情報入力シート!C547)</f>
        <v/>
      </c>
      <c r="C508" s="909"/>
      <c r="D508" s="909"/>
      <c r="E508" s="909"/>
      <c r="F508" s="909"/>
      <c r="G508" s="909"/>
      <c r="H508" s="909"/>
      <c r="I508" s="909"/>
      <c r="J508" s="325" t="str">
        <f>IF(基本情報入力シート!M547="","",基本情報入力シート!M547)</f>
        <v/>
      </c>
      <c r="K508" s="325" t="str">
        <f>IF(基本情報入力シート!R547="","",基本情報入力シート!R547)</f>
        <v/>
      </c>
      <c r="L508" s="325" t="str">
        <f>IF(基本情報入力シート!W547="","",基本情報入力シート!W547)</f>
        <v/>
      </c>
      <c r="M508" s="335" t="str">
        <f>IF(基本情報入力シート!X547="","",基本情報入力シート!X547)</f>
        <v/>
      </c>
      <c r="N508" s="339" t="str">
        <f>IF(基本情報入力シート!Y547="","",基本情報入力シート!Y547)</f>
        <v/>
      </c>
      <c r="O508" s="44"/>
      <c r="P508" s="1011"/>
      <c r="Q508" s="1011"/>
      <c r="R508" s="475" t="str">
        <f>IFERROR(IF(OR('別紙様式3-2（４・５月）'!Z510="ベア加算",'別紙様式3-2（４・５月）'!R510=""),"",P508*VLOOKUP(N508,【参考】数式用!$AD$2:$AH$37,MATCH(O508,【参考】数式用!$K$4:$N$4,0)+1,0)),"")</f>
        <v/>
      </c>
      <c r="S508" s="54"/>
      <c r="T508" s="1011"/>
      <c r="U508" s="1011"/>
      <c r="V508" s="483" t="str">
        <f>IFERROR(IF(AND('別紙様式3-2（４・５月）'!O510="",O508&lt;&gt;""),P508,P508*VLOOKUP(AF508,【参考】数式用4!$EY$3:$GF$106,MATCH(N508,【参考】数式用4!$EY$2:$GF$2,0))),"")</f>
        <v/>
      </c>
      <c r="W508" s="44"/>
      <c r="X508" s="464"/>
      <c r="Y508" s="992" t="str">
        <f>IFERROR(IF(OR('別紙様式3-2（４・５月）'!R510="",'別紙様式3-2（４・５月）'!Z510="ベア加算"),"",X508*VLOOKUP(N508,【参考】数式用!$AD$2:$AH$37,MATCH(W508,【参考】数式用!$K$4:$N$4,0)+1,0)),"")</f>
        <v/>
      </c>
      <c r="Z508" s="992"/>
      <c r="AA508" s="54"/>
      <c r="AB508" s="464"/>
      <c r="AC508" s="340" t="str">
        <f>IFERROR(IF(AND('別紙様式3-2（４・５月）'!O510="",W508&lt;&gt;"",W508&lt;&gt;"―"),X508,X508*VLOOKUP(AG508,【参考】数式用4!$EY$3:$GF$106,MATCH(N508,【参考】数式用4!$EY$2:$GF$2,0))),"")</f>
        <v/>
      </c>
      <c r="AD508" s="462" t="str">
        <f t="shared" si="14"/>
        <v/>
      </c>
      <c r="AE508" s="420" t="str">
        <f t="shared" si="15"/>
        <v/>
      </c>
      <c r="AF508" s="333" t="str">
        <f>IF(O508="","",'別紙様式3-2（４・５月）'!O510&amp;'別紙様式3-2（４・５月）'!P510&amp;'別紙様式3-2（４・５月）'!Q510&amp;"から"&amp;O508)</f>
        <v/>
      </c>
      <c r="AG508" s="333" t="str">
        <f>IF(OR(W508="",W508="―"),"",'別紙様式3-2（４・５月）'!O510&amp;'別紙様式3-2（４・５月）'!P510&amp;'別紙様式3-2（４・５月）'!Q510&amp;"から"&amp;W508)</f>
        <v/>
      </c>
      <c r="AH508" s="306"/>
      <c r="AI508" s="306"/>
      <c r="AJ508" s="306"/>
      <c r="AK508" s="306"/>
      <c r="AL508" s="306"/>
      <c r="AM508" s="306"/>
      <c r="AN508" s="306"/>
      <c r="AO508" s="306"/>
    </row>
    <row r="509" spans="1:41" customFormat="1" ht="25" customHeight="1">
      <c r="A509" s="334">
        <v>492</v>
      </c>
      <c r="B509" s="909" t="str">
        <f>IF(基本情報入力シート!C548="","",基本情報入力シート!C548)</f>
        <v/>
      </c>
      <c r="C509" s="909"/>
      <c r="D509" s="909"/>
      <c r="E509" s="909"/>
      <c r="F509" s="909"/>
      <c r="G509" s="909"/>
      <c r="H509" s="909"/>
      <c r="I509" s="909"/>
      <c r="J509" s="325" t="str">
        <f>IF(基本情報入力シート!M548="","",基本情報入力シート!M548)</f>
        <v/>
      </c>
      <c r="K509" s="325" t="str">
        <f>IF(基本情報入力シート!R548="","",基本情報入力シート!R548)</f>
        <v/>
      </c>
      <c r="L509" s="325" t="str">
        <f>IF(基本情報入力シート!W548="","",基本情報入力シート!W548)</f>
        <v/>
      </c>
      <c r="M509" s="335" t="str">
        <f>IF(基本情報入力シート!X548="","",基本情報入力シート!X548)</f>
        <v/>
      </c>
      <c r="N509" s="339" t="str">
        <f>IF(基本情報入力シート!Y548="","",基本情報入力シート!Y548)</f>
        <v/>
      </c>
      <c r="O509" s="44"/>
      <c r="P509" s="1011"/>
      <c r="Q509" s="1011"/>
      <c r="R509" s="475" t="str">
        <f>IFERROR(IF(OR('別紙様式3-2（４・５月）'!Z511="ベア加算",'別紙様式3-2（４・５月）'!R511=""),"",P509*VLOOKUP(N509,【参考】数式用!$AD$2:$AH$37,MATCH(O509,【参考】数式用!$K$4:$N$4,0)+1,0)),"")</f>
        <v/>
      </c>
      <c r="S509" s="54"/>
      <c r="T509" s="1011"/>
      <c r="U509" s="1011"/>
      <c r="V509" s="483" t="str">
        <f>IFERROR(IF(AND('別紙様式3-2（４・５月）'!O511="",O509&lt;&gt;""),P509,P509*VLOOKUP(AF509,【参考】数式用4!$EY$3:$GF$106,MATCH(N509,【参考】数式用4!$EY$2:$GF$2,0))),"")</f>
        <v/>
      </c>
      <c r="W509" s="44"/>
      <c r="X509" s="464"/>
      <c r="Y509" s="992" t="str">
        <f>IFERROR(IF(OR('別紙様式3-2（４・５月）'!R511="",'別紙様式3-2（４・５月）'!Z511="ベア加算"),"",X509*VLOOKUP(N509,【参考】数式用!$AD$2:$AH$37,MATCH(W509,【参考】数式用!$K$4:$N$4,0)+1,0)),"")</f>
        <v/>
      </c>
      <c r="Z509" s="992"/>
      <c r="AA509" s="54"/>
      <c r="AB509" s="464"/>
      <c r="AC509" s="340" t="str">
        <f>IFERROR(IF(AND('別紙様式3-2（４・５月）'!O511="",W509&lt;&gt;"",W509&lt;&gt;"―"),X509,X509*VLOOKUP(AG509,【参考】数式用4!$EY$3:$GF$106,MATCH(N509,【参考】数式用4!$EY$2:$GF$2,0))),"")</f>
        <v/>
      </c>
      <c r="AD509" s="462" t="str">
        <f t="shared" si="14"/>
        <v/>
      </c>
      <c r="AE509" s="420" t="str">
        <f t="shared" si="15"/>
        <v/>
      </c>
      <c r="AF509" s="333" t="str">
        <f>IF(O509="","",'別紙様式3-2（４・５月）'!O511&amp;'別紙様式3-2（４・５月）'!P511&amp;'別紙様式3-2（４・５月）'!Q511&amp;"から"&amp;O509)</f>
        <v/>
      </c>
      <c r="AG509" s="333" t="str">
        <f>IF(OR(W509="",W509="―"),"",'別紙様式3-2（４・５月）'!O511&amp;'別紙様式3-2（４・５月）'!P511&amp;'別紙様式3-2（４・５月）'!Q511&amp;"から"&amp;W509)</f>
        <v/>
      </c>
      <c r="AH509" s="306"/>
      <c r="AI509" s="306"/>
      <c r="AJ509" s="306"/>
      <c r="AK509" s="306"/>
      <c r="AL509" s="306"/>
      <c r="AM509" s="306"/>
      <c r="AN509" s="306"/>
      <c r="AO509" s="306"/>
    </row>
    <row r="510" spans="1:41" customFormat="1" ht="25" customHeight="1">
      <c r="A510" s="334">
        <v>493</v>
      </c>
      <c r="B510" s="909" t="str">
        <f>IF(基本情報入力シート!C549="","",基本情報入力シート!C549)</f>
        <v/>
      </c>
      <c r="C510" s="909"/>
      <c r="D510" s="909"/>
      <c r="E510" s="909"/>
      <c r="F510" s="909"/>
      <c r="G510" s="909"/>
      <c r="H510" s="909"/>
      <c r="I510" s="909"/>
      <c r="J510" s="325" t="str">
        <f>IF(基本情報入力シート!M549="","",基本情報入力シート!M549)</f>
        <v/>
      </c>
      <c r="K510" s="325" t="str">
        <f>IF(基本情報入力シート!R549="","",基本情報入力シート!R549)</f>
        <v/>
      </c>
      <c r="L510" s="325" t="str">
        <f>IF(基本情報入力シート!W549="","",基本情報入力シート!W549)</f>
        <v/>
      </c>
      <c r="M510" s="335" t="str">
        <f>IF(基本情報入力シート!X549="","",基本情報入力シート!X549)</f>
        <v/>
      </c>
      <c r="N510" s="339" t="str">
        <f>IF(基本情報入力シート!Y549="","",基本情報入力シート!Y549)</f>
        <v/>
      </c>
      <c r="O510" s="44"/>
      <c r="P510" s="1011"/>
      <c r="Q510" s="1011"/>
      <c r="R510" s="475" t="str">
        <f>IFERROR(IF(OR('別紙様式3-2（４・５月）'!Z512="ベア加算",'別紙様式3-2（４・５月）'!R512=""),"",P510*VLOOKUP(N510,【参考】数式用!$AD$2:$AH$37,MATCH(O510,【参考】数式用!$K$4:$N$4,0)+1,0)),"")</f>
        <v/>
      </c>
      <c r="S510" s="54"/>
      <c r="T510" s="1011"/>
      <c r="U510" s="1011"/>
      <c r="V510" s="483" t="str">
        <f>IFERROR(IF(AND('別紙様式3-2（４・５月）'!O512="",O510&lt;&gt;""),P510,P510*VLOOKUP(AF510,【参考】数式用4!$EY$3:$GF$106,MATCH(N510,【参考】数式用4!$EY$2:$GF$2,0))),"")</f>
        <v/>
      </c>
      <c r="W510" s="44"/>
      <c r="X510" s="464"/>
      <c r="Y510" s="992" t="str">
        <f>IFERROR(IF(OR('別紙様式3-2（４・５月）'!R512="",'別紙様式3-2（４・５月）'!Z512="ベア加算"),"",X510*VLOOKUP(N510,【参考】数式用!$AD$2:$AH$37,MATCH(W510,【参考】数式用!$K$4:$N$4,0)+1,0)),"")</f>
        <v/>
      </c>
      <c r="Z510" s="992"/>
      <c r="AA510" s="54"/>
      <c r="AB510" s="464"/>
      <c r="AC510" s="340" t="str">
        <f>IFERROR(IF(AND('別紙様式3-2（４・５月）'!O512="",W510&lt;&gt;"",W510&lt;&gt;"―"),X510,X510*VLOOKUP(AG510,【参考】数式用4!$EY$3:$GF$106,MATCH(N510,【参考】数式用4!$EY$2:$GF$2,0))),"")</f>
        <v/>
      </c>
      <c r="AD510" s="462" t="str">
        <f t="shared" si="14"/>
        <v/>
      </c>
      <c r="AE510" s="420" t="str">
        <f t="shared" si="15"/>
        <v/>
      </c>
      <c r="AF510" s="333" t="str">
        <f>IF(O510="","",'別紙様式3-2（４・５月）'!O512&amp;'別紙様式3-2（４・５月）'!P512&amp;'別紙様式3-2（４・５月）'!Q512&amp;"から"&amp;O510)</f>
        <v/>
      </c>
      <c r="AG510" s="333" t="str">
        <f>IF(OR(W510="",W510="―"),"",'別紙様式3-2（４・５月）'!O512&amp;'別紙様式3-2（４・５月）'!P512&amp;'別紙様式3-2（４・５月）'!Q512&amp;"から"&amp;W510)</f>
        <v/>
      </c>
      <c r="AH510" s="306"/>
      <c r="AI510" s="306"/>
      <c r="AJ510" s="306"/>
      <c r="AK510" s="306"/>
      <c r="AL510" s="306"/>
      <c r="AM510" s="306"/>
      <c r="AN510" s="306"/>
      <c r="AO510" s="306"/>
    </row>
    <row r="511" spans="1:41" customFormat="1" ht="25" customHeight="1">
      <c r="A511" s="334">
        <v>494</v>
      </c>
      <c r="B511" s="909" t="str">
        <f>IF(基本情報入力シート!C550="","",基本情報入力シート!C550)</f>
        <v/>
      </c>
      <c r="C511" s="909"/>
      <c r="D511" s="909"/>
      <c r="E511" s="909"/>
      <c r="F511" s="909"/>
      <c r="G511" s="909"/>
      <c r="H511" s="909"/>
      <c r="I511" s="909"/>
      <c r="J511" s="325" t="str">
        <f>IF(基本情報入力シート!M550="","",基本情報入力シート!M550)</f>
        <v/>
      </c>
      <c r="K511" s="325" t="str">
        <f>IF(基本情報入力シート!R550="","",基本情報入力シート!R550)</f>
        <v/>
      </c>
      <c r="L511" s="325" t="str">
        <f>IF(基本情報入力シート!W550="","",基本情報入力シート!W550)</f>
        <v/>
      </c>
      <c r="M511" s="335" t="str">
        <f>IF(基本情報入力シート!X550="","",基本情報入力シート!X550)</f>
        <v/>
      </c>
      <c r="N511" s="339" t="str">
        <f>IF(基本情報入力シート!Y550="","",基本情報入力シート!Y550)</f>
        <v/>
      </c>
      <c r="O511" s="44"/>
      <c r="P511" s="1011"/>
      <c r="Q511" s="1011"/>
      <c r="R511" s="475" t="str">
        <f>IFERROR(IF(OR('別紙様式3-2（４・５月）'!Z513="ベア加算",'別紙様式3-2（４・５月）'!R513=""),"",P511*VLOOKUP(N511,【参考】数式用!$AD$2:$AH$37,MATCH(O511,【参考】数式用!$K$4:$N$4,0)+1,0)),"")</f>
        <v/>
      </c>
      <c r="S511" s="54"/>
      <c r="T511" s="1011"/>
      <c r="U511" s="1011"/>
      <c r="V511" s="483" t="str">
        <f>IFERROR(IF(AND('別紙様式3-2（４・５月）'!O513="",O511&lt;&gt;""),P511,P511*VLOOKUP(AF511,【参考】数式用4!$EY$3:$GF$106,MATCH(N511,【参考】数式用4!$EY$2:$GF$2,0))),"")</f>
        <v/>
      </c>
      <c r="W511" s="44"/>
      <c r="X511" s="464"/>
      <c r="Y511" s="992" t="str">
        <f>IFERROR(IF(OR('別紙様式3-2（４・５月）'!R513="",'別紙様式3-2（４・５月）'!Z513="ベア加算"),"",X511*VLOOKUP(N511,【参考】数式用!$AD$2:$AH$37,MATCH(W511,【参考】数式用!$K$4:$N$4,0)+1,0)),"")</f>
        <v/>
      </c>
      <c r="Z511" s="992"/>
      <c r="AA511" s="54"/>
      <c r="AB511" s="464"/>
      <c r="AC511" s="340" t="str">
        <f>IFERROR(IF(AND('別紙様式3-2（４・５月）'!O513="",W511&lt;&gt;"",W511&lt;&gt;"―"),X511,X511*VLOOKUP(AG511,【参考】数式用4!$EY$3:$GF$106,MATCH(N511,【参考】数式用4!$EY$2:$GF$2,0))),"")</f>
        <v/>
      </c>
      <c r="AD511" s="462" t="str">
        <f t="shared" si="14"/>
        <v/>
      </c>
      <c r="AE511" s="420" t="str">
        <f t="shared" si="15"/>
        <v/>
      </c>
      <c r="AF511" s="333" t="str">
        <f>IF(O511="","",'別紙様式3-2（４・５月）'!O513&amp;'別紙様式3-2（４・５月）'!P513&amp;'別紙様式3-2（４・５月）'!Q513&amp;"から"&amp;O511)</f>
        <v/>
      </c>
      <c r="AG511" s="333" t="str">
        <f>IF(OR(W511="",W511="―"),"",'別紙様式3-2（４・５月）'!O513&amp;'別紙様式3-2（４・５月）'!P513&amp;'別紙様式3-2（４・５月）'!Q513&amp;"から"&amp;W511)</f>
        <v/>
      </c>
      <c r="AH511" s="306"/>
      <c r="AI511" s="306"/>
      <c r="AJ511" s="306"/>
      <c r="AK511" s="306"/>
      <c r="AL511" s="306"/>
      <c r="AM511" s="306"/>
      <c r="AN511" s="306"/>
      <c r="AO511" s="306"/>
    </row>
    <row r="512" spans="1:41" customFormat="1" ht="25" customHeight="1">
      <c r="A512" s="334">
        <v>495</v>
      </c>
      <c r="B512" s="909" t="str">
        <f>IF(基本情報入力シート!C551="","",基本情報入力シート!C551)</f>
        <v/>
      </c>
      <c r="C512" s="909"/>
      <c r="D512" s="909"/>
      <c r="E512" s="909"/>
      <c r="F512" s="909"/>
      <c r="G512" s="909"/>
      <c r="H512" s="909"/>
      <c r="I512" s="909"/>
      <c r="J512" s="325" t="str">
        <f>IF(基本情報入力シート!M551="","",基本情報入力シート!M551)</f>
        <v/>
      </c>
      <c r="K512" s="325" t="str">
        <f>IF(基本情報入力シート!R551="","",基本情報入力シート!R551)</f>
        <v/>
      </c>
      <c r="L512" s="325" t="str">
        <f>IF(基本情報入力シート!W551="","",基本情報入力シート!W551)</f>
        <v/>
      </c>
      <c r="M512" s="335" t="str">
        <f>IF(基本情報入力シート!X551="","",基本情報入力シート!X551)</f>
        <v/>
      </c>
      <c r="N512" s="339" t="str">
        <f>IF(基本情報入力シート!Y551="","",基本情報入力シート!Y551)</f>
        <v/>
      </c>
      <c r="O512" s="44"/>
      <c r="P512" s="1011"/>
      <c r="Q512" s="1011"/>
      <c r="R512" s="475" t="str">
        <f>IFERROR(IF(OR('別紙様式3-2（４・５月）'!Z514="ベア加算",'別紙様式3-2（４・５月）'!R514=""),"",P512*VLOOKUP(N512,【参考】数式用!$AD$2:$AH$37,MATCH(O512,【参考】数式用!$K$4:$N$4,0)+1,0)),"")</f>
        <v/>
      </c>
      <c r="S512" s="54"/>
      <c r="T512" s="1011"/>
      <c r="U512" s="1011"/>
      <c r="V512" s="483" t="str">
        <f>IFERROR(IF(AND('別紙様式3-2（４・５月）'!O514="",O512&lt;&gt;""),P512,P512*VLOOKUP(AF512,【参考】数式用4!$EY$3:$GF$106,MATCH(N512,【参考】数式用4!$EY$2:$GF$2,0))),"")</f>
        <v/>
      </c>
      <c r="W512" s="44"/>
      <c r="X512" s="464"/>
      <c r="Y512" s="992" t="str">
        <f>IFERROR(IF(OR('別紙様式3-2（４・５月）'!R514="",'別紙様式3-2（４・５月）'!Z514="ベア加算"),"",X512*VLOOKUP(N512,【参考】数式用!$AD$2:$AH$37,MATCH(W512,【参考】数式用!$K$4:$N$4,0)+1,0)),"")</f>
        <v/>
      </c>
      <c r="Z512" s="992"/>
      <c r="AA512" s="54"/>
      <c r="AB512" s="464"/>
      <c r="AC512" s="340" t="str">
        <f>IFERROR(IF(AND('別紙様式3-2（４・５月）'!O514="",W512&lt;&gt;"",W512&lt;&gt;"―"),X512,X512*VLOOKUP(AG512,【参考】数式用4!$EY$3:$GF$106,MATCH(N512,【参考】数式用4!$EY$2:$GF$2,0))),"")</f>
        <v/>
      </c>
      <c r="AD512" s="462" t="str">
        <f t="shared" si="14"/>
        <v/>
      </c>
      <c r="AE512" s="420" t="str">
        <f t="shared" si="15"/>
        <v/>
      </c>
      <c r="AF512" s="333" t="str">
        <f>IF(O512="","",'別紙様式3-2（４・５月）'!O514&amp;'別紙様式3-2（４・５月）'!P514&amp;'別紙様式3-2（４・５月）'!Q514&amp;"から"&amp;O512)</f>
        <v/>
      </c>
      <c r="AG512" s="333" t="str">
        <f>IF(OR(W512="",W512="―"),"",'別紙様式3-2（４・５月）'!O514&amp;'別紙様式3-2（４・５月）'!P514&amp;'別紙様式3-2（４・５月）'!Q514&amp;"から"&amp;W512)</f>
        <v/>
      </c>
      <c r="AH512" s="306"/>
      <c r="AI512" s="306"/>
      <c r="AJ512" s="306"/>
      <c r="AK512" s="306"/>
      <c r="AL512" s="306"/>
      <c r="AM512" s="306"/>
      <c r="AN512" s="306"/>
      <c r="AO512" s="306"/>
    </row>
    <row r="513" spans="1:41" customFormat="1" ht="25" customHeight="1">
      <c r="A513" s="334">
        <v>496</v>
      </c>
      <c r="B513" s="909" t="str">
        <f>IF(基本情報入力シート!C552="","",基本情報入力シート!C552)</f>
        <v/>
      </c>
      <c r="C513" s="909"/>
      <c r="D513" s="909"/>
      <c r="E513" s="909"/>
      <c r="F513" s="909"/>
      <c r="G513" s="909"/>
      <c r="H513" s="909"/>
      <c r="I513" s="909"/>
      <c r="J513" s="325" t="str">
        <f>IF(基本情報入力シート!M552="","",基本情報入力シート!M552)</f>
        <v/>
      </c>
      <c r="K513" s="325" t="str">
        <f>IF(基本情報入力シート!R552="","",基本情報入力シート!R552)</f>
        <v/>
      </c>
      <c r="L513" s="325" t="str">
        <f>IF(基本情報入力シート!W552="","",基本情報入力シート!W552)</f>
        <v/>
      </c>
      <c r="M513" s="335" t="str">
        <f>IF(基本情報入力シート!X552="","",基本情報入力シート!X552)</f>
        <v/>
      </c>
      <c r="N513" s="339" t="str">
        <f>IF(基本情報入力シート!Y552="","",基本情報入力シート!Y552)</f>
        <v/>
      </c>
      <c r="O513" s="44"/>
      <c r="P513" s="1011"/>
      <c r="Q513" s="1011"/>
      <c r="R513" s="475" t="str">
        <f>IFERROR(IF(OR('別紙様式3-2（４・５月）'!Z515="ベア加算",'別紙様式3-2（４・５月）'!R515=""),"",P513*VLOOKUP(N513,【参考】数式用!$AD$2:$AH$37,MATCH(O513,【参考】数式用!$K$4:$N$4,0)+1,0)),"")</f>
        <v/>
      </c>
      <c r="S513" s="54"/>
      <c r="T513" s="1011"/>
      <c r="U513" s="1011"/>
      <c r="V513" s="483" t="str">
        <f>IFERROR(IF(AND('別紙様式3-2（４・５月）'!O515="",O513&lt;&gt;""),P513,P513*VLOOKUP(AF513,【参考】数式用4!$EY$3:$GF$106,MATCH(N513,【参考】数式用4!$EY$2:$GF$2,0))),"")</f>
        <v/>
      </c>
      <c r="W513" s="44"/>
      <c r="X513" s="464"/>
      <c r="Y513" s="992" t="str">
        <f>IFERROR(IF(OR('別紙様式3-2（４・５月）'!R515="",'別紙様式3-2（４・５月）'!Z515="ベア加算"),"",X513*VLOOKUP(N513,【参考】数式用!$AD$2:$AH$37,MATCH(W513,【参考】数式用!$K$4:$N$4,0)+1,0)),"")</f>
        <v/>
      </c>
      <c r="Z513" s="992"/>
      <c r="AA513" s="54"/>
      <c r="AB513" s="464"/>
      <c r="AC513" s="340" t="str">
        <f>IFERROR(IF(AND('別紙様式3-2（４・５月）'!O515="",W513&lt;&gt;"",W513&lt;&gt;"―"),X513,X513*VLOOKUP(AG513,【参考】数式用4!$EY$3:$GF$106,MATCH(N513,【参考】数式用4!$EY$2:$GF$2,0))),"")</f>
        <v/>
      </c>
      <c r="AD513" s="462" t="str">
        <f t="shared" si="14"/>
        <v/>
      </c>
      <c r="AE513" s="420" t="str">
        <f t="shared" si="15"/>
        <v/>
      </c>
      <c r="AF513" s="333" t="str">
        <f>IF(O513="","",'別紙様式3-2（４・５月）'!O515&amp;'別紙様式3-2（４・５月）'!P515&amp;'別紙様式3-2（４・５月）'!Q515&amp;"から"&amp;O513)</f>
        <v/>
      </c>
      <c r="AG513" s="333" t="str">
        <f>IF(OR(W513="",W513="―"),"",'別紙様式3-2（４・５月）'!O515&amp;'別紙様式3-2（４・５月）'!P515&amp;'別紙様式3-2（４・５月）'!Q515&amp;"から"&amp;W513)</f>
        <v/>
      </c>
      <c r="AH513" s="306"/>
      <c r="AI513" s="306"/>
      <c r="AJ513" s="306"/>
      <c r="AK513" s="306"/>
      <c r="AL513" s="306"/>
      <c r="AM513" s="306"/>
      <c r="AN513" s="306"/>
      <c r="AO513" s="306"/>
    </row>
    <row r="514" spans="1:41" s="324" customFormat="1" ht="25" customHeight="1">
      <c r="A514" s="469" t="s">
        <v>288</v>
      </c>
      <c r="B514" s="909" t="str">
        <f>IF(基本情報入力シート!C553="","",基本情報入力シート!C553)</f>
        <v/>
      </c>
      <c r="C514" s="909"/>
      <c r="D514" s="909"/>
      <c r="E514" s="909"/>
      <c r="F514" s="909"/>
      <c r="G514" s="909"/>
      <c r="H514" s="909"/>
      <c r="I514" s="909"/>
      <c r="J514" s="325" t="str">
        <f>IF(基本情報入力シート!M553="","",基本情報入力シート!M553)</f>
        <v/>
      </c>
      <c r="K514" s="325" t="str">
        <f>IF(基本情報入力シート!R553="","",基本情報入力シート!R553)</f>
        <v/>
      </c>
      <c r="L514" s="325" t="str">
        <f>IF(基本情報入力シート!W553="","",基本情報入力シート!W553)</f>
        <v/>
      </c>
      <c r="M514" s="335" t="str">
        <f>IF(基本情報入力シート!X553="","",基本情報入力シート!X553)</f>
        <v/>
      </c>
      <c r="N514" s="339" t="str">
        <f>IF(基本情報入力シート!Y553="","",基本情報入力シート!Y553)</f>
        <v/>
      </c>
      <c r="O514" s="44"/>
      <c r="P514" s="1011"/>
      <c r="Q514" s="1011"/>
      <c r="R514" s="475" t="str">
        <f>IFERROR(IF(OR('別紙様式3-2（４・５月）'!Z516="ベア加算",'別紙様式3-2（４・５月）'!R516=""),"",P514*VLOOKUP(N514,【参考】数式用!$AD$2:$AH$37,MATCH(O514,【参考】数式用!$K$4:$N$4,0)+1,0)),"")</f>
        <v/>
      </c>
      <c r="S514" s="54"/>
      <c r="T514" s="1011"/>
      <c r="U514" s="1011"/>
      <c r="V514" s="483" t="str">
        <f>IFERROR(IF(AND('別紙様式3-2（４・５月）'!O516="",O514&lt;&gt;""),P514,P514*VLOOKUP(AF514,【参考】数式用4!$EY$3:$GF$106,MATCH(N514,【参考】数式用4!$EY$2:$GF$2,0))),"")</f>
        <v/>
      </c>
      <c r="W514" s="44"/>
      <c r="X514" s="464"/>
      <c r="Y514" s="992" t="str">
        <f>IFERROR(IF(OR('別紙様式3-2（４・５月）'!R516="",'別紙様式3-2（４・５月）'!Z516="ベア加算"),"",X514*VLOOKUP(N514,【参考】数式用!$AD$2:$AH$37,MATCH(W514,【参考】数式用!$K$4:$N$4,0)+1,0)),"")</f>
        <v/>
      </c>
      <c r="Z514" s="992"/>
      <c r="AA514" s="54"/>
      <c r="AB514" s="464"/>
      <c r="AC514" s="340" t="str">
        <f>IFERROR(IF(AND('別紙様式3-2（４・５月）'!O516="",W514&lt;&gt;"",W514&lt;&gt;"―"),X514,X514*VLOOKUP(AG514,【参考】数式用4!$EY$3:$GF$106,MATCH(N514,【参考】数式用4!$EY$2:$GF$2,0))),"")</f>
        <v/>
      </c>
      <c r="AD514" s="462" t="str">
        <f t="shared" si="14"/>
        <v/>
      </c>
      <c r="AE514" s="420" t="str">
        <f t="shared" si="15"/>
        <v/>
      </c>
      <c r="AF514" s="419" t="str">
        <f>IF(O514="","",'別紙様式3-2（４・５月）'!O516&amp;'別紙様式3-2（４・５月）'!P516&amp;'別紙様式3-2（４・５月）'!Q516&amp;"から"&amp;O514)</f>
        <v/>
      </c>
      <c r="AG514" s="333" t="str">
        <f>IF(OR(W514="",W514="―"),"",'別紙様式3-2（４・５月）'!O516&amp;'別紙様式3-2（４・５月）'!P516&amp;'別紙様式3-2（４・５月）'!Q516&amp;"から"&amp;W514)</f>
        <v/>
      </c>
    </row>
    <row r="515" spans="1:41" ht="25" customHeight="1">
      <c r="A515" s="334">
        <v>497</v>
      </c>
      <c r="B515" s="909" t="str">
        <f>IF(基本情報入力シート!C554="","",基本情報入力シート!C554)</f>
        <v/>
      </c>
      <c r="C515" s="909"/>
      <c r="D515" s="909"/>
      <c r="E515" s="909"/>
      <c r="F515" s="909"/>
      <c r="G515" s="909"/>
      <c r="H515" s="909"/>
      <c r="I515" s="909"/>
      <c r="J515" s="325" t="str">
        <f>IF(基本情報入力シート!M554="","",基本情報入力シート!M554)</f>
        <v/>
      </c>
      <c r="K515" s="325" t="str">
        <f>IF(基本情報入力シート!R554="","",基本情報入力シート!R554)</f>
        <v/>
      </c>
      <c r="L515" s="325" t="str">
        <f>IF(基本情報入力シート!W554="","",基本情報入力シート!W554)</f>
        <v/>
      </c>
      <c r="M515" s="335" t="str">
        <f>IF(基本情報入力シート!X554="","",基本情報入力シート!X554)</f>
        <v/>
      </c>
      <c r="N515" s="339" t="str">
        <f>IF(基本情報入力シート!Y554="","",基本情報入力シート!Y554)</f>
        <v/>
      </c>
      <c r="O515" s="44"/>
      <c r="P515" s="1011"/>
      <c r="Q515" s="1011"/>
      <c r="R515" s="475" t="str">
        <f>IFERROR(IF(OR('別紙様式3-2（４・５月）'!Z517="ベア加算",'別紙様式3-2（４・５月）'!R517=""),"",P515*VLOOKUP(N515,【参考】数式用!$AD$2:$AH$37,MATCH(O515,【参考】数式用!$K$4:$N$4,0)+1,0)),"")</f>
        <v/>
      </c>
      <c r="S515" s="54"/>
      <c r="T515" s="1011"/>
      <c r="U515" s="1011"/>
      <c r="V515" s="483" t="str">
        <f>IFERROR(IF(AND('別紙様式3-2（４・５月）'!O517="",O515&lt;&gt;""),P515,P515*VLOOKUP(AF515,【参考】数式用4!$EY$3:$GF$106,MATCH(N515,【参考】数式用4!$EY$2:$GF$2,0))),"")</f>
        <v/>
      </c>
      <c r="W515" s="44"/>
      <c r="X515" s="464"/>
      <c r="Y515" s="992" t="str">
        <f>IFERROR(IF(OR('別紙様式3-2（４・５月）'!R517="",'別紙様式3-2（４・５月）'!Z517="ベア加算"),"",X515*VLOOKUP(N515,【参考】数式用!$AD$2:$AH$37,MATCH(W515,【参考】数式用!$K$4:$N$4,0)+1,0)),"")</f>
        <v/>
      </c>
      <c r="Z515" s="992"/>
      <c r="AA515" s="54"/>
      <c r="AB515" s="464"/>
      <c r="AC515" s="340" t="str">
        <f>IFERROR(IF(AND('別紙様式3-2（４・５月）'!O517="",W515&lt;&gt;"",W515&lt;&gt;"―"),X515,X515*VLOOKUP(AG515,【参考】数式用4!$EY$3:$GF$106,MATCH(N515,【参考】数式用4!$EY$2:$GF$2,0))),"")</f>
        <v/>
      </c>
      <c r="AD515" s="462" t="str">
        <f t="shared" si="14"/>
        <v/>
      </c>
      <c r="AE515" s="420" t="str">
        <f t="shared" si="15"/>
        <v/>
      </c>
      <c r="AF515" s="419" t="str">
        <f>IF(O515="","",'別紙様式3-2（４・５月）'!O517&amp;'別紙様式3-2（４・５月）'!P517&amp;'別紙様式3-2（４・５月）'!Q517&amp;"から"&amp;O515)</f>
        <v/>
      </c>
      <c r="AG515" s="333" t="str">
        <f>IF(OR(W515="",W515="―"),"",'別紙様式3-2（４・５月）'!O517&amp;'別紙様式3-2（４・５月）'!P517&amp;'別紙様式3-2（４・５月）'!Q517&amp;"から"&amp;W515)</f>
        <v/>
      </c>
    </row>
    <row r="516" spans="1:41" ht="25" customHeight="1">
      <c r="A516" s="334">
        <v>498</v>
      </c>
      <c r="B516" s="909" t="str">
        <f>IF(基本情報入力シート!C555="","",基本情報入力シート!C555)</f>
        <v/>
      </c>
      <c r="C516" s="909"/>
      <c r="D516" s="909"/>
      <c r="E516" s="909"/>
      <c r="F516" s="909"/>
      <c r="G516" s="909"/>
      <c r="H516" s="909"/>
      <c r="I516" s="909"/>
      <c r="J516" s="325" t="str">
        <f>IF(基本情報入力シート!M555="","",基本情報入力シート!M555)</f>
        <v/>
      </c>
      <c r="K516" s="325" t="str">
        <f>IF(基本情報入力シート!R555="","",基本情報入力シート!R555)</f>
        <v/>
      </c>
      <c r="L516" s="325" t="str">
        <f>IF(基本情報入力シート!W555="","",基本情報入力シート!W555)</f>
        <v/>
      </c>
      <c r="M516" s="335" t="str">
        <f>IF(基本情報入力シート!X555="","",基本情報入力シート!X555)</f>
        <v/>
      </c>
      <c r="N516" s="339" t="str">
        <f>IF(基本情報入力シート!Y555="","",基本情報入力シート!Y555)</f>
        <v/>
      </c>
      <c r="O516" s="44"/>
      <c r="P516" s="1011"/>
      <c r="Q516" s="1011"/>
      <c r="R516" s="475" t="str">
        <f>IFERROR(IF(OR('別紙様式3-2（４・５月）'!Z518="ベア加算",'別紙様式3-2（４・５月）'!R518=""),"",P516*VLOOKUP(N516,【参考】数式用!$AD$2:$AH$37,MATCH(O516,【参考】数式用!$K$4:$N$4,0)+1,0)),"")</f>
        <v/>
      </c>
      <c r="S516" s="54"/>
      <c r="T516" s="1011"/>
      <c r="U516" s="1011"/>
      <c r="V516" s="483" t="str">
        <f>IFERROR(IF(AND('別紙様式3-2（４・５月）'!O518="",O516&lt;&gt;""),P516,P516*VLOOKUP(AF516,【参考】数式用4!$EY$3:$GF$106,MATCH(N516,【参考】数式用4!$EY$2:$GF$2,0))),"")</f>
        <v/>
      </c>
      <c r="W516" s="44"/>
      <c r="X516" s="464"/>
      <c r="Y516" s="992" t="str">
        <f>IFERROR(IF(OR('別紙様式3-2（４・５月）'!R518="",'別紙様式3-2（４・５月）'!Z518="ベア加算"),"",X516*VLOOKUP(N516,【参考】数式用!$AD$2:$AH$37,MATCH(W516,【参考】数式用!$K$4:$N$4,0)+1,0)),"")</f>
        <v/>
      </c>
      <c r="Z516" s="992"/>
      <c r="AA516" s="54"/>
      <c r="AB516" s="464"/>
      <c r="AC516" s="340" t="str">
        <f>IFERROR(IF(AND('別紙様式3-2（４・５月）'!O518="",W516&lt;&gt;"",W516&lt;&gt;"―"),X516,X516*VLOOKUP(AG516,【参考】数式用4!$EY$3:$GF$106,MATCH(N516,【参考】数式用4!$EY$2:$GF$2,0))),"")</f>
        <v/>
      </c>
      <c r="AD516" s="462" t="str">
        <f t="shared" si="14"/>
        <v/>
      </c>
      <c r="AE516" s="420" t="str">
        <f t="shared" si="15"/>
        <v/>
      </c>
      <c r="AF516" s="419" t="str">
        <f>IF(O516="","",'別紙様式3-2（４・５月）'!O518&amp;'別紙様式3-2（４・５月）'!P518&amp;'別紙様式3-2（４・５月）'!Q518&amp;"から"&amp;O516)</f>
        <v/>
      </c>
      <c r="AG516" s="333" t="str">
        <f>IF(OR(W516="",W516="―"),"",'別紙様式3-2（４・５月）'!O518&amp;'別紙様式3-2（４・５月）'!P518&amp;'別紙様式3-2（４・５月）'!Q518&amp;"から"&amp;W516)</f>
        <v/>
      </c>
    </row>
    <row r="517" spans="1:41" ht="25" customHeight="1">
      <c r="A517" s="334">
        <v>499</v>
      </c>
      <c r="B517" s="909" t="str">
        <f>IF(基本情報入力シート!C556="","",基本情報入力シート!C556)</f>
        <v/>
      </c>
      <c r="C517" s="909"/>
      <c r="D517" s="909"/>
      <c r="E517" s="909"/>
      <c r="F517" s="909"/>
      <c r="G517" s="909"/>
      <c r="H517" s="909"/>
      <c r="I517" s="909"/>
      <c r="J517" s="325" t="str">
        <f>IF(基本情報入力シート!M556="","",基本情報入力シート!M556)</f>
        <v/>
      </c>
      <c r="K517" s="325" t="str">
        <f>IF(基本情報入力シート!R556="","",基本情報入力シート!R556)</f>
        <v/>
      </c>
      <c r="L517" s="325" t="str">
        <f>IF(基本情報入力シート!W556="","",基本情報入力シート!W556)</f>
        <v/>
      </c>
      <c r="M517" s="335" t="str">
        <f>IF(基本情報入力シート!X556="","",基本情報入力シート!X556)</f>
        <v/>
      </c>
      <c r="N517" s="339" t="str">
        <f>IF(基本情報入力シート!Y556="","",基本情報入力シート!Y556)</f>
        <v/>
      </c>
      <c r="O517" s="44"/>
      <c r="P517" s="1011"/>
      <c r="Q517" s="1011"/>
      <c r="R517" s="475" t="str">
        <f>IFERROR(IF(OR('別紙様式3-2（４・５月）'!Z519="ベア加算",'別紙様式3-2（４・５月）'!R519=""),"",P517*VLOOKUP(N517,【参考】数式用!$AD$2:$AH$37,MATCH(O517,【参考】数式用!$K$4:$N$4,0)+1,0)),"")</f>
        <v/>
      </c>
      <c r="S517" s="54"/>
      <c r="T517" s="1011"/>
      <c r="U517" s="1011"/>
      <c r="V517" s="483" t="str">
        <f>IFERROR(IF(AND('別紙様式3-2（４・５月）'!O519="",O517&lt;&gt;""),P517,P517*VLOOKUP(AF517,【参考】数式用4!$EY$3:$GF$106,MATCH(N517,【参考】数式用4!$EY$2:$GF$2,0))),"")</f>
        <v/>
      </c>
      <c r="W517" s="44"/>
      <c r="X517" s="464"/>
      <c r="Y517" s="992" t="str">
        <f>IFERROR(IF(OR('別紙様式3-2（４・５月）'!R519="",'別紙様式3-2（４・５月）'!Z519="ベア加算"),"",X517*VLOOKUP(N517,【参考】数式用!$AD$2:$AH$37,MATCH(W517,【参考】数式用!$K$4:$N$4,0)+1,0)),"")</f>
        <v/>
      </c>
      <c r="Z517" s="992"/>
      <c r="AA517" s="54"/>
      <c r="AB517" s="464"/>
      <c r="AC517" s="340" t="str">
        <f>IFERROR(IF(AND('別紙様式3-2（４・５月）'!O519="",W517&lt;&gt;"",W517&lt;&gt;"―"),X517,X517*VLOOKUP(AG517,【参考】数式用4!$EY$3:$GF$106,MATCH(N517,【参考】数式用4!$EY$2:$GF$2,0))),"")</f>
        <v/>
      </c>
      <c r="AD517" s="462" t="str">
        <f t="shared" si="14"/>
        <v/>
      </c>
      <c r="AE517" s="420" t="str">
        <f t="shared" si="15"/>
        <v/>
      </c>
      <c r="AF517" s="333" t="str">
        <f>IF(O517="","",'別紙様式3-2（４・５月）'!O519&amp;'別紙様式3-2（４・５月）'!P519&amp;'別紙様式3-2（４・５月）'!Q519&amp;"から"&amp;O517)</f>
        <v/>
      </c>
      <c r="AG517" s="333" t="str">
        <f>IF(OR(W517="",W517="―"),"",'別紙様式3-2（４・５月）'!O519&amp;'別紙様式3-2（４・５月）'!P519&amp;'別紙様式3-2（４・５月）'!Q519&amp;"から"&amp;W517)</f>
        <v/>
      </c>
    </row>
    <row r="518" spans="1:41" ht="25" customHeight="1">
      <c r="A518" s="334">
        <v>500</v>
      </c>
      <c r="B518" s="909" t="str">
        <f>IF(基本情報入力シート!C557="","",基本情報入力シート!C557)</f>
        <v/>
      </c>
      <c r="C518" s="909"/>
      <c r="D518" s="909"/>
      <c r="E518" s="909"/>
      <c r="F518" s="909"/>
      <c r="G518" s="909"/>
      <c r="H518" s="909"/>
      <c r="I518" s="909"/>
      <c r="J518" s="325" t="str">
        <f>IF(基本情報入力シート!M557="","",基本情報入力シート!M557)</f>
        <v/>
      </c>
      <c r="K518" s="325" t="str">
        <f>IF(基本情報入力シート!R557="","",基本情報入力シート!R557)</f>
        <v/>
      </c>
      <c r="L518" s="325" t="str">
        <f>IF(基本情報入力シート!W557="","",基本情報入力シート!W557)</f>
        <v/>
      </c>
      <c r="M518" s="335" t="str">
        <f>IF(基本情報入力シート!X557="","",基本情報入力シート!X557)</f>
        <v/>
      </c>
      <c r="N518" s="339" t="str">
        <f>IF(基本情報入力シート!Y557="","",基本情報入力シート!Y557)</f>
        <v/>
      </c>
      <c r="O518" s="44"/>
      <c r="P518" s="1011"/>
      <c r="Q518" s="1011"/>
      <c r="R518" s="475" t="str">
        <f>IFERROR(IF(OR('別紙様式3-2（４・５月）'!Z520="ベア加算",'別紙様式3-2（４・５月）'!R520=""),"",P518*VLOOKUP(N518,【参考】数式用!$AD$2:$AH$37,MATCH(O518,【参考】数式用!$K$4:$N$4,0)+1,0)),"")</f>
        <v/>
      </c>
      <c r="S518" s="54"/>
      <c r="T518" s="1011"/>
      <c r="U518" s="1011"/>
      <c r="V518" s="483" t="str">
        <f>IFERROR(IF(AND('別紙様式3-2（４・５月）'!O520="",O518&lt;&gt;""),P518,P518*VLOOKUP(AF518,【参考】数式用4!$EY$3:$GF$106,MATCH(N518,【参考】数式用4!$EY$2:$GF$2,0))),"")</f>
        <v/>
      </c>
      <c r="W518" s="44"/>
      <c r="X518" s="464"/>
      <c r="Y518" s="992" t="str">
        <f>IFERROR(IF(OR('別紙様式3-2（４・５月）'!R520="",'別紙様式3-2（４・５月）'!Z520="ベア加算"),"",X518*VLOOKUP(N518,【参考】数式用!$AD$2:$AH$37,MATCH(W518,【参考】数式用!$K$4:$N$4,0)+1,0)),"")</f>
        <v/>
      </c>
      <c r="Z518" s="992"/>
      <c r="AA518" s="54"/>
      <c r="AB518" s="464"/>
      <c r="AC518" s="340" t="str">
        <f>IFERROR(IF(AND('別紙様式3-2（４・５月）'!O520="",W518&lt;&gt;"",W518&lt;&gt;"―"),X518,X518*VLOOKUP(AG518,【参考】数式用4!$EY$3:$GF$106,MATCH(N518,【参考】数式用4!$EY$2:$GF$2,0))),"")</f>
        <v/>
      </c>
      <c r="AD518" s="462" t="str">
        <f t="shared" si="14"/>
        <v/>
      </c>
      <c r="AE518" s="420" t="str">
        <f t="shared" si="15"/>
        <v/>
      </c>
      <c r="AF518" s="333" t="str">
        <f>IF(O518="","",'別紙様式3-2（４・５月）'!O520&amp;'別紙様式3-2（４・５月）'!P520&amp;'別紙様式3-2（４・５月）'!Q520&amp;"から"&amp;O518)</f>
        <v/>
      </c>
      <c r="AG518" s="333" t="str">
        <f>IF(OR(W518="",W518="―"),"",'別紙様式3-2（４・５月）'!O520&amp;'別紙様式3-2（４・５月）'!P520&amp;'別紙様式3-2（４・５月）'!Q520&amp;"から"&amp;W518)</f>
        <v/>
      </c>
    </row>
    <row r="519" spans="1:41" ht="25" customHeight="1">
      <c r="A519" s="334">
        <v>501</v>
      </c>
      <c r="B519" s="909" t="str">
        <f>IF(基本情報入力シート!C558="","",基本情報入力シート!C558)</f>
        <v/>
      </c>
      <c r="C519" s="909"/>
      <c r="D519" s="909"/>
      <c r="E519" s="909"/>
      <c r="F519" s="909"/>
      <c r="G519" s="909"/>
      <c r="H519" s="909"/>
      <c r="I519" s="909"/>
      <c r="J519" s="325" t="str">
        <f>IF(基本情報入力シート!M558="","",基本情報入力シート!M558)</f>
        <v/>
      </c>
      <c r="K519" s="325" t="str">
        <f>IF(基本情報入力シート!R558="","",基本情報入力シート!R558)</f>
        <v/>
      </c>
      <c r="L519" s="325" t="str">
        <f>IF(基本情報入力シート!W558="","",基本情報入力シート!W558)</f>
        <v/>
      </c>
      <c r="M519" s="335" t="str">
        <f>IF(基本情報入力シート!X558="","",基本情報入力シート!X558)</f>
        <v/>
      </c>
      <c r="N519" s="339" t="str">
        <f>IF(基本情報入力シート!Y558="","",基本情報入力シート!Y558)</f>
        <v/>
      </c>
      <c r="O519" s="44"/>
      <c r="P519" s="1011"/>
      <c r="Q519" s="1011"/>
      <c r="R519" s="475" t="str">
        <f>IFERROR(IF(OR('別紙様式3-2（４・５月）'!Z521="ベア加算",'別紙様式3-2（４・５月）'!R521=""),"",P519*VLOOKUP(N519,【参考】数式用!$AD$2:$AH$37,MATCH(O519,【参考】数式用!$K$4:$N$4,0)+1,0)),"")</f>
        <v/>
      </c>
      <c r="S519" s="54"/>
      <c r="T519" s="1011"/>
      <c r="U519" s="1011"/>
      <c r="V519" s="483" t="str">
        <f>IFERROR(IF(AND('別紙様式3-2（４・５月）'!O521="",O519&lt;&gt;""),P519,P519*VLOOKUP(AF519,【参考】数式用4!$EY$3:$GF$106,MATCH(N519,【参考】数式用4!$EY$2:$GF$2,0))),"")</f>
        <v/>
      </c>
      <c r="W519" s="44"/>
      <c r="X519" s="464"/>
      <c r="Y519" s="992" t="str">
        <f>IFERROR(IF(OR('別紙様式3-2（４・５月）'!R521="",'別紙様式3-2（４・５月）'!Z521="ベア加算"),"",X519*VLOOKUP(N519,【参考】数式用!$AD$2:$AH$37,MATCH(W519,【参考】数式用!$K$4:$N$4,0)+1,0)),"")</f>
        <v/>
      </c>
      <c r="Z519" s="992"/>
      <c r="AA519" s="54"/>
      <c r="AB519" s="464"/>
      <c r="AC519" s="340" t="str">
        <f>IFERROR(IF(AND('別紙様式3-2（４・５月）'!O521="",W519&lt;&gt;"",W519&lt;&gt;"―"),X519,X519*VLOOKUP(AG519,【参考】数式用4!$EY$3:$GF$106,MATCH(N519,【参考】数式用4!$EY$2:$GF$2,0))),"")</f>
        <v/>
      </c>
      <c r="AD519" s="462" t="str">
        <f t="shared" si="14"/>
        <v/>
      </c>
      <c r="AE519" s="420" t="str">
        <f t="shared" si="15"/>
        <v/>
      </c>
      <c r="AF519" s="333" t="str">
        <f>IF(O519="","",'別紙様式3-2（４・５月）'!O521&amp;'別紙様式3-2（４・５月）'!P521&amp;'別紙様式3-2（４・５月）'!Q521&amp;"から"&amp;O519)</f>
        <v/>
      </c>
      <c r="AG519" s="333" t="str">
        <f>IF(OR(W519="",W519="―"),"",'別紙様式3-2（４・５月）'!O521&amp;'別紙様式3-2（４・５月）'!P521&amp;'別紙様式3-2（４・５月）'!Q521&amp;"から"&amp;W519)</f>
        <v/>
      </c>
    </row>
    <row r="520" spans="1:41" ht="25" customHeight="1">
      <c r="A520" s="334">
        <v>502</v>
      </c>
      <c r="B520" s="909" t="str">
        <f>IF(基本情報入力シート!C559="","",基本情報入力シート!C559)</f>
        <v/>
      </c>
      <c r="C520" s="909"/>
      <c r="D520" s="909"/>
      <c r="E520" s="909"/>
      <c r="F520" s="909"/>
      <c r="G520" s="909"/>
      <c r="H520" s="909"/>
      <c r="I520" s="909"/>
      <c r="J520" s="325" t="str">
        <f>IF(基本情報入力シート!M559="","",基本情報入力シート!M559)</f>
        <v/>
      </c>
      <c r="K520" s="325" t="str">
        <f>IF(基本情報入力シート!R559="","",基本情報入力シート!R559)</f>
        <v/>
      </c>
      <c r="L520" s="325" t="str">
        <f>IF(基本情報入力シート!W559="","",基本情報入力シート!W559)</f>
        <v/>
      </c>
      <c r="M520" s="335" t="str">
        <f>IF(基本情報入力シート!X559="","",基本情報入力シート!X559)</f>
        <v/>
      </c>
      <c r="N520" s="339" t="str">
        <f>IF(基本情報入力シート!Y559="","",基本情報入力シート!Y559)</f>
        <v/>
      </c>
      <c r="O520" s="44"/>
      <c r="P520" s="1011"/>
      <c r="Q520" s="1011"/>
      <c r="R520" s="475" t="str">
        <f>IFERROR(IF(OR('別紙様式3-2（４・５月）'!Z522="ベア加算",'別紙様式3-2（４・５月）'!R522=""),"",P520*VLOOKUP(N520,【参考】数式用!$AD$2:$AH$37,MATCH(O520,【参考】数式用!$K$4:$N$4,0)+1,0)),"")</f>
        <v/>
      </c>
      <c r="S520" s="54"/>
      <c r="T520" s="1011"/>
      <c r="U520" s="1011"/>
      <c r="V520" s="483" t="str">
        <f>IFERROR(IF(AND('別紙様式3-2（４・５月）'!O522="",O520&lt;&gt;""),P520,P520*VLOOKUP(AF520,【参考】数式用4!$EY$3:$GF$106,MATCH(N520,【参考】数式用4!$EY$2:$GF$2,0))),"")</f>
        <v/>
      </c>
      <c r="W520" s="44"/>
      <c r="X520" s="464"/>
      <c r="Y520" s="992" t="str">
        <f>IFERROR(IF(OR('別紙様式3-2（４・５月）'!R522="",'別紙様式3-2（４・５月）'!Z522="ベア加算"),"",X520*VLOOKUP(N520,【参考】数式用!$AD$2:$AH$37,MATCH(W520,【参考】数式用!$K$4:$N$4,0)+1,0)),"")</f>
        <v/>
      </c>
      <c r="Z520" s="992"/>
      <c r="AA520" s="54"/>
      <c r="AB520" s="464"/>
      <c r="AC520" s="340" t="str">
        <f>IFERROR(IF(AND('別紙様式3-2（４・５月）'!O522="",W520&lt;&gt;"",W520&lt;&gt;"―"),X520,X520*VLOOKUP(AG520,【参考】数式用4!$EY$3:$GF$106,MATCH(N520,【参考】数式用4!$EY$2:$GF$2,0))),"")</f>
        <v/>
      </c>
      <c r="AD520" s="462" t="str">
        <f t="shared" si="14"/>
        <v/>
      </c>
      <c r="AE520" s="420" t="str">
        <f t="shared" si="15"/>
        <v/>
      </c>
      <c r="AF520" s="333" t="str">
        <f>IF(O520="","",'別紙様式3-2（４・５月）'!O522&amp;'別紙様式3-2（４・５月）'!P522&amp;'別紙様式3-2（４・５月）'!Q522&amp;"から"&amp;O520)</f>
        <v/>
      </c>
      <c r="AG520" s="333" t="str">
        <f>IF(OR(W520="",W520="―"),"",'別紙様式3-2（４・５月）'!O522&amp;'別紙様式3-2（４・５月）'!P522&amp;'別紙様式3-2（４・５月）'!Q522&amp;"から"&amp;W520)</f>
        <v/>
      </c>
    </row>
    <row r="521" spans="1:41" ht="25" customHeight="1">
      <c r="A521" s="334">
        <v>503</v>
      </c>
      <c r="B521" s="909" t="str">
        <f>IF(基本情報入力シート!C560="","",基本情報入力シート!C560)</f>
        <v/>
      </c>
      <c r="C521" s="909"/>
      <c r="D521" s="909"/>
      <c r="E521" s="909"/>
      <c r="F521" s="909"/>
      <c r="G521" s="909"/>
      <c r="H521" s="909"/>
      <c r="I521" s="909"/>
      <c r="J521" s="325" t="str">
        <f>IF(基本情報入力シート!M560="","",基本情報入力シート!M560)</f>
        <v/>
      </c>
      <c r="K521" s="325" t="str">
        <f>IF(基本情報入力シート!R560="","",基本情報入力シート!R560)</f>
        <v/>
      </c>
      <c r="L521" s="325" t="str">
        <f>IF(基本情報入力シート!W560="","",基本情報入力シート!W560)</f>
        <v/>
      </c>
      <c r="M521" s="335" t="str">
        <f>IF(基本情報入力シート!X560="","",基本情報入力シート!X560)</f>
        <v/>
      </c>
      <c r="N521" s="339" t="str">
        <f>IF(基本情報入力シート!Y560="","",基本情報入力シート!Y560)</f>
        <v/>
      </c>
      <c r="O521" s="44"/>
      <c r="P521" s="1011"/>
      <c r="Q521" s="1011"/>
      <c r="R521" s="475" t="str">
        <f>IFERROR(IF(OR('別紙様式3-2（４・５月）'!Z523="ベア加算",'別紙様式3-2（４・５月）'!R523=""),"",P521*VLOOKUP(N521,【参考】数式用!$AD$2:$AH$37,MATCH(O521,【参考】数式用!$K$4:$N$4,0)+1,0)),"")</f>
        <v/>
      </c>
      <c r="S521" s="54"/>
      <c r="T521" s="1011"/>
      <c r="U521" s="1011"/>
      <c r="V521" s="483" t="str">
        <f>IFERROR(IF(AND('別紙様式3-2（４・５月）'!O523="",O521&lt;&gt;""),P521,P521*VLOOKUP(AF521,【参考】数式用4!$EY$3:$GF$106,MATCH(N521,【参考】数式用4!$EY$2:$GF$2,0))),"")</f>
        <v/>
      </c>
      <c r="W521" s="44"/>
      <c r="X521" s="464"/>
      <c r="Y521" s="992" t="str">
        <f>IFERROR(IF(OR('別紙様式3-2（４・５月）'!R523="",'別紙様式3-2（４・５月）'!Z523="ベア加算"),"",X521*VLOOKUP(N521,【参考】数式用!$AD$2:$AH$37,MATCH(W521,【参考】数式用!$K$4:$N$4,0)+1,0)),"")</f>
        <v/>
      </c>
      <c r="Z521" s="992"/>
      <c r="AA521" s="54"/>
      <c r="AB521" s="464"/>
      <c r="AC521" s="340" t="str">
        <f>IFERROR(IF(AND('別紙様式3-2（４・５月）'!O523="",W521&lt;&gt;"",W521&lt;&gt;"―"),X521,X521*VLOOKUP(AG521,【参考】数式用4!$EY$3:$GF$106,MATCH(N521,【参考】数式用4!$EY$2:$GF$2,0))),"")</f>
        <v/>
      </c>
      <c r="AD521" s="462" t="str">
        <f t="shared" si="14"/>
        <v/>
      </c>
      <c r="AE521" s="420" t="str">
        <f t="shared" si="15"/>
        <v/>
      </c>
      <c r="AF521" s="333" t="str">
        <f>IF(O521="","",'別紙様式3-2（４・５月）'!O523&amp;'別紙様式3-2（４・５月）'!P523&amp;'別紙様式3-2（４・５月）'!Q523&amp;"から"&amp;O521)</f>
        <v/>
      </c>
      <c r="AG521" s="333" t="str">
        <f>IF(OR(W521="",W521="―"),"",'別紙様式3-2（４・５月）'!O523&amp;'別紙様式3-2（４・５月）'!P523&amp;'別紙様式3-2（４・５月）'!Q523&amp;"から"&amp;W521)</f>
        <v/>
      </c>
    </row>
    <row r="522" spans="1:41" ht="25" customHeight="1">
      <c r="A522" s="334">
        <v>504</v>
      </c>
      <c r="B522" s="909" t="str">
        <f>IF(基本情報入力シート!C561="","",基本情報入力シート!C561)</f>
        <v/>
      </c>
      <c r="C522" s="909"/>
      <c r="D522" s="909"/>
      <c r="E522" s="909"/>
      <c r="F522" s="909"/>
      <c r="G522" s="909"/>
      <c r="H522" s="909"/>
      <c r="I522" s="909"/>
      <c r="J522" s="325" t="str">
        <f>IF(基本情報入力シート!M561="","",基本情報入力シート!M561)</f>
        <v/>
      </c>
      <c r="K522" s="325" t="str">
        <f>IF(基本情報入力シート!R561="","",基本情報入力シート!R561)</f>
        <v/>
      </c>
      <c r="L522" s="325" t="str">
        <f>IF(基本情報入力シート!W561="","",基本情報入力シート!W561)</f>
        <v/>
      </c>
      <c r="M522" s="335" t="str">
        <f>IF(基本情報入力シート!X561="","",基本情報入力シート!X561)</f>
        <v/>
      </c>
      <c r="N522" s="339" t="str">
        <f>IF(基本情報入力シート!Y561="","",基本情報入力シート!Y561)</f>
        <v/>
      </c>
      <c r="O522" s="44"/>
      <c r="P522" s="1011"/>
      <c r="Q522" s="1011"/>
      <c r="R522" s="475" t="str">
        <f>IFERROR(IF(OR('別紙様式3-2（４・５月）'!Z524="ベア加算",'別紙様式3-2（４・５月）'!R524=""),"",P522*VLOOKUP(N522,【参考】数式用!$AD$2:$AH$37,MATCH(O522,【参考】数式用!$K$4:$N$4,0)+1,0)),"")</f>
        <v/>
      </c>
      <c r="S522" s="54"/>
      <c r="T522" s="1011"/>
      <c r="U522" s="1011"/>
      <c r="V522" s="483" t="str">
        <f>IFERROR(IF(AND('別紙様式3-2（４・５月）'!O524="",O522&lt;&gt;""),P522,P522*VLOOKUP(AF522,【参考】数式用4!$EY$3:$GF$106,MATCH(N522,【参考】数式用4!$EY$2:$GF$2,0))),"")</f>
        <v/>
      </c>
      <c r="W522" s="44"/>
      <c r="X522" s="464"/>
      <c r="Y522" s="992" t="str">
        <f>IFERROR(IF(OR('別紙様式3-2（４・５月）'!R524="",'別紙様式3-2（４・５月）'!Z524="ベア加算"),"",X522*VLOOKUP(N522,【参考】数式用!$AD$2:$AH$37,MATCH(W522,【参考】数式用!$K$4:$N$4,0)+1,0)),"")</f>
        <v/>
      </c>
      <c r="Z522" s="992"/>
      <c r="AA522" s="54"/>
      <c r="AB522" s="464"/>
      <c r="AC522" s="340" t="str">
        <f>IFERROR(IF(AND('別紙様式3-2（４・５月）'!O524="",W522&lt;&gt;"",W522&lt;&gt;"―"),X522,X522*VLOOKUP(AG522,【参考】数式用4!$EY$3:$GF$106,MATCH(N522,【参考】数式用4!$EY$2:$GF$2,0))),"")</f>
        <v/>
      </c>
      <c r="AD522" s="462" t="str">
        <f t="shared" si="14"/>
        <v/>
      </c>
      <c r="AE522" s="420" t="str">
        <f t="shared" si="15"/>
        <v/>
      </c>
      <c r="AF522" s="333" t="str">
        <f>IF(O522="","",'別紙様式3-2（４・５月）'!O524&amp;'別紙様式3-2（４・５月）'!P524&amp;'別紙様式3-2（４・５月）'!Q524&amp;"から"&amp;O522)</f>
        <v/>
      </c>
      <c r="AG522" s="333" t="str">
        <f>IF(OR(W522="",W522="―"),"",'別紙様式3-2（４・５月）'!O524&amp;'別紙様式3-2（４・５月）'!P524&amp;'別紙様式3-2（４・５月）'!Q524&amp;"から"&amp;W522)</f>
        <v/>
      </c>
    </row>
    <row r="523" spans="1:41" ht="25" customHeight="1">
      <c r="A523" s="334">
        <v>505</v>
      </c>
      <c r="B523" s="909" t="str">
        <f>IF(基本情報入力シート!C562="","",基本情報入力シート!C562)</f>
        <v/>
      </c>
      <c r="C523" s="909"/>
      <c r="D523" s="909"/>
      <c r="E523" s="909"/>
      <c r="F523" s="909"/>
      <c r="G523" s="909"/>
      <c r="H523" s="909"/>
      <c r="I523" s="909"/>
      <c r="J523" s="325" t="str">
        <f>IF(基本情報入力シート!M562="","",基本情報入力シート!M562)</f>
        <v/>
      </c>
      <c r="K523" s="325" t="str">
        <f>IF(基本情報入力シート!R562="","",基本情報入力シート!R562)</f>
        <v/>
      </c>
      <c r="L523" s="325" t="str">
        <f>IF(基本情報入力シート!W562="","",基本情報入力シート!W562)</f>
        <v/>
      </c>
      <c r="M523" s="335" t="str">
        <f>IF(基本情報入力シート!X562="","",基本情報入力シート!X562)</f>
        <v/>
      </c>
      <c r="N523" s="339" t="str">
        <f>IF(基本情報入力シート!Y562="","",基本情報入力シート!Y562)</f>
        <v/>
      </c>
      <c r="O523" s="44"/>
      <c r="P523" s="1011"/>
      <c r="Q523" s="1011"/>
      <c r="R523" s="475" t="str">
        <f>IFERROR(IF(OR('別紙様式3-2（４・５月）'!Z525="ベア加算",'別紙様式3-2（４・５月）'!R525=""),"",P523*VLOOKUP(N523,【参考】数式用!$AD$2:$AH$37,MATCH(O523,【参考】数式用!$K$4:$N$4,0)+1,0)),"")</f>
        <v/>
      </c>
      <c r="S523" s="54"/>
      <c r="T523" s="1011"/>
      <c r="U523" s="1011"/>
      <c r="V523" s="483" t="str">
        <f>IFERROR(IF(AND('別紙様式3-2（４・５月）'!O525="",O523&lt;&gt;""),P523,P523*VLOOKUP(AF523,【参考】数式用4!$EY$3:$GF$106,MATCH(N523,【参考】数式用4!$EY$2:$GF$2,0))),"")</f>
        <v/>
      </c>
      <c r="W523" s="44"/>
      <c r="X523" s="464"/>
      <c r="Y523" s="992" t="str">
        <f>IFERROR(IF(OR('別紙様式3-2（４・５月）'!R525="",'別紙様式3-2（４・５月）'!Z525="ベア加算"),"",X523*VLOOKUP(N523,【参考】数式用!$AD$2:$AH$37,MATCH(W523,【参考】数式用!$K$4:$N$4,0)+1,0)),"")</f>
        <v/>
      </c>
      <c r="Z523" s="992"/>
      <c r="AA523" s="54"/>
      <c r="AB523" s="464"/>
      <c r="AC523" s="340" t="str">
        <f>IFERROR(IF(AND('別紙様式3-2（４・５月）'!O525="",W523&lt;&gt;"",W523&lt;&gt;"―"),X523,X523*VLOOKUP(AG523,【参考】数式用4!$EY$3:$GF$106,MATCH(N523,【参考】数式用4!$EY$2:$GF$2,0))),"")</f>
        <v/>
      </c>
      <c r="AD523" s="462" t="str">
        <f t="shared" si="14"/>
        <v/>
      </c>
      <c r="AE523" s="420" t="str">
        <f t="shared" si="15"/>
        <v/>
      </c>
      <c r="AF523" s="333" t="str">
        <f>IF(O523="","",'別紙様式3-2（４・５月）'!O525&amp;'別紙様式3-2（４・５月）'!P525&amp;'別紙様式3-2（４・５月）'!Q525&amp;"から"&amp;O523)</f>
        <v/>
      </c>
      <c r="AG523" s="333" t="str">
        <f>IF(OR(W523="",W523="―"),"",'別紙様式3-2（４・５月）'!O525&amp;'別紙様式3-2（４・５月）'!P525&amp;'別紙様式3-2（４・５月）'!Q525&amp;"から"&amp;W523)</f>
        <v/>
      </c>
    </row>
    <row r="524" spans="1:41" ht="25" customHeight="1">
      <c r="A524" s="334">
        <v>506</v>
      </c>
      <c r="B524" s="909" t="str">
        <f>IF(基本情報入力シート!C563="","",基本情報入力シート!C563)</f>
        <v/>
      </c>
      <c r="C524" s="909"/>
      <c r="D524" s="909"/>
      <c r="E524" s="909"/>
      <c r="F524" s="909"/>
      <c r="G524" s="909"/>
      <c r="H524" s="909"/>
      <c r="I524" s="909"/>
      <c r="J524" s="325" t="str">
        <f>IF(基本情報入力シート!M563="","",基本情報入力シート!M563)</f>
        <v/>
      </c>
      <c r="K524" s="325" t="str">
        <f>IF(基本情報入力シート!R563="","",基本情報入力シート!R563)</f>
        <v/>
      </c>
      <c r="L524" s="325" t="str">
        <f>IF(基本情報入力シート!W563="","",基本情報入力シート!W563)</f>
        <v/>
      </c>
      <c r="M524" s="335" t="str">
        <f>IF(基本情報入力シート!X563="","",基本情報入力シート!X563)</f>
        <v/>
      </c>
      <c r="N524" s="339" t="str">
        <f>IF(基本情報入力シート!Y563="","",基本情報入力シート!Y563)</f>
        <v/>
      </c>
      <c r="O524" s="44"/>
      <c r="P524" s="1011"/>
      <c r="Q524" s="1011"/>
      <c r="R524" s="475" t="str">
        <f>IFERROR(IF(OR('別紙様式3-2（４・５月）'!Z526="ベア加算",'別紙様式3-2（４・５月）'!R526=""),"",P524*VLOOKUP(N524,【参考】数式用!$AD$2:$AH$37,MATCH(O524,【参考】数式用!$K$4:$N$4,0)+1,0)),"")</f>
        <v/>
      </c>
      <c r="S524" s="54"/>
      <c r="T524" s="1011"/>
      <c r="U524" s="1011"/>
      <c r="V524" s="483" t="str">
        <f>IFERROR(IF(AND('別紙様式3-2（４・５月）'!O526="",O524&lt;&gt;""),P524,P524*VLOOKUP(AF524,【参考】数式用4!$EY$3:$GF$106,MATCH(N524,【参考】数式用4!$EY$2:$GF$2,0))),"")</f>
        <v/>
      </c>
      <c r="W524" s="44"/>
      <c r="X524" s="464"/>
      <c r="Y524" s="992" t="str">
        <f>IFERROR(IF(OR('別紙様式3-2（４・５月）'!R526="",'別紙様式3-2（４・５月）'!Z526="ベア加算"),"",X524*VLOOKUP(N524,【参考】数式用!$AD$2:$AH$37,MATCH(W524,【参考】数式用!$K$4:$N$4,0)+1,0)),"")</f>
        <v/>
      </c>
      <c r="Z524" s="992"/>
      <c r="AA524" s="54"/>
      <c r="AB524" s="464"/>
      <c r="AC524" s="340" t="str">
        <f>IFERROR(IF(AND('別紙様式3-2（４・５月）'!O526="",W524&lt;&gt;"",W524&lt;&gt;"―"),X524,X524*VLOOKUP(AG524,【参考】数式用4!$EY$3:$GF$106,MATCH(N524,【参考】数式用4!$EY$2:$GF$2,0))),"")</f>
        <v/>
      </c>
      <c r="AD524" s="462" t="str">
        <f t="shared" si="14"/>
        <v/>
      </c>
      <c r="AE524" s="420" t="str">
        <f t="shared" si="15"/>
        <v/>
      </c>
      <c r="AF524" s="333" t="str">
        <f>IF(O524="","",'別紙様式3-2（４・５月）'!O526&amp;'別紙様式3-2（４・５月）'!P526&amp;'別紙様式3-2（４・５月）'!Q526&amp;"から"&amp;O524)</f>
        <v/>
      </c>
      <c r="AG524" s="333" t="str">
        <f>IF(OR(W524="",W524="―"),"",'別紙様式3-2（４・５月）'!O526&amp;'別紙様式3-2（４・５月）'!P526&amp;'別紙様式3-2（４・５月）'!Q526&amp;"から"&amp;W524)</f>
        <v/>
      </c>
    </row>
    <row r="525" spans="1:41" ht="25" customHeight="1">
      <c r="A525" s="334">
        <v>507</v>
      </c>
      <c r="B525" s="909" t="str">
        <f>IF(基本情報入力シート!C564="","",基本情報入力シート!C564)</f>
        <v/>
      </c>
      <c r="C525" s="909"/>
      <c r="D525" s="909"/>
      <c r="E525" s="909"/>
      <c r="F525" s="909"/>
      <c r="G525" s="909"/>
      <c r="H525" s="909"/>
      <c r="I525" s="909"/>
      <c r="J525" s="325" t="str">
        <f>IF(基本情報入力シート!M564="","",基本情報入力シート!M564)</f>
        <v/>
      </c>
      <c r="K525" s="325" t="str">
        <f>IF(基本情報入力シート!R564="","",基本情報入力シート!R564)</f>
        <v/>
      </c>
      <c r="L525" s="325" t="str">
        <f>IF(基本情報入力シート!W564="","",基本情報入力シート!W564)</f>
        <v/>
      </c>
      <c r="M525" s="335" t="str">
        <f>IF(基本情報入力シート!X564="","",基本情報入力シート!X564)</f>
        <v/>
      </c>
      <c r="N525" s="339" t="str">
        <f>IF(基本情報入力シート!Y564="","",基本情報入力シート!Y564)</f>
        <v/>
      </c>
      <c r="O525" s="44"/>
      <c r="P525" s="1011"/>
      <c r="Q525" s="1011"/>
      <c r="R525" s="475" t="str">
        <f>IFERROR(IF(OR('別紙様式3-2（４・５月）'!Z527="ベア加算",'別紙様式3-2（４・５月）'!R527=""),"",P525*VLOOKUP(N525,【参考】数式用!$AD$2:$AH$37,MATCH(O525,【参考】数式用!$K$4:$N$4,0)+1,0)),"")</f>
        <v/>
      </c>
      <c r="S525" s="54"/>
      <c r="T525" s="1011"/>
      <c r="U525" s="1011"/>
      <c r="V525" s="483" t="str">
        <f>IFERROR(IF(AND('別紙様式3-2（４・５月）'!O527="",O525&lt;&gt;""),P525,P525*VLOOKUP(AF525,【参考】数式用4!$EY$3:$GF$106,MATCH(N525,【参考】数式用4!$EY$2:$GF$2,0))),"")</f>
        <v/>
      </c>
      <c r="W525" s="44"/>
      <c r="X525" s="464"/>
      <c r="Y525" s="992" t="str">
        <f>IFERROR(IF(OR('別紙様式3-2（４・５月）'!R527="",'別紙様式3-2（４・５月）'!Z527="ベア加算"),"",X525*VLOOKUP(N525,【参考】数式用!$AD$2:$AH$37,MATCH(W525,【参考】数式用!$K$4:$N$4,0)+1,0)),"")</f>
        <v/>
      </c>
      <c r="Z525" s="992"/>
      <c r="AA525" s="54"/>
      <c r="AB525" s="464"/>
      <c r="AC525" s="340" t="str">
        <f>IFERROR(IF(AND('別紙様式3-2（４・５月）'!O527="",W525&lt;&gt;"",W525&lt;&gt;"―"),X525,X525*VLOOKUP(AG525,【参考】数式用4!$EY$3:$GF$106,MATCH(N525,【参考】数式用4!$EY$2:$GF$2,0))),"")</f>
        <v/>
      </c>
      <c r="AD525" s="462" t="str">
        <f t="shared" si="14"/>
        <v/>
      </c>
      <c r="AE525" s="420" t="str">
        <f t="shared" si="15"/>
        <v/>
      </c>
      <c r="AF525" s="333" t="str">
        <f>IF(O525="","",'別紙様式3-2（４・５月）'!O527&amp;'別紙様式3-2（４・５月）'!P527&amp;'別紙様式3-2（４・５月）'!Q527&amp;"から"&amp;O525)</f>
        <v/>
      </c>
      <c r="AG525" s="333" t="str">
        <f>IF(OR(W525="",W525="―"),"",'別紙様式3-2（４・５月）'!O527&amp;'別紙様式3-2（４・５月）'!P527&amp;'別紙様式3-2（４・５月）'!Q527&amp;"から"&amp;W525)</f>
        <v/>
      </c>
    </row>
    <row r="526" spans="1:41" ht="25" customHeight="1">
      <c r="A526" s="334">
        <v>508</v>
      </c>
      <c r="B526" s="909" t="str">
        <f>IF(基本情報入力シート!C565="","",基本情報入力シート!C565)</f>
        <v/>
      </c>
      <c r="C526" s="909"/>
      <c r="D526" s="909"/>
      <c r="E526" s="909"/>
      <c r="F526" s="909"/>
      <c r="G526" s="909"/>
      <c r="H526" s="909"/>
      <c r="I526" s="909"/>
      <c r="J526" s="325" t="str">
        <f>IF(基本情報入力シート!M565="","",基本情報入力シート!M565)</f>
        <v/>
      </c>
      <c r="K526" s="325" t="str">
        <f>IF(基本情報入力シート!R565="","",基本情報入力シート!R565)</f>
        <v/>
      </c>
      <c r="L526" s="325" t="str">
        <f>IF(基本情報入力シート!W565="","",基本情報入力シート!W565)</f>
        <v/>
      </c>
      <c r="M526" s="335" t="str">
        <f>IF(基本情報入力シート!X565="","",基本情報入力シート!X565)</f>
        <v/>
      </c>
      <c r="N526" s="339" t="str">
        <f>IF(基本情報入力シート!Y565="","",基本情報入力シート!Y565)</f>
        <v/>
      </c>
      <c r="O526" s="44"/>
      <c r="P526" s="1011"/>
      <c r="Q526" s="1011"/>
      <c r="R526" s="475" t="str">
        <f>IFERROR(IF(OR('別紙様式3-2（４・５月）'!Z528="ベア加算",'別紙様式3-2（４・５月）'!R528=""),"",P526*VLOOKUP(N526,【参考】数式用!$AD$2:$AH$37,MATCH(O526,【参考】数式用!$K$4:$N$4,0)+1,0)),"")</f>
        <v/>
      </c>
      <c r="S526" s="54"/>
      <c r="T526" s="1011"/>
      <c r="U526" s="1011"/>
      <c r="V526" s="483" t="str">
        <f>IFERROR(IF(AND('別紙様式3-2（４・５月）'!O528="",O526&lt;&gt;""),P526,P526*VLOOKUP(AF526,【参考】数式用4!$EY$3:$GF$106,MATCH(N526,【参考】数式用4!$EY$2:$GF$2,0))),"")</f>
        <v/>
      </c>
      <c r="W526" s="44"/>
      <c r="X526" s="464"/>
      <c r="Y526" s="992" t="str">
        <f>IFERROR(IF(OR('別紙様式3-2（４・５月）'!R528="",'別紙様式3-2（４・５月）'!Z528="ベア加算"),"",X526*VLOOKUP(N526,【参考】数式用!$AD$2:$AH$37,MATCH(W526,【参考】数式用!$K$4:$N$4,0)+1,0)),"")</f>
        <v/>
      </c>
      <c r="Z526" s="992"/>
      <c r="AA526" s="54"/>
      <c r="AB526" s="464"/>
      <c r="AC526" s="340" t="str">
        <f>IFERROR(IF(AND('別紙様式3-2（４・５月）'!O528="",W526&lt;&gt;"",W526&lt;&gt;"―"),X526,X526*VLOOKUP(AG526,【参考】数式用4!$EY$3:$GF$106,MATCH(N526,【参考】数式用4!$EY$2:$GF$2,0))),"")</f>
        <v/>
      </c>
      <c r="AD526" s="462" t="str">
        <f t="shared" si="14"/>
        <v/>
      </c>
      <c r="AE526" s="420" t="str">
        <f t="shared" si="15"/>
        <v/>
      </c>
      <c r="AF526" s="333" t="str">
        <f>IF(O526="","",'別紙様式3-2（４・５月）'!O528&amp;'別紙様式3-2（４・５月）'!P528&amp;'別紙様式3-2（４・５月）'!Q528&amp;"から"&amp;O526)</f>
        <v/>
      </c>
      <c r="AG526" s="333" t="str">
        <f>IF(OR(W526="",W526="―"),"",'別紙様式3-2（４・５月）'!O528&amp;'別紙様式3-2（４・５月）'!P528&amp;'別紙様式3-2（４・５月）'!Q528&amp;"から"&amp;W526)</f>
        <v/>
      </c>
    </row>
    <row r="527" spans="1:41" ht="25" customHeight="1">
      <c r="A527" s="334">
        <v>509</v>
      </c>
      <c r="B527" s="909" t="str">
        <f>IF(基本情報入力シート!C566="","",基本情報入力シート!C566)</f>
        <v/>
      </c>
      <c r="C527" s="909"/>
      <c r="D527" s="909"/>
      <c r="E527" s="909"/>
      <c r="F527" s="909"/>
      <c r="G527" s="909"/>
      <c r="H527" s="909"/>
      <c r="I527" s="909"/>
      <c r="J527" s="325" t="str">
        <f>IF(基本情報入力シート!M566="","",基本情報入力シート!M566)</f>
        <v/>
      </c>
      <c r="K527" s="325" t="str">
        <f>IF(基本情報入力シート!R566="","",基本情報入力シート!R566)</f>
        <v/>
      </c>
      <c r="L527" s="325" t="str">
        <f>IF(基本情報入力シート!W566="","",基本情報入力シート!W566)</f>
        <v/>
      </c>
      <c r="M527" s="335" t="str">
        <f>IF(基本情報入力シート!X566="","",基本情報入力シート!X566)</f>
        <v/>
      </c>
      <c r="N527" s="339" t="str">
        <f>IF(基本情報入力シート!Y566="","",基本情報入力シート!Y566)</f>
        <v/>
      </c>
      <c r="O527" s="44"/>
      <c r="P527" s="1011"/>
      <c r="Q527" s="1011"/>
      <c r="R527" s="475" t="str">
        <f>IFERROR(IF(OR('別紙様式3-2（４・５月）'!Z529="ベア加算",'別紙様式3-2（４・５月）'!R529=""),"",P527*VLOOKUP(N527,【参考】数式用!$AD$2:$AH$37,MATCH(O527,【参考】数式用!$K$4:$N$4,0)+1,0)),"")</f>
        <v/>
      </c>
      <c r="S527" s="54"/>
      <c r="T527" s="1011"/>
      <c r="U527" s="1011"/>
      <c r="V527" s="483" t="str">
        <f>IFERROR(IF(AND('別紙様式3-2（４・５月）'!O529="",O527&lt;&gt;""),P527,P527*VLOOKUP(AF527,【参考】数式用4!$EY$3:$GF$106,MATCH(N527,【参考】数式用4!$EY$2:$GF$2,0))),"")</f>
        <v/>
      </c>
      <c r="W527" s="44"/>
      <c r="X527" s="464"/>
      <c r="Y527" s="992" t="str">
        <f>IFERROR(IF(OR('別紙様式3-2（４・５月）'!R529="",'別紙様式3-2（４・５月）'!Z529="ベア加算"),"",X527*VLOOKUP(N527,【参考】数式用!$AD$2:$AH$37,MATCH(W527,【参考】数式用!$K$4:$N$4,0)+1,0)),"")</f>
        <v/>
      </c>
      <c r="Z527" s="992"/>
      <c r="AA527" s="54"/>
      <c r="AB527" s="464"/>
      <c r="AC527" s="340" t="str">
        <f>IFERROR(IF(AND('別紙様式3-2（４・５月）'!O529="",W527&lt;&gt;"",W527&lt;&gt;"―"),X527,X527*VLOOKUP(AG527,【参考】数式用4!$EY$3:$GF$106,MATCH(N527,【参考】数式用4!$EY$2:$GF$2,0))),"")</f>
        <v/>
      </c>
      <c r="AD527" s="462" t="str">
        <f t="shared" ref="AD527:AD590" si="16">IF(OR(O527="新加算Ⅰ",O527="新加算Ⅱ",O527="新加算Ⅴ（１）",O527="新加算Ⅴ（２）",O527="新加算Ⅴ（３）",O527="新加算Ⅴ（４）",O527="新加算Ⅴ（５）",O527="新加算Ⅴ（６）",O527="新加算Ⅴ（７）",O527="新加算Ⅴ（９）",O527="新加算Ⅴ（10）",O527="新加算Ⅴ（12）"),1,"")</f>
        <v/>
      </c>
      <c r="AE527" s="420" t="str">
        <f t="shared" ref="AE527:AE590" si="17">IF(OR(W527="新加算Ⅰ",W527="新加算Ⅱ"),1,"")</f>
        <v/>
      </c>
      <c r="AF527" s="333" t="str">
        <f>IF(O527="","",'別紙様式3-2（４・５月）'!O529&amp;'別紙様式3-2（４・５月）'!P529&amp;'別紙様式3-2（４・５月）'!Q529&amp;"から"&amp;O527)</f>
        <v/>
      </c>
      <c r="AG527" s="333" t="str">
        <f>IF(OR(W527="",W527="―"),"",'別紙様式3-2（４・５月）'!O529&amp;'別紙様式3-2（４・５月）'!P529&amp;'別紙様式3-2（４・５月）'!Q529&amp;"から"&amp;W527)</f>
        <v/>
      </c>
    </row>
    <row r="528" spans="1:41" ht="25" customHeight="1">
      <c r="A528" s="334">
        <v>510</v>
      </c>
      <c r="B528" s="909" t="str">
        <f>IF(基本情報入力シート!C567="","",基本情報入力シート!C567)</f>
        <v/>
      </c>
      <c r="C528" s="909"/>
      <c r="D528" s="909"/>
      <c r="E528" s="909"/>
      <c r="F528" s="909"/>
      <c r="G528" s="909"/>
      <c r="H528" s="909"/>
      <c r="I528" s="909"/>
      <c r="J528" s="325" t="str">
        <f>IF(基本情報入力シート!M567="","",基本情報入力シート!M567)</f>
        <v/>
      </c>
      <c r="K528" s="325" t="str">
        <f>IF(基本情報入力シート!R567="","",基本情報入力シート!R567)</f>
        <v/>
      </c>
      <c r="L528" s="325" t="str">
        <f>IF(基本情報入力シート!W567="","",基本情報入力シート!W567)</f>
        <v/>
      </c>
      <c r="M528" s="335" t="str">
        <f>IF(基本情報入力シート!X567="","",基本情報入力シート!X567)</f>
        <v/>
      </c>
      <c r="N528" s="339" t="str">
        <f>IF(基本情報入力シート!Y567="","",基本情報入力シート!Y567)</f>
        <v/>
      </c>
      <c r="O528" s="44"/>
      <c r="P528" s="1011"/>
      <c r="Q528" s="1011"/>
      <c r="R528" s="475" t="str">
        <f>IFERROR(IF(OR('別紙様式3-2（４・５月）'!Z530="ベア加算",'別紙様式3-2（４・５月）'!R530=""),"",P528*VLOOKUP(N528,【参考】数式用!$AD$2:$AH$37,MATCH(O528,【参考】数式用!$K$4:$N$4,0)+1,0)),"")</f>
        <v/>
      </c>
      <c r="S528" s="54"/>
      <c r="T528" s="1011"/>
      <c r="U528" s="1011"/>
      <c r="V528" s="483" t="str">
        <f>IFERROR(IF(AND('別紙様式3-2（４・５月）'!O530="",O528&lt;&gt;""),P528,P528*VLOOKUP(AF528,【参考】数式用4!$EY$3:$GF$106,MATCH(N528,【参考】数式用4!$EY$2:$GF$2,0))),"")</f>
        <v/>
      </c>
      <c r="W528" s="44"/>
      <c r="X528" s="464"/>
      <c r="Y528" s="992" t="str">
        <f>IFERROR(IF(OR('別紙様式3-2（４・５月）'!R530="",'別紙様式3-2（４・５月）'!Z530="ベア加算"),"",X528*VLOOKUP(N528,【参考】数式用!$AD$2:$AH$37,MATCH(W528,【参考】数式用!$K$4:$N$4,0)+1,0)),"")</f>
        <v/>
      </c>
      <c r="Z528" s="992"/>
      <c r="AA528" s="54"/>
      <c r="AB528" s="464"/>
      <c r="AC528" s="340" t="str">
        <f>IFERROR(IF(AND('別紙様式3-2（４・５月）'!O530="",W528&lt;&gt;"",W528&lt;&gt;"―"),X528,X528*VLOOKUP(AG528,【参考】数式用4!$EY$3:$GF$106,MATCH(N528,【参考】数式用4!$EY$2:$GF$2,0))),"")</f>
        <v/>
      </c>
      <c r="AD528" s="462" t="str">
        <f t="shared" si="16"/>
        <v/>
      </c>
      <c r="AE528" s="420" t="str">
        <f t="shared" si="17"/>
        <v/>
      </c>
      <c r="AF528" s="333" t="str">
        <f>IF(O528="","",'別紙様式3-2（４・５月）'!O530&amp;'別紙様式3-2（４・５月）'!P530&amp;'別紙様式3-2（４・５月）'!Q530&amp;"から"&amp;O528)</f>
        <v/>
      </c>
      <c r="AG528" s="333" t="str">
        <f>IF(OR(W528="",W528="―"),"",'別紙様式3-2（４・５月）'!O530&amp;'別紙様式3-2（４・５月）'!P530&amp;'別紙様式3-2（４・５月）'!Q530&amp;"から"&amp;W528)</f>
        <v/>
      </c>
    </row>
    <row r="529" spans="1:41" ht="25" customHeight="1">
      <c r="A529" s="334">
        <v>511</v>
      </c>
      <c r="B529" s="909" t="str">
        <f>IF(基本情報入力シート!C568="","",基本情報入力シート!C568)</f>
        <v/>
      </c>
      <c r="C529" s="909"/>
      <c r="D529" s="909"/>
      <c r="E529" s="909"/>
      <c r="F529" s="909"/>
      <c r="G529" s="909"/>
      <c r="H529" s="909"/>
      <c r="I529" s="909"/>
      <c r="J529" s="325" t="str">
        <f>IF(基本情報入力シート!M568="","",基本情報入力シート!M568)</f>
        <v/>
      </c>
      <c r="K529" s="325" t="str">
        <f>IF(基本情報入力シート!R568="","",基本情報入力シート!R568)</f>
        <v/>
      </c>
      <c r="L529" s="325" t="str">
        <f>IF(基本情報入力シート!W568="","",基本情報入力シート!W568)</f>
        <v/>
      </c>
      <c r="M529" s="335" t="str">
        <f>IF(基本情報入力シート!X568="","",基本情報入力シート!X568)</f>
        <v/>
      </c>
      <c r="N529" s="339" t="str">
        <f>IF(基本情報入力シート!Y568="","",基本情報入力シート!Y568)</f>
        <v/>
      </c>
      <c r="O529" s="44"/>
      <c r="P529" s="1011"/>
      <c r="Q529" s="1011"/>
      <c r="R529" s="475" t="str">
        <f>IFERROR(IF(OR('別紙様式3-2（４・５月）'!Z531="ベア加算",'別紙様式3-2（４・５月）'!R531=""),"",P529*VLOOKUP(N529,【参考】数式用!$AD$2:$AH$37,MATCH(O529,【参考】数式用!$K$4:$N$4,0)+1,0)),"")</f>
        <v/>
      </c>
      <c r="S529" s="54"/>
      <c r="T529" s="1011"/>
      <c r="U529" s="1011"/>
      <c r="V529" s="483" t="str">
        <f>IFERROR(IF(AND('別紙様式3-2（４・５月）'!O531="",O529&lt;&gt;""),P529,P529*VLOOKUP(AF529,【参考】数式用4!$EY$3:$GF$106,MATCH(N529,【参考】数式用4!$EY$2:$GF$2,0))),"")</f>
        <v/>
      </c>
      <c r="W529" s="44"/>
      <c r="X529" s="464"/>
      <c r="Y529" s="992" t="str">
        <f>IFERROR(IF(OR('別紙様式3-2（４・５月）'!R531="",'別紙様式3-2（４・５月）'!Z531="ベア加算"),"",X529*VLOOKUP(N529,【参考】数式用!$AD$2:$AH$37,MATCH(W529,【参考】数式用!$K$4:$N$4,0)+1,0)),"")</f>
        <v/>
      </c>
      <c r="Z529" s="992"/>
      <c r="AA529" s="54"/>
      <c r="AB529" s="464"/>
      <c r="AC529" s="340" t="str">
        <f>IFERROR(IF(AND('別紙様式3-2（４・５月）'!O531="",W529&lt;&gt;"",W529&lt;&gt;"―"),X529,X529*VLOOKUP(AG529,【参考】数式用4!$EY$3:$GF$106,MATCH(N529,【参考】数式用4!$EY$2:$GF$2,0))),"")</f>
        <v/>
      </c>
      <c r="AD529" s="462" t="str">
        <f t="shared" si="16"/>
        <v/>
      </c>
      <c r="AE529" s="420" t="str">
        <f t="shared" si="17"/>
        <v/>
      </c>
      <c r="AF529" s="333" t="str">
        <f>IF(O529="","",'別紙様式3-2（４・５月）'!O531&amp;'別紙様式3-2（４・５月）'!P531&amp;'別紙様式3-2（４・５月）'!Q531&amp;"から"&amp;O529)</f>
        <v/>
      </c>
      <c r="AG529" s="333" t="str">
        <f>IF(OR(W529="",W529="―"),"",'別紙様式3-2（４・５月）'!O531&amp;'別紙様式3-2（４・５月）'!P531&amp;'別紙様式3-2（４・５月）'!Q531&amp;"から"&amp;W529)</f>
        <v/>
      </c>
    </row>
    <row r="530" spans="1:41" customFormat="1" ht="25" customHeight="1">
      <c r="A530" s="334">
        <v>512</v>
      </c>
      <c r="B530" s="909" t="str">
        <f>IF(基本情報入力シート!C569="","",基本情報入力シート!C569)</f>
        <v/>
      </c>
      <c r="C530" s="909"/>
      <c r="D530" s="909"/>
      <c r="E530" s="909"/>
      <c r="F530" s="909"/>
      <c r="G530" s="909"/>
      <c r="H530" s="909"/>
      <c r="I530" s="909"/>
      <c r="J530" s="325" t="str">
        <f>IF(基本情報入力シート!M569="","",基本情報入力シート!M569)</f>
        <v/>
      </c>
      <c r="K530" s="325" t="str">
        <f>IF(基本情報入力シート!R569="","",基本情報入力シート!R569)</f>
        <v/>
      </c>
      <c r="L530" s="325" t="str">
        <f>IF(基本情報入力シート!W569="","",基本情報入力シート!W569)</f>
        <v/>
      </c>
      <c r="M530" s="335" t="str">
        <f>IF(基本情報入力シート!X569="","",基本情報入力シート!X569)</f>
        <v/>
      </c>
      <c r="N530" s="339" t="str">
        <f>IF(基本情報入力シート!Y569="","",基本情報入力シート!Y569)</f>
        <v/>
      </c>
      <c r="O530" s="44"/>
      <c r="P530" s="1011"/>
      <c r="Q530" s="1011"/>
      <c r="R530" s="475" t="str">
        <f>IFERROR(IF(OR('別紙様式3-2（４・５月）'!Z532="ベア加算",'別紙様式3-2（４・５月）'!R532=""),"",P530*VLOOKUP(N530,【参考】数式用!$AD$2:$AH$37,MATCH(O530,【参考】数式用!$K$4:$N$4,0)+1,0)),"")</f>
        <v/>
      </c>
      <c r="S530" s="54"/>
      <c r="T530" s="1011"/>
      <c r="U530" s="1011"/>
      <c r="V530" s="483" t="str">
        <f>IFERROR(IF(AND('別紙様式3-2（４・５月）'!O532="",O530&lt;&gt;""),P530,P530*VLOOKUP(AF530,【参考】数式用4!$EY$3:$GF$106,MATCH(N530,【参考】数式用4!$EY$2:$GF$2,0))),"")</f>
        <v/>
      </c>
      <c r="W530" s="44"/>
      <c r="X530" s="464"/>
      <c r="Y530" s="992" t="str">
        <f>IFERROR(IF(OR('別紙様式3-2（４・５月）'!R532="",'別紙様式3-2（４・５月）'!Z532="ベア加算"),"",X530*VLOOKUP(N530,【参考】数式用!$AD$2:$AH$37,MATCH(W530,【参考】数式用!$K$4:$N$4,0)+1,0)),"")</f>
        <v/>
      </c>
      <c r="Z530" s="992"/>
      <c r="AA530" s="54"/>
      <c r="AB530" s="464"/>
      <c r="AC530" s="340" t="str">
        <f>IFERROR(IF(AND('別紙様式3-2（４・５月）'!O532="",W530&lt;&gt;"",W530&lt;&gt;"―"),X530,X530*VLOOKUP(AG530,【参考】数式用4!$EY$3:$GF$106,MATCH(N530,【参考】数式用4!$EY$2:$GF$2,0))),"")</f>
        <v/>
      </c>
      <c r="AD530" s="462" t="str">
        <f t="shared" si="16"/>
        <v/>
      </c>
      <c r="AE530" s="420" t="str">
        <f t="shared" si="17"/>
        <v/>
      </c>
      <c r="AF530" s="333" t="str">
        <f>IF(O530="","",'別紙様式3-2（４・５月）'!O532&amp;'別紙様式3-2（４・５月）'!P532&amp;'別紙様式3-2（４・５月）'!Q532&amp;"から"&amp;O530)</f>
        <v/>
      </c>
      <c r="AG530" s="333" t="str">
        <f>IF(OR(W530="",W530="―"),"",'別紙様式3-2（４・５月）'!O532&amp;'別紙様式3-2（４・５月）'!P532&amp;'別紙様式3-2（４・５月）'!Q532&amp;"から"&amp;W530)</f>
        <v/>
      </c>
      <c r="AH530" s="306"/>
      <c r="AI530" s="306"/>
      <c r="AJ530" s="306"/>
      <c r="AK530" s="306"/>
      <c r="AL530" s="306"/>
      <c r="AM530" s="306"/>
      <c r="AN530" s="306"/>
      <c r="AO530" s="306"/>
    </row>
    <row r="531" spans="1:41" customFormat="1" ht="25" customHeight="1">
      <c r="A531" s="334">
        <v>513</v>
      </c>
      <c r="B531" s="909" t="str">
        <f>IF(基本情報入力シート!C570="","",基本情報入力シート!C570)</f>
        <v/>
      </c>
      <c r="C531" s="909"/>
      <c r="D531" s="909"/>
      <c r="E531" s="909"/>
      <c r="F531" s="909"/>
      <c r="G531" s="909"/>
      <c r="H531" s="909"/>
      <c r="I531" s="909"/>
      <c r="J531" s="325" t="str">
        <f>IF(基本情報入力シート!M570="","",基本情報入力シート!M570)</f>
        <v/>
      </c>
      <c r="K531" s="325" t="str">
        <f>IF(基本情報入力シート!R570="","",基本情報入力シート!R570)</f>
        <v/>
      </c>
      <c r="L531" s="325" t="str">
        <f>IF(基本情報入力シート!W570="","",基本情報入力シート!W570)</f>
        <v/>
      </c>
      <c r="M531" s="335" t="str">
        <f>IF(基本情報入力シート!X570="","",基本情報入力シート!X570)</f>
        <v/>
      </c>
      <c r="N531" s="339" t="str">
        <f>IF(基本情報入力シート!Y570="","",基本情報入力シート!Y570)</f>
        <v/>
      </c>
      <c r="O531" s="44"/>
      <c r="P531" s="1011"/>
      <c r="Q531" s="1011"/>
      <c r="R531" s="475" t="str">
        <f>IFERROR(IF(OR('別紙様式3-2（４・５月）'!Z533="ベア加算",'別紙様式3-2（４・５月）'!R533=""),"",P531*VLOOKUP(N531,【参考】数式用!$AD$2:$AH$37,MATCH(O531,【参考】数式用!$K$4:$N$4,0)+1,0)),"")</f>
        <v/>
      </c>
      <c r="S531" s="54"/>
      <c r="T531" s="1011"/>
      <c r="U531" s="1011"/>
      <c r="V531" s="483" t="str">
        <f>IFERROR(IF(AND('別紙様式3-2（４・５月）'!O533="",O531&lt;&gt;""),P531,P531*VLOOKUP(AF531,【参考】数式用4!$EY$3:$GF$106,MATCH(N531,【参考】数式用4!$EY$2:$GF$2,0))),"")</f>
        <v/>
      </c>
      <c r="W531" s="44"/>
      <c r="X531" s="464"/>
      <c r="Y531" s="992" t="str">
        <f>IFERROR(IF(OR('別紙様式3-2（４・５月）'!R533="",'別紙様式3-2（４・５月）'!Z533="ベア加算"),"",X531*VLOOKUP(N531,【参考】数式用!$AD$2:$AH$37,MATCH(W531,【参考】数式用!$K$4:$N$4,0)+1,0)),"")</f>
        <v/>
      </c>
      <c r="Z531" s="992"/>
      <c r="AA531" s="54"/>
      <c r="AB531" s="464"/>
      <c r="AC531" s="340" t="str">
        <f>IFERROR(IF(AND('別紙様式3-2（４・５月）'!O533="",W531&lt;&gt;"",W531&lt;&gt;"―"),X531,X531*VLOOKUP(AG531,【参考】数式用4!$EY$3:$GF$106,MATCH(N531,【参考】数式用4!$EY$2:$GF$2,0))),"")</f>
        <v/>
      </c>
      <c r="AD531" s="462" t="str">
        <f t="shared" si="16"/>
        <v/>
      </c>
      <c r="AE531" s="420" t="str">
        <f t="shared" si="17"/>
        <v/>
      </c>
      <c r="AF531" s="333" t="str">
        <f>IF(O531="","",'別紙様式3-2（４・５月）'!O533&amp;'別紙様式3-2（４・５月）'!P533&amp;'別紙様式3-2（４・５月）'!Q533&amp;"から"&amp;O531)</f>
        <v/>
      </c>
      <c r="AG531" s="333" t="str">
        <f>IF(OR(W531="",W531="―"),"",'別紙様式3-2（４・５月）'!O533&amp;'別紙様式3-2（４・５月）'!P533&amp;'別紙様式3-2（４・５月）'!Q533&amp;"から"&amp;W531)</f>
        <v/>
      </c>
      <c r="AH531" s="306"/>
      <c r="AI531" s="306"/>
      <c r="AJ531" s="306"/>
      <c r="AK531" s="306"/>
      <c r="AL531" s="306"/>
      <c r="AM531" s="306"/>
      <c r="AN531" s="306"/>
      <c r="AO531" s="306"/>
    </row>
    <row r="532" spans="1:41" customFormat="1" ht="25" customHeight="1">
      <c r="A532" s="334">
        <v>514</v>
      </c>
      <c r="B532" s="909" t="str">
        <f>IF(基本情報入力シート!C571="","",基本情報入力シート!C571)</f>
        <v/>
      </c>
      <c r="C532" s="909"/>
      <c r="D532" s="909"/>
      <c r="E532" s="909"/>
      <c r="F532" s="909"/>
      <c r="G532" s="909"/>
      <c r="H532" s="909"/>
      <c r="I532" s="909"/>
      <c r="J532" s="325" t="str">
        <f>IF(基本情報入力シート!M571="","",基本情報入力シート!M571)</f>
        <v/>
      </c>
      <c r="K532" s="325" t="str">
        <f>IF(基本情報入力シート!R571="","",基本情報入力シート!R571)</f>
        <v/>
      </c>
      <c r="L532" s="325" t="str">
        <f>IF(基本情報入力シート!W571="","",基本情報入力シート!W571)</f>
        <v/>
      </c>
      <c r="M532" s="335" t="str">
        <f>IF(基本情報入力シート!X571="","",基本情報入力シート!X571)</f>
        <v/>
      </c>
      <c r="N532" s="339" t="str">
        <f>IF(基本情報入力シート!Y571="","",基本情報入力シート!Y571)</f>
        <v/>
      </c>
      <c r="O532" s="44"/>
      <c r="P532" s="1011"/>
      <c r="Q532" s="1011"/>
      <c r="R532" s="475" t="str">
        <f>IFERROR(IF(OR('別紙様式3-2（４・５月）'!Z534="ベア加算",'別紙様式3-2（４・５月）'!R534=""),"",P532*VLOOKUP(N532,【参考】数式用!$AD$2:$AH$37,MATCH(O532,【参考】数式用!$K$4:$N$4,0)+1,0)),"")</f>
        <v/>
      </c>
      <c r="S532" s="54"/>
      <c r="T532" s="1011"/>
      <c r="U532" s="1011"/>
      <c r="V532" s="483" t="str">
        <f>IFERROR(IF(AND('別紙様式3-2（４・５月）'!O534="",O532&lt;&gt;""),P532,P532*VLOOKUP(AF532,【参考】数式用4!$EY$3:$GF$106,MATCH(N532,【参考】数式用4!$EY$2:$GF$2,0))),"")</f>
        <v/>
      </c>
      <c r="W532" s="44"/>
      <c r="X532" s="464"/>
      <c r="Y532" s="992" t="str">
        <f>IFERROR(IF(OR('別紙様式3-2（４・５月）'!R534="",'別紙様式3-2（４・５月）'!Z534="ベア加算"),"",X532*VLOOKUP(N532,【参考】数式用!$AD$2:$AH$37,MATCH(W532,【参考】数式用!$K$4:$N$4,0)+1,0)),"")</f>
        <v/>
      </c>
      <c r="Z532" s="992"/>
      <c r="AA532" s="54"/>
      <c r="AB532" s="464"/>
      <c r="AC532" s="340" t="str">
        <f>IFERROR(IF(AND('別紙様式3-2（４・５月）'!O534="",W532&lt;&gt;"",W532&lt;&gt;"―"),X532,X532*VLOOKUP(AG532,【参考】数式用4!$EY$3:$GF$106,MATCH(N532,【参考】数式用4!$EY$2:$GF$2,0))),"")</f>
        <v/>
      </c>
      <c r="AD532" s="462" t="str">
        <f t="shared" si="16"/>
        <v/>
      </c>
      <c r="AE532" s="420" t="str">
        <f t="shared" si="17"/>
        <v/>
      </c>
      <c r="AF532" s="333" t="str">
        <f>IF(O532="","",'別紙様式3-2（４・５月）'!O534&amp;'別紙様式3-2（４・５月）'!P534&amp;'別紙様式3-2（４・５月）'!Q534&amp;"から"&amp;O532)</f>
        <v/>
      </c>
      <c r="AG532" s="333" t="str">
        <f>IF(OR(W532="",W532="―"),"",'別紙様式3-2（４・５月）'!O534&amp;'別紙様式3-2（４・５月）'!P534&amp;'別紙様式3-2（４・５月）'!Q534&amp;"から"&amp;W532)</f>
        <v/>
      </c>
      <c r="AH532" s="306"/>
      <c r="AI532" s="306"/>
      <c r="AJ532" s="306"/>
      <c r="AK532" s="306"/>
      <c r="AL532" s="306"/>
      <c r="AM532" s="306"/>
      <c r="AN532" s="306"/>
      <c r="AO532" s="306"/>
    </row>
    <row r="533" spans="1:41" customFormat="1" ht="25" customHeight="1">
      <c r="A533" s="334">
        <v>515</v>
      </c>
      <c r="B533" s="909" t="str">
        <f>IF(基本情報入力シート!C572="","",基本情報入力シート!C572)</f>
        <v/>
      </c>
      <c r="C533" s="909"/>
      <c r="D533" s="909"/>
      <c r="E533" s="909"/>
      <c r="F533" s="909"/>
      <c r="G533" s="909"/>
      <c r="H533" s="909"/>
      <c r="I533" s="909"/>
      <c r="J533" s="325" t="str">
        <f>IF(基本情報入力シート!M572="","",基本情報入力シート!M572)</f>
        <v/>
      </c>
      <c r="K533" s="325" t="str">
        <f>IF(基本情報入力シート!R572="","",基本情報入力シート!R572)</f>
        <v/>
      </c>
      <c r="L533" s="325" t="str">
        <f>IF(基本情報入力シート!W572="","",基本情報入力シート!W572)</f>
        <v/>
      </c>
      <c r="M533" s="335" t="str">
        <f>IF(基本情報入力シート!X572="","",基本情報入力シート!X572)</f>
        <v/>
      </c>
      <c r="N533" s="339" t="str">
        <f>IF(基本情報入力シート!Y572="","",基本情報入力シート!Y572)</f>
        <v/>
      </c>
      <c r="O533" s="44"/>
      <c r="P533" s="1011"/>
      <c r="Q533" s="1011"/>
      <c r="R533" s="475" t="str">
        <f>IFERROR(IF(OR('別紙様式3-2（４・５月）'!Z535="ベア加算",'別紙様式3-2（４・５月）'!R535=""),"",P533*VLOOKUP(N533,【参考】数式用!$AD$2:$AH$37,MATCH(O533,【参考】数式用!$K$4:$N$4,0)+1,0)),"")</f>
        <v/>
      </c>
      <c r="S533" s="54"/>
      <c r="T533" s="1011"/>
      <c r="U533" s="1011"/>
      <c r="V533" s="483" t="str">
        <f>IFERROR(IF(AND('別紙様式3-2（４・５月）'!O535="",O533&lt;&gt;""),P533,P533*VLOOKUP(AF533,【参考】数式用4!$EY$3:$GF$106,MATCH(N533,【参考】数式用4!$EY$2:$GF$2,0))),"")</f>
        <v/>
      </c>
      <c r="W533" s="44"/>
      <c r="X533" s="464"/>
      <c r="Y533" s="992" t="str">
        <f>IFERROR(IF(OR('別紙様式3-2（４・５月）'!R535="",'別紙様式3-2（４・５月）'!Z535="ベア加算"),"",X533*VLOOKUP(N533,【参考】数式用!$AD$2:$AH$37,MATCH(W533,【参考】数式用!$K$4:$N$4,0)+1,0)),"")</f>
        <v/>
      </c>
      <c r="Z533" s="992"/>
      <c r="AA533" s="54"/>
      <c r="AB533" s="464"/>
      <c r="AC533" s="340" t="str">
        <f>IFERROR(IF(AND('別紙様式3-2（４・５月）'!O535="",W533&lt;&gt;"",W533&lt;&gt;"―"),X533,X533*VLOOKUP(AG533,【参考】数式用4!$EY$3:$GF$106,MATCH(N533,【参考】数式用4!$EY$2:$GF$2,0))),"")</f>
        <v/>
      </c>
      <c r="AD533" s="462" t="str">
        <f t="shared" si="16"/>
        <v/>
      </c>
      <c r="AE533" s="420" t="str">
        <f t="shared" si="17"/>
        <v/>
      </c>
      <c r="AF533" s="333" t="str">
        <f>IF(O533="","",'別紙様式3-2（４・５月）'!O535&amp;'別紙様式3-2（４・５月）'!P535&amp;'別紙様式3-2（４・５月）'!Q535&amp;"から"&amp;O533)</f>
        <v/>
      </c>
      <c r="AG533" s="333" t="str">
        <f>IF(OR(W533="",W533="―"),"",'別紙様式3-2（４・５月）'!O535&amp;'別紙様式3-2（４・５月）'!P535&amp;'別紙様式3-2（４・５月）'!Q535&amp;"から"&amp;W533)</f>
        <v/>
      </c>
      <c r="AH533" s="306"/>
      <c r="AI533" s="306"/>
      <c r="AJ533" s="306"/>
      <c r="AK533" s="306"/>
      <c r="AL533" s="306"/>
      <c r="AM533" s="306"/>
      <c r="AN533" s="306"/>
      <c r="AO533" s="306"/>
    </row>
    <row r="534" spans="1:41" customFormat="1" ht="25" customHeight="1">
      <c r="A534" s="334">
        <v>516</v>
      </c>
      <c r="B534" s="909" t="str">
        <f>IF(基本情報入力シート!C573="","",基本情報入力シート!C573)</f>
        <v/>
      </c>
      <c r="C534" s="909"/>
      <c r="D534" s="909"/>
      <c r="E534" s="909"/>
      <c r="F534" s="909"/>
      <c r="G534" s="909"/>
      <c r="H534" s="909"/>
      <c r="I534" s="909"/>
      <c r="J534" s="325" t="str">
        <f>IF(基本情報入力シート!M573="","",基本情報入力シート!M573)</f>
        <v/>
      </c>
      <c r="K534" s="325" t="str">
        <f>IF(基本情報入力シート!R573="","",基本情報入力シート!R573)</f>
        <v/>
      </c>
      <c r="L534" s="325" t="str">
        <f>IF(基本情報入力シート!W573="","",基本情報入力シート!W573)</f>
        <v/>
      </c>
      <c r="M534" s="335" t="str">
        <f>IF(基本情報入力シート!X573="","",基本情報入力シート!X573)</f>
        <v/>
      </c>
      <c r="N534" s="339" t="str">
        <f>IF(基本情報入力シート!Y573="","",基本情報入力シート!Y573)</f>
        <v/>
      </c>
      <c r="O534" s="44"/>
      <c r="P534" s="1011"/>
      <c r="Q534" s="1011"/>
      <c r="R534" s="475" t="str">
        <f>IFERROR(IF(OR('別紙様式3-2（４・５月）'!Z536="ベア加算",'別紙様式3-2（４・５月）'!R536=""),"",P534*VLOOKUP(N534,【参考】数式用!$AD$2:$AH$37,MATCH(O534,【参考】数式用!$K$4:$N$4,0)+1,0)),"")</f>
        <v/>
      </c>
      <c r="S534" s="54"/>
      <c r="T534" s="1011"/>
      <c r="U534" s="1011"/>
      <c r="V534" s="483" t="str">
        <f>IFERROR(IF(AND('別紙様式3-2（４・５月）'!O536="",O534&lt;&gt;""),P534,P534*VLOOKUP(AF534,【参考】数式用4!$EY$3:$GF$106,MATCH(N534,【参考】数式用4!$EY$2:$GF$2,0))),"")</f>
        <v/>
      </c>
      <c r="W534" s="44"/>
      <c r="X534" s="464"/>
      <c r="Y534" s="992" t="str">
        <f>IFERROR(IF(OR('別紙様式3-2（４・５月）'!R536="",'別紙様式3-2（４・５月）'!Z536="ベア加算"),"",X534*VLOOKUP(N534,【参考】数式用!$AD$2:$AH$37,MATCH(W534,【参考】数式用!$K$4:$N$4,0)+1,0)),"")</f>
        <v/>
      </c>
      <c r="Z534" s="992"/>
      <c r="AA534" s="54"/>
      <c r="AB534" s="464"/>
      <c r="AC534" s="340" t="str">
        <f>IFERROR(IF(AND('別紙様式3-2（４・５月）'!O536="",W534&lt;&gt;"",W534&lt;&gt;"―"),X534,X534*VLOOKUP(AG534,【参考】数式用4!$EY$3:$GF$106,MATCH(N534,【参考】数式用4!$EY$2:$GF$2,0))),"")</f>
        <v/>
      </c>
      <c r="AD534" s="462" t="str">
        <f t="shared" si="16"/>
        <v/>
      </c>
      <c r="AE534" s="420" t="str">
        <f t="shared" si="17"/>
        <v/>
      </c>
      <c r="AF534" s="333" t="str">
        <f>IF(O534="","",'別紙様式3-2（４・５月）'!O536&amp;'別紙様式3-2（４・５月）'!P536&amp;'別紙様式3-2（４・５月）'!Q536&amp;"から"&amp;O534)</f>
        <v/>
      </c>
      <c r="AG534" s="333" t="str">
        <f>IF(OR(W534="",W534="―"),"",'別紙様式3-2（４・５月）'!O536&amp;'別紙様式3-2（４・５月）'!P536&amp;'別紙様式3-2（４・５月）'!Q536&amp;"から"&amp;W534)</f>
        <v/>
      </c>
      <c r="AH534" s="306"/>
      <c r="AI534" s="306"/>
      <c r="AJ534" s="306"/>
      <c r="AK534" s="306"/>
      <c r="AL534" s="306"/>
      <c r="AM534" s="306"/>
      <c r="AN534" s="306"/>
      <c r="AO534" s="306"/>
    </row>
    <row r="535" spans="1:41" customFormat="1" ht="25" customHeight="1">
      <c r="A535" s="334">
        <v>517</v>
      </c>
      <c r="B535" s="909" t="str">
        <f>IF(基本情報入力シート!C574="","",基本情報入力シート!C574)</f>
        <v/>
      </c>
      <c r="C535" s="909"/>
      <c r="D535" s="909"/>
      <c r="E535" s="909"/>
      <c r="F535" s="909"/>
      <c r="G535" s="909"/>
      <c r="H535" s="909"/>
      <c r="I535" s="909"/>
      <c r="J535" s="325" t="str">
        <f>IF(基本情報入力シート!M574="","",基本情報入力シート!M574)</f>
        <v/>
      </c>
      <c r="K535" s="325" t="str">
        <f>IF(基本情報入力シート!R574="","",基本情報入力シート!R574)</f>
        <v/>
      </c>
      <c r="L535" s="325" t="str">
        <f>IF(基本情報入力シート!W574="","",基本情報入力シート!W574)</f>
        <v/>
      </c>
      <c r="M535" s="335" t="str">
        <f>IF(基本情報入力シート!X574="","",基本情報入力シート!X574)</f>
        <v/>
      </c>
      <c r="N535" s="339" t="str">
        <f>IF(基本情報入力シート!Y574="","",基本情報入力シート!Y574)</f>
        <v/>
      </c>
      <c r="O535" s="44"/>
      <c r="P535" s="1011"/>
      <c r="Q535" s="1011"/>
      <c r="R535" s="475" t="str">
        <f>IFERROR(IF(OR('別紙様式3-2（４・５月）'!Z537="ベア加算",'別紙様式3-2（４・５月）'!R537=""),"",P535*VLOOKUP(N535,【参考】数式用!$AD$2:$AH$37,MATCH(O535,【参考】数式用!$K$4:$N$4,0)+1,0)),"")</f>
        <v/>
      </c>
      <c r="S535" s="54"/>
      <c r="T535" s="1011"/>
      <c r="U535" s="1011"/>
      <c r="V535" s="483" t="str">
        <f>IFERROR(IF(AND('別紙様式3-2（４・５月）'!O537="",O535&lt;&gt;""),P535,P535*VLOOKUP(AF535,【参考】数式用4!$EY$3:$GF$106,MATCH(N535,【参考】数式用4!$EY$2:$GF$2,0))),"")</f>
        <v/>
      </c>
      <c r="W535" s="44"/>
      <c r="X535" s="464"/>
      <c r="Y535" s="992" t="str">
        <f>IFERROR(IF(OR('別紙様式3-2（４・５月）'!R537="",'別紙様式3-2（４・５月）'!Z537="ベア加算"),"",X535*VLOOKUP(N535,【参考】数式用!$AD$2:$AH$37,MATCH(W535,【参考】数式用!$K$4:$N$4,0)+1,0)),"")</f>
        <v/>
      </c>
      <c r="Z535" s="992"/>
      <c r="AA535" s="54"/>
      <c r="AB535" s="464"/>
      <c r="AC535" s="340" t="str">
        <f>IFERROR(IF(AND('別紙様式3-2（４・５月）'!O537="",W535&lt;&gt;"",W535&lt;&gt;"―"),X535,X535*VLOOKUP(AG535,【参考】数式用4!$EY$3:$GF$106,MATCH(N535,【参考】数式用4!$EY$2:$GF$2,0))),"")</f>
        <v/>
      </c>
      <c r="AD535" s="462" t="str">
        <f t="shared" si="16"/>
        <v/>
      </c>
      <c r="AE535" s="420" t="str">
        <f t="shared" si="17"/>
        <v/>
      </c>
      <c r="AF535" s="333" t="str">
        <f>IF(O535="","",'別紙様式3-2（４・５月）'!O537&amp;'別紙様式3-2（４・５月）'!P537&amp;'別紙様式3-2（４・５月）'!Q537&amp;"から"&amp;O535)</f>
        <v/>
      </c>
      <c r="AG535" s="333" t="str">
        <f>IF(OR(W535="",W535="―"),"",'別紙様式3-2（４・５月）'!O537&amp;'別紙様式3-2（４・５月）'!P537&amp;'別紙様式3-2（４・５月）'!Q537&amp;"から"&amp;W535)</f>
        <v/>
      </c>
      <c r="AH535" s="306"/>
      <c r="AI535" s="306"/>
      <c r="AJ535" s="306"/>
      <c r="AK535" s="306"/>
      <c r="AL535" s="306"/>
      <c r="AM535" s="306"/>
      <c r="AN535" s="306"/>
      <c r="AO535" s="306"/>
    </row>
    <row r="536" spans="1:41" customFormat="1" ht="25" customHeight="1">
      <c r="A536" s="334">
        <v>518</v>
      </c>
      <c r="B536" s="909" t="str">
        <f>IF(基本情報入力シート!C575="","",基本情報入力シート!C575)</f>
        <v/>
      </c>
      <c r="C536" s="909"/>
      <c r="D536" s="909"/>
      <c r="E536" s="909"/>
      <c r="F536" s="909"/>
      <c r="G536" s="909"/>
      <c r="H536" s="909"/>
      <c r="I536" s="909"/>
      <c r="J536" s="325" t="str">
        <f>IF(基本情報入力シート!M575="","",基本情報入力シート!M575)</f>
        <v/>
      </c>
      <c r="K536" s="325" t="str">
        <f>IF(基本情報入力シート!R575="","",基本情報入力シート!R575)</f>
        <v/>
      </c>
      <c r="L536" s="325" t="str">
        <f>IF(基本情報入力シート!W575="","",基本情報入力シート!W575)</f>
        <v/>
      </c>
      <c r="M536" s="335" t="str">
        <f>IF(基本情報入力シート!X575="","",基本情報入力シート!X575)</f>
        <v/>
      </c>
      <c r="N536" s="339" t="str">
        <f>IF(基本情報入力シート!Y575="","",基本情報入力シート!Y575)</f>
        <v/>
      </c>
      <c r="O536" s="44"/>
      <c r="P536" s="1011"/>
      <c r="Q536" s="1011"/>
      <c r="R536" s="475" t="str">
        <f>IFERROR(IF(OR('別紙様式3-2（４・５月）'!Z538="ベア加算",'別紙様式3-2（４・５月）'!R538=""),"",P536*VLOOKUP(N536,【参考】数式用!$AD$2:$AH$37,MATCH(O536,【参考】数式用!$K$4:$N$4,0)+1,0)),"")</f>
        <v/>
      </c>
      <c r="S536" s="54"/>
      <c r="T536" s="1011"/>
      <c r="U536" s="1011"/>
      <c r="V536" s="483" t="str">
        <f>IFERROR(IF(AND('別紙様式3-2（４・５月）'!O538="",O536&lt;&gt;""),P536,P536*VLOOKUP(AF536,【参考】数式用4!$EY$3:$GF$106,MATCH(N536,【参考】数式用4!$EY$2:$GF$2,0))),"")</f>
        <v/>
      </c>
      <c r="W536" s="44"/>
      <c r="X536" s="464"/>
      <c r="Y536" s="992" t="str">
        <f>IFERROR(IF(OR('別紙様式3-2（４・５月）'!R538="",'別紙様式3-2（４・５月）'!Z538="ベア加算"),"",X536*VLOOKUP(N536,【参考】数式用!$AD$2:$AH$37,MATCH(W536,【参考】数式用!$K$4:$N$4,0)+1,0)),"")</f>
        <v/>
      </c>
      <c r="Z536" s="992"/>
      <c r="AA536" s="54"/>
      <c r="AB536" s="464"/>
      <c r="AC536" s="340" t="str">
        <f>IFERROR(IF(AND('別紙様式3-2（４・５月）'!O538="",W536&lt;&gt;"",W536&lt;&gt;"―"),X536,X536*VLOOKUP(AG536,【参考】数式用4!$EY$3:$GF$106,MATCH(N536,【参考】数式用4!$EY$2:$GF$2,0))),"")</f>
        <v/>
      </c>
      <c r="AD536" s="462" t="str">
        <f t="shared" si="16"/>
        <v/>
      </c>
      <c r="AE536" s="420" t="str">
        <f t="shared" si="17"/>
        <v/>
      </c>
      <c r="AF536" s="333" t="str">
        <f>IF(O536="","",'別紙様式3-2（４・５月）'!O538&amp;'別紙様式3-2（４・５月）'!P538&amp;'別紙様式3-2（４・５月）'!Q538&amp;"から"&amp;O536)</f>
        <v/>
      </c>
      <c r="AG536" s="333" t="str">
        <f>IF(OR(W536="",W536="―"),"",'別紙様式3-2（４・５月）'!O538&amp;'別紙様式3-2（４・５月）'!P538&amp;'別紙様式3-2（４・５月）'!Q538&amp;"から"&amp;W536)</f>
        <v/>
      </c>
      <c r="AH536" s="306"/>
      <c r="AI536" s="306"/>
      <c r="AJ536" s="306"/>
      <c r="AK536" s="306"/>
      <c r="AL536" s="306"/>
      <c r="AM536" s="306"/>
      <c r="AN536" s="306"/>
      <c r="AO536" s="306"/>
    </row>
    <row r="537" spans="1:41" customFormat="1" ht="25" customHeight="1">
      <c r="A537" s="334">
        <v>519</v>
      </c>
      <c r="B537" s="909" t="str">
        <f>IF(基本情報入力シート!C576="","",基本情報入力シート!C576)</f>
        <v/>
      </c>
      <c r="C537" s="909"/>
      <c r="D537" s="909"/>
      <c r="E537" s="909"/>
      <c r="F537" s="909"/>
      <c r="G537" s="909"/>
      <c r="H537" s="909"/>
      <c r="I537" s="909"/>
      <c r="J537" s="325" t="str">
        <f>IF(基本情報入力シート!M576="","",基本情報入力シート!M576)</f>
        <v/>
      </c>
      <c r="K537" s="325" t="str">
        <f>IF(基本情報入力シート!R576="","",基本情報入力シート!R576)</f>
        <v/>
      </c>
      <c r="L537" s="325" t="str">
        <f>IF(基本情報入力シート!W576="","",基本情報入力シート!W576)</f>
        <v/>
      </c>
      <c r="M537" s="335" t="str">
        <f>IF(基本情報入力シート!X576="","",基本情報入力シート!X576)</f>
        <v/>
      </c>
      <c r="N537" s="339" t="str">
        <f>IF(基本情報入力シート!Y576="","",基本情報入力シート!Y576)</f>
        <v/>
      </c>
      <c r="O537" s="44"/>
      <c r="P537" s="1011"/>
      <c r="Q537" s="1011"/>
      <c r="R537" s="475" t="str">
        <f>IFERROR(IF(OR('別紙様式3-2（４・５月）'!Z539="ベア加算",'別紙様式3-2（４・５月）'!R539=""),"",P537*VLOOKUP(N537,【参考】数式用!$AD$2:$AH$37,MATCH(O537,【参考】数式用!$K$4:$N$4,0)+1,0)),"")</f>
        <v/>
      </c>
      <c r="S537" s="54"/>
      <c r="T537" s="1011"/>
      <c r="U537" s="1011"/>
      <c r="V537" s="483" t="str">
        <f>IFERROR(IF(AND('別紙様式3-2（４・５月）'!O539="",O537&lt;&gt;""),P537,P537*VLOOKUP(AF537,【参考】数式用4!$EY$3:$GF$106,MATCH(N537,【参考】数式用4!$EY$2:$GF$2,0))),"")</f>
        <v/>
      </c>
      <c r="W537" s="44"/>
      <c r="X537" s="464"/>
      <c r="Y537" s="992" t="str">
        <f>IFERROR(IF(OR('別紙様式3-2（４・５月）'!R539="",'別紙様式3-2（４・５月）'!Z539="ベア加算"),"",X537*VLOOKUP(N537,【参考】数式用!$AD$2:$AH$37,MATCH(W537,【参考】数式用!$K$4:$N$4,0)+1,0)),"")</f>
        <v/>
      </c>
      <c r="Z537" s="992"/>
      <c r="AA537" s="54"/>
      <c r="AB537" s="464"/>
      <c r="AC537" s="340" t="str">
        <f>IFERROR(IF(AND('別紙様式3-2（４・５月）'!O539="",W537&lt;&gt;"",W537&lt;&gt;"―"),X537,X537*VLOOKUP(AG537,【参考】数式用4!$EY$3:$GF$106,MATCH(N537,【参考】数式用4!$EY$2:$GF$2,0))),"")</f>
        <v/>
      </c>
      <c r="AD537" s="462" t="str">
        <f t="shared" si="16"/>
        <v/>
      </c>
      <c r="AE537" s="420" t="str">
        <f t="shared" si="17"/>
        <v/>
      </c>
      <c r="AF537" s="333" t="str">
        <f>IF(O537="","",'別紙様式3-2（４・５月）'!O539&amp;'別紙様式3-2（４・５月）'!P539&amp;'別紙様式3-2（４・５月）'!Q539&amp;"から"&amp;O537)</f>
        <v/>
      </c>
      <c r="AG537" s="333" t="str">
        <f>IF(OR(W537="",W537="―"),"",'別紙様式3-2（４・５月）'!O539&amp;'別紙様式3-2（４・５月）'!P539&amp;'別紙様式3-2（４・５月）'!Q539&amp;"から"&amp;W537)</f>
        <v/>
      </c>
      <c r="AH537" s="306"/>
      <c r="AI537" s="306"/>
      <c r="AJ537" s="306"/>
      <c r="AK537" s="306"/>
      <c r="AL537" s="306"/>
      <c r="AM537" s="306"/>
      <c r="AN537" s="306"/>
      <c r="AO537" s="306"/>
    </row>
    <row r="538" spans="1:41" customFormat="1" ht="25" customHeight="1">
      <c r="A538" s="334">
        <v>520</v>
      </c>
      <c r="B538" s="909" t="str">
        <f>IF(基本情報入力シート!C577="","",基本情報入力シート!C577)</f>
        <v/>
      </c>
      <c r="C538" s="909"/>
      <c r="D538" s="909"/>
      <c r="E538" s="909"/>
      <c r="F538" s="909"/>
      <c r="G538" s="909"/>
      <c r="H538" s="909"/>
      <c r="I538" s="909"/>
      <c r="J538" s="325" t="str">
        <f>IF(基本情報入力シート!M577="","",基本情報入力シート!M577)</f>
        <v/>
      </c>
      <c r="K538" s="325" t="str">
        <f>IF(基本情報入力シート!R577="","",基本情報入力シート!R577)</f>
        <v/>
      </c>
      <c r="L538" s="325" t="str">
        <f>IF(基本情報入力シート!W577="","",基本情報入力シート!W577)</f>
        <v/>
      </c>
      <c r="M538" s="335" t="str">
        <f>IF(基本情報入力シート!X577="","",基本情報入力シート!X577)</f>
        <v/>
      </c>
      <c r="N538" s="339" t="str">
        <f>IF(基本情報入力シート!Y577="","",基本情報入力シート!Y577)</f>
        <v/>
      </c>
      <c r="O538" s="44"/>
      <c r="P538" s="1011"/>
      <c r="Q538" s="1011"/>
      <c r="R538" s="475" t="str">
        <f>IFERROR(IF(OR('別紙様式3-2（４・５月）'!Z540="ベア加算",'別紙様式3-2（４・５月）'!R540=""),"",P538*VLOOKUP(N538,【参考】数式用!$AD$2:$AH$37,MATCH(O538,【参考】数式用!$K$4:$N$4,0)+1,0)),"")</f>
        <v/>
      </c>
      <c r="S538" s="54"/>
      <c r="T538" s="1011"/>
      <c r="U538" s="1011"/>
      <c r="V538" s="483" t="str">
        <f>IFERROR(IF(AND('別紙様式3-2（４・５月）'!O540="",O538&lt;&gt;""),P538,P538*VLOOKUP(AF538,【参考】数式用4!$EY$3:$GF$106,MATCH(N538,【参考】数式用4!$EY$2:$GF$2,0))),"")</f>
        <v/>
      </c>
      <c r="W538" s="44"/>
      <c r="X538" s="464"/>
      <c r="Y538" s="992" t="str">
        <f>IFERROR(IF(OR('別紙様式3-2（４・５月）'!R540="",'別紙様式3-2（４・５月）'!Z540="ベア加算"),"",X538*VLOOKUP(N538,【参考】数式用!$AD$2:$AH$37,MATCH(W538,【参考】数式用!$K$4:$N$4,0)+1,0)),"")</f>
        <v/>
      </c>
      <c r="Z538" s="992"/>
      <c r="AA538" s="54"/>
      <c r="AB538" s="464"/>
      <c r="AC538" s="340" t="str">
        <f>IFERROR(IF(AND('別紙様式3-2（４・５月）'!O540="",W538&lt;&gt;"",W538&lt;&gt;"―"),X538,X538*VLOOKUP(AG538,【参考】数式用4!$EY$3:$GF$106,MATCH(N538,【参考】数式用4!$EY$2:$GF$2,0))),"")</f>
        <v/>
      </c>
      <c r="AD538" s="462" t="str">
        <f t="shared" si="16"/>
        <v/>
      </c>
      <c r="AE538" s="420" t="str">
        <f t="shared" si="17"/>
        <v/>
      </c>
      <c r="AF538" s="333" t="str">
        <f>IF(O538="","",'別紙様式3-2（４・５月）'!O540&amp;'別紙様式3-2（４・５月）'!P540&amp;'別紙様式3-2（４・５月）'!Q540&amp;"から"&amp;O538)</f>
        <v/>
      </c>
      <c r="AG538" s="333" t="str">
        <f>IF(OR(W538="",W538="―"),"",'別紙様式3-2（４・５月）'!O540&amp;'別紙様式3-2（４・５月）'!P540&amp;'別紙様式3-2（４・５月）'!Q540&amp;"から"&amp;W538)</f>
        <v/>
      </c>
      <c r="AH538" s="306"/>
      <c r="AI538" s="306"/>
      <c r="AJ538" s="306"/>
      <c r="AK538" s="306"/>
      <c r="AL538" s="306"/>
      <c r="AM538" s="306"/>
      <c r="AN538" s="306"/>
      <c r="AO538" s="306"/>
    </row>
    <row r="539" spans="1:41" customFormat="1" ht="25" customHeight="1">
      <c r="A539" s="334">
        <v>521</v>
      </c>
      <c r="B539" s="909" t="str">
        <f>IF(基本情報入力シート!C578="","",基本情報入力シート!C578)</f>
        <v/>
      </c>
      <c r="C539" s="909"/>
      <c r="D539" s="909"/>
      <c r="E539" s="909"/>
      <c r="F539" s="909"/>
      <c r="G539" s="909"/>
      <c r="H539" s="909"/>
      <c r="I539" s="909"/>
      <c r="J539" s="325" t="str">
        <f>IF(基本情報入力シート!M578="","",基本情報入力シート!M578)</f>
        <v/>
      </c>
      <c r="K539" s="325" t="str">
        <f>IF(基本情報入力シート!R578="","",基本情報入力シート!R578)</f>
        <v/>
      </c>
      <c r="L539" s="325" t="str">
        <f>IF(基本情報入力シート!W578="","",基本情報入力シート!W578)</f>
        <v/>
      </c>
      <c r="M539" s="335" t="str">
        <f>IF(基本情報入力シート!X578="","",基本情報入力シート!X578)</f>
        <v/>
      </c>
      <c r="N539" s="339" t="str">
        <f>IF(基本情報入力シート!Y578="","",基本情報入力シート!Y578)</f>
        <v/>
      </c>
      <c r="O539" s="44"/>
      <c r="P539" s="1011"/>
      <c r="Q539" s="1011"/>
      <c r="R539" s="475" t="str">
        <f>IFERROR(IF(OR('別紙様式3-2（４・５月）'!Z541="ベア加算",'別紙様式3-2（４・５月）'!R541=""),"",P539*VLOOKUP(N539,【参考】数式用!$AD$2:$AH$37,MATCH(O539,【参考】数式用!$K$4:$N$4,0)+1,0)),"")</f>
        <v/>
      </c>
      <c r="S539" s="54"/>
      <c r="T539" s="1011"/>
      <c r="U539" s="1011"/>
      <c r="V539" s="483" t="str">
        <f>IFERROR(IF(AND('別紙様式3-2（４・５月）'!O541="",O539&lt;&gt;""),P539,P539*VLOOKUP(AF539,【参考】数式用4!$EY$3:$GF$106,MATCH(N539,【参考】数式用4!$EY$2:$GF$2,0))),"")</f>
        <v/>
      </c>
      <c r="W539" s="44"/>
      <c r="X539" s="464"/>
      <c r="Y539" s="992" t="str">
        <f>IFERROR(IF(OR('別紙様式3-2（４・５月）'!R541="",'別紙様式3-2（４・５月）'!Z541="ベア加算"),"",X539*VLOOKUP(N539,【参考】数式用!$AD$2:$AH$37,MATCH(W539,【参考】数式用!$K$4:$N$4,0)+1,0)),"")</f>
        <v/>
      </c>
      <c r="Z539" s="992"/>
      <c r="AA539" s="54"/>
      <c r="AB539" s="464"/>
      <c r="AC539" s="340" t="str">
        <f>IFERROR(IF(AND('別紙様式3-2（４・５月）'!O541="",W539&lt;&gt;"",W539&lt;&gt;"―"),X539,X539*VLOOKUP(AG539,【参考】数式用4!$EY$3:$GF$106,MATCH(N539,【参考】数式用4!$EY$2:$GF$2,0))),"")</f>
        <v/>
      </c>
      <c r="AD539" s="462" t="str">
        <f t="shared" si="16"/>
        <v/>
      </c>
      <c r="AE539" s="420" t="str">
        <f t="shared" si="17"/>
        <v/>
      </c>
      <c r="AF539" s="333" t="str">
        <f>IF(O539="","",'別紙様式3-2（４・５月）'!O541&amp;'別紙様式3-2（４・５月）'!P541&amp;'別紙様式3-2（４・５月）'!Q541&amp;"から"&amp;O539)</f>
        <v/>
      </c>
      <c r="AG539" s="333" t="str">
        <f>IF(OR(W539="",W539="―"),"",'別紙様式3-2（４・５月）'!O541&amp;'別紙様式3-2（４・５月）'!P541&amp;'別紙様式3-2（４・５月）'!Q541&amp;"から"&amp;W539)</f>
        <v/>
      </c>
      <c r="AH539" s="306"/>
      <c r="AI539" s="306"/>
      <c r="AJ539" s="306"/>
      <c r="AK539" s="306"/>
      <c r="AL539" s="306"/>
      <c r="AM539" s="306"/>
      <c r="AN539" s="306"/>
      <c r="AO539" s="306"/>
    </row>
    <row r="540" spans="1:41" customFormat="1" ht="25" customHeight="1">
      <c r="A540" s="334">
        <v>522</v>
      </c>
      <c r="B540" s="909" t="str">
        <f>IF(基本情報入力シート!C579="","",基本情報入力シート!C579)</f>
        <v/>
      </c>
      <c r="C540" s="909"/>
      <c r="D540" s="909"/>
      <c r="E540" s="909"/>
      <c r="F540" s="909"/>
      <c r="G540" s="909"/>
      <c r="H540" s="909"/>
      <c r="I540" s="909"/>
      <c r="J540" s="325" t="str">
        <f>IF(基本情報入力シート!M579="","",基本情報入力シート!M579)</f>
        <v/>
      </c>
      <c r="K540" s="325" t="str">
        <f>IF(基本情報入力シート!R579="","",基本情報入力シート!R579)</f>
        <v/>
      </c>
      <c r="L540" s="325" t="str">
        <f>IF(基本情報入力シート!W579="","",基本情報入力シート!W579)</f>
        <v/>
      </c>
      <c r="M540" s="335" t="str">
        <f>IF(基本情報入力シート!X579="","",基本情報入力シート!X579)</f>
        <v/>
      </c>
      <c r="N540" s="339" t="str">
        <f>IF(基本情報入力シート!Y579="","",基本情報入力シート!Y579)</f>
        <v/>
      </c>
      <c r="O540" s="44"/>
      <c r="P540" s="1011"/>
      <c r="Q540" s="1011"/>
      <c r="R540" s="475" t="str">
        <f>IFERROR(IF(OR('別紙様式3-2（４・５月）'!Z542="ベア加算",'別紙様式3-2（４・５月）'!R542=""),"",P540*VLOOKUP(N540,【参考】数式用!$AD$2:$AH$37,MATCH(O540,【参考】数式用!$K$4:$N$4,0)+1,0)),"")</f>
        <v/>
      </c>
      <c r="S540" s="54"/>
      <c r="T540" s="1011"/>
      <c r="U540" s="1011"/>
      <c r="V540" s="483" t="str">
        <f>IFERROR(IF(AND('別紙様式3-2（４・５月）'!O542="",O540&lt;&gt;""),P540,P540*VLOOKUP(AF540,【参考】数式用4!$EY$3:$GF$106,MATCH(N540,【参考】数式用4!$EY$2:$GF$2,0))),"")</f>
        <v/>
      </c>
      <c r="W540" s="44"/>
      <c r="X540" s="464"/>
      <c r="Y540" s="992" t="str">
        <f>IFERROR(IF(OR('別紙様式3-2（４・５月）'!R542="",'別紙様式3-2（４・５月）'!Z542="ベア加算"),"",X540*VLOOKUP(N540,【参考】数式用!$AD$2:$AH$37,MATCH(W540,【参考】数式用!$K$4:$N$4,0)+1,0)),"")</f>
        <v/>
      </c>
      <c r="Z540" s="992"/>
      <c r="AA540" s="54"/>
      <c r="AB540" s="464"/>
      <c r="AC540" s="340" t="str">
        <f>IFERROR(IF(AND('別紙様式3-2（４・５月）'!O542="",W540&lt;&gt;"",W540&lt;&gt;"―"),X540,X540*VLOOKUP(AG540,【参考】数式用4!$EY$3:$GF$106,MATCH(N540,【参考】数式用4!$EY$2:$GF$2,0))),"")</f>
        <v/>
      </c>
      <c r="AD540" s="462" t="str">
        <f t="shared" si="16"/>
        <v/>
      </c>
      <c r="AE540" s="420" t="str">
        <f t="shared" si="17"/>
        <v/>
      </c>
      <c r="AF540" s="333" t="str">
        <f>IF(O540="","",'別紙様式3-2（４・５月）'!O542&amp;'別紙様式3-2（４・５月）'!P542&amp;'別紙様式3-2（４・５月）'!Q542&amp;"から"&amp;O540)</f>
        <v/>
      </c>
      <c r="AG540" s="333" t="str">
        <f>IF(OR(W540="",W540="―"),"",'別紙様式3-2（４・５月）'!O542&amp;'別紙様式3-2（４・５月）'!P542&amp;'別紙様式3-2（４・５月）'!Q542&amp;"から"&amp;W540)</f>
        <v/>
      </c>
      <c r="AH540" s="306"/>
      <c r="AI540" s="306"/>
      <c r="AJ540" s="306"/>
      <c r="AK540" s="306"/>
      <c r="AL540" s="306"/>
      <c r="AM540" s="306"/>
      <c r="AN540" s="306"/>
      <c r="AO540" s="306"/>
    </row>
    <row r="541" spans="1:41" customFormat="1" ht="25" customHeight="1">
      <c r="A541" s="334">
        <v>523</v>
      </c>
      <c r="B541" s="909" t="str">
        <f>IF(基本情報入力シート!C580="","",基本情報入力シート!C580)</f>
        <v/>
      </c>
      <c r="C541" s="909"/>
      <c r="D541" s="909"/>
      <c r="E541" s="909"/>
      <c r="F541" s="909"/>
      <c r="G541" s="909"/>
      <c r="H541" s="909"/>
      <c r="I541" s="909"/>
      <c r="J541" s="325" t="str">
        <f>IF(基本情報入力シート!M580="","",基本情報入力シート!M580)</f>
        <v/>
      </c>
      <c r="K541" s="325" t="str">
        <f>IF(基本情報入力シート!R580="","",基本情報入力シート!R580)</f>
        <v/>
      </c>
      <c r="L541" s="325" t="str">
        <f>IF(基本情報入力シート!W580="","",基本情報入力シート!W580)</f>
        <v/>
      </c>
      <c r="M541" s="335" t="str">
        <f>IF(基本情報入力シート!X580="","",基本情報入力シート!X580)</f>
        <v/>
      </c>
      <c r="N541" s="339" t="str">
        <f>IF(基本情報入力シート!Y580="","",基本情報入力シート!Y580)</f>
        <v/>
      </c>
      <c r="O541" s="44"/>
      <c r="P541" s="1011"/>
      <c r="Q541" s="1011"/>
      <c r="R541" s="475" t="str">
        <f>IFERROR(IF(OR('別紙様式3-2（４・５月）'!Z543="ベア加算",'別紙様式3-2（４・５月）'!R543=""),"",P541*VLOOKUP(N541,【参考】数式用!$AD$2:$AH$37,MATCH(O541,【参考】数式用!$K$4:$N$4,0)+1,0)),"")</f>
        <v/>
      </c>
      <c r="S541" s="54"/>
      <c r="T541" s="1011"/>
      <c r="U541" s="1011"/>
      <c r="V541" s="483" t="str">
        <f>IFERROR(IF(AND('別紙様式3-2（４・５月）'!O543="",O541&lt;&gt;""),P541,P541*VLOOKUP(AF541,【参考】数式用4!$EY$3:$GF$106,MATCH(N541,【参考】数式用4!$EY$2:$GF$2,0))),"")</f>
        <v/>
      </c>
      <c r="W541" s="44"/>
      <c r="X541" s="464"/>
      <c r="Y541" s="992" t="str">
        <f>IFERROR(IF(OR('別紙様式3-2（４・５月）'!R543="",'別紙様式3-2（４・５月）'!Z543="ベア加算"),"",X541*VLOOKUP(N541,【参考】数式用!$AD$2:$AH$37,MATCH(W541,【参考】数式用!$K$4:$N$4,0)+1,0)),"")</f>
        <v/>
      </c>
      <c r="Z541" s="992"/>
      <c r="AA541" s="54"/>
      <c r="AB541" s="464"/>
      <c r="AC541" s="340" t="str">
        <f>IFERROR(IF(AND('別紙様式3-2（４・５月）'!O543="",W541&lt;&gt;"",W541&lt;&gt;"―"),X541,X541*VLOOKUP(AG541,【参考】数式用4!$EY$3:$GF$106,MATCH(N541,【参考】数式用4!$EY$2:$GF$2,0))),"")</f>
        <v/>
      </c>
      <c r="AD541" s="462" t="str">
        <f t="shared" si="16"/>
        <v/>
      </c>
      <c r="AE541" s="420" t="str">
        <f t="shared" si="17"/>
        <v/>
      </c>
      <c r="AF541" s="333" t="str">
        <f>IF(O541="","",'別紙様式3-2（４・５月）'!O543&amp;'別紙様式3-2（４・５月）'!P543&amp;'別紙様式3-2（４・５月）'!Q543&amp;"から"&amp;O541)</f>
        <v/>
      </c>
      <c r="AG541" s="333" t="str">
        <f>IF(OR(W541="",W541="―"),"",'別紙様式3-2（４・５月）'!O543&amp;'別紙様式3-2（４・５月）'!P543&amp;'別紙様式3-2（４・５月）'!Q543&amp;"から"&amp;W541)</f>
        <v/>
      </c>
      <c r="AH541" s="306"/>
      <c r="AI541" s="306"/>
      <c r="AJ541" s="306"/>
      <c r="AK541" s="306"/>
      <c r="AL541" s="306"/>
      <c r="AM541" s="306"/>
      <c r="AN541" s="306"/>
      <c r="AO541" s="306"/>
    </row>
    <row r="542" spans="1:41" customFormat="1" ht="25" customHeight="1">
      <c r="A542" s="334">
        <v>524</v>
      </c>
      <c r="B542" s="909" t="str">
        <f>IF(基本情報入力シート!C581="","",基本情報入力シート!C581)</f>
        <v/>
      </c>
      <c r="C542" s="909"/>
      <c r="D542" s="909"/>
      <c r="E542" s="909"/>
      <c r="F542" s="909"/>
      <c r="G542" s="909"/>
      <c r="H542" s="909"/>
      <c r="I542" s="909"/>
      <c r="J542" s="325" t="str">
        <f>IF(基本情報入力シート!M581="","",基本情報入力シート!M581)</f>
        <v/>
      </c>
      <c r="K542" s="325" t="str">
        <f>IF(基本情報入力シート!R581="","",基本情報入力シート!R581)</f>
        <v/>
      </c>
      <c r="L542" s="325" t="str">
        <f>IF(基本情報入力シート!W581="","",基本情報入力シート!W581)</f>
        <v/>
      </c>
      <c r="M542" s="335" t="str">
        <f>IF(基本情報入力シート!X581="","",基本情報入力シート!X581)</f>
        <v/>
      </c>
      <c r="N542" s="339" t="str">
        <f>IF(基本情報入力シート!Y581="","",基本情報入力シート!Y581)</f>
        <v/>
      </c>
      <c r="O542" s="44"/>
      <c r="P542" s="1011"/>
      <c r="Q542" s="1011"/>
      <c r="R542" s="475" t="str">
        <f>IFERROR(IF(OR('別紙様式3-2（４・５月）'!Z544="ベア加算",'別紙様式3-2（４・５月）'!R544=""),"",P542*VLOOKUP(N542,【参考】数式用!$AD$2:$AH$37,MATCH(O542,【参考】数式用!$K$4:$N$4,0)+1,0)),"")</f>
        <v/>
      </c>
      <c r="S542" s="54"/>
      <c r="T542" s="1011"/>
      <c r="U542" s="1011"/>
      <c r="V542" s="483" t="str">
        <f>IFERROR(IF(AND('別紙様式3-2（４・５月）'!O544="",O542&lt;&gt;""),P542,P542*VLOOKUP(AF542,【参考】数式用4!$EY$3:$GF$106,MATCH(N542,【参考】数式用4!$EY$2:$GF$2,0))),"")</f>
        <v/>
      </c>
      <c r="W542" s="44"/>
      <c r="X542" s="464"/>
      <c r="Y542" s="992" t="str">
        <f>IFERROR(IF(OR('別紙様式3-2（４・５月）'!R544="",'別紙様式3-2（４・５月）'!Z544="ベア加算"),"",X542*VLOOKUP(N542,【参考】数式用!$AD$2:$AH$37,MATCH(W542,【参考】数式用!$K$4:$N$4,0)+1,0)),"")</f>
        <v/>
      </c>
      <c r="Z542" s="992"/>
      <c r="AA542" s="54"/>
      <c r="AB542" s="464"/>
      <c r="AC542" s="340" t="str">
        <f>IFERROR(IF(AND('別紙様式3-2（４・５月）'!O544="",W542&lt;&gt;"",W542&lt;&gt;"―"),X542,X542*VLOOKUP(AG542,【参考】数式用4!$EY$3:$GF$106,MATCH(N542,【参考】数式用4!$EY$2:$GF$2,0))),"")</f>
        <v/>
      </c>
      <c r="AD542" s="462" t="str">
        <f t="shared" si="16"/>
        <v/>
      </c>
      <c r="AE542" s="420" t="str">
        <f t="shared" si="17"/>
        <v/>
      </c>
      <c r="AF542" s="333" t="str">
        <f>IF(O542="","",'別紙様式3-2（４・５月）'!O544&amp;'別紙様式3-2（４・５月）'!P544&amp;'別紙様式3-2（４・５月）'!Q544&amp;"から"&amp;O542)</f>
        <v/>
      </c>
      <c r="AG542" s="333" t="str">
        <f>IF(OR(W542="",W542="―"),"",'別紙様式3-2（４・５月）'!O544&amp;'別紙様式3-2（４・５月）'!P544&amp;'別紙様式3-2（４・５月）'!Q544&amp;"から"&amp;W542)</f>
        <v/>
      </c>
      <c r="AH542" s="306"/>
      <c r="AI542" s="306"/>
      <c r="AJ542" s="306"/>
      <c r="AK542" s="306"/>
      <c r="AL542" s="306"/>
      <c r="AM542" s="306"/>
      <c r="AN542" s="306"/>
      <c r="AO542" s="306"/>
    </row>
    <row r="543" spans="1:41" customFormat="1" ht="25" customHeight="1">
      <c r="A543" s="334">
        <v>525</v>
      </c>
      <c r="B543" s="909" t="str">
        <f>IF(基本情報入力シート!C582="","",基本情報入力シート!C582)</f>
        <v/>
      </c>
      <c r="C543" s="909"/>
      <c r="D543" s="909"/>
      <c r="E543" s="909"/>
      <c r="F543" s="909"/>
      <c r="G543" s="909"/>
      <c r="H543" s="909"/>
      <c r="I543" s="909"/>
      <c r="J543" s="325" t="str">
        <f>IF(基本情報入力シート!M582="","",基本情報入力シート!M582)</f>
        <v/>
      </c>
      <c r="K543" s="325" t="str">
        <f>IF(基本情報入力シート!R582="","",基本情報入力シート!R582)</f>
        <v/>
      </c>
      <c r="L543" s="325" t="str">
        <f>IF(基本情報入力シート!W582="","",基本情報入力シート!W582)</f>
        <v/>
      </c>
      <c r="M543" s="335" t="str">
        <f>IF(基本情報入力シート!X582="","",基本情報入力シート!X582)</f>
        <v/>
      </c>
      <c r="N543" s="339" t="str">
        <f>IF(基本情報入力シート!Y582="","",基本情報入力シート!Y582)</f>
        <v/>
      </c>
      <c r="O543" s="44"/>
      <c r="P543" s="1011"/>
      <c r="Q543" s="1011"/>
      <c r="R543" s="475" t="str">
        <f>IFERROR(IF(OR('別紙様式3-2（４・５月）'!Z545="ベア加算",'別紙様式3-2（４・５月）'!R545=""),"",P543*VLOOKUP(N543,【参考】数式用!$AD$2:$AH$37,MATCH(O543,【参考】数式用!$K$4:$N$4,0)+1,0)),"")</f>
        <v/>
      </c>
      <c r="S543" s="54"/>
      <c r="T543" s="1011"/>
      <c r="U543" s="1011"/>
      <c r="V543" s="483" t="str">
        <f>IFERROR(IF(AND('別紙様式3-2（４・５月）'!O545="",O543&lt;&gt;""),P543,P543*VLOOKUP(AF543,【参考】数式用4!$EY$3:$GF$106,MATCH(N543,【参考】数式用4!$EY$2:$GF$2,0))),"")</f>
        <v/>
      </c>
      <c r="W543" s="44"/>
      <c r="X543" s="464"/>
      <c r="Y543" s="992" t="str">
        <f>IFERROR(IF(OR('別紙様式3-2（４・５月）'!R545="",'別紙様式3-2（４・５月）'!Z545="ベア加算"),"",X543*VLOOKUP(N543,【参考】数式用!$AD$2:$AH$37,MATCH(W543,【参考】数式用!$K$4:$N$4,0)+1,0)),"")</f>
        <v/>
      </c>
      <c r="Z543" s="992"/>
      <c r="AA543" s="54"/>
      <c r="AB543" s="464"/>
      <c r="AC543" s="340" t="str">
        <f>IFERROR(IF(AND('別紙様式3-2（４・５月）'!O545="",W543&lt;&gt;"",W543&lt;&gt;"―"),X543,X543*VLOOKUP(AG543,【参考】数式用4!$EY$3:$GF$106,MATCH(N543,【参考】数式用4!$EY$2:$GF$2,0))),"")</f>
        <v/>
      </c>
      <c r="AD543" s="462" t="str">
        <f t="shared" si="16"/>
        <v/>
      </c>
      <c r="AE543" s="420" t="str">
        <f t="shared" si="17"/>
        <v/>
      </c>
      <c r="AF543" s="333" t="str">
        <f>IF(O543="","",'別紙様式3-2（４・５月）'!O545&amp;'別紙様式3-2（４・５月）'!P545&amp;'別紙様式3-2（４・５月）'!Q545&amp;"から"&amp;O543)</f>
        <v/>
      </c>
      <c r="AG543" s="333" t="str">
        <f>IF(OR(W543="",W543="―"),"",'別紙様式3-2（４・５月）'!O545&amp;'別紙様式3-2（４・５月）'!P545&amp;'別紙様式3-2（４・５月）'!Q545&amp;"から"&amp;W543)</f>
        <v/>
      </c>
      <c r="AH543" s="306"/>
      <c r="AI543" s="306"/>
      <c r="AJ543" s="306"/>
      <c r="AK543" s="306"/>
      <c r="AL543" s="306"/>
      <c r="AM543" s="306"/>
      <c r="AN543" s="306"/>
      <c r="AO543" s="306"/>
    </row>
    <row r="544" spans="1:41" customFormat="1" ht="25" customHeight="1">
      <c r="A544" s="334">
        <v>526</v>
      </c>
      <c r="B544" s="909" t="str">
        <f>IF(基本情報入力シート!C583="","",基本情報入力シート!C583)</f>
        <v/>
      </c>
      <c r="C544" s="909"/>
      <c r="D544" s="909"/>
      <c r="E544" s="909"/>
      <c r="F544" s="909"/>
      <c r="G544" s="909"/>
      <c r="H544" s="909"/>
      <c r="I544" s="909"/>
      <c r="J544" s="325" t="str">
        <f>IF(基本情報入力シート!M583="","",基本情報入力シート!M583)</f>
        <v/>
      </c>
      <c r="K544" s="325" t="str">
        <f>IF(基本情報入力シート!R583="","",基本情報入力シート!R583)</f>
        <v/>
      </c>
      <c r="L544" s="325" t="str">
        <f>IF(基本情報入力シート!W583="","",基本情報入力シート!W583)</f>
        <v/>
      </c>
      <c r="M544" s="335" t="str">
        <f>IF(基本情報入力シート!X583="","",基本情報入力シート!X583)</f>
        <v/>
      </c>
      <c r="N544" s="339" t="str">
        <f>IF(基本情報入力シート!Y583="","",基本情報入力シート!Y583)</f>
        <v/>
      </c>
      <c r="O544" s="44"/>
      <c r="P544" s="1011"/>
      <c r="Q544" s="1011"/>
      <c r="R544" s="475" t="str">
        <f>IFERROR(IF(OR('別紙様式3-2（４・５月）'!Z546="ベア加算",'別紙様式3-2（４・５月）'!R546=""),"",P544*VLOOKUP(N544,【参考】数式用!$AD$2:$AH$37,MATCH(O544,【参考】数式用!$K$4:$N$4,0)+1,0)),"")</f>
        <v/>
      </c>
      <c r="S544" s="54"/>
      <c r="T544" s="1011"/>
      <c r="U544" s="1011"/>
      <c r="V544" s="483" t="str">
        <f>IFERROR(IF(AND('別紙様式3-2（４・５月）'!O546="",O544&lt;&gt;""),P544,P544*VLOOKUP(AF544,【参考】数式用4!$EY$3:$GF$106,MATCH(N544,【参考】数式用4!$EY$2:$GF$2,0))),"")</f>
        <v/>
      </c>
      <c r="W544" s="44"/>
      <c r="X544" s="464"/>
      <c r="Y544" s="992" t="str">
        <f>IFERROR(IF(OR('別紙様式3-2（４・５月）'!R546="",'別紙様式3-2（４・５月）'!Z546="ベア加算"),"",X544*VLOOKUP(N544,【参考】数式用!$AD$2:$AH$37,MATCH(W544,【参考】数式用!$K$4:$N$4,0)+1,0)),"")</f>
        <v/>
      </c>
      <c r="Z544" s="992"/>
      <c r="AA544" s="54"/>
      <c r="AB544" s="464"/>
      <c r="AC544" s="340" t="str">
        <f>IFERROR(IF(AND('別紙様式3-2（４・５月）'!O546="",W544&lt;&gt;"",W544&lt;&gt;"―"),X544,X544*VLOOKUP(AG544,【参考】数式用4!$EY$3:$GF$106,MATCH(N544,【参考】数式用4!$EY$2:$GF$2,0))),"")</f>
        <v/>
      </c>
      <c r="AD544" s="462" t="str">
        <f t="shared" si="16"/>
        <v/>
      </c>
      <c r="AE544" s="420" t="str">
        <f t="shared" si="17"/>
        <v/>
      </c>
      <c r="AF544" s="333" t="str">
        <f>IF(O544="","",'別紙様式3-2（４・５月）'!O546&amp;'別紙様式3-2（４・５月）'!P546&amp;'別紙様式3-2（４・５月）'!Q546&amp;"から"&amp;O544)</f>
        <v/>
      </c>
      <c r="AG544" s="333" t="str">
        <f>IF(OR(W544="",W544="―"),"",'別紙様式3-2（４・５月）'!O546&amp;'別紙様式3-2（４・５月）'!P546&amp;'別紙様式3-2（４・５月）'!Q546&amp;"から"&amp;W544)</f>
        <v/>
      </c>
      <c r="AH544" s="306"/>
      <c r="AI544" s="306"/>
      <c r="AJ544" s="306"/>
      <c r="AK544" s="306"/>
      <c r="AL544" s="306"/>
      <c r="AM544" s="306"/>
      <c r="AN544" s="306"/>
      <c r="AO544" s="306"/>
    </row>
    <row r="545" spans="1:41" customFormat="1" ht="25" customHeight="1">
      <c r="A545" s="334">
        <v>527</v>
      </c>
      <c r="B545" s="909" t="str">
        <f>IF(基本情報入力シート!C584="","",基本情報入力シート!C584)</f>
        <v/>
      </c>
      <c r="C545" s="909"/>
      <c r="D545" s="909"/>
      <c r="E545" s="909"/>
      <c r="F545" s="909"/>
      <c r="G545" s="909"/>
      <c r="H545" s="909"/>
      <c r="I545" s="909"/>
      <c r="J545" s="325" t="str">
        <f>IF(基本情報入力シート!M584="","",基本情報入力シート!M584)</f>
        <v/>
      </c>
      <c r="K545" s="325" t="str">
        <f>IF(基本情報入力シート!R584="","",基本情報入力シート!R584)</f>
        <v/>
      </c>
      <c r="L545" s="325" t="str">
        <f>IF(基本情報入力シート!W584="","",基本情報入力シート!W584)</f>
        <v/>
      </c>
      <c r="M545" s="335" t="str">
        <f>IF(基本情報入力シート!X584="","",基本情報入力シート!X584)</f>
        <v/>
      </c>
      <c r="N545" s="339" t="str">
        <f>IF(基本情報入力シート!Y584="","",基本情報入力シート!Y584)</f>
        <v/>
      </c>
      <c r="O545" s="44"/>
      <c r="P545" s="1011"/>
      <c r="Q545" s="1011"/>
      <c r="R545" s="475" t="str">
        <f>IFERROR(IF(OR('別紙様式3-2（４・５月）'!Z547="ベア加算",'別紙様式3-2（４・５月）'!R547=""),"",P545*VLOOKUP(N545,【参考】数式用!$AD$2:$AH$37,MATCH(O545,【参考】数式用!$K$4:$N$4,0)+1,0)),"")</f>
        <v/>
      </c>
      <c r="S545" s="54"/>
      <c r="T545" s="1011"/>
      <c r="U545" s="1011"/>
      <c r="V545" s="483" t="str">
        <f>IFERROR(IF(AND('別紙様式3-2（４・５月）'!O547="",O545&lt;&gt;""),P545,P545*VLOOKUP(AF545,【参考】数式用4!$EY$3:$GF$106,MATCH(N545,【参考】数式用4!$EY$2:$GF$2,0))),"")</f>
        <v/>
      </c>
      <c r="W545" s="44"/>
      <c r="X545" s="464"/>
      <c r="Y545" s="992" t="str">
        <f>IFERROR(IF(OR('別紙様式3-2（４・５月）'!R547="",'別紙様式3-2（４・５月）'!Z547="ベア加算"),"",X545*VLOOKUP(N545,【参考】数式用!$AD$2:$AH$37,MATCH(W545,【参考】数式用!$K$4:$N$4,0)+1,0)),"")</f>
        <v/>
      </c>
      <c r="Z545" s="992"/>
      <c r="AA545" s="54"/>
      <c r="AB545" s="464"/>
      <c r="AC545" s="340" t="str">
        <f>IFERROR(IF(AND('別紙様式3-2（４・５月）'!O547="",W545&lt;&gt;"",W545&lt;&gt;"―"),X545,X545*VLOOKUP(AG545,【参考】数式用4!$EY$3:$GF$106,MATCH(N545,【参考】数式用4!$EY$2:$GF$2,0))),"")</f>
        <v/>
      </c>
      <c r="AD545" s="462" t="str">
        <f t="shared" si="16"/>
        <v/>
      </c>
      <c r="AE545" s="420" t="str">
        <f t="shared" si="17"/>
        <v/>
      </c>
      <c r="AF545" s="333" t="str">
        <f>IF(O545="","",'別紙様式3-2（４・５月）'!O547&amp;'別紙様式3-2（４・５月）'!P547&amp;'別紙様式3-2（４・５月）'!Q547&amp;"から"&amp;O545)</f>
        <v/>
      </c>
      <c r="AG545" s="333" t="str">
        <f>IF(OR(W545="",W545="―"),"",'別紙様式3-2（４・５月）'!O547&amp;'別紙様式3-2（４・５月）'!P547&amp;'別紙様式3-2（４・５月）'!Q547&amp;"から"&amp;W545)</f>
        <v/>
      </c>
      <c r="AH545" s="306"/>
      <c r="AI545" s="306"/>
      <c r="AJ545" s="306"/>
      <c r="AK545" s="306"/>
      <c r="AL545" s="306"/>
      <c r="AM545" s="306"/>
      <c r="AN545" s="306"/>
      <c r="AO545" s="306"/>
    </row>
    <row r="546" spans="1:41" customFormat="1" ht="25" customHeight="1">
      <c r="A546" s="334">
        <v>528</v>
      </c>
      <c r="B546" s="909" t="str">
        <f>IF(基本情報入力シート!C585="","",基本情報入力シート!C585)</f>
        <v/>
      </c>
      <c r="C546" s="909"/>
      <c r="D546" s="909"/>
      <c r="E546" s="909"/>
      <c r="F546" s="909"/>
      <c r="G546" s="909"/>
      <c r="H546" s="909"/>
      <c r="I546" s="909"/>
      <c r="J546" s="325" t="str">
        <f>IF(基本情報入力シート!M585="","",基本情報入力シート!M585)</f>
        <v/>
      </c>
      <c r="K546" s="325" t="str">
        <f>IF(基本情報入力シート!R585="","",基本情報入力シート!R585)</f>
        <v/>
      </c>
      <c r="L546" s="325" t="str">
        <f>IF(基本情報入力シート!W585="","",基本情報入力シート!W585)</f>
        <v/>
      </c>
      <c r="M546" s="335" t="str">
        <f>IF(基本情報入力シート!X585="","",基本情報入力シート!X585)</f>
        <v/>
      </c>
      <c r="N546" s="339" t="str">
        <f>IF(基本情報入力シート!Y585="","",基本情報入力シート!Y585)</f>
        <v/>
      </c>
      <c r="O546" s="44"/>
      <c r="P546" s="1011"/>
      <c r="Q546" s="1011"/>
      <c r="R546" s="475" t="str">
        <f>IFERROR(IF(OR('別紙様式3-2（４・５月）'!Z548="ベア加算",'別紙様式3-2（４・５月）'!R548=""),"",P546*VLOOKUP(N546,【参考】数式用!$AD$2:$AH$37,MATCH(O546,【参考】数式用!$K$4:$N$4,0)+1,0)),"")</f>
        <v/>
      </c>
      <c r="S546" s="54"/>
      <c r="T546" s="1011"/>
      <c r="U546" s="1011"/>
      <c r="V546" s="483" t="str">
        <f>IFERROR(IF(AND('別紙様式3-2（４・５月）'!O548="",O546&lt;&gt;""),P546,P546*VLOOKUP(AF546,【参考】数式用4!$EY$3:$GF$106,MATCH(N546,【参考】数式用4!$EY$2:$GF$2,0))),"")</f>
        <v/>
      </c>
      <c r="W546" s="44"/>
      <c r="X546" s="464"/>
      <c r="Y546" s="992" t="str">
        <f>IFERROR(IF(OR('別紙様式3-2（４・５月）'!R548="",'別紙様式3-2（４・５月）'!Z548="ベア加算"),"",X546*VLOOKUP(N546,【参考】数式用!$AD$2:$AH$37,MATCH(W546,【参考】数式用!$K$4:$N$4,0)+1,0)),"")</f>
        <v/>
      </c>
      <c r="Z546" s="992"/>
      <c r="AA546" s="54"/>
      <c r="AB546" s="464"/>
      <c r="AC546" s="340" t="str">
        <f>IFERROR(IF(AND('別紙様式3-2（４・５月）'!O548="",W546&lt;&gt;"",W546&lt;&gt;"―"),X546,X546*VLOOKUP(AG546,【参考】数式用4!$EY$3:$GF$106,MATCH(N546,【参考】数式用4!$EY$2:$GF$2,0))),"")</f>
        <v/>
      </c>
      <c r="AD546" s="462" t="str">
        <f t="shared" si="16"/>
        <v/>
      </c>
      <c r="AE546" s="420" t="str">
        <f t="shared" si="17"/>
        <v/>
      </c>
      <c r="AF546" s="333" t="str">
        <f>IF(O546="","",'別紙様式3-2（４・５月）'!O548&amp;'別紙様式3-2（４・５月）'!P548&amp;'別紙様式3-2（４・５月）'!Q548&amp;"から"&amp;O546)</f>
        <v/>
      </c>
      <c r="AG546" s="333" t="str">
        <f>IF(OR(W546="",W546="―"),"",'別紙様式3-2（４・５月）'!O548&amp;'別紙様式3-2（４・５月）'!P548&amp;'別紙様式3-2（４・５月）'!Q548&amp;"から"&amp;W546)</f>
        <v/>
      </c>
      <c r="AH546" s="306"/>
      <c r="AI546" s="306"/>
      <c r="AJ546" s="306"/>
      <c r="AK546" s="306"/>
      <c r="AL546" s="306"/>
      <c r="AM546" s="306"/>
      <c r="AN546" s="306"/>
      <c r="AO546" s="306"/>
    </row>
    <row r="547" spans="1:41" customFormat="1" ht="25" customHeight="1">
      <c r="A547" s="334">
        <v>529</v>
      </c>
      <c r="B547" s="909" t="str">
        <f>IF(基本情報入力シート!C586="","",基本情報入力シート!C586)</f>
        <v/>
      </c>
      <c r="C547" s="909"/>
      <c r="D547" s="909"/>
      <c r="E547" s="909"/>
      <c r="F547" s="909"/>
      <c r="G547" s="909"/>
      <c r="H547" s="909"/>
      <c r="I547" s="909"/>
      <c r="J547" s="325" t="str">
        <f>IF(基本情報入力シート!M586="","",基本情報入力シート!M586)</f>
        <v/>
      </c>
      <c r="K547" s="325" t="str">
        <f>IF(基本情報入力シート!R586="","",基本情報入力シート!R586)</f>
        <v/>
      </c>
      <c r="L547" s="325" t="str">
        <f>IF(基本情報入力シート!W586="","",基本情報入力シート!W586)</f>
        <v/>
      </c>
      <c r="M547" s="335" t="str">
        <f>IF(基本情報入力シート!X586="","",基本情報入力シート!X586)</f>
        <v/>
      </c>
      <c r="N547" s="339" t="str">
        <f>IF(基本情報入力シート!Y586="","",基本情報入力シート!Y586)</f>
        <v/>
      </c>
      <c r="O547" s="44"/>
      <c r="P547" s="1011"/>
      <c r="Q547" s="1011"/>
      <c r="R547" s="475" t="str">
        <f>IFERROR(IF(OR('別紙様式3-2（４・５月）'!Z549="ベア加算",'別紙様式3-2（４・５月）'!R549=""),"",P547*VLOOKUP(N547,【参考】数式用!$AD$2:$AH$37,MATCH(O547,【参考】数式用!$K$4:$N$4,0)+1,0)),"")</f>
        <v/>
      </c>
      <c r="S547" s="54"/>
      <c r="T547" s="1011"/>
      <c r="U547" s="1011"/>
      <c r="V547" s="483" t="str">
        <f>IFERROR(IF(AND('別紙様式3-2（４・５月）'!O549="",O547&lt;&gt;""),P547,P547*VLOOKUP(AF547,【参考】数式用4!$EY$3:$GF$106,MATCH(N547,【参考】数式用4!$EY$2:$GF$2,0))),"")</f>
        <v/>
      </c>
      <c r="W547" s="44"/>
      <c r="X547" s="464"/>
      <c r="Y547" s="992" t="str">
        <f>IFERROR(IF(OR('別紙様式3-2（４・５月）'!R549="",'別紙様式3-2（４・５月）'!Z549="ベア加算"),"",X547*VLOOKUP(N547,【参考】数式用!$AD$2:$AH$37,MATCH(W547,【参考】数式用!$K$4:$N$4,0)+1,0)),"")</f>
        <v/>
      </c>
      <c r="Z547" s="992"/>
      <c r="AA547" s="54"/>
      <c r="AB547" s="464"/>
      <c r="AC547" s="340" t="str">
        <f>IFERROR(IF(AND('別紙様式3-2（４・５月）'!O549="",W547&lt;&gt;"",W547&lt;&gt;"―"),X547,X547*VLOOKUP(AG547,【参考】数式用4!$EY$3:$GF$106,MATCH(N547,【参考】数式用4!$EY$2:$GF$2,0))),"")</f>
        <v/>
      </c>
      <c r="AD547" s="462" t="str">
        <f t="shared" si="16"/>
        <v/>
      </c>
      <c r="AE547" s="420" t="str">
        <f t="shared" si="17"/>
        <v/>
      </c>
      <c r="AF547" s="333" t="str">
        <f>IF(O547="","",'別紙様式3-2（４・５月）'!O549&amp;'別紙様式3-2（４・５月）'!P549&amp;'別紙様式3-2（４・５月）'!Q549&amp;"から"&amp;O547)</f>
        <v/>
      </c>
      <c r="AG547" s="333" t="str">
        <f>IF(OR(W547="",W547="―"),"",'別紙様式3-2（４・５月）'!O549&amp;'別紙様式3-2（４・５月）'!P549&amp;'別紙様式3-2（４・５月）'!Q549&amp;"から"&amp;W547)</f>
        <v/>
      </c>
      <c r="AH547" s="306"/>
      <c r="AI547" s="306"/>
      <c r="AJ547" s="306"/>
      <c r="AK547" s="306"/>
      <c r="AL547" s="306"/>
      <c r="AM547" s="306"/>
      <c r="AN547" s="306"/>
      <c r="AO547" s="306"/>
    </row>
    <row r="548" spans="1:41" customFormat="1" ht="25" customHeight="1">
      <c r="A548" s="334">
        <v>530</v>
      </c>
      <c r="B548" s="909" t="str">
        <f>IF(基本情報入力シート!C587="","",基本情報入力シート!C587)</f>
        <v/>
      </c>
      <c r="C548" s="909"/>
      <c r="D548" s="909"/>
      <c r="E548" s="909"/>
      <c r="F548" s="909"/>
      <c r="G548" s="909"/>
      <c r="H548" s="909"/>
      <c r="I548" s="909"/>
      <c r="J548" s="325" t="str">
        <f>IF(基本情報入力シート!M587="","",基本情報入力シート!M587)</f>
        <v/>
      </c>
      <c r="K548" s="325" t="str">
        <f>IF(基本情報入力シート!R587="","",基本情報入力シート!R587)</f>
        <v/>
      </c>
      <c r="L548" s="325" t="str">
        <f>IF(基本情報入力シート!W587="","",基本情報入力シート!W587)</f>
        <v/>
      </c>
      <c r="M548" s="335" t="str">
        <f>IF(基本情報入力シート!X587="","",基本情報入力シート!X587)</f>
        <v/>
      </c>
      <c r="N548" s="339" t="str">
        <f>IF(基本情報入力シート!Y587="","",基本情報入力シート!Y587)</f>
        <v/>
      </c>
      <c r="O548" s="44"/>
      <c r="P548" s="1011"/>
      <c r="Q548" s="1011"/>
      <c r="R548" s="475" t="str">
        <f>IFERROR(IF(OR('別紙様式3-2（４・５月）'!Z550="ベア加算",'別紙様式3-2（４・５月）'!R550=""),"",P548*VLOOKUP(N548,【参考】数式用!$AD$2:$AH$37,MATCH(O548,【参考】数式用!$K$4:$N$4,0)+1,0)),"")</f>
        <v/>
      </c>
      <c r="S548" s="54"/>
      <c r="T548" s="1011"/>
      <c r="U548" s="1011"/>
      <c r="V548" s="483" t="str">
        <f>IFERROR(IF(AND('別紙様式3-2（４・５月）'!O550="",O548&lt;&gt;""),P548,P548*VLOOKUP(AF548,【参考】数式用4!$EY$3:$GF$106,MATCH(N548,【参考】数式用4!$EY$2:$GF$2,0))),"")</f>
        <v/>
      </c>
      <c r="W548" s="44"/>
      <c r="X548" s="464"/>
      <c r="Y548" s="992" t="str">
        <f>IFERROR(IF(OR('別紙様式3-2（４・５月）'!R550="",'別紙様式3-2（４・５月）'!Z550="ベア加算"),"",X548*VLOOKUP(N548,【参考】数式用!$AD$2:$AH$37,MATCH(W548,【参考】数式用!$K$4:$N$4,0)+1,0)),"")</f>
        <v/>
      </c>
      <c r="Z548" s="992"/>
      <c r="AA548" s="54"/>
      <c r="AB548" s="464"/>
      <c r="AC548" s="340" t="str">
        <f>IFERROR(IF(AND('別紙様式3-2（４・５月）'!O550="",W548&lt;&gt;"",W548&lt;&gt;"―"),X548,X548*VLOOKUP(AG548,【参考】数式用4!$EY$3:$GF$106,MATCH(N548,【参考】数式用4!$EY$2:$GF$2,0))),"")</f>
        <v/>
      </c>
      <c r="AD548" s="462" t="str">
        <f t="shared" si="16"/>
        <v/>
      </c>
      <c r="AE548" s="420" t="str">
        <f t="shared" si="17"/>
        <v/>
      </c>
      <c r="AF548" s="333" t="str">
        <f>IF(O548="","",'別紙様式3-2（４・５月）'!O550&amp;'別紙様式3-2（４・５月）'!P550&amp;'別紙様式3-2（４・５月）'!Q550&amp;"から"&amp;O548)</f>
        <v/>
      </c>
      <c r="AG548" s="333" t="str">
        <f>IF(OR(W548="",W548="―"),"",'別紙様式3-2（４・５月）'!O550&amp;'別紙様式3-2（４・５月）'!P550&amp;'別紙様式3-2（４・５月）'!Q550&amp;"から"&amp;W548)</f>
        <v/>
      </c>
      <c r="AH548" s="306"/>
      <c r="AI548" s="306"/>
      <c r="AJ548" s="306"/>
      <c r="AK548" s="306"/>
      <c r="AL548" s="306"/>
      <c r="AM548" s="306"/>
      <c r="AN548" s="306"/>
      <c r="AO548" s="306"/>
    </row>
    <row r="549" spans="1:41" customFormat="1" ht="25" customHeight="1">
      <c r="A549" s="334">
        <v>531</v>
      </c>
      <c r="B549" s="909" t="str">
        <f>IF(基本情報入力シート!C588="","",基本情報入力シート!C588)</f>
        <v/>
      </c>
      <c r="C549" s="909"/>
      <c r="D549" s="909"/>
      <c r="E549" s="909"/>
      <c r="F549" s="909"/>
      <c r="G549" s="909"/>
      <c r="H549" s="909"/>
      <c r="I549" s="909"/>
      <c r="J549" s="325" t="str">
        <f>IF(基本情報入力シート!M588="","",基本情報入力シート!M588)</f>
        <v/>
      </c>
      <c r="K549" s="325" t="str">
        <f>IF(基本情報入力シート!R588="","",基本情報入力シート!R588)</f>
        <v/>
      </c>
      <c r="L549" s="325" t="str">
        <f>IF(基本情報入力シート!W588="","",基本情報入力シート!W588)</f>
        <v/>
      </c>
      <c r="M549" s="335" t="str">
        <f>IF(基本情報入力シート!X588="","",基本情報入力シート!X588)</f>
        <v/>
      </c>
      <c r="N549" s="339" t="str">
        <f>IF(基本情報入力シート!Y588="","",基本情報入力シート!Y588)</f>
        <v/>
      </c>
      <c r="O549" s="44"/>
      <c r="P549" s="1011"/>
      <c r="Q549" s="1011"/>
      <c r="R549" s="475" t="str">
        <f>IFERROR(IF(OR('別紙様式3-2（４・５月）'!Z551="ベア加算",'別紙様式3-2（４・５月）'!R551=""),"",P549*VLOOKUP(N549,【参考】数式用!$AD$2:$AH$37,MATCH(O549,【参考】数式用!$K$4:$N$4,0)+1,0)),"")</f>
        <v/>
      </c>
      <c r="S549" s="54"/>
      <c r="T549" s="1011"/>
      <c r="U549" s="1011"/>
      <c r="V549" s="483" t="str">
        <f>IFERROR(IF(AND('別紙様式3-2（４・５月）'!O551="",O549&lt;&gt;""),P549,P549*VLOOKUP(AF549,【参考】数式用4!$EY$3:$GF$106,MATCH(N549,【参考】数式用4!$EY$2:$GF$2,0))),"")</f>
        <v/>
      </c>
      <c r="W549" s="44"/>
      <c r="X549" s="464"/>
      <c r="Y549" s="992" t="str">
        <f>IFERROR(IF(OR('別紙様式3-2（４・５月）'!R551="",'別紙様式3-2（４・５月）'!Z551="ベア加算"),"",X549*VLOOKUP(N549,【参考】数式用!$AD$2:$AH$37,MATCH(W549,【参考】数式用!$K$4:$N$4,0)+1,0)),"")</f>
        <v/>
      </c>
      <c r="Z549" s="992"/>
      <c r="AA549" s="54"/>
      <c r="AB549" s="464"/>
      <c r="AC549" s="340" t="str">
        <f>IFERROR(IF(AND('別紙様式3-2（４・５月）'!O551="",W549&lt;&gt;"",W549&lt;&gt;"―"),X549,X549*VLOOKUP(AG549,【参考】数式用4!$EY$3:$GF$106,MATCH(N549,【参考】数式用4!$EY$2:$GF$2,0))),"")</f>
        <v/>
      </c>
      <c r="AD549" s="462" t="str">
        <f t="shared" si="16"/>
        <v/>
      </c>
      <c r="AE549" s="420" t="str">
        <f t="shared" si="17"/>
        <v/>
      </c>
      <c r="AF549" s="333" t="str">
        <f>IF(O549="","",'別紙様式3-2（４・５月）'!O551&amp;'別紙様式3-2（４・５月）'!P551&amp;'別紙様式3-2（４・５月）'!Q551&amp;"から"&amp;O549)</f>
        <v/>
      </c>
      <c r="AG549" s="333" t="str">
        <f>IF(OR(W549="",W549="―"),"",'別紙様式3-2（４・５月）'!O551&amp;'別紙様式3-2（４・５月）'!P551&amp;'別紙様式3-2（４・５月）'!Q551&amp;"から"&amp;W549)</f>
        <v/>
      </c>
      <c r="AH549" s="306"/>
      <c r="AI549" s="306"/>
      <c r="AJ549" s="306"/>
      <c r="AK549" s="306"/>
      <c r="AL549" s="306"/>
      <c r="AM549" s="306"/>
      <c r="AN549" s="306"/>
      <c r="AO549" s="306"/>
    </row>
    <row r="550" spans="1:41" customFormat="1" ht="25" customHeight="1">
      <c r="A550" s="334">
        <v>532</v>
      </c>
      <c r="B550" s="909" t="str">
        <f>IF(基本情報入力シート!C589="","",基本情報入力シート!C589)</f>
        <v/>
      </c>
      <c r="C550" s="909"/>
      <c r="D550" s="909"/>
      <c r="E550" s="909"/>
      <c r="F550" s="909"/>
      <c r="G550" s="909"/>
      <c r="H550" s="909"/>
      <c r="I550" s="909"/>
      <c r="J550" s="325" t="str">
        <f>IF(基本情報入力シート!M589="","",基本情報入力シート!M589)</f>
        <v/>
      </c>
      <c r="K550" s="325" t="str">
        <f>IF(基本情報入力シート!R589="","",基本情報入力シート!R589)</f>
        <v/>
      </c>
      <c r="L550" s="325" t="str">
        <f>IF(基本情報入力シート!W589="","",基本情報入力シート!W589)</f>
        <v/>
      </c>
      <c r="M550" s="335" t="str">
        <f>IF(基本情報入力シート!X589="","",基本情報入力シート!X589)</f>
        <v/>
      </c>
      <c r="N550" s="339" t="str">
        <f>IF(基本情報入力シート!Y589="","",基本情報入力シート!Y589)</f>
        <v/>
      </c>
      <c r="O550" s="44"/>
      <c r="P550" s="1011"/>
      <c r="Q550" s="1011"/>
      <c r="R550" s="475" t="str">
        <f>IFERROR(IF(OR('別紙様式3-2（４・５月）'!Z552="ベア加算",'別紙様式3-2（４・５月）'!R552=""),"",P550*VLOOKUP(N550,【参考】数式用!$AD$2:$AH$37,MATCH(O550,【参考】数式用!$K$4:$N$4,0)+1,0)),"")</f>
        <v/>
      </c>
      <c r="S550" s="54"/>
      <c r="T550" s="1011"/>
      <c r="U550" s="1011"/>
      <c r="V550" s="483" t="str">
        <f>IFERROR(IF(AND('別紙様式3-2（４・５月）'!O552="",O550&lt;&gt;""),P550,P550*VLOOKUP(AF550,【参考】数式用4!$EY$3:$GF$106,MATCH(N550,【参考】数式用4!$EY$2:$GF$2,0))),"")</f>
        <v/>
      </c>
      <c r="W550" s="44"/>
      <c r="X550" s="464"/>
      <c r="Y550" s="992" t="str">
        <f>IFERROR(IF(OR('別紙様式3-2（４・５月）'!R552="",'別紙様式3-2（４・５月）'!Z552="ベア加算"),"",X550*VLOOKUP(N550,【参考】数式用!$AD$2:$AH$37,MATCH(W550,【参考】数式用!$K$4:$N$4,0)+1,0)),"")</f>
        <v/>
      </c>
      <c r="Z550" s="992"/>
      <c r="AA550" s="54"/>
      <c r="AB550" s="464"/>
      <c r="AC550" s="340" t="str">
        <f>IFERROR(IF(AND('別紙様式3-2（４・５月）'!O552="",W550&lt;&gt;"",W550&lt;&gt;"―"),X550,X550*VLOOKUP(AG550,【参考】数式用4!$EY$3:$GF$106,MATCH(N550,【参考】数式用4!$EY$2:$GF$2,0))),"")</f>
        <v/>
      </c>
      <c r="AD550" s="462" t="str">
        <f t="shared" si="16"/>
        <v/>
      </c>
      <c r="AE550" s="420" t="str">
        <f t="shared" si="17"/>
        <v/>
      </c>
      <c r="AF550" s="333" t="str">
        <f>IF(O550="","",'別紙様式3-2（４・５月）'!O552&amp;'別紙様式3-2（４・５月）'!P552&amp;'別紙様式3-2（４・５月）'!Q552&amp;"から"&amp;O550)</f>
        <v/>
      </c>
      <c r="AG550" s="333" t="str">
        <f>IF(OR(W550="",W550="―"),"",'別紙様式3-2（４・５月）'!O552&amp;'別紙様式3-2（４・５月）'!P552&amp;'別紙様式3-2（４・５月）'!Q552&amp;"から"&amp;W550)</f>
        <v/>
      </c>
      <c r="AH550" s="306"/>
      <c r="AI550" s="306"/>
      <c r="AJ550" s="306"/>
      <c r="AK550" s="306"/>
      <c r="AL550" s="306"/>
      <c r="AM550" s="306"/>
      <c r="AN550" s="306"/>
      <c r="AO550" s="306"/>
    </row>
    <row r="551" spans="1:41" customFormat="1" ht="25" customHeight="1">
      <c r="A551" s="334">
        <v>533</v>
      </c>
      <c r="B551" s="909" t="str">
        <f>IF(基本情報入力シート!C590="","",基本情報入力シート!C590)</f>
        <v/>
      </c>
      <c r="C551" s="909"/>
      <c r="D551" s="909"/>
      <c r="E551" s="909"/>
      <c r="F551" s="909"/>
      <c r="G551" s="909"/>
      <c r="H551" s="909"/>
      <c r="I551" s="909"/>
      <c r="J551" s="325" t="str">
        <f>IF(基本情報入力シート!M590="","",基本情報入力シート!M590)</f>
        <v/>
      </c>
      <c r="K551" s="325" t="str">
        <f>IF(基本情報入力シート!R590="","",基本情報入力シート!R590)</f>
        <v/>
      </c>
      <c r="L551" s="325" t="str">
        <f>IF(基本情報入力シート!W590="","",基本情報入力シート!W590)</f>
        <v/>
      </c>
      <c r="M551" s="335" t="str">
        <f>IF(基本情報入力シート!X590="","",基本情報入力シート!X590)</f>
        <v/>
      </c>
      <c r="N551" s="339" t="str">
        <f>IF(基本情報入力シート!Y590="","",基本情報入力シート!Y590)</f>
        <v/>
      </c>
      <c r="O551" s="44"/>
      <c r="P551" s="1011"/>
      <c r="Q551" s="1011"/>
      <c r="R551" s="475" t="str">
        <f>IFERROR(IF(OR('別紙様式3-2（４・５月）'!Z553="ベア加算",'別紙様式3-2（４・５月）'!R553=""),"",P551*VLOOKUP(N551,【参考】数式用!$AD$2:$AH$37,MATCH(O551,【参考】数式用!$K$4:$N$4,0)+1,0)),"")</f>
        <v/>
      </c>
      <c r="S551" s="54"/>
      <c r="T551" s="1011"/>
      <c r="U551" s="1011"/>
      <c r="V551" s="483" t="str">
        <f>IFERROR(IF(AND('別紙様式3-2（４・５月）'!O553="",O551&lt;&gt;""),P551,P551*VLOOKUP(AF551,【参考】数式用4!$EY$3:$GF$106,MATCH(N551,【参考】数式用4!$EY$2:$GF$2,0))),"")</f>
        <v/>
      </c>
      <c r="W551" s="44"/>
      <c r="X551" s="464"/>
      <c r="Y551" s="992" t="str">
        <f>IFERROR(IF(OR('別紙様式3-2（４・５月）'!R553="",'別紙様式3-2（４・５月）'!Z553="ベア加算"),"",X551*VLOOKUP(N551,【参考】数式用!$AD$2:$AH$37,MATCH(W551,【参考】数式用!$K$4:$N$4,0)+1,0)),"")</f>
        <v/>
      </c>
      <c r="Z551" s="992"/>
      <c r="AA551" s="54"/>
      <c r="AB551" s="464"/>
      <c r="AC551" s="340" t="str">
        <f>IFERROR(IF(AND('別紙様式3-2（４・５月）'!O553="",W551&lt;&gt;"",W551&lt;&gt;"―"),X551,X551*VLOOKUP(AG551,【参考】数式用4!$EY$3:$GF$106,MATCH(N551,【参考】数式用4!$EY$2:$GF$2,0))),"")</f>
        <v/>
      </c>
      <c r="AD551" s="462" t="str">
        <f t="shared" si="16"/>
        <v/>
      </c>
      <c r="AE551" s="420" t="str">
        <f t="shared" si="17"/>
        <v/>
      </c>
      <c r="AF551" s="333" t="str">
        <f>IF(O551="","",'別紙様式3-2（４・５月）'!O553&amp;'別紙様式3-2（４・５月）'!P553&amp;'別紙様式3-2（４・５月）'!Q553&amp;"から"&amp;O551)</f>
        <v/>
      </c>
      <c r="AG551" s="333" t="str">
        <f>IF(OR(W551="",W551="―"),"",'別紙様式3-2（４・５月）'!O553&amp;'別紙様式3-2（４・５月）'!P553&amp;'別紙様式3-2（４・５月）'!Q553&amp;"から"&amp;W551)</f>
        <v/>
      </c>
      <c r="AH551" s="306"/>
      <c r="AI551" s="306"/>
      <c r="AJ551" s="306"/>
      <c r="AK551" s="306"/>
      <c r="AL551" s="306"/>
      <c r="AM551" s="306"/>
      <c r="AN551" s="306"/>
      <c r="AO551" s="306"/>
    </row>
    <row r="552" spans="1:41" customFormat="1" ht="25" customHeight="1">
      <c r="A552" s="334">
        <v>534</v>
      </c>
      <c r="B552" s="909" t="str">
        <f>IF(基本情報入力シート!C591="","",基本情報入力シート!C591)</f>
        <v/>
      </c>
      <c r="C552" s="909"/>
      <c r="D552" s="909"/>
      <c r="E552" s="909"/>
      <c r="F552" s="909"/>
      <c r="G552" s="909"/>
      <c r="H552" s="909"/>
      <c r="I552" s="909"/>
      <c r="J552" s="325" t="str">
        <f>IF(基本情報入力シート!M591="","",基本情報入力シート!M591)</f>
        <v/>
      </c>
      <c r="K552" s="325" t="str">
        <f>IF(基本情報入力シート!R591="","",基本情報入力シート!R591)</f>
        <v/>
      </c>
      <c r="L552" s="325" t="str">
        <f>IF(基本情報入力シート!W591="","",基本情報入力シート!W591)</f>
        <v/>
      </c>
      <c r="M552" s="335" t="str">
        <f>IF(基本情報入力シート!X591="","",基本情報入力シート!X591)</f>
        <v/>
      </c>
      <c r="N552" s="339" t="str">
        <f>IF(基本情報入力シート!Y591="","",基本情報入力シート!Y591)</f>
        <v/>
      </c>
      <c r="O552" s="44"/>
      <c r="P552" s="1011"/>
      <c r="Q552" s="1011"/>
      <c r="R552" s="475" t="str">
        <f>IFERROR(IF(OR('別紙様式3-2（４・５月）'!Z554="ベア加算",'別紙様式3-2（４・５月）'!R554=""),"",P552*VLOOKUP(N552,【参考】数式用!$AD$2:$AH$37,MATCH(O552,【参考】数式用!$K$4:$N$4,0)+1,0)),"")</f>
        <v/>
      </c>
      <c r="S552" s="54"/>
      <c r="T552" s="1011"/>
      <c r="U552" s="1011"/>
      <c r="V552" s="483" t="str">
        <f>IFERROR(IF(AND('別紙様式3-2（４・５月）'!O554="",O552&lt;&gt;""),P552,P552*VLOOKUP(AF552,【参考】数式用4!$EY$3:$GF$106,MATCH(N552,【参考】数式用4!$EY$2:$GF$2,0))),"")</f>
        <v/>
      </c>
      <c r="W552" s="44"/>
      <c r="X552" s="464"/>
      <c r="Y552" s="992" t="str">
        <f>IFERROR(IF(OR('別紙様式3-2（４・５月）'!R554="",'別紙様式3-2（４・５月）'!Z554="ベア加算"),"",X552*VLOOKUP(N552,【参考】数式用!$AD$2:$AH$37,MATCH(W552,【参考】数式用!$K$4:$N$4,0)+1,0)),"")</f>
        <v/>
      </c>
      <c r="Z552" s="992"/>
      <c r="AA552" s="54"/>
      <c r="AB552" s="464"/>
      <c r="AC552" s="340" t="str">
        <f>IFERROR(IF(AND('別紙様式3-2（４・５月）'!O554="",W552&lt;&gt;"",W552&lt;&gt;"―"),X552,X552*VLOOKUP(AG552,【参考】数式用4!$EY$3:$GF$106,MATCH(N552,【参考】数式用4!$EY$2:$GF$2,0))),"")</f>
        <v/>
      </c>
      <c r="AD552" s="462" t="str">
        <f t="shared" si="16"/>
        <v/>
      </c>
      <c r="AE552" s="420" t="str">
        <f t="shared" si="17"/>
        <v/>
      </c>
      <c r="AF552" s="333" t="str">
        <f>IF(O552="","",'別紙様式3-2（４・５月）'!O554&amp;'別紙様式3-2（４・５月）'!P554&amp;'別紙様式3-2（４・５月）'!Q554&amp;"から"&amp;O552)</f>
        <v/>
      </c>
      <c r="AG552" s="333" t="str">
        <f>IF(OR(W552="",W552="―"),"",'別紙様式3-2（４・５月）'!O554&amp;'別紙様式3-2（４・５月）'!P554&amp;'別紙様式3-2（４・５月）'!Q554&amp;"から"&amp;W552)</f>
        <v/>
      </c>
      <c r="AH552" s="306"/>
      <c r="AI552" s="306"/>
      <c r="AJ552" s="306"/>
      <c r="AK552" s="306"/>
      <c r="AL552" s="306"/>
      <c r="AM552" s="306"/>
      <c r="AN552" s="306"/>
      <c r="AO552" s="306"/>
    </row>
    <row r="553" spans="1:41" customFormat="1" ht="25" customHeight="1">
      <c r="A553" s="334">
        <v>535</v>
      </c>
      <c r="B553" s="909" t="str">
        <f>IF(基本情報入力シート!C592="","",基本情報入力シート!C592)</f>
        <v/>
      </c>
      <c r="C553" s="909"/>
      <c r="D553" s="909"/>
      <c r="E553" s="909"/>
      <c r="F553" s="909"/>
      <c r="G553" s="909"/>
      <c r="H553" s="909"/>
      <c r="I553" s="909"/>
      <c r="J553" s="325" t="str">
        <f>IF(基本情報入力シート!M592="","",基本情報入力シート!M592)</f>
        <v/>
      </c>
      <c r="K553" s="325" t="str">
        <f>IF(基本情報入力シート!R592="","",基本情報入力シート!R592)</f>
        <v/>
      </c>
      <c r="L553" s="325" t="str">
        <f>IF(基本情報入力シート!W592="","",基本情報入力シート!W592)</f>
        <v/>
      </c>
      <c r="M553" s="335" t="str">
        <f>IF(基本情報入力シート!X592="","",基本情報入力シート!X592)</f>
        <v/>
      </c>
      <c r="N553" s="339" t="str">
        <f>IF(基本情報入力シート!Y592="","",基本情報入力シート!Y592)</f>
        <v/>
      </c>
      <c r="O553" s="44"/>
      <c r="P553" s="1011"/>
      <c r="Q553" s="1011"/>
      <c r="R553" s="475" t="str">
        <f>IFERROR(IF(OR('別紙様式3-2（４・５月）'!Z555="ベア加算",'別紙様式3-2（４・５月）'!R555=""),"",P553*VLOOKUP(N553,【参考】数式用!$AD$2:$AH$37,MATCH(O553,【参考】数式用!$K$4:$N$4,0)+1,0)),"")</f>
        <v/>
      </c>
      <c r="S553" s="54"/>
      <c r="T553" s="1011"/>
      <c r="U553" s="1011"/>
      <c r="V553" s="483" t="str">
        <f>IFERROR(IF(AND('別紙様式3-2（４・５月）'!O555="",O553&lt;&gt;""),P553,P553*VLOOKUP(AF553,【参考】数式用4!$EY$3:$GF$106,MATCH(N553,【参考】数式用4!$EY$2:$GF$2,0))),"")</f>
        <v/>
      </c>
      <c r="W553" s="44"/>
      <c r="X553" s="464"/>
      <c r="Y553" s="992" t="str">
        <f>IFERROR(IF(OR('別紙様式3-2（４・５月）'!R555="",'別紙様式3-2（４・５月）'!Z555="ベア加算"),"",X553*VLOOKUP(N553,【参考】数式用!$AD$2:$AH$37,MATCH(W553,【参考】数式用!$K$4:$N$4,0)+1,0)),"")</f>
        <v/>
      </c>
      <c r="Z553" s="992"/>
      <c r="AA553" s="54"/>
      <c r="AB553" s="464"/>
      <c r="AC553" s="340" t="str">
        <f>IFERROR(IF(AND('別紙様式3-2（４・５月）'!O555="",W553&lt;&gt;"",W553&lt;&gt;"―"),X553,X553*VLOOKUP(AG553,【参考】数式用4!$EY$3:$GF$106,MATCH(N553,【参考】数式用4!$EY$2:$GF$2,0))),"")</f>
        <v/>
      </c>
      <c r="AD553" s="462" t="str">
        <f t="shared" si="16"/>
        <v/>
      </c>
      <c r="AE553" s="420" t="str">
        <f t="shared" si="17"/>
        <v/>
      </c>
      <c r="AF553" s="333" t="str">
        <f>IF(O553="","",'別紙様式3-2（４・５月）'!O555&amp;'別紙様式3-2（４・５月）'!P555&amp;'別紙様式3-2（４・５月）'!Q555&amp;"から"&amp;O553)</f>
        <v/>
      </c>
      <c r="AG553" s="333" t="str">
        <f>IF(OR(W553="",W553="―"),"",'別紙様式3-2（４・５月）'!O555&amp;'別紙様式3-2（４・５月）'!P555&amp;'別紙様式3-2（４・５月）'!Q555&amp;"から"&amp;W553)</f>
        <v/>
      </c>
      <c r="AH553" s="306"/>
      <c r="AI553" s="306"/>
      <c r="AJ553" s="306"/>
      <c r="AK553" s="306"/>
      <c r="AL553" s="306"/>
      <c r="AM553" s="306"/>
      <c r="AN553" s="306"/>
      <c r="AO553" s="306"/>
    </row>
    <row r="554" spans="1:41" customFormat="1" ht="25" customHeight="1">
      <c r="A554" s="334">
        <v>536</v>
      </c>
      <c r="B554" s="909" t="str">
        <f>IF(基本情報入力シート!C593="","",基本情報入力シート!C593)</f>
        <v/>
      </c>
      <c r="C554" s="909"/>
      <c r="D554" s="909"/>
      <c r="E554" s="909"/>
      <c r="F554" s="909"/>
      <c r="G554" s="909"/>
      <c r="H554" s="909"/>
      <c r="I554" s="909"/>
      <c r="J554" s="325" t="str">
        <f>IF(基本情報入力シート!M593="","",基本情報入力シート!M593)</f>
        <v/>
      </c>
      <c r="K554" s="325" t="str">
        <f>IF(基本情報入力シート!R593="","",基本情報入力シート!R593)</f>
        <v/>
      </c>
      <c r="L554" s="325" t="str">
        <f>IF(基本情報入力シート!W593="","",基本情報入力シート!W593)</f>
        <v/>
      </c>
      <c r="M554" s="335" t="str">
        <f>IF(基本情報入力シート!X593="","",基本情報入力シート!X593)</f>
        <v/>
      </c>
      <c r="N554" s="339" t="str">
        <f>IF(基本情報入力シート!Y593="","",基本情報入力シート!Y593)</f>
        <v/>
      </c>
      <c r="O554" s="44"/>
      <c r="P554" s="1011"/>
      <c r="Q554" s="1011"/>
      <c r="R554" s="475" t="str">
        <f>IFERROR(IF(OR('別紙様式3-2（４・５月）'!Z556="ベア加算",'別紙様式3-2（４・５月）'!R556=""),"",P554*VLOOKUP(N554,【参考】数式用!$AD$2:$AH$37,MATCH(O554,【参考】数式用!$K$4:$N$4,0)+1,0)),"")</f>
        <v/>
      </c>
      <c r="S554" s="54"/>
      <c r="T554" s="1011"/>
      <c r="U554" s="1011"/>
      <c r="V554" s="483" t="str">
        <f>IFERROR(IF(AND('別紙様式3-2（４・５月）'!O556="",O554&lt;&gt;""),P554,P554*VLOOKUP(AF554,【参考】数式用4!$EY$3:$GF$106,MATCH(N554,【参考】数式用4!$EY$2:$GF$2,0))),"")</f>
        <v/>
      </c>
      <c r="W554" s="44"/>
      <c r="X554" s="464"/>
      <c r="Y554" s="992" t="str">
        <f>IFERROR(IF(OR('別紙様式3-2（４・５月）'!R556="",'別紙様式3-2（４・５月）'!Z556="ベア加算"),"",X554*VLOOKUP(N554,【参考】数式用!$AD$2:$AH$37,MATCH(W554,【参考】数式用!$K$4:$N$4,0)+1,0)),"")</f>
        <v/>
      </c>
      <c r="Z554" s="992"/>
      <c r="AA554" s="54"/>
      <c r="AB554" s="464"/>
      <c r="AC554" s="340" t="str">
        <f>IFERROR(IF(AND('別紙様式3-2（４・５月）'!O556="",W554&lt;&gt;"",W554&lt;&gt;"―"),X554,X554*VLOOKUP(AG554,【参考】数式用4!$EY$3:$GF$106,MATCH(N554,【参考】数式用4!$EY$2:$GF$2,0))),"")</f>
        <v/>
      </c>
      <c r="AD554" s="462" t="str">
        <f t="shared" si="16"/>
        <v/>
      </c>
      <c r="AE554" s="420" t="str">
        <f t="shared" si="17"/>
        <v/>
      </c>
      <c r="AF554" s="333" t="str">
        <f>IF(O554="","",'別紙様式3-2（４・５月）'!O556&amp;'別紙様式3-2（４・５月）'!P556&amp;'別紙様式3-2（４・５月）'!Q556&amp;"から"&amp;O554)</f>
        <v/>
      </c>
      <c r="AG554" s="333" t="str">
        <f>IF(OR(W554="",W554="―"),"",'別紙様式3-2（４・５月）'!O556&amp;'別紙様式3-2（４・５月）'!P556&amp;'別紙様式3-2（４・５月）'!Q556&amp;"から"&amp;W554)</f>
        <v/>
      </c>
      <c r="AH554" s="306"/>
      <c r="AI554" s="306"/>
      <c r="AJ554" s="306"/>
      <c r="AK554" s="306"/>
      <c r="AL554" s="306"/>
      <c r="AM554" s="306"/>
      <c r="AN554" s="306"/>
      <c r="AO554" s="306"/>
    </row>
    <row r="555" spans="1:41" customFormat="1" ht="25" customHeight="1">
      <c r="A555" s="334">
        <v>537</v>
      </c>
      <c r="B555" s="909" t="str">
        <f>IF(基本情報入力シート!C594="","",基本情報入力シート!C594)</f>
        <v/>
      </c>
      <c r="C555" s="909"/>
      <c r="D555" s="909"/>
      <c r="E555" s="909"/>
      <c r="F555" s="909"/>
      <c r="G555" s="909"/>
      <c r="H555" s="909"/>
      <c r="I555" s="909"/>
      <c r="J555" s="325" t="str">
        <f>IF(基本情報入力シート!M594="","",基本情報入力シート!M594)</f>
        <v/>
      </c>
      <c r="K555" s="325" t="str">
        <f>IF(基本情報入力シート!R594="","",基本情報入力シート!R594)</f>
        <v/>
      </c>
      <c r="L555" s="325" t="str">
        <f>IF(基本情報入力シート!W594="","",基本情報入力シート!W594)</f>
        <v/>
      </c>
      <c r="M555" s="335" t="str">
        <f>IF(基本情報入力シート!X594="","",基本情報入力シート!X594)</f>
        <v/>
      </c>
      <c r="N555" s="339" t="str">
        <f>IF(基本情報入力シート!Y594="","",基本情報入力シート!Y594)</f>
        <v/>
      </c>
      <c r="O555" s="44"/>
      <c r="P555" s="1011"/>
      <c r="Q555" s="1011"/>
      <c r="R555" s="475" t="str">
        <f>IFERROR(IF(OR('別紙様式3-2（４・５月）'!Z557="ベア加算",'別紙様式3-2（４・５月）'!R557=""),"",P555*VLOOKUP(N555,【参考】数式用!$AD$2:$AH$37,MATCH(O555,【参考】数式用!$K$4:$N$4,0)+1,0)),"")</f>
        <v/>
      </c>
      <c r="S555" s="54"/>
      <c r="T555" s="1011"/>
      <c r="U555" s="1011"/>
      <c r="V555" s="483" t="str">
        <f>IFERROR(IF(AND('別紙様式3-2（４・５月）'!O557="",O555&lt;&gt;""),P555,P555*VLOOKUP(AF555,【参考】数式用4!$EY$3:$GF$106,MATCH(N555,【参考】数式用4!$EY$2:$GF$2,0))),"")</f>
        <v/>
      </c>
      <c r="W555" s="44"/>
      <c r="X555" s="464"/>
      <c r="Y555" s="992" t="str">
        <f>IFERROR(IF(OR('別紙様式3-2（４・５月）'!R557="",'別紙様式3-2（４・５月）'!Z557="ベア加算"),"",X555*VLOOKUP(N555,【参考】数式用!$AD$2:$AH$37,MATCH(W555,【参考】数式用!$K$4:$N$4,0)+1,0)),"")</f>
        <v/>
      </c>
      <c r="Z555" s="992"/>
      <c r="AA555" s="54"/>
      <c r="AB555" s="464"/>
      <c r="AC555" s="340" t="str">
        <f>IFERROR(IF(AND('別紙様式3-2（４・５月）'!O557="",W555&lt;&gt;"",W555&lt;&gt;"―"),X555,X555*VLOOKUP(AG555,【参考】数式用4!$EY$3:$GF$106,MATCH(N555,【参考】数式用4!$EY$2:$GF$2,0))),"")</f>
        <v/>
      </c>
      <c r="AD555" s="462" t="str">
        <f t="shared" si="16"/>
        <v/>
      </c>
      <c r="AE555" s="420" t="str">
        <f t="shared" si="17"/>
        <v/>
      </c>
      <c r="AF555" s="333" t="str">
        <f>IF(O555="","",'別紙様式3-2（４・５月）'!O557&amp;'別紙様式3-2（４・５月）'!P557&amp;'別紙様式3-2（４・５月）'!Q557&amp;"から"&amp;O555)</f>
        <v/>
      </c>
      <c r="AG555" s="333" t="str">
        <f>IF(OR(W555="",W555="―"),"",'別紙様式3-2（４・５月）'!O557&amp;'別紙様式3-2（４・５月）'!P557&amp;'別紙様式3-2（４・５月）'!Q557&amp;"から"&amp;W555)</f>
        <v/>
      </c>
      <c r="AH555" s="306"/>
      <c r="AI555" s="306"/>
      <c r="AJ555" s="306"/>
      <c r="AK555" s="306"/>
      <c r="AL555" s="306"/>
      <c r="AM555" s="306"/>
      <c r="AN555" s="306"/>
      <c r="AO555" s="306"/>
    </row>
    <row r="556" spans="1:41" customFormat="1" ht="25" customHeight="1">
      <c r="A556" s="334">
        <v>538</v>
      </c>
      <c r="B556" s="909" t="str">
        <f>IF(基本情報入力シート!C595="","",基本情報入力シート!C595)</f>
        <v/>
      </c>
      <c r="C556" s="909"/>
      <c r="D556" s="909"/>
      <c r="E556" s="909"/>
      <c r="F556" s="909"/>
      <c r="G556" s="909"/>
      <c r="H556" s="909"/>
      <c r="I556" s="909"/>
      <c r="J556" s="325" t="str">
        <f>IF(基本情報入力シート!M595="","",基本情報入力シート!M595)</f>
        <v/>
      </c>
      <c r="K556" s="325" t="str">
        <f>IF(基本情報入力シート!R595="","",基本情報入力シート!R595)</f>
        <v/>
      </c>
      <c r="L556" s="325" t="str">
        <f>IF(基本情報入力シート!W595="","",基本情報入力シート!W595)</f>
        <v/>
      </c>
      <c r="M556" s="335" t="str">
        <f>IF(基本情報入力シート!X595="","",基本情報入力シート!X595)</f>
        <v/>
      </c>
      <c r="N556" s="339" t="str">
        <f>IF(基本情報入力シート!Y595="","",基本情報入力シート!Y595)</f>
        <v/>
      </c>
      <c r="O556" s="44"/>
      <c r="P556" s="1011"/>
      <c r="Q556" s="1011"/>
      <c r="R556" s="475" t="str">
        <f>IFERROR(IF(OR('別紙様式3-2（４・５月）'!Z558="ベア加算",'別紙様式3-2（４・５月）'!R558=""),"",P556*VLOOKUP(N556,【参考】数式用!$AD$2:$AH$37,MATCH(O556,【参考】数式用!$K$4:$N$4,0)+1,0)),"")</f>
        <v/>
      </c>
      <c r="S556" s="54"/>
      <c r="T556" s="1011"/>
      <c r="U556" s="1011"/>
      <c r="V556" s="483" t="str">
        <f>IFERROR(IF(AND('別紙様式3-2（４・５月）'!O558="",O556&lt;&gt;""),P556,P556*VLOOKUP(AF556,【参考】数式用4!$EY$3:$GF$106,MATCH(N556,【参考】数式用4!$EY$2:$GF$2,0))),"")</f>
        <v/>
      </c>
      <c r="W556" s="44"/>
      <c r="X556" s="464"/>
      <c r="Y556" s="992" t="str">
        <f>IFERROR(IF(OR('別紙様式3-2（４・５月）'!R558="",'別紙様式3-2（４・５月）'!Z558="ベア加算"),"",X556*VLOOKUP(N556,【参考】数式用!$AD$2:$AH$37,MATCH(W556,【参考】数式用!$K$4:$N$4,0)+1,0)),"")</f>
        <v/>
      </c>
      <c r="Z556" s="992"/>
      <c r="AA556" s="54"/>
      <c r="AB556" s="464"/>
      <c r="AC556" s="340" t="str">
        <f>IFERROR(IF(AND('別紙様式3-2（４・５月）'!O558="",W556&lt;&gt;"",W556&lt;&gt;"―"),X556,X556*VLOOKUP(AG556,【参考】数式用4!$EY$3:$GF$106,MATCH(N556,【参考】数式用4!$EY$2:$GF$2,0))),"")</f>
        <v/>
      </c>
      <c r="AD556" s="462" t="str">
        <f t="shared" si="16"/>
        <v/>
      </c>
      <c r="AE556" s="420" t="str">
        <f t="shared" si="17"/>
        <v/>
      </c>
      <c r="AF556" s="333" t="str">
        <f>IF(O556="","",'別紙様式3-2（４・５月）'!O558&amp;'別紙様式3-2（４・５月）'!P558&amp;'別紙様式3-2（４・５月）'!Q558&amp;"から"&amp;O556)</f>
        <v/>
      </c>
      <c r="AG556" s="333" t="str">
        <f>IF(OR(W556="",W556="―"),"",'別紙様式3-2（４・５月）'!O558&amp;'別紙様式3-2（４・５月）'!P558&amp;'別紙様式3-2（４・５月）'!Q558&amp;"から"&amp;W556)</f>
        <v/>
      </c>
      <c r="AH556" s="306"/>
      <c r="AI556" s="306"/>
      <c r="AJ556" s="306"/>
      <c r="AK556" s="306"/>
      <c r="AL556" s="306"/>
      <c r="AM556" s="306"/>
      <c r="AN556" s="306"/>
      <c r="AO556" s="306"/>
    </row>
    <row r="557" spans="1:41" customFormat="1" ht="25" customHeight="1">
      <c r="A557" s="334">
        <v>539</v>
      </c>
      <c r="B557" s="909" t="str">
        <f>IF(基本情報入力シート!C596="","",基本情報入力シート!C596)</f>
        <v/>
      </c>
      <c r="C557" s="909"/>
      <c r="D557" s="909"/>
      <c r="E557" s="909"/>
      <c r="F557" s="909"/>
      <c r="G557" s="909"/>
      <c r="H557" s="909"/>
      <c r="I557" s="909"/>
      <c r="J557" s="325" t="str">
        <f>IF(基本情報入力シート!M596="","",基本情報入力シート!M596)</f>
        <v/>
      </c>
      <c r="K557" s="325" t="str">
        <f>IF(基本情報入力シート!R596="","",基本情報入力シート!R596)</f>
        <v/>
      </c>
      <c r="L557" s="325" t="str">
        <f>IF(基本情報入力シート!W596="","",基本情報入力シート!W596)</f>
        <v/>
      </c>
      <c r="M557" s="335" t="str">
        <f>IF(基本情報入力シート!X596="","",基本情報入力シート!X596)</f>
        <v/>
      </c>
      <c r="N557" s="339" t="str">
        <f>IF(基本情報入力シート!Y596="","",基本情報入力シート!Y596)</f>
        <v/>
      </c>
      <c r="O557" s="44"/>
      <c r="P557" s="1011"/>
      <c r="Q557" s="1011"/>
      <c r="R557" s="475" t="str">
        <f>IFERROR(IF(OR('別紙様式3-2（４・５月）'!Z559="ベア加算",'別紙様式3-2（４・５月）'!R559=""),"",P557*VLOOKUP(N557,【参考】数式用!$AD$2:$AH$37,MATCH(O557,【参考】数式用!$K$4:$N$4,0)+1,0)),"")</f>
        <v/>
      </c>
      <c r="S557" s="54"/>
      <c r="T557" s="1011"/>
      <c r="U557" s="1011"/>
      <c r="V557" s="483" t="str">
        <f>IFERROR(IF(AND('別紙様式3-2（４・５月）'!O559="",O557&lt;&gt;""),P557,P557*VLOOKUP(AF557,【参考】数式用4!$EY$3:$GF$106,MATCH(N557,【参考】数式用4!$EY$2:$GF$2,0))),"")</f>
        <v/>
      </c>
      <c r="W557" s="44"/>
      <c r="X557" s="464"/>
      <c r="Y557" s="992" t="str">
        <f>IFERROR(IF(OR('別紙様式3-2（４・５月）'!R559="",'別紙様式3-2（４・５月）'!Z559="ベア加算"),"",X557*VLOOKUP(N557,【参考】数式用!$AD$2:$AH$37,MATCH(W557,【参考】数式用!$K$4:$N$4,0)+1,0)),"")</f>
        <v/>
      </c>
      <c r="Z557" s="992"/>
      <c r="AA557" s="54"/>
      <c r="AB557" s="464"/>
      <c r="AC557" s="340" t="str">
        <f>IFERROR(IF(AND('別紙様式3-2（４・５月）'!O559="",W557&lt;&gt;"",W557&lt;&gt;"―"),X557,X557*VLOOKUP(AG557,【参考】数式用4!$EY$3:$GF$106,MATCH(N557,【参考】数式用4!$EY$2:$GF$2,0))),"")</f>
        <v/>
      </c>
      <c r="AD557" s="462" t="str">
        <f t="shared" si="16"/>
        <v/>
      </c>
      <c r="AE557" s="420" t="str">
        <f t="shared" si="17"/>
        <v/>
      </c>
      <c r="AF557" s="333" t="str">
        <f>IF(O557="","",'別紙様式3-2（４・５月）'!O559&amp;'別紙様式3-2（４・５月）'!P559&amp;'別紙様式3-2（４・５月）'!Q559&amp;"から"&amp;O557)</f>
        <v/>
      </c>
      <c r="AG557" s="333" t="str">
        <f>IF(OR(W557="",W557="―"),"",'別紙様式3-2（４・５月）'!O559&amp;'別紙様式3-2（４・５月）'!P559&amp;'別紙様式3-2（４・５月）'!Q559&amp;"から"&amp;W557)</f>
        <v/>
      </c>
      <c r="AH557" s="306"/>
      <c r="AI557" s="306"/>
      <c r="AJ557" s="306"/>
      <c r="AK557" s="306"/>
      <c r="AL557" s="306"/>
      <c r="AM557" s="306"/>
      <c r="AN557" s="306"/>
      <c r="AO557" s="306"/>
    </row>
    <row r="558" spans="1:41" customFormat="1" ht="25" customHeight="1">
      <c r="A558" s="334">
        <v>540</v>
      </c>
      <c r="B558" s="909" t="str">
        <f>IF(基本情報入力シート!C597="","",基本情報入力シート!C597)</f>
        <v/>
      </c>
      <c r="C558" s="909"/>
      <c r="D558" s="909"/>
      <c r="E558" s="909"/>
      <c r="F558" s="909"/>
      <c r="G558" s="909"/>
      <c r="H558" s="909"/>
      <c r="I558" s="909"/>
      <c r="J558" s="325" t="str">
        <f>IF(基本情報入力シート!M597="","",基本情報入力シート!M597)</f>
        <v/>
      </c>
      <c r="K558" s="325" t="str">
        <f>IF(基本情報入力シート!R597="","",基本情報入力シート!R597)</f>
        <v/>
      </c>
      <c r="L558" s="325" t="str">
        <f>IF(基本情報入力シート!W597="","",基本情報入力シート!W597)</f>
        <v/>
      </c>
      <c r="M558" s="335" t="str">
        <f>IF(基本情報入力シート!X597="","",基本情報入力シート!X597)</f>
        <v/>
      </c>
      <c r="N558" s="339" t="str">
        <f>IF(基本情報入力シート!Y597="","",基本情報入力シート!Y597)</f>
        <v/>
      </c>
      <c r="O558" s="44"/>
      <c r="P558" s="1011"/>
      <c r="Q558" s="1011"/>
      <c r="R558" s="475" t="str">
        <f>IFERROR(IF(OR('別紙様式3-2（４・５月）'!Z560="ベア加算",'別紙様式3-2（４・５月）'!R560=""),"",P558*VLOOKUP(N558,【参考】数式用!$AD$2:$AH$37,MATCH(O558,【参考】数式用!$K$4:$N$4,0)+1,0)),"")</f>
        <v/>
      </c>
      <c r="S558" s="54"/>
      <c r="T558" s="1011"/>
      <c r="U558" s="1011"/>
      <c r="V558" s="483" t="str">
        <f>IFERROR(IF(AND('別紙様式3-2（４・５月）'!O560="",O558&lt;&gt;""),P558,P558*VLOOKUP(AF558,【参考】数式用4!$EY$3:$GF$106,MATCH(N558,【参考】数式用4!$EY$2:$GF$2,0))),"")</f>
        <v/>
      </c>
      <c r="W558" s="44"/>
      <c r="X558" s="464"/>
      <c r="Y558" s="992" t="str">
        <f>IFERROR(IF(OR('別紙様式3-2（４・５月）'!R560="",'別紙様式3-2（４・５月）'!Z560="ベア加算"),"",X558*VLOOKUP(N558,【参考】数式用!$AD$2:$AH$37,MATCH(W558,【参考】数式用!$K$4:$N$4,0)+1,0)),"")</f>
        <v/>
      </c>
      <c r="Z558" s="992"/>
      <c r="AA558" s="54"/>
      <c r="AB558" s="464"/>
      <c r="AC558" s="340" t="str">
        <f>IFERROR(IF(AND('別紙様式3-2（４・５月）'!O560="",W558&lt;&gt;"",W558&lt;&gt;"―"),X558,X558*VLOOKUP(AG558,【参考】数式用4!$EY$3:$GF$106,MATCH(N558,【参考】数式用4!$EY$2:$GF$2,0))),"")</f>
        <v/>
      </c>
      <c r="AD558" s="462" t="str">
        <f t="shared" si="16"/>
        <v/>
      </c>
      <c r="AE558" s="420" t="str">
        <f t="shared" si="17"/>
        <v/>
      </c>
      <c r="AF558" s="333" t="str">
        <f>IF(O558="","",'別紙様式3-2（４・５月）'!O560&amp;'別紙様式3-2（４・５月）'!P560&amp;'別紙様式3-2（４・５月）'!Q560&amp;"から"&amp;O558)</f>
        <v/>
      </c>
      <c r="AG558" s="333" t="str">
        <f>IF(OR(W558="",W558="―"),"",'別紙様式3-2（４・５月）'!O560&amp;'別紙様式3-2（４・５月）'!P560&amp;'別紙様式3-2（４・５月）'!Q560&amp;"から"&amp;W558)</f>
        <v/>
      </c>
      <c r="AH558" s="306"/>
      <c r="AI558" s="306"/>
      <c r="AJ558" s="306"/>
      <c r="AK558" s="306"/>
      <c r="AL558" s="306"/>
      <c r="AM558" s="306"/>
      <c r="AN558" s="306"/>
      <c r="AO558" s="306"/>
    </row>
    <row r="559" spans="1:41" customFormat="1" ht="25" customHeight="1">
      <c r="A559" s="334">
        <v>541</v>
      </c>
      <c r="B559" s="909" t="str">
        <f>IF(基本情報入力シート!C598="","",基本情報入力シート!C598)</f>
        <v/>
      </c>
      <c r="C559" s="909"/>
      <c r="D559" s="909"/>
      <c r="E559" s="909"/>
      <c r="F559" s="909"/>
      <c r="G559" s="909"/>
      <c r="H559" s="909"/>
      <c r="I559" s="909"/>
      <c r="J559" s="325" t="str">
        <f>IF(基本情報入力シート!M598="","",基本情報入力シート!M598)</f>
        <v/>
      </c>
      <c r="K559" s="325" t="str">
        <f>IF(基本情報入力シート!R598="","",基本情報入力シート!R598)</f>
        <v/>
      </c>
      <c r="L559" s="325" t="str">
        <f>IF(基本情報入力シート!W598="","",基本情報入力シート!W598)</f>
        <v/>
      </c>
      <c r="M559" s="335" t="str">
        <f>IF(基本情報入力シート!X598="","",基本情報入力シート!X598)</f>
        <v/>
      </c>
      <c r="N559" s="339" t="str">
        <f>IF(基本情報入力シート!Y598="","",基本情報入力シート!Y598)</f>
        <v/>
      </c>
      <c r="O559" s="44"/>
      <c r="P559" s="1011"/>
      <c r="Q559" s="1011"/>
      <c r="R559" s="475" t="str">
        <f>IFERROR(IF(OR('別紙様式3-2（４・５月）'!Z561="ベア加算",'別紙様式3-2（４・５月）'!R561=""),"",P559*VLOOKUP(N559,【参考】数式用!$AD$2:$AH$37,MATCH(O559,【参考】数式用!$K$4:$N$4,0)+1,0)),"")</f>
        <v/>
      </c>
      <c r="S559" s="54"/>
      <c r="T559" s="1011"/>
      <c r="U559" s="1011"/>
      <c r="V559" s="483" t="str">
        <f>IFERROR(IF(AND('別紙様式3-2（４・５月）'!O561="",O559&lt;&gt;""),P559,P559*VLOOKUP(AF559,【参考】数式用4!$EY$3:$GF$106,MATCH(N559,【参考】数式用4!$EY$2:$GF$2,0))),"")</f>
        <v/>
      </c>
      <c r="W559" s="44"/>
      <c r="X559" s="464"/>
      <c r="Y559" s="992" t="str">
        <f>IFERROR(IF(OR('別紙様式3-2（４・５月）'!R561="",'別紙様式3-2（４・５月）'!Z561="ベア加算"),"",X559*VLOOKUP(N559,【参考】数式用!$AD$2:$AH$37,MATCH(W559,【参考】数式用!$K$4:$N$4,0)+1,0)),"")</f>
        <v/>
      </c>
      <c r="Z559" s="992"/>
      <c r="AA559" s="54"/>
      <c r="AB559" s="464"/>
      <c r="AC559" s="340" t="str">
        <f>IFERROR(IF(AND('別紙様式3-2（４・５月）'!O561="",W559&lt;&gt;"",W559&lt;&gt;"―"),X559,X559*VLOOKUP(AG559,【参考】数式用4!$EY$3:$GF$106,MATCH(N559,【参考】数式用4!$EY$2:$GF$2,0))),"")</f>
        <v/>
      </c>
      <c r="AD559" s="462" t="str">
        <f t="shared" si="16"/>
        <v/>
      </c>
      <c r="AE559" s="420" t="str">
        <f t="shared" si="17"/>
        <v/>
      </c>
      <c r="AF559" s="333" t="str">
        <f>IF(O559="","",'別紙様式3-2（４・５月）'!O561&amp;'別紙様式3-2（４・５月）'!P561&amp;'別紙様式3-2（４・５月）'!Q561&amp;"から"&amp;O559)</f>
        <v/>
      </c>
      <c r="AG559" s="333" t="str">
        <f>IF(OR(W559="",W559="―"),"",'別紙様式3-2（４・５月）'!O561&amp;'別紙様式3-2（４・５月）'!P561&amp;'別紙様式3-2（４・５月）'!Q561&amp;"から"&amp;W559)</f>
        <v/>
      </c>
      <c r="AH559" s="306"/>
      <c r="AI559" s="306"/>
      <c r="AJ559" s="306"/>
      <c r="AK559" s="306"/>
      <c r="AL559" s="306"/>
      <c r="AM559" s="306"/>
      <c r="AN559" s="306"/>
      <c r="AO559" s="306"/>
    </row>
    <row r="560" spans="1:41" customFormat="1" ht="25" customHeight="1">
      <c r="A560" s="334">
        <v>542</v>
      </c>
      <c r="B560" s="909" t="str">
        <f>IF(基本情報入力シート!C599="","",基本情報入力シート!C599)</f>
        <v/>
      </c>
      <c r="C560" s="909"/>
      <c r="D560" s="909"/>
      <c r="E560" s="909"/>
      <c r="F560" s="909"/>
      <c r="G560" s="909"/>
      <c r="H560" s="909"/>
      <c r="I560" s="909"/>
      <c r="J560" s="325" t="str">
        <f>IF(基本情報入力シート!M599="","",基本情報入力シート!M599)</f>
        <v/>
      </c>
      <c r="K560" s="325" t="str">
        <f>IF(基本情報入力シート!R599="","",基本情報入力シート!R599)</f>
        <v/>
      </c>
      <c r="L560" s="325" t="str">
        <f>IF(基本情報入力シート!W599="","",基本情報入力シート!W599)</f>
        <v/>
      </c>
      <c r="M560" s="335" t="str">
        <f>IF(基本情報入力シート!X599="","",基本情報入力シート!X599)</f>
        <v/>
      </c>
      <c r="N560" s="339" t="str">
        <f>IF(基本情報入力シート!Y599="","",基本情報入力シート!Y599)</f>
        <v/>
      </c>
      <c r="O560" s="44"/>
      <c r="P560" s="1011"/>
      <c r="Q560" s="1011"/>
      <c r="R560" s="475" t="str">
        <f>IFERROR(IF(OR('別紙様式3-2（４・５月）'!Z562="ベア加算",'別紙様式3-2（４・５月）'!R562=""),"",P560*VLOOKUP(N560,【参考】数式用!$AD$2:$AH$37,MATCH(O560,【参考】数式用!$K$4:$N$4,0)+1,0)),"")</f>
        <v/>
      </c>
      <c r="S560" s="54"/>
      <c r="T560" s="1011"/>
      <c r="U560" s="1011"/>
      <c r="V560" s="483" t="str">
        <f>IFERROR(IF(AND('別紙様式3-2（４・５月）'!O562="",O560&lt;&gt;""),P560,P560*VLOOKUP(AF560,【参考】数式用4!$EY$3:$GF$106,MATCH(N560,【参考】数式用4!$EY$2:$GF$2,0))),"")</f>
        <v/>
      </c>
      <c r="W560" s="44"/>
      <c r="X560" s="464"/>
      <c r="Y560" s="992" t="str">
        <f>IFERROR(IF(OR('別紙様式3-2（４・５月）'!R562="",'別紙様式3-2（４・５月）'!Z562="ベア加算"),"",X560*VLOOKUP(N560,【参考】数式用!$AD$2:$AH$37,MATCH(W560,【参考】数式用!$K$4:$N$4,0)+1,0)),"")</f>
        <v/>
      </c>
      <c r="Z560" s="992"/>
      <c r="AA560" s="54"/>
      <c r="AB560" s="464"/>
      <c r="AC560" s="340" t="str">
        <f>IFERROR(IF(AND('別紙様式3-2（４・５月）'!O562="",W560&lt;&gt;"",W560&lt;&gt;"―"),X560,X560*VLOOKUP(AG560,【参考】数式用4!$EY$3:$GF$106,MATCH(N560,【参考】数式用4!$EY$2:$GF$2,0))),"")</f>
        <v/>
      </c>
      <c r="AD560" s="462" t="str">
        <f t="shared" si="16"/>
        <v/>
      </c>
      <c r="AE560" s="420" t="str">
        <f t="shared" si="17"/>
        <v/>
      </c>
      <c r="AF560" s="333" t="str">
        <f>IF(O560="","",'別紙様式3-2（４・５月）'!O562&amp;'別紙様式3-2（４・５月）'!P562&amp;'別紙様式3-2（４・５月）'!Q562&amp;"から"&amp;O560)</f>
        <v/>
      </c>
      <c r="AG560" s="333" t="str">
        <f>IF(OR(W560="",W560="―"),"",'別紙様式3-2（４・５月）'!O562&amp;'別紙様式3-2（４・５月）'!P562&amp;'別紙様式3-2（４・５月）'!Q562&amp;"から"&amp;W560)</f>
        <v/>
      </c>
      <c r="AH560" s="306"/>
      <c r="AI560" s="306"/>
      <c r="AJ560" s="306"/>
      <c r="AK560" s="306"/>
      <c r="AL560" s="306"/>
      <c r="AM560" s="306"/>
      <c r="AN560" s="306"/>
      <c r="AO560" s="306"/>
    </row>
    <row r="561" spans="1:41" customFormat="1" ht="25" customHeight="1">
      <c r="A561" s="334">
        <v>543</v>
      </c>
      <c r="B561" s="909" t="str">
        <f>IF(基本情報入力シート!C600="","",基本情報入力シート!C600)</f>
        <v/>
      </c>
      <c r="C561" s="909"/>
      <c r="D561" s="909"/>
      <c r="E561" s="909"/>
      <c r="F561" s="909"/>
      <c r="G561" s="909"/>
      <c r="H561" s="909"/>
      <c r="I561" s="909"/>
      <c r="J561" s="325" t="str">
        <f>IF(基本情報入力シート!M600="","",基本情報入力シート!M600)</f>
        <v/>
      </c>
      <c r="K561" s="325" t="str">
        <f>IF(基本情報入力シート!R600="","",基本情報入力シート!R600)</f>
        <v/>
      </c>
      <c r="L561" s="325" t="str">
        <f>IF(基本情報入力シート!W600="","",基本情報入力シート!W600)</f>
        <v/>
      </c>
      <c r="M561" s="335" t="str">
        <f>IF(基本情報入力シート!X600="","",基本情報入力シート!X600)</f>
        <v/>
      </c>
      <c r="N561" s="339" t="str">
        <f>IF(基本情報入力シート!Y600="","",基本情報入力シート!Y600)</f>
        <v/>
      </c>
      <c r="O561" s="44"/>
      <c r="P561" s="1011"/>
      <c r="Q561" s="1011"/>
      <c r="R561" s="475" t="str">
        <f>IFERROR(IF(OR('別紙様式3-2（４・５月）'!Z563="ベア加算",'別紙様式3-2（４・５月）'!R563=""),"",P561*VLOOKUP(N561,【参考】数式用!$AD$2:$AH$37,MATCH(O561,【参考】数式用!$K$4:$N$4,0)+1,0)),"")</f>
        <v/>
      </c>
      <c r="S561" s="54"/>
      <c r="T561" s="1011"/>
      <c r="U561" s="1011"/>
      <c r="V561" s="483" t="str">
        <f>IFERROR(IF(AND('別紙様式3-2（４・５月）'!O563="",O561&lt;&gt;""),P561,P561*VLOOKUP(AF561,【参考】数式用4!$EY$3:$GF$106,MATCH(N561,【参考】数式用4!$EY$2:$GF$2,0))),"")</f>
        <v/>
      </c>
      <c r="W561" s="44"/>
      <c r="X561" s="464"/>
      <c r="Y561" s="992" t="str">
        <f>IFERROR(IF(OR('別紙様式3-2（４・５月）'!R563="",'別紙様式3-2（４・５月）'!Z563="ベア加算"),"",X561*VLOOKUP(N561,【参考】数式用!$AD$2:$AH$37,MATCH(W561,【参考】数式用!$K$4:$N$4,0)+1,0)),"")</f>
        <v/>
      </c>
      <c r="Z561" s="992"/>
      <c r="AA561" s="54"/>
      <c r="AB561" s="464"/>
      <c r="AC561" s="340" t="str">
        <f>IFERROR(IF(AND('別紙様式3-2（４・５月）'!O563="",W561&lt;&gt;"",W561&lt;&gt;"―"),X561,X561*VLOOKUP(AG561,【参考】数式用4!$EY$3:$GF$106,MATCH(N561,【参考】数式用4!$EY$2:$GF$2,0))),"")</f>
        <v/>
      </c>
      <c r="AD561" s="462" t="str">
        <f t="shared" si="16"/>
        <v/>
      </c>
      <c r="AE561" s="420" t="str">
        <f t="shared" si="17"/>
        <v/>
      </c>
      <c r="AF561" s="333" t="str">
        <f>IF(O561="","",'別紙様式3-2（４・５月）'!O563&amp;'別紙様式3-2（４・５月）'!P563&amp;'別紙様式3-2（４・５月）'!Q563&amp;"から"&amp;O561)</f>
        <v/>
      </c>
      <c r="AG561" s="333" t="str">
        <f>IF(OR(W561="",W561="―"),"",'別紙様式3-2（４・５月）'!O563&amp;'別紙様式3-2（４・５月）'!P563&amp;'別紙様式3-2（４・５月）'!Q563&amp;"から"&amp;W561)</f>
        <v/>
      </c>
      <c r="AH561" s="306"/>
      <c r="AI561" s="306"/>
      <c r="AJ561" s="306"/>
      <c r="AK561" s="306"/>
      <c r="AL561" s="306"/>
      <c r="AM561" s="306"/>
      <c r="AN561" s="306"/>
      <c r="AO561" s="306"/>
    </row>
    <row r="562" spans="1:41" customFormat="1" ht="25" customHeight="1">
      <c r="A562" s="334">
        <v>544</v>
      </c>
      <c r="B562" s="909" t="str">
        <f>IF(基本情報入力シート!C601="","",基本情報入力シート!C601)</f>
        <v/>
      </c>
      <c r="C562" s="909"/>
      <c r="D562" s="909"/>
      <c r="E562" s="909"/>
      <c r="F562" s="909"/>
      <c r="G562" s="909"/>
      <c r="H562" s="909"/>
      <c r="I562" s="909"/>
      <c r="J562" s="325" t="str">
        <f>IF(基本情報入力シート!M601="","",基本情報入力シート!M601)</f>
        <v/>
      </c>
      <c r="K562" s="325" t="str">
        <f>IF(基本情報入力シート!R601="","",基本情報入力シート!R601)</f>
        <v/>
      </c>
      <c r="L562" s="325" t="str">
        <f>IF(基本情報入力シート!W601="","",基本情報入力シート!W601)</f>
        <v/>
      </c>
      <c r="M562" s="335" t="str">
        <f>IF(基本情報入力シート!X601="","",基本情報入力シート!X601)</f>
        <v/>
      </c>
      <c r="N562" s="339" t="str">
        <f>IF(基本情報入力シート!Y601="","",基本情報入力シート!Y601)</f>
        <v/>
      </c>
      <c r="O562" s="44"/>
      <c r="P562" s="1011"/>
      <c r="Q562" s="1011"/>
      <c r="R562" s="475" t="str">
        <f>IFERROR(IF(OR('別紙様式3-2（４・５月）'!Z564="ベア加算",'別紙様式3-2（４・５月）'!R564=""),"",P562*VLOOKUP(N562,【参考】数式用!$AD$2:$AH$37,MATCH(O562,【参考】数式用!$K$4:$N$4,0)+1,0)),"")</f>
        <v/>
      </c>
      <c r="S562" s="54"/>
      <c r="T562" s="1011"/>
      <c r="U562" s="1011"/>
      <c r="V562" s="483" t="str">
        <f>IFERROR(IF(AND('別紙様式3-2（４・５月）'!O564="",O562&lt;&gt;""),P562,P562*VLOOKUP(AF562,【参考】数式用4!$EY$3:$GF$106,MATCH(N562,【参考】数式用4!$EY$2:$GF$2,0))),"")</f>
        <v/>
      </c>
      <c r="W562" s="44"/>
      <c r="X562" s="464"/>
      <c r="Y562" s="992" t="str">
        <f>IFERROR(IF(OR('別紙様式3-2（４・５月）'!R564="",'別紙様式3-2（４・５月）'!Z564="ベア加算"),"",X562*VLOOKUP(N562,【参考】数式用!$AD$2:$AH$37,MATCH(W562,【参考】数式用!$K$4:$N$4,0)+1,0)),"")</f>
        <v/>
      </c>
      <c r="Z562" s="992"/>
      <c r="AA562" s="54"/>
      <c r="AB562" s="464"/>
      <c r="AC562" s="340" t="str">
        <f>IFERROR(IF(AND('別紙様式3-2（４・５月）'!O564="",W562&lt;&gt;"",W562&lt;&gt;"―"),X562,X562*VLOOKUP(AG562,【参考】数式用4!$EY$3:$GF$106,MATCH(N562,【参考】数式用4!$EY$2:$GF$2,0))),"")</f>
        <v/>
      </c>
      <c r="AD562" s="462" t="str">
        <f t="shared" si="16"/>
        <v/>
      </c>
      <c r="AE562" s="420" t="str">
        <f t="shared" si="17"/>
        <v/>
      </c>
      <c r="AF562" s="333" t="str">
        <f>IF(O562="","",'別紙様式3-2（４・５月）'!O564&amp;'別紙様式3-2（４・５月）'!P564&amp;'別紙様式3-2（４・５月）'!Q564&amp;"から"&amp;O562)</f>
        <v/>
      </c>
      <c r="AG562" s="333" t="str">
        <f>IF(OR(W562="",W562="―"),"",'別紙様式3-2（４・５月）'!O564&amp;'別紙様式3-2（４・５月）'!P564&amp;'別紙様式3-2（４・５月）'!Q564&amp;"から"&amp;W562)</f>
        <v/>
      </c>
      <c r="AH562" s="306"/>
      <c r="AI562" s="306"/>
      <c r="AJ562" s="306"/>
      <c r="AK562" s="306"/>
      <c r="AL562" s="306"/>
      <c r="AM562" s="306"/>
      <c r="AN562" s="306"/>
      <c r="AO562" s="306"/>
    </row>
    <row r="563" spans="1:41" customFormat="1" ht="25" customHeight="1">
      <c r="A563" s="334">
        <v>545</v>
      </c>
      <c r="B563" s="909" t="str">
        <f>IF(基本情報入力シート!C602="","",基本情報入力シート!C602)</f>
        <v/>
      </c>
      <c r="C563" s="909"/>
      <c r="D563" s="909"/>
      <c r="E563" s="909"/>
      <c r="F563" s="909"/>
      <c r="G563" s="909"/>
      <c r="H563" s="909"/>
      <c r="I563" s="909"/>
      <c r="J563" s="325" t="str">
        <f>IF(基本情報入力シート!M602="","",基本情報入力シート!M602)</f>
        <v/>
      </c>
      <c r="K563" s="325" t="str">
        <f>IF(基本情報入力シート!R602="","",基本情報入力シート!R602)</f>
        <v/>
      </c>
      <c r="L563" s="325" t="str">
        <f>IF(基本情報入力シート!W602="","",基本情報入力シート!W602)</f>
        <v/>
      </c>
      <c r="M563" s="335" t="str">
        <f>IF(基本情報入力シート!X602="","",基本情報入力シート!X602)</f>
        <v/>
      </c>
      <c r="N563" s="339" t="str">
        <f>IF(基本情報入力シート!Y602="","",基本情報入力シート!Y602)</f>
        <v/>
      </c>
      <c r="O563" s="44"/>
      <c r="P563" s="1011"/>
      <c r="Q563" s="1011"/>
      <c r="R563" s="475" t="str">
        <f>IFERROR(IF(OR('別紙様式3-2（４・５月）'!Z565="ベア加算",'別紙様式3-2（４・５月）'!R565=""),"",P563*VLOOKUP(N563,【参考】数式用!$AD$2:$AH$37,MATCH(O563,【参考】数式用!$K$4:$N$4,0)+1,0)),"")</f>
        <v/>
      </c>
      <c r="S563" s="54"/>
      <c r="T563" s="1011"/>
      <c r="U563" s="1011"/>
      <c r="V563" s="483" t="str">
        <f>IFERROR(IF(AND('別紙様式3-2（４・５月）'!O565="",O563&lt;&gt;""),P563,P563*VLOOKUP(AF563,【参考】数式用4!$EY$3:$GF$106,MATCH(N563,【参考】数式用4!$EY$2:$GF$2,0))),"")</f>
        <v/>
      </c>
      <c r="W563" s="44"/>
      <c r="X563" s="464"/>
      <c r="Y563" s="992" t="str">
        <f>IFERROR(IF(OR('別紙様式3-2（４・５月）'!R565="",'別紙様式3-2（４・５月）'!Z565="ベア加算"),"",X563*VLOOKUP(N563,【参考】数式用!$AD$2:$AH$37,MATCH(W563,【参考】数式用!$K$4:$N$4,0)+1,0)),"")</f>
        <v/>
      </c>
      <c r="Z563" s="992"/>
      <c r="AA563" s="54"/>
      <c r="AB563" s="464"/>
      <c r="AC563" s="340" t="str">
        <f>IFERROR(IF(AND('別紙様式3-2（４・５月）'!O565="",W563&lt;&gt;"",W563&lt;&gt;"―"),X563,X563*VLOOKUP(AG563,【参考】数式用4!$EY$3:$GF$106,MATCH(N563,【参考】数式用4!$EY$2:$GF$2,0))),"")</f>
        <v/>
      </c>
      <c r="AD563" s="462" t="str">
        <f t="shared" si="16"/>
        <v/>
      </c>
      <c r="AE563" s="420" t="str">
        <f t="shared" si="17"/>
        <v/>
      </c>
      <c r="AF563" s="333" t="str">
        <f>IF(O563="","",'別紙様式3-2（４・５月）'!O565&amp;'別紙様式3-2（４・５月）'!P565&amp;'別紙様式3-2（４・５月）'!Q565&amp;"から"&amp;O563)</f>
        <v/>
      </c>
      <c r="AG563" s="333" t="str">
        <f>IF(OR(W563="",W563="―"),"",'別紙様式3-2（４・５月）'!O565&amp;'別紙様式3-2（４・５月）'!P565&amp;'別紙様式3-2（４・５月）'!Q565&amp;"から"&amp;W563)</f>
        <v/>
      </c>
      <c r="AH563" s="306"/>
      <c r="AI563" s="306"/>
      <c r="AJ563" s="306"/>
      <c r="AK563" s="306"/>
      <c r="AL563" s="306"/>
      <c r="AM563" s="306"/>
      <c r="AN563" s="306"/>
      <c r="AO563" s="306"/>
    </row>
    <row r="564" spans="1:41" customFormat="1" ht="25" customHeight="1">
      <c r="A564" s="334">
        <v>546</v>
      </c>
      <c r="B564" s="909" t="str">
        <f>IF(基本情報入力シート!C603="","",基本情報入力シート!C603)</f>
        <v/>
      </c>
      <c r="C564" s="909"/>
      <c r="D564" s="909"/>
      <c r="E564" s="909"/>
      <c r="F564" s="909"/>
      <c r="G564" s="909"/>
      <c r="H564" s="909"/>
      <c r="I564" s="909"/>
      <c r="J564" s="325" t="str">
        <f>IF(基本情報入力シート!M603="","",基本情報入力シート!M603)</f>
        <v/>
      </c>
      <c r="K564" s="325" t="str">
        <f>IF(基本情報入力シート!R603="","",基本情報入力シート!R603)</f>
        <v/>
      </c>
      <c r="L564" s="325" t="str">
        <f>IF(基本情報入力シート!W603="","",基本情報入力シート!W603)</f>
        <v/>
      </c>
      <c r="M564" s="335" t="str">
        <f>IF(基本情報入力シート!X603="","",基本情報入力シート!X603)</f>
        <v/>
      </c>
      <c r="N564" s="339" t="str">
        <f>IF(基本情報入力シート!Y603="","",基本情報入力シート!Y603)</f>
        <v/>
      </c>
      <c r="O564" s="44"/>
      <c r="P564" s="1011"/>
      <c r="Q564" s="1011"/>
      <c r="R564" s="475" t="str">
        <f>IFERROR(IF(OR('別紙様式3-2（４・５月）'!Z566="ベア加算",'別紙様式3-2（４・５月）'!R566=""),"",P564*VLOOKUP(N564,【参考】数式用!$AD$2:$AH$37,MATCH(O564,【参考】数式用!$K$4:$N$4,0)+1,0)),"")</f>
        <v/>
      </c>
      <c r="S564" s="54"/>
      <c r="T564" s="1011"/>
      <c r="U564" s="1011"/>
      <c r="V564" s="483" t="str">
        <f>IFERROR(IF(AND('別紙様式3-2（４・５月）'!O566="",O564&lt;&gt;""),P564,P564*VLOOKUP(AF564,【参考】数式用4!$EY$3:$GF$106,MATCH(N564,【参考】数式用4!$EY$2:$GF$2,0))),"")</f>
        <v/>
      </c>
      <c r="W564" s="44"/>
      <c r="X564" s="464"/>
      <c r="Y564" s="992" t="str">
        <f>IFERROR(IF(OR('別紙様式3-2（４・５月）'!R566="",'別紙様式3-2（４・５月）'!Z566="ベア加算"),"",X564*VLOOKUP(N564,【参考】数式用!$AD$2:$AH$37,MATCH(W564,【参考】数式用!$K$4:$N$4,0)+1,0)),"")</f>
        <v/>
      </c>
      <c r="Z564" s="992"/>
      <c r="AA564" s="54"/>
      <c r="AB564" s="464"/>
      <c r="AC564" s="340" t="str">
        <f>IFERROR(IF(AND('別紙様式3-2（４・５月）'!O566="",W564&lt;&gt;"",W564&lt;&gt;"―"),X564,X564*VLOOKUP(AG564,【参考】数式用4!$EY$3:$GF$106,MATCH(N564,【参考】数式用4!$EY$2:$GF$2,0))),"")</f>
        <v/>
      </c>
      <c r="AD564" s="462" t="str">
        <f t="shared" si="16"/>
        <v/>
      </c>
      <c r="AE564" s="420" t="str">
        <f t="shared" si="17"/>
        <v/>
      </c>
      <c r="AF564" s="333" t="str">
        <f>IF(O564="","",'別紙様式3-2（４・５月）'!O566&amp;'別紙様式3-2（４・５月）'!P566&amp;'別紙様式3-2（４・５月）'!Q566&amp;"から"&amp;O564)</f>
        <v/>
      </c>
      <c r="AG564" s="333" t="str">
        <f>IF(OR(W564="",W564="―"),"",'別紙様式3-2（４・５月）'!O566&amp;'別紙様式3-2（４・５月）'!P566&amp;'別紙様式3-2（４・５月）'!Q566&amp;"から"&amp;W564)</f>
        <v/>
      </c>
      <c r="AH564" s="306"/>
      <c r="AI564" s="306"/>
      <c r="AJ564" s="306"/>
      <c r="AK564" s="306"/>
      <c r="AL564" s="306"/>
      <c r="AM564" s="306"/>
      <c r="AN564" s="306"/>
      <c r="AO564" s="306"/>
    </row>
    <row r="565" spans="1:41" customFormat="1" ht="25" customHeight="1">
      <c r="A565" s="334">
        <v>547</v>
      </c>
      <c r="B565" s="909" t="str">
        <f>IF(基本情報入力シート!C604="","",基本情報入力シート!C604)</f>
        <v/>
      </c>
      <c r="C565" s="909"/>
      <c r="D565" s="909"/>
      <c r="E565" s="909"/>
      <c r="F565" s="909"/>
      <c r="G565" s="909"/>
      <c r="H565" s="909"/>
      <c r="I565" s="909"/>
      <c r="J565" s="325" t="str">
        <f>IF(基本情報入力シート!M604="","",基本情報入力シート!M604)</f>
        <v/>
      </c>
      <c r="K565" s="325" t="str">
        <f>IF(基本情報入力シート!R604="","",基本情報入力シート!R604)</f>
        <v/>
      </c>
      <c r="L565" s="325" t="str">
        <f>IF(基本情報入力シート!W604="","",基本情報入力シート!W604)</f>
        <v/>
      </c>
      <c r="M565" s="335" t="str">
        <f>IF(基本情報入力シート!X604="","",基本情報入力シート!X604)</f>
        <v/>
      </c>
      <c r="N565" s="339" t="str">
        <f>IF(基本情報入力シート!Y604="","",基本情報入力シート!Y604)</f>
        <v/>
      </c>
      <c r="O565" s="44"/>
      <c r="P565" s="1011"/>
      <c r="Q565" s="1011"/>
      <c r="R565" s="475" t="str">
        <f>IFERROR(IF(OR('別紙様式3-2（４・５月）'!Z567="ベア加算",'別紙様式3-2（４・５月）'!R567=""),"",P565*VLOOKUP(N565,【参考】数式用!$AD$2:$AH$37,MATCH(O565,【参考】数式用!$K$4:$N$4,0)+1,0)),"")</f>
        <v/>
      </c>
      <c r="S565" s="54"/>
      <c r="T565" s="1011"/>
      <c r="U565" s="1011"/>
      <c r="V565" s="483" t="str">
        <f>IFERROR(IF(AND('別紙様式3-2（４・５月）'!O567="",O565&lt;&gt;""),P565,P565*VLOOKUP(AF565,【参考】数式用4!$EY$3:$GF$106,MATCH(N565,【参考】数式用4!$EY$2:$GF$2,0))),"")</f>
        <v/>
      </c>
      <c r="W565" s="44"/>
      <c r="X565" s="464"/>
      <c r="Y565" s="992" t="str">
        <f>IFERROR(IF(OR('別紙様式3-2（４・５月）'!R567="",'別紙様式3-2（４・５月）'!Z567="ベア加算"),"",X565*VLOOKUP(N565,【参考】数式用!$AD$2:$AH$37,MATCH(W565,【参考】数式用!$K$4:$N$4,0)+1,0)),"")</f>
        <v/>
      </c>
      <c r="Z565" s="992"/>
      <c r="AA565" s="54"/>
      <c r="AB565" s="464"/>
      <c r="AC565" s="340" t="str">
        <f>IFERROR(IF(AND('別紙様式3-2（４・５月）'!O567="",W565&lt;&gt;"",W565&lt;&gt;"―"),X565,X565*VLOOKUP(AG565,【参考】数式用4!$EY$3:$GF$106,MATCH(N565,【参考】数式用4!$EY$2:$GF$2,0))),"")</f>
        <v/>
      </c>
      <c r="AD565" s="462" t="str">
        <f t="shared" si="16"/>
        <v/>
      </c>
      <c r="AE565" s="420" t="str">
        <f t="shared" si="17"/>
        <v/>
      </c>
      <c r="AF565" s="333" t="str">
        <f>IF(O565="","",'別紙様式3-2（４・５月）'!O567&amp;'別紙様式3-2（４・５月）'!P567&amp;'別紙様式3-2（４・５月）'!Q567&amp;"から"&amp;O565)</f>
        <v/>
      </c>
      <c r="AG565" s="333" t="str">
        <f>IF(OR(W565="",W565="―"),"",'別紙様式3-2（４・５月）'!O567&amp;'別紙様式3-2（４・５月）'!P567&amp;'別紙様式3-2（４・５月）'!Q567&amp;"から"&amp;W565)</f>
        <v/>
      </c>
      <c r="AH565" s="306"/>
      <c r="AI565" s="306"/>
      <c r="AJ565" s="306"/>
      <c r="AK565" s="306"/>
      <c r="AL565" s="306"/>
      <c r="AM565" s="306"/>
      <c r="AN565" s="306"/>
      <c r="AO565" s="306"/>
    </row>
    <row r="566" spans="1:41" customFormat="1" ht="25" customHeight="1">
      <c r="A566" s="334">
        <v>548</v>
      </c>
      <c r="B566" s="909" t="str">
        <f>IF(基本情報入力シート!C605="","",基本情報入力シート!C605)</f>
        <v/>
      </c>
      <c r="C566" s="909"/>
      <c r="D566" s="909"/>
      <c r="E566" s="909"/>
      <c r="F566" s="909"/>
      <c r="G566" s="909"/>
      <c r="H566" s="909"/>
      <c r="I566" s="909"/>
      <c r="J566" s="325" t="str">
        <f>IF(基本情報入力シート!M605="","",基本情報入力シート!M605)</f>
        <v/>
      </c>
      <c r="K566" s="325" t="str">
        <f>IF(基本情報入力シート!R605="","",基本情報入力シート!R605)</f>
        <v/>
      </c>
      <c r="L566" s="325" t="str">
        <f>IF(基本情報入力シート!W605="","",基本情報入力シート!W605)</f>
        <v/>
      </c>
      <c r="M566" s="335" t="str">
        <f>IF(基本情報入力シート!X605="","",基本情報入力シート!X605)</f>
        <v/>
      </c>
      <c r="N566" s="339" t="str">
        <f>IF(基本情報入力シート!Y605="","",基本情報入力シート!Y605)</f>
        <v/>
      </c>
      <c r="O566" s="44"/>
      <c r="P566" s="1011"/>
      <c r="Q566" s="1011"/>
      <c r="R566" s="475" t="str">
        <f>IFERROR(IF(OR('別紙様式3-2（４・５月）'!Z568="ベア加算",'別紙様式3-2（４・５月）'!R568=""),"",P566*VLOOKUP(N566,【参考】数式用!$AD$2:$AH$37,MATCH(O566,【参考】数式用!$K$4:$N$4,0)+1,0)),"")</f>
        <v/>
      </c>
      <c r="S566" s="54"/>
      <c r="T566" s="1011"/>
      <c r="U566" s="1011"/>
      <c r="V566" s="483" t="str">
        <f>IFERROR(IF(AND('別紙様式3-2（４・５月）'!O568="",O566&lt;&gt;""),P566,P566*VLOOKUP(AF566,【参考】数式用4!$EY$3:$GF$106,MATCH(N566,【参考】数式用4!$EY$2:$GF$2,0))),"")</f>
        <v/>
      </c>
      <c r="W566" s="44"/>
      <c r="X566" s="464"/>
      <c r="Y566" s="992" t="str">
        <f>IFERROR(IF(OR('別紙様式3-2（４・５月）'!R568="",'別紙様式3-2（４・５月）'!Z568="ベア加算"),"",X566*VLOOKUP(N566,【参考】数式用!$AD$2:$AH$37,MATCH(W566,【参考】数式用!$K$4:$N$4,0)+1,0)),"")</f>
        <v/>
      </c>
      <c r="Z566" s="992"/>
      <c r="AA566" s="54"/>
      <c r="AB566" s="464"/>
      <c r="AC566" s="340" t="str">
        <f>IFERROR(IF(AND('別紙様式3-2（４・５月）'!O568="",W566&lt;&gt;"",W566&lt;&gt;"―"),X566,X566*VLOOKUP(AG566,【参考】数式用4!$EY$3:$GF$106,MATCH(N566,【参考】数式用4!$EY$2:$GF$2,0))),"")</f>
        <v/>
      </c>
      <c r="AD566" s="462" t="str">
        <f t="shared" si="16"/>
        <v/>
      </c>
      <c r="AE566" s="420" t="str">
        <f t="shared" si="17"/>
        <v/>
      </c>
      <c r="AF566" s="333" t="str">
        <f>IF(O566="","",'別紙様式3-2（４・５月）'!O568&amp;'別紙様式3-2（４・５月）'!P568&amp;'別紙様式3-2（４・５月）'!Q568&amp;"から"&amp;O566)</f>
        <v/>
      </c>
      <c r="AG566" s="333" t="str">
        <f>IF(OR(W566="",W566="―"),"",'別紙様式3-2（４・５月）'!O568&amp;'別紙様式3-2（４・５月）'!P568&amp;'別紙様式3-2（４・５月）'!Q568&amp;"から"&amp;W566)</f>
        <v/>
      </c>
      <c r="AH566" s="306"/>
      <c r="AI566" s="306"/>
      <c r="AJ566" s="306"/>
      <c r="AK566" s="306"/>
      <c r="AL566" s="306"/>
      <c r="AM566" s="306"/>
      <c r="AN566" s="306"/>
      <c r="AO566" s="306"/>
    </row>
    <row r="567" spans="1:41" customFormat="1" ht="25" customHeight="1">
      <c r="A567" s="334">
        <v>549</v>
      </c>
      <c r="B567" s="909" t="str">
        <f>IF(基本情報入力シート!C606="","",基本情報入力シート!C606)</f>
        <v/>
      </c>
      <c r="C567" s="909"/>
      <c r="D567" s="909"/>
      <c r="E567" s="909"/>
      <c r="F567" s="909"/>
      <c r="G567" s="909"/>
      <c r="H567" s="909"/>
      <c r="I567" s="909"/>
      <c r="J567" s="325" t="str">
        <f>IF(基本情報入力シート!M606="","",基本情報入力シート!M606)</f>
        <v/>
      </c>
      <c r="K567" s="325" t="str">
        <f>IF(基本情報入力シート!R606="","",基本情報入力シート!R606)</f>
        <v/>
      </c>
      <c r="L567" s="325" t="str">
        <f>IF(基本情報入力シート!W606="","",基本情報入力シート!W606)</f>
        <v/>
      </c>
      <c r="M567" s="335" t="str">
        <f>IF(基本情報入力シート!X606="","",基本情報入力シート!X606)</f>
        <v/>
      </c>
      <c r="N567" s="339" t="str">
        <f>IF(基本情報入力シート!Y606="","",基本情報入力シート!Y606)</f>
        <v/>
      </c>
      <c r="O567" s="44"/>
      <c r="P567" s="1011"/>
      <c r="Q567" s="1011"/>
      <c r="R567" s="475" t="str">
        <f>IFERROR(IF(OR('別紙様式3-2（４・５月）'!Z569="ベア加算",'別紙様式3-2（４・５月）'!R569=""),"",P567*VLOOKUP(N567,【参考】数式用!$AD$2:$AH$37,MATCH(O567,【参考】数式用!$K$4:$N$4,0)+1,0)),"")</f>
        <v/>
      </c>
      <c r="S567" s="54"/>
      <c r="T567" s="1011"/>
      <c r="U567" s="1011"/>
      <c r="V567" s="483" t="str">
        <f>IFERROR(IF(AND('別紙様式3-2（４・５月）'!O569="",O567&lt;&gt;""),P567,P567*VLOOKUP(AF567,【参考】数式用4!$EY$3:$GF$106,MATCH(N567,【参考】数式用4!$EY$2:$GF$2,0))),"")</f>
        <v/>
      </c>
      <c r="W567" s="44"/>
      <c r="X567" s="464"/>
      <c r="Y567" s="992" t="str">
        <f>IFERROR(IF(OR('別紙様式3-2（４・５月）'!R569="",'別紙様式3-2（４・５月）'!Z569="ベア加算"),"",X567*VLOOKUP(N567,【参考】数式用!$AD$2:$AH$37,MATCH(W567,【参考】数式用!$K$4:$N$4,0)+1,0)),"")</f>
        <v/>
      </c>
      <c r="Z567" s="992"/>
      <c r="AA567" s="54"/>
      <c r="AB567" s="464"/>
      <c r="AC567" s="340" t="str">
        <f>IFERROR(IF(AND('別紙様式3-2（４・５月）'!O569="",W567&lt;&gt;"",W567&lt;&gt;"―"),X567,X567*VLOOKUP(AG567,【参考】数式用4!$EY$3:$GF$106,MATCH(N567,【参考】数式用4!$EY$2:$GF$2,0))),"")</f>
        <v/>
      </c>
      <c r="AD567" s="462" t="str">
        <f t="shared" si="16"/>
        <v/>
      </c>
      <c r="AE567" s="420" t="str">
        <f t="shared" si="17"/>
        <v/>
      </c>
      <c r="AF567" s="333" t="str">
        <f>IF(O567="","",'別紙様式3-2（４・５月）'!O569&amp;'別紙様式3-2（４・５月）'!P569&amp;'別紙様式3-2（４・５月）'!Q569&amp;"から"&amp;O567)</f>
        <v/>
      </c>
      <c r="AG567" s="333" t="str">
        <f>IF(OR(W567="",W567="―"),"",'別紙様式3-2（４・５月）'!O569&amp;'別紙様式3-2（４・５月）'!P569&amp;'別紙様式3-2（４・５月）'!Q569&amp;"から"&amp;W567)</f>
        <v/>
      </c>
      <c r="AH567" s="306"/>
      <c r="AI567" s="306"/>
      <c r="AJ567" s="306"/>
      <c r="AK567" s="306"/>
      <c r="AL567" s="306"/>
      <c r="AM567" s="306"/>
      <c r="AN567" s="306"/>
      <c r="AO567" s="306"/>
    </row>
    <row r="568" spans="1:41" customFormat="1" ht="25" customHeight="1">
      <c r="A568" s="334">
        <v>550</v>
      </c>
      <c r="B568" s="909" t="str">
        <f>IF(基本情報入力シート!C607="","",基本情報入力シート!C607)</f>
        <v/>
      </c>
      <c r="C568" s="909"/>
      <c r="D568" s="909"/>
      <c r="E568" s="909"/>
      <c r="F568" s="909"/>
      <c r="G568" s="909"/>
      <c r="H568" s="909"/>
      <c r="I568" s="909"/>
      <c r="J568" s="325" t="str">
        <f>IF(基本情報入力シート!M607="","",基本情報入力シート!M607)</f>
        <v/>
      </c>
      <c r="K568" s="325" t="str">
        <f>IF(基本情報入力シート!R607="","",基本情報入力シート!R607)</f>
        <v/>
      </c>
      <c r="L568" s="325" t="str">
        <f>IF(基本情報入力シート!W607="","",基本情報入力シート!W607)</f>
        <v/>
      </c>
      <c r="M568" s="335" t="str">
        <f>IF(基本情報入力シート!X607="","",基本情報入力シート!X607)</f>
        <v/>
      </c>
      <c r="N568" s="339" t="str">
        <f>IF(基本情報入力シート!Y607="","",基本情報入力シート!Y607)</f>
        <v/>
      </c>
      <c r="O568" s="44"/>
      <c r="P568" s="1011"/>
      <c r="Q568" s="1011"/>
      <c r="R568" s="475" t="str">
        <f>IFERROR(IF(OR('別紙様式3-2（４・５月）'!Z570="ベア加算",'別紙様式3-2（４・５月）'!R570=""),"",P568*VLOOKUP(N568,【参考】数式用!$AD$2:$AH$37,MATCH(O568,【参考】数式用!$K$4:$N$4,0)+1,0)),"")</f>
        <v/>
      </c>
      <c r="S568" s="54"/>
      <c r="T568" s="1011"/>
      <c r="U568" s="1011"/>
      <c r="V568" s="483" t="str">
        <f>IFERROR(IF(AND('別紙様式3-2（４・５月）'!O570="",O568&lt;&gt;""),P568,P568*VLOOKUP(AF568,【参考】数式用4!$EY$3:$GF$106,MATCH(N568,【参考】数式用4!$EY$2:$GF$2,0))),"")</f>
        <v/>
      </c>
      <c r="W568" s="44"/>
      <c r="X568" s="464"/>
      <c r="Y568" s="992" t="str">
        <f>IFERROR(IF(OR('別紙様式3-2（４・５月）'!R570="",'別紙様式3-2（４・５月）'!Z570="ベア加算"),"",X568*VLOOKUP(N568,【参考】数式用!$AD$2:$AH$37,MATCH(W568,【参考】数式用!$K$4:$N$4,0)+1,0)),"")</f>
        <v/>
      </c>
      <c r="Z568" s="992"/>
      <c r="AA568" s="54"/>
      <c r="AB568" s="464"/>
      <c r="AC568" s="340" t="str">
        <f>IFERROR(IF(AND('別紙様式3-2（４・５月）'!O570="",W568&lt;&gt;"",W568&lt;&gt;"―"),X568,X568*VLOOKUP(AG568,【参考】数式用4!$EY$3:$GF$106,MATCH(N568,【参考】数式用4!$EY$2:$GF$2,0))),"")</f>
        <v/>
      </c>
      <c r="AD568" s="462" t="str">
        <f t="shared" si="16"/>
        <v/>
      </c>
      <c r="AE568" s="420" t="str">
        <f t="shared" si="17"/>
        <v/>
      </c>
      <c r="AF568" s="333" t="str">
        <f>IF(O568="","",'別紙様式3-2（４・５月）'!O570&amp;'別紙様式3-2（４・５月）'!P570&amp;'別紙様式3-2（４・５月）'!Q570&amp;"から"&amp;O568)</f>
        <v/>
      </c>
      <c r="AG568" s="333" t="str">
        <f>IF(OR(W568="",W568="―"),"",'別紙様式3-2（４・５月）'!O570&amp;'別紙様式3-2（４・５月）'!P570&amp;'別紙様式3-2（４・５月）'!Q570&amp;"から"&amp;W568)</f>
        <v/>
      </c>
      <c r="AH568" s="306"/>
      <c r="AI568" s="306"/>
      <c r="AJ568" s="306"/>
      <c r="AK568" s="306"/>
      <c r="AL568" s="306"/>
      <c r="AM568" s="306"/>
      <c r="AN568" s="306"/>
      <c r="AO568" s="306"/>
    </row>
    <row r="569" spans="1:41" customFormat="1" ht="25" customHeight="1">
      <c r="A569" s="334">
        <v>551</v>
      </c>
      <c r="B569" s="909" t="str">
        <f>IF(基本情報入力シート!C608="","",基本情報入力シート!C608)</f>
        <v/>
      </c>
      <c r="C569" s="909"/>
      <c r="D569" s="909"/>
      <c r="E569" s="909"/>
      <c r="F569" s="909"/>
      <c r="G569" s="909"/>
      <c r="H569" s="909"/>
      <c r="I569" s="909"/>
      <c r="J569" s="325" t="str">
        <f>IF(基本情報入力シート!M608="","",基本情報入力シート!M608)</f>
        <v/>
      </c>
      <c r="K569" s="325" t="str">
        <f>IF(基本情報入力シート!R608="","",基本情報入力シート!R608)</f>
        <v/>
      </c>
      <c r="L569" s="325" t="str">
        <f>IF(基本情報入力シート!W608="","",基本情報入力シート!W608)</f>
        <v/>
      </c>
      <c r="M569" s="335" t="str">
        <f>IF(基本情報入力シート!X608="","",基本情報入力シート!X608)</f>
        <v/>
      </c>
      <c r="N569" s="339" t="str">
        <f>IF(基本情報入力シート!Y608="","",基本情報入力シート!Y608)</f>
        <v/>
      </c>
      <c r="O569" s="44"/>
      <c r="P569" s="1011"/>
      <c r="Q569" s="1011"/>
      <c r="R569" s="475" t="str">
        <f>IFERROR(IF(OR('別紙様式3-2（４・５月）'!Z571="ベア加算",'別紙様式3-2（４・５月）'!R571=""),"",P569*VLOOKUP(N569,【参考】数式用!$AD$2:$AH$37,MATCH(O569,【参考】数式用!$K$4:$N$4,0)+1,0)),"")</f>
        <v/>
      </c>
      <c r="S569" s="54"/>
      <c r="T569" s="1011"/>
      <c r="U569" s="1011"/>
      <c r="V569" s="483" t="str">
        <f>IFERROR(IF(AND('別紙様式3-2（４・５月）'!O571="",O569&lt;&gt;""),P569,P569*VLOOKUP(AF569,【参考】数式用4!$EY$3:$GF$106,MATCH(N569,【参考】数式用4!$EY$2:$GF$2,0))),"")</f>
        <v/>
      </c>
      <c r="W569" s="44"/>
      <c r="X569" s="464"/>
      <c r="Y569" s="992" t="str">
        <f>IFERROR(IF(OR('別紙様式3-2（４・５月）'!R571="",'別紙様式3-2（４・５月）'!Z571="ベア加算"),"",X569*VLOOKUP(N569,【参考】数式用!$AD$2:$AH$37,MATCH(W569,【参考】数式用!$K$4:$N$4,0)+1,0)),"")</f>
        <v/>
      </c>
      <c r="Z569" s="992"/>
      <c r="AA569" s="54"/>
      <c r="AB569" s="464"/>
      <c r="AC569" s="340" t="str">
        <f>IFERROR(IF(AND('別紙様式3-2（４・５月）'!O571="",W569&lt;&gt;"",W569&lt;&gt;"―"),X569,X569*VLOOKUP(AG569,【参考】数式用4!$EY$3:$GF$106,MATCH(N569,【参考】数式用4!$EY$2:$GF$2,0))),"")</f>
        <v/>
      </c>
      <c r="AD569" s="462" t="str">
        <f t="shared" si="16"/>
        <v/>
      </c>
      <c r="AE569" s="420" t="str">
        <f t="shared" si="17"/>
        <v/>
      </c>
      <c r="AF569" s="333" t="str">
        <f>IF(O569="","",'別紙様式3-2（４・５月）'!O571&amp;'別紙様式3-2（４・５月）'!P571&amp;'別紙様式3-2（４・５月）'!Q571&amp;"から"&amp;O569)</f>
        <v/>
      </c>
      <c r="AG569" s="333" t="str">
        <f>IF(OR(W569="",W569="―"),"",'別紙様式3-2（４・５月）'!O571&amp;'別紙様式3-2（４・５月）'!P571&amp;'別紙様式3-2（４・５月）'!Q571&amp;"から"&amp;W569)</f>
        <v/>
      </c>
      <c r="AH569" s="306"/>
      <c r="AI569" s="306"/>
      <c r="AJ569" s="306"/>
      <c r="AK569" s="306"/>
      <c r="AL569" s="306"/>
      <c r="AM569" s="306"/>
      <c r="AN569" s="306"/>
      <c r="AO569" s="306"/>
    </row>
    <row r="570" spans="1:41" customFormat="1" ht="25" customHeight="1">
      <c r="A570" s="334">
        <v>552</v>
      </c>
      <c r="B570" s="909" t="str">
        <f>IF(基本情報入力シート!C609="","",基本情報入力シート!C609)</f>
        <v/>
      </c>
      <c r="C570" s="909"/>
      <c r="D570" s="909"/>
      <c r="E570" s="909"/>
      <c r="F570" s="909"/>
      <c r="G570" s="909"/>
      <c r="H570" s="909"/>
      <c r="I570" s="909"/>
      <c r="J570" s="325" t="str">
        <f>IF(基本情報入力シート!M609="","",基本情報入力シート!M609)</f>
        <v/>
      </c>
      <c r="K570" s="325" t="str">
        <f>IF(基本情報入力シート!R609="","",基本情報入力シート!R609)</f>
        <v/>
      </c>
      <c r="L570" s="325" t="str">
        <f>IF(基本情報入力シート!W609="","",基本情報入力シート!W609)</f>
        <v/>
      </c>
      <c r="M570" s="335" t="str">
        <f>IF(基本情報入力シート!X609="","",基本情報入力シート!X609)</f>
        <v/>
      </c>
      <c r="N570" s="339" t="str">
        <f>IF(基本情報入力シート!Y609="","",基本情報入力シート!Y609)</f>
        <v/>
      </c>
      <c r="O570" s="44"/>
      <c r="P570" s="1011"/>
      <c r="Q570" s="1011"/>
      <c r="R570" s="475" t="str">
        <f>IFERROR(IF(OR('別紙様式3-2（４・５月）'!Z572="ベア加算",'別紙様式3-2（４・５月）'!R572=""),"",P570*VLOOKUP(N570,【参考】数式用!$AD$2:$AH$37,MATCH(O570,【参考】数式用!$K$4:$N$4,0)+1,0)),"")</f>
        <v/>
      </c>
      <c r="S570" s="54"/>
      <c r="T570" s="1011"/>
      <c r="U570" s="1011"/>
      <c r="V570" s="483" t="str">
        <f>IFERROR(IF(AND('別紙様式3-2（４・５月）'!O572="",O570&lt;&gt;""),P570,P570*VLOOKUP(AF570,【参考】数式用4!$EY$3:$GF$106,MATCH(N570,【参考】数式用4!$EY$2:$GF$2,0))),"")</f>
        <v/>
      </c>
      <c r="W570" s="44"/>
      <c r="X570" s="464"/>
      <c r="Y570" s="992" t="str">
        <f>IFERROR(IF(OR('別紙様式3-2（４・５月）'!R572="",'別紙様式3-2（４・５月）'!Z572="ベア加算"),"",X570*VLOOKUP(N570,【参考】数式用!$AD$2:$AH$37,MATCH(W570,【参考】数式用!$K$4:$N$4,0)+1,0)),"")</f>
        <v/>
      </c>
      <c r="Z570" s="992"/>
      <c r="AA570" s="54"/>
      <c r="AB570" s="464"/>
      <c r="AC570" s="340" t="str">
        <f>IFERROR(IF(AND('別紙様式3-2（４・５月）'!O572="",W570&lt;&gt;"",W570&lt;&gt;"―"),X570,X570*VLOOKUP(AG570,【参考】数式用4!$EY$3:$GF$106,MATCH(N570,【参考】数式用4!$EY$2:$GF$2,0))),"")</f>
        <v/>
      </c>
      <c r="AD570" s="462" t="str">
        <f t="shared" si="16"/>
        <v/>
      </c>
      <c r="AE570" s="420" t="str">
        <f t="shared" si="17"/>
        <v/>
      </c>
      <c r="AF570" s="333" t="str">
        <f>IF(O570="","",'別紙様式3-2（４・５月）'!O572&amp;'別紙様式3-2（４・５月）'!P572&amp;'別紙様式3-2（４・５月）'!Q572&amp;"から"&amp;O570)</f>
        <v/>
      </c>
      <c r="AG570" s="333" t="str">
        <f>IF(OR(W570="",W570="―"),"",'別紙様式3-2（４・５月）'!O572&amp;'別紙様式3-2（４・５月）'!P572&amp;'別紙様式3-2（４・５月）'!Q572&amp;"から"&amp;W570)</f>
        <v/>
      </c>
      <c r="AH570" s="306"/>
      <c r="AI570" s="306"/>
      <c r="AJ570" s="306"/>
      <c r="AK570" s="306"/>
      <c r="AL570" s="306"/>
      <c r="AM570" s="306"/>
      <c r="AN570" s="306"/>
      <c r="AO570" s="306"/>
    </row>
    <row r="571" spans="1:41" customFormat="1" ht="25" customHeight="1">
      <c r="A571" s="334">
        <v>553</v>
      </c>
      <c r="B571" s="909" t="str">
        <f>IF(基本情報入力シート!C610="","",基本情報入力シート!C610)</f>
        <v/>
      </c>
      <c r="C571" s="909"/>
      <c r="D571" s="909"/>
      <c r="E571" s="909"/>
      <c r="F571" s="909"/>
      <c r="G571" s="909"/>
      <c r="H571" s="909"/>
      <c r="I571" s="909"/>
      <c r="J571" s="325" t="str">
        <f>IF(基本情報入力シート!M610="","",基本情報入力シート!M610)</f>
        <v/>
      </c>
      <c r="K571" s="325" t="str">
        <f>IF(基本情報入力シート!R610="","",基本情報入力シート!R610)</f>
        <v/>
      </c>
      <c r="L571" s="325" t="str">
        <f>IF(基本情報入力シート!W610="","",基本情報入力シート!W610)</f>
        <v/>
      </c>
      <c r="M571" s="335" t="str">
        <f>IF(基本情報入力シート!X610="","",基本情報入力シート!X610)</f>
        <v/>
      </c>
      <c r="N571" s="339" t="str">
        <f>IF(基本情報入力シート!Y610="","",基本情報入力シート!Y610)</f>
        <v/>
      </c>
      <c r="O571" s="44"/>
      <c r="P571" s="1011"/>
      <c r="Q571" s="1011"/>
      <c r="R571" s="475" t="str">
        <f>IFERROR(IF(OR('別紙様式3-2（４・５月）'!Z573="ベア加算",'別紙様式3-2（４・５月）'!R573=""),"",P571*VLOOKUP(N571,【参考】数式用!$AD$2:$AH$37,MATCH(O571,【参考】数式用!$K$4:$N$4,0)+1,0)),"")</f>
        <v/>
      </c>
      <c r="S571" s="54"/>
      <c r="T571" s="1011"/>
      <c r="U571" s="1011"/>
      <c r="V571" s="483" t="str">
        <f>IFERROR(IF(AND('別紙様式3-2（４・５月）'!O573="",O571&lt;&gt;""),P571,P571*VLOOKUP(AF571,【参考】数式用4!$EY$3:$GF$106,MATCH(N571,【参考】数式用4!$EY$2:$GF$2,0))),"")</f>
        <v/>
      </c>
      <c r="W571" s="44"/>
      <c r="X571" s="464"/>
      <c r="Y571" s="992" t="str">
        <f>IFERROR(IF(OR('別紙様式3-2（４・５月）'!R573="",'別紙様式3-2（４・５月）'!Z573="ベア加算"),"",X571*VLOOKUP(N571,【参考】数式用!$AD$2:$AH$37,MATCH(W571,【参考】数式用!$K$4:$N$4,0)+1,0)),"")</f>
        <v/>
      </c>
      <c r="Z571" s="992"/>
      <c r="AA571" s="54"/>
      <c r="AB571" s="464"/>
      <c r="AC571" s="340" t="str">
        <f>IFERROR(IF(AND('別紙様式3-2（４・５月）'!O573="",W571&lt;&gt;"",W571&lt;&gt;"―"),X571,X571*VLOOKUP(AG571,【参考】数式用4!$EY$3:$GF$106,MATCH(N571,【参考】数式用4!$EY$2:$GF$2,0))),"")</f>
        <v/>
      </c>
      <c r="AD571" s="462" t="str">
        <f t="shared" si="16"/>
        <v/>
      </c>
      <c r="AE571" s="420" t="str">
        <f t="shared" si="17"/>
        <v/>
      </c>
      <c r="AF571" s="333" t="str">
        <f>IF(O571="","",'別紙様式3-2（４・５月）'!O573&amp;'別紙様式3-2（４・５月）'!P573&amp;'別紙様式3-2（４・５月）'!Q573&amp;"から"&amp;O571)</f>
        <v/>
      </c>
      <c r="AG571" s="333" t="str">
        <f>IF(OR(W571="",W571="―"),"",'別紙様式3-2（４・５月）'!O573&amp;'別紙様式3-2（４・５月）'!P573&amp;'別紙様式3-2（４・５月）'!Q573&amp;"から"&amp;W571)</f>
        <v/>
      </c>
      <c r="AH571" s="306"/>
      <c r="AI571" s="306"/>
      <c r="AJ571" s="306"/>
      <c r="AK571" s="306"/>
      <c r="AL571" s="306"/>
      <c r="AM571" s="306"/>
      <c r="AN571" s="306"/>
      <c r="AO571" s="306"/>
    </row>
    <row r="572" spans="1:41" customFormat="1" ht="25" customHeight="1">
      <c r="A572" s="334">
        <v>554</v>
      </c>
      <c r="B572" s="909" t="str">
        <f>IF(基本情報入力シート!C611="","",基本情報入力シート!C611)</f>
        <v/>
      </c>
      <c r="C572" s="909"/>
      <c r="D572" s="909"/>
      <c r="E572" s="909"/>
      <c r="F572" s="909"/>
      <c r="G572" s="909"/>
      <c r="H572" s="909"/>
      <c r="I572" s="909"/>
      <c r="J572" s="325" t="str">
        <f>IF(基本情報入力シート!M611="","",基本情報入力シート!M611)</f>
        <v/>
      </c>
      <c r="K572" s="325" t="str">
        <f>IF(基本情報入力シート!R611="","",基本情報入力シート!R611)</f>
        <v/>
      </c>
      <c r="L572" s="325" t="str">
        <f>IF(基本情報入力シート!W611="","",基本情報入力シート!W611)</f>
        <v/>
      </c>
      <c r="M572" s="335" t="str">
        <f>IF(基本情報入力シート!X611="","",基本情報入力シート!X611)</f>
        <v/>
      </c>
      <c r="N572" s="339" t="str">
        <f>IF(基本情報入力シート!Y611="","",基本情報入力シート!Y611)</f>
        <v/>
      </c>
      <c r="O572" s="44"/>
      <c r="P572" s="1011"/>
      <c r="Q572" s="1011"/>
      <c r="R572" s="475" t="str">
        <f>IFERROR(IF(OR('別紙様式3-2（４・５月）'!Z574="ベア加算",'別紙様式3-2（４・５月）'!R574=""),"",P572*VLOOKUP(N572,【参考】数式用!$AD$2:$AH$37,MATCH(O572,【参考】数式用!$K$4:$N$4,0)+1,0)),"")</f>
        <v/>
      </c>
      <c r="S572" s="54"/>
      <c r="T572" s="1011"/>
      <c r="U572" s="1011"/>
      <c r="V572" s="483" t="str">
        <f>IFERROR(IF(AND('別紙様式3-2（４・５月）'!O574="",O572&lt;&gt;""),P572,P572*VLOOKUP(AF572,【参考】数式用4!$EY$3:$GF$106,MATCH(N572,【参考】数式用4!$EY$2:$GF$2,0))),"")</f>
        <v/>
      </c>
      <c r="W572" s="44"/>
      <c r="X572" s="464"/>
      <c r="Y572" s="992" t="str">
        <f>IFERROR(IF(OR('別紙様式3-2（４・５月）'!R574="",'別紙様式3-2（４・５月）'!Z574="ベア加算"),"",X572*VLOOKUP(N572,【参考】数式用!$AD$2:$AH$37,MATCH(W572,【参考】数式用!$K$4:$N$4,0)+1,0)),"")</f>
        <v/>
      </c>
      <c r="Z572" s="992"/>
      <c r="AA572" s="54"/>
      <c r="AB572" s="464"/>
      <c r="AC572" s="340" t="str">
        <f>IFERROR(IF(AND('別紙様式3-2（４・５月）'!O574="",W572&lt;&gt;"",W572&lt;&gt;"―"),X572,X572*VLOOKUP(AG572,【参考】数式用4!$EY$3:$GF$106,MATCH(N572,【参考】数式用4!$EY$2:$GF$2,0))),"")</f>
        <v/>
      </c>
      <c r="AD572" s="462" t="str">
        <f t="shared" si="16"/>
        <v/>
      </c>
      <c r="AE572" s="420" t="str">
        <f t="shared" si="17"/>
        <v/>
      </c>
      <c r="AF572" s="333" t="str">
        <f>IF(O572="","",'別紙様式3-2（４・５月）'!O574&amp;'別紙様式3-2（４・５月）'!P574&amp;'別紙様式3-2（４・５月）'!Q574&amp;"から"&amp;O572)</f>
        <v/>
      </c>
      <c r="AG572" s="333" t="str">
        <f>IF(OR(W572="",W572="―"),"",'別紙様式3-2（４・５月）'!O574&amp;'別紙様式3-2（４・５月）'!P574&amp;'別紙様式3-2（４・５月）'!Q574&amp;"から"&amp;W572)</f>
        <v/>
      </c>
      <c r="AH572" s="306"/>
      <c r="AI572" s="306"/>
      <c r="AJ572" s="306"/>
      <c r="AK572" s="306"/>
      <c r="AL572" s="306"/>
      <c r="AM572" s="306"/>
      <c r="AN572" s="306"/>
      <c r="AO572" s="306"/>
    </row>
    <row r="573" spans="1:41" customFormat="1" ht="25" customHeight="1">
      <c r="A573" s="334">
        <v>555</v>
      </c>
      <c r="B573" s="909" t="str">
        <f>IF(基本情報入力シート!C612="","",基本情報入力シート!C612)</f>
        <v/>
      </c>
      <c r="C573" s="909"/>
      <c r="D573" s="909"/>
      <c r="E573" s="909"/>
      <c r="F573" s="909"/>
      <c r="G573" s="909"/>
      <c r="H573" s="909"/>
      <c r="I573" s="909"/>
      <c r="J573" s="325" t="str">
        <f>IF(基本情報入力シート!M612="","",基本情報入力シート!M612)</f>
        <v/>
      </c>
      <c r="K573" s="325" t="str">
        <f>IF(基本情報入力シート!R612="","",基本情報入力シート!R612)</f>
        <v/>
      </c>
      <c r="L573" s="325" t="str">
        <f>IF(基本情報入力シート!W612="","",基本情報入力シート!W612)</f>
        <v/>
      </c>
      <c r="M573" s="335" t="str">
        <f>IF(基本情報入力シート!X612="","",基本情報入力シート!X612)</f>
        <v/>
      </c>
      <c r="N573" s="339" t="str">
        <f>IF(基本情報入力シート!Y612="","",基本情報入力シート!Y612)</f>
        <v/>
      </c>
      <c r="O573" s="44"/>
      <c r="P573" s="1011"/>
      <c r="Q573" s="1011"/>
      <c r="R573" s="475" t="str">
        <f>IFERROR(IF(OR('別紙様式3-2（４・５月）'!Z575="ベア加算",'別紙様式3-2（４・５月）'!R575=""),"",P573*VLOOKUP(N573,【参考】数式用!$AD$2:$AH$37,MATCH(O573,【参考】数式用!$K$4:$N$4,0)+1,0)),"")</f>
        <v/>
      </c>
      <c r="S573" s="54"/>
      <c r="T573" s="1011"/>
      <c r="U573" s="1011"/>
      <c r="V573" s="483" t="str">
        <f>IFERROR(IF(AND('別紙様式3-2（４・５月）'!O575="",O573&lt;&gt;""),P573,P573*VLOOKUP(AF573,【参考】数式用4!$EY$3:$GF$106,MATCH(N573,【参考】数式用4!$EY$2:$GF$2,0))),"")</f>
        <v/>
      </c>
      <c r="W573" s="44"/>
      <c r="X573" s="464"/>
      <c r="Y573" s="992" t="str">
        <f>IFERROR(IF(OR('別紙様式3-2（４・５月）'!R575="",'別紙様式3-2（４・５月）'!Z575="ベア加算"),"",X573*VLOOKUP(N573,【参考】数式用!$AD$2:$AH$37,MATCH(W573,【参考】数式用!$K$4:$N$4,0)+1,0)),"")</f>
        <v/>
      </c>
      <c r="Z573" s="992"/>
      <c r="AA573" s="54"/>
      <c r="AB573" s="464"/>
      <c r="AC573" s="340" t="str">
        <f>IFERROR(IF(AND('別紙様式3-2（４・５月）'!O575="",W573&lt;&gt;"",W573&lt;&gt;"―"),X573,X573*VLOOKUP(AG573,【参考】数式用4!$EY$3:$GF$106,MATCH(N573,【参考】数式用4!$EY$2:$GF$2,0))),"")</f>
        <v/>
      </c>
      <c r="AD573" s="462" t="str">
        <f t="shared" si="16"/>
        <v/>
      </c>
      <c r="AE573" s="420" t="str">
        <f t="shared" si="17"/>
        <v/>
      </c>
      <c r="AF573" s="333" t="str">
        <f>IF(O573="","",'別紙様式3-2（４・５月）'!O575&amp;'別紙様式3-2（４・５月）'!P575&amp;'別紙様式3-2（４・５月）'!Q575&amp;"から"&amp;O573)</f>
        <v/>
      </c>
      <c r="AG573" s="333" t="str">
        <f>IF(OR(W573="",W573="―"),"",'別紙様式3-2（４・５月）'!O575&amp;'別紙様式3-2（４・５月）'!P575&amp;'別紙様式3-2（４・５月）'!Q575&amp;"から"&amp;W573)</f>
        <v/>
      </c>
      <c r="AH573" s="306"/>
      <c r="AI573" s="306"/>
      <c r="AJ573" s="306"/>
      <c r="AK573" s="306"/>
      <c r="AL573" s="306"/>
      <c r="AM573" s="306"/>
      <c r="AN573" s="306"/>
      <c r="AO573" s="306"/>
    </row>
    <row r="574" spans="1:41" customFormat="1" ht="25" customHeight="1">
      <c r="A574" s="334">
        <v>556</v>
      </c>
      <c r="B574" s="909" t="str">
        <f>IF(基本情報入力シート!C613="","",基本情報入力シート!C613)</f>
        <v/>
      </c>
      <c r="C574" s="909"/>
      <c r="D574" s="909"/>
      <c r="E574" s="909"/>
      <c r="F574" s="909"/>
      <c r="G574" s="909"/>
      <c r="H574" s="909"/>
      <c r="I574" s="909"/>
      <c r="J574" s="325" t="str">
        <f>IF(基本情報入力シート!M613="","",基本情報入力シート!M613)</f>
        <v/>
      </c>
      <c r="K574" s="325" t="str">
        <f>IF(基本情報入力シート!R613="","",基本情報入力シート!R613)</f>
        <v/>
      </c>
      <c r="L574" s="325" t="str">
        <f>IF(基本情報入力シート!W613="","",基本情報入力シート!W613)</f>
        <v/>
      </c>
      <c r="M574" s="335" t="str">
        <f>IF(基本情報入力シート!X613="","",基本情報入力シート!X613)</f>
        <v/>
      </c>
      <c r="N574" s="339" t="str">
        <f>IF(基本情報入力シート!Y613="","",基本情報入力シート!Y613)</f>
        <v/>
      </c>
      <c r="O574" s="44"/>
      <c r="P574" s="1011"/>
      <c r="Q574" s="1011"/>
      <c r="R574" s="475" t="str">
        <f>IFERROR(IF(OR('別紙様式3-2（４・５月）'!Z576="ベア加算",'別紙様式3-2（４・５月）'!R576=""),"",P574*VLOOKUP(N574,【参考】数式用!$AD$2:$AH$37,MATCH(O574,【参考】数式用!$K$4:$N$4,0)+1,0)),"")</f>
        <v/>
      </c>
      <c r="S574" s="54"/>
      <c r="T574" s="1011"/>
      <c r="U574" s="1011"/>
      <c r="V574" s="483" t="str">
        <f>IFERROR(IF(AND('別紙様式3-2（４・５月）'!O576="",O574&lt;&gt;""),P574,P574*VLOOKUP(AF574,【参考】数式用4!$EY$3:$GF$106,MATCH(N574,【参考】数式用4!$EY$2:$GF$2,0))),"")</f>
        <v/>
      </c>
      <c r="W574" s="44"/>
      <c r="X574" s="464"/>
      <c r="Y574" s="992" t="str">
        <f>IFERROR(IF(OR('別紙様式3-2（４・５月）'!R576="",'別紙様式3-2（４・５月）'!Z576="ベア加算"),"",X574*VLOOKUP(N574,【参考】数式用!$AD$2:$AH$37,MATCH(W574,【参考】数式用!$K$4:$N$4,0)+1,0)),"")</f>
        <v/>
      </c>
      <c r="Z574" s="992"/>
      <c r="AA574" s="54"/>
      <c r="AB574" s="464"/>
      <c r="AC574" s="340" t="str">
        <f>IFERROR(IF(AND('別紙様式3-2（４・５月）'!O576="",W574&lt;&gt;"",W574&lt;&gt;"―"),X574,X574*VLOOKUP(AG574,【参考】数式用4!$EY$3:$GF$106,MATCH(N574,【参考】数式用4!$EY$2:$GF$2,0))),"")</f>
        <v/>
      </c>
      <c r="AD574" s="462" t="str">
        <f t="shared" si="16"/>
        <v/>
      </c>
      <c r="AE574" s="420" t="str">
        <f t="shared" si="17"/>
        <v/>
      </c>
      <c r="AF574" s="333" t="str">
        <f>IF(O574="","",'別紙様式3-2（４・５月）'!O576&amp;'別紙様式3-2（４・５月）'!P576&amp;'別紙様式3-2（４・５月）'!Q576&amp;"から"&amp;O574)</f>
        <v/>
      </c>
      <c r="AG574" s="333" t="str">
        <f>IF(OR(W574="",W574="―"),"",'別紙様式3-2（４・５月）'!O576&amp;'別紙様式3-2（４・５月）'!P576&amp;'別紙様式3-2（４・５月）'!Q576&amp;"から"&amp;W574)</f>
        <v/>
      </c>
      <c r="AH574" s="306"/>
      <c r="AI574" s="306"/>
      <c r="AJ574" s="306"/>
      <c r="AK574" s="306"/>
      <c r="AL574" s="306"/>
      <c r="AM574" s="306"/>
      <c r="AN574" s="306"/>
      <c r="AO574" s="306"/>
    </row>
    <row r="575" spans="1:41" customFormat="1" ht="25" customHeight="1">
      <c r="A575" s="334">
        <v>557</v>
      </c>
      <c r="B575" s="909" t="str">
        <f>IF(基本情報入力シート!C614="","",基本情報入力シート!C614)</f>
        <v/>
      </c>
      <c r="C575" s="909"/>
      <c r="D575" s="909"/>
      <c r="E575" s="909"/>
      <c r="F575" s="909"/>
      <c r="G575" s="909"/>
      <c r="H575" s="909"/>
      <c r="I575" s="909"/>
      <c r="J575" s="325" t="str">
        <f>IF(基本情報入力シート!M614="","",基本情報入力シート!M614)</f>
        <v/>
      </c>
      <c r="K575" s="325" t="str">
        <f>IF(基本情報入力シート!R614="","",基本情報入力シート!R614)</f>
        <v/>
      </c>
      <c r="L575" s="325" t="str">
        <f>IF(基本情報入力シート!W614="","",基本情報入力シート!W614)</f>
        <v/>
      </c>
      <c r="M575" s="335" t="str">
        <f>IF(基本情報入力シート!X614="","",基本情報入力シート!X614)</f>
        <v/>
      </c>
      <c r="N575" s="339" t="str">
        <f>IF(基本情報入力シート!Y614="","",基本情報入力シート!Y614)</f>
        <v/>
      </c>
      <c r="O575" s="44"/>
      <c r="P575" s="1011"/>
      <c r="Q575" s="1011"/>
      <c r="R575" s="475" t="str">
        <f>IFERROR(IF(OR('別紙様式3-2（４・５月）'!Z577="ベア加算",'別紙様式3-2（４・５月）'!R577=""),"",P575*VLOOKUP(N575,【参考】数式用!$AD$2:$AH$37,MATCH(O575,【参考】数式用!$K$4:$N$4,0)+1,0)),"")</f>
        <v/>
      </c>
      <c r="S575" s="54"/>
      <c r="T575" s="1011"/>
      <c r="U575" s="1011"/>
      <c r="V575" s="483" t="str">
        <f>IFERROR(IF(AND('別紙様式3-2（４・５月）'!O577="",O575&lt;&gt;""),P575,P575*VLOOKUP(AF575,【参考】数式用4!$EY$3:$GF$106,MATCH(N575,【参考】数式用4!$EY$2:$GF$2,0))),"")</f>
        <v/>
      </c>
      <c r="W575" s="44"/>
      <c r="X575" s="464"/>
      <c r="Y575" s="992" t="str">
        <f>IFERROR(IF(OR('別紙様式3-2（４・５月）'!R577="",'別紙様式3-2（４・５月）'!Z577="ベア加算"),"",X575*VLOOKUP(N575,【参考】数式用!$AD$2:$AH$37,MATCH(W575,【参考】数式用!$K$4:$N$4,0)+1,0)),"")</f>
        <v/>
      </c>
      <c r="Z575" s="992"/>
      <c r="AA575" s="54"/>
      <c r="AB575" s="464"/>
      <c r="AC575" s="340" t="str">
        <f>IFERROR(IF(AND('別紙様式3-2（４・５月）'!O577="",W575&lt;&gt;"",W575&lt;&gt;"―"),X575,X575*VLOOKUP(AG575,【参考】数式用4!$EY$3:$GF$106,MATCH(N575,【参考】数式用4!$EY$2:$GF$2,0))),"")</f>
        <v/>
      </c>
      <c r="AD575" s="462" t="str">
        <f t="shared" si="16"/>
        <v/>
      </c>
      <c r="AE575" s="420" t="str">
        <f t="shared" si="17"/>
        <v/>
      </c>
      <c r="AF575" s="333" t="str">
        <f>IF(O575="","",'別紙様式3-2（４・５月）'!O577&amp;'別紙様式3-2（４・５月）'!P577&amp;'別紙様式3-2（４・５月）'!Q577&amp;"から"&amp;O575)</f>
        <v/>
      </c>
      <c r="AG575" s="333" t="str">
        <f>IF(OR(W575="",W575="―"),"",'別紙様式3-2（４・５月）'!O577&amp;'別紙様式3-2（４・５月）'!P577&amp;'別紙様式3-2（４・５月）'!Q577&amp;"から"&amp;W575)</f>
        <v/>
      </c>
      <c r="AH575" s="306"/>
      <c r="AI575" s="306"/>
      <c r="AJ575" s="306"/>
      <c r="AK575" s="306"/>
      <c r="AL575" s="306"/>
      <c r="AM575" s="306"/>
      <c r="AN575" s="306"/>
      <c r="AO575" s="306"/>
    </row>
    <row r="576" spans="1:41" customFormat="1" ht="25" customHeight="1">
      <c r="A576" s="334">
        <v>558</v>
      </c>
      <c r="B576" s="909" t="str">
        <f>IF(基本情報入力シート!C615="","",基本情報入力シート!C615)</f>
        <v/>
      </c>
      <c r="C576" s="909"/>
      <c r="D576" s="909"/>
      <c r="E576" s="909"/>
      <c r="F576" s="909"/>
      <c r="G576" s="909"/>
      <c r="H576" s="909"/>
      <c r="I576" s="909"/>
      <c r="J576" s="325" t="str">
        <f>IF(基本情報入力シート!M615="","",基本情報入力シート!M615)</f>
        <v/>
      </c>
      <c r="K576" s="325" t="str">
        <f>IF(基本情報入力シート!R615="","",基本情報入力シート!R615)</f>
        <v/>
      </c>
      <c r="L576" s="325" t="str">
        <f>IF(基本情報入力シート!W615="","",基本情報入力シート!W615)</f>
        <v/>
      </c>
      <c r="M576" s="335" t="str">
        <f>IF(基本情報入力シート!X615="","",基本情報入力シート!X615)</f>
        <v/>
      </c>
      <c r="N576" s="339" t="str">
        <f>IF(基本情報入力シート!Y615="","",基本情報入力シート!Y615)</f>
        <v/>
      </c>
      <c r="O576" s="44"/>
      <c r="P576" s="1011"/>
      <c r="Q576" s="1011"/>
      <c r="R576" s="475" t="str">
        <f>IFERROR(IF(OR('別紙様式3-2（４・５月）'!Z578="ベア加算",'別紙様式3-2（４・５月）'!R578=""),"",P576*VLOOKUP(N576,【参考】数式用!$AD$2:$AH$37,MATCH(O576,【参考】数式用!$K$4:$N$4,0)+1,0)),"")</f>
        <v/>
      </c>
      <c r="S576" s="54"/>
      <c r="T576" s="1011"/>
      <c r="U576" s="1011"/>
      <c r="V576" s="483" t="str">
        <f>IFERROR(IF(AND('別紙様式3-2（４・５月）'!O578="",O576&lt;&gt;""),P576,P576*VLOOKUP(AF576,【参考】数式用4!$EY$3:$GF$106,MATCH(N576,【参考】数式用4!$EY$2:$GF$2,0))),"")</f>
        <v/>
      </c>
      <c r="W576" s="44"/>
      <c r="X576" s="464"/>
      <c r="Y576" s="992" t="str">
        <f>IFERROR(IF(OR('別紙様式3-2（４・５月）'!R578="",'別紙様式3-2（４・５月）'!Z578="ベア加算"),"",X576*VLOOKUP(N576,【参考】数式用!$AD$2:$AH$37,MATCH(W576,【参考】数式用!$K$4:$N$4,0)+1,0)),"")</f>
        <v/>
      </c>
      <c r="Z576" s="992"/>
      <c r="AA576" s="54"/>
      <c r="AB576" s="464"/>
      <c r="AC576" s="340" t="str">
        <f>IFERROR(IF(AND('別紙様式3-2（４・５月）'!O578="",W576&lt;&gt;"",W576&lt;&gt;"―"),X576,X576*VLOOKUP(AG576,【参考】数式用4!$EY$3:$GF$106,MATCH(N576,【参考】数式用4!$EY$2:$GF$2,0))),"")</f>
        <v/>
      </c>
      <c r="AD576" s="462" t="str">
        <f t="shared" si="16"/>
        <v/>
      </c>
      <c r="AE576" s="420" t="str">
        <f t="shared" si="17"/>
        <v/>
      </c>
      <c r="AF576" s="333" t="str">
        <f>IF(O576="","",'別紙様式3-2（４・５月）'!O578&amp;'別紙様式3-2（４・５月）'!P578&amp;'別紙様式3-2（４・５月）'!Q578&amp;"から"&amp;O576)</f>
        <v/>
      </c>
      <c r="AG576" s="333" t="str">
        <f>IF(OR(W576="",W576="―"),"",'別紙様式3-2（４・５月）'!O578&amp;'別紙様式3-2（４・５月）'!P578&amp;'別紙様式3-2（４・５月）'!Q578&amp;"から"&amp;W576)</f>
        <v/>
      </c>
      <c r="AH576" s="306"/>
      <c r="AI576" s="306"/>
      <c r="AJ576" s="306"/>
      <c r="AK576" s="306"/>
      <c r="AL576" s="306"/>
      <c r="AM576" s="306"/>
      <c r="AN576" s="306"/>
      <c r="AO576" s="306"/>
    </row>
    <row r="577" spans="1:41" customFormat="1" ht="25" customHeight="1">
      <c r="A577" s="334">
        <v>559</v>
      </c>
      <c r="B577" s="909" t="str">
        <f>IF(基本情報入力シート!C616="","",基本情報入力シート!C616)</f>
        <v/>
      </c>
      <c r="C577" s="909"/>
      <c r="D577" s="909"/>
      <c r="E577" s="909"/>
      <c r="F577" s="909"/>
      <c r="G577" s="909"/>
      <c r="H577" s="909"/>
      <c r="I577" s="909"/>
      <c r="J577" s="325" t="str">
        <f>IF(基本情報入力シート!M616="","",基本情報入力シート!M616)</f>
        <v/>
      </c>
      <c r="K577" s="325" t="str">
        <f>IF(基本情報入力シート!R616="","",基本情報入力シート!R616)</f>
        <v/>
      </c>
      <c r="L577" s="325" t="str">
        <f>IF(基本情報入力シート!W616="","",基本情報入力シート!W616)</f>
        <v/>
      </c>
      <c r="M577" s="335" t="str">
        <f>IF(基本情報入力シート!X616="","",基本情報入力シート!X616)</f>
        <v/>
      </c>
      <c r="N577" s="339" t="str">
        <f>IF(基本情報入力シート!Y616="","",基本情報入力シート!Y616)</f>
        <v/>
      </c>
      <c r="O577" s="44"/>
      <c r="P577" s="1011"/>
      <c r="Q577" s="1011"/>
      <c r="R577" s="475" t="str">
        <f>IFERROR(IF(OR('別紙様式3-2（４・５月）'!Z579="ベア加算",'別紙様式3-2（４・５月）'!R579=""),"",P577*VLOOKUP(N577,【参考】数式用!$AD$2:$AH$37,MATCH(O577,【参考】数式用!$K$4:$N$4,0)+1,0)),"")</f>
        <v/>
      </c>
      <c r="S577" s="54"/>
      <c r="T577" s="1011"/>
      <c r="U577" s="1011"/>
      <c r="V577" s="483" t="str">
        <f>IFERROR(IF(AND('別紙様式3-2（４・５月）'!O579="",O577&lt;&gt;""),P577,P577*VLOOKUP(AF577,【参考】数式用4!$EY$3:$GF$106,MATCH(N577,【参考】数式用4!$EY$2:$GF$2,0))),"")</f>
        <v/>
      </c>
      <c r="W577" s="44"/>
      <c r="X577" s="464"/>
      <c r="Y577" s="992" t="str">
        <f>IFERROR(IF(OR('別紙様式3-2（４・５月）'!R579="",'別紙様式3-2（４・５月）'!Z579="ベア加算"),"",X577*VLOOKUP(N577,【参考】数式用!$AD$2:$AH$37,MATCH(W577,【参考】数式用!$K$4:$N$4,0)+1,0)),"")</f>
        <v/>
      </c>
      <c r="Z577" s="992"/>
      <c r="AA577" s="54"/>
      <c r="AB577" s="464"/>
      <c r="AC577" s="340" t="str">
        <f>IFERROR(IF(AND('別紙様式3-2（４・５月）'!O579="",W577&lt;&gt;"",W577&lt;&gt;"―"),X577,X577*VLOOKUP(AG577,【参考】数式用4!$EY$3:$GF$106,MATCH(N577,【参考】数式用4!$EY$2:$GF$2,0))),"")</f>
        <v/>
      </c>
      <c r="AD577" s="462" t="str">
        <f t="shared" si="16"/>
        <v/>
      </c>
      <c r="AE577" s="420" t="str">
        <f t="shared" si="17"/>
        <v/>
      </c>
      <c r="AF577" s="333" t="str">
        <f>IF(O577="","",'別紙様式3-2（４・５月）'!O579&amp;'別紙様式3-2（４・５月）'!P579&amp;'別紙様式3-2（４・５月）'!Q579&amp;"から"&amp;O577)</f>
        <v/>
      </c>
      <c r="AG577" s="333" t="str">
        <f>IF(OR(W577="",W577="―"),"",'別紙様式3-2（４・５月）'!O579&amp;'別紙様式3-2（４・５月）'!P579&amp;'別紙様式3-2（４・５月）'!Q579&amp;"から"&amp;W577)</f>
        <v/>
      </c>
      <c r="AH577" s="306"/>
      <c r="AI577" s="306"/>
      <c r="AJ577" s="306"/>
      <c r="AK577" s="306"/>
      <c r="AL577" s="306"/>
      <c r="AM577" s="306"/>
      <c r="AN577" s="306"/>
      <c r="AO577" s="306"/>
    </row>
    <row r="578" spans="1:41" customFormat="1" ht="25" customHeight="1">
      <c r="A578" s="334">
        <v>560</v>
      </c>
      <c r="B578" s="909" t="str">
        <f>IF(基本情報入力シート!C617="","",基本情報入力シート!C617)</f>
        <v/>
      </c>
      <c r="C578" s="909"/>
      <c r="D578" s="909"/>
      <c r="E578" s="909"/>
      <c r="F578" s="909"/>
      <c r="G578" s="909"/>
      <c r="H578" s="909"/>
      <c r="I578" s="909"/>
      <c r="J578" s="325" t="str">
        <f>IF(基本情報入力シート!M617="","",基本情報入力シート!M617)</f>
        <v/>
      </c>
      <c r="K578" s="325" t="str">
        <f>IF(基本情報入力シート!R617="","",基本情報入力シート!R617)</f>
        <v/>
      </c>
      <c r="L578" s="325" t="str">
        <f>IF(基本情報入力シート!W617="","",基本情報入力シート!W617)</f>
        <v/>
      </c>
      <c r="M578" s="335" t="str">
        <f>IF(基本情報入力シート!X617="","",基本情報入力シート!X617)</f>
        <v/>
      </c>
      <c r="N578" s="339" t="str">
        <f>IF(基本情報入力シート!Y617="","",基本情報入力シート!Y617)</f>
        <v/>
      </c>
      <c r="O578" s="44"/>
      <c r="P578" s="1011"/>
      <c r="Q578" s="1011"/>
      <c r="R578" s="475" t="str">
        <f>IFERROR(IF(OR('別紙様式3-2（４・５月）'!Z580="ベア加算",'別紙様式3-2（４・５月）'!R580=""),"",P578*VLOOKUP(N578,【参考】数式用!$AD$2:$AH$37,MATCH(O578,【参考】数式用!$K$4:$N$4,0)+1,0)),"")</f>
        <v/>
      </c>
      <c r="S578" s="54"/>
      <c r="T578" s="1011"/>
      <c r="U578" s="1011"/>
      <c r="V578" s="483" t="str">
        <f>IFERROR(IF(AND('別紙様式3-2（４・５月）'!O580="",O578&lt;&gt;""),P578,P578*VLOOKUP(AF578,【参考】数式用4!$EY$3:$GF$106,MATCH(N578,【参考】数式用4!$EY$2:$GF$2,0))),"")</f>
        <v/>
      </c>
      <c r="W578" s="44"/>
      <c r="X578" s="464"/>
      <c r="Y578" s="992" t="str">
        <f>IFERROR(IF(OR('別紙様式3-2（４・５月）'!R580="",'別紙様式3-2（４・５月）'!Z580="ベア加算"),"",X578*VLOOKUP(N578,【参考】数式用!$AD$2:$AH$37,MATCH(W578,【参考】数式用!$K$4:$N$4,0)+1,0)),"")</f>
        <v/>
      </c>
      <c r="Z578" s="992"/>
      <c r="AA578" s="54"/>
      <c r="AB578" s="464"/>
      <c r="AC578" s="340" t="str">
        <f>IFERROR(IF(AND('別紙様式3-2（４・５月）'!O580="",W578&lt;&gt;"",W578&lt;&gt;"―"),X578,X578*VLOOKUP(AG578,【参考】数式用4!$EY$3:$GF$106,MATCH(N578,【参考】数式用4!$EY$2:$GF$2,0))),"")</f>
        <v/>
      </c>
      <c r="AD578" s="462" t="str">
        <f t="shared" si="16"/>
        <v/>
      </c>
      <c r="AE578" s="420" t="str">
        <f t="shared" si="17"/>
        <v/>
      </c>
      <c r="AF578" s="333" t="str">
        <f>IF(O578="","",'別紙様式3-2（４・５月）'!O580&amp;'別紙様式3-2（４・５月）'!P580&amp;'別紙様式3-2（４・５月）'!Q580&amp;"から"&amp;O578)</f>
        <v/>
      </c>
      <c r="AG578" s="333" t="str">
        <f>IF(OR(W578="",W578="―"),"",'別紙様式3-2（４・５月）'!O580&amp;'別紙様式3-2（４・５月）'!P580&amp;'別紙様式3-2（４・５月）'!Q580&amp;"から"&amp;W578)</f>
        <v/>
      </c>
      <c r="AH578" s="306"/>
      <c r="AI578" s="306"/>
      <c r="AJ578" s="306"/>
      <c r="AK578" s="306"/>
      <c r="AL578" s="306"/>
      <c r="AM578" s="306"/>
      <c r="AN578" s="306"/>
      <c r="AO578" s="306"/>
    </row>
    <row r="579" spans="1:41" customFormat="1" ht="25" customHeight="1">
      <c r="A579" s="334">
        <v>561</v>
      </c>
      <c r="B579" s="909" t="str">
        <f>IF(基本情報入力シート!C618="","",基本情報入力シート!C618)</f>
        <v/>
      </c>
      <c r="C579" s="909"/>
      <c r="D579" s="909"/>
      <c r="E579" s="909"/>
      <c r="F579" s="909"/>
      <c r="G579" s="909"/>
      <c r="H579" s="909"/>
      <c r="I579" s="909"/>
      <c r="J579" s="325" t="str">
        <f>IF(基本情報入力シート!M618="","",基本情報入力シート!M618)</f>
        <v/>
      </c>
      <c r="K579" s="325" t="str">
        <f>IF(基本情報入力シート!R618="","",基本情報入力シート!R618)</f>
        <v/>
      </c>
      <c r="L579" s="325" t="str">
        <f>IF(基本情報入力シート!W618="","",基本情報入力シート!W618)</f>
        <v/>
      </c>
      <c r="M579" s="335" t="str">
        <f>IF(基本情報入力シート!X618="","",基本情報入力シート!X618)</f>
        <v/>
      </c>
      <c r="N579" s="339" t="str">
        <f>IF(基本情報入力シート!Y618="","",基本情報入力シート!Y618)</f>
        <v/>
      </c>
      <c r="O579" s="44"/>
      <c r="P579" s="1011"/>
      <c r="Q579" s="1011"/>
      <c r="R579" s="475" t="str">
        <f>IFERROR(IF(OR('別紙様式3-2（４・５月）'!Z581="ベア加算",'別紙様式3-2（４・５月）'!R581=""),"",P579*VLOOKUP(N579,【参考】数式用!$AD$2:$AH$37,MATCH(O579,【参考】数式用!$K$4:$N$4,0)+1,0)),"")</f>
        <v/>
      </c>
      <c r="S579" s="54"/>
      <c r="T579" s="1011"/>
      <c r="U579" s="1011"/>
      <c r="V579" s="483" t="str">
        <f>IFERROR(IF(AND('別紙様式3-2（４・５月）'!O581="",O579&lt;&gt;""),P579,P579*VLOOKUP(AF579,【参考】数式用4!$EY$3:$GF$106,MATCH(N579,【参考】数式用4!$EY$2:$GF$2,0))),"")</f>
        <v/>
      </c>
      <c r="W579" s="44"/>
      <c r="X579" s="464"/>
      <c r="Y579" s="992" t="str">
        <f>IFERROR(IF(OR('別紙様式3-2（４・５月）'!R581="",'別紙様式3-2（４・５月）'!Z581="ベア加算"),"",X579*VLOOKUP(N579,【参考】数式用!$AD$2:$AH$37,MATCH(W579,【参考】数式用!$K$4:$N$4,0)+1,0)),"")</f>
        <v/>
      </c>
      <c r="Z579" s="992"/>
      <c r="AA579" s="54"/>
      <c r="AB579" s="464"/>
      <c r="AC579" s="340" t="str">
        <f>IFERROR(IF(AND('別紙様式3-2（４・５月）'!O581="",W579&lt;&gt;"",W579&lt;&gt;"―"),X579,X579*VLOOKUP(AG579,【参考】数式用4!$EY$3:$GF$106,MATCH(N579,【参考】数式用4!$EY$2:$GF$2,0))),"")</f>
        <v/>
      </c>
      <c r="AD579" s="462" t="str">
        <f t="shared" si="16"/>
        <v/>
      </c>
      <c r="AE579" s="420" t="str">
        <f t="shared" si="17"/>
        <v/>
      </c>
      <c r="AF579" s="333" t="str">
        <f>IF(O579="","",'別紙様式3-2（４・５月）'!O581&amp;'別紙様式3-2（４・５月）'!P581&amp;'別紙様式3-2（４・５月）'!Q581&amp;"から"&amp;O579)</f>
        <v/>
      </c>
      <c r="AG579" s="333" t="str">
        <f>IF(OR(W579="",W579="―"),"",'別紙様式3-2（４・５月）'!O581&amp;'別紙様式3-2（４・５月）'!P581&amp;'別紙様式3-2（４・５月）'!Q581&amp;"から"&amp;W579)</f>
        <v/>
      </c>
      <c r="AH579" s="306"/>
      <c r="AI579" s="306"/>
      <c r="AJ579" s="306"/>
      <c r="AK579" s="306"/>
      <c r="AL579" s="306"/>
      <c r="AM579" s="306"/>
      <c r="AN579" s="306"/>
      <c r="AO579" s="306"/>
    </row>
    <row r="580" spans="1:41" customFormat="1" ht="25" customHeight="1">
      <c r="A580" s="334">
        <v>562</v>
      </c>
      <c r="B580" s="909" t="str">
        <f>IF(基本情報入力シート!C619="","",基本情報入力シート!C619)</f>
        <v/>
      </c>
      <c r="C580" s="909"/>
      <c r="D580" s="909"/>
      <c r="E580" s="909"/>
      <c r="F580" s="909"/>
      <c r="G580" s="909"/>
      <c r="H580" s="909"/>
      <c r="I580" s="909"/>
      <c r="J580" s="325" t="str">
        <f>IF(基本情報入力シート!M619="","",基本情報入力シート!M619)</f>
        <v/>
      </c>
      <c r="K580" s="325" t="str">
        <f>IF(基本情報入力シート!R619="","",基本情報入力シート!R619)</f>
        <v/>
      </c>
      <c r="L580" s="325" t="str">
        <f>IF(基本情報入力シート!W619="","",基本情報入力シート!W619)</f>
        <v/>
      </c>
      <c r="M580" s="335" t="str">
        <f>IF(基本情報入力シート!X619="","",基本情報入力シート!X619)</f>
        <v/>
      </c>
      <c r="N580" s="339" t="str">
        <f>IF(基本情報入力シート!Y619="","",基本情報入力シート!Y619)</f>
        <v/>
      </c>
      <c r="O580" s="44"/>
      <c r="P580" s="1011"/>
      <c r="Q580" s="1011"/>
      <c r="R580" s="475" t="str">
        <f>IFERROR(IF(OR('別紙様式3-2（４・５月）'!Z582="ベア加算",'別紙様式3-2（４・５月）'!R582=""),"",P580*VLOOKUP(N580,【参考】数式用!$AD$2:$AH$37,MATCH(O580,【参考】数式用!$K$4:$N$4,0)+1,0)),"")</f>
        <v/>
      </c>
      <c r="S580" s="54"/>
      <c r="T580" s="1011"/>
      <c r="U580" s="1011"/>
      <c r="V580" s="483" t="str">
        <f>IFERROR(IF(AND('別紙様式3-2（４・５月）'!O582="",O580&lt;&gt;""),P580,P580*VLOOKUP(AF580,【参考】数式用4!$EY$3:$GF$106,MATCH(N580,【参考】数式用4!$EY$2:$GF$2,0))),"")</f>
        <v/>
      </c>
      <c r="W580" s="44"/>
      <c r="X580" s="464"/>
      <c r="Y580" s="992" t="str">
        <f>IFERROR(IF(OR('別紙様式3-2（４・５月）'!R582="",'別紙様式3-2（４・５月）'!Z582="ベア加算"),"",X580*VLOOKUP(N580,【参考】数式用!$AD$2:$AH$37,MATCH(W580,【参考】数式用!$K$4:$N$4,0)+1,0)),"")</f>
        <v/>
      </c>
      <c r="Z580" s="992"/>
      <c r="AA580" s="54"/>
      <c r="AB580" s="464"/>
      <c r="AC580" s="340" t="str">
        <f>IFERROR(IF(AND('別紙様式3-2（４・５月）'!O582="",W580&lt;&gt;"",W580&lt;&gt;"―"),X580,X580*VLOOKUP(AG580,【参考】数式用4!$EY$3:$GF$106,MATCH(N580,【参考】数式用4!$EY$2:$GF$2,0))),"")</f>
        <v/>
      </c>
      <c r="AD580" s="462" t="str">
        <f t="shared" si="16"/>
        <v/>
      </c>
      <c r="AE580" s="420" t="str">
        <f t="shared" si="17"/>
        <v/>
      </c>
      <c r="AF580" s="333" t="str">
        <f>IF(O580="","",'別紙様式3-2（４・５月）'!O582&amp;'別紙様式3-2（４・５月）'!P582&amp;'別紙様式3-2（４・５月）'!Q582&amp;"から"&amp;O580)</f>
        <v/>
      </c>
      <c r="AG580" s="333" t="str">
        <f>IF(OR(W580="",W580="―"),"",'別紙様式3-2（４・５月）'!O582&amp;'別紙様式3-2（４・５月）'!P582&amp;'別紙様式3-2（４・５月）'!Q582&amp;"から"&amp;W580)</f>
        <v/>
      </c>
      <c r="AH580" s="306"/>
      <c r="AI580" s="306"/>
      <c r="AJ580" s="306"/>
      <c r="AK580" s="306"/>
      <c r="AL580" s="306"/>
      <c r="AM580" s="306"/>
      <c r="AN580" s="306"/>
      <c r="AO580" s="306"/>
    </row>
    <row r="581" spans="1:41" customFormat="1" ht="25" customHeight="1">
      <c r="A581" s="334">
        <v>563</v>
      </c>
      <c r="B581" s="909" t="str">
        <f>IF(基本情報入力シート!C620="","",基本情報入力シート!C620)</f>
        <v/>
      </c>
      <c r="C581" s="909"/>
      <c r="D581" s="909"/>
      <c r="E581" s="909"/>
      <c r="F581" s="909"/>
      <c r="G581" s="909"/>
      <c r="H581" s="909"/>
      <c r="I581" s="909"/>
      <c r="J581" s="325" t="str">
        <f>IF(基本情報入力シート!M620="","",基本情報入力シート!M620)</f>
        <v/>
      </c>
      <c r="K581" s="325" t="str">
        <f>IF(基本情報入力シート!R620="","",基本情報入力シート!R620)</f>
        <v/>
      </c>
      <c r="L581" s="325" t="str">
        <f>IF(基本情報入力シート!W620="","",基本情報入力シート!W620)</f>
        <v/>
      </c>
      <c r="M581" s="335" t="str">
        <f>IF(基本情報入力シート!X620="","",基本情報入力シート!X620)</f>
        <v/>
      </c>
      <c r="N581" s="339" t="str">
        <f>IF(基本情報入力シート!Y620="","",基本情報入力シート!Y620)</f>
        <v/>
      </c>
      <c r="O581" s="44"/>
      <c r="P581" s="1011"/>
      <c r="Q581" s="1011"/>
      <c r="R581" s="475" t="str">
        <f>IFERROR(IF(OR('別紙様式3-2（４・５月）'!Z583="ベア加算",'別紙様式3-2（４・５月）'!R583=""),"",P581*VLOOKUP(N581,【参考】数式用!$AD$2:$AH$37,MATCH(O581,【参考】数式用!$K$4:$N$4,0)+1,0)),"")</f>
        <v/>
      </c>
      <c r="S581" s="54"/>
      <c r="T581" s="1011"/>
      <c r="U581" s="1011"/>
      <c r="V581" s="483" t="str">
        <f>IFERROR(IF(AND('別紙様式3-2（４・５月）'!O583="",O581&lt;&gt;""),P581,P581*VLOOKUP(AF581,【参考】数式用4!$EY$3:$GF$106,MATCH(N581,【参考】数式用4!$EY$2:$GF$2,0))),"")</f>
        <v/>
      </c>
      <c r="W581" s="44"/>
      <c r="X581" s="464"/>
      <c r="Y581" s="992" t="str">
        <f>IFERROR(IF(OR('別紙様式3-2（４・５月）'!R583="",'別紙様式3-2（４・５月）'!Z583="ベア加算"),"",X581*VLOOKUP(N581,【参考】数式用!$AD$2:$AH$37,MATCH(W581,【参考】数式用!$K$4:$N$4,0)+1,0)),"")</f>
        <v/>
      </c>
      <c r="Z581" s="992"/>
      <c r="AA581" s="54"/>
      <c r="AB581" s="464"/>
      <c r="AC581" s="340" t="str">
        <f>IFERROR(IF(AND('別紙様式3-2（４・５月）'!O583="",W581&lt;&gt;"",W581&lt;&gt;"―"),X581,X581*VLOOKUP(AG581,【参考】数式用4!$EY$3:$GF$106,MATCH(N581,【参考】数式用4!$EY$2:$GF$2,0))),"")</f>
        <v/>
      </c>
      <c r="AD581" s="462" t="str">
        <f t="shared" si="16"/>
        <v/>
      </c>
      <c r="AE581" s="420" t="str">
        <f t="shared" si="17"/>
        <v/>
      </c>
      <c r="AF581" s="333" t="str">
        <f>IF(O581="","",'別紙様式3-2（４・５月）'!O583&amp;'別紙様式3-2（４・５月）'!P583&amp;'別紙様式3-2（４・５月）'!Q583&amp;"から"&amp;O581)</f>
        <v/>
      </c>
      <c r="AG581" s="333" t="str">
        <f>IF(OR(W581="",W581="―"),"",'別紙様式3-2（４・５月）'!O583&amp;'別紙様式3-2（４・５月）'!P583&amp;'別紙様式3-2（４・５月）'!Q583&amp;"から"&amp;W581)</f>
        <v/>
      </c>
      <c r="AH581" s="306"/>
      <c r="AI581" s="306"/>
      <c r="AJ581" s="306"/>
      <c r="AK581" s="306"/>
      <c r="AL581" s="306"/>
      <c r="AM581" s="306"/>
      <c r="AN581" s="306"/>
      <c r="AO581" s="306"/>
    </row>
    <row r="582" spans="1:41" customFormat="1" ht="25" customHeight="1">
      <c r="A582" s="334">
        <v>564</v>
      </c>
      <c r="B582" s="909" t="str">
        <f>IF(基本情報入力シート!C621="","",基本情報入力シート!C621)</f>
        <v/>
      </c>
      <c r="C582" s="909"/>
      <c r="D582" s="909"/>
      <c r="E582" s="909"/>
      <c r="F582" s="909"/>
      <c r="G582" s="909"/>
      <c r="H582" s="909"/>
      <c r="I582" s="909"/>
      <c r="J582" s="325" t="str">
        <f>IF(基本情報入力シート!M621="","",基本情報入力シート!M621)</f>
        <v/>
      </c>
      <c r="K582" s="325" t="str">
        <f>IF(基本情報入力シート!R621="","",基本情報入力シート!R621)</f>
        <v/>
      </c>
      <c r="L582" s="325" t="str">
        <f>IF(基本情報入力シート!W621="","",基本情報入力シート!W621)</f>
        <v/>
      </c>
      <c r="M582" s="335" t="str">
        <f>IF(基本情報入力シート!X621="","",基本情報入力シート!X621)</f>
        <v/>
      </c>
      <c r="N582" s="339" t="str">
        <f>IF(基本情報入力シート!Y621="","",基本情報入力シート!Y621)</f>
        <v/>
      </c>
      <c r="O582" s="44"/>
      <c r="P582" s="1011"/>
      <c r="Q582" s="1011"/>
      <c r="R582" s="475" t="str">
        <f>IFERROR(IF(OR('別紙様式3-2（４・５月）'!Z584="ベア加算",'別紙様式3-2（４・５月）'!R584=""),"",P582*VLOOKUP(N582,【参考】数式用!$AD$2:$AH$37,MATCH(O582,【参考】数式用!$K$4:$N$4,0)+1,0)),"")</f>
        <v/>
      </c>
      <c r="S582" s="54"/>
      <c r="T582" s="1011"/>
      <c r="U582" s="1011"/>
      <c r="V582" s="483" t="str">
        <f>IFERROR(IF(AND('別紙様式3-2（４・５月）'!O584="",O582&lt;&gt;""),P582,P582*VLOOKUP(AF582,【参考】数式用4!$EY$3:$GF$106,MATCH(N582,【参考】数式用4!$EY$2:$GF$2,0))),"")</f>
        <v/>
      </c>
      <c r="W582" s="44"/>
      <c r="X582" s="464"/>
      <c r="Y582" s="992" t="str">
        <f>IFERROR(IF(OR('別紙様式3-2（４・５月）'!R584="",'別紙様式3-2（４・５月）'!Z584="ベア加算"),"",X582*VLOOKUP(N582,【参考】数式用!$AD$2:$AH$37,MATCH(W582,【参考】数式用!$K$4:$N$4,0)+1,0)),"")</f>
        <v/>
      </c>
      <c r="Z582" s="992"/>
      <c r="AA582" s="54"/>
      <c r="AB582" s="464"/>
      <c r="AC582" s="340" t="str">
        <f>IFERROR(IF(AND('別紙様式3-2（４・５月）'!O584="",W582&lt;&gt;"",W582&lt;&gt;"―"),X582,X582*VLOOKUP(AG582,【参考】数式用4!$EY$3:$GF$106,MATCH(N582,【参考】数式用4!$EY$2:$GF$2,0))),"")</f>
        <v/>
      </c>
      <c r="AD582" s="462" t="str">
        <f t="shared" si="16"/>
        <v/>
      </c>
      <c r="AE582" s="420" t="str">
        <f t="shared" si="17"/>
        <v/>
      </c>
      <c r="AF582" s="333" t="str">
        <f>IF(O582="","",'別紙様式3-2（４・５月）'!O584&amp;'別紙様式3-2（４・５月）'!P584&amp;'別紙様式3-2（４・５月）'!Q584&amp;"から"&amp;O582)</f>
        <v/>
      </c>
      <c r="AG582" s="333" t="str">
        <f>IF(OR(W582="",W582="―"),"",'別紙様式3-2（４・５月）'!O584&amp;'別紙様式3-2（４・５月）'!P584&amp;'別紙様式3-2（４・５月）'!Q584&amp;"から"&amp;W582)</f>
        <v/>
      </c>
      <c r="AH582" s="306"/>
      <c r="AI582" s="306"/>
      <c r="AJ582" s="306"/>
      <c r="AK582" s="306"/>
      <c r="AL582" s="306"/>
      <c r="AM582" s="306"/>
      <c r="AN582" s="306"/>
      <c r="AO582" s="306"/>
    </row>
    <row r="583" spans="1:41" customFormat="1" ht="25" customHeight="1">
      <c r="A583" s="334">
        <v>565</v>
      </c>
      <c r="B583" s="909" t="str">
        <f>IF(基本情報入力シート!C622="","",基本情報入力シート!C622)</f>
        <v/>
      </c>
      <c r="C583" s="909"/>
      <c r="D583" s="909"/>
      <c r="E583" s="909"/>
      <c r="F583" s="909"/>
      <c r="G583" s="909"/>
      <c r="H583" s="909"/>
      <c r="I583" s="909"/>
      <c r="J583" s="325" t="str">
        <f>IF(基本情報入力シート!M622="","",基本情報入力シート!M622)</f>
        <v/>
      </c>
      <c r="K583" s="325" t="str">
        <f>IF(基本情報入力シート!R622="","",基本情報入力シート!R622)</f>
        <v/>
      </c>
      <c r="L583" s="325" t="str">
        <f>IF(基本情報入力シート!W622="","",基本情報入力シート!W622)</f>
        <v/>
      </c>
      <c r="M583" s="335" t="str">
        <f>IF(基本情報入力シート!X622="","",基本情報入力シート!X622)</f>
        <v/>
      </c>
      <c r="N583" s="339" t="str">
        <f>IF(基本情報入力シート!Y622="","",基本情報入力シート!Y622)</f>
        <v/>
      </c>
      <c r="O583" s="44"/>
      <c r="P583" s="1011"/>
      <c r="Q583" s="1011"/>
      <c r="R583" s="475" t="str">
        <f>IFERROR(IF(OR('別紙様式3-2（４・５月）'!Z585="ベア加算",'別紙様式3-2（４・５月）'!R585=""),"",P583*VLOOKUP(N583,【参考】数式用!$AD$2:$AH$37,MATCH(O583,【参考】数式用!$K$4:$N$4,0)+1,0)),"")</f>
        <v/>
      </c>
      <c r="S583" s="54"/>
      <c r="T583" s="1011"/>
      <c r="U583" s="1011"/>
      <c r="V583" s="483" t="str">
        <f>IFERROR(IF(AND('別紙様式3-2（４・５月）'!O585="",O583&lt;&gt;""),P583,P583*VLOOKUP(AF583,【参考】数式用4!$EY$3:$GF$106,MATCH(N583,【参考】数式用4!$EY$2:$GF$2,0))),"")</f>
        <v/>
      </c>
      <c r="W583" s="44"/>
      <c r="X583" s="464"/>
      <c r="Y583" s="992" t="str">
        <f>IFERROR(IF(OR('別紙様式3-2（４・５月）'!R585="",'別紙様式3-2（４・５月）'!Z585="ベア加算"),"",X583*VLOOKUP(N583,【参考】数式用!$AD$2:$AH$37,MATCH(W583,【参考】数式用!$K$4:$N$4,0)+1,0)),"")</f>
        <v/>
      </c>
      <c r="Z583" s="992"/>
      <c r="AA583" s="54"/>
      <c r="AB583" s="464"/>
      <c r="AC583" s="340" t="str">
        <f>IFERROR(IF(AND('別紙様式3-2（４・５月）'!O585="",W583&lt;&gt;"",W583&lt;&gt;"―"),X583,X583*VLOOKUP(AG583,【参考】数式用4!$EY$3:$GF$106,MATCH(N583,【参考】数式用4!$EY$2:$GF$2,0))),"")</f>
        <v/>
      </c>
      <c r="AD583" s="462" t="str">
        <f t="shared" si="16"/>
        <v/>
      </c>
      <c r="AE583" s="420" t="str">
        <f t="shared" si="17"/>
        <v/>
      </c>
      <c r="AF583" s="333" t="str">
        <f>IF(O583="","",'別紙様式3-2（４・５月）'!O585&amp;'別紙様式3-2（４・５月）'!P585&amp;'別紙様式3-2（４・５月）'!Q585&amp;"から"&amp;O583)</f>
        <v/>
      </c>
      <c r="AG583" s="333" t="str">
        <f>IF(OR(W583="",W583="―"),"",'別紙様式3-2（４・５月）'!O585&amp;'別紙様式3-2（４・５月）'!P585&amp;'別紙様式3-2（４・５月）'!Q585&amp;"から"&amp;W583)</f>
        <v/>
      </c>
      <c r="AH583" s="306"/>
      <c r="AI583" s="306"/>
      <c r="AJ583" s="306"/>
      <c r="AK583" s="306"/>
      <c r="AL583" s="306"/>
      <c r="AM583" s="306"/>
      <c r="AN583" s="306"/>
      <c r="AO583" s="306"/>
    </row>
    <row r="584" spans="1:41" customFormat="1" ht="25" customHeight="1">
      <c r="A584" s="334">
        <v>566</v>
      </c>
      <c r="B584" s="909" t="str">
        <f>IF(基本情報入力シート!C623="","",基本情報入力シート!C623)</f>
        <v/>
      </c>
      <c r="C584" s="909"/>
      <c r="D584" s="909"/>
      <c r="E584" s="909"/>
      <c r="F584" s="909"/>
      <c r="G584" s="909"/>
      <c r="H584" s="909"/>
      <c r="I584" s="909"/>
      <c r="J584" s="325" t="str">
        <f>IF(基本情報入力シート!M623="","",基本情報入力シート!M623)</f>
        <v/>
      </c>
      <c r="K584" s="325" t="str">
        <f>IF(基本情報入力シート!R623="","",基本情報入力シート!R623)</f>
        <v/>
      </c>
      <c r="L584" s="325" t="str">
        <f>IF(基本情報入力シート!W623="","",基本情報入力シート!W623)</f>
        <v/>
      </c>
      <c r="M584" s="335" t="str">
        <f>IF(基本情報入力シート!X623="","",基本情報入力シート!X623)</f>
        <v/>
      </c>
      <c r="N584" s="339" t="str">
        <f>IF(基本情報入力シート!Y623="","",基本情報入力シート!Y623)</f>
        <v/>
      </c>
      <c r="O584" s="44"/>
      <c r="P584" s="1011"/>
      <c r="Q584" s="1011"/>
      <c r="R584" s="475" t="str">
        <f>IFERROR(IF(OR('別紙様式3-2（４・５月）'!Z586="ベア加算",'別紙様式3-2（４・５月）'!R586=""),"",P584*VLOOKUP(N584,【参考】数式用!$AD$2:$AH$37,MATCH(O584,【参考】数式用!$K$4:$N$4,0)+1,0)),"")</f>
        <v/>
      </c>
      <c r="S584" s="54"/>
      <c r="T584" s="1011"/>
      <c r="U584" s="1011"/>
      <c r="V584" s="483" t="str">
        <f>IFERROR(IF(AND('別紙様式3-2（４・５月）'!O586="",O584&lt;&gt;""),P584,P584*VLOOKUP(AF584,【参考】数式用4!$EY$3:$GF$106,MATCH(N584,【参考】数式用4!$EY$2:$GF$2,0))),"")</f>
        <v/>
      </c>
      <c r="W584" s="44"/>
      <c r="X584" s="464"/>
      <c r="Y584" s="992" t="str">
        <f>IFERROR(IF(OR('別紙様式3-2（４・５月）'!R586="",'別紙様式3-2（４・５月）'!Z586="ベア加算"),"",X584*VLOOKUP(N584,【参考】数式用!$AD$2:$AH$37,MATCH(W584,【参考】数式用!$K$4:$N$4,0)+1,0)),"")</f>
        <v/>
      </c>
      <c r="Z584" s="992"/>
      <c r="AA584" s="54"/>
      <c r="AB584" s="464"/>
      <c r="AC584" s="340" t="str">
        <f>IFERROR(IF(AND('別紙様式3-2（４・５月）'!O586="",W584&lt;&gt;"",W584&lt;&gt;"―"),X584,X584*VLOOKUP(AG584,【参考】数式用4!$EY$3:$GF$106,MATCH(N584,【参考】数式用4!$EY$2:$GF$2,0))),"")</f>
        <v/>
      </c>
      <c r="AD584" s="462" t="str">
        <f t="shared" si="16"/>
        <v/>
      </c>
      <c r="AE584" s="420" t="str">
        <f t="shared" si="17"/>
        <v/>
      </c>
      <c r="AF584" s="333" t="str">
        <f>IF(O584="","",'別紙様式3-2（４・５月）'!O586&amp;'別紙様式3-2（４・５月）'!P586&amp;'別紙様式3-2（４・５月）'!Q586&amp;"から"&amp;O584)</f>
        <v/>
      </c>
      <c r="AG584" s="333" t="str">
        <f>IF(OR(W584="",W584="―"),"",'別紙様式3-2（４・５月）'!O586&amp;'別紙様式3-2（４・５月）'!P586&amp;'別紙様式3-2（４・５月）'!Q586&amp;"から"&amp;W584)</f>
        <v/>
      </c>
      <c r="AH584" s="306"/>
      <c r="AI584" s="306"/>
      <c r="AJ584" s="306"/>
      <c r="AK584" s="306"/>
      <c r="AL584" s="306"/>
      <c r="AM584" s="306"/>
      <c r="AN584" s="306"/>
      <c r="AO584" s="306"/>
    </row>
    <row r="585" spans="1:41" customFormat="1" ht="25" customHeight="1">
      <c r="A585" s="334">
        <v>567</v>
      </c>
      <c r="B585" s="909" t="str">
        <f>IF(基本情報入力シート!C624="","",基本情報入力シート!C624)</f>
        <v/>
      </c>
      <c r="C585" s="909"/>
      <c r="D585" s="909"/>
      <c r="E585" s="909"/>
      <c r="F585" s="909"/>
      <c r="G585" s="909"/>
      <c r="H585" s="909"/>
      <c r="I585" s="909"/>
      <c r="J585" s="325" t="str">
        <f>IF(基本情報入力シート!M624="","",基本情報入力シート!M624)</f>
        <v/>
      </c>
      <c r="K585" s="325" t="str">
        <f>IF(基本情報入力シート!R624="","",基本情報入力シート!R624)</f>
        <v/>
      </c>
      <c r="L585" s="325" t="str">
        <f>IF(基本情報入力シート!W624="","",基本情報入力シート!W624)</f>
        <v/>
      </c>
      <c r="M585" s="335" t="str">
        <f>IF(基本情報入力シート!X624="","",基本情報入力シート!X624)</f>
        <v/>
      </c>
      <c r="N585" s="339" t="str">
        <f>IF(基本情報入力シート!Y624="","",基本情報入力シート!Y624)</f>
        <v/>
      </c>
      <c r="O585" s="44"/>
      <c r="P585" s="1011"/>
      <c r="Q585" s="1011"/>
      <c r="R585" s="475" t="str">
        <f>IFERROR(IF(OR('別紙様式3-2（４・５月）'!Z587="ベア加算",'別紙様式3-2（４・５月）'!R587=""),"",P585*VLOOKUP(N585,【参考】数式用!$AD$2:$AH$37,MATCH(O585,【参考】数式用!$K$4:$N$4,0)+1,0)),"")</f>
        <v/>
      </c>
      <c r="S585" s="54"/>
      <c r="T585" s="1011"/>
      <c r="U585" s="1011"/>
      <c r="V585" s="483" t="str">
        <f>IFERROR(IF(AND('別紙様式3-2（４・５月）'!O587="",O585&lt;&gt;""),P585,P585*VLOOKUP(AF585,【参考】数式用4!$EY$3:$GF$106,MATCH(N585,【参考】数式用4!$EY$2:$GF$2,0))),"")</f>
        <v/>
      </c>
      <c r="W585" s="44"/>
      <c r="X585" s="464"/>
      <c r="Y585" s="992" t="str">
        <f>IFERROR(IF(OR('別紙様式3-2（４・５月）'!R587="",'別紙様式3-2（４・５月）'!Z587="ベア加算"),"",X585*VLOOKUP(N585,【参考】数式用!$AD$2:$AH$37,MATCH(W585,【参考】数式用!$K$4:$N$4,0)+1,0)),"")</f>
        <v/>
      </c>
      <c r="Z585" s="992"/>
      <c r="AA585" s="54"/>
      <c r="AB585" s="464"/>
      <c r="AC585" s="340" t="str">
        <f>IFERROR(IF(AND('別紙様式3-2（４・５月）'!O587="",W585&lt;&gt;"",W585&lt;&gt;"―"),X585,X585*VLOOKUP(AG585,【参考】数式用4!$EY$3:$GF$106,MATCH(N585,【参考】数式用4!$EY$2:$GF$2,0))),"")</f>
        <v/>
      </c>
      <c r="AD585" s="462" t="str">
        <f t="shared" si="16"/>
        <v/>
      </c>
      <c r="AE585" s="420" t="str">
        <f t="shared" si="17"/>
        <v/>
      </c>
      <c r="AF585" s="333" t="str">
        <f>IF(O585="","",'別紙様式3-2（４・５月）'!O587&amp;'別紙様式3-2（４・５月）'!P587&amp;'別紙様式3-2（４・５月）'!Q587&amp;"から"&amp;O585)</f>
        <v/>
      </c>
      <c r="AG585" s="333" t="str">
        <f>IF(OR(W585="",W585="―"),"",'別紙様式3-2（４・５月）'!O587&amp;'別紙様式3-2（４・５月）'!P587&amp;'別紙様式3-2（４・５月）'!Q587&amp;"から"&amp;W585)</f>
        <v/>
      </c>
      <c r="AH585" s="306"/>
      <c r="AI585" s="306"/>
      <c r="AJ585" s="306"/>
      <c r="AK585" s="306"/>
      <c r="AL585" s="306"/>
      <c r="AM585" s="306"/>
      <c r="AN585" s="306"/>
      <c r="AO585" s="306"/>
    </row>
    <row r="586" spans="1:41" customFormat="1" ht="25" customHeight="1">
      <c r="A586" s="334">
        <v>568</v>
      </c>
      <c r="B586" s="909" t="str">
        <f>IF(基本情報入力シート!C625="","",基本情報入力シート!C625)</f>
        <v/>
      </c>
      <c r="C586" s="909"/>
      <c r="D586" s="909"/>
      <c r="E586" s="909"/>
      <c r="F586" s="909"/>
      <c r="G586" s="909"/>
      <c r="H586" s="909"/>
      <c r="I586" s="909"/>
      <c r="J586" s="325" t="str">
        <f>IF(基本情報入力シート!M625="","",基本情報入力シート!M625)</f>
        <v/>
      </c>
      <c r="K586" s="325" t="str">
        <f>IF(基本情報入力シート!R625="","",基本情報入力シート!R625)</f>
        <v/>
      </c>
      <c r="L586" s="325" t="str">
        <f>IF(基本情報入力シート!W625="","",基本情報入力シート!W625)</f>
        <v/>
      </c>
      <c r="M586" s="335" t="str">
        <f>IF(基本情報入力シート!X625="","",基本情報入力シート!X625)</f>
        <v/>
      </c>
      <c r="N586" s="339" t="str">
        <f>IF(基本情報入力シート!Y625="","",基本情報入力シート!Y625)</f>
        <v/>
      </c>
      <c r="O586" s="44"/>
      <c r="P586" s="1011"/>
      <c r="Q586" s="1011"/>
      <c r="R586" s="475" t="str">
        <f>IFERROR(IF(OR('別紙様式3-2（４・５月）'!Z588="ベア加算",'別紙様式3-2（４・５月）'!R588=""),"",P586*VLOOKUP(N586,【参考】数式用!$AD$2:$AH$37,MATCH(O586,【参考】数式用!$K$4:$N$4,0)+1,0)),"")</f>
        <v/>
      </c>
      <c r="S586" s="54"/>
      <c r="T586" s="1011"/>
      <c r="U586" s="1011"/>
      <c r="V586" s="483" t="str">
        <f>IFERROR(IF(AND('別紙様式3-2（４・５月）'!O588="",O586&lt;&gt;""),P586,P586*VLOOKUP(AF586,【参考】数式用4!$EY$3:$GF$106,MATCH(N586,【参考】数式用4!$EY$2:$GF$2,0))),"")</f>
        <v/>
      </c>
      <c r="W586" s="44"/>
      <c r="X586" s="464"/>
      <c r="Y586" s="992" t="str">
        <f>IFERROR(IF(OR('別紙様式3-2（４・５月）'!R588="",'別紙様式3-2（４・５月）'!Z588="ベア加算"),"",X586*VLOOKUP(N586,【参考】数式用!$AD$2:$AH$37,MATCH(W586,【参考】数式用!$K$4:$N$4,0)+1,0)),"")</f>
        <v/>
      </c>
      <c r="Z586" s="992"/>
      <c r="AA586" s="54"/>
      <c r="AB586" s="464"/>
      <c r="AC586" s="340" t="str">
        <f>IFERROR(IF(AND('別紙様式3-2（４・５月）'!O588="",W586&lt;&gt;"",W586&lt;&gt;"―"),X586,X586*VLOOKUP(AG586,【参考】数式用4!$EY$3:$GF$106,MATCH(N586,【参考】数式用4!$EY$2:$GF$2,0))),"")</f>
        <v/>
      </c>
      <c r="AD586" s="462" t="str">
        <f t="shared" si="16"/>
        <v/>
      </c>
      <c r="AE586" s="420" t="str">
        <f t="shared" si="17"/>
        <v/>
      </c>
      <c r="AF586" s="333" t="str">
        <f>IF(O586="","",'別紙様式3-2（４・５月）'!O588&amp;'別紙様式3-2（４・５月）'!P588&amp;'別紙様式3-2（４・５月）'!Q588&amp;"から"&amp;O586)</f>
        <v/>
      </c>
      <c r="AG586" s="333" t="str">
        <f>IF(OR(W586="",W586="―"),"",'別紙様式3-2（４・５月）'!O588&amp;'別紙様式3-2（４・５月）'!P588&amp;'別紙様式3-2（４・５月）'!Q588&amp;"から"&amp;W586)</f>
        <v/>
      </c>
      <c r="AH586" s="306"/>
      <c r="AI586" s="306"/>
      <c r="AJ586" s="306"/>
      <c r="AK586" s="306"/>
      <c r="AL586" s="306"/>
      <c r="AM586" s="306"/>
      <c r="AN586" s="306"/>
      <c r="AO586" s="306"/>
    </row>
    <row r="587" spans="1:41" customFormat="1" ht="25" customHeight="1">
      <c r="A587" s="334">
        <v>569</v>
      </c>
      <c r="B587" s="909" t="str">
        <f>IF(基本情報入力シート!C626="","",基本情報入力シート!C626)</f>
        <v/>
      </c>
      <c r="C587" s="909"/>
      <c r="D587" s="909"/>
      <c r="E587" s="909"/>
      <c r="F587" s="909"/>
      <c r="G587" s="909"/>
      <c r="H587" s="909"/>
      <c r="I587" s="909"/>
      <c r="J587" s="325" t="str">
        <f>IF(基本情報入力シート!M626="","",基本情報入力シート!M626)</f>
        <v/>
      </c>
      <c r="K587" s="325" t="str">
        <f>IF(基本情報入力シート!R626="","",基本情報入力シート!R626)</f>
        <v/>
      </c>
      <c r="L587" s="325" t="str">
        <f>IF(基本情報入力シート!W626="","",基本情報入力シート!W626)</f>
        <v/>
      </c>
      <c r="M587" s="335" t="str">
        <f>IF(基本情報入力シート!X626="","",基本情報入力シート!X626)</f>
        <v/>
      </c>
      <c r="N587" s="339" t="str">
        <f>IF(基本情報入力シート!Y626="","",基本情報入力シート!Y626)</f>
        <v/>
      </c>
      <c r="O587" s="44"/>
      <c r="P587" s="1011"/>
      <c r="Q587" s="1011"/>
      <c r="R587" s="475" t="str">
        <f>IFERROR(IF(OR('別紙様式3-2（４・５月）'!Z589="ベア加算",'別紙様式3-2（４・５月）'!R589=""),"",P587*VLOOKUP(N587,【参考】数式用!$AD$2:$AH$37,MATCH(O587,【参考】数式用!$K$4:$N$4,0)+1,0)),"")</f>
        <v/>
      </c>
      <c r="S587" s="54"/>
      <c r="T587" s="1011"/>
      <c r="U587" s="1011"/>
      <c r="V587" s="483" t="str">
        <f>IFERROR(IF(AND('別紙様式3-2（４・５月）'!O589="",O587&lt;&gt;""),P587,P587*VLOOKUP(AF587,【参考】数式用4!$EY$3:$GF$106,MATCH(N587,【参考】数式用4!$EY$2:$GF$2,0))),"")</f>
        <v/>
      </c>
      <c r="W587" s="44"/>
      <c r="X587" s="464"/>
      <c r="Y587" s="992" t="str">
        <f>IFERROR(IF(OR('別紙様式3-2（４・５月）'!R589="",'別紙様式3-2（４・５月）'!Z589="ベア加算"),"",X587*VLOOKUP(N587,【参考】数式用!$AD$2:$AH$37,MATCH(W587,【参考】数式用!$K$4:$N$4,0)+1,0)),"")</f>
        <v/>
      </c>
      <c r="Z587" s="992"/>
      <c r="AA587" s="54"/>
      <c r="AB587" s="464"/>
      <c r="AC587" s="340" t="str">
        <f>IFERROR(IF(AND('別紙様式3-2（４・５月）'!O589="",W587&lt;&gt;"",W587&lt;&gt;"―"),X587,X587*VLOOKUP(AG587,【参考】数式用4!$EY$3:$GF$106,MATCH(N587,【参考】数式用4!$EY$2:$GF$2,0))),"")</f>
        <v/>
      </c>
      <c r="AD587" s="462" t="str">
        <f t="shared" si="16"/>
        <v/>
      </c>
      <c r="AE587" s="420" t="str">
        <f t="shared" si="17"/>
        <v/>
      </c>
      <c r="AF587" s="333" t="str">
        <f>IF(O587="","",'別紙様式3-2（４・５月）'!O589&amp;'別紙様式3-2（４・５月）'!P589&amp;'別紙様式3-2（４・５月）'!Q589&amp;"から"&amp;O587)</f>
        <v/>
      </c>
      <c r="AG587" s="333" t="str">
        <f>IF(OR(W587="",W587="―"),"",'別紙様式3-2（４・５月）'!O589&amp;'別紙様式3-2（４・５月）'!P589&amp;'別紙様式3-2（４・５月）'!Q589&amp;"から"&amp;W587)</f>
        <v/>
      </c>
      <c r="AH587" s="306"/>
      <c r="AI587" s="306"/>
      <c r="AJ587" s="306"/>
      <c r="AK587" s="306"/>
      <c r="AL587" s="306"/>
      <c r="AM587" s="306"/>
      <c r="AN587" s="306"/>
      <c r="AO587" s="306"/>
    </row>
    <row r="588" spans="1:41" customFormat="1" ht="25" customHeight="1">
      <c r="A588" s="334">
        <v>570</v>
      </c>
      <c r="B588" s="909" t="str">
        <f>IF(基本情報入力シート!C627="","",基本情報入力シート!C627)</f>
        <v/>
      </c>
      <c r="C588" s="909"/>
      <c r="D588" s="909"/>
      <c r="E588" s="909"/>
      <c r="F588" s="909"/>
      <c r="G588" s="909"/>
      <c r="H588" s="909"/>
      <c r="I588" s="909"/>
      <c r="J588" s="325" t="str">
        <f>IF(基本情報入力シート!M627="","",基本情報入力シート!M627)</f>
        <v/>
      </c>
      <c r="K588" s="325" t="str">
        <f>IF(基本情報入力シート!R627="","",基本情報入力シート!R627)</f>
        <v/>
      </c>
      <c r="L588" s="325" t="str">
        <f>IF(基本情報入力シート!W627="","",基本情報入力シート!W627)</f>
        <v/>
      </c>
      <c r="M588" s="335" t="str">
        <f>IF(基本情報入力シート!X627="","",基本情報入力シート!X627)</f>
        <v/>
      </c>
      <c r="N588" s="339" t="str">
        <f>IF(基本情報入力シート!Y627="","",基本情報入力シート!Y627)</f>
        <v/>
      </c>
      <c r="O588" s="44"/>
      <c r="P588" s="1011"/>
      <c r="Q588" s="1011"/>
      <c r="R588" s="475" t="str">
        <f>IFERROR(IF(OR('別紙様式3-2（４・５月）'!Z590="ベア加算",'別紙様式3-2（４・５月）'!R590=""),"",P588*VLOOKUP(N588,【参考】数式用!$AD$2:$AH$37,MATCH(O588,【参考】数式用!$K$4:$N$4,0)+1,0)),"")</f>
        <v/>
      </c>
      <c r="S588" s="54"/>
      <c r="T588" s="1011"/>
      <c r="U588" s="1011"/>
      <c r="V588" s="483" t="str">
        <f>IFERROR(IF(AND('別紙様式3-2（４・５月）'!O590="",O588&lt;&gt;""),P588,P588*VLOOKUP(AF588,【参考】数式用4!$EY$3:$GF$106,MATCH(N588,【参考】数式用4!$EY$2:$GF$2,0))),"")</f>
        <v/>
      </c>
      <c r="W588" s="44"/>
      <c r="X588" s="464"/>
      <c r="Y588" s="992" t="str">
        <f>IFERROR(IF(OR('別紙様式3-2（４・５月）'!R590="",'別紙様式3-2（４・５月）'!Z590="ベア加算"),"",X588*VLOOKUP(N588,【参考】数式用!$AD$2:$AH$37,MATCH(W588,【参考】数式用!$K$4:$N$4,0)+1,0)),"")</f>
        <v/>
      </c>
      <c r="Z588" s="992"/>
      <c r="AA588" s="54"/>
      <c r="AB588" s="464"/>
      <c r="AC588" s="340" t="str">
        <f>IFERROR(IF(AND('別紙様式3-2（４・５月）'!O590="",W588&lt;&gt;"",W588&lt;&gt;"―"),X588,X588*VLOOKUP(AG588,【参考】数式用4!$EY$3:$GF$106,MATCH(N588,【参考】数式用4!$EY$2:$GF$2,0))),"")</f>
        <v/>
      </c>
      <c r="AD588" s="462" t="str">
        <f t="shared" si="16"/>
        <v/>
      </c>
      <c r="AE588" s="420" t="str">
        <f t="shared" si="17"/>
        <v/>
      </c>
      <c r="AF588" s="333" t="str">
        <f>IF(O588="","",'別紙様式3-2（４・５月）'!O590&amp;'別紙様式3-2（４・５月）'!P590&amp;'別紙様式3-2（４・５月）'!Q590&amp;"から"&amp;O588)</f>
        <v/>
      </c>
      <c r="AG588" s="333" t="str">
        <f>IF(OR(W588="",W588="―"),"",'別紙様式3-2（４・５月）'!O590&amp;'別紙様式3-2（４・５月）'!P590&amp;'別紙様式3-2（４・５月）'!Q590&amp;"から"&amp;W588)</f>
        <v/>
      </c>
      <c r="AH588" s="306"/>
      <c r="AI588" s="306"/>
      <c r="AJ588" s="306"/>
      <c r="AK588" s="306"/>
      <c r="AL588" s="306"/>
      <c r="AM588" s="306"/>
      <c r="AN588" s="306"/>
      <c r="AO588" s="306"/>
    </row>
    <row r="589" spans="1:41" customFormat="1" ht="25" customHeight="1">
      <c r="A589" s="334">
        <v>571</v>
      </c>
      <c r="B589" s="909" t="str">
        <f>IF(基本情報入力シート!C628="","",基本情報入力シート!C628)</f>
        <v/>
      </c>
      <c r="C589" s="909"/>
      <c r="D589" s="909"/>
      <c r="E589" s="909"/>
      <c r="F589" s="909"/>
      <c r="G589" s="909"/>
      <c r="H589" s="909"/>
      <c r="I589" s="909"/>
      <c r="J589" s="325" t="str">
        <f>IF(基本情報入力シート!M628="","",基本情報入力シート!M628)</f>
        <v/>
      </c>
      <c r="K589" s="325" t="str">
        <f>IF(基本情報入力シート!R628="","",基本情報入力シート!R628)</f>
        <v/>
      </c>
      <c r="L589" s="325" t="str">
        <f>IF(基本情報入力シート!W628="","",基本情報入力シート!W628)</f>
        <v/>
      </c>
      <c r="M589" s="335" t="str">
        <f>IF(基本情報入力シート!X628="","",基本情報入力シート!X628)</f>
        <v/>
      </c>
      <c r="N589" s="339" t="str">
        <f>IF(基本情報入力シート!Y628="","",基本情報入力シート!Y628)</f>
        <v/>
      </c>
      <c r="O589" s="44"/>
      <c r="P589" s="1011"/>
      <c r="Q589" s="1011"/>
      <c r="R589" s="475" t="str">
        <f>IFERROR(IF(OR('別紙様式3-2（４・５月）'!Z591="ベア加算",'別紙様式3-2（４・５月）'!R591=""),"",P589*VLOOKUP(N589,【参考】数式用!$AD$2:$AH$37,MATCH(O589,【参考】数式用!$K$4:$N$4,0)+1,0)),"")</f>
        <v/>
      </c>
      <c r="S589" s="54"/>
      <c r="T589" s="1011"/>
      <c r="U589" s="1011"/>
      <c r="V589" s="483" t="str">
        <f>IFERROR(IF(AND('別紙様式3-2（４・５月）'!O591="",O589&lt;&gt;""),P589,P589*VLOOKUP(AF589,【参考】数式用4!$EY$3:$GF$106,MATCH(N589,【参考】数式用4!$EY$2:$GF$2,0))),"")</f>
        <v/>
      </c>
      <c r="W589" s="44"/>
      <c r="X589" s="464"/>
      <c r="Y589" s="992" t="str">
        <f>IFERROR(IF(OR('別紙様式3-2（４・５月）'!R591="",'別紙様式3-2（４・５月）'!Z591="ベア加算"),"",X589*VLOOKUP(N589,【参考】数式用!$AD$2:$AH$37,MATCH(W589,【参考】数式用!$K$4:$N$4,0)+1,0)),"")</f>
        <v/>
      </c>
      <c r="Z589" s="992"/>
      <c r="AA589" s="54"/>
      <c r="AB589" s="464"/>
      <c r="AC589" s="340" t="str">
        <f>IFERROR(IF(AND('別紙様式3-2（４・５月）'!O591="",W589&lt;&gt;"",W589&lt;&gt;"―"),X589,X589*VLOOKUP(AG589,【参考】数式用4!$EY$3:$GF$106,MATCH(N589,【参考】数式用4!$EY$2:$GF$2,0))),"")</f>
        <v/>
      </c>
      <c r="AD589" s="462" t="str">
        <f t="shared" si="16"/>
        <v/>
      </c>
      <c r="AE589" s="420" t="str">
        <f t="shared" si="17"/>
        <v/>
      </c>
      <c r="AF589" s="333" t="str">
        <f>IF(O589="","",'別紙様式3-2（４・５月）'!O591&amp;'別紙様式3-2（４・５月）'!P591&amp;'別紙様式3-2（４・５月）'!Q591&amp;"から"&amp;O589)</f>
        <v/>
      </c>
      <c r="AG589" s="333" t="str">
        <f>IF(OR(W589="",W589="―"),"",'別紙様式3-2（４・５月）'!O591&amp;'別紙様式3-2（４・５月）'!P591&amp;'別紙様式3-2（４・５月）'!Q591&amp;"から"&amp;W589)</f>
        <v/>
      </c>
      <c r="AH589" s="306"/>
      <c r="AI589" s="306"/>
      <c r="AJ589" s="306"/>
      <c r="AK589" s="306"/>
      <c r="AL589" s="306"/>
      <c r="AM589" s="306"/>
      <c r="AN589" s="306"/>
      <c r="AO589" s="306"/>
    </row>
    <row r="590" spans="1:41" customFormat="1" ht="25" customHeight="1">
      <c r="A590" s="334">
        <v>572</v>
      </c>
      <c r="B590" s="909" t="str">
        <f>IF(基本情報入力シート!C629="","",基本情報入力シート!C629)</f>
        <v/>
      </c>
      <c r="C590" s="909"/>
      <c r="D590" s="909"/>
      <c r="E590" s="909"/>
      <c r="F590" s="909"/>
      <c r="G590" s="909"/>
      <c r="H590" s="909"/>
      <c r="I590" s="909"/>
      <c r="J590" s="325" t="str">
        <f>IF(基本情報入力シート!M629="","",基本情報入力シート!M629)</f>
        <v/>
      </c>
      <c r="K590" s="325" t="str">
        <f>IF(基本情報入力シート!R629="","",基本情報入力シート!R629)</f>
        <v/>
      </c>
      <c r="L590" s="325" t="str">
        <f>IF(基本情報入力シート!W629="","",基本情報入力シート!W629)</f>
        <v/>
      </c>
      <c r="M590" s="335" t="str">
        <f>IF(基本情報入力シート!X629="","",基本情報入力シート!X629)</f>
        <v/>
      </c>
      <c r="N590" s="339" t="str">
        <f>IF(基本情報入力シート!Y629="","",基本情報入力シート!Y629)</f>
        <v/>
      </c>
      <c r="O590" s="44"/>
      <c r="P590" s="1011"/>
      <c r="Q590" s="1011"/>
      <c r="R590" s="475" t="str">
        <f>IFERROR(IF(OR('別紙様式3-2（４・５月）'!Z592="ベア加算",'別紙様式3-2（４・５月）'!R592=""),"",P590*VLOOKUP(N590,【参考】数式用!$AD$2:$AH$37,MATCH(O590,【参考】数式用!$K$4:$N$4,0)+1,0)),"")</f>
        <v/>
      </c>
      <c r="S590" s="54"/>
      <c r="T590" s="1011"/>
      <c r="U590" s="1011"/>
      <c r="V590" s="483" t="str">
        <f>IFERROR(IF(AND('別紙様式3-2（４・５月）'!O592="",O590&lt;&gt;""),P590,P590*VLOOKUP(AF590,【参考】数式用4!$EY$3:$GF$106,MATCH(N590,【参考】数式用4!$EY$2:$GF$2,0))),"")</f>
        <v/>
      </c>
      <c r="W590" s="44"/>
      <c r="X590" s="464"/>
      <c r="Y590" s="992" t="str">
        <f>IFERROR(IF(OR('別紙様式3-2（４・５月）'!R592="",'別紙様式3-2（４・５月）'!Z592="ベア加算"),"",X590*VLOOKUP(N590,【参考】数式用!$AD$2:$AH$37,MATCH(W590,【参考】数式用!$K$4:$N$4,0)+1,0)),"")</f>
        <v/>
      </c>
      <c r="Z590" s="992"/>
      <c r="AA590" s="54"/>
      <c r="AB590" s="464"/>
      <c r="AC590" s="340" t="str">
        <f>IFERROR(IF(AND('別紙様式3-2（４・５月）'!O592="",W590&lt;&gt;"",W590&lt;&gt;"―"),X590,X590*VLOOKUP(AG590,【参考】数式用4!$EY$3:$GF$106,MATCH(N590,【参考】数式用4!$EY$2:$GF$2,0))),"")</f>
        <v/>
      </c>
      <c r="AD590" s="462" t="str">
        <f t="shared" si="16"/>
        <v/>
      </c>
      <c r="AE590" s="420" t="str">
        <f t="shared" si="17"/>
        <v/>
      </c>
      <c r="AF590" s="333" t="str">
        <f>IF(O590="","",'別紙様式3-2（４・５月）'!O592&amp;'別紙様式3-2（４・５月）'!P592&amp;'別紙様式3-2（４・５月）'!Q592&amp;"から"&amp;O590)</f>
        <v/>
      </c>
      <c r="AG590" s="333" t="str">
        <f>IF(OR(W590="",W590="―"),"",'別紙様式3-2（４・５月）'!O592&amp;'別紙様式3-2（４・５月）'!P592&amp;'別紙様式3-2（４・５月）'!Q592&amp;"から"&amp;W590)</f>
        <v/>
      </c>
      <c r="AH590" s="306"/>
      <c r="AI590" s="306"/>
      <c r="AJ590" s="306"/>
      <c r="AK590" s="306"/>
      <c r="AL590" s="306"/>
      <c r="AM590" s="306"/>
      <c r="AN590" s="306"/>
      <c r="AO590" s="306"/>
    </row>
    <row r="591" spans="1:41" customFormat="1" ht="25" customHeight="1">
      <c r="A591" s="334">
        <v>573</v>
      </c>
      <c r="B591" s="909" t="str">
        <f>IF(基本情報入力シート!C630="","",基本情報入力シート!C630)</f>
        <v/>
      </c>
      <c r="C591" s="909"/>
      <c r="D591" s="909"/>
      <c r="E591" s="909"/>
      <c r="F591" s="909"/>
      <c r="G591" s="909"/>
      <c r="H591" s="909"/>
      <c r="I591" s="909"/>
      <c r="J591" s="325" t="str">
        <f>IF(基本情報入力シート!M630="","",基本情報入力シート!M630)</f>
        <v/>
      </c>
      <c r="K591" s="325" t="str">
        <f>IF(基本情報入力シート!R630="","",基本情報入力シート!R630)</f>
        <v/>
      </c>
      <c r="L591" s="325" t="str">
        <f>IF(基本情報入力シート!W630="","",基本情報入力シート!W630)</f>
        <v/>
      </c>
      <c r="M591" s="335" t="str">
        <f>IF(基本情報入力シート!X630="","",基本情報入力シート!X630)</f>
        <v/>
      </c>
      <c r="N591" s="339" t="str">
        <f>IF(基本情報入力シート!Y630="","",基本情報入力シート!Y630)</f>
        <v/>
      </c>
      <c r="O591" s="44"/>
      <c r="P591" s="1011"/>
      <c r="Q591" s="1011"/>
      <c r="R591" s="475" t="str">
        <f>IFERROR(IF(OR('別紙様式3-2（４・５月）'!Z593="ベア加算",'別紙様式3-2（４・５月）'!R593=""),"",P591*VLOOKUP(N591,【参考】数式用!$AD$2:$AH$37,MATCH(O591,【参考】数式用!$K$4:$N$4,0)+1,0)),"")</f>
        <v/>
      </c>
      <c r="S591" s="54"/>
      <c r="T591" s="1011"/>
      <c r="U591" s="1011"/>
      <c r="V591" s="483" t="str">
        <f>IFERROR(IF(AND('別紙様式3-2（４・５月）'!O593="",O591&lt;&gt;""),P591,P591*VLOOKUP(AF591,【参考】数式用4!$EY$3:$GF$106,MATCH(N591,【参考】数式用4!$EY$2:$GF$2,0))),"")</f>
        <v/>
      </c>
      <c r="W591" s="44"/>
      <c r="X591" s="464"/>
      <c r="Y591" s="992" t="str">
        <f>IFERROR(IF(OR('別紙様式3-2（４・５月）'!R593="",'別紙様式3-2（４・５月）'!Z593="ベア加算"),"",X591*VLOOKUP(N591,【参考】数式用!$AD$2:$AH$37,MATCH(W591,【参考】数式用!$K$4:$N$4,0)+1,0)),"")</f>
        <v/>
      </c>
      <c r="Z591" s="992"/>
      <c r="AA591" s="54"/>
      <c r="AB591" s="464"/>
      <c r="AC591" s="340" t="str">
        <f>IFERROR(IF(AND('別紙様式3-2（４・５月）'!O593="",W591&lt;&gt;"",W591&lt;&gt;"―"),X591,X591*VLOOKUP(AG591,【参考】数式用4!$EY$3:$GF$106,MATCH(N591,【参考】数式用4!$EY$2:$GF$2,0))),"")</f>
        <v/>
      </c>
      <c r="AD591" s="462" t="str">
        <f t="shared" ref="AD591:AD654" si="18">IF(OR(O591="新加算Ⅰ",O591="新加算Ⅱ",O591="新加算Ⅴ（１）",O591="新加算Ⅴ（２）",O591="新加算Ⅴ（３）",O591="新加算Ⅴ（４）",O591="新加算Ⅴ（５）",O591="新加算Ⅴ（６）",O591="新加算Ⅴ（７）",O591="新加算Ⅴ（９）",O591="新加算Ⅴ（10）",O591="新加算Ⅴ（12）"),1,"")</f>
        <v/>
      </c>
      <c r="AE591" s="420" t="str">
        <f t="shared" ref="AE591:AE654" si="19">IF(OR(W591="新加算Ⅰ",W591="新加算Ⅱ"),1,"")</f>
        <v/>
      </c>
      <c r="AF591" s="333" t="str">
        <f>IF(O591="","",'別紙様式3-2（４・５月）'!O593&amp;'別紙様式3-2（４・５月）'!P593&amp;'別紙様式3-2（４・５月）'!Q593&amp;"から"&amp;O591)</f>
        <v/>
      </c>
      <c r="AG591" s="333" t="str">
        <f>IF(OR(W591="",W591="―"),"",'別紙様式3-2（４・５月）'!O593&amp;'別紙様式3-2（４・５月）'!P593&amp;'別紙様式3-2（４・５月）'!Q593&amp;"から"&amp;W591)</f>
        <v/>
      </c>
      <c r="AH591" s="306"/>
      <c r="AI591" s="306"/>
      <c r="AJ591" s="306"/>
      <c r="AK591" s="306"/>
      <c r="AL591" s="306"/>
      <c r="AM591" s="306"/>
      <c r="AN591" s="306"/>
      <c r="AO591" s="306"/>
    </row>
    <row r="592" spans="1:41" customFormat="1" ht="25" customHeight="1">
      <c r="A592" s="334">
        <v>574</v>
      </c>
      <c r="B592" s="909" t="str">
        <f>IF(基本情報入力シート!C631="","",基本情報入力シート!C631)</f>
        <v/>
      </c>
      <c r="C592" s="909"/>
      <c r="D592" s="909"/>
      <c r="E592" s="909"/>
      <c r="F592" s="909"/>
      <c r="G592" s="909"/>
      <c r="H592" s="909"/>
      <c r="I592" s="909"/>
      <c r="J592" s="325" t="str">
        <f>IF(基本情報入力シート!M631="","",基本情報入力シート!M631)</f>
        <v/>
      </c>
      <c r="K592" s="325" t="str">
        <f>IF(基本情報入力シート!R631="","",基本情報入力シート!R631)</f>
        <v/>
      </c>
      <c r="L592" s="325" t="str">
        <f>IF(基本情報入力シート!W631="","",基本情報入力シート!W631)</f>
        <v/>
      </c>
      <c r="M592" s="335" t="str">
        <f>IF(基本情報入力シート!X631="","",基本情報入力シート!X631)</f>
        <v/>
      </c>
      <c r="N592" s="339" t="str">
        <f>IF(基本情報入力シート!Y631="","",基本情報入力シート!Y631)</f>
        <v/>
      </c>
      <c r="O592" s="44"/>
      <c r="P592" s="1011"/>
      <c r="Q592" s="1011"/>
      <c r="R592" s="475" t="str">
        <f>IFERROR(IF(OR('別紙様式3-2（４・５月）'!Z594="ベア加算",'別紙様式3-2（４・５月）'!R594=""),"",P592*VLOOKUP(N592,【参考】数式用!$AD$2:$AH$37,MATCH(O592,【参考】数式用!$K$4:$N$4,0)+1,0)),"")</f>
        <v/>
      </c>
      <c r="S592" s="54"/>
      <c r="T592" s="1011"/>
      <c r="U592" s="1011"/>
      <c r="V592" s="483" t="str">
        <f>IFERROR(IF(AND('別紙様式3-2（４・５月）'!O594="",O592&lt;&gt;""),P592,P592*VLOOKUP(AF592,【参考】数式用4!$EY$3:$GF$106,MATCH(N592,【参考】数式用4!$EY$2:$GF$2,0))),"")</f>
        <v/>
      </c>
      <c r="W592" s="44"/>
      <c r="X592" s="464"/>
      <c r="Y592" s="992" t="str">
        <f>IFERROR(IF(OR('別紙様式3-2（４・５月）'!R594="",'別紙様式3-2（４・５月）'!Z594="ベア加算"),"",X592*VLOOKUP(N592,【参考】数式用!$AD$2:$AH$37,MATCH(W592,【参考】数式用!$K$4:$N$4,0)+1,0)),"")</f>
        <v/>
      </c>
      <c r="Z592" s="992"/>
      <c r="AA592" s="54"/>
      <c r="AB592" s="464"/>
      <c r="AC592" s="340" t="str">
        <f>IFERROR(IF(AND('別紙様式3-2（４・５月）'!O594="",W592&lt;&gt;"",W592&lt;&gt;"―"),X592,X592*VLOOKUP(AG592,【参考】数式用4!$EY$3:$GF$106,MATCH(N592,【参考】数式用4!$EY$2:$GF$2,0))),"")</f>
        <v/>
      </c>
      <c r="AD592" s="462" t="str">
        <f t="shared" si="18"/>
        <v/>
      </c>
      <c r="AE592" s="420" t="str">
        <f t="shared" si="19"/>
        <v/>
      </c>
      <c r="AF592" s="333" t="str">
        <f>IF(O592="","",'別紙様式3-2（４・５月）'!O594&amp;'別紙様式3-2（４・５月）'!P594&amp;'別紙様式3-2（４・５月）'!Q594&amp;"から"&amp;O592)</f>
        <v/>
      </c>
      <c r="AG592" s="333" t="str">
        <f>IF(OR(W592="",W592="―"),"",'別紙様式3-2（４・５月）'!O594&amp;'別紙様式3-2（４・５月）'!P594&amp;'別紙様式3-2（４・５月）'!Q594&amp;"から"&amp;W592)</f>
        <v/>
      </c>
      <c r="AH592" s="306"/>
      <c r="AI592" s="306"/>
      <c r="AJ592" s="306"/>
      <c r="AK592" s="306"/>
      <c r="AL592" s="306"/>
      <c r="AM592" s="306"/>
      <c r="AN592" s="306"/>
      <c r="AO592" s="306"/>
    </row>
    <row r="593" spans="1:41" customFormat="1" ht="25" customHeight="1">
      <c r="A593" s="334">
        <v>575</v>
      </c>
      <c r="B593" s="909" t="str">
        <f>IF(基本情報入力シート!C632="","",基本情報入力シート!C632)</f>
        <v/>
      </c>
      <c r="C593" s="909"/>
      <c r="D593" s="909"/>
      <c r="E593" s="909"/>
      <c r="F593" s="909"/>
      <c r="G593" s="909"/>
      <c r="H593" s="909"/>
      <c r="I593" s="909"/>
      <c r="J593" s="325" t="str">
        <f>IF(基本情報入力シート!M632="","",基本情報入力シート!M632)</f>
        <v/>
      </c>
      <c r="K593" s="325" t="str">
        <f>IF(基本情報入力シート!R632="","",基本情報入力シート!R632)</f>
        <v/>
      </c>
      <c r="L593" s="325" t="str">
        <f>IF(基本情報入力シート!W632="","",基本情報入力シート!W632)</f>
        <v/>
      </c>
      <c r="M593" s="335" t="str">
        <f>IF(基本情報入力シート!X632="","",基本情報入力シート!X632)</f>
        <v/>
      </c>
      <c r="N593" s="339" t="str">
        <f>IF(基本情報入力シート!Y632="","",基本情報入力シート!Y632)</f>
        <v/>
      </c>
      <c r="O593" s="44"/>
      <c r="P593" s="1011"/>
      <c r="Q593" s="1011"/>
      <c r="R593" s="475" t="str">
        <f>IFERROR(IF(OR('別紙様式3-2（４・５月）'!Z595="ベア加算",'別紙様式3-2（４・５月）'!R595=""),"",P593*VLOOKUP(N593,【参考】数式用!$AD$2:$AH$37,MATCH(O593,【参考】数式用!$K$4:$N$4,0)+1,0)),"")</f>
        <v/>
      </c>
      <c r="S593" s="54"/>
      <c r="T593" s="1011"/>
      <c r="U593" s="1011"/>
      <c r="V593" s="483" t="str">
        <f>IFERROR(IF(AND('別紙様式3-2（４・５月）'!O595="",O593&lt;&gt;""),P593,P593*VLOOKUP(AF593,【参考】数式用4!$EY$3:$GF$106,MATCH(N593,【参考】数式用4!$EY$2:$GF$2,0))),"")</f>
        <v/>
      </c>
      <c r="W593" s="44"/>
      <c r="X593" s="464"/>
      <c r="Y593" s="992" t="str">
        <f>IFERROR(IF(OR('別紙様式3-2（４・５月）'!R595="",'別紙様式3-2（４・５月）'!Z595="ベア加算"),"",X593*VLOOKUP(N593,【参考】数式用!$AD$2:$AH$37,MATCH(W593,【参考】数式用!$K$4:$N$4,0)+1,0)),"")</f>
        <v/>
      </c>
      <c r="Z593" s="992"/>
      <c r="AA593" s="54"/>
      <c r="AB593" s="464"/>
      <c r="AC593" s="340" t="str">
        <f>IFERROR(IF(AND('別紙様式3-2（４・５月）'!O595="",W593&lt;&gt;"",W593&lt;&gt;"―"),X593,X593*VLOOKUP(AG593,【参考】数式用4!$EY$3:$GF$106,MATCH(N593,【参考】数式用4!$EY$2:$GF$2,0))),"")</f>
        <v/>
      </c>
      <c r="AD593" s="462" t="str">
        <f t="shared" si="18"/>
        <v/>
      </c>
      <c r="AE593" s="420" t="str">
        <f t="shared" si="19"/>
        <v/>
      </c>
      <c r="AF593" s="333" t="str">
        <f>IF(O593="","",'別紙様式3-2（４・５月）'!O595&amp;'別紙様式3-2（４・５月）'!P595&amp;'別紙様式3-2（４・５月）'!Q595&amp;"から"&amp;O593)</f>
        <v/>
      </c>
      <c r="AG593" s="333" t="str">
        <f>IF(OR(W593="",W593="―"),"",'別紙様式3-2（４・５月）'!O595&amp;'別紙様式3-2（４・５月）'!P595&amp;'別紙様式3-2（４・５月）'!Q595&amp;"から"&amp;W593)</f>
        <v/>
      </c>
      <c r="AH593" s="306"/>
      <c r="AI593" s="306"/>
      <c r="AJ593" s="306"/>
      <c r="AK593" s="306"/>
      <c r="AL593" s="306"/>
      <c r="AM593" s="306"/>
      <c r="AN593" s="306"/>
      <c r="AO593" s="306"/>
    </row>
    <row r="594" spans="1:41" customFormat="1" ht="25" customHeight="1">
      <c r="A594" s="334">
        <v>576</v>
      </c>
      <c r="B594" s="909" t="str">
        <f>IF(基本情報入力シート!C633="","",基本情報入力シート!C633)</f>
        <v/>
      </c>
      <c r="C594" s="909"/>
      <c r="D594" s="909"/>
      <c r="E594" s="909"/>
      <c r="F594" s="909"/>
      <c r="G594" s="909"/>
      <c r="H594" s="909"/>
      <c r="I594" s="909"/>
      <c r="J594" s="325" t="str">
        <f>IF(基本情報入力シート!M633="","",基本情報入力シート!M633)</f>
        <v/>
      </c>
      <c r="K594" s="325" t="str">
        <f>IF(基本情報入力シート!R633="","",基本情報入力シート!R633)</f>
        <v/>
      </c>
      <c r="L594" s="325" t="str">
        <f>IF(基本情報入力シート!W633="","",基本情報入力シート!W633)</f>
        <v/>
      </c>
      <c r="M594" s="335" t="str">
        <f>IF(基本情報入力シート!X633="","",基本情報入力シート!X633)</f>
        <v/>
      </c>
      <c r="N594" s="339" t="str">
        <f>IF(基本情報入力シート!Y633="","",基本情報入力シート!Y633)</f>
        <v/>
      </c>
      <c r="O594" s="44"/>
      <c r="P594" s="1011"/>
      <c r="Q594" s="1011"/>
      <c r="R594" s="475" t="str">
        <f>IFERROR(IF(OR('別紙様式3-2（４・５月）'!Z596="ベア加算",'別紙様式3-2（４・５月）'!R596=""),"",P594*VLOOKUP(N594,【参考】数式用!$AD$2:$AH$37,MATCH(O594,【参考】数式用!$K$4:$N$4,0)+1,0)),"")</f>
        <v/>
      </c>
      <c r="S594" s="54"/>
      <c r="T594" s="1011"/>
      <c r="U594" s="1011"/>
      <c r="V594" s="483" t="str">
        <f>IFERROR(IF(AND('別紙様式3-2（４・５月）'!O596="",O594&lt;&gt;""),P594,P594*VLOOKUP(AF594,【参考】数式用4!$EY$3:$GF$106,MATCH(N594,【参考】数式用4!$EY$2:$GF$2,0))),"")</f>
        <v/>
      </c>
      <c r="W594" s="44"/>
      <c r="X594" s="464"/>
      <c r="Y594" s="992" t="str">
        <f>IFERROR(IF(OR('別紙様式3-2（４・５月）'!R596="",'別紙様式3-2（４・５月）'!Z596="ベア加算"),"",X594*VLOOKUP(N594,【参考】数式用!$AD$2:$AH$37,MATCH(W594,【参考】数式用!$K$4:$N$4,0)+1,0)),"")</f>
        <v/>
      </c>
      <c r="Z594" s="992"/>
      <c r="AA594" s="54"/>
      <c r="AB594" s="464"/>
      <c r="AC594" s="340" t="str">
        <f>IFERROR(IF(AND('別紙様式3-2（４・５月）'!O596="",W594&lt;&gt;"",W594&lt;&gt;"―"),X594,X594*VLOOKUP(AG594,【参考】数式用4!$EY$3:$GF$106,MATCH(N594,【参考】数式用4!$EY$2:$GF$2,0))),"")</f>
        <v/>
      </c>
      <c r="AD594" s="462" t="str">
        <f t="shared" si="18"/>
        <v/>
      </c>
      <c r="AE594" s="420" t="str">
        <f t="shared" si="19"/>
        <v/>
      </c>
      <c r="AF594" s="333" t="str">
        <f>IF(O594="","",'別紙様式3-2（４・５月）'!O596&amp;'別紙様式3-2（４・５月）'!P596&amp;'別紙様式3-2（４・５月）'!Q596&amp;"から"&amp;O594)</f>
        <v/>
      </c>
      <c r="AG594" s="333" t="str">
        <f>IF(OR(W594="",W594="―"),"",'別紙様式3-2（４・５月）'!O596&amp;'別紙様式3-2（４・５月）'!P596&amp;'別紙様式3-2（４・５月）'!Q596&amp;"から"&amp;W594)</f>
        <v/>
      </c>
      <c r="AH594" s="306"/>
      <c r="AI594" s="306"/>
      <c r="AJ594" s="306"/>
      <c r="AK594" s="306"/>
      <c r="AL594" s="306"/>
      <c r="AM594" s="306"/>
      <c r="AN594" s="306"/>
      <c r="AO594" s="306"/>
    </row>
    <row r="595" spans="1:41" customFormat="1" ht="25" customHeight="1">
      <c r="A595" s="334">
        <v>577</v>
      </c>
      <c r="B595" s="909" t="str">
        <f>IF(基本情報入力シート!C634="","",基本情報入力シート!C634)</f>
        <v/>
      </c>
      <c r="C595" s="909"/>
      <c r="D595" s="909"/>
      <c r="E595" s="909"/>
      <c r="F595" s="909"/>
      <c r="G595" s="909"/>
      <c r="H595" s="909"/>
      <c r="I595" s="909"/>
      <c r="J595" s="325" t="str">
        <f>IF(基本情報入力シート!M634="","",基本情報入力シート!M634)</f>
        <v/>
      </c>
      <c r="K595" s="325" t="str">
        <f>IF(基本情報入力シート!R634="","",基本情報入力シート!R634)</f>
        <v/>
      </c>
      <c r="L595" s="325" t="str">
        <f>IF(基本情報入力シート!W634="","",基本情報入力シート!W634)</f>
        <v/>
      </c>
      <c r="M595" s="335" t="str">
        <f>IF(基本情報入力シート!X634="","",基本情報入力シート!X634)</f>
        <v/>
      </c>
      <c r="N595" s="339" t="str">
        <f>IF(基本情報入力シート!Y634="","",基本情報入力シート!Y634)</f>
        <v/>
      </c>
      <c r="O595" s="44"/>
      <c r="P595" s="1011"/>
      <c r="Q595" s="1011"/>
      <c r="R595" s="475" t="str">
        <f>IFERROR(IF(OR('別紙様式3-2（４・５月）'!Z597="ベア加算",'別紙様式3-2（４・５月）'!R597=""),"",P595*VLOOKUP(N595,【参考】数式用!$AD$2:$AH$37,MATCH(O595,【参考】数式用!$K$4:$N$4,0)+1,0)),"")</f>
        <v/>
      </c>
      <c r="S595" s="54"/>
      <c r="T595" s="1011"/>
      <c r="U595" s="1011"/>
      <c r="V595" s="483" t="str">
        <f>IFERROR(IF(AND('別紙様式3-2（４・５月）'!O597="",O595&lt;&gt;""),P595,P595*VLOOKUP(AF595,【参考】数式用4!$EY$3:$GF$106,MATCH(N595,【参考】数式用4!$EY$2:$GF$2,0))),"")</f>
        <v/>
      </c>
      <c r="W595" s="44"/>
      <c r="X595" s="464"/>
      <c r="Y595" s="992" t="str">
        <f>IFERROR(IF(OR('別紙様式3-2（４・５月）'!R597="",'別紙様式3-2（４・５月）'!Z597="ベア加算"),"",X595*VLOOKUP(N595,【参考】数式用!$AD$2:$AH$37,MATCH(W595,【参考】数式用!$K$4:$N$4,0)+1,0)),"")</f>
        <v/>
      </c>
      <c r="Z595" s="992"/>
      <c r="AA595" s="54"/>
      <c r="AB595" s="464"/>
      <c r="AC595" s="340" t="str">
        <f>IFERROR(IF(AND('別紙様式3-2（４・５月）'!O597="",W595&lt;&gt;"",W595&lt;&gt;"―"),X595,X595*VLOOKUP(AG595,【参考】数式用4!$EY$3:$GF$106,MATCH(N595,【参考】数式用4!$EY$2:$GF$2,0))),"")</f>
        <v/>
      </c>
      <c r="AD595" s="462" t="str">
        <f t="shared" si="18"/>
        <v/>
      </c>
      <c r="AE595" s="420" t="str">
        <f t="shared" si="19"/>
        <v/>
      </c>
      <c r="AF595" s="333" t="str">
        <f>IF(O595="","",'別紙様式3-2（４・５月）'!O597&amp;'別紙様式3-2（４・５月）'!P597&amp;'別紙様式3-2（４・５月）'!Q597&amp;"から"&amp;O595)</f>
        <v/>
      </c>
      <c r="AG595" s="333" t="str">
        <f>IF(OR(W595="",W595="―"),"",'別紙様式3-2（４・５月）'!O597&amp;'別紙様式3-2（４・５月）'!P597&amp;'別紙様式3-2（４・５月）'!Q597&amp;"から"&amp;W595)</f>
        <v/>
      </c>
      <c r="AH595" s="306"/>
      <c r="AI595" s="306"/>
      <c r="AJ595" s="306"/>
      <c r="AK595" s="306"/>
      <c r="AL595" s="306"/>
      <c r="AM595" s="306"/>
      <c r="AN595" s="306"/>
      <c r="AO595" s="306"/>
    </row>
    <row r="596" spans="1:41" customFormat="1" ht="25" customHeight="1">
      <c r="A596" s="334">
        <v>578</v>
      </c>
      <c r="B596" s="909" t="str">
        <f>IF(基本情報入力シート!C635="","",基本情報入力シート!C635)</f>
        <v/>
      </c>
      <c r="C596" s="909"/>
      <c r="D596" s="909"/>
      <c r="E596" s="909"/>
      <c r="F596" s="909"/>
      <c r="G596" s="909"/>
      <c r="H596" s="909"/>
      <c r="I596" s="909"/>
      <c r="J596" s="325" t="str">
        <f>IF(基本情報入力シート!M635="","",基本情報入力シート!M635)</f>
        <v/>
      </c>
      <c r="K596" s="325" t="str">
        <f>IF(基本情報入力シート!R635="","",基本情報入力シート!R635)</f>
        <v/>
      </c>
      <c r="L596" s="325" t="str">
        <f>IF(基本情報入力シート!W635="","",基本情報入力シート!W635)</f>
        <v/>
      </c>
      <c r="M596" s="335" t="str">
        <f>IF(基本情報入力シート!X635="","",基本情報入力シート!X635)</f>
        <v/>
      </c>
      <c r="N596" s="339" t="str">
        <f>IF(基本情報入力シート!Y635="","",基本情報入力シート!Y635)</f>
        <v/>
      </c>
      <c r="O596" s="44"/>
      <c r="P596" s="1011"/>
      <c r="Q596" s="1011"/>
      <c r="R596" s="475" t="str">
        <f>IFERROR(IF(OR('別紙様式3-2（４・５月）'!Z598="ベア加算",'別紙様式3-2（４・５月）'!R598=""),"",P596*VLOOKUP(N596,【参考】数式用!$AD$2:$AH$37,MATCH(O596,【参考】数式用!$K$4:$N$4,0)+1,0)),"")</f>
        <v/>
      </c>
      <c r="S596" s="54"/>
      <c r="T596" s="1011"/>
      <c r="U596" s="1011"/>
      <c r="V596" s="483" t="str">
        <f>IFERROR(IF(AND('別紙様式3-2（４・５月）'!O598="",O596&lt;&gt;""),P596,P596*VLOOKUP(AF596,【参考】数式用4!$EY$3:$GF$106,MATCH(N596,【参考】数式用4!$EY$2:$GF$2,0))),"")</f>
        <v/>
      </c>
      <c r="W596" s="44"/>
      <c r="X596" s="464"/>
      <c r="Y596" s="992" t="str">
        <f>IFERROR(IF(OR('別紙様式3-2（４・５月）'!R598="",'別紙様式3-2（４・５月）'!Z598="ベア加算"),"",X596*VLOOKUP(N596,【参考】数式用!$AD$2:$AH$37,MATCH(W596,【参考】数式用!$K$4:$N$4,0)+1,0)),"")</f>
        <v/>
      </c>
      <c r="Z596" s="992"/>
      <c r="AA596" s="54"/>
      <c r="AB596" s="464"/>
      <c r="AC596" s="340" t="str">
        <f>IFERROR(IF(AND('別紙様式3-2（４・５月）'!O598="",W596&lt;&gt;"",W596&lt;&gt;"―"),X596,X596*VLOOKUP(AG596,【参考】数式用4!$EY$3:$GF$106,MATCH(N596,【参考】数式用4!$EY$2:$GF$2,0))),"")</f>
        <v/>
      </c>
      <c r="AD596" s="462" t="str">
        <f t="shared" si="18"/>
        <v/>
      </c>
      <c r="AE596" s="420" t="str">
        <f t="shared" si="19"/>
        <v/>
      </c>
      <c r="AF596" s="333" t="str">
        <f>IF(O596="","",'別紙様式3-2（４・５月）'!O598&amp;'別紙様式3-2（４・５月）'!P598&amp;'別紙様式3-2（４・５月）'!Q598&amp;"から"&amp;O596)</f>
        <v/>
      </c>
      <c r="AG596" s="333" t="str">
        <f>IF(OR(W596="",W596="―"),"",'別紙様式3-2（４・５月）'!O598&amp;'別紙様式3-2（４・５月）'!P598&amp;'別紙様式3-2（４・５月）'!Q598&amp;"から"&amp;W596)</f>
        <v/>
      </c>
      <c r="AH596" s="306"/>
      <c r="AI596" s="306"/>
      <c r="AJ596" s="306"/>
      <c r="AK596" s="306"/>
      <c r="AL596" s="306"/>
      <c r="AM596" s="306"/>
      <c r="AN596" s="306"/>
      <c r="AO596" s="306"/>
    </row>
    <row r="597" spans="1:41" customFormat="1" ht="25" customHeight="1">
      <c r="A597" s="334">
        <v>579</v>
      </c>
      <c r="B597" s="909" t="str">
        <f>IF(基本情報入力シート!C636="","",基本情報入力シート!C636)</f>
        <v/>
      </c>
      <c r="C597" s="909"/>
      <c r="D597" s="909"/>
      <c r="E597" s="909"/>
      <c r="F597" s="909"/>
      <c r="G597" s="909"/>
      <c r="H597" s="909"/>
      <c r="I597" s="909"/>
      <c r="J597" s="325" t="str">
        <f>IF(基本情報入力シート!M636="","",基本情報入力シート!M636)</f>
        <v/>
      </c>
      <c r="K597" s="325" t="str">
        <f>IF(基本情報入力シート!R636="","",基本情報入力シート!R636)</f>
        <v/>
      </c>
      <c r="L597" s="325" t="str">
        <f>IF(基本情報入力シート!W636="","",基本情報入力シート!W636)</f>
        <v/>
      </c>
      <c r="M597" s="335" t="str">
        <f>IF(基本情報入力シート!X636="","",基本情報入力シート!X636)</f>
        <v/>
      </c>
      <c r="N597" s="339" t="str">
        <f>IF(基本情報入力シート!Y636="","",基本情報入力シート!Y636)</f>
        <v/>
      </c>
      <c r="O597" s="44"/>
      <c r="P597" s="1011"/>
      <c r="Q597" s="1011"/>
      <c r="R597" s="475" t="str">
        <f>IFERROR(IF(OR('別紙様式3-2（４・５月）'!Z599="ベア加算",'別紙様式3-2（４・５月）'!R599=""),"",P597*VLOOKUP(N597,【参考】数式用!$AD$2:$AH$37,MATCH(O597,【参考】数式用!$K$4:$N$4,0)+1,0)),"")</f>
        <v/>
      </c>
      <c r="S597" s="54"/>
      <c r="T597" s="1011"/>
      <c r="U597" s="1011"/>
      <c r="V597" s="483" t="str">
        <f>IFERROR(IF(AND('別紙様式3-2（４・５月）'!O599="",O597&lt;&gt;""),P597,P597*VLOOKUP(AF597,【参考】数式用4!$EY$3:$GF$106,MATCH(N597,【参考】数式用4!$EY$2:$GF$2,0))),"")</f>
        <v/>
      </c>
      <c r="W597" s="44"/>
      <c r="X597" s="464"/>
      <c r="Y597" s="992" t="str">
        <f>IFERROR(IF(OR('別紙様式3-2（４・５月）'!R599="",'別紙様式3-2（４・５月）'!Z599="ベア加算"),"",X597*VLOOKUP(N597,【参考】数式用!$AD$2:$AH$37,MATCH(W597,【参考】数式用!$K$4:$N$4,0)+1,0)),"")</f>
        <v/>
      </c>
      <c r="Z597" s="992"/>
      <c r="AA597" s="54"/>
      <c r="AB597" s="464"/>
      <c r="AC597" s="340" t="str">
        <f>IFERROR(IF(AND('別紙様式3-2（４・５月）'!O599="",W597&lt;&gt;"",W597&lt;&gt;"―"),X597,X597*VLOOKUP(AG597,【参考】数式用4!$EY$3:$GF$106,MATCH(N597,【参考】数式用4!$EY$2:$GF$2,0))),"")</f>
        <v/>
      </c>
      <c r="AD597" s="462" t="str">
        <f t="shared" si="18"/>
        <v/>
      </c>
      <c r="AE597" s="420" t="str">
        <f t="shared" si="19"/>
        <v/>
      </c>
      <c r="AF597" s="333" t="str">
        <f>IF(O597="","",'別紙様式3-2（４・５月）'!O599&amp;'別紙様式3-2（４・５月）'!P599&amp;'別紙様式3-2（４・５月）'!Q599&amp;"から"&amp;O597)</f>
        <v/>
      </c>
      <c r="AG597" s="333" t="str">
        <f>IF(OR(W597="",W597="―"),"",'別紙様式3-2（４・５月）'!O599&amp;'別紙様式3-2（４・５月）'!P599&amp;'別紙様式3-2（４・５月）'!Q599&amp;"から"&amp;W597)</f>
        <v/>
      </c>
      <c r="AH597" s="306"/>
      <c r="AI597" s="306"/>
      <c r="AJ597" s="306"/>
      <c r="AK597" s="306"/>
      <c r="AL597" s="306"/>
      <c r="AM597" s="306"/>
      <c r="AN597" s="306"/>
      <c r="AO597" s="306"/>
    </row>
    <row r="598" spans="1:41" customFormat="1" ht="25" customHeight="1">
      <c r="A598" s="334">
        <v>580</v>
      </c>
      <c r="B598" s="909" t="str">
        <f>IF(基本情報入力シート!C637="","",基本情報入力シート!C637)</f>
        <v/>
      </c>
      <c r="C598" s="909"/>
      <c r="D598" s="909"/>
      <c r="E598" s="909"/>
      <c r="F598" s="909"/>
      <c r="G598" s="909"/>
      <c r="H598" s="909"/>
      <c r="I598" s="909"/>
      <c r="J598" s="325" t="str">
        <f>IF(基本情報入力シート!M637="","",基本情報入力シート!M637)</f>
        <v/>
      </c>
      <c r="K598" s="325" t="str">
        <f>IF(基本情報入力シート!R637="","",基本情報入力シート!R637)</f>
        <v/>
      </c>
      <c r="L598" s="325" t="str">
        <f>IF(基本情報入力シート!W637="","",基本情報入力シート!W637)</f>
        <v/>
      </c>
      <c r="M598" s="335" t="str">
        <f>IF(基本情報入力シート!X637="","",基本情報入力シート!X637)</f>
        <v/>
      </c>
      <c r="N598" s="339" t="str">
        <f>IF(基本情報入力シート!Y637="","",基本情報入力シート!Y637)</f>
        <v/>
      </c>
      <c r="O598" s="44"/>
      <c r="P598" s="1011"/>
      <c r="Q598" s="1011"/>
      <c r="R598" s="475" t="str">
        <f>IFERROR(IF(OR('別紙様式3-2（４・５月）'!Z600="ベア加算",'別紙様式3-2（４・５月）'!R600=""),"",P598*VLOOKUP(N598,【参考】数式用!$AD$2:$AH$37,MATCH(O598,【参考】数式用!$K$4:$N$4,0)+1,0)),"")</f>
        <v/>
      </c>
      <c r="S598" s="54"/>
      <c r="T598" s="1011"/>
      <c r="U598" s="1011"/>
      <c r="V598" s="483" t="str">
        <f>IFERROR(IF(AND('別紙様式3-2（４・５月）'!O600="",O598&lt;&gt;""),P598,P598*VLOOKUP(AF598,【参考】数式用4!$EY$3:$GF$106,MATCH(N598,【参考】数式用4!$EY$2:$GF$2,0))),"")</f>
        <v/>
      </c>
      <c r="W598" s="44"/>
      <c r="X598" s="464"/>
      <c r="Y598" s="992" t="str">
        <f>IFERROR(IF(OR('別紙様式3-2（４・５月）'!R600="",'別紙様式3-2（４・５月）'!Z600="ベア加算"),"",X598*VLOOKUP(N598,【参考】数式用!$AD$2:$AH$37,MATCH(W598,【参考】数式用!$K$4:$N$4,0)+1,0)),"")</f>
        <v/>
      </c>
      <c r="Z598" s="992"/>
      <c r="AA598" s="54"/>
      <c r="AB598" s="464"/>
      <c r="AC598" s="340" t="str">
        <f>IFERROR(IF(AND('別紙様式3-2（４・５月）'!O600="",W598&lt;&gt;"",W598&lt;&gt;"―"),X598,X598*VLOOKUP(AG598,【参考】数式用4!$EY$3:$GF$106,MATCH(N598,【参考】数式用4!$EY$2:$GF$2,0))),"")</f>
        <v/>
      </c>
      <c r="AD598" s="462" t="str">
        <f t="shared" si="18"/>
        <v/>
      </c>
      <c r="AE598" s="420" t="str">
        <f t="shared" si="19"/>
        <v/>
      </c>
      <c r="AF598" s="333" t="str">
        <f>IF(O598="","",'別紙様式3-2（４・５月）'!O600&amp;'別紙様式3-2（４・５月）'!P600&amp;'別紙様式3-2（４・５月）'!Q600&amp;"から"&amp;O598)</f>
        <v/>
      </c>
      <c r="AG598" s="333" t="str">
        <f>IF(OR(W598="",W598="―"),"",'別紙様式3-2（４・５月）'!O600&amp;'別紙様式3-2（４・５月）'!P600&amp;'別紙様式3-2（４・５月）'!Q600&amp;"から"&amp;W598)</f>
        <v/>
      </c>
      <c r="AH598" s="306"/>
      <c r="AI598" s="306"/>
      <c r="AJ598" s="306"/>
      <c r="AK598" s="306"/>
      <c r="AL598" s="306"/>
      <c r="AM598" s="306"/>
      <c r="AN598" s="306"/>
      <c r="AO598" s="306"/>
    </row>
    <row r="599" spans="1:41" customFormat="1" ht="25" customHeight="1">
      <c r="A599" s="334">
        <v>581</v>
      </c>
      <c r="B599" s="909" t="str">
        <f>IF(基本情報入力シート!C638="","",基本情報入力シート!C638)</f>
        <v/>
      </c>
      <c r="C599" s="909"/>
      <c r="D599" s="909"/>
      <c r="E599" s="909"/>
      <c r="F599" s="909"/>
      <c r="G599" s="909"/>
      <c r="H599" s="909"/>
      <c r="I599" s="909"/>
      <c r="J599" s="325" t="str">
        <f>IF(基本情報入力シート!M638="","",基本情報入力シート!M638)</f>
        <v/>
      </c>
      <c r="K599" s="325" t="str">
        <f>IF(基本情報入力シート!R638="","",基本情報入力シート!R638)</f>
        <v/>
      </c>
      <c r="L599" s="325" t="str">
        <f>IF(基本情報入力シート!W638="","",基本情報入力シート!W638)</f>
        <v/>
      </c>
      <c r="M599" s="335" t="str">
        <f>IF(基本情報入力シート!X638="","",基本情報入力シート!X638)</f>
        <v/>
      </c>
      <c r="N599" s="339" t="str">
        <f>IF(基本情報入力シート!Y638="","",基本情報入力シート!Y638)</f>
        <v/>
      </c>
      <c r="O599" s="44"/>
      <c r="P599" s="1011"/>
      <c r="Q599" s="1011"/>
      <c r="R599" s="475" t="str">
        <f>IFERROR(IF(OR('別紙様式3-2（４・５月）'!Z601="ベア加算",'別紙様式3-2（４・５月）'!R601=""),"",P599*VLOOKUP(N599,【参考】数式用!$AD$2:$AH$37,MATCH(O599,【参考】数式用!$K$4:$N$4,0)+1,0)),"")</f>
        <v/>
      </c>
      <c r="S599" s="54"/>
      <c r="T599" s="1011"/>
      <c r="U599" s="1011"/>
      <c r="V599" s="483" t="str">
        <f>IFERROR(IF(AND('別紙様式3-2（４・５月）'!O601="",O599&lt;&gt;""),P599,P599*VLOOKUP(AF599,【参考】数式用4!$EY$3:$GF$106,MATCH(N599,【参考】数式用4!$EY$2:$GF$2,0))),"")</f>
        <v/>
      </c>
      <c r="W599" s="44"/>
      <c r="X599" s="464"/>
      <c r="Y599" s="992" t="str">
        <f>IFERROR(IF(OR('別紙様式3-2（４・５月）'!R601="",'別紙様式3-2（４・５月）'!Z601="ベア加算"),"",X599*VLOOKUP(N599,【参考】数式用!$AD$2:$AH$37,MATCH(W599,【参考】数式用!$K$4:$N$4,0)+1,0)),"")</f>
        <v/>
      </c>
      <c r="Z599" s="992"/>
      <c r="AA599" s="54"/>
      <c r="AB599" s="464"/>
      <c r="AC599" s="340" t="str">
        <f>IFERROR(IF(AND('別紙様式3-2（４・５月）'!O601="",W599&lt;&gt;"",W599&lt;&gt;"―"),X599,X599*VLOOKUP(AG599,【参考】数式用4!$EY$3:$GF$106,MATCH(N599,【参考】数式用4!$EY$2:$GF$2,0))),"")</f>
        <v/>
      </c>
      <c r="AD599" s="462" t="str">
        <f t="shared" si="18"/>
        <v/>
      </c>
      <c r="AE599" s="420" t="str">
        <f t="shared" si="19"/>
        <v/>
      </c>
      <c r="AF599" s="333" t="str">
        <f>IF(O599="","",'別紙様式3-2（４・５月）'!O601&amp;'別紙様式3-2（４・５月）'!P601&amp;'別紙様式3-2（４・５月）'!Q601&amp;"から"&amp;O599)</f>
        <v/>
      </c>
      <c r="AG599" s="333" t="str">
        <f>IF(OR(W599="",W599="―"),"",'別紙様式3-2（４・５月）'!O601&amp;'別紙様式3-2（４・５月）'!P601&amp;'別紙様式3-2（４・５月）'!Q601&amp;"から"&amp;W599)</f>
        <v/>
      </c>
      <c r="AH599" s="306"/>
      <c r="AI599" s="306"/>
      <c r="AJ599" s="306"/>
      <c r="AK599" s="306"/>
      <c r="AL599" s="306"/>
      <c r="AM599" s="306"/>
      <c r="AN599" s="306"/>
      <c r="AO599" s="306"/>
    </row>
    <row r="600" spans="1:41" customFormat="1" ht="25" customHeight="1">
      <c r="A600" s="334">
        <v>582</v>
      </c>
      <c r="B600" s="909" t="str">
        <f>IF(基本情報入力シート!C639="","",基本情報入力シート!C639)</f>
        <v/>
      </c>
      <c r="C600" s="909"/>
      <c r="D600" s="909"/>
      <c r="E600" s="909"/>
      <c r="F600" s="909"/>
      <c r="G600" s="909"/>
      <c r="H600" s="909"/>
      <c r="I600" s="909"/>
      <c r="J600" s="325" t="str">
        <f>IF(基本情報入力シート!M639="","",基本情報入力シート!M639)</f>
        <v/>
      </c>
      <c r="K600" s="325" t="str">
        <f>IF(基本情報入力シート!R639="","",基本情報入力シート!R639)</f>
        <v/>
      </c>
      <c r="L600" s="325" t="str">
        <f>IF(基本情報入力シート!W639="","",基本情報入力シート!W639)</f>
        <v/>
      </c>
      <c r="M600" s="335" t="str">
        <f>IF(基本情報入力シート!X639="","",基本情報入力シート!X639)</f>
        <v/>
      </c>
      <c r="N600" s="339" t="str">
        <f>IF(基本情報入力シート!Y639="","",基本情報入力シート!Y639)</f>
        <v/>
      </c>
      <c r="O600" s="44"/>
      <c r="P600" s="1011"/>
      <c r="Q600" s="1011"/>
      <c r="R600" s="475" t="str">
        <f>IFERROR(IF(OR('別紙様式3-2（４・５月）'!Z602="ベア加算",'別紙様式3-2（４・５月）'!R602=""),"",P600*VLOOKUP(N600,【参考】数式用!$AD$2:$AH$37,MATCH(O600,【参考】数式用!$K$4:$N$4,0)+1,0)),"")</f>
        <v/>
      </c>
      <c r="S600" s="54"/>
      <c r="T600" s="1011"/>
      <c r="U600" s="1011"/>
      <c r="V600" s="483" t="str">
        <f>IFERROR(IF(AND('別紙様式3-2（４・５月）'!O602="",O600&lt;&gt;""),P600,P600*VLOOKUP(AF600,【参考】数式用4!$EY$3:$GF$106,MATCH(N600,【参考】数式用4!$EY$2:$GF$2,0))),"")</f>
        <v/>
      </c>
      <c r="W600" s="44"/>
      <c r="X600" s="464"/>
      <c r="Y600" s="992" t="str">
        <f>IFERROR(IF(OR('別紙様式3-2（４・５月）'!R602="",'別紙様式3-2（４・５月）'!Z602="ベア加算"),"",X600*VLOOKUP(N600,【参考】数式用!$AD$2:$AH$37,MATCH(W600,【参考】数式用!$K$4:$N$4,0)+1,0)),"")</f>
        <v/>
      </c>
      <c r="Z600" s="992"/>
      <c r="AA600" s="54"/>
      <c r="AB600" s="464"/>
      <c r="AC600" s="340" t="str">
        <f>IFERROR(IF(AND('別紙様式3-2（４・５月）'!O602="",W600&lt;&gt;"",W600&lt;&gt;"―"),X600,X600*VLOOKUP(AG600,【参考】数式用4!$EY$3:$GF$106,MATCH(N600,【参考】数式用4!$EY$2:$GF$2,0))),"")</f>
        <v/>
      </c>
      <c r="AD600" s="462" t="str">
        <f t="shared" si="18"/>
        <v/>
      </c>
      <c r="AE600" s="420" t="str">
        <f t="shared" si="19"/>
        <v/>
      </c>
      <c r="AF600" s="333" t="str">
        <f>IF(O600="","",'別紙様式3-2（４・５月）'!O602&amp;'別紙様式3-2（４・５月）'!P602&amp;'別紙様式3-2（４・５月）'!Q602&amp;"から"&amp;O600)</f>
        <v/>
      </c>
      <c r="AG600" s="333" t="str">
        <f>IF(OR(W600="",W600="―"),"",'別紙様式3-2（４・５月）'!O602&amp;'別紙様式3-2（４・５月）'!P602&amp;'別紙様式3-2（４・５月）'!Q602&amp;"から"&amp;W600)</f>
        <v/>
      </c>
      <c r="AH600" s="306"/>
      <c r="AI600" s="306"/>
      <c r="AJ600" s="306"/>
      <c r="AK600" s="306"/>
      <c r="AL600" s="306"/>
      <c r="AM600" s="306"/>
      <c r="AN600" s="306"/>
      <c r="AO600" s="306"/>
    </row>
    <row r="601" spans="1:41" customFormat="1" ht="25" customHeight="1">
      <c r="A601" s="334">
        <v>583</v>
      </c>
      <c r="B601" s="909" t="str">
        <f>IF(基本情報入力シート!C640="","",基本情報入力シート!C640)</f>
        <v/>
      </c>
      <c r="C601" s="909"/>
      <c r="D601" s="909"/>
      <c r="E601" s="909"/>
      <c r="F601" s="909"/>
      <c r="G601" s="909"/>
      <c r="H601" s="909"/>
      <c r="I601" s="909"/>
      <c r="J601" s="325" t="str">
        <f>IF(基本情報入力シート!M640="","",基本情報入力シート!M640)</f>
        <v/>
      </c>
      <c r="K601" s="325" t="str">
        <f>IF(基本情報入力シート!R640="","",基本情報入力シート!R640)</f>
        <v/>
      </c>
      <c r="L601" s="325" t="str">
        <f>IF(基本情報入力シート!W640="","",基本情報入力シート!W640)</f>
        <v/>
      </c>
      <c r="M601" s="335" t="str">
        <f>IF(基本情報入力シート!X640="","",基本情報入力シート!X640)</f>
        <v/>
      </c>
      <c r="N601" s="339" t="str">
        <f>IF(基本情報入力シート!Y640="","",基本情報入力シート!Y640)</f>
        <v/>
      </c>
      <c r="O601" s="44"/>
      <c r="P601" s="1011"/>
      <c r="Q601" s="1011"/>
      <c r="R601" s="475" t="str">
        <f>IFERROR(IF(OR('別紙様式3-2（４・５月）'!Z603="ベア加算",'別紙様式3-2（４・５月）'!R603=""),"",P601*VLOOKUP(N601,【参考】数式用!$AD$2:$AH$37,MATCH(O601,【参考】数式用!$K$4:$N$4,0)+1,0)),"")</f>
        <v/>
      </c>
      <c r="S601" s="54"/>
      <c r="T601" s="1011"/>
      <c r="U601" s="1011"/>
      <c r="V601" s="483" t="str">
        <f>IFERROR(IF(AND('別紙様式3-2（４・５月）'!O603="",O601&lt;&gt;""),P601,P601*VLOOKUP(AF601,【参考】数式用4!$EY$3:$GF$106,MATCH(N601,【参考】数式用4!$EY$2:$GF$2,0))),"")</f>
        <v/>
      </c>
      <c r="W601" s="44"/>
      <c r="X601" s="464"/>
      <c r="Y601" s="992" t="str">
        <f>IFERROR(IF(OR('別紙様式3-2（４・５月）'!R603="",'別紙様式3-2（４・５月）'!Z603="ベア加算"),"",X601*VLOOKUP(N601,【参考】数式用!$AD$2:$AH$37,MATCH(W601,【参考】数式用!$K$4:$N$4,0)+1,0)),"")</f>
        <v/>
      </c>
      <c r="Z601" s="992"/>
      <c r="AA601" s="54"/>
      <c r="AB601" s="464"/>
      <c r="AC601" s="340" t="str">
        <f>IFERROR(IF(AND('別紙様式3-2（４・５月）'!O603="",W601&lt;&gt;"",W601&lt;&gt;"―"),X601,X601*VLOOKUP(AG601,【参考】数式用4!$EY$3:$GF$106,MATCH(N601,【参考】数式用4!$EY$2:$GF$2,0))),"")</f>
        <v/>
      </c>
      <c r="AD601" s="462" t="str">
        <f t="shared" si="18"/>
        <v/>
      </c>
      <c r="AE601" s="420" t="str">
        <f t="shared" si="19"/>
        <v/>
      </c>
      <c r="AF601" s="333" t="str">
        <f>IF(O601="","",'別紙様式3-2（４・５月）'!O603&amp;'別紙様式3-2（４・５月）'!P603&amp;'別紙様式3-2（４・５月）'!Q603&amp;"から"&amp;O601)</f>
        <v/>
      </c>
      <c r="AG601" s="333" t="str">
        <f>IF(OR(W601="",W601="―"),"",'別紙様式3-2（４・５月）'!O603&amp;'別紙様式3-2（４・５月）'!P603&amp;'別紙様式3-2（４・５月）'!Q603&amp;"から"&amp;W601)</f>
        <v/>
      </c>
      <c r="AH601" s="306"/>
      <c r="AI601" s="306"/>
      <c r="AJ601" s="306"/>
      <c r="AK601" s="306"/>
      <c r="AL601" s="306"/>
      <c r="AM601" s="306"/>
      <c r="AN601" s="306"/>
      <c r="AO601" s="306"/>
    </row>
    <row r="602" spans="1:41" customFormat="1" ht="25" customHeight="1">
      <c r="A602" s="334">
        <v>584</v>
      </c>
      <c r="B602" s="909" t="str">
        <f>IF(基本情報入力シート!C641="","",基本情報入力シート!C641)</f>
        <v/>
      </c>
      <c r="C602" s="909"/>
      <c r="D602" s="909"/>
      <c r="E602" s="909"/>
      <c r="F602" s="909"/>
      <c r="G602" s="909"/>
      <c r="H602" s="909"/>
      <c r="I602" s="909"/>
      <c r="J602" s="325" t="str">
        <f>IF(基本情報入力シート!M641="","",基本情報入力シート!M641)</f>
        <v/>
      </c>
      <c r="K602" s="325" t="str">
        <f>IF(基本情報入力シート!R641="","",基本情報入力シート!R641)</f>
        <v/>
      </c>
      <c r="L602" s="325" t="str">
        <f>IF(基本情報入力シート!W641="","",基本情報入力シート!W641)</f>
        <v/>
      </c>
      <c r="M602" s="335" t="str">
        <f>IF(基本情報入力シート!X641="","",基本情報入力シート!X641)</f>
        <v/>
      </c>
      <c r="N602" s="339" t="str">
        <f>IF(基本情報入力シート!Y641="","",基本情報入力シート!Y641)</f>
        <v/>
      </c>
      <c r="O602" s="44"/>
      <c r="P602" s="1011"/>
      <c r="Q602" s="1011"/>
      <c r="R602" s="475" t="str">
        <f>IFERROR(IF(OR('別紙様式3-2（４・５月）'!Z604="ベア加算",'別紙様式3-2（４・５月）'!R604=""),"",P602*VLOOKUP(N602,【参考】数式用!$AD$2:$AH$37,MATCH(O602,【参考】数式用!$K$4:$N$4,0)+1,0)),"")</f>
        <v/>
      </c>
      <c r="S602" s="54"/>
      <c r="T602" s="1011"/>
      <c r="U602" s="1011"/>
      <c r="V602" s="483" t="str">
        <f>IFERROR(IF(AND('別紙様式3-2（４・５月）'!O604="",O602&lt;&gt;""),P602,P602*VLOOKUP(AF602,【参考】数式用4!$EY$3:$GF$106,MATCH(N602,【参考】数式用4!$EY$2:$GF$2,0))),"")</f>
        <v/>
      </c>
      <c r="W602" s="44"/>
      <c r="X602" s="464"/>
      <c r="Y602" s="992" t="str">
        <f>IFERROR(IF(OR('別紙様式3-2（４・５月）'!R604="",'別紙様式3-2（４・５月）'!Z604="ベア加算"),"",X602*VLOOKUP(N602,【参考】数式用!$AD$2:$AH$37,MATCH(W602,【参考】数式用!$K$4:$N$4,0)+1,0)),"")</f>
        <v/>
      </c>
      <c r="Z602" s="992"/>
      <c r="AA602" s="54"/>
      <c r="AB602" s="464"/>
      <c r="AC602" s="340" t="str">
        <f>IFERROR(IF(AND('別紙様式3-2（４・５月）'!O604="",W602&lt;&gt;"",W602&lt;&gt;"―"),X602,X602*VLOOKUP(AG602,【参考】数式用4!$EY$3:$GF$106,MATCH(N602,【参考】数式用4!$EY$2:$GF$2,0))),"")</f>
        <v/>
      </c>
      <c r="AD602" s="462" t="str">
        <f t="shared" si="18"/>
        <v/>
      </c>
      <c r="AE602" s="420" t="str">
        <f t="shared" si="19"/>
        <v/>
      </c>
      <c r="AF602" s="333" t="str">
        <f>IF(O602="","",'別紙様式3-2（４・５月）'!O604&amp;'別紙様式3-2（４・５月）'!P604&amp;'別紙様式3-2（４・５月）'!Q604&amp;"から"&amp;O602)</f>
        <v/>
      </c>
      <c r="AG602" s="333" t="str">
        <f>IF(OR(W602="",W602="―"),"",'別紙様式3-2（４・５月）'!O604&amp;'別紙様式3-2（４・５月）'!P604&amp;'別紙様式3-2（４・５月）'!Q604&amp;"から"&amp;W602)</f>
        <v/>
      </c>
      <c r="AH602" s="306"/>
      <c r="AI602" s="306"/>
      <c r="AJ602" s="306"/>
      <c r="AK602" s="306"/>
      <c r="AL602" s="306"/>
      <c r="AM602" s="306"/>
      <c r="AN602" s="306"/>
      <c r="AO602" s="306"/>
    </row>
    <row r="603" spans="1:41" customFormat="1" ht="25" customHeight="1">
      <c r="A603" s="334">
        <v>585</v>
      </c>
      <c r="B603" s="909" t="str">
        <f>IF(基本情報入力シート!C642="","",基本情報入力シート!C642)</f>
        <v/>
      </c>
      <c r="C603" s="909"/>
      <c r="D603" s="909"/>
      <c r="E603" s="909"/>
      <c r="F603" s="909"/>
      <c r="G603" s="909"/>
      <c r="H603" s="909"/>
      <c r="I603" s="909"/>
      <c r="J603" s="325" t="str">
        <f>IF(基本情報入力シート!M642="","",基本情報入力シート!M642)</f>
        <v/>
      </c>
      <c r="K603" s="325" t="str">
        <f>IF(基本情報入力シート!R642="","",基本情報入力シート!R642)</f>
        <v/>
      </c>
      <c r="L603" s="325" t="str">
        <f>IF(基本情報入力シート!W642="","",基本情報入力シート!W642)</f>
        <v/>
      </c>
      <c r="M603" s="335" t="str">
        <f>IF(基本情報入力シート!X642="","",基本情報入力シート!X642)</f>
        <v/>
      </c>
      <c r="N603" s="339" t="str">
        <f>IF(基本情報入力シート!Y642="","",基本情報入力シート!Y642)</f>
        <v/>
      </c>
      <c r="O603" s="44"/>
      <c r="P603" s="1011"/>
      <c r="Q603" s="1011"/>
      <c r="R603" s="475" t="str">
        <f>IFERROR(IF(OR('別紙様式3-2（４・５月）'!Z605="ベア加算",'別紙様式3-2（４・５月）'!R605=""),"",P603*VLOOKUP(N603,【参考】数式用!$AD$2:$AH$37,MATCH(O603,【参考】数式用!$K$4:$N$4,0)+1,0)),"")</f>
        <v/>
      </c>
      <c r="S603" s="54"/>
      <c r="T603" s="1011"/>
      <c r="U603" s="1011"/>
      <c r="V603" s="483" t="str">
        <f>IFERROR(IF(AND('別紙様式3-2（４・５月）'!O605="",O603&lt;&gt;""),P603,P603*VLOOKUP(AF603,【参考】数式用4!$EY$3:$GF$106,MATCH(N603,【参考】数式用4!$EY$2:$GF$2,0))),"")</f>
        <v/>
      </c>
      <c r="W603" s="44"/>
      <c r="X603" s="464"/>
      <c r="Y603" s="992" t="str">
        <f>IFERROR(IF(OR('別紙様式3-2（４・５月）'!R605="",'別紙様式3-2（４・５月）'!Z605="ベア加算"),"",X603*VLOOKUP(N603,【参考】数式用!$AD$2:$AH$37,MATCH(W603,【参考】数式用!$K$4:$N$4,0)+1,0)),"")</f>
        <v/>
      </c>
      <c r="Z603" s="992"/>
      <c r="AA603" s="54"/>
      <c r="AB603" s="464"/>
      <c r="AC603" s="340" t="str">
        <f>IFERROR(IF(AND('別紙様式3-2（４・５月）'!O605="",W603&lt;&gt;"",W603&lt;&gt;"―"),X603,X603*VLOOKUP(AG603,【参考】数式用4!$EY$3:$GF$106,MATCH(N603,【参考】数式用4!$EY$2:$GF$2,0))),"")</f>
        <v/>
      </c>
      <c r="AD603" s="462" t="str">
        <f t="shared" si="18"/>
        <v/>
      </c>
      <c r="AE603" s="420" t="str">
        <f t="shared" si="19"/>
        <v/>
      </c>
      <c r="AF603" s="333" t="str">
        <f>IF(O603="","",'別紙様式3-2（４・５月）'!O605&amp;'別紙様式3-2（４・５月）'!P605&amp;'別紙様式3-2（４・５月）'!Q605&amp;"から"&amp;O603)</f>
        <v/>
      </c>
      <c r="AG603" s="333" t="str">
        <f>IF(OR(W603="",W603="―"),"",'別紙様式3-2（４・５月）'!O605&amp;'別紙様式3-2（４・５月）'!P605&amp;'別紙様式3-2（４・５月）'!Q605&amp;"から"&amp;W603)</f>
        <v/>
      </c>
      <c r="AH603" s="306"/>
      <c r="AI603" s="306"/>
      <c r="AJ603" s="306"/>
      <c r="AK603" s="306"/>
      <c r="AL603" s="306"/>
      <c r="AM603" s="306"/>
      <c r="AN603" s="306"/>
      <c r="AO603" s="306"/>
    </row>
    <row r="604" spans="1:41" customFormat="1" ht="25" customHeight="1">
      <c r="A604" s="334">
        <v>586</v>
      </c>
      <c r="B604" s="909" t="str">
        <f>IF(基本情報入力シート!C643="","",基本情報入力シート!C643)</f>
        <v/>
      </c>
      <c r="C604" s="909"/>
      <c r="D604" s="909"/>
      <c r="E604" s="909"/>
      <c r="F604" s="909"/>
      <c r="G604" s="909"/>
      <c r="H604" s="909"/>
      <c r="I604" s="909"/>
      <c r="J604" s="325" t="str">
        <f>IF(基本情報入力シート!M643="","",基本情報入力シート!M643)</f>
        <v/>
      </c>
      <c r="K604" s="325" t="str">
        <f>IF(基本情報入力シート!R643="","",基本情報入力シート!R643)</f>
        <v/>
      </c>
      <c r="L604" s="325" t="str">
        <f>IF(基本情報入力シート!W643="","",基本情報入力シート!W643)</f>
        <v/>
      </c>
      <c r="M604" s="335" t="str">
        <f>IF(基本情報入力シート!X643="","",基本情報入力シート!X643)</f>
        <v/>
      </c>
      <c r="N604" s="339" t="str">
        <f>IF(基本情報入力シート!Y643="","",基本情報入力シート!Y643)</f>
        <v/>
      </c>
      <c r="O604" s="44"/>
      <c r="P604" s="1011"/>
      <c r="Q604" s="1011"/>
      <c r="R604" s="475" t="str">
        <f>IFERROR(IF(OR('別紙様式3-2（４・５月）'!Z606="ベア加算",'別紙様式3-2（４・５月）'!R606=""),"",P604*VLOOKUP(N604,【参考】数式用!$AD$2:$AH$37,MATCH(O604,【参考】数式用!$K$4:$N$4,0)+1,0)),"")</f>
        <v/>
      </c>
      <c r="S604" s="54"/>
      <c r="T604" s="1011"/>
      <c r="U604" s="1011"/>
      <c r="V604" s="483" t="str">
        <f>IFERROR(IF(AND('別紙様式3-2（４・５月）'!O606="",O604&lt;&gt;""),P604,P604*VLOOKUP(AF604,【参考】数式用4!$EY$3:$GF$106,MATCH(N604,【参考】数式用4!$EY$2:$GF$2,0))),"")</f>
        <v/>
      </c>
      <c r="W604" s="44"/>
      <c r="X604" s="464"/>
      <c r="Y604" s="992" t="str">
        <f>IFERROR(IF(OR('別紙様式3-2（４・５月）'!R606="",'別紙様式3-2（４・５月）'!Z606="ベア加算"),"",X604*VLOOKUP(N604,【参考】数式用!$AD$2:$AH$37,MATCH(W604,【参考】数式用!$K$4:$N$4,0)+1,0)),"")</f>
        <v/>
      </c>
      <c r="Z604" s="992"/>
      <c r="AA604" s="54"/>
      <c r="AB604" s="464"/>
      <c r="AC604" s="340" t="str">
        <f>IFERROR(IF(AND('別紙様式3-2（４・５月）'!O606="",W604&lt;&gt;"",W604&lt;&gt;"―"),X604,X604*VLOOKUP(AG604,【参考】数式用4!$EY$3:$GF$106,MATCH(N604,【参考】数式用4!$EY$2:$GF$2,0))),"")</f>
        <v/>
      </c>
      <c r="AD604" s="462" t="str">
        <f t="shared" si="18"/>
        <v/>
      </c>
      <c r="AE604" s="420" t="str">
        <f t="shared" si="19"/>
        <v/>
      </c>
      <c r="AF604" s="333" t="str">
        <f>IF(O604="","",'別紙様式3-2（４・５月）'!O606&amp;'別紙様式3-2（４・５月）'!P606&amp;'別紙様式3-2（４・５月）'!Q606&amp;"から"&amp;O604)</f>
        <v/>
      </c>
      <c r="AG604" s="333" t="str">
        <f>IF(OR(W604="",W604="―"),"",'別紙様式3-2（４・５月）'!O606&amp;'別紙様式3-2（４・５月）'!P606&amp;'別紙様式3-2（４・５月）'!Q606&amp;"から"&amp;W604)</f>
        <v/>
      </c>
      <c r="AH604" s="306"/>
      <c r="AI604" s="306"/>
      <c r="AJ604" s="306"/>
      <c r="AK604" s="306"/>
      <c r="AL604" s="306"/>
      <c r="AM604" s="306"/>
      <c r="AN604" s="306"/>
      <c r="AO604" s="306"/>
    </row>
    <row r="605" spans="1:41" customFormat="1" ht="25" customHeight="1">
      <c r="A605" s="334">
        <v>587</v>
      </c>
      <c r="B605" s="909" t="str">
        <f>IF(基本情報入力シート!C644="","",基本情報入力シート!C644)</f>
        <v/>
      </c>
      <c r="C605" s="909"/>
      <c r="D605" s="909"/>
      <c r="E605" s="909"/>
      <c r="F605" s="909"/>
      <c r="G605" s="909"/>
      <c r="H605" s="909"/>
      <c r="I605" s="909"/>
      <c r="J605" s="325" t="str">
        <f>IF(基本情報入力シート!M644="","",基本情報入力シート!M644)</f>
        <v/>
      </c>
      <c r="K605" s="325" t="str">
        <f>IF(基本情報入力シート!R644="","",基本情報入力シート!R644)</f>
        <v/>
      </c>
      <c r="L605" s="325" t="str">
        <f>IF(基本情報入力シート!W644="","",基本情報入力シート!W644)</f>
        <v/>
      </c>
      <c r="M605" s="335" t="str">
        <f>IF(基本情報入力シート!X644="","",基本情報入力シート!X644)</f>
        <v/>
      </c>
      <c r="N605" s="339" t="str">
        <f>IF(基本情報入力シート!Y644="","",基本情報入力シート!Y644)</f>
        <v/>
      </c>
      <c r="O605" s="44"/>
      <c r="P605" s="1011"/>
      <c r="Q605" s="1011"/>
      <c r="R605" s="475" t="str">
        <f>IFERROR(IF(OR('別紙様式3-2（４・５月）'!Z607="ベア加算",'別紙様式3-2（４・５月）'!R607=""),"",P605*VLOOKUP(N605,【参考】数式用!$AD$2:$AH$37,MATCH(O605,【参考】数式用!$K$4:$N$4,0)+1,0)),"")</f>
        <v/>
      </c>
      <c r="S605" s="54"/>
      <c r="T605" s="1011"/>
      <c r="U605" s="1011"/>
      <c r="V605" s="483" t="str">
        <f>IFERROR(IF(AND('別紙様式3-2（４・５月）'!O607="",O605&lt;&gt;""),P605,P605*VLOOKUP(AF605,【参考】数式用4!$EY$3:$GF$106,MATCH(N605,【参考】数式用4!$EY$2:$GF$2,0))),"")</f>
        <v/>
      </c>
      <c r="W605" s="44"/>
      <c r="X605" s="464"/>
      <c r="Y605" s="992" t="str">
        <f>IFERROR(IF(OR('別紙様式3-2（４・５月）'!R607="",'別紙様式3-2（４・５月）'!Z607="ベア加算"),"",X605*VLOOKUP(N605,【参考】数式用!$AD$2:$AH$37,MATCH(W605,【参考】数式用!$K$4:$N$4,0)+1,0)),"")</f>
        <v/>
      </c>
      <c r="Z605" s="992"/>
      <c r="AA605" s="54"/>
      <c r="AB605" s="464"/>
      <c r="AC605" s="340" t="str">
        <f>IFERROR(IF(AND('別紙様式3-2（４・５月）'!O607="",W605&lt;&gt;"",W605&lt;&gt;"―"),X605,X605*VLOOKUP(AG605,【参考】数式用4!$EY$3:$GF$106,MATCH(N605,【参考】数式用4!$EY$2:$GF$2,0))),"")</f>
        <v/>
      </c>
      <c r="AD605" s="462" t="str">
        <f t="shared" si="18"/>
        <v/>
      </c>
      <c r="AE605" s="420" t="str">
        <f t="shared" si="19"/>
        <v/>
      </c>
      <c r="AF605" s="333" t="str">
        <f>IF(O605="","",'別紙様式3-2（４・５月）'!O607&amp;'別紙様式3-2（４・５月）'!P607&amp;'別紙様式3-2（４・５月）'!Q607&amp;"から"&amp;O605)</f>
        <v/>
      </c>
      <c r="AG605" s="333" t="str">
        <f>IF(OR(W605="",W605="―"),"",'別紙様式3-2（４・５月）'!O607&amp;'別紙様式3-2（４・５月）'!P607&amp;'別紙様式3-2（４・５月）'!Q607&amp;"から"&amp;W605)</f>
        <v/>
      </c>
      <c r="AH605" s="306"/>
      <c r="AI605" s="306"/>
      <c r="AJ605" s="306"/>
      <c r="AK605" s="306"/>
      <c r="AL605" s="306"/>
      <c r="AM605" s="306"/>
      <c r="AN605" s="306"/>
      <c r="AO605" s="306"/>
    </row>
    <row r="606" spans="1:41" customFormat="1" ht="25" customHeight="1">
      <c r="A606" s="334">
        <v>588</v>
      </c>
      <c r="B606" s="909" t="str">
        <f>IF(基本情報入力シート!C645="","",基本情報入力シート!C645)</f>
        <v/>
      </c>
      <c r="C606" s="909"/>
      <c r="D606" s="909"/>
      <c r="E606" s="909"/>
      <c r="F606" s="909"/>
      <c r="G606" s="909"/>
      <c r="H606" s="909"/>
      <c r="I606" s="909"/>
      <c r="J606" s="325" t="str">
        <f>IF(基本情報入力シート!M645="","",基本情報入力シート!M645)</f>
        <v/>
      </c>
      <c r="K606" s="325" t="str">
        <f>IF(基本情報入力シート!R645="","",基本情報入力シート!R645)</f>
        <v/>
      </c>
      <c r="L606" s="325" t="str">
        <f>IF(基本情報入力シート!W645="","",基本情報入力シート!W645)</f>
        <v/>
      </c>
      <c r="M606" s="335" t="str">
        <f>IF(基本情報入力シート!X645="","",基本情報入力シート!X645)</f>
        <v/>
      </c>
      <c r="N606" s="339" t="str">
        <f>IF(基本情報入力シート!Y645="","",基本情報入力シート!Y645)</f>
        <v/>
      </c>
      <c r="O606" s="44"/>
      <c r="P606" s="1011"/>
      <c r="Q606" s="1011"/>
      <c r="R606" s="475" t="str">
        <f>IFERROR(IF(OR('別紙様式3-2（４・５月）'!Z608="ベア加算",'別紙様式3-2（４・５月）'!R608=""),"",P606*VLOOKUP(N606,【参考】数式用!$AD$2:$AH$37,MATCH(O606,【参考】数式用!$K$4:$N$4,0)+1,0)),"")</f>
        <v/>
      </c>
      <c r="S606" s="54"/>
      <c r="T606" s="1011"/>
      <c r="U606" s="1011"/>
      <c r="V606" s="483" t="str">
        <f>IFERROR(IF(AND('別紙様式3-2（４・５月）'!O608="",O606&lt;&gt;""),P606,P606*VLOOKUP(AF606,【参考】数式用4!$EY$3:$GF$106,MATCH(N606,【参考】数式用4!$EY$2:$GF$2,0))),"")</f>
        <v/>
      </c>
      <c r="W606" s="44"/>
      <c r="X606" s="464"/>
      <c r="Y606" s="992" t="str">
        <f>IFERROR(IF(OR('別紙様式3-2（４・５月）'!R608="",'別紙様式3-2（４・５月）'!Z608="ベア加算"),"",X606*VLOOKUP(N606,【参考】数式用!$AD$2:$AH$37,MATCH(W606,【参考】数式用!$K$4:$N$4,0)+1,0)),"")</f>
        <v/>
      </c>
      <c r="Z606" s="992"/>
      <c r="AA606" s="54"/>
      <c r="AB606" s="464"/>
      <c r="AC606" s="340" t="str">
        <f>IFERROR(IF(AND('別紙様式3-2（４・５月）'!O608="",W606&lt;&gt;"",W606&lt;&gt;"―"),X606,X606*VLOOKUP(AG606,【参考】数式用4!$EY$3:$GF$106,MATCH(N606,【参考】数式用4!$EY$2:$GF$2,0))),"")</f>
        <v/>
      </c>
      <c r="AD606" s="462" t="str">
        <f t="shared" si="18"/>
        <v/>
      </c>
      <c r="AE606" s="420" t="str">
        <f t="shared" si="19"/>
        <v/>
      </c>
      <c r="AF606" s="333" t="str">
        <f>IF(O606="","",'別紙様式3-2（４・５月）'!O608&amp;'別紙様式3-2（４・５月）'!P608&amp;'別紙様式3-2（４・５月）'!Q608&amp;"から"&amp;O606)</f>
        <v/>
      </c>
      <c r="AG606" s="333" t="str">
        <f>IF(OR(W606="",W606="―"),"",'別紙様式3-2（４・５月）'!O608&amp;'別紙様式3-2（４・５月）'!P608&amp;'別紙様式3-2（４・５月）'!Q608&amp;"から"&amp;W606)</f>
        <v/>
      </c>
      <c r="AH606" s="306"/>
      <c r="AI606" s="306"/>
      <c r="AJ606" s="306"/>
      <c r="AK606" s="306"/>
      <c r="AL606" s="306"/>
      <c r="AM606" s="306"/>
      <c r="AN606" s="306"/>
      <c r="AO606" s="306"/>
    </row>
    <row r="607" spans="1:41" customFormat="1" ht="25" customHeight="1">
      <c r="A607" s="334">
        <v>589</v>
      </c>
      <c r="B607" s="909" t="str">
        <f>IF(基本情報入力シート!C646="","",基本情報入力シート!C646)</f>
        <v/>
      </c>
      <c r="C607" s="909"/>
      <c r="D607" s="909"/>
      <c r="E607" s="909"/>
      <c r="F607" s="909"/>
      <c r="G607" s="909"/>
      <c r="H607" s="909"/>
      <c r="I607" s="909"/>
      <c r="J607" s="325" t="str">
        <f>IF(基本情報入力シート!M646="","",基本情報入力シート!M646)</f>
        <v/>
      </c>
      <c r="K607" s="325" t="str">
        <f>IF(基本情報入力シート!R646="","",基本情報入力シート!R646)</f>
        <v/>
      </c>
      <c r="L607" s="325" t="str">
        <f>IF(基本情報入力シート!W646="","",基本情報入力シート!W646)</f>
        <v/>
      </c>
      <c r="M607" s="335" t="str">
        <f>IF(基本情報入力シート!X646="","",基本情報入力シート!X646)</f>
        <v/>
      </c>
      <c r="N607" s="339" t="str">
        <f>IF(基本情報入力シート!Y646="","",基本情報入力シート!Y646)</f>
        <v/>
      </c>
      <c r="O607" s="44"/>
      <c r="P607" s="1011"/>
      <c r="Q607" s="1011"/>
      <c r="R607" s="475" t="str">
        <f>IFERROR(IF(OR('別紙様式3-2（４・５月）'!Z609="ベア加算",'別紙様式3-2（４・５月）'!R609=""),"",P607*VLOOKUP(N607,【参考】数式用!$AD$2:$AH$37,MATCH(O607,【参考】数式用!$K$4:$N$4,0)+1,0)),"")</f>
        <v/>
      </c>
      <c r="S607" s="54"/>
      <c r="T607" s="1011"/>
      <c r="U607" s="1011"/>
      <c r="V607" s="483" t="str">
        <f>IFERROR(IF(AND('別紙様式3-2（４・５月）'!O609="",O607&lt;&gt;""),P607,P607*VLOOKUP(AF607,【参考】数式用4!$EY$3:$GF$106,MATCH(N607,【参考】数式用4!$EY$2:$GF$2,0))),"")</f>
        <v/>
      </c>
      <c r="W607" s="44"/>
      <c r="X607" s="464"/>
      <c r="Y607" s="992" t="str">
        <f>IFERROR(IF(OR('別紙様式3-2（４・５月）'!R609="",'別紙様式3-2（４・５月）'!Z609="ベア加算"),"",X607*VLOOKUP(N607,【参考】数式用!$AD$2:$AH$37,MATCH(W607,【参考】数式用!$K$4:$N$4,0)+1,0)),"")</f>
        <v/>
      </c>
      <c r="Z607" s="992"/>
      <c r="AA607" s="54"/>
      <c r="AB607" s="464"/>
      <c r="AC607" s="340" t="str">
        <f>IFERROR(IF(AND('別紙様式3-2（４・５月）'!O609="",W607&lt;&gt;"",W607&lt;&gt;"―"),X607,X607*VLOOKUP(AG607,【参考】数式用4!$EY$3:$GF$106,MATCH(N607,【参考】数式用4!$EY$2:$GF$2,0))),"")</f>
        <v/>
      </c>
      <c r="AD607" s="462" t="str">
        <f t="shared" si="18"/>
        <v/>
      </c>
      <c r="AE607" s="420" t="str">
        <f t="shared" si="19"/>
        <v/>
      </c>
      <c r="AF607" s="333" t="str">
        <f>IF(O607="","",'別紙様式3-2（４・５月）'!O609&amp;'別紙様式3-2（４・５月）'!P609&amp;'別紙様式3-2（４・５月）'!Q609&amp;"から"&amp;O607)</f>
        <v/>
      </c>
      <c r="AG607" s="333" t="str">
        <f>IF(OR(W607="",W607="―"),"",'別紙様式3-2（４・５月）'!O609&amp;'別紙様式3-2（４・５月）'!P609&amp;'別紙様式3-2（４・５月）'!Q609&amp;"から"&amp;W607)</f>
        <v/>
      </c>
      <c r="AH607" s="306"/>
      <c r="AI607" s="306"/>
      <c r="AJ607" s="306"/>
      <c r="AK607" s="306"/>
      <c r="AL607" s="306"/>
      <c r="AM607" s="306"/>
      <c r="AN607" s="306"/>
      <c r="AO607" s="306"/>
    </row>
    <row r="608" spans="1:41" customFormat="1" ht="25" customHeight="1">
      <c r="A608" s="334">
        <v>590</v>
      </c>
      <c r="B608" s="909" t="str">
        <f>IF(基本情報入力シート!C647="","",基本情報入力シート!C647)</f>
        <v/>
      </c>
      <c r="C608" s="909"/>
      <c r="D608" s="909"/>
      <c r="E608" s="909"/>
      <c r="F608" s="909"/>
      <c r="G608" s="909"/>
      <c r="H608" s="909"/>
      <c r="I608" s="909"/>
      <c r="J608" s="325" t="str">
        <f>IF(基本情報入力シート!M647="","",基本情報入力シート!M647)</f>
        <v/>
      </c>
      <c r="K608" s="325" t="str">
        <f>IF(基本情報入力シート!R647="","",基本情報入力シート!R647)</f>
        <v/>
      </c>
      <c r="L608" s="325" t="str">
        <f>IF(基本情報入力シート!W647="","",基本情報入力シート!W647)</f>
        <v/>
      </c>
      <c r="M608" s="335" t="str">
        <f>IF(基本情報入力シート!X647="","",基本情報入力シート!X647)</f>
        <v/>
      </c>
      <c r="N608" s="339" t="str">
        <f>IF(基本情報入力シート!Y647="","",基本情報入力シート!Y647)</f>
        <v/>
      </c>
      <c r="O608" s="44"/>
      <c r="P608" s="1011"/>
      <c r="Q608" s="1011"/>
      <c r="R608" s="475" t="str">
        <f>IFERROR(IF(OR('別紙様式3-2（４・５月）'!Z610="ベア加算",'別紙様式3-2（４・５月）'!R610=""),"",P608*VLOOKUP(N608,【参考】数式用!$AD$2:$AH$37,MATCH(O608,【参考】数式用!$K$4:$N$4,0)+1,0)),"")</f>
        <v/>
      </c>
      <c r="S608" s="54"/>
      <c r="T608" s="1011"/>
      <c r="U608" s="1011"/>
      <c r="V608" s="483" t="str">
        <f>IFERROR(IF(AND('別紙様式3-2（４・５月）'!O610="",O608&lt;&gt;""),P608,P608*VLOOKUP(AF608,【参考】数式用4!$EY$3:$GF$106,MATCH(N608,【参考】数式用4!$EY$2:$GF$2,0))),"")</f>
        <v/>
      </c>
      <c r="W608" s="44"/>
      <c r="X608" s="464"/>
      <c r="Y608" s="992" t="str">
        <f>IFERROR(IF(OR('別紙様式3-2（４・５月）'!R610="",'別紙様式3-2（４・５月）'!Z610="ベア加算"),"",X608*VLOOKUP(N608,【参考】数式用!$AD$2:$AH$37,MATCH(W608,【参考】数式用!$K$4:$N$4,0)+1,0)),"")</f>
        <v/>
      </c>
      <c r="Z608" s="992"/>
      <c r="AA608" s="54"/>
      <c r="AB608" s="464"/>
      <c r="AC608" s="340" t="str">
        <f>IFERROR(IF(AND('別紙様式3-2（４・５月）'!O610="",W608&lt;&gt;"",W608&lt;&gt;"―"),X608,X608*VLOOKUP(AG608,【参考】数式用4!$EY$3:$GF$106,MATCH(N608,【参考】数式用4!$EY$2:$GF$2,0))),"")</f>
        <v/>
      </c>
      <c r="AD608" s="462" t="str">
        <f t="shared" si="18"/>
        <v/>
      </c>
      <c r="AE608" s="420" t="str">
        <f t="shared" si="19"/>
        <v/>
      </c>
      <c r="AF608" s="333" t="str">
        <f>IF(O608="","",'別紙様式3-2（４・５月）'!O610&amp;'別紙様式3-2（４・５月）'!P610&amp;'別紙様式3-2（４・５月）'!Q610&amp;"から"&amp;O608)</f>
        <v/>
      </c>
      <c r="AG608" s="333" t="str">
        <f>IF(OR(W608="",W608="―"),"",'別紙様式3-2（４・５月）'!O610&amp;'別紙様式3-2（４・５月）'!P610&amp;'別紙様式3-2（４・５月）'!Q610&amp;"から"&amp;W608)</f>
        <v/>
      </c>
      <c r="AH608" s="306"/>
      <c r="AI608" s="306"/>
      <c r="AJ608" s="306"/>
      <c r="AK608" s="306"/>
      <c r="AL608" s="306"/>
      <c r="AM608" s="306"/>
      <c r="AN608" s="306"/>
      <c r="AO608" s="306"/>
    </row>
    <row r="609" spans="1:41" customFormat="1" ht="25" customHeight="1">
      <c r="A609" s="334">
        <v>591</v>
      </c>
      <c r="B609" s="909" t="str">
        <f>IF(基本情報入力シート!C648="","",基本情報入力シート!C648)</f>
        <v/>
      </c>
      <c r="C609" s="909"/>
      <c r="D609" s="909"/>
      <c r="E609" s="909"/>
      <c r="F609" s="909"/>
      <c r="G609" s="909"/>
      <c r="H609" s="909"/>
      <c r="I609" s="909"/>
      <c r="J609" s="325" t="str">
        <f>IF(基本情報入力シート!M648="","",基本情報入力シート!M648)</f>
        <v/>
      </c>
      <c r="K609" s="325" t="str">
        <f>IF(基本情報入力シート!R648="","",基本情報入力シート!R648)</f>
        <v/>
      </c>
      <c r="L609" s="325" t="str">
        <f>IF(基本情報入力シート!W648="","",基本情報入力シート!W648)</f>
        <v/>
      </c>
      <c r="M609" s="335" t="str">
        <f>IF(基本情報入力シート!X648="","",基本情報入力シート!X648)</f>
        <v/>
      </c>
      <c r="N609" s="339" t="str">
        <f>IF(基本情報入力シート!Y648="","",基本情報入力シート!Y648)</f>
        <v/>
      </c>
      <c r="O609" s="44"/>
      <c r="P609" s="1011"/>
      <c r="Q609" s="1011"/>
      <c r="R609" s="475" t="str">
        <f>IFERROR(IF(OR('別紙様式3-2（４・５月）'!Z611="ベア加算",'別紙様式3-2（４・５月）'!R611=""),"",P609*VLOOKUP(N609,【参考】数式用!$AD$2:$AH$37,MATCH(O609,【参考】数式用!$K$4:$N$4,0)+1,0)),"")</f>
        <v/>
      </c>
      <c r="S609" s="54"/>
      <c r="T609" s="1011"/>
      <c r="U609" s="1011"/>
      <c r="V609" s="483" t="str">
        <f>IFERROR(IF(AND('別紙様式3-2（４・５月）'!O611="",O609&lt;&gt;""),P609,P609*VLOOKUP(AF609,【参考】数式用4!$EY$3:$GF$106,MATCH(N609,【参考】数式用4!$EY$2:$GF$2,0))),"")</f>
        <v/>
      </c>
      <c r="W609" s="44"/>
      <c r="X609" s="464"/>
      <c r="Y609" s="992" t="str">
        <f>IFERROR(IF(OR('別紙様式3-2（４・５月）'!R611="",'別紙様式3-2（４・５月）'!Z611="ベア加算"),"",X609*VLOOKUP(N609,【参考】数式用!$AD$2:$AH$37,MATCH(W609,【参考】数式用!$K$4:$N$4,0)+1,0)),"")</f>
        <v/>
      </c>
      <c r="Z609" s="992"/>
      <c r="AA609" s="54"/>
      <c r="AB609" s="464"/>
      <c r="AC609" s="340" t="str">
        <f>IFERROR(IF(AND('別紙様式3-2（４・５月）'!O611="",W609&lt;&gt;"",W609&lt;&gt;"―"),X609,X609*VLOOKUP(AG609,【参考】数式用4!$EY$3:$GF$106,MATCH(N609,【参考】数式用4!$EY$2:$GF$2,0))),"")</f>
        <v/>
      </c>
      <c r="AD609" s="462" t="str">
        <f t="shared" si="18"/>
        <v/>
      </c>
      <c r="AE609" s="420" t="str">
        <f t="shared" si="19"/>
        <v/>
      </c>
      <c r="AF609" s="333" t="str">
        <f>IF(O609="","",'別紙様式3-2（４・５月）'!O611&amp;'別紙様式3-2（４・５月）'!P611&amp;'別紙様式3-2（４・５月）'!Q611&amp;"から"&amp;O609)</f>
        <v/>
      </c>
      <c r="AG609" s="333" t="str">
        <f>IF(OR(W609="",W609="―"),"",'別紙様式3-2（４・５月）'!O611&amp;'別紙様式3-2（４・５月）'!P611&amp;'別紙様式3-2（４・５月）'!Q611&amp;"から"&amp;W609)</f>
        <v/>
      </c>
      <c r="AH609" s="306"/>
      <c r="AI609" s="306"/>
      <c r="AJ609" s="306"/>
      <c r="AK609" s="306"/>
      <c r="AL609" s="306"/>
      <c r="AM609" s="306"/>
      <c r="AN609" s="306"/>
      <c r="AO609" s="306"/>
    </row>
    <row r="610" spans="1:41" customFormat="1" ht="25" customHeight="1">
      <c r="A610" s="334">
        <v>592</v>
      </c>
      <c r="B610" s="909" t="str">
        <f>IF(基本情報入力シート!C649="","",基本情報入力シート!C649)</f>
        <v/>
      </c>
      <c r="C610" s="909"/>
      <c r="D610" s="909"/>
      <c r="E610" s="909"/>
      <c r="F610" s="909"/>
      <c r="G610" s="909"/>
      <c r="H610" s="909"/>
      <c r="I610" s="909"/>
      <c r="J610" s="325" t="str">
        <f>IF(基本情報入力シート!M649="","",基本情報入力シート!M649)</f>
        <v/>
      </c>
      <c r="K610" s="325" t="str">
        <f>IF(基本情報入力シート!R649="","",基本情報入力シート!R649)</f>
        <v/>
      </c>
      <c r="L610" s="325" t="str">
        <f>IF(基本情報入力シート!W649="","",基本情報入力シート!W649)</f>
        <v/>
      </c>
      <c r="M610" s="335" t="str">
        <f>IF(基本情報入力シート!X649="","",基本情報入力シート!X649)</f>
        <v/>
      </c>
      <c r="N610" s="339" t="str">
        <f>IF(基本情報入力シート!Y649="","",基本情報入力シート!Y649)</f>
        <v/>
      </c>
      <c r="O610" s="44"/>
      <c r="P610" s="1011"/>
      <c r="Q610" s="1011"/>
      <c r="R610" s="475" t="str">
        <f>IFERROR(IF(OR('別紙様式3-2（４・５月）'!Z612="ベア加算",'別紙様式3-2（４・５月）'!R612=""),"",P610*VLOOKUP(N610,【参考】数式用!$AD$2:$AH$37,MATCH(O610,【参考】数式用!$K$4:$N$4,0)+1,0)),"")</f>
        <v/>
      </c>
      <c r="S610" s="54"/>
      <c r="T610" s="1011"/>
      <c r="U610" s="1011"/>
      <c r="V610" s="483" t="str">
        <f>IFERROR(IF(AND('別紙様式3-2（４・５月）'!O612="",O610&lt;&gt;""),P610,P610*VLOOKUP(AF610,【参考】数式用4!$EY$3:$GF$106,MATCH(N610,【参考】数式用4!$EY$2:$GF$2,0))),"")</f>
        <v/>
      </c>
      <c r="W610" s="44"/>
      <c r="X610" s="464"/>
      <c r="Y610" s="992" t="str">
        <f>IFERROR(IF(OR('別紙様式3-2（４・５月）'!R612="",'別紙様式3-2（４・５月）'!Z612="ベア加算"),"",X610*VLOOKUP(N610,【参考】数式用!$AD$2:$AH$37,MATCH(W610,【参考】数式用!$K$4:$N$4,0)+1,0)),"")</f>
        <v/>
      </c>
      <c r="Z610" s="992"/>
      <c r="AA610" s="54"/>
      <c r="AB610" s="464"/>
      <c r="AC610" s="340" t="str">
        <f>IFERROR(IF(AND('別紙様式3-2（４・５月）'!O612="",W610&lt;&gt;"",W610&lt;&gt;"―"),X610,X610*VLOOKUP(AG610,【参考】数式用4!$EY$3:$GF$106,MATCH(N610,【参考】数式用4!$EY$2:$GF$2,0))),"")</f>
        <v/>
      </c>
      <c r="AD610" s="462" t="str">
        <f t="shared" si="18"/>
        <v/>
      </c>
      <c r="AE610" s="420" t="str">
        <f t="shared" si="19"/>
        <v/>
      </c>
      <c r="AF610" s="333" t="str">
        <f>IF(O610="","",'別紙様式3-2（４・５月）'!O612&amp;'別紙様式3-2（４・５月）'!P612&amp;'別紙様式3-2（４・５月）'!Q612&amp;"から"&amp;O610)</f>
        <v/>
      </c>
      <c r="AG610" s="333" t="str">
        <f>IF(OR(W610="",W610="―"),"",'別紙様式3-2（４・５月）'!O612&amp;'別紙様式3-2（４・５月）'!P612&amp;'別紙様式3-2（４・５月）'!Q612&amp;"から"&amp;W610)</f>
        <v/>
      </c>
      <c r="AH610" s="306"/>
      <c r="AI610" s="306"/>
      <c r="AJ610" s="306"/>
      <c r="AK610" s="306"/>
      <c r="AL610" s="306"/>
      <c r="AM610" s="306"/>
      <c r="AN610" s="306"/>
      <c r="AO610" s="306"/>
    </row>
    <row r="611" spans="1:41" customFormat="1" ht="25" customHeight="1">
      <c r="A611" s="334">
        <v>593</v>
      </c>
      <c r="B611" s="909" t="str">
        <f>IF(基本情報入力シート!C650="","",基本情報入力シート!C650)</f>
        <v/>
      </c>
      <c r="C611" s="909"/>
      <c r="D611" s="909"/>
      <c r="E611" s="909"/>
      <c r="F611" s="909"/>
      <c r="G611" s="909"/>
      <c r="H611" s="909"/>
      <c r="I611" s="909"/>
      <c r="J611" s="325" t="str">
        <f>IF(基本情報入力シート!M650="","",基本情報入力シート!M650)</f>
        <v/>
      </c>
      <c r="K611" s="325" t="str">
        <f>IF(基本情報入力シート!R650="","",基本情報入力シート!R650)</f>
        <v/>
      </c>
      <c r="L611" s="325" t="str">
        <f>IF(基本情報入力シート!W650="","",基本情報入力シート!W650)</f>
        <v/>
      </c>
      <c r="M611" s="335" t="str">
        <f>IF(基本情報入力シート!X650="","",基本情報入力シート!X650)</f>
        <v/>
      </c>
      <c r="N611" s="339" t="str">
        <f>IF(基本情報入力シート!Y650="","",基本情報入力シート!Y650)</f>
        <v/>
      </c>
      <c r="O611" s="44"/>
      <c r="P611" s="1011"/>
      <c r="Q611" s="1011"/>
      <c r="R611" s="475" t="str">
        <f>IFERROR(IF(OR('別紙様式3-2（４・５月）'!Z613="ベア加算",'別紙様式3-2（４・５月）'!R613=""),"",P611*VLOOKUP(N611,【参考】数式用!$AD$2:$AH$37,MATCH(O611,【参考】数式用!$K$4:$N$4,0)+1,0)),"")</f>
        <v/>
      </c>
      <c r="S611" s="54"/>
      <c r="T611" s="1011"/>
      <c r="U611" s="1011"/>
      <c r="V611" s="483" t="str">
        <f>IFERROR(IF(AND('別紙様式3-2（４・５月）'!O613="",O611&lt;&gt;""),P611,P611*VLOOKUP(AF611,【参考】数式用4!$EY$3:$GF$106,MATCH(N611,【参考】数式用4!$EY$2:$GF$2,0))),"")</f>
        <v/>
      </c>
      <c r="W611" s="44"/>
      <c r="X611" s="464"/>
      <c r="Y611" s="992" t="str">
        <f>IFERROR(IF(OR('別紙様式3-2（４・５月）'!R613="",'別紙様式3-2（４・５月）'!Z613="ベア加算"),"",X611*VLOOKUP(N611,【参考】数式用!$AD$2:$AH$37,MATCH(W611,【参考】数式用!$K$4:$N$4,0)+1,0)),"")</f>
        <v/>
      </c>
      <c r="Z611" s="992"/>
      <c r="AA611" s="54"/>
      <c r="AB611" s="464"/>
      <c r="AC611" s="340" t="str">
        <f>IFERROR(IF(AND('別紙様式3-2（４・５月）'!O613="",W611&lt;&gt;"",W611&lt;&gt;"―"),X611,X611*VLOOKUP(AG611,【参考】数式用4!$EY$3:$GF$106,MATCH(N611,【参考】数式用4!$EY$2:$GF$2,0))),"")</f>
        <v/>
      </c>
      <c r="AD611" s="462" t="str">
        <f t="shared" si="18"/>
        <v/>
      </c>
      <c r="AE611" s="420" t="str">
        <f t="shared" si="19"/>
        <v/>
      </c>
      <c r="AF611" s="333" t="str">
        <f>IF(O611="","",'別紙様式3-2（４・５月）'!O613&amp;'別紙様式3-2（４・５月）'!P613&amp;'別紙様式3-2（４・５月）'!Q613&amp;"から"&amp;O611)</f>
        <v/>
      </c>
      <c r="AG611" s="333" t="str">
        <f>IF(OR(W611="",W611="―"),"",'別紙様式3-2（４・５月）'!O613&amp;'別紙様式3-2（４・５月）'!P613&amp;'別紙様式3-2（４・５月）'!Q613&amp;"から"&amp;W611)</f>
        <v/>
      </c>
      <c r="AH611" s="306"/>
      <c r="AI611" s="306"/>
      <c r="AJ611" s="306"/>
      <c r="AK611" s="306"/>
      <c r="AL611" s="306"/>
      <c r="AM611" s="306"/>
      <c r="AN611" s="306"/>
      <c r="AO611" s="306"/>
    </row>
    <row r="612" spans="1:41" customFormat="1" ht="25" customHeight="1">
      <c r="A612" s="334">
        <v>594</v>
      </c>
      <c r="B612" s="909" t="str">
        <f>IF(基本情報入力シート!C651="","",基本情報入力シート!C651)</f>
        <v/>
      </c>
      <c r="C612" s="909"/>
      <c r="D612" s="909"/>
      <c r="E612" s="909"/>
      <c r="F612" s="909"/>
      <c r="G612" s="909"/>
      <c r="H612" s="909"/>
      <c r="I612" s="909"/>
      <c r="J612" s="325" t="str">
        <f>IF(基本情報入力シート!M651="","",基本情報入力シート!M651)</f>
        <v/>
      </c>
      <c r="K612" s="325" t="str">
        <f>IF(基本情報入力シート!R651="","",基本情報入力シート!R651)</f>
        <v/>
      </c>
      <c r="L612" s="325" t="str">
        <f>IF(基本情報入力シート!W651="","",基本情報入力シート!W651)</f>
        <v/>
      </c>
      <c r="M612" s="335" t="str">
        <f>IF(基本情報入力シート!X651="","",基本情報入力シート!X651)</f>
        <v/>
      </c>
      <c r="N612" s="339" t="str">
        <f>IF(基本情報入力シート!Y651="","",基本情報入力シート!Y651)</f>
        <v/>
      </c>
      <c r="O612" s="44"/>
      <c r="P612" s="1011"/>
      <c r="Q612" s="1011"/>
      <c r="R612" s="475" t="str">
        <f>IFERROR(IF(OR('別紙様式3-2（４・５月）'!Z614="ベア加算",'別紙様式3-2（４・５月）'!R614=""),"",P612*VLOOKUP(N612,【参考】数式用!$AD$2:$AH$37,MATCH(O612,【参考】数式用!$K$4:$N$4,0)+1,0)),"")</f>
        <v/>
      </c>
      <c r="S612" s="54"/>
      <c r="T612" s="1011"/>
      <c r="U612" s="1011"/>
      <c r="V612" s="483" t="str">
        <f>IFERROR(IF(AND('別紙様式3-2（４・５月）'!O614="",O612&lt;&gt;""),P612,P612*VLOOKUP(AF612,【参考】数式用4!$EY$3:$GF$106,MATCH(N612,【参考】数式用4!$EY$2:$GF$2,0))),"")</f>
        <v/>
      </c>
      <c r="W612" s="44"/>
      <c r="X612" s="464"/>
      <c r="Y612" s="992" t="str">
        <f>IFERROR(IF(OR('別紙様式3-2（４・５月）'!R614="",'別紙様式3-2（４・５月）'!Z614="ベア加算"),"",X612*VLOOKUP(N612,【参考】数式用!$AD$2:$AH$37,MATCH(W612,【参考】数式用!$K$4:$N$4,0)+1,0)),"")</f>
        <v/>
      </c>
      <c r="Z612" s="992"/>
      <c r="AA612" s="54"/>
      <c r="AB612" s="464"/>
      <c r="AC612" s="340" t="str">
        <f>IFERROR(IF(AND('別紙様式3-2（４・５月）'!O614="",W612&lt;&gt;"",W612&lt;&gt;"―"),X612,X612*VLOOKUP(AG612,【参考】数式用4!$EY$3:$GF$106,MATCH(N612,【参考】数式用4!$EY$2:$GF$2,0))),"")</f>
        <v/>
      </c>
      <c r="AD612" s="462" t="str">
        <f t="shared" si="18"/>
        <v/>
      </c>
      <c r="AE612" s="420" t="str">
        <f t="shared" si="19"/>
        <v/>
      </c>
      <c r="AF612" s="333" t="str">
        <f>IF(O612="","",'別紙様式3-2（４・５月）'!O614&amp;'別紙様式3-2（４・５月）'!P614&amp;'別紙様式3-2（４・５月）'!Q614&amp;"から"&amp;O612)</f>
        <v/>
      </c>
      <c r="AG612" s="333" t="str">
        <f>IF(OR(W612="",W612="―"),"",'別紙様式3-2（４・５月）'!O614&amp;'別紙様式3-2（４・５月）'!P614&amp;'別紙様式3-2（４・５月）'!Q614&amp;"から"&amp;W612)</f>
        <v/>
      </c>
      <c r="AH612" s="306"/>
      <c r="AI612" s="306"/>
      <c r="AJ612" s="306"/>
      <c r="AK612" s="306"/>
      <c r="AL612" s="306"/>
      <c r="AM612" s="306"/>
      <c r="AN612" s="306"/>
      <c r="AO612" s="306"/>
    </row>
    <row r="613" spans="1:41" customFormat="1" ht="25" customHeight="1">
      <c r="A613" s="334">
        <v>595</v>
      </c>
      <c r="B613" s="909" t="str">
        <f>IF(基本情報入力シート!C652="","",基本情報入力シート!C652)</f>
        <v/>
      </c>
      <c r="C613" s="909"/>
      <c r="D613" s="909"/>
      <c r="E613" s="909"/>
      <c r="F613" s="909"/>
      <c r="G613" s="909"/>
      <c r="H613" s="909"/>
      <c r="I613" s="909"/>
      <c r="J613" s="325" t="str">
        <f>IF(基本情報入力シート!M652="","",基本情報入力シート!M652)</f>
        <v/>
      </c>
      <c r="K613" s="325" t="str">
        <f>IF(基本情報入力シート!R652="","",基本情報入力シート!R652)</f>
        <v/>
      </c>
      <c r="L613" s="325" t="str">
        <f>IF(基本情報入力シート!W652="","",基本情報入力シート!W652)</f>
        <v/>
      </c>
      <c r="M613" s="335" t="str">
        <f>IF(基本情報入力シート!X652="","",基本情報入力シート!X652)</f>
        <v/>
      </c>
      <c r="N613" s="339" t="str">
        <f>IF(基本情報入力シート!Y652="","",基本情報入力シート!Y652)</f>
        <v/>
      </c>
      <c r="O613" s="44"/>
      <c r="P613" s="1011"/>
      <c r="Q613" s="1011"/>
      <c r="R613" s="475" t="str">
        <f>IFERROR(IF(OR('別紙様式3-2（４・５月）'!Z615="ベア加算",'別紙様式3-2（４・５月）'!R615=""),"",P613*VLOOKUP(N613,【参考】数式用!$AD$2:$AH$37,MATCH(O613,【参考】数式用!$K$4:$N$4,0)+1,0)),"")</f>
        <v/>
      </c>
      <c r="S613" s="54"/>
      <c r="T613" s="1011"/>
      <c r="U613" s="1011"/>
      <c r="V613" s="483" t="str">
        <f>IFERROR(IF(AND('別紙様式3-2（４・５月）'!O615="",O613&lt;&gt;""),P613,P613*VLOOKUP(AF613,【参考】数式用4!$EY$3:$GF$106,MATCH(N613,【参考】数式用4!$EY$2:$GF$2,0))),"")</f>
        <v/>
      </c>
      <c r="W613" s="44"/>
      <c r="X613" s="464"/>
      <c r="Y613" s="992" t="str">
        <f>IFERROR(IF(OR('別紙様式3-2（４・５月）'!R615="",'別紙様式3-2（４・５月）'!Z615="ベア加算"),"",X613*VLOOKUP(N613,【参考】数式用!$AD$2:$AH$37,MATCH(W613,【参考】数式用!$K$4:$N$4,0)+1,0)),"")</f>
        <v/>
      </c>
      <c r="Z613" s="992"/>
      <c r="AA613" s="54"/>
      <c r="AB613" s="464"/>
      <c r="AC613" s="340" t="str">
        <f>IFERROR(IF(AND('別紙様式3-2（４・５月）'!O615="",W613&lt;&gt;"",W613&lt;&gt;"―"),X613,X613*VLOOKUP(AG613,【参考】数式用4!$EY$3:$GF$106,MATCH(N613,【参考】数式用4!$EY$2:$GF$2,0))),"")</f>
        <v/>
      </c>
      <c r="AD613" s="462" t="str">
        <f t="shared" si="18"/>
        <v/>
      </c>
      <c r="AE613" s="420" t="str">
        <f t="shared" si="19"/>
        <v/>
      </c>
      <c r="AF613" s="333" t="str">
        <f>IF(O613="","",'別紙様式3-2（４・５月）'!O615&amp;'別紙様式3-2（４・５月）'!P615&amp;'別紙様式3-2（４・５月）'!Q615&amp;"から"&amp;O613)</f>
        <v/>
      </c>
      <c r="AG613" s="333" t="str">
        <f>IF(OR(W613="",W613="―"),"",'別紙様式3-2（４・５月）'!O615&amp;'別紙様式3-2（４・５月）'!P615&amp;'別紙様式3-2（４・５月）'!Q615&amp;"から"&amp;W613)</f>
        <v/>
      </c>
      <c r="AH613" s="306"/>
      <c r="AI613" s="306"/>
      <c r="AJ613" s="306"/>
      <c r="AK613" s="306"/>
      <c r="AL613" s="306"/>
      <c r="AM613" s="306"/>
      <c r="AN613" s="306"/>
      <c r="AO613" s="306"/>
    </row>
    <row r="614" spans="1:41" s="324" customFormat="1" ht="25" customHeight="1">
      <c r="A614" s="469" t="s">
        <v>289</v>
      </c>
      <c r="B614" s="909" t="str">
        <f>IF(基本情報入力シート!C653="","",基本情報入力シート!C653)</f>
        <v/>
      </c>
      <c r="C614" s="909"/>
      <c r="D614" s="909"/>
      <c r="E614" s="909"/>
      <c r="F614" s="909"/>
      <c r="G614" s="909"/>
      <c r="H614" s="909"/>
      <c r="I614" s="909"/>
      <c r="J614" s="325" t="str">
        <f>IF(基本情報入力シート!M653="","",基本情報入力シート!M653)</f>
        <v/>
      </c>
      <c r="K614" s="325" t="str">
        <f>IF(基本情報入力シート!R653="","",基本情報入力シート!R653)</f>
        <v/>
      </c>
      <c r="L614" s="325" t="str">
        <f>IF(基本情報入力シート!W653="","",基本情報入力シート!W653)</f>
        <v/>
      </c>
      <c r="M614" s="335" t="str">
        <f>IF(基本情報入力シート!X653="","",基本情報入力シート!X653)</f>
        <v/>
      </c>
      <c r="N614" s="339" t="str">
        <f>IF(基本情報入力シート!Y653="","",基本情報入力シート!Y653)</f>
        <v/>
      </c>
      <c r="O614" s="44"/>
      <c r="P614" s="1011"/>
      <c r="Q614" s="1011"/>
      <c r="R614" s="475" t="str">
        <f>IFERROR(IF(OR('別紙様式3-2（４・５月）'!Z616="ベア加算",'別紙様式3-2（４・５月）'!R616=""),"",P614*VLOOKUP(N614,【参考】数式用!$AD$2:$AH$37,MATCH(O614,【参考】数式用!$K$4:$N$4,0)+1,0)),"")</f>
        <v/>
      </c>
      <c r="S614" s="54"/>
      <c r="T614" s="1011"/>
      <c r="U614" s="1011"/>
      <c r="V614" s="483" t="str">
        <f>IFERROR(IF(AND('別紙様式3-2（４・５月）'!O616="",O614&lt;&gt;""),P614,P614*VLOOKUP(AF614,【参考】数式用4!$EY$3:$GF$106,MATCH(N614,【参考】数式用4!$EY$2:$GF$2,0))),"")</f>
        <v/>
      </c>
      <c r="W614" s="44"/>
      <c r="X614" s="464"/>
      <c r="Y614" s="992" t="str">
        <f>IFERROR(IF(OR('別紙様式3-2（４・５月）'!R616="",'別紙様式3-2（４・５月）'!Z616="ベア加算"),"",X614*VLOOKUP(N614,【参考】数式用!$AD$2:$AH$37,MATCH(W614,【参考】数式用!$K$4:$N$4,0)+1,0)),"")</f>
        <v/>
      </c>
      <c r="Z614" s="992"/>
      <c r="AA614" s="54"/>
      <c r="AB614" s="464"/>
      <c r="AC614" s="340" t="str">
        <f>IFERROR(IF(AND('別紙様式3-2（４・５月）'!O616="",W614&lt;&gt;"",W614&lt;&gt;"―"),X614,X614*VLOOKUP(AG614,【参考】数式用4!$EY$3:$GF$106,MATCH(N614,【参考】数式用4!$EY$2:$GF$2,0))),"")</f>
        <v/>
      </c>
      <c r="AD614" s="462" t="str">
        <f t="shared" si="18"/>
        <v/>
      </c>
      <c r="AE614" s="420" t="str">
        <f t="shared" si="19"/>
        <v/>
      </c>
      <c r="AF614" s="419" t="str">
        <f>IF(O614="","",'別紙様式3-2（４・５月）'!O616&amp;'別紙様式3-2（４・５月）'!P616&amp;'別紙様式3-2（４・５月）'!Q616&amp;"から"&amp;O614)</f>
        <v/>
      </c>
      <c r="AG614" s="333" t="str">
        <f>IF(OR(W614="",W614="―"),"",'別紙様式3-2（４・５月）'!O616&amp;'別紙様式3-2（４・５月）'!P616&amp;'別紙様式3-2（４・５月）'!Q616&amp;"から"&amp;W614)</f>
        <v/>
      </c>
    </row>
    <row r="615" spans="1:41" ht="25" customHeight="1">
      <c r="A615" s="334">
        <v>596</v>
      </c>
      <c r="B615" s="909" t="str">
        <f>IF(基本情報入力シート!C654="","",基本情報入力シート!C654)</f>
        <v/>
      </c>
      <c r="C615" s="909"/>
      <c r="D615" s="909"/>
      <c r="E615" s="909"/>
      <c r="F615" s="909"/>
      <c r="G615" s="909"/>
      <c r="H615" s="909"/>
      <c r="I615" s="909"/>
      <c r="J615" s="325" t="str">
        <f>IF(基本情報入力シート!M654="","",基本情報入力シート!M654)</f>
        <v/>
      </c>
      <c r="K615" s="325" t="str">
        <f>IF(基本情報入力シート!R654="","",基本情報入力シート!R654)</f>
        <v/>
      </c>
      <c r="L615" s="325" t="str">
        <f>IF(基本情報入力シート!W654="","",基本情報入力シート!W654)</f>
        <v/>
      </c>
      <c r="M615" s="335" t="str">
        <f>IF(基本情報入力シート!X654="","",基本情報入力シート!X654)</f>
        <v/>
      </c>
      <c r="N615" s="339" t="str">
        <f>IF(基本情報入力シート!Y654="","",基本情報入力シート!Y654)</f>
        <v/>
      </c>
      <c r="O615" s="44"/>
      <c r="P615" s="1011"/>
      <c r="Q615" s="1011"/>
      <c r="R615" s="475" t="str">
        <f>IFERROR(IF(OR('別紙様式3-2（４・５月）'!Z617="ベア加算",'別紙様式3-2（４・５月）'!R617=""),"",P615*VLOOKUP(N615,【参考】数式用!$AD$2:$AH$37,MATCH(O615,【参考】数式用!$K$4:$N$4,0)+1,0)),"")</f>
        <v/>
      </c>
      <c r="S615" s="54"/>
      <c r="T615" s="1011"/>
      <c r="U615" s="1011"/>
      <c r="V615" s="483" t="str">
        <f>IFERROR(IF(AND('別紙様式3-2（４・５月）'!O617="",O615&lt;&gt;""),P615,P615*VLOOKUP(AF615,【参考】数式用4!$EY$3:$GF$106,MATCH(N615,【参考】数式用4!$EY$2:$GF$2,0))),"")</f>
        <v/>
      </c>
      <c r="W615" s="44"/>
      <c r="X615" s="464"/>
      <c r="Y615" s="992" t="str">
        <f>IFERROR(IF(OR('別紙様式3-2（４・５月）'!R617="",'別紙様式3-2（４・５月）'!Z617="ベア加算"),"",X615*VLOOKUP(N615,【参考】数式用!$AD$2:$AH$37,MATCH(W615,【参考】数式用!$K$4:$N$4,0)+1,0)),"")</f>
        <v/>
      </c>
      <c r="Z615" s="992"/>
      <c r="AA615" s="54"/>
      <c r="AB615" s="464"/>
      <c r="AC615" s="340" t="str">
        <f>IFERROR(IF(AND('別紙様式3-2（４・５月）'!O617="",W615&lt;&gt;"",W615&lt;&gt;"―"),X615,X615*VLOOKUP(AG615,【参考】数式用4!$EY$3:$GF$106,MATCH(N615,【参考】数式用4!$EY$2:$GF$2,0))),"")</f>
        <v/>
      </c>
      <c r="AD615" s="462" t="str">
        <f t="shared" si="18"/>
        <v/>
      </c>
      <c r="AE615" s="420" t="str">
        <f t="shared" si="19"/>
        <v/>
      </c>
      <c r="AF615" s="419" t="str">
        <f>IF(O615="","",'別紙様式3-2（４・５月）'!O617&amp;'別紙様式3-2（４・５月）'!P617&amp;'別紙様式3-2（４・５月）'!Q617&amp;"から"&amp;O615)</f>
        <v/>
      </c>
      <c r="AG615" s="333" t="str">
        <f>IF(OR(W615="",W615="―"),"",'別紙様式3-2（４・５月）'!O617&amp;'別紙様式3-2（４・５月）'!P617&amp;'別紙様式3-2（４・５月）'!Q617&amp;"から"&amp;W615)</f>
        <v/>
      </c>
    </row>
    <row r="616" spans="1:41" ht="25" customHeight="1">
      <c r="A616" s="334">
        <v>597</v>
      </c>
      <c r="B616" s="909" t="str">
        <f>IF(基本情報入力シート!C655="","",基本情報入力シート!C655)</f>
        <v/>
      </c>
      <c r="C616" s="909"/>
      <c r="D616" s="909"/>
      <c r="E616" s="909"/>
      <c r="F616" s="909"/>
      <c r="G616" s="909"/>
      <c r="H616" s="909"/>
      <c r="I616" s="909"/>
      <c r="J616" s="325" t="str">
        <f>IF(基本情報入力シート!M655="","",基本情報入力シート!M655)</f>
        <v/>
      </c>
      <c r="K616" s="325" t="str">
        <f>IF(基本情報入力シート!R655="","",基本情報入力シート!R655)</f>
        <v/>
      </c>
      <c r="L616" s="325" t="str">
        <f>IF(基本情報入力シート!W655="","",基本情報入力シート!W655)</f>
        <v/>
      </c>
      <c r="M616" s="335" t="str">
        <f>IF(基本情報入力シート!X655="","",基本情報入力シート!X655)</f>
        <v/>
      </c>
      <c r="N616" s="339" t="str">
        <f>IF(基本情報入力シート!Y655="","",基本情報入力シート!Y655)</f>
        <v/>
      </c>
      <c r="O616" s="44"/>
      <c r="P616" s="1011"/>
      <c r="Q616" s="1011"/>
      <c r="R616" s="475" t="str">
        <f>IFERROR(IF(OR('別紙様式3-2（４・５月）'!Z618="ベア加算",'別紙様式3-2（４・５月）'!R618=""),"",P616*VLOOKUP(N616,【参考】数式用!$AD$2:$AH$37,MATCH(O616,【参考】数式用!$K$4:$N$4,0)+1,0)),"")</f>
        <v/>
      </c>
      <c r="S616" s="54"/>
      <c r="T616" s="1011"/>
      <c r="U616" s="1011"/>
      <c r="V616" s="483" t="str">
        <f>IFERROR(IF(AND('別紙様式3-2（４・５月）'!O618="",O616&lt;&gt;""),P616,P616*VLOOKUP(AF616,【参考】数式用4!$EY$3:$GF$106,MATCH(N616,【参考】数式用4!$EY$2:$GF$2,0))),"")</f>
        <v/>
      </c>
      <c r="W616" s="44"/>
      <c r="X616" s="464"/>
      <c r="Y616" s="992" t="str">
        <f>IFERROR(IF(OR('別紙様式3-2（４・５月）'!R618="",'別紙様式3-2（４・５月）'!Z618="ベア加算"),"",X616*VLOOKUP(N616,【参考】数式用!$AD$2:$AH$37,MATCH(W616,【参考】数式用!$K$4:$N$4,0)+1,0)),"")</f>
        <v/>
      </c>
      <c r="Z616" s="992"/>
      <c r="AA616" s="54"/>
      <c r="AB616" s="464"/>
      <c r="AC616" s="340" t="str">
        <f>IFERROR(IF(AND('別紙様式3-2（４・５月）'!O618="",W616&lt;&gt;"",W616&lt;&gt;"―"),X616,X616*VLOOKUP(AG616,【参考】数式用4!$EY$3:$GF$106,MATCH(N616,【参考】数式用4!$EY$2:$GF$2,0))),"")</f>
        <v/>
      </c>
      <c r="AD616" s="462" t="str">
        <f t="shared" si="18"/>
        <v/>
      </c>
      <c r="AE616" s="420" t="str">
        <f t="shared" si="19"/>
        <v/>
      </c>
      <c r="AF616" s="419" t="str">
        <f>IF(O616="","",'別紙様式3-2（４・５月）'!O618&amp;'別紙様式3-2（４・５月）'!P618&amp;'別紙様式3-2（４・５月）'!Q618&amp;"から"&amp;O616)</f>
        <v/>
      </c>
      <c r="AG616" s="333" t="str">
        <f>IF(OR(W616="",W616="―"),"",'別紙様式3-2（４・５月）'!O618&amp;'別紙様式3-2（４・５月）'!P618&amp;'別紙様式3-2（４・５月）'!Q618&amp;"から"&amp;W616)</f>
        <v/>
      </c>
    </row>
    <row r="617" spans="1:41" ht="25" customHeight="1">
      <c r="A617" s="334">
        <v>598</v>
      </c>
      <c r="B617" s="909" t="str">
        <f>IF(基本情報入力シート!C656="","",基本情報入力シート!C656)</f>
        <v/>
      </c>
      <c r="C617" s="909"/>
      <c r="D617" s="909"/>
      <c r="E617" s="909"/>
      <c r="F617" s="909"/>
      <c r="G617" s="909"/>
      <c r="H617" s="909"/>
      <c r="I617" s="909"/>
      <c r="J617" s="325" t="str">
        <f>IF(基本情報入力シート!M656="","",基本情報入力シート!M656)</f>
        <v/>
      </c>
      <c r="K617" s="325" t="str">
        <f>IF(基本情報入力シート!R656="","",基本情報入力シート!R656)</f>
        <v/>
      </c>
      <c r="L617" s="325" t="str">
        <f>IF(基本情報入力シート!W656="","",基本情報入力シート!W656)</f>
        <v/>
      </c>
      <c r="M617" s="335" t="str">
        <f>IF(基本情報入力シート!X656="","",基本情報入力シート!X656)</f>
        <v/>
      </c>
      <c r="N617" s="339" t="str">
        <f>IF(基本情報入力シート!Y656="","",基本情報入力シート!Y656)</f>
        <v/>
      </c>
      <c r="O617" s="44"/>
      <c r="P617" s="1011"/>
      <c r="Q617" s="1011"/>
      <c r="R617" s="475" t="str">
        <f>IFERROR(IF(OR('別紙様式3-2（４・５月）'!Z619="ベア加算",'別紙様式3-2（４・５月）'!R619=""),"",P617*VLOOKUP(N617,【参考】数式用!$AD$2:$AH$37,MATCH(O617,【参考】数式用!$K$4:$N$4,0)+1,0)),"")</f>
        <v/>
      </c>
      <c r="S617" s="54"/>
      <c r="T617" s="1011"/>
      <c r="U617" s="1011"/>
      <c r="V617" s="483" t="str">
        <f>IFERROR(IF(AND('別紙様式3-2（４・５月）'!O619="",O617&lt;&gt;""),P617,P617*VLOOKUP(AF617,【参考】数式用4!$EY$3:$GF$106,MATCH(N617,【参考】数式用4!$EY$2:$GF$2,0))),"")</f>
        <v/>
      </c>
      <c r="W617" s="44"/>
      <c r="X617" s="464"/>
      <c r="Y617" s="992" t="str">
        <f>IFERROR(IF(OR('別紙様式3-2（４・５月）'!R619="",'別紙様式3-2（４・５月）'!Z619="ベア加算"),"",X617*VLOOKUP(N617,【参考】数式用!$AD$2:$AH$37,MATCH(W617,【参考】数式用!$K$4:$N$4,0)+1,0)),"")</f>
        <v/>
      </c>
      <c r="Z617" s="992"/>
      <c r="AA617" s="54"/>
      <c r="AB617" s="464"/>
      <c r="AC617" s="340" t="str">
        <f>IFERROR(IF(AND('別紙様式3-2（４・５月）'!O619="",W617&lt;&gt;"",W617&lt;&gt;"―"),X617,X617*VLOOKUP(AG617,【参考】数式用4!$EY$3:$GF$106,MATCH(N617,【参考】数式用4!$EY$2:$GF$2,0))),"")</f>
        <v/>
      </c>
      <c r="AD617" s="462" t="str">
        <f t="shared" si="18"/>
        <v/>
      </c>
      <c r="AE617" s="420" t="str">
        <f t="shared" si="19"/>
        <v/>
      </c>
      <c r="AF617" s="333" t="str">
        <f>IF(O617="","",'別紙様式3-2（４・５月）'!O619&amp;'別紙様式3-2（４・５月）'!P619&amp;'別紙様式3-2（４・５月）'!Q619&amp;"から"&amp;O617)</f>
        <v/>
      </c>
      <c r="AG617" s="333" t="str">
        <f>IF(OR(W617="",W617="―"),"",'別紙様式3-2（４・５月）'!O619&amp;'別紙様式3-2（４・５月）'!P619&amp;'別紙様式3-2（４・５月）'!Q619&amp;"から"&amp;W617)</f>
        <v/>
      </c>
    </row>
    <row r="618" spans="1:41" ht="25" customHeight="1">
      <c r="A618" s="334">
        <v>599</v>
      </c>
      <c r="B618" s="909" t="str">
        <f>IF(基本情報入力シート!C657="","",基本情報入力シート!C657)</f>
        <v/>
      </c>
      <c r="C618" s="909"/>
      <c r="D618" s="909"/>
      <c r="E618" s="909"/>
      <c r="F618" s="909"/>
      <c r="G618" s="909"/>
      <c r="H618" s="909"/>
      <c r="I618" s="909"/>
      <c r="J618" s="325" t="str">
        <f>IF(基本情報入力シート!M657="","",基本情報入力シート!M657)</f>
        <v/>
      </c>
      <c r="K618" s="325" t="str">
        <f>IF(基本情報入力シート!R657="","",基本情報入力シート!R657)</f>
        <v/>
      </c>
      <c r="L618" s="325" t="str">
        <f>IF(基本情報入力シート!W657="","",基本情報入力シート!W657)</f>
        <v/>
      </c>
      <c r="M618" s="335" t="str">
        <f>IF(基本情報入力シート!X657="","",基本情報入力シート!X657)</f>
        <v/>
      </c>
      <c r="N618" s="339" t="str">
        <f>IF(基本情報入力シート!Y657="","",基本情報入力シート!Y657)</f>
        <v/>
      </c>
      <c r="O618" s="44"/>
      <c r="P618" s="1011"/>
      <c r="Q618" s="1011"/>
      <c r="R618" s="475" t="str">
        <f>IFERROR(IF(OR('別紙様式3-2（４・５月）'!Z620="ベア加算",'別紙様式3-2（４・５月）'!R620=""),"",P618*VLOOKUP(N618,【参考】数式用!$AD$2:$AH$37,MATCH(O618,【参考】数式用!$K$4:$N$4,0)+1,0)),"")</f>
        <v/>
      </c>
      <c r="S618" s="54"/>
      <c r="T618" s="1011"/>
      <c r="U618" s="1011"/>
      <c r="V618" s="483" t="str">
        <f>IFERROR(IF(AND('別紙様式3-2（４・５月）'!O620="",O618&lt;&gt;""),P618,P618*VLOOKUP(AF618,【参考】数式用4!$EY$3:$GF$106,MATCH(N618,【参考】数式用4!$EY$2:$GF$2,0))),"")</f>
        <v/>
      </c>
      <c r="W618" s="44"/>
      <c r="X618" s="464"/>
      <c r="Y618" s="992" t="str">
        <f>IFERROR(IF(OR('別紙様式3-2（４・５月）'!R620="",'別紙様式3-2（４・５月）'!Z620="ベア加算"),"",X618*VLOOKUP(N618,【参考】数式用!$AD$2:$AH$37,MATCH(W618,【参考】数式用!$K$4:$N$4,0)+1,0)),"")</f>
        <v/>
      </c>
      <c r="Z618" s="992"/>
      <c r="AA618" s="54"/>
      <c r="AB618" s="464"/>
      <c r="AC618" s="340" t="str">
        <f>IFERROR(IF(AND('別紙様式3-2（４・５月）'!O620="",W618&lt;&gt;"",W618&lt;&gt;"―"),X618,X618*VLOOKUP(AG618,【参考】数式用4!$EY$3:$GF$106,MATCH(N618,【参考】数式用4!$EY$2:$GF$2,0))),"")</f>
        <v/>
      </c>
      <c r="AD618" s="462" t="str">
        <f t="shared" si="18"/>
        <v/>
      </c>
      <c r="AE618" s="420" t="str">
        <f t="shared" si="19"/>
        <v/>
      </c>
      <c r="AF618" s="333" t="str">
        <f>IF(O618="","",'別紙様式3-2（４・５月）'!O620&amp;'別紙様式3-2（４・５月）'!P620&amp;'別紙様式3-2（４・５月）'!Q620&amp;"から"&amp;O618)</f>
        <v/>
      </c>
      <c r="AG618" s="333" t="str">
        <f>IF(OR(W618="",W618="―"),"",'別紙様式3-2（４・５月）'!O620&amp;'別紙様式3-2（４・５月）'!P620&amp;'別紙様式3-2（４・５月）'!Q620&amp;"から"&amp;W618)</f>
        <v/>
      </c>
    </row>
    <row r="619" spans="1:41" ht="25" customHeight="1">
      <c r="A619" s="334">
        <v>600</v>
      </c>
      <c r="B619" s="909" t="str">
        <f>IF(基本情報入力シート!C658="","",基本情報入力シート!C658)</f>
        <v/>
      </c>
      <c r="C619" s="909"/>
      <c r="D619" s="909"/>
      <c r="E619" s="909"/>
      <c r="F619" s="909"/>
      <c r="G619" s="909"/>
      <c r="H619" s="909"/>
      <c r="I619" s="909"/>
      <c r="J619" s="325" t="str">
        <f>IF(基本情報入力シート!M658="","",基本情報入力シート!M658)</f>
        <v/>
      </c>
      <c r="K619" s="325" t="str">
        <f>IF(基本情報入力シート!R658="","",基本情報入力シート!R658)</f>
        <v/>
      </c>
      <c r="L619" s="325" t="str">
        <f>IF(基本情報入力シート!W658="","",基本情報入力シート!W658)</f>
        <v/>
      </c>
      <c r="M619" s="335" t="str">
        <f>IF(基本情報入力シート!X658="","",基本情報入力シート!X658)</f>
        <v/>
      </c>
      <c r="N619" s="339" t="str">
        <f>IF(基本情報入力シート!Y658="","",基本情報入力シート!Y658)</f>
        <v/>
      </c>
      <c r="O619" s="44"/>
      <c r="P619" s="1011"/>
      <c r="Q619" s="1011"/>
      <c r="R619" s="475" t="str">
        <f>IFERROR(IF(OR('別紙様式3-2（４・５月）'!Z621="ベア加算",'別紙様式3-2（４・５月）'!R621=""),"",P619*VLOOKUP(N619,【参考】数式用!$AD$2:$AH$37,MATCH(O619,【参考】数式用!$K$4:$N$4,0)+1,0)),"")</f>
        <v/>
      </c>
      <c r="S619" s="54"/>
      <c r="T619" s="1011"/>
      <c r="U619" s="1011"/>
      <c r="V619" s="483" t="str">
        <f>IFERROR(IF(AND('別紙様式3-2（４・５月）'!O621="",O619&lt;&gt;""),P619,P619*VLOOKUP(AF619,【参考】数式用4!$EY$3:$GF$106,MATCH(N619,【参考】数式用4!$EY$2:$GF$2,0))),"")</f>
        <v/>
      </c>
      <c r="W619" s="44"/>
      <c r="X619" s="464"/>
      <c r="Y619" s="992" t="str">
        <f>IFERROR(IF(OR('別紙様式3-2（４・５月）'!R621="",'別紙様式3-2（４・５月）'!Z621="ベア加算"),"",X619*VLOOKUP(N619,【参考】数式用!$AD$2:$AH$37,MATCH(W619,【参考】数式用!$K$4:$N$4,0)+1,0)),"")</f>
        <v/>
      </c>
      <c r="Z619" s="992"/>
      <c r="AA619" s="54"/>
      <c r="AB619" s="464"/>
      <c r="AC619" s="340" t="str">
        <f>IFERROR(IF(AND('別紙様式3-2（４・５月）'!O621="",W619&lt;&gt;"",W619&lt;&gt;"―"),X619,X619*VLOOKUP(AG619,【参考】数式用4!$EY$3:$GF$106,MATCH(N619,【参考】数式用4!$EY$2:$GF$2,0))),"")</f>
        <v/>
      </c>
      <c r="AD619" s="462" t="str">
        <f t="shared" si="18"/>
        <v/>
      </c>
      <c r="AE619" s="420" t="str">
        <f t="shared" si="19"/>
        <v/>
      </c>
      <c r="AF619" s="333" t="str">
        <f>IF(O619="","",'別紙様式3-2（４・５月）'!O621&amp;'別紙様式3-2（４・５月）'!P621&amp;'別紙様式3-2（４・５月）'!Q621&amp;"から"&amp;O619)</f>
        <v/>
      </c>
      <c r="AG619" s="333" t="str">
        <f>IF(OR(W619="",W619="―"),"",'別紙様式3-2（４・５月）'!O621&amp;'別紙様式3-2（４・５月）'!P621&amp;'別紙様式3-2（４・５月）'!Q621&amp;"から"&amp;W619)</f>
        <v/>
      </c>
    </row>
    <row r="620" spans="1:41" ht="25" customHeight="1">
      <c r="A620" s="334">
        <v>601</v>
      </c>
      <c r="B620" s="909" t="str">
        <f>IF(基本情報入力シート!C659="","",基本情報入力シート!C659)</f>
        <v/>
      </c>
      <c r="C620" s="909"/>
      <c r="D620" s="909"/>
      <c r="E620" s="909"/>
      <c r="F620" s="909"/>
      <c r="G620" s="909"/>
      <c r="H620" s="909"/>
      <c r="I620" s="909"/>
      <c r="J620" s="325" t="str">
        <f>IF(基本情報入力シート!M659="","",基本情報入力シート!M659)</f>
        <v/>
      </c>
      <c r="K620" s="325" t="str">
        <f>IF(基本情報入力シート!R659="","",基本情報入力シート!R659)</f>
        <v/>
      </c>
      <c r="L620" s="325" t="str">
        <f>IF(基本情報入力シート!W659="","",基本情報入力シート!W659)</f>
        <v/>
      </c>
      <c r="M620" s="335" t="str">
        <f>IF(基本情報入力シート!X659="","",基本情報入力シート!X659)</f>
        <v/>
      </c>
      <c r="N620" s="339" t="str">
        <f>IF(基本情報入力シート!Y659="","",基本情報入力シート!Y659)</f>
        <v/>
      </c>
      <c r="O620" s="44"/>
      <c r="P620" s="1011"/>
      <c r="Q620" s="1011"/>
      <c r="R620" s="475" t="str">
        <f>IFERROR(IF(OR('別紙様式3-2（４・５月）'!Z622="ベア加算",'別紙様式3-2（４・５月）'!R622=""),"",P620*VLOOKUP(N620,【参考】数式用!$AD$2:$AH$37,MATCH(O620,【参考】数式用!$K$4:$N$4,0)+1,0)),"")</f>
        <v/>
      </c>
      <c r="S620" s="54"/>
      <c r="T620" s="1011"/>
      <c r="U620" s="1011"/>
      <c r="V620" s="483" t="str">
        <f>IFERROR(IF(AND('別紙様式3-2（４・５月）'!O622="",O620&lt;&gt;""),P620,P620*VLOOKUP(AF620,【参考】数式用4!$EY$3:$GF$106,MATCH(N620,【参考】数式用4!$EY$2:$GF$2,0))),"")</f>
        <v/>
      </c>
      <c r="W620" s="44"/>
      <c r="X620" s="464"/>
      <c r="Y620" s="992" t="str">
        <f>IFERROR(IF(OR('別紙様式3-2（４・５月）'!R622="",'別紙様式3-2（４・５月）'!Z622="ベア加算"),"",X620*VLOOKUP(N620,【参考】数式用!$AD$2:$AH$37,MATCH(W620,【参考】数式用!$K$4:$N$4,0)+1,0)),"")</f>
        <v/>
      </c>
      <c r="Z620" s="992"/>
      <c r="AA620" s="54"/>
      <c r="AB620" s="464"/>
      <c r="AC620" s="340" t="str">
        <f>IFERROR(IF(AND('別紙様式3-2（４・５月）'!O622="",W620&lt;&gt;"",W620&lt;&gt;"―"),X620,X620*VLOOKUP(AG620,【参考】数式用4!$EY$3:$GF$106,MATCH(N620,【参考】数式用4!$EY$2:$GF$2,0))),"")</f>
        <v/>
      </c>
      <c r="AD620" s="462" t="str">
        <f t="shared" si="18"/>
        <v/>
      </c>
      <c r="AE620" s="420" t="str">
        <f t="shared" si="19"/>
        <v/>
      </c>
      <c r="AF620" s="333" t="str">
        <f>IF(O620="","",'別紙様式3-2（４・５月）'!O622&amp;'別紙様式3-2（４・５月）'!P622&amp;'別紙様式3-2（４・５月）'!Q622&amp;"から"&amp;O620)</f>
        <v/>
      </c>
      <c r="AG620" s="333" t="str">
        <f>IF(OR(W620="",W620="―"),"",'別紙様式3-2（４・５月）'!O622&amp;'別紙様式3-2（４・５月）'!P622&amp;'別紙様式3-2（４・５月）'!Q622&amp;"から"&amp;W620)</f>
        <v/>
      </c>
    </row>
    <row r="621" spans="1:41" ht="25" customHeight="1">
      <c r="A621" s="334">
        <v>602</v>
      </c>
      <c r="B621" s="909" t="str">
        <f>IF(基本情報入力シート!C660="","",基本情報入力シート!C660)</f>
        <v/>
      </c>
      <c r="C621" s="909"/>
      <c r="D621" s="909"/>
      <c r="E621" s="909"/>
      <c r="F621" s="909"/>
      <c r="G621" s="909"/>
      <c r="H621" s="909"/>
      <c r="I621" s="909"/>
      <c r="J621" s="325" t="str">
        <f>IF(基本情報入力シート!M660="","",基本情報入力シート!M660)</f>
        <v/>
      </c>
      <c r="K621" s="325" t="str">
        <f>IF(基本情報入力シート!R660="","",基本情報入力シート!R660)</f>
        <v/>
      </c>
      <c r="L621" s="325" t="str">
        <f>IF(基本情報入力シート!W660="","",基本情報入力シート!W660)</f>
        <v/>
      </c>
      <c r="M621" s="335" t="str">
        <f>IF(基本情報入力シート!X660="","",基本情報入力シート!X660)</f>
        <v/>
      </c>
      <c r="N621" s="339" t="str">
        <f>IF(基本情報入力シート!Y660="","",基本情報入力シート!Y660)</f>
        <v/>
      </c>
      <c r="O621" s="44"/>
      <c r="P621" s="1011"/>
      <c r="Q621" s="1011"/>
      <c r="R621" s="475" t="str">
        <f>IFERROR(IF(OR('別紙様式3-2（４・５月）'!Z623="ベア加算",'別紙様式3-2（４・５月）'!R623=""),"",P621*VLOOKUP(N621,【参考】数式用!$AD$2:$AH$37,MATCH(O621,【参考】数式用!$K$4:$N$4,0)+1,0)),"")</f>
        <v/>
      </c>
      <c r="S621" s="54"/>
      <c r="T621" s="1011"/>
      <c r="U621" s="1011"/>
      <c r="V621" s="483" t="str">
        <f>IFERROR(IF(AND('別紙様式3-2（４・５月）'!O623="",O621&lt;&gt;""),P621,P621*VLOOKUP(AF621,【参考】数式用4!$EY$3:$GF$106,MATCH(N621,【参考】数式用4!$EY$2:$GF$2,0))),"")</f>
        <v/>
      </c>
      <c r="W621" s="44"/>
      <c r="X621" s="464"/>
      <c r="Y621" s="992" t="str">
        <f>IFERROR(IF(OR('別紙様式3-2（４・５月）'!R623="",'別紙様式3-2（４・５月）'!Z623="ベア加算"),"",X621*VLOOKUP(N621,【参考】数式用!$AD$2:$AH$37,MATCH(W621,【参考】数式用!$K$4:$N$4,0)+1,0)),"")</f>
        <v/>
      </c>
      <c r="Z621" s="992"/>
      <c r="AA621" s="54"/>
      <c r="AB621" s="464"/>
      <c r="AC621" s="340" t="str">
        <f>IFERROR(IF(AND('別紙様式3-2（４・５月）'!O623="",W621&lt;&gt;"",W621&lt;&gt;"―"),X621,X621*VLOOKUP(AG621,【参考】数式用4!$EY$3:$GF$106,MATCH(N621,【参考】数式用4!$EY$2:$GF$2,0))),"")</f>
        <v/>
      </c>
      <c r="AD621" s="462" t="str">
        <f t="shared" si="18"/>
        <v/>
      </c>
      <c r="AE621" s="420" t="str">
        <f t="shared" si="19"/>
        <v/>
      </c>
      <c r="AF621" s="333" t="str">
        <f>IF(O621="","",'別紙様式3-2（４・５月）'!O623&amp;'別紙様式3-2（４・５月）'!P623&amp;'別紙様式3-2（４・５月）'!Q623&amp;"から"&amp;O621)</f>
        <v/>
      </c>
      <c r="AG621" s="333" t="str">
        <f>IF(OR(W621="",W621="―"),"",'別紙様式3-2（４・５月）'!O623&amp;'別紙様式3-2（４・５月）'!P623&amp;'別紙様式3-2（４・５月）'!Q623&amp;"から"&amp;W621)</f>
        <v/>
      </c>
    </row>
    <row r="622" spans="1:41" ht="25" customHeight="1">
      <c r="A622" s="334">
        <v>603</v>
      </c>
      <c r="B622" s="909" t="str">
        <f>IF(基本情報入力シート!C661="","",基本情報入力シート!C661)</f>
        <v/>
      </c>
      <c r="C622" s="909"/>
      <c r="D622" s="909"/>
      <c r="E622" s="909"/>
      <c r="F622" s="909"/>
      <c r="G622" s="909"/>
      <c r="H622" s="909"/>
      <c r="I622" s="909"/>
      <c r="J622" s="325" t="str">
        <f>IF(基本情報入力シート!M661="","",基本情報入力シート!M661)</f>
        <v/>
      </c>
      <c r="K622" s="325" t="str">
        <f>IF(基本情報入力シート!R661="","",基本情報入力シート!R661)</f>
        <v/>
      </c>
      <c r="L622" s="325" t="str">
        <f>IF(基本情報入力シート!W661="","",基本情報入力シート!W661)</f>
        <v/>
      </c>
      <c r="M622" s="335" t="str">
        <f>IF(基本情報入力シート!X661="","",基本情報入力シート!X661)</f>
        <v/>
      </c>
      <c r="N622" s="339" t="str">
        <f>IF(基本情報入力シート!Y661="","",基本情報入力シート!Y661)</f>
        <v/>
      </c>
      <c r="O622" s="44"/>
      <c r="P622" s="1011"/>
      <c r="Q622" s="1011"/>
      <c r="R622" s="475" t="str">
        <f>IFERROR(IF(OR('別紙様式3-2（４・５月）'!Z624="ベア加算",'別紙様式3-2（４・５月）'!R624=""),"",P622*VLOOKUP(N622,【参考】数式用!$AD$2:$AH$37,MATCH(O622,【参考】数式用!$K$4:$N$4,0)+1,0)),"")</f>
        <v/>
      </c>
      <c r="S622" s="54"/>
      <c r="T622" s="1011"/>
      <c r="U622" s="1011"/>
      <c r="V622" s="483" t="str">
        <f>IFERROR(IF(AND('別紙様式3-2（４・５月）'!O624="",O622&lt;&gt;""),P622,P622*VLOOKUP(AF622,【参考】数式用4!$EY$3:$GF$106,MATCH(N622,【参考】数式用4!$EY$2:$GF$2,0))),"")</f>
        <v/>
      </c>
      <c r="W622" s="44"/>
      <c r="X622" s="464"/>
      <c r="Y622" s="992" t="str">
        <f>IFERROR(IF(OR('別紙様式3-2（４・５月）'!R624="",'別紙様式3-2（４・５月）'!Z624="ベア加算"),"",X622*VLOOKUP(N622,【参考】数式用!$AD$2:$AH$37,MATCH(W622,【参考】数式用!$K$4:$N$4,0)+1,0)),"")</f>
        <v/>
      </c>
      <c r="Z622" s="992"/>
      <c r="AA622" s="54"/>
      <c r="AB622" s="464"/>
      <c r="AC622" s="340" t="str">
        <f>IFERROR(IF(AND('別紙様式3-2（４・５月）'!O624="",W622&lt;&gt;"",W622&lt;&gt;"―"),X622,X622*VLOOKUP(AG622,【参考】数式用4!$EY$3:$GF$106,MATCH(N622,【参考】数式用4!$EY$2:$GF$2,0))),"")</f>
        <v/>
      </c>
      <c r="AD622" s="462" t="str">
        <f t="shared" si="18"/>
        <v/>
      </c>
      <c r="AE622" s="420" t="str">
        <f t="shared" si="19"/>
        <v/>
      </c>
      <c r="AF622" s="333" t="str">
        <f>IF(O622="","",'別紙様式3-2（４・５月）'!O624&amp;'別紙様式3-2（４・５月）'!P624&amp;'別紙様式3-2（４・５月）'!Q624&amp;"から"&amp;O622)</f>
        <v/>
      </c>
      <c r="AG622" s="333" t="str">
        <f>IF(OR(W622="",W622="―"),"",'別紙様式3-2（４・５月）'!O624&amp;'別紙様式3-2（４・５月）'!P624&amp;'別紙様式3-2（４・５月）'!Q624&amp;"から"&amp;W622)</f>
        <v/>
      </c>
    </row>
    <row r="623" spans="1:41" ht="25" customHeight="1">
      <c r="A623" s="334">
        <v>604</v>
      </c>
      <c r="B623" s="909" t="str">
        <f>IF(基本情報入力シート!C662="","",基本情報入力シート!C662)</f>
        <v/>
      </c>
      <c r="C623" s="909"/>
      <c r="D623" s="909"/>
      <c r="E623" s="909"/>
      <c r="F623" s="909"/>
      <c r="G623" s="909"/>
      <c r="H623" s="909"/>
      <c r="I623" s="909"/>
      <c r="J623" s="325" t="str">
        <f>IF(基本情報入力シート!M662="","",基本情報入力シート!M662)</f>
        <v/>
      </c>
      <c r="K623" s="325" t="str">
        <f>IF(基本情報入力シート!R662="","",基本情報入力シート!R662)</f>
        <v/>
      </c>
      <c r="L623" s="325" t="str">
        <f>IF(基本情報入力シート!W662="","",基本情報入力シート!W662)</f>
        <v/>
      </c>
      <c r="M623" s="335" t="str">
        <f>IF(基本情報入力シート!X662="","",基本情報入力シート!X662)</f>
        <v/>
      </c>
      <c r="N623" s="339" t="str">
        <f>IF(基本情報入力シート!Y662="","",基本情報入力シート!Y662)</f>
        <v/>
      </c>
      <c r="O623" s="44"/>
      <c r="P623" s="1011"/>
      <c r="Q623" s="1011"/>
      <c r="R623" s="475" t="str">
        <f>IFERROR(IF(OR('別紙様式3-2（４・５月）'!Z625="ベア加算",'別紙様式3-2（４・５月）'!R625=""),"",P623*VLOOKUP(N623,【参考】数式用!$AD$2:$AH$37,MATCH(O623,【参考】数式用!$K$4:$N$4,0)+1,0)),"")</f>
        <v/>
      </c>
      <c r="S623" s="54"/>
      <c r="T623" s="1011"/>
      <c r="U623" s="1011"/>
      <c r="V623" s="483" t="str">
        <f>IFERROR(IF(AND('別紙様式3-2（４・５月）'!O625="",O623&lt;&gt;""),P623,P623*VLOOKUP(AF623,【参考】数式用4!$EY$3:$GF$106,MATCH(N623,【参考】数式用4!$EY$2:$GF$2,0))),"")</f>
        <v/>
      </c>
      <c r="W623" s="44"/>
      <c r="X623" s="464"/>
      <c r="Y623" s="992" t="str">
        <f>IFERROR(IF(OR('別紙様式3-2（４・５月）'!R625="",'別紙様式3-2（４・５月）'!Z625="ベア加算"),"",X623*VLOOKUP(N623,【参考】数式用!$AD$2:$AH$37,MATCH(W623,【参考】数式用!$K$4:$N$4,0)+1,0)),"")</f>
        <v/>
      </c>
      <c r="Z623" s="992"/>
      <c r="AA623" s="54"/>
      <c r="AB623" s="464"/>
      <c r="AC623" s="340" t="str">
        <f>IFERROR(IF(AND('別紙様式3-2（４・５月）'!O625="",W623&lt;&gt;"",W623&lt;&gt;"―"),X623,X623*VLOOKUP(AG623,【参考】数式用4!$EY$3:$GF$106,MATCH(N623,【参考】数式用4!$EY$2:$GF$2,0))),"")</f>
        <v/>
      </c>
      <c r="AD623" s="462" t="str">
        <f t="shared" si="18"/>
        <v/>
      </c>
      <c r="AE623" s="420" t="str">
        <f t="shared" si="19"/>
        <v/>
      </c>
      <c r="AF623" s="333" t="str">
        <f>IF(O623="","",'別紙様式3-2（４・５月）'!O625&amp;'別紙様式3-2（４・５月）'!P625&amp;'別紙様式3-2（４・５月）'!Q625&amp;"から"&amp;O623)</f>
        <v/>
      </c>
      <c r="AG623" s="333" t="str">
        <f>IF(OR(W623="",W623="―"),"",'別紙様式3-2（４・５月）'!O625&amp;'別紙様式3-2（４・５月）'!P625&amp;'別紙様式3-2（４・５月）'!Q625&amp;"から"&amp;W623)</f>
        <v/>
      </c>
    </row>
    <row r="624" spans="1:41" ht="25" customHeight="1">
      <c r="A624" s="334">
        <v>605</v>
      </c>
      <c r="B624" s="909" t="str">
        <f>IF(基本情報入力シート!C663="","",基本情報入力シート!C663)</f>
        <v/>
      </c>
      <c r="C624" s="909"/>
      <c r="D624" s="909"/>
      <c r="E624" s="909"/>
      <c r="F624" s="909"/>
      <c r="G624" s="909"/>
      <c r="H624" s="909"/>
      <c r="I624" s="909"/>
      <c r="J624" s="325" t="str">
        <f>IF(基本情報入力シート!M663="","",基本情報入力シート!M663)</f>
        <v/>
      </c>
      <c r="K624" s="325" t="str">
        <f>IF(基本情報入力シート!R663="","",基本情報入力シート!R663)</f>
        <v/>
      </c>
      <c r="L624" s="325" t="str">
        <f>IF(基本情報入力シート!W663="","",基本情報入力シート!W663)</f>
        <v/>
      </c>
      <c r="M624" s="335" t="str">
        <f>IF(基本情報入力シート!X663="","",基本情報入力シート!X663)</f>
        <v/>
      </c>
      <c r="N624" s="339" t="str">
        <f>IF(基本情報入力シート!Y663="","",基本情報入力シート!Y663)</f>
        <v/>
      </c>
      <c r="O624" s="44"/>
      <c r="P624" s="1011"/>
      <c r="Q624" s="1011"/>
      <c r="R624" s="475" t="str">
        <f>IFERROR(IF(OR('別紙様式3-2（４・５月）'!Z626="ベア加算",'別紙様式3-2（４・５月）'!R626=""),"",P624*VLOOKUP(N624,【参考】数式用!$AD$2:$AH$37,MATCH(O624,【参考】数式用!$K$4:$N$4,0)+1,0)),"")</f>
        <v/>
      </c>
      <c r="S624" s="54"/>
      <c r="T624" s="1011"/>
      <c r="U624" s="1011"/>
      <c r="V624" s="483" t="str">
        <f>IFERROR(IF(AND('別紙様式3-2（４・５月）'!O626="",O624&lt;&gt;""),P624,P624*VLOOKUP(AF624,【参考】数式用4!$EY$3:$GF$106,MATCH(N624,【参考】数式用4!$EY$2:$GF$2,0))),"")</f>
        <v/>
      </c>
      <c r="W624" s="44"/>
      <c r="X624" s="464"/>
      <c r="Y624" s="992" t="str">
        <f>IFERROR(IF(OR('別紙様式3-2（４・５月）'!R626="",'別紙様式3-2（４・５月）'!Z626="ベア加算"),"",X624*VLOOKUP(N624,【参考】数式用!$AD$2:$AH$37,MATCH(W624,【参考】数式用!$K$4:$N$4,0)+1,0)),"")</f>
        <v/>
      </c>
      <c r="Z624" s="992"/>
      <c r="AA624" s="54"/>
      <c r="AB624" s="464"/>
      <c r="AC624" s="340" t="str">
        <f>IFERROR(IF(AND('別紙様式3-2（４・５月）'!O626="",W624&lt;&gt;"",W624&lt;&gt;"―"),X624,X624*VLOOKUP(AG624,【参考】数式用4!$EY$3:$GF$106,MATCH(N624,【参考】数式用4!$EY$2:$GF$2,0))),"")</f>
        <v/>
      </c>
      <c r="AD624" s="462" t="str">
        <f t="shared" si="18"/>
        <v/>
      </c>
      <c r="AE624" s="420" t="str">
        <f t="shared" si="19"/>
        <v/>
      </c>
      <c r="AF624" s="333" t="str">
        <f>IF(O624="","",'別紙様式3-2（４・５月）'!O626&amp;'別紙様式3-2（４・５月）'!P626&amp;'別紙様式3-2（４・５月）'!Q626&amp;"から"&amp;O624)</f>
        <v/>
      </c>
      <c r="AG624" s="333" t="str">
        <f>IF(OR(W624="",W624="―"),"",'別紙様式3-2（４・５月）'!O626&amp;'別紙様式3-2（４・５月）'!P626&amp;'別紙様式3-2（４・５月）'!Q626&amp;"から"&amp;W624)</f>
        <v/>
      </c>
    </row>
    <row r="625" spans="1:41" ht="25" customHeight="1">
      <c r="A625" s="334">
        <v>606</v>
      </c>
      <c r="B625" s="909" t="str">
        <f>IF(基本情報入力シート!C664="","",基本情報入力シート!C664)</f>
        <v/>
      </c>
      <c r="C625" s="909"/>
      <c r="D625" s="909"/>
      <c r="E625" s="909"/>
      <c r="F625" s="909"/>
      <c r="G625" s="909"/>
      <c r="H625" s="909"/>
      <c r="I625" s="909"/>
      <c r="J625" s="325" t="str">
        <f>IF(基本情報入力シート!M664="","",基本情報入力シート!M664)</f>
        <v/>
      </c>
      <c r="K625" s="325" t="str">
        <f>IF(基本情報入力シート!R664="","",基本情報入力シート!R664)</f>
        <v/>
      </c>
      <c r="L625" s="325" t="str">
        <f>IF(基本情報入力シート!W664="","",基本情報入力シート!W664)</f>
        <v/>
      </c>
      <c r="M625" s="335" t="str">
        <f>IF(基本情報入力シート!X664="","",基本情報入力シート!X664)</f>
        <v/>
      </c>
      <c r="N625" s="339" t="str">
        <f>IF(基本情報入力シート!Y664="","",基本情報入力シート!Y664)</f>
        <v/>
      </c>
      <c r="O625" s="44"/>
      <c r="P625" s="1011"/>
      <c r="Q625" s="1011"/>
      <c r="R625" s="475" t="str">
        <f>IFERROR(IF(OR('別紙様式3-2（４・５月）'!Z627="ベア加算",'別紙様式3-2（４・５月）'!R627=""),"",P625*VLOOKUP(N625,【参考】数式用!$AD$2:$AH$37,MATCH(O625,【参考】数式用!$K$4:$N$4,0)+1,0)),"")</f>
        <v/>
      </c>
      <c r="S625" s="54"/>
      <c r="T625" s="1011"/>
      <c r="U625" s="1011"/>
      <c r="V625" s="483" t="str">
        <f>IFERROR(IF(AND('別紙様式3-2（４・５月）'!O627="",O625&lt;&gt;""),P625,P625*VLOOKUP(AF625,【参考】数式用4!$EY$3:$GF$106,MATCH(N625,【参考】数式用4!$EY$2:$GF$2,0))),"")</f>
        <v/>
      </c>
      <c r="W625" s="44"/>
      <c r="X625" s="464"/>
      <c r="Y625" s="992" t="str">
        <f>IFERROR(IF(OR('別紙様式3-2（４・５月）'!R627="",'別紙様式3-2（４・５月）'!Z627="ベア加算"),"",X625*VLOOKUP(N625,【参考】数式用!$AD$2:$AH$37,MATCH(W625,【参考】数式用!$K$4:$N$4,0)+1,0)),"")</f>
        <v/>
      </c>
      <c r="Z625" s="992"/>
      <c r="AA625" s="54"/>
      <c r="AB625" s="464"/>
      <c r="AC625" s="340" t="str">
        <f>IFERROR(IF(AND('別紙様式3-2（４・５月）'!O627="",W625&lt;&gt;"",W625&lt;&gt;"―"),X625,X625*VLOOKUP(AG625,【参考】数式用4!$EY$3:$GF$106,MATCH(N625,【参考】数式用4!$EY$2:$GF$2,0))),"")</f>
        <v/>
      </c>
      <c r="AD625" s="462" t="str">
        <f t="shared" si="18"/>
        <v/>
      </c>
      <c r="AE625" s="420" t="str">
        <f t="shared" si="19"/>
        <v/>
      </c>
      <c r="AF625" s="333" t="str">
        <f>IF(O625="","",'別紙様式3-2（４・５月）'!O627&amp;'別紙様式3-2（４・５月）'!P627&amp;'別紙様式3-2（４・５月）'!Q627&amp;"から"&amp;O625)</f>
        <v/>
      </c>
      <c r="AG625" s="333" t="str">
        <f>IF(OR(W625="",W625="―"),"",'別紙様式3-2（４・５月）'!O627&amp;'別紙様式3-2（４・５月）'!P627&amp;'別紙様式3-2（４・５月）'!Q627&amp;"から"&amp;W625)</f>
        <v/>
      </c>
    </row>
    <row r="626" spans="1:41" ht="25" customHeight="1">
      <c r="A626" s="334">
        <v>607</v>
      </c>
      <c r="B626" s="909" t="str">
        <f>IF(基本情報入力シート!C665="","",基本情報入力シート!C665)</f>
        <v/>
      </c>
      <c r="C626" s="909"/>
      <c r="D626" s="909"/>
      <c r="E626" s="909"/>
      <c r="F626" s="909"/>
      <c r="G626" s="909"/>
      <c r="H626" s="909"/>
      <c r="I626" s="909"/>
      <c r="J626" s="325" t="str">
        <f>IF(基本情報入力シート!M665="","",基本情報入力シート!M665)</f>
        <v/>
      </c>
      <c r="K626" s="325" t="str">
        <f>IF(基本情報入力シート!R665="","",基本情報入力シート!R665)</f>
        <v/>
      </c>
      <c r="L626" s="325" t="str">
        <f>IF(基本情報入力シート!W665="","",基本情報入力シート!W665)</f>
        <v/>
      </c>
      <c r="M626" s="335" t="str">
        <f>IF(基本情報入力シート!X665="","",基本情報入力シート!X665)</f>
        <v/>
      </c>
      <c r="N626" s="339" t="str">
        <f>IF(基本情報入力シート!Y665="","",基本情報入力シート!Y665)</f>
        <v/>
      </c>
      <c r="O626" s="44"/>
      <c r="P626" s="1011"/>
      <c r="Q626" s="1011"/>
      <c r="R626" s="475" t="str">
        <f>IFERROR(IF(OR('別紙様式3-2（４・５月）'!Z628="ベア加算",'別紙様式3-2（４・５月）'!R628=""),"",P626*VLOOKUP(N626,【参考】数式用!$AD$2:$AH$37,MATCH(O626,【参考】数式用!$K$4:$N$4,0)+1,0)),"")</f>
        <v/>
      </c>
      <c r="S626" s="54"/>
      <c r="T626" s="1011"/>
      <c r="U626" s="1011"/>
      <c r="V626" s="483" t="str">
        <f>IFERROR(IF(AND('別紙様式3-2（４・５月）'!O628="",O626&lt;&gt;""),P626,P626*VLOOKUP(AF626,【参考】数式用4!$EY$3:$GF$106,MATCH(N626,【参考】数式用4!$EY$2:$GF$2,0))),"")</f>
        <v/>
      </c>
      <c r="W626" s="44"/>
      <c r="X626" s="464"/>
      <c r="Y626" s="992" t="str">
        <f>IFERROR(IF(OR('別紙様式3-2（４・５月）'!R628="",'別紙様式3-2（４・５月）'!Z628="ベア加算"),"",X626*VLOOKUP(N626,【参考】数式用!$AD$2:$AH$37,MATCH(W626,【参考】数式用!$K$4:$N$4,0)+1,0)),"")</f>
        <v/>
      </c>
      <c r="Z626" s="992"/>
      <c r="AA626" s="54"/>
      <c r="AB626" s="464"/>
      <c r="AC626" s="340" t="str">
        <f>IFERROR(IF(AND('別紙様式3-2（４・５月）'!O628="",W626&lt;&gt;"",W626&lt;&gt;"―"),X626,X626*VLOOKUP(AG626,【参考】数式用4!$EY$3:$GF$106,MATCH(N626,【参考】数式用4!$EY$2:$GF$2,0))),"")</f>
        <v/>
      </c>
      <c r="AD626" s="462" t="str">
        <f t="shared" si="18"/>
        <v/>
      </c>
      <c r="AE626" s="420" t="str">
        <f t="shared" si="19"/>
        <v/>
      </c>
      <c r="AF626" s="333" t="str">
        <f>IF(O626="","",'別紙様式3-2（４・５月）'!O628&amp;'別紙様式3-2（４・５月）'!P628&amp;'別紙様式3-2（４・５月）'!Q628&amp;"から"&amp;O626)</f>
        <v/>
      </c>
      <c r="AG626" s="333" t="str">
        <f>IF(OR(W626="",W626="―"),"",'別紙様式3-2（４・５月）'!O628&amp;'別紙様式3-2（４・５月）'!P628&amp;'別紙様式3-2（４・５月）'!Q628&amp;"から"&amp;W626)</f>
        <v/>
      </c>
    </row>
    <row r="627" spans="1:41" ht="25" customHeight="1">
      <c r="A627" s="334">
        <v>608</v>
      </c>
      <c r="B627" s="909" t="str">
        <f>IF(基本情報入力シート!C666="","",基本情報入力シート!C666)</f>
        <v/>
      </c>
      <c r="C627" s="909"/>
      <c r="D627" s="909"/>
      <c r="E627" s="909"/>
      <c r="F627" s="909"/>
      <c r="G627" s="909"/>
      <c r="H627" s="909"/>
      <c r="I627" s="909"/>
      <c r="J627" s="325" t="str">
        <f>IF(基本情報入力シート!M666="","",基本情報入力シート!M666)</f>
        <v/>
      </c>
      <c r="K627" s="325" t="str">
        <f>IF(基本情報入力シート!R666="","",基本情報入力シート!R666)</f>
        <v/>
      </c>
      <c r="L627" s="325" t="str">
        <f>IF(基本情報入力シート!W666="","",基本情報入力シート!W666)</f>
        <v/>
      </c>
      <c r="M627" s="335" t="str">
        <f>IF(基本情報入力シート!X666="","",基本情報入力シート!X666)</f>
        <v/>
      </c>
      <c r="N627" s="339" t="str">
        <f>IF(基本情報入力シート!Y666="","",基本情報入力シート!Y666)</f>
        <v/>
      </c>
      <c r="O627" s="44"/>
      <c r="P627" s="1011"/>
      <c r="Q627" s="1011"/>
      <c r="R627" s="475" t="str">
        <f>IFERROR(IF(OR('別紙様式3-2（４・５月）'!Z629="ベア加算",'別紙様式3-2（４・５月）'!R629=""),"",P627*VLOOKUP(N627,【参考】数式用!$AD$2:$AH$37,MATCH(O627,【参考】数式用!$K$4:$N$4,0)+1,0)),"")</f>
        <v/>
      </c>
      <c r="S627" s="54"/>
      <c r="T627" s="1011"/>
      <c r="U627" s="1011"/>
      <c r="V627" s="483" t="str">
        <f>IFERROR(IF(AND('別紙様式3-2（４・５月）'!O629="",O627&lt;&gt;""),P627,P627*VLOOKUP(AF627,【参考】数式用4!$EY$3:$GF$106,MATCH(N627,【参考】数式用4!$EY$2:$GF$2,0))),"")</f>
        <v/>
      </c>
      <c r="W627" s="44"/>
      <c r="X627" s="464"/>
      <c r="Y627" s="992" t="str">
        <f>IFERROR(IF(OR('別紙様式3-2（４・５月）'!R629="",'別紙様式3-2（４・５月）'!Z629="ベア加算"),"",X627*VLOOKUP(N627,【参考】数式用!$AD$2:$AH$37,MATCH(W627,【参考】数式用!$K$4:$N$4,0)+1,0)),"")</f>
        <v/>
      </c>
      <c r="Z627" s="992"/>
      <c r="AA627" s="54"/>
      <c r="AB627" s="464"/>
      <c r="AC627" s="340" t="str">
        <f>IFERROR(IF(AND('別紙様式3-2（４・５月）'!O629="",W627&lt;&gt;"",W627&lt;&gt;"―"),X627,X627*VLOOKUP(AG627,【参考】数式用4!$EY$3:$GF$106,MATCH(N627,【参考】数式用4!$EY$2:$GF$2,0))),"")</f>
        <v/>
      </c>
      <c r="AD627" s="462" t="str">
        <f t="shared" si="18"/>
        <v/>
      </c>
      <c r="AE627" s="420" t="str">
        <f t="shared" si="19"/>
        <v/>
      </c>
      <c r="AF627" s="333" t="str">
        <f>IF(O627="","",'別紙様式3-2（４・５月）'!O629&amp;'別紙様式3-2（４・５月）'!P629&amp;'別紙様式3-2（４・５月）'!Q629&amp;"から"&amp;O627)</f>
        <v/>
      </c>
      <c r="AG627" s="333" t="str">
        <f>IF(OR(W627="",W627="―"),"",'別紙様式3-2（４・５月）'!O629&amp;'別紙様式3-2（４・５月）'!P629&amp;'別紙様式3-2（４・５月）'!Q629&amp;"から"&amp;W627)</f>
        <v/>
      </c>
    </row>
    <row r="628" spans="1:41" ht="25" customHeight="1">
      <c r="A628" s="334">
        <v>609</v>
      </c>
      <c r="B628" s="909" t="str">
        <f>IF(基本情報入力シート!C667="","",基本情報入力シート!C667)</f>
        <v/>
      </c>
      <c r="C628" s="909"/>
      <c r="D628" s="909"/>
      <c r="E628" s="909"/>
      <c r="F628" s="909"/>
      <c r="G628" s="909"/>
      <c r="H628" s="909"/>
      <c r="I628" s="909"/>
      <c r="J628" s="325" t="str">
        <f>IF(基本情報入力シート!M667="","",基本情報入力シート!M667)</f>
        <v/>
      </c>
      <c r="K628" s="325" t="str">
        <f>IF(基本情報入力シート!R667="","",基本情報入力シート!R667)</f>
        <v/>
      </c>
      <c r="L628" s="325" t="str">
        <f>IF(基本情報入力シート!W667="","",基本情報入力シート!W667)</f>
        <v/>
      </c>
      <c r="M628" s="335" t="str">
        <f>IF(基本情報入力シート!X667="","",基本情報入力シート!X667)</f>
        <v/>
      </c>
      <c r="N628" s="339" t="str">
        <f>IF(基本情報入力シート!Y667="","",基本情報入力シート!Y667)</f>
        <v/>
      </c>
      <c r="O628" s="44"/>
      <c r="P628" s="1011"/>
      <c r="Q628" s="1011"/>
      <c r="R628" s="475" t="str">
        <f>IFERROR(IF(OR('別紙様式3-2（４・５月）'!Z630="ベア加算",'別紙様式3-2（４・５月）'!R630=""),"",P628*VLOOKUP(N628,【参考】数式用!$AD$2:$AH$37,MATCH(O628,【参考】数式用!$K$4:$N$4,0)+1,0)),"")</f>
        <v/>
      </c>
      <c r="S628" s="54"/>
      <c r="T628" s="1011"/>
      <c r="U628" s="1011"/>
      <c r="V628" s="483" t="str">
        <f>IFERROR(IF(AND('別紙様式3-2（４・５月）'!O630="",O628&lt;&gt;""),P628,P628*VLOOKUP(AF628,【参考】数式用4!$EY$3:$GF$106,MATCH(N628,【参考】数式用4!$EY$2:$GF$2,0))),"")</f>
        <v/>
      </c>
      <c r="W628" s="44"/>
      <c r="X628" s="464"/>
      <c r="Y628" s="992" t="str">
        <f>IFERROR(IF(OR('別紙様式3-2（４・５月）'!R630="",'別紙様式3-2（４・５月）'!Z630="ベア加算"),"",X628*VLOOKUP(N628,【参考】数式用!$AD$2:$AH$37,MATCH(W628,【参考】数式用!$K$4:$N$4,0)+1,0)),"")</f>
        <v/>
      </c>
      <c r="Z628" s="992"/>
      <c r="AA628" s="54"/>
      <c r="AB628" s="464"/>
      <c r="AC628" s="340" t="str">
        <f>IFERROR(IF(AND('別紙様式3-2（４・５月）'!O630="",W628&lt;&gt;"",W628&lt;&gt;"―"),X628,X628*VLOOKUP(AG628,【参考】数式用4!$EY$3:$GF$106,MATCH(N628,【参考】数式用4!$EY$2:$GF$2,0))),"")</f>
        <v/>
      </c>
      <c r="AD628" s="462" t="str">
        <f t="shared" si="18"/>
        <v/>
      </c>
      <c r="AE628" s="420" t="str">
        <f t="shared" si="19"/>
        <v/>
      </c>
      <c r="AF628" s="333" t="str">
        <f>IF(O628="","",'別紙様式3-2（４・５月）'!O630&amp;'別紙様式3-2（４・５月）'!P630&amp;'別紙様式3-2（４・５月）'!Q630&amp;"から"&amp;O628)</f>
        <v/>
      </c>
      <c r="AG628" s="333" t="str">
        <f>IF(OR(W628="",W628="―"),"",'別紙様式3-2（４・５月）'!O630&amp;'別紙様式3-2（４・５月）'!P630&amp;'別紙様式3-2（４・５月）'!Q630&amp;"から"&amp;W628)</f>
        <v/>
      </c>
    </row>
    <row r="629" spans="1:41" ht="25" customHeight="1">
      <c r="A629" s="334">
        <v>610</v>
      </c>
      <c r="B629" s="909" t="str">
        <f>IF(基本情報入力シート!C668="","",基本情報入力シート!C668)</f>
        <v/>
      </c>
      <c r="C629" s="909"/>
      <c r="D629" s="909"/>
      <c r="E629" s="909"/>
      <c r="F629" s="909"/>
      <c r="G629" s="909"/>
      <c r="H629" s="909"/>
      <c r="I629" s="909"/>
      <c r="J629" s="325" t="str">
        <f>IF(基本情報入力シート!M668="","",基本情報入力シート!M668)</f>
        <v/>
      </c>
      <c r="K629" s="325" t="str">
        <f>IF(基本情報入力シート!R668="","",基本情報入力シート!R668)</f>
        <v/>
      </c>
      <c r="L629" s="325" t="str">
        <f>IF(基本情報入力シート!W668="","",基本情報入力シート!W668)</f>
        <v/>
      </c>
      <c r="M629" s="335" t="str">
        <f>IF(基本情報入力シート!X668="","",基本情報入力シート!X668)</f>
        <v/>
      </c>
      <c r="N629" s="339" t="str">
        <f>IF(基本情報入力シート!Y668="","",基本情報入力シート!Y668)</f>
        <v/>
      </c>
      <c r="O629" s="44"/>
      <c r="P629" s="1011"/>
      <c r="Q629" s="1011"/>
      <c r="R629" s="475" t="str">
        <f>IFERROR(IF(OR('別紙様式3-2（４・５月）'!Z631="ベア加算",'別紙様式3-2（４・５月）'!R631=""),"",P629*VLOOKUP(N629,【参考】数式用!$AD$2:$AH$37,MATCH(O629,【参考】数式用!$K$4:$N$4,0)+1,0)),"")</f>
        <v/>
      </c>
      <c r="S629" s="54"/>
      <c r="T629" s="1011"/>
      <c r="U629" s="1011"/>
      <c r="V629" s="483" t="str">
        <f>IFERROR(IF(AND('別紙様式3-2（４・５月）'!O631="",O629&lt;&gt;""),P629,P629*VLOOKUP(AF629,【参考】数式用4!$EY$3:$GF$106,MATCH(N629,【参考】数式用4!$EY$2:$GF$2,0))),"")</f>
        <v/>
      </c>
      <c r="W629" s="44"/>
      <c r="X629" s="464"/>
      <c r="Y629" s="992" t="str">
        <f>IFERROR(IF(OR('別紙様式3-2（４・５月）'!R631="",'別紙様式3-2（４・５月）'!Z631="ベア加算"),"",X629*VLOOKUP(N629,【参考】数式用!$AD$2:$AH$37,MATCH(W629,【参考】数式用!$K$4:$N$4,0)+1,0)),"")</f>
        <v/>
      </c>
      <c r="Z629" s="992"/>
      <c r="AA629" s="54"/>
      <c r="AB629" s="464"/>
      <c r="AC629" s="340" t="str">
        <f>IFERROR(IF(AND('別紙様式3-2（４・５月）'!O631="",W629&lt;&gt;"",W629&lt;&gt;"―"),X629,X629*VLOOKUP(AG629,【参考】数式用4!$EY$3:$GF$106,MATCH(N629,【参考】数式用4!$EY$2:$GF$2,0))),"")</f>
        <v/>
      </c>
      <c r="AD629" s="462" t="str">
        <f t="shared" si="18"/>
        <v/>
      </c>
      <c r="AE629" s="420" t="str">
        <f t="shared" si="19"/>
        <v/>
      </c>
      <c r="AF629" s="333" t="str">
        <f>IF(O629="","",'別紙様式3-2（４・５月）'!O631&amp;'別紙様式3-2（４・５月）'!P631&amp;'別紙様式3-2（４・５月）'!Q631&amp;"から"&amp;O629)</f>
        <v/>
      </c>
      <c r="AG629" s="333" t="str">
        <f>IF(OR(W629="",W629="―"),"",'別紙様式3-2（４・５月）'!O631&amp;'別紙様式3-2（４・５月）'!P631&amp;'別紙様式3-2（４・５月）'!Q631&amp;"から"&amp;W629)</f>
        <v/>
      </c>
    </row>
    <row r="630" spans="1:41" customFormat="1" ht="25" customHeight="1">
      <c r="A630" s="334">
        <v>611</v>
      </c>
      <c r="B630" s="909" t="str">
        <f>IF(基本情報入力シート!C669="","",基本情報入力シート!C669)</f>
        <v/>
      </c>
      <c r="C630" s="909"/>
      <c r="D630" s="909"/>
      <c r="E630" s="909"/>
      <c r="F630" s="909"/>
      <c r="G630" s="909"/>
      <c r="H630" s="909"/>
      <c r="I630" s="909"/>
      <c r="J630" s="325" t="str">
        <f>IF(基本情報入力シート!M669="","",基本情報入力シート!M669)</f>
        <v/>
      </c>
      <c r="K630" s="325" t="str">
        <f>IF(基本情報入力シート!R669="","",基本情報入力シート!R669)</f>
        <v/>
      </c>
      <c r="L630" s="325" t="str">
        <f>IF(基本情報入力シート!W669="","",基本情報入力シート!W669)</f>
        <v/>
      </c>
      <c r="M630" s="335" t="str">
        <f>IF(基本情報入力シート!X669="","",基本情報入力シート!X669)</f>
        <v/>
      </c>
      <c r="N630" s="339" t="str">
        <f>IF(基本情報入力シート!Y669="","",基本情報入力シート!Y669)</f>
        <v/>
      </c>
      <c r="O630" s="44"/>
      <c r="P630" s="1011"/>
      <c r="Q630" s="1011"/>
      <c r="R630" s="475" t="str">
        <f>IFERROR(IF(OR('別紙様式3-2（４・５月）'!Z632="ベア加算",'別紙様式3-2（４・５月）'!R632=""),"",P630*VLOOKUP(N630,【参考】数式用!$AD$2:$AH$37,MATCH(O630,【参考】数式用!$K$4:$N$4,0)+1,0)),"")</f>
        <v/>
      </c>
      <c r="S630" s="54"/>
      <c r="T630" s="1011"/>
      <c r="U630" s="1011"/>
      <c r="V630" s="483" t="str">
        <f>IFERROR(IF(AND('別紙様式3-2（４・５月）'!O632="",O630&lt;&gt;""),P630,P630*VLOOKUP(AF630,【参考】数式用4!$EY$3:$GF$106,MATCH(N630,【参考】数式用4!$EY$2:$GF$2,0))),"")</f>
        <v/>
      </c>
      <c r="W630" s="44"/>
      <c r="X630" s="464"/>
      <c r="Y630" s="992" t="str">
        <f>IFERROR(IF(OR('別紙様式3-2（４・５月）'!R632="",'別紙様式3-2（４・５月）'!Z632="ベア加算"),"",X630*VLOOKUP(N630,【参考】数式用!$AD$2:$AH$37,MATCH(W630,【参考】数式用!$K$4:$N$4,0)+1,0)),"")</f>
        <v/>
      </c>
      <c r="Z630" s="992"/>
      <c r="AA630" s="54"/>
      <c r="AB630" s="464"/>
      <c r="AC630" s="340" t="str">
        <f>IFERROR(IF(AND('別紙様式3-2（４・５月）'!O632="",W630&lt;&gt;"",W630&lt;&gt;"―"),X630,X630*VLOOKUP(AG630,【参考】数式用4!$EY$3:$GF$106,MATCH(N630,【参考】数式用4!$EY$2:$GF$2,0))),"")</f>
        <v/>
      </c>
      <c r="AD630" s="462" t="str">
        <f t="shared" si="18"/>
        <v/>
      </c>
      <c r="AE630" s="420" t="str">
        <f t="shared" si="19"/>
        <v/>
      </c>
      <c r="AF630" s="333" t="str">
        <f>IF(O630="","",'別紙様式3-2（４・５月）'!O632&amp;'別紙様式3-2（４・５月）'!P632&amp;'別紙様式3-2（４・５月）'!Q632&amp;"から"&amp;O630)</f>
        <v/>
      </c>
      <c r="AG630" s="333" t="str">
        <f>IF(OR(W630="",W630="―"),"",'別紙様式3-2（４・５月）'!O632&amp;'別紙様式3-2（４・５月）'!P632&amp;'別紙様式3-2（４・５月）'!Q632&amp;"から"&amp;W630)</f>
        <v/>
      </c>
      <c r="AH630" s="306"/>
      <c r="AI630" s="306"/>
      <c r="AJ630" s="306"/>
      <c r="AK630" s="306"/>
      <c r="AL630" s="306"/>
      <c r="AM630" s="306"/>
      <c r="AN630" s="306"/>
      <c r="AO630" s="306"/>
    </row>
    <row r="631" spans="1:41" customFormat="1" ht="25" customHeight="1">
      <c r="A631" s="334">
        <v>612</v>
      </c>
      <c r="B631" s="909" t="str">
        <f>IF(基本情報入力シート!C670="","",基本情報入力シート!C670)</f>
        <v/>
      </c>
      <c r="C631" s="909"/>
      <c r="D631" s="909"/>
      <c r="E631" s="909"/>
      <c r="F631" s="909"/>
      <c r="G631" s="909"/>
      <c r="H631" s="909"/>
      <c r="I631" s="909"/>
      <c r="J631" s="325" t="str">
        <f>IF(基本情報入力シート!M670="","",基本情報入力シート!M670)</f>
        <v/>
      </c>
      <c r="K631" s="325" t="str">
        <f>IF(基本情報入力シート!R670="","",基本情報入力シート!R670)</f>
        <v/>
      </c>
      <c r="L631" s="325" t="str">
        <f>IF(基本情報入力シート!W670="","",基本情報入力シート!W670)</f>
        <v/>
      </c>
      <c r="M631" s="335" t="str">
        <f>IF(基本情報入力シート!X670="","",基本情報入力シート!X670)</f>
        <v/>
      </c>
      <c r="N631" s="339" t="str">
        <f>IF(基本情報入力シート!Y670="","",基本情報入力シート!Y670)</f>
        <v/>
      </c>
      <c r="O631" s="44"/>
      <c r="P631" s="1011"/>
      <c r="Q631" s="1011"/>
      <c r="R631" s="475" t="str">
        <f>IFERROR(IF(OR('別紙様式3-2（４・５月）'!Z633="ベア加算",'別紙様式3-2（４・５月）'!R633=""),"",P631*VLOOKUP(N631,【参考】数式用!$AD$2:$AH$37,MATCH(O631,【参考】数式用!$K$4:$N$4,0)+1,0)),"")</f>
        <v/>
      </c>
      <c r="S631" s="54"/>
      <c r="T631" s="1011"/>
      <c r="U631" s="1011"/>
      <c r="V631" s="483" t="str">
        <f>IFERROR(IF(AND('別紙様式3-2（４・５月）'!O633="",O631&lt;&gt;""),P631,P631*VLOOKUP(AF631,【参考】数式用4!$EY$3:$GF$106,MATCH(N631,【参考】数式用4!$EY$2:$GF$2,0))),"")</f>
        <v/>
      </c>
      <c r="W631" s="44"/>
      <c r="X631" s="464"/>
      <c r="Y631" s="992" t="str">
        <f>IFERROR(IF(OR('別紙様式3-2（４・５月）'!R633="",'別紙様式3-2（４・５月）'!Z633="ベア加算"),"",X631*VLOOKUP(N631,【参考】数式用!$AD$2:$AH$37,MATCH(W631,【参考】数式用!$K$4:$N$4,0)+1,0)),"")</f>
        <v/>
      </c>
      <c r="Z631" s="992"/>
      <c r="AA631" s="54"/>
      <c r="AB631" s="464"/>
      <c r="AC631" s="340" t="str">
        <f>IFERROR(IF(AND('別紙様式3-2（４・５月）'!O633="",W631&lt;&gt;"",W631&lt;&gt;"―"),X631,X631*VLOOKUP(AG631,【参考】数式用4!$EY$3:$GF$106,MATCH(N631,【参考】数式用4!$EY$2:$GF$2,0))),"")</f>
        <v/>
      </c>
      <c r="AD631" s="462" t="str">
        <f t="shared" si="18"/>
        <v/>
      </c>
      <c r="AE631" s="420" t="str">
        <f t="shared" si="19"/>
        <v/>
      </c>
      <c r="AF631" s="333" t="str">
        <f>IF(O631="","",'別紙様式3-2（４・５月）'!O633&amp;'別紙様式3-2（４・５月）'!P633&amp;'別紙様式3-2（４・５月）'!Q633&amp;"から"&amp;O631)</f>
        <v/>
      </c>
      <c r="AG631" s="333" t="str">
        <f>IF(OR(W631="",W631="―"),"",'別紙様式3-2（４・５月）'!O633&amp;'別紙様式3-2（４・５月）'!P633&amp;'別紙様式3-2（４・５月）'!Q633&amp;"から"&amp;W631)</f>
        <v/>
      </c>
      <c r="AH631" s="306"/>
      <c r="AI631" s="306"/>
      <c r="AJ631" s="306"/>
      <c r="AK631" s="306"/>
      <c r="AL631" s="306"/>
      <c r="AM631" s="306"/>
      <c r="AN631" s="306"/>
      <c r="AO631" s="306"/>
    </row>
    <row r="632" spans="1:41" customFormat="1" ht="25" customHeight="1">
      <c r="A632" s="334">
        <v>613</v>
      </c>
      <c r="B632" s="909" t="str">
        <f>IF(基本情報入力シート!C671="","",基本情報入力シート!C671)</f>
        <v/>
      </c>
      <c r="C632" s="909"/>
      <c r="D632" s="909"/>
      <c r="E632" s="909"/>
      <c r="F632" s="909"/>
      <c r="G632" s="909"/>
      <c r="H632" s="909"/>
      <c r="I632" s="909"/>
      <c r="J632" s="325" t="str">
        <f>IF(基本情報入力シート!M671="","",基本情報入力シート!M671)</f>
        <v/>
      </c>
      <c r="K632" s="325" t="str">
        <f>IF(基本情報入力シート!R671="","",基本情報入力シート!R671)</f>
        <v/>
      </c>
      <c r="L632" s="325" t="str">
        <f>IF(基本情報入力シート!W671="","",基本情報入力シート!W671)</f>
        <v/>
      </c>
      <c r="M632" s="335" t="str">
        <f>IF(基本情報入力シート!X671="","",基本情報入力シート!X671)</f>
        <v/>
      </c>
      <c r="N632" s="339" t="str">
        <f>IF(基本情報入力シート!Y671="","",基本情報入力シート!Y671)</f>
        <v/>
      </c>
      <c r="O632" s="44"/>
      <c r="P632" s="1011"/>
      <c r="Q632" s="1011"/>
      <c r="R632" s="475" t="str">
        <f>IFERROR(IF(OR('別紙様式3-2（４・５月）'!Z634="ベア加算",'別紙様式3-2（４・５月）'!R634=""),"",P632*VLOOKUP(N632,【参考】数式用!$AD$2:$AH$37,MATCH(O632,【参考】数式用!$K$4:$N$4,0)+1,0)),"")</f>
        <v/>
      </c>
      <c r="S632" s="54"/>
      <c r="T632" s="1011"/>
      <c r="U632" s="1011"/>
      <c r="V632" s="483" t="str">
        <f>IFERROR(IF(AND('別紙様式3-2（４・５月）'!O634="",O632&lt;&gt;""),P632,P632*VLOOKUP(AF632,【参考】数式用4!$EY$3:$GF$106,MATCH(N632,【参考】数式用4!$EY$2:$GF$2,0))),"")</f>
        <v/>
      </c>
      <c r="W632" s="44"/>
      <c r="X632" s="464"/>
      <c r="Y632" s="992" t="str">
        <f>IFERROR(IF(OR('別紙様式3-2（４・５月）'!R634="",'別紙様式3-2（４・５月）'!Z634="ベア加算"),"",X632*VLOOKUP(N632,【参考】数式用!$AD$2:$AH$37,MATCH(W632,【参考】数式用!$K$4:$N$4,0)+1,0)),"")</f>
        <v/>
      </c>
      <c r="Z632" s="992"/>
      <c r="AA632" s="54"/>
      <c r="AB632" s="464"/>
      <c r="AC632" s="340" t="str">
        <f>IFERROR(IF(AND('別紙様式3-2（４・５月）'!O634="",W632&lt;&gt;"",W632&lt;&gt;"―"),X632,X632*VLOOKUP(AG632,【参考】数式用4!$EY$3:$GF$106,MATCH(N632,【参考】数式用4!$EY$2:$GF$2,0))),"")</f>
        <v/>
      </c>
      <c r="AD632" s="462" t="str">
        <f t="shared" si="18"/>
        <v/>
      </c>
      <c r="AE632" s="420" t="str">
        <f t="shared" si="19"/>
        <v/>
      </c>
      <c r="AF632" s="333" t="str">
        <f>IF(O632="","",'別紙様式3-2（４・５月）'!O634&amp;'別紙様式3-2（４・５月）'!P634&amp;'別紙様式3-2（４・５月）'!Q634&amp;"から"&amp;O632)</f>
        <v/>
      </c>
      <c r="AG632" s="333" t="str">
        <f>IF(OR(W632="",W632="―"),"",'別紙様式3-2（４・５月）'!O634&amp;'別紙様式3-2（４・５月）'!P634&amp;'別紙様式3-2（４・５月）'!Q634&amp;"から"&amp;W632)</f>
        <v/>
      </c>
      <c r="AH632" s="306"/>
      <c r="AI632" s="306"/>
      <c r="AJ632" s="306"/>
      <c r="AK632" s="306"/>
      <c r="AL632" s="306"/>
      <c r="AM632" s="306"/>
      <c r="AN632" s="306"/>
      <c r="AO632" s="306"/>
    </row>
    <row r="633" spans="1:41" customFormat="1" ht="25" customHeight="1">
      <c r="A633" s="334">
        <v>614</v>
      </c>
      <c r="B633" s="909" t="str">
        <f>IF(基本情報入力シート!C672="","",基本情報入力シート!C672)</f>
        <v/>
      </c>
      <c r="C633" s="909"/>
      <c r="D633" s="909"/>
      <c r="E633" s="909"/>
      <c r="F633" s="909"/>
      <c r="G633" s="909"/>
      <c r="H633" s="909"/>
      <c r="I633" s="909"/>
      <c r="J633" s="325" t="str">
        <f>IF(基本情報入力シート!M672="","",基本情報入力シート!M672)</f>
        <v/>
      </c>
      <c r="K633" s="325" t="str">
        <f>IF(基本情報入力シート!R672="","",基本情報入力シート!R672)</f>
        <v/>
      </c>
      <c r="L633" s="325" t="str">
        <f>IF(基本情報入力シート!W672="","",基本情報入力シート!W672)</f>
        <v/>
      </c>
      <c r="M633" s="335" t="str">
        <f>IF(基本情報入力シート!X672="","",基本情報入力シート!X672)</f>
        <v/>
      </c>
      <c r="N633" s="339" t="str">
        <f>IF(基本情報入力シート!Y672="","",基本情報入力シート!Y672)</f>
        <v/>
      </c>
      <c r="O633" s="44"/>
      <c r="P633" s="1011"/>
      <c r="Q633" s="1011"/>
      <c r="R633" s="475" t="str">
        <f>IFERROR(IF(OR('別紙様式3-2（４・５月）'!Z635="ベア加算",'別紙様式3-2（４・５月）'!R635=""),"",P633*VLOOKUP(N633,【参考】数式用!$AD$2:$AH$37,MATCH(O633,【参考】数式用!$K$4:$N$4,0)+1,0)),"")</f>
        <v/>
      </c>
      <c r="S633" s="54"/>
      <c r="T633" s="1011"/>
      <c r="U633" s="1011"/>
      <c r="V633" s="483" t="str">
        <f>IFERROR(IF(AND('別紙様式3-2（４・５月）'!O635="",O633&lt;&gt;""),P633,P633*VLOOKUP(AF633,【参考】数式用4!$EY$3:$GF$106,MATCH(N633,【参考】数式用4!$EY$2:$GF$2,0))),"")</f>
        <v/>
      </c>
      <c r="W633" s="44"/>
      <c r="X633" s="464"/>
      <c r="Y633" s="992" t="str">
        <f>IFERROR(IF(OR('別紙様式3-2（４・５月）'!R635="",'別紙様式3-2（４・５月）'!Z635="ベア加算"),"",X633*VLOOKUP(N633,【参考】数式用!$AD$2:$AH$37,MATCH(W633,【参考】数式用!$K$4:$N$4,0)+1,0)),"")</f>
        <v/>
      </c>
      <c r="Z633" s="992"/>
      <c r="AA633" s="54"/>
      <c r="AB633" s="464"/>
      <c r="AC633" s="340" t="str">
        <f>IFERROR(IF(AND('別紙様式3-2（４・５月）'!O635="",W633&lt;&gt;"",W633&lt;&gt;"―"),X633,X633*VLOOKUP(AG633,【参考】数式用4!$EY$3:$GF$106,MATCH(N633,【参考】数式用4!$EY$2:$GF$2,0))),"")</f>
        <v/>
      </c>
      <c r="AD633" s="462" t="str">
        <f t="shared" si="18"/>
        <v/>
      </c>
      <c r="AE633" s="420" t="str">
        <f t="shared" si="19"/>
        <v/>
      </c>
      <c r="AF633" s="333" t="str">
        <f>IF(O633="","",'別紙様式3-2（４・５月）'!O635&amp;'別紙様式3-2（４・５月）'!P635&amp;'別紙様式3-2（４・５月）'!Q635&amp;"から"&amp;O633)</f>
        <v/>
      </c>
      <c r="AG633" s="333" t="str">
        <f>IF(OR(W633="",W633="―"),"",'別紙様式3-2（４・５月）'!O635&amp;'別紙様式3-2（４・５月）'!P635&amp;'別紙様式3-2（４・５月）'!Q635&amp;"から"&amp;W633)</f>
        <v/>
      </c>
      <c r="AH633" s="306"/>
      <c r="AI633" s="306"/>
      <c r="AJ633" s="306"/>
      <c r="AK633" s="306"/>
      <c r="AL633" s="306"/>
      <c r="AM633" s="306"/>
      <c r="AN633" s="306"/>
      <c r="AO633" s="306"/>
    </row>
    <row r="634" spans="1:41" customFormat="1" ht="25" customHeight="1">
      <c r="A634" s="334">
        <v>615</v>
      </c>
      <c r="B634" s="909" t="str">
        <f>IF(基本情報入力シート!C673="","",基本情報入力シート!C673)</f>
        <v/>
      </c>
      <c r="C634" s="909"/>
      <c r="D634" s="909"/>
      <c r="E634" s="909"/>
      <c r="F634" s="909"/>
      <c r="G634" s="909"/>
      <c r="H634" s="909"/>
      <c r="I634" s="909"/>
      <c r="J634" s="325" t="str">
        <f>IF(基本情報入力シート!M673="","",基本情報入力シート!M673)</f>
        <v/>
      </c>
      <c r="K634" s="325" t="str">
        <f>IF(基本情報入力シート!R673="","",基本情報入力シート!R673)</f>
        <v/>
      </c>
      <c r="L634" s="325" t="str">
        <f>IF(基本情報入力シート!W673="","",基本情報入力シート!W673)</f>
        <v/>
      </c>
      <c r="M634" s="335" t="str">
        <f>IF(基本情報入力シート!X673="","",基本情報入力シート!X673)</f>
        <v/>
      </c>
      <c r="N634" s="339" t="str">
        <f>IF(基本情報入力シート!Y673="","",基本情報入力シート!Y673)</f>
        <v/>
      </c>
      <c r="O634" s="44"/>
      <c r="P634" s="1011"/>
      <c r="Q634" s="1011"/>
      <c r="R634" s="475" t="str">
        <f>IFERROR(IF(OR('別紙様式3-2（４・５月）'!Z636="ベア加算",'別紙様式3-2（４・５月）'!R636=""),"",P634*VLOOKUP(N634,【参考】数式用!$AD$2:$AH$37,MATCH(O634,【参考】数式用!$K$4:$N$4,0)+1,0)),"")</f>
        <v/>
      </c>
      <c r="S634" s="54"/>
      <c r="T634" s="1011"/>
      <c r="U634" s="1011"/>
      <c r="V634" s="483" t="str">
        <f>IFERROR(IF(AND('別紙様式3-2（４・５月）'!O636="",O634&lt;&gt;""),P634,P634*VLOOKUP(AF634,【参考】数式用4!$EY$3:$GF$106,MATCH(N634,【参考】数式用4!$EY$2:$GF$2,0))),"")</f>
        <v/>
      </c>
      <c r="W634" s="44"/>
      <c r="X634" s="464"/>
      <c r="Y634" s="992" t="str">
        <f>IFERROR(IF(OR('別紙様式3-2（４・５月）'!R636="",'別紙様式3-2（４・５月）'!Z636="ベア加算"),"",X634*VLOOKUP(N634,【参考】数式用!$AD$2:$AH$37,MATCH(W634,【参考】数式用!$K$4:$N$4,0)+1,0)),"")</f>
        <v/>
      </c>
      <c r="Z634" s="992"/>
      <c r="AA634" s="54"/>
      <c r="AB634" s="464"/>
      <c r="AC634" s="340" t="str">
        <f>IFERROR(IF(AND('別紙様式3-2（４・５月）'!O636="",W634&lt;&gt;"",W634&lt;&gt;"―"),X634,X634*VLOOKUP(AG634,【参考】数式用4!$EY$3:$GF$106,MATCH(N634,【参考】数式用4!$EY$2:$GF$2,0))),"")</f>
        <v/>
      </c>
      <c r="AD634" s="462" t="str">
        <f t="shared" si="18"/>
        <v/>
      </c>
      <c r="AE634" s="420" t="str">
        <f t="shared" si="19"/>
        <v/>
      </c>
      <c r="AF634" s="333" t="str">
        <f>IF(O634="","",'別紙様式3-2（４・５月）'!O636&amp;'別紙様式3-2（４・５月）'!P636&amp;'別紙様式3-2（４・５月）'!Q636&amp;"から"&amp;O634)</f>
        <v/>
      </c>
      <c r="AG634" s="333" t="str">
        <f>IF(OR(W634="",W634="―"),"",'別紙様式3-2（４・５月）'!O636&amp;'別紙様式3-2（４・５月）'!P636&amp;'別紙様式3-2（４・５月）'!Q636&amp;"から"&amp;W634)</f>
        <v/>
      </c>
      <c r="AH634" s="306"/>
      <c r="AI634" s="306"/>
      <c r="AJ634" s="306"/>
      <c r="AK634" s="306"/>
      <c r="AL634" s="306"/>
      <c r="AM634" s="306"/>
      <c r="AN634" s="306"/>
      <c r="AO634" s="306"/>
    </row>
    <row r="635" spans="1:41" customFormat="1" ht="25" customHeight="1">
      <c r="A635" s="334">
        <v>616</v>
      </c>
      <c r="B635" s="909" t="str">
        <f>IF(基本情報入力シート!C674="","",基本情報入力シート!C674)</f>
        <v/>
      </c>
      <c r="C635" s="909"/>
      <c r="D635" s="909"/>
      <c r="E635" s="909"/>
      <c r="F635" s="909"/>
      <c r="G635" s="909"/>
      <c r="H635" s="909"/>
      <c r="I635" s="909"/>
      <c r="J635" s="325" t="str">
        <f>IF(基本情報入力シート!M674="","",基本情報入力シート!M674)</f>
        <v/>
      </c>
      <c r="K635" s="325" t="str">
        <f>IF(基本情報入力シート!R674="","",基本情報入力シート!R674)</f>
        <v/>
      </c>
      <c r="L635" s="325" t="str">
        <f>IF(基本情報入力シート!W674="","",基本情報入力シート!W674)</f>
        <v/>
      </c>
      <c r="M635" s="335" t="str">
        <f>IF(基本情報入力シート!X674="","",基本情報入力シート!X674)</f>
        <v/>
      </c>
      <c r="N635" s="339" t="str">
        <f>IF(基本情報入力シート!Y674="","",基本情報入力シート!Y674)</f>
        <v/>
      </c>
      <c r="O635" s="44"/>
      <c r="P635" s="1011"/>
      <c r="Q635" s="1011"/>
      <c r="R635" s="475" t="str">
        <f>IFERROR(IF(OR('別紙様式3-2（４・５月）'!Z637="ベア加算",'別紙様式3-2（４・５月）'!R637=""),"",P635*VLOOKUP(N635,【参考】数式用!$AD$2:$AH$37,MATCH(O635,【参考】数式用!$K$4:$N$4,0)+1,0)),"")</f>
        <v/>
      </c>
      <c r="S635" s="54"/>
      <c r="T635" s="1011"/>
      <c r="U635" s="1011"/>
      <c r="V635" s="483" t="str">
        <f>IFERROR(IF(AND('別紙様式3-2（４・５月）'!O637="",O635&lt;&gt;""),P635,P635*VLOOKUP(AF635,【参考】数式用4!$EY$3:$GF$106,MATCH(N635,【参考】数式用4!$EY$2:$GF$2,0))),"")</f>
        <v/>
      </c>
      <c r="W635" s="44"/>
      <c r="X635" s="464"/>
      <c r="Y635" s="992" t="str">
        <f>IFERROR(IF(OR('別紙様式3-2（４・５月）'!R637="",'別紙様式3-2（４・５月）'!Z637="ベア加算"),"",X635*VLOOKUP(N635,【参考】数式用!$AD$2:$AH$37,MATCH(W635,【参考】数式用!$K$4:$N$4,0)+1,0)),"")</f>
        <v/>
      </c>
      <c r="Z635" s="992"/>
      <c r="AA635" s="54"/>
      <c r="AB635" s="464"/>
      <c r="AC635" s="340" t="str">
        <f>IFERROR(IF(AND('別紙様式3-2（４・５月）'!O637="",W635&lt;&gt;"",W635&lt;&gt;"―"),X635,X635*VLOOKUP(AG635,【参考】数式用4!$EY$3:$GF$106,MATCH(N635,【参考】数式用4!$EY$2:$GF$2,0))),"")</f>
        <v/>
      </c>
      <c r="AD635" s="462" t="str">
        <f t="shared" si="18"/>
        <v/>
      </c>
      <c r="AE635" s="420" t="str">
        <f t="shared" si="19"/>
        <v/>
      </c>
      <c r="AF635" s="333" t="str">
        <f>IF(O635="","",'別紙様式3-2（４・５月）'!O637&amp;'別紙様式3-2（４・５月）'!P637&amp;'別紙様式3-2（４・５月）'!Q637&amp;"から"&amp;O635)</f>
        <v/>
      </c>
      <c r="AG635" s="333" t="str">
        <f>IF(OR(W635="",W635="―"),"",'別紙様式3-2（４・５月）'!O637&amp;'別紙様式3-2（４・５月）'!P637&amp;'別紙様式3-2（４・５月）'!Q637&amp;"から"&amp;W635)</f>
        <v/>
      </c>
      <c r="AH635" s="306"/>
      <c r="AI635" s="306"/>
      <c r="AJ635" s="306"/>
      <c r="AK635" s="306"/>
      <c r="AL635" s="306"/>
      <c r="AM635" s="306"/>
      <c r="AN635" s="306"/>
      <c r="AO635" s="306"/>
    </row>
    <row r="636" spans="1:41" customFormat="1" ht="25" customHeight="1">
      <c r="A636" s="334">
        <v>617</v>
      </c>
      <c r="B636" s="909" t="str">
        <f>IF(基本情報入力シート!C675="","",基本情報入力シート!C675)</f>
        <v/>
      </c>
      <c r="C636" s="909"/>
      <c r="D636" s="909"/>
      <c r="E636" s="909"/>
      <c r="F636" s="909"/>
      <c r="G636" s="909"/>
      <c r="H636" s="909"/>
      <c r="I636" s="909"/>
      <c r="J636" s="325" t="str">
        <f>IF(基本情報入力シート!M675="","",基本情報入力シート!M675)</f>
        <v/>
      </c>
      <c r="K636" s="325" t="str">
        <f>IF(基本情報入力シート!R675="","",基本情報入力シート!R675)</f>
        <v/>
      </c>
      <c r="L636" s="325" t="str">
        <f>IF(基本情報入力シート!W675="","",基本情報入力シート!W675)</f>
        <v/>
      </c>
      <c r="M636" s="335" t="str">
        <f>IF(基本情報入力シート!X675="","",基本情報入力シート!X675)</f>
        <v/>
      </c>
      <c r="N636" s="339" t="str">
        <f>IF(基本情報入力シート!Y675="","",基本情報入力シート!Y675)</f>
        <v/>
      </c>
      <c r="O636" s="44"/>
      <c r="P636" s="1011"/>
      <c r="Q636" s="1011"/>
      <c r="R636" s="475" t="str">
        <f>IFERROR(IF(OR('別紙様式3-2（４・５月）'!Z638="ベア加算",'別紙様式3-2（４・５月）'!R638=""),"",P636*VLOOKUP(N636,【参考】数式用!$AD$2:$AH$37,MATCH(O636,【参考】数式用!$K$4:$N$4,0)+1,0)),"")</f>
        <v/>
      </c>
      <c r="S636" s="54"/>
      <c r="T636" s="1011"/>
      <c r="U636" s="1011"/>
      <c r="V636" s="483" t="str">
        <f>IFERROR(IF(AND('別紙様式3-2（４・５月）'!O638="",O636&lt;&gt;""),P636,P636*VLOOKUP(AF636,【参考】数式用4!$EY$3:$GF$106,MATCH(N636,【参考】数式用4!$EY$2:$GF$2,0))),"")</f>
        <v/>
      </c>
      <c r="W636" s="44"/>
      <c r="X636" s="464"/>
      <c r="Y636" s="992" t="str">
        <f>IFERROR(IF(OR('別紙様式3-2（４・５月）'!R638="",'別紙様式3-2（４・５月）'!Z638="ベア加算"),"",X636*VLOOKUP(N636,【参考】数式用!$AD$2:$AH$37,MATCH(W636,【参考】数式用!$K$4:$N$4,0)+1,0)),"")</f>
        <v/>
      </c>
      <c r="Z636" s="992"/>
      <c r="AA636" s="54"/>
      <c r="AB636" s="464"/>
      <c r="AC636" s="340" t="str">
        <f>IFERROR(IF(AND('別紙様式3-2（４・５月）'!O638="",W636&lt;&gt;"",W636&lt;&gt;"―"),X636,X636*VLOOKUP(AG636,【参考】数式用4!$EY$3:$GF$106,MATCH(N636,【参考】数式用4!$EY$2:$GF$2,0))),"")</f>
        <v/>
      </c>
      <c r="AD636" s="462" t="str">
        <f t="shared" si="18"/>
        <v/>
      </c>
      <c r="AE636" s="420" t="str">
        <f t="shared" si="19"/>
        <v/>
      </c>
      <c r="AF636" s="333" t="str">
        <f>IF(O636="","",'別紙様式3-2（４・５月）'!O638&amp;'別紙様式3-2（４・５月）'!P638&amp;'別紙様式3-2（４・５月）'!Q638&amp;"から"&amp;O636)</f>
        <v/>
      </c>
      <c r="AG636" s="333" t="str">
        <f>IF(OR(W636="",W636="―"),"",'別紙様式3-2（４・５月）'!O638&amp;'別紙様式3-2（４・５月）'!P638&amp;'別紙様式3-2（４・５月）'!Q638&amp;"から"&amp;W636)</f>
        <v/>
      </c>
      <c r="AH636" s="306"/>
      <c r="AI636" s="306"/>
      <c r="AJ636" s="306"/>
      <c r="AK636" s="306"/>
      <c r="AL636" s="306"/>
      <c r="AM636" s="306"/>
      <c r="AN636" s="306"/>
      <c r="AO636" s="306"/>
    </row>
    <row r="637" spans="1:41" customFormat="1" ht="25" customHeight="1">
      <c r="A637" s="334">
        <v>618</v>
      </c>
      <c r="B637" s="909" t="str">
        <f>IF(基本情報入力シート!C676="","",基本情報入力シート!C676)</f>
        <v/>
      </c>
      <c r="C637" s="909"/>
      <c r="D637" s="909"/>
      <c r="E637" s="909"/>
      <c r="F637" s="909"/>
      <c r="G637" s="909"/>
      <c r="H637" s="909"/>
      <c r="I637" s="909"/>
      <c r="J637" s="325" t="str">
        <f>IF(基本情報入力シート!M676="","",基本情報入力シート!M676)</f>
        <v/>
      </c>
      <c r="K637" s="325" t="str">
        <f>IF(基本情報入力シート!R676="","",基本情報入力シート!R676)</f>
        <v/>
      </c>
      <c r="L637" s="325" t="str">
        <f>IF(基本情報入力シート!W676="","",基本情報入力シート!W676)</f>
        <v/>
      </c>
      <c r="M637" s="335" t="str">
        <f>IF(基本情報入力シート!X676="","",基本情報入力シート!X676)</f>
        <v/>
      </c>
      <c r="N637" s="339" t="str">
        <f>IF(基本情報入力シート!Y676="","",基本情報入力シート!Y676)</f>
        <v/>
      </c>
      <c r="O637" s="44"/>
      <c r="P637" s="1011"/>
      <c r="Q637" s="1011"/>
      <c r="R637" s="475" t="str">
        <f>IFERROR(IF(OR('別紙様式3-2（４・５月）'!Z639="ベア加算",'別紙様式3-2（４・５月）'!R639=""),"",P637*VLOOKUP(N637,【参考】数式用!$AD$2:$AH$37,MATCH(O637,【参考】数式用!$K$4:$N$4,0)+1,0)),"")</f>
        <v/>
      </c>
      <c r="S637" s="54"/>
      <c r="T637" s="1011"/>
      <c r="U637" s="1011"/>
      <c r="V637" s="483" t="str">
        <f>IFERROR(IF(AND('別紙様式3-2（４・５月）'!O639="",O637&lt;&gt;""),P637,P637*VLOOKUP(AF637,【参考】数式用4!$EY$3:$GF$106,MATCH(N637,【参考】数式用4!$EY$2:$GF$2,0))),"")</f>
        <v/>
      </c>
      <c r="W637" s="44"/>
      <c r="X637" s="464"/>
      <c r="Y637" s="992" t="str">
        <f>IFERROR(IF(OR('別紙様式3-2（４・５月）'!R639="",'別紙様式3-2（４・５月）'!Z639="ベア加算"),"",X637*VLOOKUP(N637,【参考】数式用!$AD$2:$AH$37,MATCH(W637,【参考】数式用!$K$4:$N$4,0)+1,0)),"")</f>
        <v/>
      </c>
      <c r="Z637" s="992"/>
      <c r="AA637" s="54"/>
      <c r="AB637" s="464"/>
      <c r="AC637" s="340" t="str">
        <f>IFERROR(IF(AND('別紙様式3-2（４・５月）'!O639="",W637&lt;&gt;"",W637&lt;&gt;"―"),X637,X637*VLOOKUP(AG637,【参考】数式用4!$EY$3:$GF$106,MATCH(N637,【参考】数式用4!$EY$2:$GF$2,0))),"")</f>
        <v/>
      </c>
      <c r="AD637" s="462" t="str">
        <f t="shared" si="18"/>
        <v/>
      </c>
      <c r="AE637" s="420" t="str">
        <f t="shared" si="19"/>
        <v/>
      </c>
      <c r="AF637" s="333" t="str">
        <f>IF(O637="","",'別紙様式3-2（４・５月）'!O639&amp;'別紙様式3-2（４・５月）'!P639&amp;'別紙様式3-2（４・５月）'!Q639&amp;"から"&amp;O637)</f>
        <v/>
      </c>
      <c r="AG637" s="333" t="str">
        <f>IF(OR(W637="",W637="―"),"",'別紙様式3-2（４・５月）'!O639&amp;'別紙様式3-2（４・５月）'!P639&amp;'別紙様式3-2（４・５月）'!Q639&amp;"から"&amp;W637)</f>
        <v/>
      </c>
      <c r="AH637" s="306"/>
      <c r="AI637" s="306"/>
      <c r="AJ637" s="306"/>
      <c r="AK637" s="306"/>
      <c r="AL637" s="306"/>
      <c r="AM637" s="306"/>
      <c r="AN637" s="306"/>
      <c r="AO637" s="306"/>
    </row>
    <row r="638" spans="1:41" customFormat="1" ht="25" customHeight="1">
      <c r="A638" s="334">
        <v>619</v>
      </c>
      <c r="B638" s="909" t="str">
        <f>IF(基本情報入力シート!C677="","",基本情報入力シート!C677)</f>
        <v/>
      </c>
      <c r="C638" s="909"/>
      <c r="D638" s="909"/>
      <c r="E638" s="909"/>
      <c r="F638" s="909"/>
      <c r="G638" s="909"/>
      <c r="H638" s="909"/>
      <c r="I638" s="909"/>
      <c r="J638" s="325" t="str">
        <f>IF(基本情報入力シート!M677="","",基本情報入力シート!M677)</f>
        <v/>
      </c>
      <c r="K638" s="325" t="str">
        <f>IF(基本情報入力シート!R677="","",基本情報入力シート!R677)</f>
        <v/>
      </c>
      <c r="L638" s="325" t="str">
        <f>IF(基本情報入力シート!W677="","",基本情報入力シート!W677)</f>
        <v/>
      </c>
      <c r="M638" s="335" t="str">
        <f>IF(基本情報入力シート!X677="","",基本情報入力シート!X677)</f>
        <v/>
      </c>
      <c r="N638" s="339" t="str">
        <f>IF(基本情報入力シート!Y677="","",基本情報入力シート!Y677)</f>
        <v/>
      </c>
      <c r="O638" s="44"/>
      <c r="P638" s="1011"/>
      <c r="Q638" s="1011"/>
      <c r="R638" s="475" t="str">
        <f>IFERROR(IF(OR('別紙様式3-2（４・５月）'!Z640="ベア加算",'別紙様式3-2（４・５月）'!R640=""),"",P638*VLOOKUP(N638,【参考】数式用!$AD$2:$AH$37,MATCH(O638,【参考】数式用!$K$4:$N$4,0)+1,0)),"")</f>
        <v/>
      </c>
      <c r="S638" s="54"/>
      <c r="T638" s="1011"/>
      <c r="U638" s="1011"/>
      <c r="V638" s="483" t="str">
        <f>IFERROR(IF(AND('別紙様式3-2（４・５月）'!O640="",O638&lt;&gt;""),P638,P638*VLOOKUP(AF638,【参考】数式用4!$EY$3:$GF$106,MATCH(N638,【参考】数式用4!$EY$2:$GF$2,0))),"")</f>
        <v/>
      </c>
      <c r="W638" s="44"/>
      <c r="X638" s="464"/>
      <c r="Y638" s="992" t="str">
        <f>IFERROR(IF(OR('別紙様式3-2（４・５月）'!R640="",'別紙様式3-2（４・５月）'!Z640="ベア加算"),"",X638*VLOOKUP(N638,【参考】数式用!$AD$2:$AH$37,MATCH(W638,【参考】数式用!$K$4:$N$4,0)+1,0)),"")</f>
        <v/>
      </c>
      <c r="Z638" s="992"/>
      <c r="AA638" s="54"/>
      <c r="AB638" s="464"/>
      <c r="AC638" s="340" t="str">
        <f>IFERROR(IF(AND('別紙様式3-2（４・５月）'!O640="",W638&lt;&gt;"",W638&lt;&gt;"―"),X638,X638*VLOOKUP(AG638,【参考】数式用4!$EY$3:$GF$106,MATCH(N638,【参考】数式用4!$EY$2:$GF$2,0))),"")</f>
        <v/>
      </c>
      <c r="AD638" s="462" t="str">
        <f t="shared" si="18"/>
        <v/>
      </c>
      <c r="AE638" s="420" t="str">
        <f t="shared" si="19"/>
        <v/>
      </c>
      <c r="AF638" s="333" t="str">
        <f>IF(O638="","",'別紙様式3-2（４・５月）'!O640&amp;'別紙様式3-2（４・５月）'!P640&amp;'別紙様式3-2（４・５月）'!Q640&amp;"から"&amp;O638)</f>
        <v/>
      </c>
      <c r="AG638" s="333" t="str">
        <f>IF(OR(W638="",W638="―"),"",'別紙様式3-2（４・５月）'!O640&amp;'別紙様式3-2（４・５月）'!P640&amp;'別紙様式3-2（４・５月）'!Q640&amp;"から"&amp;W638)</f>
        <v/>
      </c>
      <c r="AH638" s="306"/>
      <c r="AI638" s="306"/>
      <c r="AJ638" s="306"/>
      <c r="AK638" s="306"/>
      <c r="AL638" s="306"/>
      <c r="AM638" s="306"/>
      <c r="AN638" s="306"/>
      <c r="AO638" s="306"/>
    </row>
    <row r="639" spans="1:41" customFormat="1" ht="25" customHeight="1">
      <c r="A639" s="334">
        <v>620</v>
      </c>
      <c r="B639" s="909" t="str">
        <f>IF(基本情報入力シート!C678="","",基本情報入力シート!C678)</f>
        <v/>
      </c>
      <c r="C639" s="909"/>
      <c r="D639" s="909"/>
      <c r="E639" s="909"/>
      <c r="F639" s="909"/>
      <c r="G639" s="909"/>
      <c r="H639" s="909"/>
      <c r="I639" s="909"/>
      <c r="J639" s="325" t="str">
        <f>IF(基本情報入力シート!M678="","",基本情報入力シート!M678)</f>
        <v/>
      </c>
      <c r="K639" s="325" t="str">
        <f>IF(基本情報入力シート!R678="","",基本情報入力シート!R678)</f>
        <v/>
      </c>
      <c r="L639" s="325" t="str">
        <f>IF(基本情報入力シート!W678="","",基本情報入力シート!W678)</f>
        <v/>
      </c>
      <c r="M639" s="335" t="str">
        <f>IF(基本情報入力シート!X678="","",基本情報入力シート!X678)</f>
        <v/>
      </c>
      <c r="N639" s="339" t="str">
        <f>IF(基本情報入力シート!Y678="","",基本情報入力シート!Y678)</f>
        <v/>
      </c>
      <c r="O639" s="44"/>
      <c r="P639" s="1011"/>
      <c r="Q639" s="1011"/>
      <c r="R639" s="475" t="str">
        <f>IFERROR(IF(OR('別紙様式3-2（４・５月）'!Z641="ベア加算",'別紙様式3-2（４・５月）'!R641=""),"",P639*VLOOKUP(N639,【参考】数式用!$AD$2:$AH$37,MATCH(O639,【参考】数式用!$K$4:$N$4,0)+1,0)),"")</f>
        <v/>
      </c>
      <c r="S639" s="54"/>
      <c r="T639" s="1011"/>
      <c r="U639" s="1011"/>
      <c r="V639" s="483" t="str">
        <f>IFERROR(IF(AND('別紙様式3-2（４・５月）'!O641="",O639&lt;&gt;""),P639,P639*VLOOKUP(AF639,【参考】数式用4!$EY$3:$GF$106,MATCH(N639,【参考】数式用4!$EY$2:$GF$2,0))),"")</f>
        <v/>
      </c>
      <c r="W639" s="44"/>
      <c r="X639" s="464"/>
      <c r="Y639" s="992" t="str">
        <f>IFERROR(IF(OR('別紙様式3-2（４・５月）'!R641="",'別紙様式3-2（４・５月）'!Z641="ベア加算"),"",X639*VLOOKUP(N639,【参考】数式用!$AD$2:$AH$37,MATCH(W639,【参考】数式用!$K$4:$N$4,0)+1,0)),"")</f>
        <v/>
      </c>
      <c r="Z639" s="992"/>
      <c r="AA639" s="54"/>
      <c r="AB639" s="464"/>
      <c r="AC639" s="340" t="str">
        <f>IFERROR(IF(AND('別紙様式3-2（４・５月）'!O641="",W639&lt;&gt;"",W639&lt;&gt;"―"),X639,X639*VLOOKUP(AG639,【参考】数式用4!$EY$3:$GF$106,MATCH(N639,【参考】数式用4!$EY$2:$GF$2,0))),"")</f>
        <v/>
      </c>
      <c r="AD639" s="462" t="str">
        <f t="shared" si="18"/>
        <v/>
      </c>
      <c r="AE639" s="420" t="str">
        <f t="shared" si="19"/>
        <v/>
      </c>
      <c r="AF639" s="333" t="str">
        <f>IF(O639="","",'別紙様式3-2（４・５月）'!O641&amp;'別紙様式3-2（４・５月）'!P641&amp;'別紙様式3-2（４・５月）'!Q641&amp;"から"&amp;O639)</f>
        <v/>
      </c>
      <c r="AG639" s="333" t="str">
        <f>IF(OR(W639="",W639="―"),"",'別紙様式3-2（４・５月）'!O641&amp;'別紙様式3-2（４・５月）'!P641&amp;'別紙様式3-2（４・５月）'!Q641&amp;"から"&amp;W639)</f>
        <v/>
      </c>
      <c r="AH639" s="306"/>
      <c r="AI639" s="306"/>
      <c r="AJ639" s="306"/>
      <c r="AK639" s="306"/>
      <c r="AL639" s="306"/>
      <c r="AM639" s="306"/>
      <c r="AN639" s="306"/>
      <c r="AO639" s="306"/>
    </row>
    <row r="640" spans="1:41" customFormat="1" ht="25" customHeight="1">
      <c r="A640" s="334">
        <v>621</v>
      </c>
      <c r="B640" s="909" t="str">
        <f>IF(基本情報入力シート!C679="","",基本情報入力シート!C679)</f>
        <v/>
      </c>
      <c r="C640" s="909"/>
      <c r="D640" s="909"/>
      <c r="E640" s="909"/>
      <c r="F640" s="909"/>
      <c r="G640" s="909"/>
      <c r="H640" s="909"/>
      <c r="I640" s="909"/>
      <c r="J640" s="325" t="str">
        <f>IF(基本情報入力シート!M679="","",基本情報入力シート!M679)</f>
        <v/>
      </c>
      <c r="K640" s="325" t="str">
        <f>IF(基本情報入力シート!R679="","",基本情報入力シート!R679)</f>
        <v/>
      </c>
      <c r="L640" s="325" t="str">
        <f>IF(基本情報入力シート!W679="","",基本情報入力シート!W679)</f>
        <v/>
      </c>
      <c r="M640" s="335" t="str">
        <f>IF(基本情報入力シート!X679="","",基本情報入力シート!X679)</f>
        <v/>
      </c>
      <c r="N640" s="339" t="str">
        <f>IF(基本情報入力シート!Y679="","",基本情報入力シート!Y679)</f>
        <v/>
      </c>
      <c r="O640" s="44"/>
      <c r="P640" s="1011"/>
      <c r="Q640" s="1011"/>
      <c r="R640" s="475" t="str">
        <f>IFERROR(IF(OR('別紙様式3-2（４・５月）'!Z642="ベア加算",'別紙様式3-2（４・５月）'!R642=""),"",P640*VLOOKUP(N640,【参考】数式用!$AD$2:$AH$37,MATCH(O640,【参考】数式用!$K$4:$N$4,0)+1,0)),"")</f>
        <v/>
      </c>
      <c r="S640" s="54"/>
      <c r="T640" s="1011"/>
      <c r="U640" s="1011"/>
      <c r="V640" s="483" t="str">
        <f>IFERROR(IF(AND('別紙様式3-2（４・５月）'!O642="",O640&lt;&gt;""),P640,P640*VLOOKUP(AF640,【参考】数式用4!$EY$3:$GF$106,MATCH(N640,【参考】数式用4!$EY$2:$GF$2,0))),"")</f>
        <v/>
      </c>
      <c r="W640" s="44"/>
      <c r="X640" s="464"/>
      <c r="Y640" s="992" t="str">
        <f>IFERROR(IF(OR('別紙様式3-2（４・５月）'!R642="",'別紙様式3-2（４・５月）'!Z642="ベア加算"),"",X640*VLOOKUP(N640,【参考】数式用!$AD$2:$AH$37,MATCH(W640,【参考】数式用!$K$4:$N$4,0)+1,0)),"")</f>
        <v/>
      </c>
      <c r="Z640" s="992"/>
      <c r="AA640" s="54"/>
      <c r="AB640" s="464"/>
      <c r="AC640" s="340" t="str">
        <f>IFERROR(IF(AND('別紙様式3-2（４・５月）'!O642="",W640&lt;&gt;"",W640&lt;&gt;"―"),X640,X640*VLOOKUP(AG640,【参考】数式用4!$EY$3:$GF$106,MATCH(N640,【参考】数式用4!$EY$2:$GF$2,0))),"")</f>
        <v/>
      </c>
      <c r="AD640" s="462" t="str">
        <f t="shared" si="18"/>
        <v/>
      </c>
      <c r="AE640" s="420" t="str">
        <f t="shared" si="19"/>
        <v/>
      </c>
      <c r="AF640" s="333" t="str">
        <f>IF(O640="","",'別紙様式3-2（４・５月）'!O642&amp;'別紙様式3-2（４・５月）'!P642&amp;'別紙様式3-2（４・５月）'!Q642&amp;"から"&amp;O640)</f>
        <v/>
      </c>
      <c r="AG640" s="333" t="str">
        <f>IF(OR(W640="",W640="―"),"",'別紙様式3-2（４・５月）'!O642&amp;'別紙様式3-2（４・５月）'!P642&amp;'別紙様式3-2（４・５月）'!Q642&amp;"から"&amp;W640)</f>
        <v/>
      </c>
      <c r="AH640" s="306"/>
      <c r="AI640" s="306"/>
      <c r="AJ640" s="306"/>
      <c r="AK640" s="306"/>
      <c r="AL640" s="306"/>
      <c r="AM640" s="306"/>
      <c r="AN640" s="306"/>
      <c r="AO640" s="306"/>
    </row>
    <row r="641" spans="1:41" customFormat="1" ht="25" customHeight="1">
      <c r="A641" s="334">
        <v>622</v>
      </c>
      <c r="B641" s="909" t="str">
        <f>IF(基本情報入力シート!C680="","",基本情報入力シート!C680)</f>
        <v/>
      </c>
      <c r="C641" s="909"/>
      <c r="D641" s="909"/>
      <c r="E641" s="909"/>
      <c r="F641" s="909"/>
      <c r="G641" s="909"/>
      <c r="H641" s="909"/>
      <c r="I641" s="909"/>
      <c r="J641" s="325" t="str">
        <f>IF(基本情報入力シート!M680="","",基本情報入力シート!M680)</f>
        <v/>
      </c>
      <c r="K641" s="325" t="str">
        <f>IF(基本情報入力シート!R680="","",基本情報入力シート!R680)</f>
        <v/>
      </c>
      <c r="L641" s="325" t="str">
        <f>IF(基本情報入力シート!W680="","",基本情報入力シート!W680)</f>
        <v/>
      </c>
      <c r="M641" s="335" t="str">
        <f>IF(基本情報入力シート!X680="","",基本情報入力シート!X680)</f>
        <v/>
      </c>
      <c r="N641" s="339" t="str">
        <f>IF(基本情報入力シート!Y680="","",基本情報入力シート!Y680)</f>
        <v/>
      </c>
      <c r="O641" s="44"/>
      <c r="P641" s="1011"/>
      <c r="Q641" s="1011"/>
      <c r="R641" s="475" t="str">
        <f>IFERROR(IF(OR('別紙様式3-2（４・５月）'!Z643="ベア加算",'別紙様式3-2（４・５月）'!R643=""),"",P641*VLOOKUP(N641,【参考】数式用!$AD$2:$AH$37,MATCH(O641,【参考】数式用!$K$4:$N$4,0)+1,0)),"")</f>
        <v/>
      </c>
      <c r="S641" s="54"/>
      <c r="T641" s="1011"/>
      <c r="U641" s="1011"/>
      <c r="V641" s="483" t="str">
        <f>IFERROR(IF(AND('別紙様式3-2（４・５月）'!O643="",O641&lt;&gt;""),P641,P641*VLOOKUP(AF641,【参考】数式用4!$EY$3:$GF$106,MATCH(N641,【参考】数式用4!$EY$2:$GF$2,0))),"")</f>
        <v/>
      </c>
      <c r="W641" s="44"/>
      <c r="X641" s="464"/>
      <c r="Y641" s="992" t="str">
        <f>IFERROR(IF(OR('別紙様式3-2（４・５月）'!R643="",'別紙様式3-2（４・５月）'!Z643="ベア加算"),"",X641*VLOOKUP(N641,【参考】数式用!$AD$2:$AH$37,MATCH(W641,【参考】数式用!$K$4:$N$4,0)+1,0)),"")</f>
        <v/>
      </c>
      <c r="Z641" s="992"/>
      <c r="AA641" s="54"/>
      <c r="AB641" s="464"/>
      <c r="AC641" s="340" t="str">
        <f>IFERROR(IF(AND('別紙様式3-2（４・５月）'!O643="",W641&lt;&gt;"",W641&lt;&gt;"―"),X641,X641*VLOOKUP(AG641,【参考】数式用4!$EY$3:$GF$106,MATCH(N641,【参考】数式用4!$EY$2:$GF$2,0))),"")</f>
        <v/>
      </c>
      <c r="AD641" s="462" t="str">
        <f t="shared" si="18"/>
        <v/>
      </c>
      <c r="AE641" s="420" t="str">
        <f t="shared" si="19"/>
        <v/>
      </c>
      <c r="AF641" s="333" t="str">
        <f>IF(O641="","",'別紙様式3-2（４・５月）'!O643&amp;'別紙様式3-2（４・５月）'!P643&amp;'別紙様式3-2（４・５月）'!Q643&amp;"から"&amp;O641)</f>
        <v/>
      </c>
      <c r="AG641" s="333" t="str">
        <f>IF(OR(W641="",W641="―"),"",'別紙様式3-2（４・５月）'!O643&amp;'別紙様式3-2（４・５月）'!P643&amp;'別紙様式3-2（４・５月）'!Q643&amp;"から"&amp;W641)</f>
        <v/>
      </c>
      <c r="AH641" s="306"/>
      <c r="AI641" s="306"/>
      <c r="AJ641" s="306"/>
      <c r="AK641" s="306"/>
      <c r="AL641" s="306"/>
      <c r="AM641" s="306"/>
      <c r="AN641" s="306"/>
      <c r="AO641" s="306"/>
    </row>
    <row r="642" spans="1:41" customFormat="1" ht="25" customHeight="1">
      <c r="A642" s="334">
        <v>623</v>
      </c>
      <c r="B642" s="909" t="str">
        <f>IF(基本情報入力シート!C681="","",基本情報入力シート!C681)</f>
        <v/>
      </c>
      <c r="C642" s="909"/>
      <c r="D642" s="909"/>
      <c r="E642" s="909"/>
      <c r="F642" s="909"/>
      <c r="G642" s="909"/>
      <c r="H642" s="909"/>
      <c r="I642" s="909"/>
      <c r="J642" s="325" t="str">
        <f>IF(基本情報入力シート!M681="","",基本情報入力シート!M681)</f>
        <v/>
      </c>
      <c r="K642" s="325" t="str">
        <f>IF(基本情報入力シート!R681="","",基本情報入力シート!R681)</f>
        <v/>
      </c>
      <c r="L642" s="325" t="str">
        <f>IF(基本情報入力シート!W681="","",基本情報入力シート!W681)</f>
        <v/>
      </c>
      <c r="M642" s="335" t="str">
        <f>IF(基本情報入力シート!X681="","",基本情報入力シート!X681)</f>
        <v/>
      </c>
      <c r="N642" s="339" t="str">
        <f>IF(基本情報入力シート!Y681="","",基本情報入力シート!Y681)</f>
        <v/>
      </c>
      <c r="O642" s="44"/>
      <c r="P642" s="1011"/>
      <c r="Q642" s="1011"/>
      <c r="R642" s="475" t="str">
        <f>IFERROR(IF(OR('別紙様式3-2（４・５月）'!Z644="ベア加算",'別紙様式3-2（４・５月）'!R644=""),"",P642*VLOOKUP(N642,【参考】数式用!$AD$2:$AH$37,MATCH(O642,【参考】数式用!$K$4:$N$4,0)+1,0)),"")</f>
        <v/>
      </c>
      <c r="S642" s="54"/>
      <c r="T642" s="1011"/>
      <c r="U642" s="1011"/>
      <c r="V642" s="483" t="str">
        <f>IFERROR(IF(AND('別紙様式3-2（４・５月）'!O644="",O642&lt;&gt;""),P642,P642*VLOOKUP(AF642,【参考】数式用4!$EY$3:$GF$106,MATCH(N642,【参考】数式用4!$EY$2:$GF$2,0))),"")</f>
        <v/>
      </c>
      <c r="W642" s="44"/>
      <c r="X642" s="464"/>
      <c r="Y642" s="992" t="str">
        <f>IFERROR(IF(OR('別紙様式3-2（４・５月）'!R644="",'別紙様式3-2（４・５月）'!Z644="ベア加算"),"",X642*VLOOKUP(N642,【参考】数式用!$AD$2:$AH$37,MATCH(W642,【参考】数式用!$K$4:$N$4,0)+1,0)),"")</f>
        <v/>
      </c>
      <c r="Z642" s="992"/>
      <c r="AA642" s="54"/>
      <c r="AB642" s="464"/>
      <c r="AC642" s="340" t="str">
        <f>IFERROR(IF(AND('別紙様式3-2（４・５月）'!O644="",W642&lt;&gt;"",W642&lt;&gt;"―"),X642,X642*VLOOKUP(AG642,【参考】数式用4!$EY$3:$GF$106,MATCH(N642,【参考】数式用4!$EY$2:$GF$2,0))),"")</f>
        <v/>
      </c>
      <c r="AD642" s="462" t="str">
        <f t="shared" si="18"/>
        <v/>
      </c>
      <c r="AE642" s="420" t="str">
        <f t="shared" si="19"/>
        <v/>
      </c>
      <c r="AF642" s="333" t="str">
        <f>IF(O642="","",'別紙様式3-2（４・５月）'!O644&amp;'別紙様式3-2（４・５月）'!P644&amp;'別紙様式3-2（４・５月）'!Q644&amp;"から"&amp;O642)</f>
        <v/>
      </c>
      <c r="AG642" s="333" t="str">
        <f>IF(OR(W642="",W642="―"),"",'別紙様式3-2（４・５月）'!O644&amp;'別紙様式3-2（４・５月）'!P644&amp;'別紙様式3-2（４・５月）'!Q644&amp;"から"&amp;W642)</f>
        <v/>
      </c>
      <c r="AH642" s="306"/>
      <c r="AI642" s="306"/>
      <c r="AJ642" s="306"/>
      <c r="AK642" s="306"/>
      <c r="AL642" s="306"/>
      <c r="AM642" s="306"/>
      <c r="AN642" s="306"/>
      <c r="AO642" s="306"/>
    </row>
    <row r="643" spans="1:41" customFormat="1" ht="25" customHeight="1">
      <c r="A643" s="334">
        <v>624</v>
      </c>
      <c r="B643" s="909" t="str">
        <f>IF(基本情報入力シート!C682="","",基本情報入力シート!C682)</f>
        <v/>
      </c>
      <c r="C643" s="909"/>
      <c r="D643" s="909"/>
      <c r="E643" s="909"/>
      <c r="F643" s="909"/>
      <c r="G643" s="909"/>
      <c r="H643" s="909"/>
      <c r="I643" s="909"/>
      <c r="J643" s="325" t="str">
        <f>IF(基本情報入力シート!M682="","",基本情報入力シート!M682)</f>
        <v/>
      </c>
      <c r="K643" s="325" t="str">
        <f>IF(基本情報入力シート!R682="","",基本情報入力シート!R682)</f>
        <v/>
      </c>
      <c r="L643" s="325" t="str">
        <f>IF(基本情報入力シート!W682="","",基本情報入力シート!W682)</f>
        <v/>
      </c>
      <c r="M643" s="335" t="str">
        <f>IF(基本情報入力シート!X682="","",基本情報入力シート!X682)</f>
        <v/>
      </c>
      <c r="N643" s="339" t="str">
        <f>IF(基本情報入力シート!Y682="","",基本情報入力シート!Y682)</f>
        <v/>
      </c>
      <c r="O643" s="44"/>
      <c r="P643" s="1011"/>
      <c r="Q643" s="1011"/>
      <c r="R643" s="475" t="str">
        <f>IFERROR(IF(OR('別紙様式3-2（４・５月）'!Z645="ベア加算",'別紙様式3-2（４・５月）'!R645=""),"",P643*VLOOKUP(N643,【参考】数式用!$AD$2:$AH$37,MATCH(O643,【参考】数式用!$K$4:$N$4,0)+1,0)),"")</f>
        <v/>
      </c>
      <c r="S643" s="54"/>
      <c r="T643" s="1011"/>
      <c r="U643" s="1011"/>
      <c r="V643" s="483" t="str">
        <f>IFERROR(IF(AND('別紙様式3-2（４・５月）'!O645="",O643&lt;&gt;""),P643,P643*VLOOKUP(AF643,【参考】数式用4!$EY$3:$GF$106,MATCH(N643,【参考】数式用4!$EY$2:$GF$2,0))),"")</f>
        <v/>
      </c>
      <c r="W643" s="44"/>
      <c r="X643" s="464"/>
      <c r="Y643" s="992" t="str">
        <f>IFERROR(IF(OR('別紙様式3-2（４・５月）'!R645="",'別紙様式3-2（４・５月）'!Z645="ベア加算"),"",X643*VLOOKUP(N643,【参考】数式用!$AD$2:$AH$37,MATCH(W643,【参考】数式用!$K$4:$N$4,0)+1,0)),"")</f>
        <v/>
      </c>
      <c r="Z643" s="992"/>
      <c r="AA643" s="54"/>
      <c r="AB643" s="464"/>
      <c r="AC643" s="340" t="str">
        <f>IFERROR(IF(AND('別紙様式3-2（４・５月）'!O645="",W643&lt;&gt;"",W643&lt;&gt;"―"),X643,X643*VLOOKUP(AG643,【参考】数式用4!$EY$3:$GF$106,MATCH(N643,【参考】数式用4!$EY$2:$GF$2,0))),"")</f>
        <v/>
      </c>
      <c r="AD643" s="462" t="str">
        <f t="shared" si="18"/>
        <v/>
      </c>
      <c r="AE643" s="420" t="str">
        <f t="shared" si="19"/>
        <v/>
      </c>
      <c r="AF643" s="333" t="str">
        <f>IF(O643="","",'別紙様式3-2（４・５月）'!O645&amp;'別紙様式3-2（４・５月）'!P645&amp;'別紙様式3-2（４・５月）'!Q645&amp;"から"&amp;O643)</f>
        <v/>
      </c>
      <c r="AG643" s="333" t="str">
        <f>IF(OR(W643="",W643="―"),"",'別紙様式3-2（４・５月）'!O645&amp;'別紙様式3-2（４・５月）'!P645&amp;'別紙様式3-2（４・５月）'!Q645&amp;"から"&amp;W643)</f>
        <v/>
      </c>
      <c r="AH643" s="306"/>
      <c r="AI643" s="306"/>
      <c r="AJ643" s="306"/>
      <c r="AK643" s="306"/>
      <c r="AL643" s="306"/>
      <c r="AM643" s="306"/>
      <c r="AN643" s="306"/>
      <c r="AO643" s="306"/>
    </row>
    <row r="644" spans="1:41" customFormat="1" ht="25" customHeight="1">
      <c r="A644" s="334">
        <v>625</v>
      </c>
      <c r="B644" s="909" t="str">
        <f>IF(基本情報入力シート!C683="","",基本情報入力シート!C683)</f>
        <v/>
      </c>
      <c r="C644" s="909"/>
      <c r="D644" s="909"/>
      <c r="E644" s="909"/>
      <c r="F644" s="909"/>
      <c r="G644" s="909"/>
      <c r="H644" s="909"/>
      <c r="I644" s="909"/>
      <c r="J644" s="325" t="str">
        <f>IF(基本情報入力シート!M683="","",基本情報入力シート!M683)</f>
        <v/>
      </c>
      <c r="K644" s="325" t="str">
        <f>IF(基本情報入力シート!R683="","",基本情報入力シート!R683)</f>
        <v/>
      </c>
      <c r="L644" s="325" t="str">
        <f>IF(基本情報入力シート!W683="","",基本情報入力シート!W683)</f>
        <v/>
      </c>
      <c r="M644" s="335" t="str">
        <f>IF(基本情報入力シート!X683="","",基本情報入力シート!X683)</f>
        <v/>
      </c>
      <c r="N644" s="339" t="str">
        <f>IF(基本情報入力シート!Y683="","",基本情報入力シート!Y683)</f>
        <v/>
      </c>
      <c r="O644" s="44"/>
      <c r="P644" s="1011"/>
      <c r="Q644" s="1011"/>
      <c r="R644" s="475" t="str">
        <f>IFERROR(IF(OR('別紙様式3-2（４・５月）'!Z646="ベア加算",'別紙様式3-2（４・５月）'!R646=""),"",P644*VLOOKUP(N644,【参考】数式用!$AD$2:$AH$37,MATCH(O644,【参考】数式用!$K$4:$N$4,0)+1,0)),"")</f>
        <v/>
      </c>
      <c r="S644" s="54"/>
      <c r="T644" s="1011"/>
      <c r="U644" s="1011"/>
      <c r="V644" s="483" t="str">
        <f>IFERROR(IF(AND('別紙様式3-2（４・５月）'!O646="",O644&lt;&gt;""),P644,P644*VLOOKUP(AF644,【参考】数式用4!$EY$3:$GF$106,MATCH(N644,【参考】数式用4!$EY$2:$GF$2,0))),"")</f>
        <v/>
      </c>
      <c r="W644" s="44"/>
      <c r="X644" s="464"/>
      <c r="Y644" s="992" t="str">
        <f>IFERROR(IF(OR('別紙様式3-2（４・５月）'!R646="",'別紙様式3-2（４・５月）'!Z646="ベア加算"),"",X644*VLOOKUP(N644,【参考】数式用!$AD$2:$AH$37,MATCH(W644,【参考】数式用!$K$4:$N$4,0)+1,0)),"")</f>
        <v/>
      </c>
      <c r="Z644" s="992"/>
      <c r="AA644" s="54"/>
      <c r="AB644" s="464"/>
      <c r="AC644" s="340" t="str">
        <f>IFERROR(IF(AND('別紙様式3-2（４・５月）'!O646="",W644&lt;&gt;"",W644&lt;&gt;"―"),X644,X644*VLOOKUP(AG644,【参考】数式用4!$EY$3:$GF$106,MATCH(N644,【参考】数式用4!$EY$2:$GF$2,0))),"")</f>
        <v/>
      </c>
      <c r="AD644" s="462" t="str">
        <f t="shared" si="18"/>
        <v/>
      </c>
      <c r="AE644" s="420" t="str">
        <f t="shared" si="19"/>
        <v/>
      </c>
      <c r="AF644" s="333" t="str">
        <f>IF(O644="","",'別紙様式3-2（４・５月）'!O646&amp;'別紙様式3-2（４・５月）'!P646&amp;'別紙様式3-2（４・５月）'!Q646&amp;"から"&amp;O644)</f>
        <v/>
      </c>
      <c r="AG644" s="333" t="str">
        <f>IF(OR(W644="",W644="―"),"",'別紙様式3-2（４・５月）'!O646&amp;'別紙様式3-2（４・５月）'!P646&amp;'別紙様式3-2（４・５月）'!Q646&amp;"から"&amp;W644)</f>
        <v/>
      </c>
      <c r="AH644" s="306"/>
      <c r="AI644" s="306"/>
      <c r="AJ644" s="306"/>
      <c r="AK644" s="306"/>
      <c r="AL644" s="306"/>
      <c r="AM644" s="306"/>
      <c r="AN644" s="306"/>
      <c r="AO644" s="306"/>
    </row>
    <row r="645" spans="1:41" customFormat="1" ht="25" customHeight="1">
      <c r="A645" s="334">
        <v>626</v>
      </c>
      <c r="B645" s="909" t="str">
        <f>IF(基本情報入力シート!C684="","",基本情報入力シート!C684)</f>
        <v/>
      </c>
      <c r="C645" s="909"/>
      <c r="D645" s="909"/>
      <c r="E645" s="909"/>
      <c r="F645" s="909"/>
      <c r="G645" s="909"/>
      <c r="H645" s="909"/>
      <c r="I645" s="909"/>
      <c r="J645" s="325" t="str">
        <f>IF(基本情報入力シート!M684="","",基本情報入力シート!M684)</f>
        <v/>
      </c>
      <c r="K645" s="325" t="str">
        <f>IF(基本情報入力シート!R684="","",基本情報入力シート!R684)</f>
        <v/>
      </c>
      <c r="L645" s="325" t="str">
        <f>IF(基本情報入力シート!W684="","",基本情報入力シート!W684)</f>
        <v/>
      </c>
      <c r="M645" s="335" t="str">
        <f>IF(基本情報入力シート!X684="","",基本情報入力シート!X684)</f>
        <v/>
      </c>
      <c r="N645" s="339" t="str">
        <f>IF(基本情報入力シート!Y684="","",基本情報入力シート!Y684)</f>
        <v/>
      </c>
      <c r="O645" s="44"/>
      <c r="P645" s="1011"/>
      <c r="Q645" s="1011"/>
      <c r="R645" s="475" t="str">
        <f>IFERROR(IF(OR('別紙様式3-2（４・５月）'!Z647="ベア加算",'別紙様式3-2（４・５月）'!R647=""),"",P645*VLOOKUP(N645,【参考】数式用!$AD$2:$AH$37,MATCH(O645,【参考】数式用!$K$4:$N$4,0)+1,0)),"")</f>
        <v/>
      </c>
      <c r="S645" s="54"/>
      <c r="T645" s="1011"/>
      <c r="U645" s="1011"/>
      <c r="V645" s="483" t="str">
        <f>IFERROR(IF(AND('別紙様式3-2（４・５月）'!O647="",O645&lt;&gt;""),P645,P645*VLOOKUP(AF645,【参考】数式用4!$EY$3:$GF$106,MATCH(N645,【参考】数式用4!$EY$2:$GF$2,0))),"")</f>
        <v/>
      </c>
      <c r="W645" s="44"/>
      <c r="X645" s="464"/>
      <c r="Y645" s="992" t="str">
        <f>IFERROR(IF(OR('別紙様式3-2（４・５月）'!R647="",'別紙様式3-2（４・５月）'!Z647="ベア加算"),"",X645*VLOOKUP(N645,【参考】数式用!$AD$2:$AH$37,MATCH(W645,【参考】数式用!$K$4:$N$4,0)+1,0)),"")</f>
        <v/>
      </c>
      <c r="Z645" s="992"/>
      <c r="AA645" s="54"/>
      <c r="AB645" s="464"/>
      <c r="AC645" s="340" t="str">
        <f>IFERROR(IF(AND('別紙様式3-2（４・５月）'!O647="",W645&lt;&gt;"",W645&lt;&gt;"―"),X645,X645*VLOOKUP(AG645,【参考】数式用4!$EY$3:$GF$106,MATCH(N645,【参考】数式用4!$EY$2:$GF$2,0))),"")</f>
        <v/>
      </c>
      <c r="AD645" s="462" t="str">
        <f t="shared" si="18"/>
        <v/>
      </c>
      <c r="AE645" s="420" t="str">
        <f t="shared" si="19"/>
        <v/>
      </c>
      <c r="AF645" s="333" t="str">
        <f>IF(O645="","",'別紙様式3-2（４・５月）'!O647&amp;'別紙様式3-2（４・５月）'!P647&amp;'別紙様式3-2（４・５月）'!Q647&amp;"から"&amp;O645)</f>
        <v/>
      </c>
      <c r="AG645" s="333" t="str">
        <f>IF(OR(W645="",W645="―"),"",'別紙様式3-2（４・５月）'!O647&amp;'別紙様式3-2（４・５月）'!P647&amp;'別紙様式3-2（４・５月）'!Q647&amp;"から"&amp;W645)</f>
        <v/>
      </c>
      <c r="AH645" s="306"/>
      <c r="AI645" s="306"/>
      <c r="AJ645" s="306"/>
      <c r="AK645" s="306"/>
      <c r="AL645" s="306"/>
      <c r="AM645" s="306"/>
      <c r="AN645" s="306"/>
      <c r="AO645" s="306"/>
    </row>
    <row r="646" spans="1:41" customFormat="1" ht="25" customHeight="1">
      <c r="A646" s="334">
        <v>627</v>
      </c>
      <c r="B646" s="909" t="str">
        <f>IF(基本情報入力シート!C685="","",基本情報入力シート!C685)</f>
        <v/>
      </c>
      <c r="C646" s="909"/>
      <c r="D646" s="909"/>
      <c r="E646" s="909"/>
      <c r="F646" s="909"/>
      <c r="G646" s="909"/>
      <c r="H646" s="909"/>
      <c r="I646" s="909"/>
      <c r="J646" s="325" t="str">
        <f>IF(基本情報入力シート!M685="","",基本情報入力シート!M685)</f>
        <v/>
      </c>
      <c r="K646" s="325" t="str">
        <f>IF(基本情報入力シート!R685="","",基本情報入力シート!R685)</f>
        <v/>
      </c>
      <c r="L646" s="325" t="str">
        <f>IF(基本情報入力シート!W685="","",基本情報入力シート!W685)</f>
        <v/>
      </c>
      <c r="M646" s="335" t="str">
        <f>IF(基本情報入力シート!X685="","",基本情報入力シート!X685)</f>
        <v/>
      </c>
      <c r="N646" s="339" t="str">
        <f>IF(基本情報入力シート!Y685="","",基本情報入力シート!Y685)</f>
        <v/>
      </c>
      <c r="O646" s="44"/>
      <c r="P646" s="1011"/>
      <c r="Q646" s="1011"/>
      <c r="R646" s="475" t="str">
        <f>IFERROR(IF(OR('別紙様式3-2（４・５月）'!Z648="ベア加算",'別紙様式3-2（４・５月）'!R648=""),"",P646*VLOOKUP(N646,【参考】数式用!$AD$2:$AH$37,MATCH(O646,【参考】数式用!$K$4:$N$4,0)+1,0)),"")</f>
        <v/>
      </c>
      <c r="S646" s="54"/>
      <c r="T646" s="1011"/>
      <c r="U646" s="1011"/>
      <c r="V646" s="483" t="str">
        <f>IFERROR(IF(AND('別紙様式3-2（４・５月）'!O648="",O646&lt;&gt;""),P646,P646*VLOOKUP(AF646,【参考】数式用4!$EY$3:$GF$106,MATCH(N646,【参考】数式用4!$EY$2:$GF$2,0))),"")</f>
        <v/>
      </c>
      <c r="W646" s="44"/>
      <c r="X646" s="464"/>
      <c r="Y646" s="992" t="str">
        <f>IFERROR(IF(OR('別紙様式3-2（４・５月）'!R648="",'別紙様式3-2（４・５月）'!Z648="ベア加算"),"",X646*VLOOKUP(N646,【参考】数式用!$AD$2:$AH$37,MATCH(W646,【参考】数式用!$K$4:$N$4,0)+1,0)),"")</f>
        <v/>
      </c>
      <c r="Z646" s="992"/>
      <c r="AA646" s="54"/>
      <c r="AB646" s="464"/>
      <c r="AC646" s="340" t="str">
        <f>IFERROR(IF(AND('別紙様式3-2（４・５月）'!O648="",W646&lt;&gt;"",W646&lt;&gt;"―"),X646,X646*VLOOKUP(AG646,【参考】数式用4!$EY$3:$GF$106,MATCH(N646,【参考】数式用4!$EY$2:$GF$2,0))),"")</f>
        <v/>
      </c>
      <c r="AD646" s="462" t="str">
        <f t="shared" si="18"/>
        <v/>
      </c>
      <c r="AE646" s="420" t="str">
        <f t="shared" si="19"/>
        <v/>
      </c>
      <c r="AF646" s="333" t="str">
        <f>IF(O646="","",'別紙様式3-2（４・５月）'!O648&amp;'別紙様式3-2（４・５月）'!P648&amp;'別紙様式3-2（４・５月）'!Q648&amp;"から"&amp;O646)</f>
        <v/>
      </c>
      <c r="AG646" s="333" t="str">
        <f>IF(OR(W646="",W646="―"),"",'別紙様式3-2（４・５月）'!O648&amp;'別紙様式3-2（４・５月）'!P648&amp;'別紙様式3-2（４・５月）'!Q648&amp;"から"&amp;W646)</f>
        <v/>
      </c>
      <c r="AH646" s="306"/>
      <c r="AI646" s="306"/>
      <c r="AJ646" s="306"/>
      <c r="AK646" s="306"/>
      <c r="AL646" s="306"/>
      <c r="AM646" s="306"/>
      <c r="AN646" s="306"/>
      <c r="AO646" s="306"/>
    </row>
    <row r="647" spans="1:41" customFormat="1" ht="25" customHeight="1">
      <c r="A647" s="334">
        <v>628</v>
      </c>
      <c r="B647" s="909" t="str">
        <f>IF(基本情報入力シート!C686="","",基本情報入力シート!C686)</f>
        <v/>
      </c>
      <c r="C647" s="909"/>
      <c r="D647" s="909"/>
      <c r="E647" s="909"/>
      <c r="F647" s="909"/>
      <c r="G647" s="909"/>
      <c r="H647" s="909"/>
      <c r="I647" s="909"/>
      <c r="J647" s="325" t="str">
        <f>IF(基本情報入力シート!M686="","",基本情報入力シート!M686)</f>
        <v/>
      </c>
      <c r="K647" s="325" t="str">
        <f>IF(基本情報入力シート!R686="","",基本情報入力シート!R686)</f>
        <v/>
      </c>
      <c r="L647" s="325" t="str">
        <f>IF(基本情報入力シート!W686="","",基本情報入力シート!W686)</f>
        <v/>
      </c>
      <c r="M647" s="335" t="str">
        <f>IF(基本情報入力シート!X686="","",基本情報入力シート!X686)</f>
        <v/>
      </c>
      <c r="N647" s="339" t="str">
        <f>IF(基本情報入力シート!Y686="","",基本情報入力シート!Y686)</f>
        <v/>
      </c>
      <c r="O647" s="44"/>
      <c r="P647" s="1011"/>
      <c r="Q647" s="1011"/>
      <c r="R647" s="475" t="str">
        <f>IFERROR(IF(OR('別紙様式3-2（４・５月）'!Z649="ベア加算",'別紙様式3-2（４・５月）'!R649=""),"",P647*VLOOKUP(N647,【参考】数式用!$AD$2:$AH$37,MATCH(O647,【参考】数式用!$K$4:$N$4,0)+1,0)),"")</f>
        <v/>
      </c>
      <c r="S647" s="54"/>
      <c r="T647" s="1011"/>
      <c r="U647" s="1011"/>
      <c r="V647" s="483" t="str">
        <f>IFERROR(IF(AND('別紙様式3-2（４・５月）'!O649="",O647&lt;&gt;""),P647,P647*VLOOKUP(AF647,【参考】数式用4!$EY$3:$GF$106,MATCH(N647,【参考】数式用4!$EY$2:$GF$2,0))),"")</f>
        <v/>
      </c>
      <c r="W647" s="44"/>
      <c r="X647" s="464"/>
      <c r="Y647" s="992" t="str">
        <f>IFERROR(IF(OR('別紙様式3-2（４・５月）'!R649="",'別紙様式3-2（４・５月）'!Z649="ベア加算"),"",X647*VLOOKUP(N647,【参考】数式用!$AD$2:$AH$37,MATCH(W647,【参考】数式用!$K$4:$N$4,0)+1,0)),"")</f>
        <v/>
      </c>
      <c r="Z647" s="992"/>
      <c r="AA647" s="54"/>
      <c r="AB647" s="464"/>
      <c r="AC647" s="340" t="str">
        <f>IFERROR(IF(AND('別紙様式3-2（４・５月）'!O649="",W647&lt;&gt;"",W647&lt;&gt;"―"),X647,X647*VLOOKUP(AG647,【参考】数式用4!$EY$3:$GF$106,MATCH(N647,【参考】数式用4!$EY$2:$GF$2,0))),"")</f>
        <v/>
      </c>
      <c r="AD647" s="462" t="str">
        <f t="shared" si="18"/>
        <v/>
      </c>
      <c r="AE647" s="420" t="str">
        <f t="shared" si="19"/>
        <v/>
      </c>
      <c r="AF647" s="333" t="str">
        <f>IF(O647="","",'別紙様式3-2（４・５月）'!O649&amp;'別紙様式3-2（４・５月）'!P649&amp;'別紙様式3-2（４・５月）'!Q649&amp;"から"&amp;O647)</f>
        <v/>
      </c>
      <c r="AG647" s="333" t="str">
        <f>IF(OR(W647="",W647="―"),"",'別紙様式3-2（４・５月）'!O649&amp;'別紙様式3-2（４・５月）'!P649&amp;'別紙様式3-2（４・５月）'!Q649&amp;"から"&amp;W647)</f>
        <v/>
      </c>
      <c r="AH647" s="306"/>
      <c r="AI647" s="306"/>
      <c r="AJ647" s="306"/>
      <c r="AK647" s="306"/>
      <c r="AL647" s="306"/>
      <c r="AM647" s="306"/>
      <c r="AN647" s="306"/>
      <c r="AO647" s="306"/>
    </row>
    <row r="648" spans="1:41" customFormat="1" ht="25" customHeight="1">
      <c r="A648" s="334">
        <v>629</v>
      </c>
      <c r="B648" s="909" t="str">
        <f>IF(基本情報入力シート!C687="","",基本情報入力シート!C687)</f>
        <v/>
      </c>
      <c r="C648" s="909"/>
      <c r="D648" s="909"/>
      <c r="E648" s="909"/>
      <c r="F648" s="909"/>
      <c r="G648" s="909"/>
      <c r="H648" s="909"/>
      <c r="I648" s="909"/>
      <c r="J648" s="325" t="str">
        <f>IF(基本情報入力シート!M687="","",基本情報入力シート!M687)</f>
        <v/>
      </c>
      <c r="K648" s="325" t="str">
        <f>IF(基本情報入力シート!R687="","",基本情報入力シート!R687)</f>
        <v/>
      </c>
      <c r="L648" s="325" t="str">
        <f>IF(基本情報入力シート!W687="","",基本情報入力シート!W687)</f>
        <v/>
      </c>
      <c r="M648" s="335" t="str">
        <f>IF(基本情報入力シート!X687="","",基本情報入力シート!X687)</f>
        <v/>
      </c>
      <c r="N648" s="339" t="str">
        <f>IF(基本情報入力シート!Y687="","",基本情報入力シート!Y687)</f>
        <v/>
      </c>
      <c r="O648" s="44"/>
      <c r="P648" s="1011"/>
      <c r="Q648" s="1011"/>
      <c r="R648" s="475" t="str">
        <f>IFERROR(IF(OR('別紙様式3-2（４・５月）'!Z650="ベア加算",'別紙様式3-2（４・５月）'!R650=""),"",P648*VLOOKUP(N648,【参考】数式用!$AD$2:$AH$37,MATCH(O648,【参考】数式用!$K$4:$N$4,0)+1,0)),"")</f>
        <v/>
      </c>
      <c r="S648" s="54"/>
      <c r="T648" s="1011"/>
      <c r="U648" s="1011"/>
      <c r="V648" s="483" t="str">
        <f>IFERROR(IF(AND('別紙様式3-2（４・５月）'!O650="",O648&lt;&gt;""),P648,P648*VLOOKUP(AF648,【参考】数式用4!$EY$3:$GF$106,MATCH(N648,【参考】数式用4!$EY$2:$GF$2,0))),"")</f>
        <v/>
      </c>
      <c r="W648" s="44"/>
      <c r="X648" s="464"/>
      <c r="Y648" s="992" t="str">
        <f>IFERROR(IF(OR('別紙様式3-2（４・５月）'!R650="",'別紙様式3-2（４・５月）'!Z650="ベア加算"),"",X648*VLOOKUP(N648,【参考】数式用!$AD$2:$AH$37,MATCH(W648,【参考】数式用!$K$4:$N$4,0)+1,0)),"")</f>
        <v/>
      </c>
      <c r="Z648" s="992"/>
      <c r="AA648" s="54"/>
      <c r="AB648" s="464"/>
      <c r="AC648" s="340" t="str">
        <f>IFERROR(IF(AND('別紙様式3-2（４・５月）'!O650="",W648&lt;&gt;"",W648&lt;&gt;"―"),X648,X648*VLOOKUP(AG648,【参考】数式用4!$EY$3:$GF$106,MATCH(N648,【参考】数式用4!$EY$2:$GF$2,0))),"")</f>
        <v/>
      </c>
      <c r="AD648" s="462" t="str">
        <f t="shared" si="18"/>
        <v/>
      </c>
      <c r="AE648" s="420" t="str">
        <f t="shared" si="19"/>
        <v/>
      </c>
      <c r="AF648" s="333" t="str">
        <f>IF(O648="","",'別紙様式3-2（４・５月）'!O650&amp;'別紙様式3-2（４・５月）'!P650&amp;'別紙様式3-2（４・５月）'!Q650&amp;"から"&amp;O648)</f>
        <v/>
      </c>
      <c r="AG648" s="333" t="str">
        <f>IF(OR(W648="",W648="―"),"",'別紙様式3-2（４・５月）'!O650&amp;'別紙様式3-2（４・５月）'!P650&amp;'別紙様式3-2（４・５月）'!Q650&amp;"から"&amp;W648)</f>
        <v/>
      </c>
      <c r="AH648" s="306"/>
      <c r="AI648" s="306"/>
      <c r="AJ648" s="306"/>
      <c r="AK648" s="306"/>
      <c r="AL648" s="306"/>
      <c r="AM648" s="306"/>
      <c r="AN648" s="306"/>
      <c r="AO648" s="306"/>
    </row>
    <row r="649" spans="1:41" customFormat="1" ht="25" customHeight="1">
      <c r="A649" s="334">
        <v>630</v>
      </c>
      <c r="B649" s="909" t="str">
        <f>IF(基本情報入力シート!C688="","",基本情報入力シート!C688)</f>
        <v/>
      </c>
      <c r="C649" s="909"/>
      <c r="D649" s="909"/>
      <c r="E649" s="909"/>
      <c r="F649" s="909"/>
      <c r="G649" s="909"/>
      <c r="H649" s="909"/>
      <c r="I649" s="909"/>
      <c r="J649" s="325" t="str">
        <f>IF(基本情報入力シート!M688="","",基本情報入力シート!M688)</f>
        <v/>
      </c>
      <c r="K649" s="325" t="str">
        <f>IF(基本情報入力シート!R688="","",基本情報入力シート!R688)</f>
        <v/>
      </c>
      <c r="L649" s="325" t="str">
        <f>IF(基本情報入力シート!W688="","",基本情報入力シート!W688)</f>
        <v/>
      </c>
      <c r="M649" s="335" t="str">
        <f>IF(基本情報入力シート!X688="","",基本情報入力シート!X688)</f>
        <v/>
      </c>
      <c r="N649" s="339" t="str">
        <f>IF(基本情報入力シート!Y688="","",基本情報入力シート!Y688)</f>
        <v/>
      </c>
      <c r="O649" s="44"/>
      <c r="P649" s="1011"/>
      <c r="Q649" s="1011"/>
      <c r="R649" s="475" t="str">
        <f>IFERROR(IF(OR('別紙様式3-2（４・５月）'!Z651="ベア加算",'別紙様式3-2（４・５月）'!R651=""),"",P649*VLOOKUP(N649,【参考】数式用!$AD$2:$AH$37,MATCH(O649,【参考】数式用!$K$4:$N$4,0)+1,0)),"")</f>
        <v/>
      </c>
      <c r="S649" s="54"/>
      <c r="T649" s="1011"/>
      <c r="U649" s="1011"/>
      <c r="V649" s="483" t="str">
        <f>IFERROR(IF(AND('別紙様式3-2（４・５月）'!O651="",O649&lt;&gt;""),P649,P649*VLOOKUP(AF649,【参考】数式用4!$EY$3:$GF$106,MATCH(N649,【参考】数式用4!$EY$2:$GF$2,0))),"")</f>
        <v/>
      </c>
      <c r="W649" s="44"/>
      <c r="X649" s="464"/>
      <c r="Y649" s="992" t="str">
        <f>IFERROR(IF(OR('別紙様式3-2（４・５月）'!R651="",'別紙様式3-2（４・５月）'!Z651="ベア加算"),"",X649*VLOOKUP(N649,【参考】数式用!$AD$2:$AH$37,MATCH(W649,【参考】数式用!$K$4:$N$4,0)+1,0)),"")</f>
        <v/>
      </c>
      <c r="Z649" s="992"/>
      <c r="AA649" s="54"/>
      <c r="AB649" s="464"/>
      <c r="AC649" s="340" t="str">
        <f>IFERROR(IF(AND('別紙様式3-2（４・５月）'!O651="",W649&lt;&gt;"",W649&lt;&gt;"―"),X649,X649*VLOOKUP(AG649,【参考】数式用4!$EY$3:$GF$106,MATCH(N649,【参考】数式用4!$EY$2:$GF$2,0))),"")</f>
        <v/>
      </c>
      <c r="AD649" s="462" t="str">
        <f t="shared" si="18"/>
        <v/>
      </c>
      <c r="AE649" s="420" t="str">
        <f t="shared" si="19"/>
        <v/>
      </c>
      <c r="AF649" s="333" t="str">
        <f>IF(O649="","",'別紙様式3-2（４・５月）'!O651&amp;'別紙様式3-2（４・５月）'!P651&amp;'別紙様式3-2（４・５月）'!Q651&amp;"から"&amp;O649)</f>
        <v/>
      </c>
      <c r="AG649" s="333" t="str">
        <f>IF(OR(W649="",W649="―"),"",'別紙様式3-2（４・５月）'!O651&amp;'別紙様式3-2（４・５月）'!P651&amp;'別紙様式3-2（４・５月）'!Q651&amp;"から"&amp;W649)</f>
        <v/>
      </c>
      <c r="AH649" s="306"/>
      <c r="AI649" s="306"/>
      <c r="AJ649" s="306"/>
      <c r="AK649" s="306"/>
      <c r="AL649" s="306"/>
      <c r="AM649" s="306"/>
      <c r="AN649" s="306"/>
      <c r="AO649" s="306"/>
    </row>
    <row r="650" spans="1:41" customFormat="1" ht="25" customHeight="1">
      <c r="A650" s="334">
        <v>631</v>
      </c>
      <c r="B650" s="909" t="str">
        <f>IF(基本情報入力シート!C689="","",基本情報入力シート!C689)</f>
        <v/>
      </c>
      <c r="C650" s="909"/>
      <c r="D650" s="909"/>
      <c r="E650" s="909"/>
      <c r="F650" s="909"/>
      <c r="G650" s="909"/>
      <c r="H650" s="909"/>
      <c r="I650" s="909"/>
      <c r="J650" s="325" t="str">
        <f>IF(基本情報入力シート!M689="","",基本情報入力シート!M689)</f>
        <v/>
      </c>
      <c r="K650" s="325" t="str">
        <f>IF(基本情報入力シート!R689="","",基本情報入力シート!R689)</f>
        <v/>
      </c>
      <c r="L650" s="325" t="str">
        <f>IF(基本情報入力シート!W689="","",基本情報入力シート!W689)</f>
        <v/>
      </c>
      <c r="M650" s="335" t="str">
        <f>IF(基本情報入力シート!X689="","",基本情報入力シート!X689)</f>
        <v/>
      </c>
      <c r="N650" s="339" t="str">
        <f>IF(基本情報入力シート!Y689="","",基本情報入力シート!Y689)</f>
        <v/>
      </c>
      <c r="O650" s="44"/>
      <c r="P650" s="1011"/>
      <c r="Q650" s="1011"/>
      <c r="R650" s="475" t="str">
        <f>IFERROR(IF(OR('別紙様式3-2（４・５月）'!Z652="ベア加算",'別紙様式3-2（４・５月）'!R652=""),"",P650*VLOOKUP(N650,【参考】数式用!$AD$2:$AH$37,MATCH(O650,【参考】数式用!$K$4:$N$4,0)+1,0)),"")</f>
        <v/>
      </c>
      <c r="S650" s="54"/>
      <c r="T650" s="1011"/>
      <c r="U650" s="1011"/>
      <c r="V650" s="483" t="str">
        <f>IFERROR(IF(AND('別紙様式3-2（４・５月）'!O652="",O650&lt;&gt;""),P650,P650*VLOOKUP(AF650,【参考】数式用4!$EY$3:$GF$106,MATCH(N650,【参考】数式用4!$EY$2:$GF$2,0))),"")</f>
        <v/>
      </c>
      <c r="W650" s="44"/>
      <c r="X650" s="464"/>
      <c r="Y650" s="992" t="str">
        <f>IFERROR(IF(OR('別紙様式3-2（４・５月）'!R652="",'別紙様式3-2（４・５月）'!Z652="ベア加算"),"",X650*VLOOKUP(N650,【参考】数式用!$AD$2:$AH$37,MATCH(W650,【参考】数式用!$K$4:$N$4,0)+1,0)),"")</f>
        <v/>
      </c>
      <c r="Z650" s="992"/>
      <c r="AA650" s="54"/>
      <c r="AB650" s="464"/>
      <c r="AC650" s="340" t="str">
        <f>IFERROR(IF(AND('別紙様式3-2（４・５月）'!O652="",W650&lt;&gt;"",W650&lt;&gt;"―"),X650,X650*VLOOKUP(AG650,【参考】数式用4!$EY$3:$GF$106,MATCH(N650,【参考】数式用4!$EY$2:$GF$2,0))),"")</f>
        <v/>
      </c>
      <c r="AD650" s="462" t="str">
        <f t="shared" si="18"/>
        <v/>
      </c>
      <c r="AE650" s="420" t="str">
        <f t="shared" si="19"/>
        <v/>
      </c>
      <c r="AF650" s="333" t="str">
        <f>IF(O650="","",'別紙様式3-2（４・５月）'!O652&amp;'別紙様式3-2（４・５月）'!P652&amp;'別紙様式3-2（４・５月）'!Q652&amp;"から"&amp;O650)</f>
        <v/>
      </c>
      <c r="AG650" s="333" t="str">
        <f>IF(OR(W650="",W650="―"),"",'別紙様式3-2（４・５月）'!O652&amp;'別紙様式3-2（４・５月）'!P652&amp;'別紙様式3-2（４・５月）'!Q652&amp;"から"&amp;W650)</f>
        <v/>
      </c>
      <c r="AH650" s="306"/>
      <c r="AI650" s="306"/>
      <c r="AJ650" s="306"/>
      <c r="AK650" s="306"/>
      <c r="AL650" s="306"/>
      <c r="AM650" s="306"/>
      <c r="AN650" s="306"/>
      <c r="AO650" s="306"/>
    </row>
    <row r="651" spans="1:41" customFormat="1" ht="25" customHeight="1">
      <c r="A651" s="334">
        <v>632</v>
      </c>
      <c r="B651" s="909" t="str">
        <f>IF(基本情報入力シート!C690="","",基本情報入力シート!C690)</f>
        <v/>
      </c>
      <c r="C651" s="909"/>
      <c r="D651" s="909"/>
      <c r="E651" s="909"/>
      <c r="F651" s="909"/>
      <c r="G651" s="909"/>
      <c r="H651" s="909"/>
      <c r="I651" s="909"/>
      <c r="J651" s="325" t="str">
        <f>IF(基本情報入力シート!M690="","",基本情報入力シート!M690)</f>
        <v/>
      </c>
      <c r="K651" s="325" t="str">
        <f>IF(基本情報入力シート!R690="","",基本情報入力シート!R690)</f>
        <v/>
      </c>
      <c r="L651" s="325" t="str">
        <f>IF(基本情報入力シート!W690="","",基本情報入力シート!W690)</f>
        <v/>
      </c>
      <c r="M651" s="335" t="str">
        <f>IF(基本情報入力シート!X690="","",基本情報入力シート!X690)</f>
        <v/>
      </c>
      <c r="N651" s="339" t="str">
        <f>IF(基本情報入力シート!Y690="","",基本情報入力シート!Y690)</f>
        <v/>
      </c>
      <c r="O651" s="44"/>
      <c r="P651" s="1011"/>
      <c r="Q651" s="1011"/>
      <c r="R651" s="475" t="str">
        <f>IFERROR(IF(OR('別紙様式3-2（４・５月）'!Z653="ベア加算",'別紙様式3-2（４・５月）'!R653=""),"",P651*VLOOKUP(N651,【参考】数式用!$AD$2:$AH$37,MATCH(O651,【参考】数式用!$K$4:$N$4,0)+1,0)),"")</f>
        <v/>
      </c>
      <c r="S651" s="54"/>
      <c r="T651" s="1011"/>
      <c r="U651" s="1011"/>
      <c r="V651" s="483" t="str">
        <f>IFERROR(IF(AND('別紙様式3-2（４・５月）'!O653="",O651&lt;&gt;""),P651,P651*VLOOKUP(AF651,【参考】数式用4!$EY$3:$GF$106,MATCH(N651,【参考】数式用4!$EY$2:$GF$2,0))),"")</f>
        <v/>
      </c>
      <c r="W651" s="44"/>
      <c r="X651" s="464"/>
      <c r="Y651" s="992" t="str">
        <f>IFERROR(IF(OR('別紙様式3-2（４・５月）'!R653="",'別紙様式3-2（４・５月）'!Z653="ベア加算"),"",X651*VLOOKUP(N651,【参考】数式用!$AD$2:$AH$37,MATCH(W651,【参考】数式用!$K$4:$N$4,0)+1,0)),"")</f>
        <v/>
      </c>
      <c r="Z651" s="992"/>
      <c r="AA651" s="54"/>
      <c r="AB651" s="464"/>
      <c r="AC651" s="340" t="str">
        <f>IFERROR(IF(AND('別紙様式3-2（４・５月）'!O653="",W651&lt;&gt;"",W651&lt;&gt;"―"),X651,X651*VLOOKUP(AG651,【参考】数式用4!$EY$3:$GF$106,MATCH(N651,【参考】数式用4!$EY$2:$GF$2,0))),"")</f>
        <v/>
      </c>
      <c r="AD651" s="462" t="str">
        <f t="shared" si="18"/>
        <v/>
      </c>
      <c r="AE651" s="420" t="str">
        <f t="shared" si="19"/>
        <v/>
      </c>
      <c r="AF651" s="333" t="str">
        <f>IF(O651="","",'別紙様式3-2（４・５月）'!O653&amp;'別紙様式3-2（４・５月）'!P653&amp;'別紙様式3-2（４・５月）'!Q653&amp;"から"&amp;O651)</f>
        <v/>
      </c>
      <c r="AG651" s="333" t="str">
        <f>IF(OR(W651="",W651="―"),"",'別紙様式3-2（４・５月）'!O653&amp;'別紙様式3-2（４・５月）'!P653&amp;'別紙様式3-2（４・５月）'!Q653&amp;"から"&amp;W651)</f>
        <v/>
      </c>
      <c r="AH651" s="306"/>
      <c r="AI651" s="306"/>
      <c r="AJ651" s="306"/>
      <c r="AK651" s="306"/>
      <c r="AL651" s="306"/>
      <c r="AM651" s="306"/>
      <c r="AN651" s="306"/>
      <c r="AO651" s="306"/>
    </row>
    <row r="652" spans="1:41" customFormat="1" ht="25" customHeight="1">
      <c r="A652" s="334">
        <v>633</v>
      </c>
      <c r="B652" s="909" t="str">
        <f>IF(基本情報入力シート!C691="","",基本情報入力シート!C691)</f>
        <v/>
      </c>
      <c r="C652" s="909"/>
      <c r="D652" s="909"/>
      <c r="E652" s="909"/>
      <c r="F652" s="909"/>
      <c r="G652" s="909"/>
      <c r="H652" s="909"/>
      <c r="I652" s="909"/>
      <c r="J652" s="325" t="str">
        <f>IF(基本情報入力シート!M691="","",基本情報入力シート!M691)</f>
        <v/>
      </c>
      <c r="K652" s="325" t="str">
        <f>IF(基本情報入力シート!R691="","",基本情報入力シート!R691)</f>
        <v/>
      </c>
      <c r="L652" s="325" t="str">
        <f>IF(基本情報入力シート!W691="","",基本情報入力シート!W691)</f>
        <v/>
      </c>
      <c r="M652" s="335" t="str">
        <f>IF(基本情報入力シート!X691="","",基本情報入力シート!X691)</f>
        <v/>
      </c>
      <c r="N652" s="339" t="str">
        <f>IF(基本情報入力シート!Y691="","",基本情報入力シート!Y691)</f>
        <v/>
      </c>
      <c r="O652" s="44"/>
      <c r="P652" s="1011"/>
      <c r="Q652" s="1011"/>
      <c r="R652" s="475" t="str">
        <f>IFERROR(IF(OR('別紙様式3-2（４・５月）'!Z654="ベア加算",'別紙様式3-2（４・５月）'!R654=""),"",P652*VLOOKUP(N652,【参考】数式用!$AD$2:$AH$37,MATCH(O652,【参考】数式用!$K$4:$N$4,0)+1,0)),"")</f>
        <v/>
      </c>
      <c r="S652" s="54"/>
      <c r="T652" s="1011"/>
      <c r="U652" s="1011"/>
      <c r="V652" s="483" t="str">
        <f>IFERROR(IF(AND('別紙様式3-2（４・５月）'!O654="",O652&lt;&gt;""),P652,P652*VLOOKUP(AF652,【参考】数式用4!$EY$3:$GF$106,MATCH(N652,【参考】数式用4!$EY$2:$GF$2,0))),"")</f>
        <v/>
      </c>
      <c r="W652" s="44"/>
      <c r="X652" s="464"/>
      <c r="Y652" s="992" t="str">
        <f>IFERROR(IF(OR('別紙様式3-2（４・５月）'!R654="",'別紙様式3-2（４・５月）'!Z654="ベア加算"),"",X652*VLOOKUP(N652,【参考】数式用!$AD$2:$AH$37,MATCH(W652,【参考】数式用!$K$4:$N$4,0)+1,0)),"")</f>
        <v/>
      </c>
      <c r="Z652" s="992"/>
      <c r="AA652" s="54"/>
      <c r="AB652" s="464"/>
      <c r="AC652" s="340" t="str">
        <f>IFERROR(IF(AND('別紙様式3-2（４・５月）'!O654="",W652&lt;&gt;"",W652&lt;&gt;"―"),X652,X652*VLOOKUP(AG652,【参考】数式用4!$EY$3:$GF$106,MATCH(N652,【参考】数式用4!$EY$2:$GF$2,0))),"")</f>
        <v/>
      </c>
      <c r="AD652" s="462" t="str">
        <f t="shared" si="18"/>
        <v/>
      </c>
      <c r="AE652" s="420" t="str">
        <f t="shared" si="19"/>
        <v/>
      </c>
      <c r="AF652" s="333" t="str">
        <f>IF(O652="","",'別紙様式3-2（４・５月）'!O654&amp;'別紙様式3-2（４・５月）'!P654&amp;'別紙様式3-2（４・５月）'!Q654&amp;"から"&amp;O652)</f>
        <v/>
      </c>
      <c r="AG652" s="333" t="str">
        <f>IF(OR(W652="",W652="―"),"",'別紙様式3-2（４・５月）'!O654&amp;'別紙様式3-2（４・５月）'!P654&amp;'別紙様式3-2（４・５月）'!Q654&amp;"から"&amp;W652)</f>
        <v/>
      </c>
      <c r="AH652" s="306"/>
      <c r="AI652" s="306"/>
      <c r="AJ652" s="306"/>
      <c r="AK652" s="306"/>
      <c r="AL652" s="306"/>
      <c r="AM652" s="306"/>
      <c r="AN652" s="306"/>
      <c r="AO652" s="306"/>
    </row>
    <row r="653" spans="1:41" customFormat="1" ht="25" customHeight="1">
      <c r="A653" s="334">
        <v>634</v>
      </c>
      <c r="B653" s="909" t="str">
        <f>IF(基本情報入力シート!C692="","",基本情報入力シート!C692)</f>
        <v/>
      </c>
      <c r="C653" s="909"/>
      <c r="D653" s="909"/>
      <c r="E653" s="909"/>
      <c r="F653" s="909"/>
      <c r="G653" s="909"/>
      <c r="H653" s="909"/>
      <c r="I653" s="909"/>
      <c r="J653" s="325" t="str">
        <f>IF(基本情報入力シート!M692="","",基本情報入力シート!M692)</f>
        <v/>
      </c>
      <c r="K653" s="325" t="str">
        <f>IF(基本情報入力シート!R692="","",基本情報入力シート!R692)</f>
        <v/>
      </c>
      <c r="L653" s="325" t="str">
        <f>IF(基本情報入力シート!W692="","",基本情報入力シート!W692)</f>
        <v/>
      </c>
      <c r="M653" s="335" t="str">
        <f>IF(基本情報入力シート!X692="","",基本情報入力シート!X692)</f>
        <v/>
      </c>
      <c r="N653" s="339" t="str">
        <f>IF(基本情報入力シート!Y692="","",基本情報入力シート!Y692)</f>
        <v/>
      </c>
      <c r="O653" s="44"/>
      <c r="P653" s="1011"/>
      <c r="Q653" s="1011"/>
      <c r="R653" s="475" t="str">
        <f>IFERROR(IF(OR('別紙様式3-2（４・５月）'!Z655="ベア加算",'別紙様式3-2（４・５月）'!R655=""),"",P653*VLOOKUP(N653,【参考】数式用!$AD$2:$AH$37,MATCH(O653,【参考】数式用!$K$4:$N$4,0)+1,0)),"")</f>
        <v/>
      </c>
      <c r="S653" s="54"/>
      <c r="T653" s="1011"/>
      <c r="U653" s="1011"/>
      <c r="V653" s="483" t="str">
        <f>IFERROR(IF(AND('別紙様式3-2（４・５月）'!O655="",O653&lt;&gt;""),P653,P653*VLOOKUP(AF653,【参考】数式用4!$EY$3:$GF$106,MATCH(N653,【参考】数式用4!$EY$2:$GF$2,0))),"")</f>
        <v/>
      </c>
      <c r="W653" s="44"/>
      <c r="X653" s="464"/>
      <c r="Y653" s="992" t="str">
        <f>IFERROR(IF(OR('別紙様式3-2（４・５月）'!R655="",'別紙様式3-2（４・５月）'!Z655="ベア加算"),"",X653*VLOOKUP(N653,【参考】数式用!$AD$2:$AH$37,MATCH(W653,【参考】数式用!$K$4:$N$4,0)+1,0)),"")</f>
        <v/>
      </c>
      <c r="Z653" s="992"/>
      <c r="AA653" s="54"/>
      <c r="AB653" s="464"/>
      <c r="AC653" s="340" t="str">
        <f>IFERROR(IF(AND('別紙様式3-2（４・５月）'!O655="",W653&lt;&gt;"",W653&lt;&gt;"―"),X653,X653*VLOOKUP(AG653,【参考】数式用4!$EY$3:$GF$106,MATCH(N653,【参考】数式用4!$EY$2:$GF$2,0))),"")</f>
        <v/>
      </c>
      <c r="AD653" s="462" t="str">
        <f t="shared" si="18"/>
        <v/>
      </c>
      <c r="AE653" s="420" t="str">
        <f t="shared" si="19"/>
        <v/>
      </c>
      <c r="AF653" s="333" t="str">
        <f>IF(O653="","",'別紙様式3-2（４・５月）'!O655&amp;'別紙様式3-2（４・５月）'!P655&amp;'別紙様式3-2（４・５月）'!Q655&amp;"から"&amp;O653)</f>
        <v/>
      </c>
      <c r="AG653" s="333" t="str">
        <f>IF(OR(W653="",W653="―"),"",'別紙様式3-2（４・５月）'!O655&amp;'別紙様式3-2（４・５月）'!P655&amp;'別紙様式3-2（４・５月）'!Q655&amp;"から"&amp;W653)</f>
        <v/>
      </c>
      <c r="AH653" s="306"/>
      <c r="AI653" s="306"/>
      <c r="AJ653" s="306"/>
      <c r="AK653" s="306"/>
      <c r="AL653" s="306"/>
      <c r="AM653" s="306"/>
      <c r="AN653" s="306"/>
      <c r="AO653" s="306"/>
    </row>
    <row r="654" spans="1:41" customFormat="1" ht="25" customHeight="1">
      <c r="A654" s="334">
        <v>635</v>
      </c>
      <c r="B654" s="909" t="str">
        <f>IF(基本情報入力シート!C693="","",基本情報入力シート!C693)</f>
        <v/>
      </c>
      <c r="C654" s="909"/>
      <c r="D654" s="909"/>
      <c r="E654" s="909"/>
      <c r="F654" s="909"/>
      <c r="G654" s="909"/>
      <c r="H654" s="909"/>
      <c r="I654" s="909"/>
      <c r="J654" s="325" t="str">
        <f>IF(基本情報入力シート!M693="","",基本情報入力シート!M693)</f>
        <v/>
      </c>
      <c r="K654" s="325" t="str">
        <f>IF(基本情報入力シート!R693="","",基本情報入力シート!R693)</f>
        <v/>
      </c>
      <c r="L654" s="325" t="str">
        <f>IF(基本情報入力シート!W693="","",基本情報入力シート!W693)</f>
        <v/>
      </c>
      <c r="M654" s="335" t="str">
        <f>IF(基本情報入力シート!X693="","",基本情報入力シート!X693)</f>
        <v/>
      </c>
      <c r="N654" s="339" t="str">
        <f>IF(基本情報入力シート!Y693="","",基本情報入力シート!Y693)</f>
        <v/>
      </c>
      <c r="O654" s="44"/>
      <c r="P654" s="1011"/>
      <c r="Q654" s="1011"/>
      <c r="R654" s="475" t="str">
        <f>IFERROR(IF(OR('別紙様式3-2（４・５月）'!Z656="ベア加算",'別紙様式3-2（４・５月）'!R656=""),"",P654*VLOOKUP(N654,【参考】数式用!$AD$2:$AH$37,MATCH(O654,【参考】数式用!$K$4:$N$4,0)+1,0)),"")</f>
        <v/>
      </c>
      <c r="S654" s="54"/>
      <c r="T654" s="1011"/>
      <c r="U654" s="1011"/>
      <c r="V654" s="483" t="str">
        <f>IFERROR(IF(AND('別紙様式3-2（４・５月）'!O656="",O654&lt;&gt;""),P654,P654*VLOOKUP(AF654,【参考】数式用4!$EY$3:$GF$106,MATCH(N654,【参考】数式用4!$EY$2:$GF$2,0))),"")</f>
        <v/>
      </c>
      <c r="W654" s="44"/>
      <c r="X654" s="464"/>
      <c r="Y654" s="992" t="str">
        <f>IFERROR(IF(OR('別紙様式3-2（４・５月）'!R656="",'別紙様式3-2（４・５月）'!Z656="ベア加算"),"",X654*VLOOKUP(N654,【参考】数式用!$AD$2:$AH$37,MATCH(W654,【参考】数式用!$K$4:$N$4,0)+1,0)),"")</f>
        <v/>
      </c>
      <c r="Z654" s="992"/>
      <c r="AA654" s="54"/>
      <c r="AB654" s="464"/>
      <c r="AC654" s="340" t="str">
        <f>IFERROR(IF(AND('別紙様式3-2（４・５月）'!O656="",W654&lt;&gt;"",W654&lt;&gt;"―"),X654,X654*VLOOKUP(AG654,【参考】数式用4!$EY$3:$GF$106,MATCH(N654,【参考】数式用4!$EY$2:$GF$2,0))),"")</f>
        <v/>
      </c>
      <c r="AD654" s="462" t="str">
        <f t="shared" si="18"/>
        <v/>
      </c>
      <c r="AE654" s="420" t="str">
        <f t="shared" si="19"/>
        <v/>
      </c>
      <c r="AF654" s="333" t="str">
        <f>IF(O654="","",'別紙様式3-2（４・５月）'!O656&amp;'別紙様式3-2（４・５月）'!P656&amp;'別紙様式3-2（４・５月）'!Q656&amp;"から"&amp;O654)</f>
        <v/>
      </c>
      <c r="AG654" s="333" t="str">
        <f>IF(OR(W654="",W654="―"),"",'別紙様式3-2（４・５月）'!O656&amp;'別紙様式3-2（４・５月）'!P656&amp;'別紙様式3-2（４・５月）'!Q656&amp;"から"&amp;W654)</f>
        <v/>
      </c>
      <c r="AH654" s="306"/>
      <c r="AI654" s="306"/>
      <c r="AJ654" s="306"/>
      <c r="AK654" s="306"/>
      <c r="AL654" s="306"/>
      <c r="AM654" s="306"/>
      <c r="AN654" s="306"/>
      <c r="AO654" s="306"/>
    </row>
    <row r="655" spans="1:41" customFormat="1" ht="25" customHeight="1">
      <c r="A655" s="334">
        <v>636</v>
      </c>
      <c r="B655" s="909" t="str">
        <f>IF(基本情報入力シート!C694="","",基本情報入力シート!C694)</f>
        <v/>
      </c>
      <c r="C655" s="909"/>
      <c r="D655" s="909"/>
      <c r="E655" s="909"/>
      <c r="F655" s="909"/>
      <c r="G655" s="909"/>
      <c r="H655" s="909"/>
      <c r="I655" s="909"/>
      <c r="J655" s="325" t="str">
        <f>IF(基本情報入力シート!M694="","",基本情報入力シート!M694)</f>
        <v/>
      </c>
      <c r="K655" s="325" t="str">
        <f>IF(基本情報入力シート!R694="","",基本情報入力シート!R694)</f>
        <v/>
      </c>
      <c r="L655" s="325" t="str">
        <f>IF(基本情報入力シート!W694="","",基本情報入力シート!W694)</f>
        <v/>
      </c>
      <c r="M655" s="335" t="str">
        <f>IF(基本情報入力シート!X694="","",基本情報入力シート!X694)</f>
        <v/>
      </c>
      <c r="N655" s="339" t="str">
        <f>IF(基本情報入力シート!Y694="","",基本情報入力シート!Y694)</f>
        <v/>
      </c>
      <c r="O655" s="44"/>
      <c r="P655" s="1011"/>
      <c r="Q655" s="1011"/>
      <c r="R655" s="475" t="str">
        <f>IFERROR(IF(OR('別紙様式3-2（４・５月）'!Z657="ベア加算",'別紙様式3-2（４・５月）'!R657=""),"",P655*VLOOKUP(N655,【参考】数式用!$AD$2:$AH$37,MATCH(O655,【参考】数式用!$K$4:$N$4,0)+1,0)),"")</f>
        <v/>
      </c>
      <c r="S655" s="54"/>
      <c r="T655" s="1011"/>
      <c r="U655" s="1011"/>
      <c r="V655" s="483" t="str">
        <f>IFERROR(IF(AND('別紙様式3-2（４・５月）'!O657="",O655&lt;&gt;""),P655,P655*VLOOKUP(AF655,【参考】数式用4!$EY$3:$GF$106,MATCH(N655,【参考】数式用4!$EY$2:$GF$2,0))),"")</f>
        <v/>
      </c>
      <c r="W655" s="44"/>
      <c r="X655" s="464"/>
      <c r="Y655" s="992" t="str">
        <f>IFERROR(IF(OR('別紙様式3-2（４・５月）'!R657="",'別紙様式3-2（４・５月）'!Z657="ベア加算"),"",X655*VLOOKUP(N655,【参考】数式用!$AD$2:$AH$37,MATCH(W655,【参考】数式用!$K$4:$N$4,0)+1,0)),"")</f>
        <v/>
      </c>
      <c r="Z655" s="992"/>
      <c r="AA655" s="54"/>
      <c r="AB655" s="464"/>
      <c r="AC655" s="340" t="str">
        <f>IFERROR(IF(AND('別紙様式3-2（４・５月）'!O657="",W655&lt;&gt;"",W655&lt;&gt;"―"),X655,X655*VLOOKUP(AG655,【参考】数式用4!$EY$3:$GF$106,MATCH(N655,【参考】数式用4!$EY$2:$GF$2,0))),"")</f>
        <v/>
      </c>
      <c r="AD655" s="462" t="str">
        <f t="shared" ref="AD655:AD718" si="20">IF(OR(O655="新加算Ⅰ",O655="新加算Ⅱ",O655="新加算Ⅴ（１）",O655="新加算Ⅴ（２）",O655="新加算Ⅴ（３）",O655="新加算Ⅴ（４）",O655="新加算Ⅴ（５）",O655="新加算Ⅴ（６）",O655="新加算Ⅴ（７）",O655="新加算Ⅴ（９）",O655="新加算Ⅴ（10）",O655="新加算Ⅴ（12）"),1,"")</f>
        <v/>
      </c>
      <c r="AE655" s="420" t="str">
        <f t="shared" ref="AE655:AE718" si="21">IF(OR(W655="新加算Ⅰ",W655="新加算Ⅱ"),1,"")</f>
        <v/>
      </c>
      <c r="AF655" s="333" t="str">
        <f>IF(O655="","",'別紙様式3-2（４・５月）'!O657&amp;'別紙様式3-2（４・５月）'!P657&amp;'別紙様式3-2（４・５月）'!Q657&amp;"から"&amp;O655)</f>
        <v/>
      </c>
      <c r="AG655" s="333" t="str">
        <f>IF(OR(W655="",W655="―"),"",'別紙様式3-2（４・５月）'!O657&amp;'別紙様式3-2（４・５月）'!P657&amp;'別紙様式3-2（４・５月）'!Q657&amp;"から"&amp;W655)</f>
        <v/>
      </c>
      <c r="AH655" s="306"/>
      <c r="AI655" s="306"/>
      <c r="AJ655" s="306"/>
      <c r="AK655" s="306"/>
      <c r="AL655" s="306"/>
      <c r="AM655" s="306"/>
      <c r="AN655" s="306"/>
      <c r="AO655" s="306"/>
    </row>
    <row r="656" spans="1:41" customFormat="1" ht="25" customHeight="1">
      <c r="A656" s="334">
        <v>637</v>
      </c>
      <c r="B656" s="909" t="str">
        <f>IF(基本情報入力シート!C695="","",基本情報入力シート!C695)</f>
        <v/>
      </c>
      <c r="C656" s="909"/>
      <c r="D656" s="909"/>
      <c r="E656" s="909"/>
      <c r="F656" s="909"/>
      <c r="G656" s="909"/>
      <c r="H656" s="909"/>
      <c r="I656" s="909"/>
      <c r="J656" s="325" t="str">
        <f>IF(基本情報入力シート!M695="","",基本情報入力シート!M695)</f>
        <v/>
      </c>
      <c r="K656" s="325" t="str">
        <f>IF(基本情報入力シート!R695="","",基本情報入力シート!R695)</f>
        <v/>
      </c>
      <c r="L656" s="325" t="str">
        <f>IF(基本情報入力シート!W695="","",基本情報入力シート!W695)</f>
        <v/>
      </c>
      <c r="M656" s="335" t="str">
        <f>IF(基本情報入力シート!X695="","",基本情報入力シート!X695)</f>
        <v/>
      </c>
      <c r="N656" s="339" t="str">
        <f>IF(基本情報入力シート!Y695="","",基本情報入力シート!Y695)</f>
        <v/>
      </c>
      <c r="O656" s="44"/>
      <c r="P656" s="1011"/>
      <c r="Q656" s="1011"/>
      <c r="R656" s="475" t="str">
        <f>IFERROR(IF(OR('別紙様式3-2（４・５月）'!Z658="ベア加算",'別紙様式3-2（４・５月）'!R658=""),"",P656*VLOOKUP(N656,【参考】数式用!$AD$2:$AH$37,MATCH(O656,【参考】数式用!$K$4:$N$4,0)+1,0)),"")</f>
        <v/>
      </c>
      <c r="S656" s="54"/>
      <c r="T656" s="1011"/>
      <c r="U656" s="1011"/>
      <c r="V656" s="483" t="str">
        <f>IFERROR(IF(AND('別紙様式3-2（４・５月）'!O658="",O656&lt;&gt;""),P656,P656*VLOOKUP(AF656,【参考】数式用4!$EY$3:$GF$106,MATCH(N656,【参考】数式用4!$EY$2:$GF$2,0))),"")</f>
        <v/>
      </c>
      <c r="W656" s="44"/>
      <c r="X656" s="464"/>
      <c r="Y656" s="992" t="str">
        <f>IFERROR(IF(OR('別紙様式3-2（４・５月）'!R658="",'別紙様式3-2（４・５月）'!Z658="ベア加算"),"",X656*VLOOKUP(N656,【参考】数式用!$AD$2:$AH$37,MATCH(W656,【参考】数式用!$K$4:$N$4,0)+1,0)),"")</f>
        <v/>
      </c>
      <c r="Z656" s="992"/>
      <c r="AA656" s="54"/>
      <c r="AB656" s="464"/>
      <c r="AC656" s="340" t="str">
        <f>IFERROR(IF(AND('別紙様式3-2（４・５月）'!O658="",W656&lt;&gt;"",W656&lt;&gt;"―"),X656,X656*VLOOKUP(AG656,【参考】数式用4!$EY$3:$GF$106,MATCH(N656,【参考】数式用4!$EY$2:$GF$2,0))),"")</f>
        <v/>
      </c>
      <c r="AD656" s="462" t="str">
        <f t="shared" si="20"/>
        <v/>
      </c>
      <c r="AE656" s="420" t="str">
        <f t="shared" si="21"/>
        <v/>
      </c>
      <c r="AF656" s="333" t="str">
        <f>IF(O656="","",'別紙様式3-2（４・５月）'!O658&amp;'別紙様式3-2（４・５月）'!P658&amp;'別紙様式3-2（４・５月）'!Q658&amp;"から"&amp;O656)</f>
        <v/>
      </c>
      <c r="AG656" s="333" t="str">
        <f>IF(OR(W656="",W656="―"),"",'別紙様式3-2（４・５月）'!O658&amp;'別紙様式3-2（４・５月）'!P658&amp;'別紙様式3-2（４・５月）'!Q658&amp;"から"&amp;W656)</f>
        <v/>
      </c>
      <c r="AH656" s="306"/>
      <c r="AI656" s="306"/>
      <c r="AJ656" s="306"/>
      <c r="AK656" s="306"/>
      <c r="AL656" s="306"/>
      <c r="AM656" s="306"/>
      <c r="AN656" s="306"/>
      <c r="AO656" s="306"/>
    </row>
    <row r="657" spans="1:41" customFormat="1" ht="25" customHeight="1">
      <c r="A657" s="334">
        <v>638</v>
      </c>
      <c r="B657" s="909" t="str">
        <f>IF(基本情報入力シート!C696="","",基本情報入力シート!C696)</f>
        <v/>
      </c>
      <c r="C657" s="909"/>
      <c r="D657" s="909"/>
      <c r="E657" s="909"/>
      <c r="F657" s="909"/>
      <c r="G657" s="909"/>
      <c r="H657" s="909"/>
      <c r="I657" s="909"/>
      <c r="J657" s="325" t="str">
        <f>IF(基本情報入力シート!M696="","",基本情報入力シート!M696)</f>
        <v/>
      </c>
      <c r="K657" s="325" t="str">
        <f>IF(基本情報入力シート!R696="","",基本情報入力シート!R696)</f>
        <v/>
      </c>
      <c r="L657" s="325" t="str">
        <f>IF(基本情報入力シート!W696="","",基本情報入力シート!W696)</f>
        <v/>
      </c>
      <c r="M657" s="335" t="str">
        <f>IF(基本情報入力シート!X696="","",基本情報入力シート!X696)</f>
        <v/>
      </c>
      <c r="N657" s="339" t="str">
        <f>IF(基本情報入力シート!Y696="","",基本情報入力シート!Y696)</f>
        <v/>
      </c>
      <c r="O657" s="44"/>
      <c r="P657" s="1011"/>
      <c r="Q657" s="1011"/>
      <c r="R657" s="475" t="str">
        <f>IFERROR(IF(OR('別紙様式3-2（４・５月）'!Z659="ベア加算",'別紙様式3-2（４・５月）'!R659=""),"",P657*VLOOKUP(N657,【参考】数式用!$AD$2:$AH$37,MATCH(O657,【参考】数式用!$K$4:$N$4,0)+1,0)),"")</f>
        <v/>
      </c>
      <c r="S657" s="54"/>
      <c r="T657" s="1011"/>
      <c r="U657" s="1011"/>
      <c r="V657" s="483" t="str">
        <f>IFERROR(IF(AND('別紙様式3-2（４・５月）'!O659="",O657&lt;&gt;""),P657,P657*VLOOKUP(AF657,【参考】数式用4!$EY$3:$GF$106,MATCH(N657,【参考】数式用4!$EY$2:$GF$2,0))),"")</f>
        <v/>
      </c>
      <c r="W657" s="44"/>
      <c r="X657" s="464"/>
      <c r="Y657" s="992" t="str">
        <f>IFERROR(IF(OR('別紙様式3-2（４・５月）'!R659="",'別紙様式3-2（４・５月）'!Z659="ベア加算"),"",X657*VLOOKUP(N657,【参考】数式用!$AD$2:$AH$37,MATCH(W657,【参考】数式用!$K$4:$N$4,0)+1,0)),"")</f>
        <v/>
      </c>
      <c r="Z657" s="992"/>
      <c r="AA657" s="54"/>
      <c r="AB657" s="464"/>
      <c r="AC657" s="340" t="str">
        <f>IFERROR(IF(AND('別紙様式3-2（４・５月）'!O659="",W657&lt;&gt;"",W657&lt;&gt;"―"),X657,X657*VLOOKUP(AG657,【参考】数式用4!$EY$3:$GF$106,MATCH(N657,【参考】数式用4!$EY$2:$GF$2,0))),"")</f>
        <v/>
      </c>
      <c r="AD657" s="462" t="str">
        <f t="shared" si="20"/>
        <v/>
      </c>
      <c r="AE657" s="420" t="str">
        <f t="shared" si="21"/>
        <v/>
      </c>
      <c r="AF657" s="333" t="str">
        <f>IF(O657="","",'別紙様式3-2（４・５月）'!O659&amp;'別紙様式3-2（４・５月）'!P659&amp;'別紙様式3-2（４・５月）'!Q659&amp;"から"&amp;O657)</f>
        <v/>
      </c>
      <c r="AG657" s="333" t="str">
        <f>IF(OR(W657="",W657="―"),"",'別紙様式3-2（４・５月）'!O659&amp;'別紙様式3-2（４・５月）'!P659&amp;'別紙様式3-2（４・５月）'!Q659&amp;"から"&amp;W657)</f>
        <v/>
      </c>
      <c r="AH657" s="306"/>
      <c r="AI657" s="306"/>
      <c r="AJ657" s="306"/>
      <c r="AK657" s="306"/>
      <c r="AL657" s="306"/>
      <c r="AM657" s="306"/>
      <c r="AN657" s="306"/>
      <c r="AO657" s="306"/>
    </row>
    <row r="658" spans="1:41" customFormat="1" ht="25" customHeight="1">
      <c r="A658" s="334">
        <v>639</v>
      </c>
      <c r="B658" s="909" t="str">
        <f>IF(基本情報入力シート!C697="","",基本情報入力シート!C697)</f>
        <v/>
      </c>
      <c r="C658" s="909"/>
      <c r="D658" s="909"/>
      <c r="E658" s="909"/>
      <c r="F658" s="909"/>
      <c r="G658" s="909"/>
      <c r="H658" s="909"/>
      <c r="I658" s="909"/>
      <c r="J658" s="325" t="str">
        <f>IF(基本情報入力シート!M697="","",基本情報入力シート!M697)</f>
        <v/>
      </c>
      <c r="K658" s="325" t="str">
        <f>IF(基本情報入力シート!R697="","",基本情報入力シート!R697)</f>
        <v/>
      </c>
      <c r="L658" s="325" t="str">
        <f>IF(基本情報入力シート!W697="","",基本情報入力シート!W697)</f>
        <v/>
      </c>
      <c r="M658" s="335" t="str">
        <f>IF(基本情報入力シート!X697="","",基本情報入力シート!X697)</f>
        <v/>
      </c>
      <c r="N658" s="339" t="str">
        <f>IF(基本情報入力シート!Y697="","",基本情報入力シート!Y697)</f>
        <v/>
      </c>
      <c r="O658" s="44"/>
      <c r="P658" s="1011"/>
      <c r="Q658" s="1011"/>
      <c r="R658" s="475" t="str">
        <f>IFERROR(IF(OR('別紙様式3-2（４・５月）'!Z660="ベア加算",'別紙様式3-2（４・５月）'!R660=""),"",P658*VLOOKUP(N658,【参考】数式用!$AD$2:$AH$37,MATCH(O658,【参考】数式用!$K$4:$N$4,0)+1,0)),"")</f>
        <v/>
      </c>
      <c r="S658" s="54"/>
      <c r="T658" s="1011"/>
      <c r="U658" s="1011"/>
      <c r="V658" s="483" t="str">
        <f>IFERROR(IF(AND('別紙様式3-2（４・５月）'!O660="",O658&lt;&gt;""),P658,P658*VLOOKUP(AF658,【参考】数式用4!$EY$3:$GF$106,MATCH(N658,【参考】数式用4!$EY$2:$GF$2,0))),"")</f>
        <v/>
      </c>
      <c r="W658" s="44"/>
      <c r="X658" s="464"/>
      <c r="Y658" s="992" t="str">
        <f>IFERROR(IF(OR('別紙様式3-2（４・５月）'!R660="",'別紙様式3-2（４・５月）'!Z660="ベア加算"),"",X658*VLOOKUP(N658,【参考】数式用!$AD$2:$AH$37,MATCH(W658,【参考】数式用!$K$4:$N$4,0)+1,0)),"")</f>
        <v/>
      </c>
      <c r="Z658" s="992"/>
      <c r="AA658" s="54"/>
      <c r="AB658" s="464"/>
      <c r="AC658" s="340" t="str">
        <f>IFERROR(IF(AND('別紙様式3-2（４・５月）'!O660="",W658&lt;&gt;"",W658&lt;&gt;"―"),X658,X658*VLOOKUP(AG658,【参考】数式用4!$EY$3:$GF$106,MATCH(N658,【参考】数式用4!$EY$2:$GF$2,0))),"")</f>
        <v/>
      </c>
      <c r="AD658" s="462" t="str">
        <f t="shared" si="20"/>
        <v/>
      </c>
      <c r="AE658" s="420" t="str">
        <f t="shared" si="21"/>
        <v/>
      </c>
      <c r="AF658" s="333" t="str">
        <f>IF(O658="","",'別紙様式3-2（４・５月）'!O660&amp;'別紙様式3-2（４・５月）'!P660&amp;'別紙様式3-2（４・５月）'!Q660&amp;"から"&amp;O658)</f>
        <v/>
      </c>
      <c r="AG658" s="333" t="str">
        <f>IF(OR(W658="",W658="―"),"",'別紙様式3-2（４・５月）'!O660&amp;'別紙様式3-2（４・５月）'!P660&amp;'別紙様式3-2（４・５月）'!Q660&amp;"から"&amp;W658)</f>
        <v/>
      </c>
      <c r="AH658" s="306"/>
      <c r="AI658" s="306"/>
      <c r="AJ658" s="306"/>
      <c r="AK658" s="306"/>
      <c r="AL658" s="306"/>
      <c r="AM658" s="306"/>
      <c r="AN658" s="306"/>
      <c r="AO658" s="306"/>
    </row>
    <row r="659" spans="1:41" customFormat="1" ht="25" customHeight="1">
      <c r="A659" s="334">
        <v>640</v>
      </c>
      <c r="B659" s="909" t="str">
        <f>IF(基本情報入力シート!C698="","",基本情報入力シート!C698)</f>
        <v/>
      </c>
      <c r="C659" s="909"/>
      <c r="D659" s="909"/>
      <c r="E659" s="909"/>
      <c r="F659" s="909"/>
      <c r="G659" s="909"/>
      <c r="H659" s="909"/>
      <c r="I659" s="909"/>
      <c r="J659" s="325" t="str">
        <f>IF(基本情報入力シート!M698="","",基本情報入力シート!M698)</f>
        <v/>
      </c>
      <c r="K659" s="325" t="str">
        <f>IF(基本情報入力シート!R698="","",基本情報入力シート!R698)</f>
        <v/>
      </c>
      <c r="L659" s="325" t="str">
        <f>IF(基本情報入力シート!W698="","",基本情報入力シート!W698)</f>
        <v/>
      </c>
      <c r="M659" s="335" t="str">
        <f>IF(基本情報入力シート!X698="","",基本情報入力シート!X698)</f>
        <v/>
      </c>
      <c r="N659" s="339" t="str">
        <f>IF(基本情報入力シート!Y698="","",基本情報入力シート!Y698)</f>
        <v/>
      </c>
      <c r="O659" s="44"/>
      <c r="P659" s="1011"/>
      <c r="Q659" s="1011"/>
      <c r="R659" s="475" t="str">
        <f>IFERROR(IF(OR('別紙様式3-2（４・５月）'!Z661="ベア加算",'別紙様式3-2（４・５月）'!R661=""),"",P659*VLOOKUP(N659,【参考】数式用!$AD$2:$AH$37,MATCH(O659,【参考】数式用!$K$4:$N$4,0)+1,0)),"")</f>
        <v/>
      </c>
      <c r="S659" s="54"/>
      <c r="T659" s="1011"/>
      <c r="U659" s="1011"/>
      <c r="V659" s="483" t="str">
        <f>IFERROR(IF(AND('別紙様式3-2（４・５月）'!O661="",O659&lt;&gt;""),P659,P659*VLOOKUP(AF659,【参考】数式用4!$EY$3:$GF$106,MATCH(N659,【参考】数式用4!$EY$2:$GF$2,0))),"")</f>
        <v/>
      </c>
      <c r="W659" s="44"/>
      <c r="X659" s="464"/>
      <c r="Y659" s="992" t="str">
        <f>IFERROR(IF(OR('別紙様式3-2（４・５月）'!R661="",'別紙様式3-2（４・５月）'!Z661="ベア加算"),"",X659*VLOOKUP(N659,【参考】数式用!$AD$2:$AH$37,MATCH(W659,【参考】数式用!$K$4:$N$4,0)+1,0)),"")</f>
        <v/>
      </c>
      <c r="Z659" s="992"/>
      <c r="AA659" s="54"/>
      <c r="AB659" s="464"/>
      <c r="AC659" s="340" t="str">
        <f>IFERROR(IF(AND('別紙様式3-2（４・５月）'!O661="",W659&lt;&gt;"",W659&lt;&gt;"―"),X659,X659*VLOOKUP(AG659,【参考】数式用4!$EY$3:$GF$106,MATCH(N659,【参考】数式用4!$EY$2:$GF$2,0))),"")</f>
        <v/>
      </c>
      <c r="AD659" s="462" t="str">
        <f t="shared" si="20"/>
        <v/>
      </c>
      <c r="AE659" s="420" t="str">
        <f t="shared" si="21"/>
        <v/>
      </c>
      <c r="AF659" s="333" t="str">
        <f>IF(O659="","",'別紙様式3-2（４・５月）'!O661&amp;'別紙様式3-2（４・５月）'!P661&amp;'別紙様式3-2（４・５月）'!Q661&amp;"から"&amp;O659)</f>
        <v/>
      </c>
      <c r="AG659" s="333" t="str">
        <f>IF(OR(W659="",W659="―"),"",'別紙様式3-2（４・５月）'!O661&amp;'別紙様式3-2（４・５月）'!P661&amp;'別紙様式3-2（４・５月）'!Q661&amp;"から"&amp;W659)</f>
        <v/>
      </c>
      <c r="AH659" s="306"/>
      <c r="AI659" s="306"/>
      <c r="AJ659" s="306"/>
      <c r="AK659" s="306"/>
      <c r="AL659" s="306"/>
      <c r="AM659" s="306"/>
      <c r="AN659" s="306"/>
      <c r="AO659" s="306"/>
    </row>
    <row r="660" spans="1:41" customFormat="1" ht="25" customHeight="1">
      <c r="A660" s="334">
        <v>641</v>
      </c>
      <c r="B660" s="909" t="str">
        <f>IF(基本情報入力シート!C699="","",基本情報入力シート!C699)</f>
        <v/>
      </c>
      <c r="C660" s="909"/>
      <c r="D660" s="909"/>
      <c r="E660" s="909"/>
      <c r="F660" s="909"/>
      <c r="G660" s="909"/>
      <c r="H660" s="909"/>
      <c r="I660" s="909"/>
      <c r="J660" s="325" t="str">
        <f>IF(基本情報入力シート!M699="","",基本情報入力シート!M699)</f>
        <v/>
      </c>
      <c r="K660" s="325" t="str">
        <f>IF(基本情報入力シート!R699="","",基本情報入力シート!R699)</f>
        <v/>
      </c>
      <c r="L660" s="325" t="str">
        <f>IF(基本情報入力シート!W699="","",基本情報入力シート!W699)</f>
        <v/>
      </c>
      <c r="M660" s="335" t="str">
        <f>IF(基本情報入力シート!X699="","",基本情報入力シート!X699)</f>
        <v/>
      </c>
      <c r="N660" s="339" t="str">
        <f>IF(基本情報入力シート!Y699="","",基本情報入力シート!Y699)</f>
        <v/>
      </c>
      <c r="O660" s="44"/>
      <c r="P660" s="1011"/>
      <c r="Q660" s="1011"/>
      <c r="R660" s="475" t="str">
        <f>IFERROR(IF(OR('別紙様式3-2（４・５月）'!Z662="ベア加算",'別紙様式3-2（４・５月）'!R662=""),"",P660*VLOOKUP(N660,【参考】数式用!$AD$2:$AH$37,MATCH(O660,【参考】数式用!$K$4:$N$4,0)+1,0)),"")</f>
        <v/>
      </c>
      <c r="S660" s="54"/>
      <c r="T660" s="1011"/>
      <c r="U660" s="1011"/>
      <c r="V660" s="483" t="str">
        <f>IFERROR(IF(AND('別紙様式3-2（４・５月）'!O662="",O660&lt;&gt;""),P660,P660*VLOOKUP(AF660,【参考】数式用4!$EY$3:$GF$106,MATCH(N660,【参考】数式用4!$EY$2:$GF$2,0))),"")</f>
        <v/>
      </c>
      <c r="W660" s="44"/>
      <c r="X660" s="464"/>
      <c r="Y660" s="992" t="str">
        <f>IFERROR(IF(OR('別紙様式3-2（４・５月）'!R662="",'別紙様式3-2（４・５月）'!Z662="ベア加算"),"",X660*VLOOKUP(N660,【参考】数式用!$AD$2:$AH$37,MATCH(W660,【参考】数式用!$K$4:$N$4,0)+1,0)),"")</f>
        <v/>
      </c>
      <c r="Z660" s="992"/>
      <c r="AA660" s="54"/>
      <c r="AB660" s="464"/>
      <c r="AC660" s="340" t="str">
        <f>IFERROR(IF(AND('別紙様式3-2（４・５月）'!O662="",W660&lt;&gt;"",W660&lt;&gt;"―"),X660,X660*VLOOKUP(AG660,【参考】数式用4!$EY$3:$GF$106,MATCH(N660,【参考】数式用4!$EY$2:$GF$2,0))),"")</f>
        <v/>
      </c>
      <c r="AD660" s="462" t="str">
        <f t="shared" si="20"/>
        <v/>
      </c>
      <c r="AE660" s="420" t="str">
        <f t="shared" si="21"/>
        <v/>
      </c>
      <c r="AF660" s="333" t="str">
        <f>IF(O660="","",'別紙様式3-2（４・５月）'!O662&amp;'別紙様式3-2（４・５月）'!P662&amp;'別紙様式3-2（４・５月）'!Q662&amp;"から"&amp;O660)</f>
        <v/>
      </c>
      <c r="AG660" s="333" t="str">
        <f>IF(OR(W660="",W660="―"),"",'別紙様式3-2（４・５月）'!O662&amp;'別紙様式3-2（４・５月）'!P662&amp;'別紙様式3-2（４・５月）'!Q662&amp;"から"&amp;W660)</f>
        <v/>
      </c>
      <c r="AH660" s="306"/>
      <c r="AI660" s="306"/>
      <c r="AJ660" s="306"/>
      <c r="AK660" s="306"/>
      <c r="AL660" s="306"/>
      <c r="AM660" s="306"/>
      <c r="AN660" s="306"/>
      <c r="AO660" s="306"/>
    </row>
    <row r="661" spans="1:41" customFormat="1" ht="25" customHeight="1">
      <c r="A661" s="334">
        <v>642</v>
      </c>
      <c r="B661" s="909" t="str">
        <f>IF(基本情報入力シート!C700="","",基本情報入力シート!C700)</f>
        <v/>
      </c>
      <c r="C661" s="909"/>
      <c r="D661" s="909"/>
      <c r="E661" s="909"/>
      <c r="F661" s="909"/>
      <c r="G661" s="909"/>
      <c r="H661" s="909"/>
      <c r="I661" s="909"/>
      <c r="J661" s="325" t="str">
        <f>IF(基本情報入力シート!M700="","",基本情報入力シート!M700)</f>
        <v/>
      </c>
      <c r="K661" s="325" t="str">
        <f>IF(基本情報入力シート!R700="","",基本情報入力シート!R700)</f>
        <v/>
      </c>
      <c r="L661" s="325" t="str">
        <f>IF(基本情報入力シート!W700="","",基本情報入力シート!W700)</f>
        <v/>
      </c>
      <c r="M661" s="335" t="str">
        <f>IF(基本情報入力シート!X700="","",基本情報入力シート!X700)</f>
        <v/>
      </c>
      <c r="N661" s="339" t="str">
        <f>IF(基本情報入力シート!Y700="","",基本情報入力シート!Y700)</f>
        <v/>
      </c>
      <c r="O661" s="44"/>
      <c r="P661" s="1011"/>
      <c r="Q661" s="1011"/>
      <c r="R661" s="475" t="str">
        <f>IFERROR(IF(OR('別紙様式3-2（４・５月）'!Z663="ベア加算",'別紙様式3-2（４・５月）'!R663=""),"",P661*VLOOKUP(N661,【参考】数式用!$AD$2:$AH$37,MATCH(O661,【参考】数式用!$K$4:$N$4,0)+1,0)),"")</f>
        <v/>
      </c>
      <c r="S661" s="54"/>
      <c r="T661" s="1011"/>
      <c r="U661" s="1011"/>
      <c r="V661" s="483" t="str">
        <f>IFERROR(IF(AND('別紙様式3-2（４・５月）'!O663="",O661&lt;&gt;""),P661,P661*VLOOKUP(AF661,【参考】数式用4!$EY$3:$GF$106,MATCH(N661,【参考】数式用4!$EY$2:$GF$2,0))),"")</f>
        <v/>
      </c>
      <c r="W661" s="44"/>
      <c r="X661" s="464"/>
      <c r="Y661" s="992" t="str">
        <f>IFERROR(IF(OR('別紙様式3-2（４・５月）'!R663="",'別紙様式3-2（４・５月）'!Z663="ベア加算"),"",X661*VLOOKUP(N661,【参考】数式用!$AD$2:$AH$37,MATCH(W661,【参考】数式用!$K$4:$N$4,0)+1,0)),"")</f>
        <v/>
      </c>
      <c r="Z661" s="992"/>
      <c r="AA661" s="54"/>
      <c r="AB661" s="464"/>
      <c r="AC661" s="340" t="str">
        <f>IFERROR(IF(AND('別紙様式3-2（４・５月）'!O663="",W661&lt;&gt;"",W661&lt;&gt;"―"),X661,X661*VLOOKUP(AG661,【参考】数式用4!$EY$3:$GF$106,MATCH(N661,【参考】数式用4!$EY$2:$GF$2,0))),"")</f>
        <v/>
      </c>
      <c r="AD661" s="462" t="str">
        <f t="shared" si="20"/>
        <v/>
      </c>
      <c r="AE661" s="420" t="str">
        <f t="shared" si="21"/>
        <v/>
      </c>
      <c r="AF661" s="333" t="str">
        <f>IF(O661="","",'別紙様式3-2（４・５月）'!O663&amp;'別紙様式3-2（４・５月）'!P663&amp;'別紙様式3-2（４・５月）'!Q663&amp;"から"&amp;O661)</f>
        <v/>
      </c>
      <c r="AG661" s="333" t="str">
        <f>IF(OR(W661="",W661="―"),"",'別紙様式3-2（４・５月）'!O663&amp;'別紙様式3-2（４・５月）'!P663&amp;'別紙様式3-2（４・５月）'!Q663&amp;"から"&amp;W661)</f>
        <v/>
      </c>
      <c r="AH661" s="306"/>
      <c r="AI661" s="306"/>
      <c r="AJ661" s="306"/>
      <c r="AK661" s="306"/>
      <c r="AL661" s="306"/>
      <c r="AM661" s="306"/>
      <c r="AN661" s="306"/>
      <c r="AO661" s="306"/>
    </row>
    <row r="662" spans="1:41" customFormat="1" ht="25" customHeight="1">
      <c r="A662" s="334">
        <v>643</v>
      </c>
      <c r="B662" s="909" t="str">
        <f>IF(基本情報入力シート!C701="","",基本情報入力シート!C701)</f>
        <v/>
      </c>
      <c r="C662" s="909"/>
      <c r="D662" s="909"/>
      <c r="E662" s="909"/>
      <c r="F662" s="909"/>
      <c r="G662" s="909"/>
      <c r="H662" s="909"/>
      <c r="I662" s="909"/>
      <c r="J662" s="325" t="str">
        <f>IF(基本情報入力シート!M701="","",基本情報入力シート!M701)</f>
        <v/>
      </c>
      <c r="K662" s="325" t="str">
        <f>IF(基本情報入力シート!R701="","",基本情報入力シート!R701)</f>
        <v/>
      </c>
      <c r="L662" s="325" t="str">
        <f>IF(基本情報入力シート!W701="","",基本情報入力シート!W701)</f>
        <v/>
      </c>
      <c r="M662" s="335" t="str">
        <f>IF(基本情報入力シート!X701="","",基本情報入力シート!X701)</f>
        <v/>
      </c>
      <c r="N662" s="339" t="str">
        <f>IF(基本情報入力シート!Y701="","",基本情報入力シート!Y701)</f>
        <v/>
      </c>
      <c r="O662" s="44"/>
      <c r="P662" s="1011"/>
      <c r="Q662" s="1011"/>
      <c r="R662" s="475" t="str">
        <f>IFERROR(IF(OR('別紙様式3-2（４・５月）'!Z664="ベア加算",'別紙様式3-2（４・５月）'!R664=""),"",P662*VLOOKUP(N662,【参考】数式用!$AD$2:$AH$37,MATCH(O662,【参考】数式用!$K$4:$N$4,0)+1,0)),"")</f>
        <v/>
      </c>
      <c r="S662" s="54"/>
      <c r="T662" s="1011"/>
      <c r="U662" s="1011"/>
      <c r="V662" s="483" t="str">
        <f>IFERROR(IF(AND('別紙様式3-2（４・５月）'!O664="",O662&lt;&gt;""),P662,P662*VLOOKUP(AF662,【参考】数式用4!$EY$3:$GF$106,MATCH(N662,【参考】数式用4!$EY$2:$GF$2,0))),"")</f>
        <v/>
      </c>
      <c r="W662" s="44"/>
      <c r="X662" s="464"/>
      <c r="Y662" s="992" t="str">
        <f>IFERROR(IF(OR('別紙様式3-2（４・５月）'!R664="",'別紙様式3-2（４・５月）'!Z664="ベア加算"),"",X662*VLOOKUP(N662,【参考】数式用!$AD$2:$AH$37,MATCH(W662,【参考】数式用!$K$4:$N$4,0)+1,0)),"")</f>
        <v/>
      </c>
      <c r="Z662" s="992"/>
      <c r="AA662" s="54"/>
      <c r="AB662" s="464"/>
      <c r="AC662" s="340" t="str">
        <f>IFERROR(IF(AND('別紙様式3-2（４・５月）'!O664="",W662&lt;&gt;"",W662&lt;&gt;"―"),X662,X662*VLOOKUP(AG662,【参考】数式用4!$EY$3:$GF$106,MATCH(N662,【参考】数式用4!$EY$2:$GF$2,0))),"")</f>
        <v/>
      </c>
      <c r="AD662" s="462" t="str">
        <f t="shared" si="20"/>
        <v/>
      </c>
      <c r="AE662" s="420" t="str">
        <f t="shared" si="21"/>
        <v/>
      </c>
      <c r="AF662" s="333" t="str">
        <f>IF(O662="","",'別紙様式3-2（４・５月）'!O664&amp;'別紙様式3-2（４・５月）'!P664&amp;'別紙様式3-2（４・５月）'!Q664&amp;"から"&amp;O662)</f>
        <v/>
      </c>
      <c r="AG662" s="333" t="str">
        <f>IF(OR(W662="",W662="―"),"",'別紙様式3-2（４・５月）'!O664&amp;'別紙様式3-2（４・５月）'!P664&amp;'別紙様式3-2（４・５月）'!Q664&amp;"から"&amp;W662)</f>
        <v/>
      </c>
      <c r="AH662" s="306"/>
      <c r="AI662" s="306"/>
      <c r="AJ662" s="306"/>
      <c r="AK662" s="306"/>
      <c r="AL662" s="306"/>
      <c r="AM662" s="306"/>
      <c r="AN662" s="306"/>
      <c r="AO662" s="306"/>
    </row>
    <row r="663" spans="1:41" customFormat="1" ht="25" customHeight="1">
      <c r="A663" s="334">
        <v>644</v>
      </c>
      <c r="B663" s="909" t="str">
        <f>IF(基本情報入力シート!C702="","",基本情報入力シート!C702)</f>
        <v/>
      </c>
      <c r="C663" s="909"/>
      <c r="D663" s="909"/>
      <c r="E663" s="909"/>
      <c r="F663" s="909"/>
      <c r="G663" s="909"/>
      <c r="H663" s="909"/>
      <c r="I663" s="909"/>
      <c r="J663" s="325" t="str">
        <f>IF(基本情報入力シート!M702="","",基本情報入力シート!M702)</f>
        <v/>
      </c>
      <c r="K663" s="325" t="str">
        <f>IF(基本情報入力シート!R702="","",基本情報入力シート!R702)</f>
        <v/>
      </c>
      <c r="L663" s="325" t="str">
        <f>IF(基本情報入力シート!W702="","",基本情報入力シート!W702)</f>
        <v/>
      </c>
      <c r="M663" s="335" t="str">
        <f>IF(基本情報入力シート!X702="","",基本情報入力シート!X702)</f>
        <v/>
      </c>
      <c r="N663" s="339" t="str">
        <f>IF(基本情報入力シート!Y702="","",基本情報入力シート!Y702)</f>
        <v/>
      </c>
      <c r="O663" s="44"/>
      <c r="P663" s="1011"/>
      <c r="Q663" s="1011"/>
      <c r="R663" s="475" t="str">
        <f>IFERROR(IF(OR('別紙様式3-2（４・５月）'!Z665="ベア加算",'別紙様式3-2（４・５月）'!R665=""),"",P663*VLOOKUP(N663,【参考】数式用!$AD$2:$AH$37,MATCH(O663,【参考】数式用!$K$4:$N$4,0)+1,0)),"")</f>
        <v/>
      </c>
      <c r="S663" s="54"/>
      <c r="T663" s="1011"/>
      <c r="U663" s="1011"/>
      <c r="V663" s="483" t="str">
        <f>IFERROR(IF(AND('別紙様式3-2（４・５月）'!O665="",O663&lt;&gt;""),P663,P663*VLOOKUP(AF663,【参考】数式用4!$EY$3:$GF$106,MATCH(N663,【参考】数式用4!$EY$2:$GF$2,0))),"")</f>
        <v/>
      </c>
      <c r="W663" s="44"/>
      <c r="X663" s="464"/>
      <c r="Y663" s="992" t="str">
        <f>IFERROR(IF(OR('別紙様式3-2（４・５月）'!R665="",'別紙様式3-2（４・５月）'!Z665="ベア加算"),"",X663*VLOOKUP(N663,【参考】数式用!$AD$2:$AH$37,MATCH(W663,【参考】数式用!$K$4:$N$4,0)+1,0)),"")</f>
        <v/>
      </c>
      <c r="Z663" s="992"/>
      <c r="AA663" s="54"/>
      <c r="AB663" s="464"/>
      <c r="AC663" s="340" t="str">
        <f>IFERROR(IF(AND('別紙様式3-2（４・５月）'!O665="",W663&lt;&gt;"",W663&lt;&gt;"―"),X663,X663*VLOOKUP(AG663,【参考】数式用4!$EY$3:$GF$106,MATCH(N663,【参考】数式用4!$EY$2:$GF$2,0))),"")</f>
        <v/>
      </c>
      <c r="AD663" s="462" t="str">
        <f t="shared" si="20"/>
        <v/>
      </c>
      <c r="AE663" s="420" t="str">
        <f t="shared" si="21"/>
        <v/>
      </c>
      <c r="AF663" s="333" t="str">
        <f>IF(O663="","",'別紙様式3-2（４・５月）'!O665&amp;'別紙様式3-2（４・５月）'!P665&amp;'別紙様式3-2（４・５月）'!Q665&amp;"から"&amp;O663)</f>
        <v/>
      </c>
      <c r="AG663" s="333" t="str">
        <f>IF(OR(W663="",W663="―"),"",'別紙様式3-2（４・５月）'!O665&amp;'別紙様式3-2（４・５月）'!P665&amp;'別紙様式3-2（４・５月）'!Q665&amp;"から"&amp;W663)</f>
        <v/>
      </c>
      <c r="AH663" s="306"/>
      <c r="AI663" s="306"/>
      <c r="AJ663" s="306"/>
      <c r="AK663" s="306"/>
      <c r="AL663" s="306"/>
      <c r="AM663" s="306"/>
      <c r="AN663" s="306"/>
      <c r="AO663" s="306"/>
    </row>
    <row r="664" spans="1:41" customFormat="1" ht="25" customHeight="1">
      <c r="A664" s="334">
        <v>645</v>
      </c>
      <c r="B664" s="909" t="str">
        <f>IF(基本情報入力シート!C703="","",基本情報入力シート!C703)</f>
        <v/>
      </c>
      <c r="C664" s="909"/>
      <c r="D664" s="909"/>
      <c r="E664" s="909"/>
      <c r="F664" s="909"/>
      <c r="G664" s="909"/>
      <c r="H664" s="909"/>
      <c r="I664" s="909"/>
      <c r="J664" s="325" t="str">
        <f>IF(基本情報入力シート!M703="","",基本情報入力シート!M703)</f>
        <v/>
      </c>
      <c r="K664" s="325" t="str">
        <f>IF(基本情報入力シート!R703="","",基本情報入力シート!R703)</f>
        <v/>
      </c>
      <c r="L664" s="325" t="str">
        <f>IF(基本情報入力シート!W703="","",基本情報入力シート!W703)</f>
        <v/>
      </c>
      <c r="M664" s="335" t="str">
        <f>IF(基本情報入力シート!X703="","",基本情報入力シート!X703)</f>
        <v/>
      </c>
      <c r="N664" s="339" t="str">
        <f>IF(基本情報入力シート!Y703="","",基本情報入力シート!Y703)</f>
        <v/>
      </c>
      <c r="O664" s="44"/>
      <c r="P664" s="1011"/>
      <c r="Q664" s="1011"/>
      <c r="R664" s="475" t="str">
        <f>IFERROR(IF(OR('別紙様式3-2（４・５月）'!Z666="ベア加算",'別紙様式3-2（４・５月）'!R666=""),"",P664*VLOOKUP(N664,【参考】数式用!$AD$2:$AH$37,MATCH(O664,【参考】数式用!$K$4:$N$4,0)+1,0)),"")</f>
        <v/>
      </c>
      <c r="S664" s="54"/>
      <c r="T664" s="1011"/>
      <c r="U664" s="1011"/>
      <c r="V664" s="483" t="str">
        <f>IFERROR(IF(AND('別紙様式3-2（４・５月）'!O666="",O664&lt;&gt;""),P664,P664*VLOOKUP(AF664,【参考】数式用4!$EY$3:$GF$106,MATCH(N664,【参考】数式用4!$EY$2:$GF$2,0))),"")</f>
        <v/>
      </c>
      <c r="W664" s="44"/>
      <c r="X664" s="464"/>
      <c r="Y664" s="992" t="str">
        <f>IFERROR(IF(OR('別紙様式3-2（４・５月）'!R666="",'別紙様式3-2（４・５月）'!Z666="ベア加算"),"",X664*VLOOKUP(N664,【参考】数式用!$AD$2:$AH$37,MATCH(W664,【参考】数式用!$K$4:$N$4,0)+1,0)),"")</f>
        <v/>
      </c>
      <c r="Z664" s="992"/>
      <c r="AA664" s="54"/>
      <c r="AB664" s="464"/>
      <c r="AC664" s="340" t="str">
        <f>IFERROR(IF(AND('別紙様式3-2（４・５月）'!O666="",W664&lt;&gt;"",W664&lt;&gt;"―"),X664,X664*VLOOKUP(AG664,【参考】数式用4!$EY$3:$GF$106,MATCH(N664,【参考】数式用4!$EY$2:$GF$2,0))),"")</f>
        <v/>
      </c>
      <c r="AD664" s="462" t="str">
        <f t="shared" si="20"/>
        <v/>
      </c>
      <c r="AE664" s="420" t="str">
        <f t="shared" si="21"/>
        <v/>
      </c>
      <c r="AF664" s="333" t="str">
        <f>IF(O664="","",'別紙様式3-2（４・５月）'!O666&amp;'別紙様式3-2（４・５月）'!P666&amp;'別紙様式3-2（４・５月）'!Q666&amp;"から"&amp;O664)</f>
        <v/>
      </c>
      <c r="AG664" s="333" t="str">
        <f>IF(OR(W664="",W664="―"),"",'別紙様式3-2（４・５月）'!O666&amp;'別紙様式3-2（４・５月）'!P666&amp;'別紙様式3-2（４・５月）'!Q666&amp;"から"&amp;W664)</f>
        <v/>
      </c>
      <c r="AH664" s="306"/>
      <c r="AI664" s="306"/>
      <c r="AJ664" s="306"/>
      <c r="AK664" s="306"/>
      <c r="AL664" s="306"/>
      <c r="AM664" s="306"/>
      <c r="AN664" s="306"/>
      <c r="AO664" s="306"/>
    </row>
    <row r="665" spans="1:41" customFormat="1" ht="25" customHeight="1">
      <c r="A665" s="334">
        <v>646</v>
      </c>
      <c r="B665" s="909" t="str">
        <f>IF(基本情報入力シート!C704="","",基本情報入力シート!C704)</f>
        <v/>
      </c>
      <c r="C665" s="909"/>
      <c r="D665" s="909"/>
      <c r="E665" s="909"/>
      <c r="F665" s="909"/>
      <c r="G665" s="909"/>
      <c r="H665" s="909"/>
      <c r="I665" s="909"/>
      <c r="J665" s="325" t="str">
        <f>IF(基本情報入力シート!M704="","",基本情報入力シート!M704)</f>
        <v/>
      </c>
      <c r="K665" s="325" t="str">
        <f>IF(基本情報入力シート!R704="","",基本情報入力シート!R704)</f>
        <v/>
      </c>
      <c r="L665" s="325" t="str">
        <f>IF(基本情報入力シート!W704="","",基本情報入力シート!W704)</f>
        <v/>
      </c>
      <c r="M665" s="335" t="str">
        <f>IF(基本情報入力シート!X704="","",基本情報入力シート!X704)</f>
        <v/>
      </c>
      <c r="N665" s="339" t="str">
        <f>IF(基本情報入力シート!Y704="","",基本情報入力シート!Y704)</f>
        <v/>
      </c>
      <c r="O665" s="44"/>
      <c r="P665" s="1011"/>
      <c r="Q665" s="1011"/>
      <c r="R665" s="475" t="str">
        <f>IFERROR(IF(OR('別紙様式3-2（４・５月）'!Z667="ベア加算",'別紙様式3-2（４・５月）'!R667=""),"",P665*VLOOKUP(N665,【参考】数式用!$AD$2:$AH$37,MATCH(O665,【参考】数式用!$K$4:$N$4,0)+1,0)),"")</f>
        <v/>
      </c>
      <c r="S665" s="54"/>
      <c r="T665" s="1011"/>
      <c r="U665" s="1011"/>
      <c r="V665" s="483" t="str">
        <f>IFERROR(IF(AND('別紙様式3-2（４・５月）'!O667="",O665&lt;&gt;""),P665,P665*VLOOKUP(AF665,【参考】数式用4!$EY$3:$GF$106,MATCH(N665,【参考】数式用4!$EY$2:$GF$2,0))),"")</f>
        <v/>
      </c>
      <c r="W665" s="44"/>
      <c r="X665" s="464"/>
      <c r="Y665" s="992" t="str">
        <f>IFERROR(IF(OR('別紙様式3-2（４・５月）'!R667="",'別紙様式3-2（４・５月）'!Z667="ベア加算"),"",X665*VLOOKUP(N665,【参考】数式用!$AD$2:$AH$37,MATCH(W665,【参考】数式用!$K$4:$N$4,0)+1,0)),"")</f>
        <v/>
      </c>
      <c r="Z665" s="992"/>
      <c r="AA665" s="54"/>
      <c r="AB665" s="464"/>
      <c r="AC665" s="340" t="str">
        <f>IFERROR(IF(AND('別紙様式3-2（４・５月）'!O667="",W665&lt;&gt;"",W665&lt;&gt;"―"),X665,X665*VLOOKUP(AG665,【参考】数式用4!$EY$3:$GF$106,MATCH(N665,【参考】数式用4!$EY$2:$GF$2,0))),"")</f>
        <v/>
      </c>
      <c r="AD665" s="462" t="str">
        <f t="shared" si="20"/>
        <v/>
      </c>
      <c r="AE665" s="420" t="str">
        <f t="shared" si="21"/>
        <v/>
      </c>
      <c r="AF665" s="333" t="str">
        <f>IF(O665="","",'別紙様式3-2（４・５月）'!O667&amp;'別紙様式3-2（４・５月）'!P667&amp;'別紙様式3-2（４・５月）'!Q667&amp;"から"&amp;O665)</f>
        <v/>
      </c>
      <c r="AG665" s="333" t="str">
        <f>IF(OR(W665="",W665="―"),"",'別紙様式3-2（４・５月）'!O667&amp;'別紙様式3-2（４・５月）'!P667&amp;'別紙様式3-2（４・５月）'!Q667&amp;"から"&amp;W665)</f>
        <v/>
      </c>
      <c r="AH665" s="306"/>
      <c r="AI665" s="306"/>
      <c r="AJ665" s="306"/>
      <c r="AK665" s="306"/>
      <c r="AL665" s="306"/>
      <c r="AM665" s="306"/>
      <c r="AN665" s="306"/>
      <c r="AO665" s="306"/>
    </row>
    <row r="666" spans="1:41" customFormat="1" ht="25" customHeight="1">
      <c r="A666" s="334">
        <v>647</v>
      </c>
      <c r="B666" s="909" t="str">
        <f>IF(基本情報入力シート!C705="","",基本情報入力シート!C705)</f>
        <v/>
      </c>
      <c r="C666" s="909"/>
      <c r="D666" s="909"/>
      <c r="E666" s="909"/>
      <c r="F666" s="909"/>
      <c r="G666" s="909"/>
      <c r="H666" s="909"/>
      <c r="I666" s="909"/>
      <c r="J666" s="325" t="str">
        <f>IF(基本情報入力シート!M705="","",基本情報入力シート!M705)</f>
        <v/>
      </c>
      <c r="K666" s="325" t="str">
        <f>IF(基本情報入力シート!R705="","",基本情報入力シート!R705)</f>
        <v/>
      </c>
      <c r="L666" s="325" t="str">
        <f>IF(基本情報入力シート!W705="","",基本情報入力シート!W705)</f>
        <v/>
      </c>
      <c r="M666" s="335" t="str">
        <f>IF(基本情報入力シート!X705="","",基本情報入力シート!X705)</f>
        <v/>
      </c>
      <c r="N666" s="339" t="str">
        <f>IF(基本情報入力シート!Y705="","",基本情報入力シート!Y705)</f>
        <v/>
      </c>
      <c r="O666" s="44"/>
      <c r="P666" s="1011"/>
      <c r="Q666" s="1011"/>
      <c r="R666" s="475" t="str">
        <f>IFERROR(IF(OR('別紙様式3-2（４・５月）'!Z668="ベア加算",'別紙様式3-2（４・５月）'!R668=""),"",P666*VLOOKUP(N666,【参考】数式用!$AD$2:$AH$37,MATCH(O666,【参考】数式用!$K$4:$N$4,0)+1,0)),"")</f>
        <v/>
      </c>
      <c r="S666" s="54"/>
      <c r="T666" s="1011"/>
      <c r="U666" s="1011"/>
      <c r="V666" s="483" t="str">
        <f>IFERROR(IF(AND('別紙様式3-2（４・５月）'!O668="",O666&lt;&gt;""),P666,P666*VLOOKUP(AF666,【参考】数式用4!$EY$3:$GF$106,MATCH(N666,【参考】数式用4!$EY$2:$GF$2,0))),"")</f>
        <v/>
      </c>
      <c r="W666" s="44"/>
      <c r="X666" s="464"/>
      <c r="Y666" s="992" t="str">
        <f>IFERROR(IF(OR('別紙様式3-2（４・５月）'!R668="",'別紙様式3-2（４・５月）'!Z668="ベア加算"),"",X666*VLOOKUP(N666,【参考】数式用!$AD$2:$AH$37,MATCH(W666,【参考】数式用!$K$4:$N$4,0)+1,0)),"")</f>
        <v/>
      </c>
      <c r="Z666" s="992"/>
      <c r="AA666" s="54"/>
      <c r="AB666" s="464"/>
      <c r="AC666" s="340" t="str">
        <f>IFERROR(IF(AND('別紙様式3-2（４・５月）'!O668="",W666&lt;&gt;"",W666&lt;&gt;"―"),X666,X666*VLOOKUP(AG666,【参考】数式用4!$EY$3:$GF$106,MATCH(N666,【参考】数式用4!$EY$2:$GF$2,0))),"")</f>
        <v/>
      </c>
      <c r="AD666" s="462" t="str">
        <f t="shared" si="20"/>
        <v/>
      </c>
      <c r="AE666" s="420" t="str">
        <f t="shared" si="21"/>
        <v/>
      </c>
      <c r="AF666" s="333" t="str">
        <f>IF(O666="","",'別紙様式3-2（４・５月）'!O668&amp;'別紙様式3-2（４・５月）'!P668&amp;'別紙様式3-2（４・５月）'!Q668&amp;"から"&amp;O666)</f>
        <v/>
      </c>
      <c r="AG666" s="333" t="str">
        <f>IF(OR(W666="",W666="―"),"",'別紙様式3-2（４・５月）'!O668&amp;'別紙様式3-2（４・５月）'!P668&amp;'別紙様式3-2（４・５月）'!Q668&amp;"から"&amp;W666)</f>
        <v/>
      </c>
      <c r="AH666" s="306"/>
      <c r="AI666" s="306"/>
      <c r="AJ666" s="306"/>
      <c r="AK666" s="306"/>
      <c r="AL666" s="306"/>
      <c r="AM666" s="306"/>
      <c r="AN666" s="306"/>
      <c r="AO666" s="306"/>
    </row>
    <row r="667" spans="1:41" customFormat="1" ht="25" customHeight="1">
      <c r="A667" s="334">
        <v>648</v>
      </c>
      <c r="B667" s="909" t="str">
        <f>IF(基本情報入力シート!C706="","",基本情報入力シート!C706)</f>
        <v/>
      </c>
      <c r="C667" s="909"/>
      <c r="D667" s="909"/>
      <c r="E667" s="909"/>
      <c r="F667" s="909"/>
      <c r="G667" s="909"/>
      <c r="H667" s="909"/>
      <c r="I667" s="909"/>
      <c r="J667" s="325" t="str">
        <f>IF(基本情報入力シート!M706="","",基本情報入力シート!M706)</f>
        <v/>
      </c>
      <c r="K667" s="325" t="str">
        <f>IF(基本情報入力シート!R706="","",基本情報入力シート!R706)</f>
        <v/>
      </c>
      <c r="L667" s="325" t="str">
        <f>IF(基本情報入力シート!W706="","",基本情報入力シート!W706)</f>
        <v/>
      </c>
      <c r="M667" s="335" t="str">
        <f>IF(基本情報入力シート!X706="","",基本情報入力シート!X706)</f>
        <v/>
      </c>
      <c r="N667" s="339" t="str">
        <f>IF(基本情報入力シート!Y706="","",基本情報入力シート!Y706)</f>
        <v/>
      </c>
      <c r="O667" s="44"/>
      <c r="P667" s="1011"/>
      <c r="Q667" s="1011"/>
      <c r="R667" s="475" t="str">
        <f>IFERROR(IF(OR('別紙様式3-2（４・５月）'!Z669="ベア加算",'別紙様式3-2（４・５月）'!R669=""),"",P667*VLOOKUP(N667,【参考】数式用!$AD$2:$AH$37,MATCH(O667,【参考】数式用!$K$4:$N$4,0)+1,0)),"")</f>
        <v/>
      </c>
      <c r="S667" s="54"/>
      <c r="T667" s="1011"/>
      <c r="U667" s="1011"/>
      <c r="V667" s="483" t="str">
        <f>IFERROR(IF(AND('別紙様式3-2（４・５月）'!O669="",O667&lt;&gt;""),P667,P667*VLOOKUP(AF667,【参考】数式用4!$EY$3:$GF$106,MATCH(N667,【参考】数式用4!$EY$2:$GF$2,0))),"")</f>
        <v/>
      </c>
      <c r="W667" s="44"/>
      <c r="X667" s="464"/>
      <c r="Y667" s="992" t="str">
        <f>IFERROR(IF(OR('別紙様式3-2（４・５月）'!R669="",'別紙様式3-2（４・５月）'!Z669="ベア加算"),"",X667*VLOOKUP(N667,【参考】数式用!$AD$2:$AH$37,MATCH(W667,【参考】数式用!$K$4:$N$4,0)+1,0)),"")</f>
        <v/>
      </c>
      <c r="Z667" s="992"/>
      <c r="AA667" s="54"/>
      <c r="AB667" s="464"/>
      <c r="AC667" s="340" t="str">
        <f>IFERROR(IF(AND('別紙様式3-2（４・５月）'!O669="",W667&lt;&gt;"",W667&lt;&gt;"―"),X667,X667*VLOOKUP(AG667,【参考】数式用4!$EY$3:$GF$106,MATCH(N667,【参考】数式用4!$EY$2:$GF$2,0))),"")</f>
        <v/>
      </c>
      <c r="AD667" s="462" t="str">
        <f t="shared" si="20"/>
        <v/>
      </c>
      <c r="AE667" s="420" t="str">
        <f t="shared" si="21"/>
        <v/>
      </c>
      <c r="AF667" s="333" t="str">
        <f>IF(O667="","",'別紙様式3-2（４・５月）'!O669&amp;'別紙様式3-2（４・５月）'!P669&amp;'別紙様式3-2（４・５月）'!Q669&amp;"から"&amp;O667)</f>
        <v/>
      </c>
      <c r="AG667" s="333" t="str">
        <f>IF(OR(W667="",W667="―"),"",'別紙様式3-2（４・５月）'!O669&amp;'別紙様式3-2（４・５月）'!P669&amp;'別紙様式3-2（４・５月）'!Q669&amp;"から"&amp;W667)</f>
        <v/>
      </c>
      <c r="AH667" s="306"/>
      <c r="AI667" s="306"/>
      <c r="AJ667" s="306"/>
      <c r="AK667" s="306"/>
      <c r="AL667" s="306"/>
      <c r="AM667" s="306"/>
      <c r="AN667" s="306"/>
      <c r="AO667" s="306"/>
    </row>
    <row r="668" spans="1:41" customFormat="1" ht="25" customHeight="1">
      <c r="A668" s="334">
        <v>649</v>
      </c>
      <c r="B668" s="909" t="str">
        <f>IF(基本情報入力シート!C707="","",基本情報入力シート!C707)</f>
        <v/>
      </c>
      <c r="C668" s="909"/>
      <c r="D668" s="909"/>
      <c r="E668" s="909"/>
      <c r="F668" s="909"/>
      <c r="G668" s="909"/>
      <c r="H668" s="909"/>
      <c r="I668" s="909"/>
      <c r="J668" s="325" t="str">
        <f>IF(基本情報入力シート!M707="","",基本情報入力シート!M707)</f>
        <v/>
      </c>
      <c r="K668" s="325" t="str">
        <f>IF(基本情報入力シート!R707="","",基本情報入力シート!R707)</f>
        <v/>
      </c>
      <c r="L668" s="325" t="str">
        <f>IF(基本情報入力シート!W707="","",基本情報入力シート!W707)</f>
        <v/>
      </c>
      <c r="M668" s="335" t="str">
        <f>IF(基本情報入力シート!X707="","",基本情報入力シート!X707)</f>
        <v/>
      </c>
      <c r="N668" s="339" t="str">
        <f>IF(基本情報入力シート!Y707="","",基本情報入力シート!Y707)</f>
        <v/>
      </c>
      <c r="O668" s="44"/>
      <c r="P668" s="1011"/>
      <c r="Q668" s="1011"/>
      <c r="R668" s="475" t="str">
        <f>IFERROR(IF(OR('別紙様式3-2（４・５月）'!Z670="ベア加算",'別紙様式3-2（４・５月）'!R670=""),"",P668*VLOOKUP(N668,【参考】数式用!$AD$2:$AH$37,MATCH(O668,【参考】数式用!$K$4:$N$4,0)+1,0)),"")</f>
        <v/>
      </c>
      <c r="S668" s="54"/>
      <c r="T668" s="1011"/>
      <c r="U668" s="1011"/>
      <c r="V668" s="483" t="str">
        <f>IFERROR(IF(AND('別紙様式3-2（４・５月）'!O670="",O668&lt;&gt;""),P668,P668*VLOOKUP(AF668,【参考】数式用4!$EY$3:$GF$106,MATCH(N668,【参考】数式用4!$EY$2:$GF$2,0))),"")</f>
        <v/>
      </c>
      <c r="W668" s="44"/>
      <c r="X668" s="464"/>
      <c r="Y668" s="992" t="str">
        <f>IFERROR(IF(OR('別紙様式3-2（４・５月）'!R670="",'別紙様式3-2（４・５月）'!Z670="ベア加算"),"",X668*VLOOKUP(N668,【参考】数式用!$AD$2:$AH$37,MATCH(W668,【参考】数式用!$K$4:$N$4,0)+1,0)),"")</f>
        <v/>
      </c>
      <c r="Z668" s="992"/>
      <c r="AA668" s="54"/>
      <c r="AB668" s="464"/>
      <c r="AC668" s="340" t="str">
        <f>IFERROR(IF(AND('別紙様式3-2（４・５月）'!O670="",W668&lt;&gt;"",W668&lt;&gt;"―"),X668,X668*VLOOKUP(AG668,【参考】数式用4!$EY$3:$GF$106,MATCH(N668,【参考】数式用4!$EY$2:$GF$2,0))),"")</f>
        <v/>
      </c>
      <c r="AD668" s="462" t="str">
        <f t="shared" si="20"/>
        <v/>
      </c>
      <c r="AE668" s="420" t="str">
        <f t="shared" si="21"/>
        <v/>
      </c>
      <c r="AF668" s="333" t="str">
        <f>IF(O668="","",'別紙様式3-2（４・５月）'!O670&amp;'別紙様式3-2（４・５月）'!P670&amp;'別紙様式3-2（４・５月）'!Q670&amp;"から"&amp;O668)</f>
        <v/>
      </c>
      <c r="AG668" s="333" t="str">
        <f>IF(OR(W668="",W668="―"),"",'別紙様式3-2（４・５月）'!O670&amp;'別紙様式3-2（４・５月）'!P670&amp;'別紙様式3-2（４・５月）'!Q670&amp;"から"&amp;W668)</f>
        <v/>
      </c>
      <c r="AH668" s="306"/>
      <c r="AI668" s="306"/>
      <c r="AJ668" s="306"/>
      <c r="AK668" s="306"/>
      <c r="AL668" s="306"/>
      <c r="AM668" s="306"/>
      <c r="AN668" s="306"/>
      <c r="AO668" s="306"/>
    </row>
    <row r="669" spans="1:41" customFormat="1" ht="25" customHeight="1">
      <c r="A669" s="334">
        <v>650</v>
      </c>
      <c r="B669" s="909" t="str">
        <f>IF(基本情報入力シート!C708="","",基本情報入力シート!C708)</f>
        <v/>
      </c>
      <c r="C669" s="909"/>
      <c r="D669" s="909"/>
      <c r="E669" s="909"/>
      <c r="F669" s="909"/>
      <c r="G669" s="909"/>
      <c r="H669" s="909"/>
      <c r="I669" s="909"/>
      <c r="J669" s="325" t="str">
        <f>IF(基本情報入力シート!M708="","",基本情報入力シート!M708)</f>
        <v/>
      </c>
      <c r="K669" s="325" t="str">
        <f>IF(基本情報入力シート!R708="","",基本情報入力シート!R708)</f>
        <v/>
      </c>
      <c r="L669" s="325" t="str">
        <f>IF(基本情報入力シート!W708="","",基本情報入力シート!W708)</f>
        <v/>
      </c>
      <c r="M669" s="335" t="str">
        <f>IF(基本情報入力シート!X708="","",基本情報入力シート!X708)</f>
        <v/>
      </c>
      <c r="N669" s="339" t="str">
        <f>IF(基本情報入力シート!Y708="","",基本情報入力シート!Y708)</f>
        <v/>
      </c>
      <c r="O669" s="44"/>
      <c r="P669" s="1011"/>
      <c r="Q669" s="1011"/>
      <c r="R669" s="475" t="str">
        <f>IFERROR(IF(OR('別紙様式3-2（４・５月）'!Z671="ベア加算",'別紙様式3-2（４・５月）'!R671=""),"",P669*VLOOKUP(N669,【参考】数式用!$AD$2:$AH$37,MATCH(O669,【参考】数式用!$K$4:$N$4,0)+1,0)),"")</f>
        <v/>
      </c>
      <c r="S669" s="54"/>
      <c r="T669" s="1011"/>
      <c r="U669" s="1011"/>
      <c r="V669" s="483" t="str">
        <f>IFERROR(IF(AND('別紙様式3-2（４・５月）'!O671="",O669&lt;&gt;""),P669,P669*VLOOKUP(AF669,【参考】数式用4!$EY$3:$GF$106,MATCH(N669,【参考】数式用4!$EY$2:$GF$2,0))),"")</f>
        <v/>
      </c>
      <c r="W669" s="44"/>
      <c r="X669" s="464"/>
      <c r="Y669" s="992" t="str">
        <f>IFERROR(IF(OR('別紙様式3-2（４・５月）'!R671="",'別紙様式3-2（４・５月）'!Z671="ベア加算"),"",X669*VLOOKUP(N669,【参考】数式用!$AD$2:$AH$37,MATCH(W669,【参考】数式用!$K$4:$N$4,0)+1,0)),"")</f>
        <v/>
      </c>
      <c r="Z669" s="992"/>
      <c r="AA669" s="54"/>
      <c r="AB669" s="464"/>
      <c r="AC669" s="340" t="str">
        <f>IFERROR(IF(AND('別紙様式3-2（４・５月）'!O671="",W669&lt;&gt;"",W669&lt;&gt;"―"),X669,X669*VLOOKUP(AG669,【参考】数式用4!$EY$3:$GF$106,MATCH(N669,【参考】数式用4!$EY$2:$GF$2,0))),"")</f>
        <v/>
      </c>
      <c r="AD669" s="462" t="str">
        <f t="shared" si="20"/>
        <v/>
      </c>
      <c r="AE669" s="420" t="str">
        <f t="shared" si="21"/>
        <v/>
      </c>
      <c r="AF669" s="333" t="str">
        <f>IF(O669="","",'別紙様式3-2（４・５月）'!O671&amp;'別紙様式3-2（４・５月）'!P671&amp;'別紙様式3-2（４・５月）'!Q671&amp;"から"&amp;O669)</f>
        <v/>
      </c>
      <c r="AG669" s="333" t="str">
        <f>IF(OR(W669="",W669="―"),"",'別紙様式3-2（４・５月）'!O671&amp;'別紙様式3-2（４・５月）'!P671&amp;'別紙様式3-2（４・５月）'!Q671&amp;"から"&amp;W669)</f>
        <v/>
      </c>
      <c r="AH669" s="306"/>
      <c r="AI669" s="306"/>
      <c r="AJ669" s="306"/>
      <c r="AK669" s="306"/>
      <c r="AL669" s="306"/>
      <c r="AM669" s="306"/>
      <c r="AN669" s="306"/>
      <c r="AO669" s="306"/>
    </row>
    <row r="670" spans="1:41" customFormat="1" ht="25" customHeight="1">
      <c r="A670" s="334">
        <v>651</v>
      </c>
      <c r="B670" s="909" t="str">
        <f>IF(基本情報入力シート!C709="","",基本情報入力シート!C709)</f>
        <v/>
      </c>
      <c r="C670" s="909"/>
      <c r="D670" s="909"/>
      <c r="E670" s="909"/>
      <c r="F670" s="909"/>
      <c r="G670" s="909"/>
      <c r="H670" s="909"/>
      <c r="I670" s="909"/>
      <c r="J670" s="325" t="str">
        <f>IF(基本情報入力シート!M709="","",基本情報入力シート!M709)</f>
        <v/>
      </c>
      <c r="K670" s="325" t="str">
        <f>IF(基本情報入力シート!R709="","",基本情報入力シート!R709)</f>
        <v/>
      </c>
      <c r="L670" s="325" t="str">
        <f>IF(基本情報入力シート!W709="","",基本情報入力シート!W709)</f>
        <v/>
      </c>
      <c r="M670" s="335" t="str">
        <f>IF(基本情報入力シート!X709="","",基本情報入力シート!X709)</f>
        <v/>
      </c>
      <c r="N670" s="339" t="str">
        <f>IF(基本情報入力シート!Y709="","",基本情報入力シート!Y709)</f>
        <v/>
      </c>
      <c r="O670" s="44"/>
      <c r="P670" s="1011"/>
      <c r="Q670" s="1011"/>
      <c r="R670" s="475" t="str">
        <f>IFERROR(IF(OR('別紙様式3-2（４・５月）'!Z672="ベア加算",'別紙様式3-2（４・５月）'!R672=""),"",P670*VLOOKUP(N670,【参考】数式用!$AD$2:$AH$37,MATCH(O670,【参考】数式用!$K$4:$N$4,0)+1,0)),"")</f>
        <v/>
      </c>
      <c r="S670" s="54"/>
      <c r="T670" s="1011"/>
      <c r="U670" s="1011"/>
      <c r="V670" s="483" t="str">
        <f>IFERROR(IF(AND('別紙様式3-2（４・５月）'!O672="",O670&lt;&gt;""),P670,P670*VLOOKUP(AF670,【参考】数式用4!$EY$3:$GF$106,MATCH(N670,【参考】数式用4!$EY$2:$GF$2,0))),"")</f>
        <v/>
      </c>
      <c r="W670" s="44"/>
      <c r="X670" s="464"/>
      <c r="Y670" s="992" t="str">
        <f>IFERROR(IF(OR('別紙様式3-2（４・５月）'!R672="",'別紙様式3-2（４・５月）'!Z672="ベア加算"),"",X670*VLOOKUP(N670,【参考】数式用!$AD$2:$AH$37,MATCH(W670,【参考】数式用!$K$4:$N$4,0)+1,0)),"")</f>
        <v/>
      </c>
      <c r="Z670" s="992"/>
      <c r="AA670" s="54"/>
      <c r="AB670" s="464"/>
      <c r="AC670" s="340" t="str">
        <f>IFERROR(IF(AND('別紙様式3-2（４・５月）'!O672="",W670&lt;&gt;"",W670&lt;&gt;"―"),X670,X670*VLOOKUP(AG670,【参考】数式用4!$EY$3:$GF$106,MATCH(N670,【参考】数式用4!$EY$2:$GF$2,0))),"")</f>
        <v/>
      </c>
      <c r="AD670" s="462" t="str">
        <f t="shared" si="20"/>
        <v/>
      </c>
      <c r="AE670" s="420" t="str">
        <f t="shared" si="21"/>
        <v/>
      </c>
      <c r="AF670" s="333" t="str">
        <f>IF(O670="","",'別紙様式3-2（４・５月）'!O672&amp;'別紙様式3-2（４・５月）'!P672&amp;'別紙様式3-2（４・５月）'!Q672&amp;"から"&amp;O670)</f>
        <v/>
      </c>
      <c r="AG670" s="333" t="str">
        <f>IF(OR(W670="",W670="―"),"",'別紙様式3-2（４・５月）'!O672&amp;'別紙様式3-2（４・５月）'!P672&amp;'別紙様式3-2（４・５月）'!Q672&amp;"から"&amp;W670)</f>
        <v/>
      </c>
      <c r="AH670" s="306"/>
      <c r="AI670" s="306"/>
      <c r="AJ670" s="306"/>
      <c r="AK670" s="306"/>
      <c r="AL670" s="306"/>
      <c r="AM670" s="306"/>
      <c r="AN670" s="306"/>
      <c r="AO670" s="306"/>
    </row>
    <row r="671" spans="1:41" customFormat="1" ht="25" customHeight="1">
      <c r="A671" s="334">
        <v>652</v>
      </c>
      <c r="B671" s="909" t="str">
        <f>IF(基本情報入力シート!C710="","",基本情報入力シート!C710)</f>
        <v/>
      </c>
      <c r="C671" s="909"/>
      <c r="D671" s="909"/>
      <c r="E671" s="909"/>
      <c r="F671" s="909"/>
      <c r="G671" s="909"/>
      <c r="H671" s="909"/>
      <c r="I671" s="909"/>
      <c r="J671" s="325" t="str">
        <f>IF(基本情報入力シート!M710="","",基本情報入力シート!M710)</f>
        <v/>
      </c>
      <c r="K671" s="325" t="str">
        <f>IF(基本情報入力シート!R710="","",基本情報入力シート!R710)</f>
        <v/>
      </c>
      <c r="L671" s="325" t="str">
        <f>IF(基本情報入力シート!W710="","",基本情報入力シート!W710)</f>
        <v/>
      </c>
      <c r="M671" s="335" t="str">
        <f>IF(基本情報入力シート!X710="","",基本情報入力シート!X710)</f>
        <v/>
      </c>
      <c r="N671" s="339" t="str">
        <f>IF(基本情報入力シート!Y710="","",基本情報入力シート!Y710)</f>
        <v/>
      </c>
      <c r="O671" s="44"/>
      <c r="P671" s="1011"/>
      <c r="Q671" s="1011"/>
      <c r="R671" s="475" t="str">
        <f>IFERROR(IF(OR('別紙様式3-2（４・５月）'!Z673="ベア加算",'別紙様式3-2（４・５月）'!R673=""),"",P671*VLOOKUP(N671,【参考】数式用!$AD$2:$AH$37,MATCH(O671,【参考】数式用!$K$4:$N$4,0)+1,0)),"")</f>
        <v/>
      </c>
      <c r="S671" s="54"/>
      <c r="T671" s="1011"/>
      <c r="U671" s="1011"/>
      <c r="V671" s="483" t="str">
        <f>IFERROR(IF(AND('別紙様式3-2（４・５月）'!O673="",O671&lt;&gt;""),P671,P671*VLOOKUP(AF671,【参考】数式用4!$EY$3:$GF$106,MATCH(N671,【参考】数式用4!$EY$2:$GF$2,0))),"")</f>
        <v/>
      </c>
      <c r="W671" s="44"/>
      <c r="X671" s="464"/>
      <c r="Y671" s="992" t="str">
        <f>IFERROR(IF(OR('別紙様式3-2（４・５月）'!R673="",'別紙様式3-2（４・５月）'!Z673="ベア加算"),"",X671*VLOOKUP(N671,【参考】数式用!$AD$2:$AH$37,MATCH(W671,【参考】数式用!$K$4:$N$4,0)+1,0)),"")</f>
        <v/>
      </c>
      <c r="Z671" s="992"/>
      <c r="AA671" s="54"/>
      <c r="AB671" s="464"/>
      <c r="AC671" s="340" t="str">
        <f>IFERROR(IF(AND('別紙様式3-2（４・５月）'!O673="",W671&lt;&gt;"",W671&lt;&gt;"―"),X671,X671*VLOOKUP(AG671,【参考】数式用4!$EY$3:$GF$106,MATCH(N671,【参考】数式用4!$EY$2:$GF$2,0))),"")</f>
        <v/>
      </c>
      <c r="AD671" s="462" t="str">
        <f t="shared" si="20"/>
        <v/>
      </c>
      <c r="AE671" s="420" t="str">
        <f t="shared" si="21"/>
        <v/>
      </c>
      <c r="AF671" s="333" t="str">
        <f>IF(O671="","",'別紙様式3-2（４・５月）'!O673&amp;'別紙様式3-2（４・５月）'!P673&amp;'別紙様式3-2（４・５月）'!Q673&amp;"から"&amp;O671)</f>
        <v/>
      </c>
      <c r="AG671" s="333" t="str">
        <f>IF(OR(W671="",W671="―"),"",'別紙様式3-2（４・５月）'!O673&amp;'別紙様式3-2（４・５月）'!P673&amp;'別紙様式3-2（４・５月）'!Q673&amp;"から"&amp;W671)</f>
        <v/>
      </c>
      <c r="AH671" s="306"/>
      <c r="AI671" s="306"/>
      <c r="AJ671" s="306"/>
      <c r="AK671" s="306"/>
      <c r="AL671" s="306"/>
      <c r="AM671" s="306"/>
      <c r="AN671" s="306"/>
      <c r="AO671" s="306"/>
    </row>
    <row r="672" spans="1:41" customFormat="1" ht="25" customHeight="1">
      <c r="A672" s="334">
        <v>653</v>
      </c>
      <c r="B672" s="909" t="str">
        <f>IF(基本情報入力シート!C711="","",基本情報入力シート!C711)</f>
        <v/>
      </c>
      <c r="C672" s="909"/>
      <c r="D672" s="909"/>
      <c r="E672" s="909"/>
      <c r="F672" s="909"/>
      <c r="G672" s="909"/>
      <c r="H672" s="909"/>
      <c r="I672" s="909"/>
      <c r="J672" s="325" t="str">
        <f>IF(基本情報入力シート!M711="","",基本情報入力シート!M711)</f>
        <v/>
      </c>
      <c r="K672" s="325" t="str">
        <f>IF(基本情報入力シート!R711="","",基本情報入力シート!R711)</f>
        <v/>
      </c>
      <c r="L672" s="325" t="str">
        <f>IF(基本情報入力シート!W711="","",基本情報入力シート!W711)</f>
        <v/>
      </c>
      <c r="M672" s="335" t="str">
        <f>IF(基本情報入力シート!X711="","",基本情報入力シート!X711)</f>
        <v/>
      </c>
      <c r="N672" s="339" t="str">
        <f>IF(基本情報入力シート!Y711="","",基本情報入力シート!Y711)</f>
        <v/>
      </c>
      <c r="O672" s="44"/>
      <c r="P672" s="1011"/>
      <c r="Q672" s="1011"/>
      <c r="R672" s="475" t="str">
        <f>IFERROR(IF(OR('別紙様式3-2（４・５月）'!Z674="ベア加算",'別紙様式3-2（４・５月）'!R674=""),"",P672*VLOOKUP(N672,【参考】数式用!$AD$2:$AH$37,MATCH(O672,【参考】数式用!$K$4:$N$4,0)+1,0)),"")</f>
        <v/>
      </c>
      <c r="S672" s="54"/>
      <c r="T672" s="1011"/>
      <c r="U672" s="1011"/>
      <c r="V672" s="483" t="str">
        <f>IFERROR(IF(AND('別紙様式3-2（４・５月）'!O674="",O672&lt;&gt;""),P672,P672*VLOOKUP(AF672,【参考】数式用4!$EY$3:$GF$106,MATCH(N672,【参考】数式用4!$EY$2:$GF$2,0))),"")</f>
        <v/>
      </c>
      <c r="W672" s="44"/>
      <c r="X672" s="464"/>
      <c r="Y672" s="992" t="str">
        <f>IFERROR(IF(OR('別紙様式3-2（４・５月）'!R674="",'別紙様式3-2（４・５月）'!Z674="ベア加算"),"",X672*VLOOKUP(N672,【参考】数式用!$AD$2:$AH$37,MATCH(W672,【参考】数式用!$K$4:$N$4,0)+1,0)),"")</f>
        <v/>
      </c>
      <c r="Z672" s="992"/>
      <c r="AA672" s="54"/>
      <c r="AB672" s="464"/>
      <c r="AC672" s="340" t="str">
        <f>IFERROR(IF(AND('別紙様式3-2（４・５月）'!O674="",W672&lt;&gt;"",W672&lt;&gt;"―"),X672,X672*VLOOKUP(AG672,【参考】数式用4!$EY$3:$GF$106,MATCH(N672,【参考】数式用4!$EY$2:$GF$2,0))),"")</f>
        <v/>
      </c>
      <c r="AD672" s="462" t="str">
        <f t="shared" si="20"/>
        <v/>
      </c>
      <c r="AE672" s="420" t="str">
        <f t="shared" si="21"/>
        <v/>
      </c>
      <c r="AF672" s="333" t="str">
        <f>IF(O672="","",'別紙様式3-2（４・５月）'!O674&amp;'別紙様式3-2（４・５月）'!P674&amp;'別紙様式3-2（４・５月）'!Q674&amp;"から"&amp;O672)</f>
        <v/>
      </c>
      <c r="AG672" s="333" t="str">
        <f>IF(OR(W672="",W672="―"),"",'別紙様式3-2（４・５月）'!O674&amp;'別紙様式3-2（４・５月）'!P674&amp;'別紙様式3-2（４・５月）'!Q674&amp;"から"&amp;W672)</f>
        <v/>
      </c>
      <c r="AH672" s="306"/>
      <c r="AI672" s="306"/>
      <c r="AJ672" s="306"/>
      <c r="AK672" s="306"/>
      <c r="AL672" s="306"/>
      <c r="AM672" s="306"/>
      <c r="AN672" s="306"/>
      <c r="AO672" s="306"/>
    </row>
    <row r="673" spans="1:41" customFormat="1" ht="25" customHeight="1">
      <c r="A673" s="334">
        <v>654</v>
      </c>
      <c r="B673" s="909" t="str">
        <f>IF(基本情報入力シート!C712="","",基本情報入力シート!C712)</f>
        <v/>
      </c>
      <c r="C673" s="909"/>
      <c r="D673" s="909"/>
      <c r="E673" s="909"/>
      <c r="F673" s="909"/>
      <c r="G673" s="909"/>
      <c r="H673" s="909"/>
      <c r="I673" s="909"/>
      <c r="J673" s="325" t="str">
        <f>IF(基本情報入力シート!M712="","",基本情報入力シート!M712)</f>
        <v/>
      </c>
      <c r="K673" s="325" t="str">
        <f>IF(基本情報入力シート!R712="","",基本情報入力シート!R712)</f>
        <v/>
      </c>
      <c r="L673" s="325" t="str">
        <f>IF(基本情報入力シート!W712="","",基本情報入力シート!W712)</f>
        <v/>
      </c>
      <c r="M673" s="335" t="str">
        <f>IF(基本情報入力シート!X712="","",基本情報入力シート!X712)</f>
        <v/>
      </c>
      <c r="N673" s="339" t="str">
        <f>IF(基本情報入力シート!Y712="","",基本情報入力シート!Y712)</f>
        <v/>
      </c>
      <c r="O673" s="44"/>
      <c r="P673" s="1011"/>
      <c r="Q673" s="1011"/>
      <c r="R673" s="475" t="str">
        <f>IFERROR(IF(OR('別紙様式3-2（４・５月）'!Z675="ベア加算",'別紙様式3-2（４・５月）'!R675=""),"",P673*VLOOKUP(N673,【参考】数式用!$AD$2:$AH$37,MATCH(O673,【参考】数式用!$K$4:$N$4,0)+1,0)),"")</f>
        <v/>
      </c>
      <c r="S673" s="54"/>
      <c r="T673" s="1011"/>
      <c r="U673" s="1011"/>
      <c r="V673" s="483" t="str">
        <f>IFERROR(IF(AND('別紙様式3-2（４・５月）'!O675="",O673&lt;&gt;""),P673,P673*VLOOKUP(AF673,【参考】数式用4!$EY$3:$GF$106,MATCH(N673,【参考】数式用4!$EY$2:$GF$2,0))),"")</f>
        <v/>
      </c>
      <c r="W673" s="44"/>
      <c r="X673" s="464"/>
      <c r="Y673" s="992" t="str">
        <f>IFERROR(IF(OR('別紙様式3-2（４・５月）'!R675="",'別紙様式3-2（４・５月）'!Z675="ベア加算"),"",X673*VLOOKUP(N673,【参考】数式用!$AD$2:$AH$37,MATCH(W673,【参考】数式用!$K$4:$N$4,0)+1,0)),"")</f>
        <v/>
      </c>
      <c r="Z673" s="992"/>
      <c r="AA673" s="54"/>
      <c r="AB673" s="464"/>
      <c r="AC673" s="340" t="str">
        <f>IFERROR(IF(AND('別紙様式3-2（４・５月）'!O675="",W673&lt;&gt;"",W673&lt;&gt;"―"),X673,X673*VLOOKUP(AG673,【参考】数式用4!$EY$3:$GF$106,MATCH(N673,【参考】数式用4!$EY$2:$GF$2,0))),"")</f>
        <v/>
      </c>
      <c r="AD673" s="462" t="str">
        <f t="shared" si="20"/>
        <v/>
      </c>
      <c r="AE673" s="420" t="str">
        <f t="shared" si="21"/>
        <v/>
      </c>
      <c r="AF673" s="333" t="str">
        <f>IF(O673="","",'別紙様式3-2（４・５月）'!O675&amp;'別紙様式3-2（４・５月）'!P675&amp;'別紙様式3-2（４・５月）'!Q675&amp;"から"&amp;O673)</f>
        <v/>
      </c>
      <c r="AG673" s="333" t="str">
        <f>IF(OR(W673="",W673="―"),"",'別紙様式3-2（４・５月）'!O675&amp;'別紙様式3-2（４・５月）'!P675&amp;'別紙様式3-2（４・５月）'!Q675&amp;"から"&amp;W673)</f>
        <v/>
      </c>
      <c r="AH673" s="306"/>
      <c r="AI673" s="306"/>
      <c r="AJ673" s="306"/>
      <c r="AK673" s="306"/>
      <c r="AL673" s="306"/>
      <c r="AM673" s="306"/>
      <c r="AN673" s="306"/>
      <c r="AO673" s="306"/>
    </row>
    <row r="674" spans="1:41" customFormat="1" ht="25" customHeight="1">
      <c r="A674" s="334">
        <v>655</v>
      </c>
      <c r="B674" s="909" t="str">
        <f>IF(基本情報入力シート!C713="","",基本情報入力シート!C713)</f>
        <v/>
      </c>
      <c r="C674" s="909"/>
      <c r="D674" s="909"/>
      <c r="E674" s="909"/>
      <c r="F674" s="909"/>
      <c r="G674" s="909"/>
      <c r="H674" s="909"/>
      <c r="I674" s="909"/>
      <c r="J674" s="325" t="str">
        <f>IF(基本情報入力シート!M713="","",基本情報入力シート!M713)</f>
        <v/>
      </c>
      <c r="K674" s="325" t="str">
        <f>IF(基本情報入力シート!R713="","",基本情報入力シート!R713)</f>
        <v/>
      </c>
      <c r="L674" s="325" t="str">
        <f>IF(基本情報入力シート!W713="","",基本情報入力シート!W713)</f>
        <v/>
      </c>
      <c r="M674" s="335" t="str">
        <f>IF(基本情報入力シート!X713="","",基本情報入力シート!X713)</f>
        <v/>
      </c>
      <c r="N674" s="339" t="str">
        <f>IF(基本情報入力シート!Y713="","",基本情報入力シート!Y713)</f>
        <v/>
      </c>
      <c r="O674" s="44"/>
      <c r="P674" s="1011"/>
      <c r="Q674" s="1011"/>
      <c r="R674" s="475" t="str">
        <f>IFERROR(IF(OR('別紙様式3-2（４・５月）'!Z676="ベア加算",'別紙様式3-2（４・５月）'!R676=""),"",P674*VLOOKUP(N674,【参考】数式用!$AD$2:$AH$37,MATCH(O674,【参考】数式用!$K$4:$N$4,0)+1,0)),"")</f>
        <v/>
      </c>
      <c r="S674" s="54"/>
      <c r="T674" s="1011"/>
      <c r="U674" s="1011"/>
      <c r="V674" s="483" t="str">
        <f>IFERROR(IF(AND('別紙様式3-2（４・５月）'!O676="",O674&lt;&gt;""),P674,P674*VLOOKUP(AF674,【参考】数式用4!$EY$3:$GF$106,MATCH(N674,【参考】数式用4!$EY$2:$GF$2,0))),"")</f>
        <v/>
      </c>
      <c r="W674" s="44"/>
      <c r="X674" s="464"/>
      <c r="Y674" s="992" t="str">
        <f>IFERROR(IF(OR('別紙様式3-2（４・５月）'!R676="",'別紙様式3-2（４・５月）'!Z676="ベア加算"),"",X674*VLOOKUP(N674,【参考】数式用!$AD$2:$AH$37,MATCH(W674,【参考】数式用!$K$4:$N$4,0)+1,0)),"")</f>
        <v/>
      </c>
      <c r="Z674" s="992"/>
      <c r="AA674" s="54"/>
      <c r="AB674" s="464"/>
      <c r="AC674" s="340" t="str">
        <f>IFERROR(IF(AND('別紙様式3-2（４・５月）'!O676="",W674&lt;&gt;"",W674&lt;&gt;"―"),X674,X674*VLOOKUP(AG674,【参考】数式用4!$EY$3:$GF$106,MATCH(N674,【参考】数式用4!$EY$2:$GF$2,0))),"")</f>
        <v/>
      </c>
      <c r="AD674" s="462" t="str">
        <f t="shared" si="20"/>
        <v/>
      </c>
      <c r="AE674" s="420" t="str">
        <f t="shared" si="21"/>
        <v/>
      </c>
      <c r="AF674" s="333" t="str">
        <f>IF(O674="","",'別紙様式3-2（４・５月）'!O676&amp;'別紙様式3-2（４・５月）'!P676&amp;'別紙様式3-2（４・５月）'!Q676&amp;"から"&amp;O674)</f>
        <v/>
      </c>
      <c r="AG674" s="333" t="str">
        <f>IF(OR(W674="",W674="―"),"",'別紙様式3-2（４・５月）'!O676&amp;'別紙様式3-2（４・５月）'!P676&amp;'別紙様式3-2（４・５月）'!Q676&amp;"から"&amp;W674)</f>
        <v/>
      </c>
      <c r="AH674" s="306"/>
      <c r="AI674" s="306"/>
      <c r="AJ674" s="306"/>
      <c r="AK674" s="306"/>
      <c r="AL674" s="306"/>
      <c r="AM674" s="306"/>
      <c r="AN674" s="306"/>
      <c r="AO674" s="306"/>
    </row>
    <row r="675" spans="1:41" customFormat="1" ht="25" customHeight="1">
      <c r="A675" s="334">
        <v>656</v>
      </c>
      <c r="B675" s="909" t="str">
        <f>IF(基本情報入力シート!C714="","",基本情報入力シート!C714)</f>
        <v/>
      </c>
      <c r="C675" s="909"/>
      <c r="D675" s="909"/>
      <c r="E675" s="909"/>
      <c r="F675" s="909"/>
      <c r="G675" s="909"/>
      <c r="H675" s="909"/>
      <c r="I675" s="909"/>
      <c r="J675" s="325" t="str">
        <f>IF(基本情報入力シート!M714="","",基本情報入力シート!M714)</f>
        <v/>
      </c>
      <c r="K675" s="325" t="str">
        <f>IF(基本情報入力シート!R714="","",基本情報入力シート!R714)</f>
        <v/>
      </c>
      <c r="L675" s="325" t="str">
        <f>IF(基本情報入力シート!W714="","",基本情報入力シート!W714)</f>
        <v/>
      </c>
      <c r="M675" s="335" t="str">
        <f>IF(基本情報入力シート!X714="","",基本情報入力シート!X714)</f>
        <v/>
      </c>
      <c r="N675" s="339" t="str">
        <f>IF(基本情報入力シート!Y714="","",基本情報入力シート!Y714)</f>
        <v/>
      </c>
      <c r="O675" s="44"/>
      <c r="P675" s="1011"/>
      <c r="Q675" s="1011"/>
      <c r="R675" s="475" t="str">
        <f>IFERROR(IF(OR('別紙様式3-2（４・５月）'!Z677="ベア加算",'別紙様式3-2（４・５月）'!R677=""),"",P675*VLOOKUP(N675,【参考】数式用!$AD$2:$AH$37,MATCH(O675,【参考】数式用!$K$4:$N$4,0)+1,0)),"")</f>
        <v/>
      </c>
      <c r="S675" s="54"/>
      <c r="T675" s="1011"/>
      <c r="U675" s="1011"/>
      <c r="V675" s="483" t="str">
        <f>IFERROR(IF(AND('別紙様式3-2（４・５月）'!O677="",O675&lt;&gt;""),P675,P675*VLOOKUP(AF675,【参考】数式用4!$EY$3:$GF$106,MATCH(N675,【参考】数式用4!$EY$2:$GF$2,0))),"")</f>
        <v/>
      </c>
      <c r="W675" s="44"/>
      <c r="X675" s="464"/>
      <c r="Y675" s="992" t="str">
        <f>IFERROR(IF(OR('別紙様式3-2（４・５月）'!R677="",'別紙様式3-2（４・５月）'!Z677="ベア加算"),"",X675*VLOOKUP(N675,【参考】数式用!$AD$2:$AH$37,MATCH(W675,【参考】数式用!$K$4:$N$4,0)+1,0)),"")</f>
        <v/>
      </c>
      <c r="Z675" s="992"/>
      <c r="AA675" s="54"/>
      <c r="AB675" s="464"/>
      <c r="AC675" s="340" t="str">
        <f>IFERROR(IF(AND('別紙様式3-2（４・５月）'!O677="",W675&lt;&gt;"",W675&lt;&gt;"―"),X675,X675*VLOOKUP(AG675,【参考】数式用4!$EY$3:$GF$106,MATCH(N675,【参考】数式用4!$EY$2:$GF$2,0))),"")</f>
        <v/>
      </c>
      <c r="AD675" s="462" t="str">
        <f t="shared" si="20"/>
        <v/>
      </c>
      <c r="AE675" s="420" t="str">
        <f t="shared" si="21"/>
        <v/>
      </c>
      <c r="AF675" s="333" t="str">
        <f>IF(O675="","",'別紙様式3-2（４・５月）'!O677&amp;'別紙様式3-2（４・５月）'!P677&amp;'別紙様式3-2（４・５月）'!Q677&amp;"から"&amp;O675)</f>
        <v/>
      </c>
      <c r="AG675" s="333" t="str">
        <f>IF(OR(W675="",W675="―"),"",'別紙様式3-2（４・５月）'!O677&amp;'別紙様式3-2（４・５月）'!P677&amp;'別紙様式3-2（４・５月）'!Q677&amp;"から"&amp;W675)</f>
        <v/>
      </c>
      <c r="AH675" s="306"/>
      <c r="AI675" s="306"/>
      <c r="AJ675" s="306"/>
      <c r="AK675" s="306"/>
      <c r="AL675" s="306"/>
      <c r="AM675" s="306"/>
      <c r="AN675" s="306"/>
      <c r="AO675" s="306"/>
    </row>
    <row r="676" spans="1:41" customFormat="1" ht="25" customHeight="1">
      <c r="A676" s="334">
        <v>657</v>
      </c>
      <c r="B676" s="909" t="str">
        <f>IF(基本情報入力シート!C715="","",基本情報入力シート!C715)</f>
        <v/>
      </c>
      <c r="C676" s="909"/>
      <c r="D676" s="909"/>
      <c r="E676" s="909"/>
      <c r="F676" s="909"/>
      <c r="G676" s="909"/>
      <c r="H676" s="909"/>
      <c r="I676" s="909"/>
      <c r="J676" s="325" t="str">
        <f>IF(基本情報入力シート!M715="","",基本情報入力シート!M715)</f>
        <v/>
      </c>
      <c r="K676" s="325" t="str">
        <f>IF(基本情報入力シート!R715="","",基本情報入力シート!R715)</f>
        <v/>
      </c>
      <c r="L676" s="325" t="str">
        <f>IF(基本情報入力シート!W715="","",基本情報入力シート!W715)</f>
        <v/>
      </c>
      <c r="M676" s="335" t="str">
        <f>IF(基本情報入力シート!X715="","",基本情報入力シート!X715)</f>
        <v/>
      </c>
      <c r="N676" s="339" t="str">
        <f>IF(基本情報入力シート!Y715="","",基本情報入力シート!Y715)</f>
        <v/>
      </c>
      <c r="O676" s="44"/>
      <c r="P676" s="1011"/>
      <c r="Q676" s="1011"/>
      <c r="R676" s="475" t="str">
        <f>IFERROR(IF(OR('別紙様式3-2（４・５月）'!Z678="ベア加算",'別紙様式3-2（４・５月）'!R678=""),"",P676*VLOOKUP(N676,【参考】数式用!$AD$2:$AH$37,MATCH(O676,【参考】数式用!$K$4:$N$4,0)+1,0)),"")</f>
        <v/>
      </c>
      <c r="S676" s="54"/>
      <c r="T676" s="1011"/>
      <c r="U676" s="1011"/>
      <c r="V676" s="483" t="str">
        <f>IFERROR(IF(AND('別紙様式3-2（４・５月）'!O678="",O676&lt;&gt;""),P676,P676*VLOOKUP(AF676,【参考】数式用4!$EY$3:$GF$106,MATCH(N676,【参考】数式用4!$EY$2:$GF$2,0))),"")</f>
        <v/>
      </c>
      <c r="W676" s="44"/>
      <c r="X676" s="464"/>
      <c r="Y676" s="992" t="str">
        <f>IFERROR(IF(OR('別紙様式3-2（４・５月）'!R678="",'別紙様式3-2（４・５月）'!Z678="ベア加算"),"",X676*VLOOKUP(N676,【参考】数式用!$AD$2:$AH$37,MATCH(W676,【参考】数式用!$K$4:$N$4,0)+1,0)),"")</f>
        <v/>
      </c>
      <c r="Z676" s="992"/>
      <c r="AA676" s="54"/>
      <c r="AB676" s="464"/>
      <c r="AC676" s="340" t="str">
        <f>IFERROR(IF(AND('別紙様式3-2（４・５月）'!O678="",W676&lt;&gt;"",W676&lt;&gt;"―"),X676,X676*VLOOKUP(AG676,【参考】数式用4!$EY$3:$GF$106,MATCH(N676,【参考】数式用4!$EY$2:$GF$2,0))),"")</f>
        <v/>
      </c>
      <c r="AD676" s="462" t="str">
        <f t="shared" si="20"/>
        <v/>
      </c>
      <c r="AE676" s="420" t="str">
        <f t="shared" si="21"/>
        <v/>
      </c>
      <c r="AF676" s="333" t="str">
        <f>IF(O676="","",'別紙様式3-2（４・５月）'!O678&amp;'別紙様式3-2（４・５月）'!P678&amp;'別紙様式3-2（４・５月）'!Q678&amp;"から"&amp;O676)</f>
        <v/>
      </c>
      <c r="AG676" s="333" t="str">
        <f>IF(OR(W676="",W676="―"),"",'別紙様式3-2（４・５月）'!O678&amp;'別紙様式3-2（４・５月）'!P678&amp;'別紙様式3-2（４・５月）'!Q678&amp;"から"&amp;W676)</f>
        <v/>
      </c>
      <c r="AH676" s="306"/>
      <c r="AI676" s="306"/>
      <c r="AJ676" s="306"/>
      <c r="AK676" s="306"/>
      <c r="AL676" s="306"/>
      <c r="AM676" s="306"/>
      <c r="AN676" s="306"/>
      <c r="AO676" s="306"/>
    </row>
    <row r="677" spans="1:41" customFormat="1" ht="25" customHeight="1">
      <c r="A677" s="334">
        <v>658</v>
      </c>
      <c r="B677" s="909" t="str">
        <f>IF(基本情報入力シート!C716="","",基本情報入力シート!C716)</f>
        <v/>
      </c>
      <c r="C677" s="909"/>
      <c r="D677" s="909"/>
      <c r="E677" s="909"/>
      <c r="F677" s="909"/>
      <c r="G677" s="909"/>
      <c r="H677" s="909"/>
      <c r="I677" s="909"/>
      <c r="J677" s="325" t="str">
        <f>IF(基本情報入力シート!M716="","",基本情報入力シート!M716)</f>
        <v/>
      </c>
      <c r="K677" s="325" t="str">
        <f>IF(基本情報入力シート!R716="","",基本情報入力シート!R716)</f>
        <v/>
      </c>
      <c r="L677" s="325" t="str">
        <f>IF(基本情報入力シート!W716="","",基本情報入力シート!W716)</f>
        <v/>
      </c>
      <c r="M677" s="335" t="str">
        <f>IF(基本情報入力シート!X716="","",基本情報入力シート!X716)</f>
        <v/>
      </c>
      <c r="N677" s="339" t="str">
        <f>IF(基本情報入力シート!Y716="","",基本情報入力シート!Y716)</f>
        <v/>
      </c>
      <c r="O677" s="44"/>
      <c r="P677" s="1011"/>
      <c r="Q677" s="1011"/>
      <c r="R677" s="475" t="str">
        <f>IFERROR(IF(OR('別紙様式3-2（４・５月）'!Z679="ベア加算",'別紙様式3-2（４・５月）'!R679=""),"",P677*VLOOKUP(N677,【参考】数式用!$AD$2:$AH$37,MATCH(O677,【参考】数式用!$K$4:$N$4,0)+1,0)),"")</f>
        <v/>
      </c>
      <c r="S677" s="54"/>
      <c r="T677" s="1011"/>
      <c r="U677" s="1011"/>
      <c r="V677" s="483" t="str">
        <f>IFERROR(IF(AND('別紙様式3-2（４・５月）'!O679="",O677&lt;&gt;""),P677,P677*VLOOKUP(AF677,【参考】数式用4!$EY$3:$GF$106,MATCH(N677,【参考】数式用4!$EY$2:$GF$2,0))),"")</f>
        <v/>
      </c>
      <c r="W677" s="44"/>
      <c r="X677" s="464"/>
      <c r="Y677" s="992" t="str">
        <f>IFERROR(IF(OR('別紙様式3-2（４・５月）'!R679="",'別紙様式3-2（４・５月）'!Z679="ベア加算"),"",X677*VLOOKUP(N677,【参考】数式用!$AD$2:$AH$37,MATCH(W677,【参考】数式用!$K$4:$N$4,0)+1,0)),"")</f>
        <v/>
      </c>
      <c r="Z677" s="992"/>
      <c r="AA677" s="54"/>
      <c r="AB677" s="464"/>
      <c r="AC677" s="340" t="str">
        <f>IFERROR(IF(AND('別紙様式3-2（４・５月）'!O679="",W677&lt;&gt;"",W677&lt;&gt;"―"),X677,X677*VLOOKUP(AG677,【参考】数式用4!$EY$3:$GF$106,MATCH(N677,【参考】数式用4!$EY$2:$GF$2,0))),"")</f>
        <v/>
      </c>
      <c r="AD677" s="462" t="str">
        <f t="shared" si="20"/>
        <v/>
      </c>
      <c r="AE677" s="420" t="str">
        <f t="shared" si="21"/>
        <v/>
      </c>
      <c r="AF677" s="333" t="str">
        <f>IF(O677="","",'別紙様式3-2（４・５月）'!O679&amp;'別紙様式3-2（４・５月）'!P679&amp;'別紙様式3-2（４・５月）'!Q679&amp;"から"&amp;O677)</f>
        <v/>
      </c>
      <c r="AG677" s="333" t="str">
        <f>IF(OR(W677="",W677="―"),"",'別紙様式3-2（４・５月）'!O679&amp;'別紙様式3-2（４・５月）'!P679&amp;'別紙様式3-2（４・５月）'!Q679&amp;"から"&amp;W677)</f>
        <v/>
      </c>
      <c r="AH677" s="306"/>
      <c r="AI677" s="306"/>
      <c r="AJ677" s="306"/>
      <c r="AK677" s="306"/>
      <c r="AL677" s="306"/>
      <c r="AM677" s="306"/>
      <c r="AN677" s="306"/>
      <c r="AO677" s="306"/>
    </row>
    <row r="678" spans="1:41" customFormat="1" ht="25" customHeight="1">
      <c r="A678" s="334">
        <v>659</v>
      </c>
      <c r="B678" s="909" t="str">
        <f>IF(基本情報入力シート!C717="","",基本情報入力シート!C717)</f>
        <v/>
      </c>
      <c r="C678" s="909"/>
      <c r="D678" s="909"/>
      <c r="E678" s="909"/>
      <c r="F678" s="909"/>
      <c r="G678" s="909"/>
      <c r="H678" s="909"/>
      <c r="I678" s="909"/>
      <c r="J678" s="325" t="str">
        <f>IF(基本情報入力シート!M717="","",基本情報入力シート!M717)</f>
        <v/>
      </c>
      <c r="K678" s="325" t="str">
        <f>IF(基本情報入力シート!R717="","",基本情報入力シート!R717)</f>
        <v/>
      </c>
      <c r="L678" s="325" t="str">
        <f>IF(基本情報入力シート!W717="","",基本情報入力シート!W717)</f>
        <v/>
      </c>
      <c r="M678" s="335" t="str">
        <f>IF(基本情報入力シート!X717="","",基本情報入力シート!X717)</f>
        <v/>
      </c>
      <c r="N678" s="339" t="str">
        <f>IF(基本情報入力シート!Y717="","",基本情報入力シート!Y717)</f>
        <v/>
      </c>
      <c r="O678" s="44"/>
      <c r="P678" s="1011"/>
      <c r="Q678" s="1011"/>
      <c r="R678" s="475" t="str">
        <f>IFERROR(IF(OR('別紙様式3-2（４・５月）'!Z680="ベア加算",'別紙様式3-2（４・５月）'!R680=""),"",P678*VLOOKUP(N678,【参考】数式用!$AD$2:$AH$37,MATCH(O678,【参考】数式用!$K$4:$N$4,0)+1,0)),"")</f>
        <v/>
      </c>
      <c r="S678" s="54"/>
      <c r="T678" s="1011"/>
      <c r="U678" s="1011"/>
      <c r="V678" s="483" t="str">
        <f>IFERROR(IF(AND('別紙様式3-2（４・５月）'!O680="",O678&lt;&gt;""),P678,P678*VLOOKUP(AF678,【参考】数式用4!$EY$3:$GF$106,MATCH(N678,【参考】数式用4!$EY$2:$GF$2,0))),"")</f>
        <v/>
      </c>
      <c r="W678" s="44"/>
      <c r="X678" s="464"/>
      <c r="Y678" s="992" t="str">
        <f>IFERROR(IF(OR('別紙様式3-2（４・５月）'!R680="",'別紙様式3-2（４・５月）'!Z680="ベア加算"),"",X678*VLOOKUP(N678,【参考】数式用!$AD$2:$AH$37,MATCH(W678,【参考】数式用!$K$4:$N$4,0)+1,0)),"")</f>
        <v/>
      </c>
      <c r="Z678" s="992"/>
      <c r="AA678" s="54"/>
      <c r="AB678" s="464"/>
      <c r="AC678" s="340" t="str">
        <f>IFERROR(IF(AND('別紙様式3-2（４・５月）'!O680="",W678&lt;&gt;"",W678&lt;&gt;"―"),X678,X678*VLOOKUP(AG678,【参考】数式用4!$EY$3:$GF$106,MATCH(N678,【参考】数式用4!$EY$2:$GF$2,0))),"")</f>
        <v/>
      </c>
      <c r="AD678" s="462" t="str">
        <f t="shared" si="20"/>
        <v/>
      </c>
      <c r="AE678" s="420" t="str">
        <f t="shared" si="21"/>
        <v/>
      </c>
      <c r="AF678" s="333" t="str">
        <f>IF(O678="","",'別紙様式3-2（４・５月）'!O680&amp;'別紙様式3-2（４・５月）'!P680&amp;'別紙様式3-2（４・５月）'!Q680&amp;"から"&amp;O678)</f>
        <v/>
      </c>
      <c r="AG678" s="333" t="str">
        <f>IF(OR(W678="",W678="―"),"",'別紙様式3-2（４・５月）'!O680&amp;'別紙様式3-2（４・５月）'!P680&amp;'別紙様式3-2（４・５月）'!Q680&amp;"から"&amp;W678)</f>
        <v/>
      </c>
      <c r="AH678" s="306"/>
      <c r="AI678" s="306"/>
      <c r="AJ678" s="306"/>
      <c r="AK678" s="306"/>
      <c r="AL678" s="306"/>
      <c r="AM678" s="306"/>
      <c r="AN678" s="306"/>
      <c r="AO678" s="306"/>
    </row>
    <row r="679" spans="1:41" customFormat="1" ht="25" customHeight="1">
      <c r="A679" s="334">
        <v>660</v>
      </c>
      <c r="B679" s="909" t="str">
        <f>IF(基本情報入力シート!C718="","",基本情報入力シート!C718)</f>
        <v/>
      </c>
      <c r="C679" s="909"/>
      <c r="D679" s="909"/>
      <c r="E679" s="909"/>
      <c r="F679" s="909"/>
      <c r="G679" s="909"/>
      <c r="H679" s="909"/>
      <c r="I679" s="909"/>
      <c r="J679" s="325" t="str">
        <f>IF(基本情報入力シート!M718="","",基本情報入力シート!M718)</f>
        <v/>
      </c>
      <c r="K679" s="325" t="str">
        <f>IF(基本情報入力シート!R718="","",基本情報入力シート!R718)</f>
        <v/>
      </c>
      <c r="L679" s="325" t="str">
        <f>IF(基本情報入力シート!W718="","",基本情報入力シート!W718)</f>
        <v/>
      </c>
      <c r="M679" s="335" t="str">
        <f>IF(基本情報入力シート!X718="","",基本情報入力シート!X718)</f>
        <v/>
      </c>
      <c r="N679" s="339" t="str">
        <f>IF(基本情報入力シート!Y718="","",基本情報入力シート!Y718)</f>
        <v/>
      </c>
      <c r="O679" s="44"/>
      <c r="P679" s="1011"/>
      <c r="Q679" s="1011"/>
      <c r="R679" s="475" t="str">
        <f>IFERROR(IF(OR('別紙様式3-2（４・５月）'!Z681="ベア加算",'別紙様式3-2（４・５月）'!R681=""),"",P679*VLOOKUP(N679,【参考】数式用!$AD$2:$AH$37,MATCH(O679,【参考】数式用!$K$4:$N$4,0)+1,0)),"")</f>
        <v/>
      </c>
      <c r="S679" s="54"/>
      <c r="T679" s="1011"/>
      <c r="U679" s="1011"/>
      <c r="V679" s="483" t="str">
        <f>IFERROR(IF(AND('別紙様式3-2（４・５月）'!O681="",O679&lt;&gt;""),P679,P679*VLOOKUP(AF679,【参考】数式用4!$EY$3:$GF$106,MATCH(N679,【参考】数式用4!$EY$2:$GF$2,0))),"")</f>
        <v/>
      </c>
      <c r="W679" s="44"/>
      <c r="X679" s="464"/>
      <c r="Y679" s="992" t="str">
        <f>IFERROR(IF(OR('別紙様式3-2（４・５月）'!R681="",'別紙様式3-2（４・５月）'!Z681="ベア加算"),"",X679*VLOOKUP(N679,【参考】数式用!$AD$2:$AH$37,MATCH(W679,【参考】数式用!$K$4:$N$4,0)+1,0)),"")</f>
        <v/>
      </c>
      <c r="Z679" s="992"/>
      <c r="AA679" s="54"/>
      <c r="AB679" s="464"/>
      <c r="AC679" s="340" t="str">
        <f>IFERROR(IF(AND('別紙様式3-2（４・５月）'!O681="",W679&lt;&gt;"",W679&lt;&gt;"―"),X679,X679*VLOOKUP(AG679,【参考】数式用4!$EY$3:$GF$106,MATCH(N679,【参考】数式用4!$EY$2:$GF$2,0))),"")</f>
        <v/>
      </c>
      <c r="AD679" s="462" t="str">
        <f t="shared" si="20"/>
        <v/>
      </c>
      <c r="AE679" s="420" t="str">
        <f t="shared" si="21"/>
        <v/>
      </c>
      <c r="AF679" s="333" t="str">
        <f>IF(O679="","",'別紙様式3-2（４・５月）'!O681&amp;'別紙様式3-2（４・５月）'!P681&amp;'別紙様式3-2（４・５月）'!Q681&amp;"から"&amp;O679)</f>
        <v/>
      </c>
      <c r="AG679" s="333" t="str">
        <f>IF(OR(W679="",W679="―"),"",'別紙様式3-2（４・５月）'!O681&amp;'別紙様式3-2（４・５月）'!P681&amp;'別紙様式3-2（４・５月）'!Q681&amp;"から"&amp;W679)</f>
        <v/>
      </c>
      <c r="AH679" s="306"/>
      <c r="AI679" s="306"/>
      <c r="AJ679" s="306"/>
      <c r="AK679" s="306"/>
      <c r="AL679" s="306"/>
      <c r="AM679" s="306"/>
      <c r="AN679" s="306"/>
      <c r="AO679" s="306"/>
    </row>
    <row r="680" spans="1:41" customFormat="1" ht="25" customHeight="1">
      <c r="A680" s="334">
        <v>661</v>
      </c>
      <c r="B680" s="909" t="str">
        <f>IF(基本情報入力シート!C719="","",基本情報入力シート!C719)</f>
        <v/>
      </c>
      <c r="C680" s="909"/>
      <c r="D680" s="909"/>
      <c r="E680" s="909"/>
      <c r="F680" s="909"/>
      <c r="G680" s="909"/>
      <c r="H680" s="909"/>
      <c r="I680" s="909"/>
      <c r="J680" s="325" t="str">
        <f>IF(基本情報入力シート!M719="","",基本情報入力シート!M719)</f>
        <v/>
      </c>
      <c r="K680" s="325" t="str">
        <f>IF(基本情報入力シート!R719="","",基本情報入力シート!R719)</f>
        <v/>
      </c>
      <c r="L680" s="325" t="str">
        <f>IF(基本情報入力シート!W719="","",基本情報入力シート!W719)</f>
        <v/>
      </c>
      <c r="M680" s="335" t="str">
        <f>IF(基本情報入力シート!X719="","",基本情報入力シート!X719)</f>
        <v/>
      </c>
      <c r="N680" s="339" t="str">
        <f>IF(基本情報入力シート!Y719="","",基本情報入力シート!Y719)</f>
        <v/>
      </c>
      <c r="O680" s="44"/>
      <c r="P680" s="1011"/>
      <c r="Q680" s="1011"/>
      <c r="R680" s="475" t="str">
        <f>IFERROR(IF(OR('別紙様式3-2（４・５月）'!Z682="ベア加算",'別紙様式3-2（４・５月）'!R682=""),"",P680*VLOOKUP(N680,【参考】数式用!$AD$2:$AH$37,MATCH(O680,【参考】数式用!$K$4:$N$4,0)+1,0)),"")</f>
        <v/>
      </c>
      <c r="S680" s="54"/>
      <c r="T680" s="1011"/>
      <c r="U680" s="1011"/>
      <c r="V680" s="483" t="str">
        <f>IFERROR(IF(AND('別紙様式3-2（４・５月）'!O682="",O680&lt;&gt;""),P680,P680*VLOOKUP(AF680,【参考】数式用4!$EY$3:$GF$106,MATCH(N680,【参考】数式用4!$EY$2:$GF$2,0))),"")</f>
        <v/>
      </c>
      <c r="W680" s="44"/>
      <c r="X680" s="464"/>
      <c r="Y680" s="992" t="str">
        <f>IFERROR(IF(OR('別紙様式3-2（４・５月）'!R682="",'別紙様式3-2（４・５月）'!Z682="ベア加算"),"",X680*VLOOKUP(N680,【参考】数式用!$AD$2:$AH$37,MATCH(W680,【参考】数式用!$K$4:$N$4,0)+1,0)),"")</f>
        <v/>
      </c>
      <c r="Z680" s="992"/>
      <c r="AA680" s="54"/>
      <c r="AB680" s="464"/>
      <c r="AC680" s="340" t="str">
        <f>IFERROR(IF(AND('別紙様式3-2（４・５月）'!O682="",W680&lt;&gt;"",W680&lt;&gt;"―"),X680,X680*VLOOKUP(AG680,【参考】数式用4!$EY$3:$GF$106,MATCH(N680,【参考】数式用4!$EY$2:$GF$2,0))),"")</f>
        <v/>
      </c>
      <c r="AD680" s="462" t="str">
        <f t="shared" si="20"/>
        <v/>
      </c>
      <c r="AE680" s="420" t="str">
        <f t="shared" si="21"/>
        <v/>
      </c>
      <c r="AF680" s="333" t="str">
        <f>IF(O680="","",'別紙様式3-2（４・５月）'!O682&amp;'別紙様式3-2（４・５月）'!P682&amp;'別紙様式3-2（４・５月）'!Q682&amp;"から"&amp;O680)</f>
        <v/>
      </c>
      <c r="AG680" s="333" t="str">
        <f>IF(OR(W680="",W680="―"),"",'別紙様式3-2（４・５月）'!O682&amp;'別紙様式3-2（４・５月）'!P682&amp;'別紙様式3-2（４・５月）'!Q682&amp;"から"&amp;W680)</f>
        <v/>
      </c>
      <c r="AH680" s="306"/>
      <c r="AI680" s="306"/>
      <c r="AJ680" s="306"/>
      <c r="AK680" s="306"/>
      <c r="AL680" s="306"/>
      <c r="AM680" s="306"/>
      <c r="AN680" s="306"/>
      <c r="AO680" s="306"/>
    </row>
    <row r="681" spans="1:41" customFormat="1" ht="25" customHeight="1">
      <c r="A681" s="334">
        <v>662</v>
      </c>
      <c r="B681" s="909" t="str">
        <f>IF(基本情報入力シート!C720="","",基本情報入力シート!C720)</f>
        <v/>
      </c>
      <c r="C681" s="909"/>
      <c r="D681" s="909"/>
      <c r="E681" s="909"/>
      <c r="F681" s="909"/>
      <c r="G681" s="909"/>
      <c r="H681" s="909"/>
      <c r="I681" s="909"/>
      <c r="J681" s="325" t="str">
        <f>IF(基本情報入力シート!M720="","",基本情報入力シート!M720)</f>
        <v/>
      </c>
      <c r="K681" s="325" t="str">
        <f>IF(基本情報入力シート!R720="","",基本情報入力シート!R720)</f>
        <v/>
      </c>
      <c r="L681" s="325" t="str">
        <f>IF(基本情報入力シート!W720="","",基本情報入力シート!W720)</f>
        <v/>
      </c>
      <c r="M681" s="335" t="str">
        <f>IF(基本情報入力シート!X720="","",基本情報入力シート!X720)</f>
        <v/>
      </c>
      <c r="N681" s="339" t="str">
        <f>IF(基本情報入力シート!Y720="","",基本情報入力シート!Y720)</f>
        <v/>
      </c>
      <c r="O681" s="44"/>
      <c r="P681" s="1011"/>
      <c r="Q681" s="1011"/>
      <c r="R681" s="475" t="str">
        <f>IFERROR(IF(OR('別紙様式3-2（４・５月）'!Z683="ベア加算",'別紙様式3-2（４・５月）'!R683=""),"",P681*VLOOKUP(N681,【参考】数式用!$AD$2:$AH$37,MATCH(O681,【参考】数式用!$K$4:$N$4,0)+1,0)),"")</f>
        <v/>
      </c>
      <c r="S681" s="54"/>
      <c r="T681" s="1011"/>
      <c r="U681" s="1011"/>
      <c r="V681" s="483" t="str">
        <f>IFERROR(IF(AND('別紙様式3-2（４・５月）'!O683="",O681&lt;&gt;""),P681,P681*VLOOKUP(AF681,【参考】数式用4!$EY$3:$GF$106,MATCH(N681,【参考】数式用4!$EY$2:$GF$2,0))),"")</f>
        <v/>
      </c>
      <c r="W681" s="44"/>
      <c r="X681" s="464"/>
      <c r="Y681" s="992" t="str">
        <f>IFERROR(IF(OR('別紙様式3-2（４・５月）'!R683="",'別紙様式3-2（４・５月）'!Z683="ベア加算"),"",X681*VLOOKUP(N681,【参考】数式用!$AD$2:$AH$37,MATCH(W681,【参考】数式用!$K$4:$N$4,0)+1,0)),"")</f>
        <v/>
      </c>
      <c r="Z681" s="992"/>
      <c r="AA681" s="54"/>
      <c r="AB681" s="464"/>
      <c r="AC681" s="340" t="str">
        <f>IFERROR(IF(AND('別紙様式3-2（４・５月）'!O683="",W681&lt;&gt;"",W681&lt;&gt;"―"),X681,X681*VLOOKUP(AG681,【参考】数式用4!$EY$3:$GF$106,MATCH(N681,【参考】数式用4!$EY$2:$GF$2,0))),"")</f>
        <v/>
      </c>
      <c r="AD681" s="462" t="str">
        <f t="shared" si="20"/>
        <v/>
      </c>
      <c r="AE681" s="420" t="str">
        <f t="shared" si="21"/>
        <v/>
      </c>
      <c r="AF681" s="333" t="str">
        <f>IF(O681="","",'別紙様式3-2（４・５月）'!O683&amp;'別紙様式3-2（４・５月）'!P683&amp;'別紙様式3-2（４・５月）'!Q683&amp;"から"&amp;O681)</f>
        <v/>
      </c>
      <c r="AG681" s="333" t="str">
        <f>IF(OR(W681="",W681="―"),"",'別紙様式3-2（４・５月）'!O683&amp;'別紙様式3-2（４・５月）'!P683&amp;'別紙様式3-2（４・５月）'!Q683&amp;"から"&amp;W681)</f>
        <v/>
      </c>
      <c r="AH681" s="306"/>
      <c r="AI681" s="306"/>
      <c r="AJ681" s="306"/>
      <c r="AK681" s="306"/>
      <c r="AL681" s="306"/>
      <c r="AM681" s="306"/>
      <c r="AN681" s="306"/>
      <c r="AO681" s="306"/>
    </row>
    <row r="682" spans="1:41" customFormat="1" ht="25" customHeight="1">
      <c r="A682" s="334">
        <v>663</v>
      </c>
      <c r="B682" s="909" t="str">
        <f>IF(基本情報入力シート!C721="","",基本情報入力シート!C721)</f>
        <v/>
      </c>
      <c r="C682" s="909"/>
      <c r="D682" s="909"/>
      <c r="E682" s="909"/>
      <c r="F682" s="909"/>
      <c r="G682" s="909"/>
      <c r="H682" s="909"/>
      <c r="I682" s="909"/>
      <c r="J682" s="325" t="str">
        <f>IF(基本情報入力シート!M721="","",基本情報入力シート!M721)</f>
        <v/>
      </c>
      <c r="K682" s="325" t="str">
        <f>IF(基本情報入力シート!R721="","",基本情報入力シート!R721)</f>
        <v/>
      </c>
      <c r="L682" s="325" t="str">
        <f>IF(基本情報入力シート!W721="","",基本情報入力シート!W721)</f>
        <v/>
      </c>
      <c r="M682" s="335" t="str">
        <f>IF(基本情報入力シート!X721="","",基本情報入力シート!X721)</f>
        <v/>
      </c>
      <c r="N682" s="339" t="str">
        <f>IF(基本情報入力シート!Y721="","",基本情報入力シート!Y721)</f>
        <v/>
      </c>
      <c r="O682" s="44"/>
      <c r="P682" s="1011"/>
      <c r="Q682" s="1011"/>
      <c r="R682" s="475" t="str">
        <f>IFERROR(IF(OR('別紙様式3-2（４・５月）'!Z684="ベア加算",'別紙様式3-2（４・５月）'!R684=""),"",P682*VLOOKUP(N682,【参考】数式用!$AD$2:$AH$37,MATCH(O682,【参考】数式用!$K$4:$N$4,0)+1,0)),"")</f>
        <v/>
      </c>
      <c r="S682" s="54"/>
      <c r="T682" s="1011"/>
      <c r="U682" s="1011"/>
      <c r="V682" s="483" t="str">
        <f>IFERROR(IF(AND('別紙様式3-2（４・５月）'!O684="",O682&lt;&gt;""),P682,P682*VLOOKUP(AF682,【参考】数式用4!$EY$3:$GF$106,MATCH(N682,【参考】数式用4!$EY$2:$GF$2,0))),"")</f>
        <v/>
      </c>
      <c r="W682" s="44"/>
      <c r="X682" s="464"/>
      <c r="Y682" s="992" t="str">
        <f>IFERROR(IF(OR('別紙様式3-2（４・５月）'!R684="",'別紙様式3-2（４・５月）'!Z684="ベア加算"),"",X682*VLOOKUP(N682,【参考】数式用!$AD$2:$AH$37,MATCH(W682,【参考】数式用!$K$4:$N$4,0)+1,0)),"")</f>
        <v/>
      </c>
      <c r="Z682" s="992"/>
      <c r="AA682" s="54"/>
      <c r="AB682" s="464"/>
      <c r="AC682" s="340" t="str">
        <f>IFERROR(IF(AND('別紙様式3-2（４・５月）'!O684="",W682&lt;&gt;"",W682&lt;&gt;"―"),X682,X682*VLOOKUP(AG682,【参考】数式用4!$EY$3:$GF$106,MATCH(N682,【参考】数式用4!$EY$2:$GF$2,0))),"")</f>
        <v/>
      </c>
      <c r="AD682" s="462" t="str">
        <f t="shared" si="20"/>
        <v/>
      </c>
      <c r="AE682" s="420" t="str">
        <f t="shared" si="21"/>
        <v/>
      </c>
      <c r="AF682" s="333" t="str">
        <f>IF(O682="","",'別紙様式3-2（４・５月）'!O684&amp;'別紙様式3-2（４・５月）'!P684&amp;'別紙様式3-2（４・５月）'!Q684&amp;"から"&amp;O682)</f>
        <v/>
      </c>
      <c r="AG682" s="333" t="str">
        <f>IF(OR(W682="",W682="―"),"",'別紙様式3-2（４・５月）'!O684&amp;'別紙様式3-2（４・５月）'!P684&amp;'別紙様式3-2（４・５月）'!Q684&amp;"から"&amp;W682)</f>
        <v/>
      </c>
      <c r="AH682" s="306"/>
      <c r="AI682" s="306"/>
      <c r="AJ682" s="306"/>
      <c r="AK682" s="306"/>
      <c r="AL682" s="306"/>
      <c r="AM682" s="306"/>
      <c r="AN682" s="306"/>
      <c r="AO682" s="306"/>
    </row>
    <row r="683" spans="1:41" customFormat="1" ht="25" customHeight="1">
      <c r="A683" s="334">
        <v>664</v>
      </c>
      <c r="B683" s="909" t="str">
        <f>IF(基本情報入力シート!C722="","",基本情報入力シート!C722)</f>
        <v/>
      </c>
      <c r="C683" s="909"/>
      <c r="D683" s="909"/>
      <c r="E683" s="909"/>
      <c r="F683" s="909"/>
      <c r="G683" s="909"/>
      <c r="H683" s="909"/>
      <c r="I683" s="909"/>
      <c r="J683" s="325" t="str">
        <f>IF(基本情報入力シート!M722="","",基本情報入力シート!M722)</f>
        <v/>
      </c>
      <c r="K683" s="325" t="str">
        <f>IF(基本情報入力シート!R722="","",基本情報入力シート!R722)</f>
        <v/>
      </c>
      <c r="L683" s="325" t="str">
        <f>IF(基本情報入力シート!W722="","",基本情報入力シート!W722)</f>
        <v/>
      </c>
      <c r="M683" s="335" t="str">
        <f>IF(基本情報入力シート!X722="","",基本情報入力シート!X722)</f>
        <v/>
      </c>
      <c r="N683" s="339" t="str">
        <f>IF(基本情報入力シート!Y722="","",基本情報入力シート!Y722)</f>
        <v/>
      </c>
      <c r="O683" s="44"/>
      <c r="P683" s="1011"/>
      <c r="Q683" s="1011"/>
      <c r="R683" s="475" t="str">
        <f>IFERROR(IF(OR('別紙様式3-2（４・５月）'!Z685="ベア加算",'別紙様式3-2（４・５月）'!R685=""),"",P683*VLOOKUP(N683,【参考】数式用!$AD$2:$AH$37,MATCH(O683,【参考】数式用!$K$4:$N$4,0)+1,0)),"")</f>
        <v/>
      </c>
      <c r="S683" s="54"/>
      <c r="T683" s="1011"/>
      <c r="U683" s="1011"/>
      <c r="V683" s="483" t="str">
        <f>IFERROR(IF(AND('別紙様式3-2（４・５月）'!O685="",O683&lt;&gt;""),P683,P683*VLOOKUP(AF683,【参考】数式用4!$EY$3:$GF$106,MATCH(N683,【参考】数式用4!$EY$2:$GF$2,0))),"")</f>
        <v/>
      </c>
      <c r="W683" s="44"/>
      <c r="X683" s="464"/>
      <c r="Y683" s="992" t="str">
        <f>IFERROR(IF(OR('別紙様式3-2（４・５月）'!R685="",'別紙様式3-2（４・５月）'!Z685="ベア加算"),"",X683*VLOOKUP(N683,【参考】数式用!$AD$2:$AH$37,MATCH(W683,【参考】数式用!$K$4:$N$4,0)+1,0)),"")</f>
        <v/>
      </c>
      <c r="Z683" s="992"/>
      <c r="AA683" s="54"/>
      <c r="AB683" s="464"/>
      <c r="AC683" s="340" t="str">
        <f>IFERROR(IF(AND('別紙様式3-2（４・５月）'!O685="",W683&lt;&gt;"",W683&lt;&gt;"―"),X683,X683*VLOOKUP(AG683,【参考】数式用4!$EY$3:$GF$106,MATCH(N683,【参考】数式用4!$EY$2:$GF$2,0))),"")</f>
        <v/>
      </c>
      <c r="AD683" s="462" t="str">
        <f t="shared" si="20"/>
        <v/>
      </c>
      <c r="AE683" s="420" t="str">
        <f t="shared" si="21"/>
        <v/>
      </c>
      <c r="AF683" s="333" t="str">
        <f>IF(O683="","",'別紙様式3-2（４・５月）'!O685&amp;'別紙様式3-2（４・５月）'!P685&amp;'別紙様式3-2（４・５月）'!Q685&amp;"から"&amp;O683)</f>
        <v/>
      </c>
      <c r="AG683" s="333" t="str">
        <f>IF(OR(W683="",W683="―"),"",'別紙様式3-2（４・５月）'!O685&amp;'別紙様式3-2（４・５月）'!P685&amp;'別紙様式3-2（４・５月）'!Q685&amp;"から"&amp;W683)</f>
        <v/>
      </c>
      <c r="AH683" s="306"/>
      <c r="AI683" s="306"/>
      <c r="AJ683" s="306"/>
      <c r="AK683" s="306"/>
      <c r="AL683" s="306"/>
      <c r="AM683" s="306"/>
      <c r="AN683" s="306"/>
      <c r="AO683" s="306"/>
    </row>
    <row r="684" spans="1:41" customFormat="1" ht="25" customHeight="1">
      <c r="A684" s="334">
        <v>665</v>
      </c>
      <c r="B684" s="909" t="str">
        <f>IF(基本情報入力シート!C723="","",基本情報入力シート!C723)</f>
        <v/>
      </c>
      <c r="C684" s="909"/>
      <c r="D684" s="909"/>
      <c r="E684" s="909"/>
      <c r="F684" s="909"/>
      <c r="G684" s="909"/>
      <c r="H684" s="909"/>
      <c r="I684" s="909"/>
      <c r="J684" s="325" t="str">
        <f>IF(基本情報入力シート!M723="","",基本情報入力シート!M723)</f>
        <v/>
      </c>
      <c r="K684" s="325" t="str">
        <f>IF(基本情報入力シート!R723="","",基本情報入力シート!R723)</f>
        <v/>
      </c>
      <c r="L684" s="325" t="str">
        <f>IF(基本情報入力シート!W723="","",基本情報入力シート!W723)</f>
        <v/>
      </c>
      <c r="M684" s="335" t="str">
        <f>IF(基本情報入力シート!X723="","",基本情報入力シート!X723)</f>
        <v/>
      </c>
      <c r="N684" s="339" t="str">
        <f>IF(基本情報入力シート!Y723="","",基本情報入力シート!Y723)</f>
        <v/>
      </c>
      <c r="O684" s="44"/>
      <c r="P684" s="1011"/>
      <c r="Q684" s="1011"/>
      <c r="R684" s="475" t="str">
        <f>IFERROR(IF(OR('別紙様式3-2（４・５月）'!Z686="ベア加算",'別紙様式3-2（４・５月）'!R686=""),"",P684*VLOOKUP(N684,【参考】数式用!$AD$2:$AH$37,MATCH(O684,【参考】数式用!$K$4:$N$4,0)+1,0)),"")</f>
        <v/>
      </c>
      <c r="S684" s="54"/>
      <c r="T684" s="1011"/>
      <c r="U684" s="1011"/>
      <c r="V684" s="483" t="str">
        <f>IFERROR(IF(AND('別紙様式3-2（４・５月）'!O686="",O684&lt;&gt;""),P684,P684*VLOOKUP(AF684,【参考】数式用4!$EY$3:$GF$106,MATCH(N684,【参考】数式用4!$EY$2:$GF$2,0))),"")</f>
        <v/>
      </c>
      <c r="W684" s="44"/>
      <c r="X684" s="464"/>
      <c r="Y684" s="992" t="str">
        <f>IFERROR(IF(OR('別紙様式3-2（４・５月）'!R686="",'別紙様式3-2（４・５月）'!Z686="ベア加算"),"",X684*VLOOKUP(N684,【参考】数式用!$AD$2:$AH$37,MATCH(W684,【参考】数式用!$K$4:$N$4,0)+1,0)),"")</f>
        <v/>
      </c>
      <c r="Z684" s="992"/>
      <c r="AA684" s="54"/>
      <c r="AB684" s="464"/>
      <c r="AC684" s="340" t="str">
        <f>IFERROR(IF(AND('別紙様式3-2（４・５月）'!O686="",W684&lt;&gt;"",W684&lt;&gt;"―"),X684,X684*VLOOKUP(AG684,【参考】数式用4!$EY$3:$GF$106,MATCH(N684,【参考】数式用4!$EY$2:$GF$2,0))),"")</f>
        <v/>
      </c>
      <c r="AD684" s="462" t="str">
        <f t="shared" si="20"/>
        <v/>
      </c>
      <c r="AE684" s="420" t="str">
        <f t="shared" si="21"/>
        <v/>
      </c>
      <c r="AF684" s="333" t="str">
        <f>IF(O684="","",'別紙様式3-2（４・５月）'!O686&amp;'別紙様式3-2（４・５月）'!P686&amp;'別紙様式3-2（４・５月）'!Q686&amp;"から"&amp;O684)</f>
        <v/>
      </c>
      <c r="AG684" s="333" t="str">
        <f>IF(OR(W684="",W684="―"),"",'別紙様式3-2（４・５月）'!O686&amp;'別紙様式3-2（４・５月）'!P686&amp;'別紙様式3-2（４・５月）'!Q686&amp;"から"&amp;W684)</f>
        <v/>
      </c>
      <c r="AH684" s="306"/>
      <c r="AI684" s="306"/>
      <c r="AJ684" s="306"/>
      <c r="AK684" s="306"/>
      <c r="AL684" s="306"/>
      <c r="AM684" s="306"/>
      <c r="AN684" s="306"/>
      <c r="AO684" s="306"/>
    </row>
    <row r="685" spans="1:41" customFormat="1" ht="25" customHeight="1">
      <c r="A685" s="334">
        <v>666</v>
      </c>
      <c r="B685" s="909" t="str">
        <f>IF(基本情報入力シート!C724="","",基本情報入力シート!C724)</f>
        <v/>
      </c>
      <c r="C685" s="909"/>
      <c r="D685" s="909"/>
      <c r="E685" s="909"/>
      <c r="F685" s="909"/>
      <c r="G685" s="909"/>
      <c r="H685" s="909"/>
      <c r="I685" s="909"/>
      <c r="J685" s="325" t="str">
        <f>IF(基本情報入力シート!M724="","",基本情報入力シート!M724)</f>
        <v/>
      </c>
      <c r="K685" s="325" t="str">
        <f>IF(基本情報入力シート!R724="","",基本情報入力シート!R724)</f>
        <v/>
      </c>
      <c r="L685" s="325" t="str">
        <f>IF(基本情報入力シート!W724="","",基本情報入力シート!W724)</f>
        <v/>
      </c>
      <c r="M685" s="335" t="str">
        <f>IF(基本情報入力シート!X724="","",基本情報入力シート!X724)</f>
        <v/>
      </c>
      <c r="N685" s="339" t="str">
        <f>IF(基本情報入力シート!Y724="","",基本情報入力シート!Y724)</f>
        <v/>
      </c>
      <c r="O685" s="44"/>
      <c r="P685" s="1011"/>
      <c r="Q685" s="1011"/>
      <c r="R685" s="475" t="str">
        <f>IFERROR(IF(OR('別紙様式3-2（４・５月）'!Z687="ベア加算",'別紙様式3-2（４・５月）'!R687=""),"",P685*VLOOKUP(N685,【参考】数式用!$AD$2:$AH$37,MATCH(O685,【参考】数式用!$K$4:$N$4,0)+1,0)),"")</f>
        <v/>
      </c>
      <c r="S685" s="54"/>
      <c r="T685" s="1011"/>
      <c r="U685" s="1011"/>
      <c r="V685" s="483" t="str">
        <f>IFERROR(IF(AND('別紙様式3-2（４・５月）'!O687="",O685&lt;&gt;""),P685,P685*VLOOKUP(AF685,【参考】数式用4!$EY$3:$GF$106,MATCH(N685,【参考】数式用4!$EY$2:$GF$2,0))),"")</f>
        <v/>
      </c>
      <c r="W685" s="44"/>
      <c r="X685" s="464"/>
      <c r="Y685" s="992" t="str">
        <f>IFERROR(IF(OR('別紙様式3-2（４・５月）'!R687="",'別紙様式3-2（４・５月）'!Z687="ベア加算"),"",X685*VLOOKUP(N685,【参考】数式用!$AD$2:$AH$37,MATCH(W685,【参考】数式用!$K$4:$N$4,0)+1,0)),"")</f>
        <v/>
      </c>
      <c r="Z685" s="992"/>
      <c r="AA685" s="54"/>
      <c r="AB685" s="464"/>
      <c r="AC685" s="340" t="str">
        <f>IFERROR(IF(AND('別紙様式3-2（４・５月）'!O687="",W685&lt;&gt;"",W685&lt;&gt;"―"),X685,X685*VLOOKUP(AG685,【参考】数式用4!$EY$3:$GF$106,MATCH(N685,【参考】数式用4!$EY$2:$GF$2,0))),"")</f>
        <v/>
      </c>
      <c r="AD685" s="462" t="str">
        <f t="shared" si="20"/>
        <v/>
      </c>
      <c r="AE685" s="420" t="str">
        <f t="shared" si="21"/>
        <v/>
      </c>
      <c r="AF685" s="333" t="str">
        <f>IF(O685="","",'別紙様式3-2（４・５月）'!O687&amp;'別紙様式3-2（４・５月）'!P687&amp;'別紙様式3-2（４・５月）'!Q687&amp;"から"&amp;O685)</f>
        <v/>
      </c>
      <c r="AG685" s="333" t="str">
        <f>IF(OR(W685="",W685="―"),"",'別紙様式3-2（４・５月）'!O687&amp;'別紙様式3-2（４・５月）'!P687&amp;'別紙様式3-2（４・５月）'!Q687&amp;"から"&amp;W685)</f>
        <v/>
      </c>
      <c r="AH685" s="306"/>
      <c r="AI685" s="306"/>
      <c r="AJ685" s="306"/>
      <c r="AK685" s="306"/>
      <c r="AL685" s="306"/>
      <c r="AM685" s="306"/>
      <c r="AN685" s="306"/>
      <c r="AO685" s="306"/>
    </row>
    <row r="686" spans="1:41" customFormat="1" ht="25" customHeight="1">
      <c r="A686" s="334">
        <v>667</v>
      </c>
      <c r="B686" s="909" t="str">
        <f>IF(基本情報入力シート!C725="","",基本情報入力シート!C725)</f>
        <v/>
      </c>
      <c r="C686" s="909"/>
      <c r="D686" s="909"/>
      <c r="E686" s="909"/>
      <c r="F686" s="909"/>
      <c r="G686" s="909"/>
      <c r="H686" s="909"/>
      <c r="I686" s="909"/>
      <c r="J686" s="325" t="str">
        <f>IF(基本情報入力シート!M725="","",基本情報入力シート!M725)</f>
        <v/>
      </c>
      <c r="K686" s="325" t="str">
        <f>IF(基本情報入力シート!R725="","",基本情報入力シート!R725)</f>
        <v/>
      </c>
      <c r="L686" s="325" t="str">
        <f>IF(基本情報入力シート!W725="","",基本情報入力シート!W725)</f>
        <v/>
      </c>
      <c r="M686" s="335" t="str">
        <f>IF(基本情報入力シート!X725="","",基本情報入力シート!X725)</f>
        <v/>
      </c>
      <c r="N686" s="339" t="str">
        <f>IF(基本情報入力シート!Y725="","",基本情報入力シート!Y725)</f>
        <v/>
      </c>
      <c r="O686" s="44"/>
      <c r="P686" s="1011"/>
      <c r="Q686" s="1011"/>
      <c r="R686" s="475" t="str">
        <f>IFERROR(IF(OR('別紙様式3-2（４・５月）'!Z688="ベア加算",'別紙様式3-2（４・５月）'!R688=""),"",P686*VLOOKUP(N686,【参考】数式用!$AD$2:$AH$37,MATCH(O686,【参考】数式用!$K$4:$N$4,0)+1,0)),"")</f>
        <v/>
      </c>
      <c r="S686" s="54"/>
      <c r="T686" s="1011"/>
      <c r="U686" s="1011"/>
      <c r="V686" s="483" t="str">
        <f>IFERROR(IF(AND('別紙様式3-2（４・５月）'!O688="",O686&lt;&gt;""),P686,P686*VLOOKUP(AF686,【参考】数式用4!$EY$3:$GF$106,MATCH(N686,【参考】数式用4!$EY$2:$GF$2,0))),"")</f>
        <v/>
      </c>
      <c r="W686" s="44"/>
      <c r="X686" s="464"/>
      <c r="Y686" s="992" t="str">
        <f>IFERROR(IF(OR('別紙様式3-2（４・５月）'!R688="",'別紙様式3-2（４・５月）'!Z688="ベア加算"),"",X686*VLOOKUP(N686,【参考】数式用!$AD$2:$AH$37,MATCH(W686,【参考】数式用!$K$4:$N$4,0)+1,0)),"")</f>
        <v/>
      </c>
      <c r="Z686" s="992"/>
      <c r="AA686" s="54"/>
      <c r="AB686" s="464"/>
      <c r="AC686" s="340" t="str">
        <f>IFERROR(IF(AND('別紙様式3-2（４・５月）'!O688="",W686&lt;&gt;"",W686&lt;&gt;"―"),X686,X686*VLOOKUP(AG686,【参考】数式用4!$EY$3:$GF$106,MATCH(N686,【参考】数式用4!$EY$2:$GF$2,0))),"")</f>
        <v/>
      </c>
      <c r="AD686" s="462" t="str">
        <f t="shared" si="20"/>
        <v/>
      </c>
      <c r="AE686" s="420" t="str">
        <f t="shared" si="21"/>
        <v/>
      </c>
      <c r="AF686" s="333" t="str">
        <f>IF(O686="","",'別紙様式3-2（４・５月）'!O688&amp;'別紙様式3-2（４・５月）'!P688&amp;'別紙様式3-2（４・５月）'!Q688&amp;"から"&amp;O686)</f>
        <v/>
      </c>
      <c r="AG686" s="333" t="str">
        <f>IF(OR(W686="",W686="―"),"",'別紙様式3-2（４・５月）'!O688&amp;'別紙様式3-2（４・５月）'!P688&amp;'別紙様式3-2（４・５月）'!Q688&amp;"から"&amp;W686)</f>
        <v/>
      </c>
      <c r="AH686" s="306"/>
      <c r="AI686" s="306"/>
      <c r="AJ686" s="306"/>
      <c r="AK686" s="306"/>
      <c r="AL686" s="306"/>
      <c r="AM686" s="306"/>
      <c r="AN686" s="306"/>
      <c r="AO686" s="306"/>
    </row>
    <row r="687" spans="1:41" customFormat="1" ht="25" customHeight="1">
      <c r="A687" s="334">
        <v>668</v>
      </c>
      <c r="B687" s="909" t="str">
        <f>IF(基本情報入力シート!C726="","",基本情報入力シート!C726)</f>
        <v/>
      </c>
      <c r="C687" s="909"/>
      <c r="D687" s="909"/>
      <c r="E687" s="909"/>
      <c r="F687" s="909"/>
      <c r="G687" s="909"/>
      <c r="H687" s="909"/>
      <c r="I687" s="909"/>
      <c r="J687" s="325" t="str">
        <f>IF(基本情報入力シート!M726="","",基本情報入力シート!M726)</f>
        <v/>
      </c>
      <c r="K687" s="325" t="str">
        <f>IF(基本情報入力シート!R726="","",基本情報入力シート!R726)</f>
        <v/>
      </c>
      <c r="L687" s="325" t="str">
        <f>IF(基本情報入力シート!W726="","",基本情報入力シート!W726)</f>
        <v/>
      </c>
      <c r="M687" s="335" t="str">
        <f>IF(基本情報入力シート!X726="","",基本情報入力シート!X726)</f>
        <v/>
      </c>
      <c r="N687" s="339" t="str">
        <f>IF(基本情報入力シート!Y726="","",基本情報入力シート!Y726)</f>
        <v/>
      </c>
      <c r="O687" s="44"/>
      <c r="P687" s="1011"/>
      <c r="Q687" s="1011"/>
      <c r="R687" s="475" t="str">
        <f>IFERROR(IF(OR('別紙様式3-2（４・５月）'!Z689="ベア加算",'別紙様式3-2（４・５月）'!R689=""),"",P687*VLOOKUP(N687,【参考】数式用!$AD$2:$AH$37,MATCH(O687,【参考】数式用!$K$4:$N$4,0)+1,0)),"")</f>
        <v/>
      </c>
      <c r="S687" s="54"/>
      <c r="T687" s="1011"/>
      <c r="U687" s="1011"/>
      <c r="V687" s="483" t="str">
        <f>IFERROR(IF(AND('別紙様式3-2（４・５月）'!O689="",O687&lt;&gt;""),P687,P687*VLOOKUP(AF687,【参考】数式用4!$EY$3:$GF$106,MATCH(N687,【参考】数式用4!$EY$2:$GF$2,0))),"")</f>
        <v/>
      </c>
      <c r="W687" s="44"/>
      <c r="X687" s="464"/>
      <c r="Y687" s="992" t="str">
        <f>IFERROR(IF(OR('別紙様式3-2（４・５月）'!R689="",'別紙様式3-2（４・５月）'!Z689="ベア加算"),"",X687*VLOOKUP(N687,【参考】数式用!$AD$2:$AH$37,MATCH(W687,【参考】数式用!$K$4:$N$4,0)+1,0)),"")</f>
        <v/>
      </c>
      <c r="Z687" s="992"/>
      <c r="AA687" s="54"/>
      <c r="AB687" s="464"/>
      <c r="AC687" s="340" t="str">
        <f>IFERROR(IF(AND('別紙様式3-2（４・５月）'!O689="",W687&lt;&gt;"",W687&lt;&gt;"―"),X687,X687*VLOOKUP(AG687,【参考】数式用4!$EY$3:$GF$106,MATCH(N687,【参考】数式用4!$EY$2:$GF$2,0))),"")</f>
        <v/>
      </c>
      <c r="AD687" s="462" t="str">
        <f t="shared" si="20"/>
        <v/>
      </c>
      <c r="AE687" s="420" t="str">
        <f t="shared" si="21"/>
        <v/>
      </c>
      <c r="AF687" s="333" t="str">
        <f>IF(O687="","",'別紙様式3-2（４・５月）'!O689&amp;'別紙様式3-2（４・５月）'!P689&amp;'別紙様式3-2（４・５月）'!Q689&amp;"から"&amp;O687)</f>
        <v/>
      </c>
      <c r="AG687" s="333" t="str">
        <f>IF(OR(W687="",W687="―"),"",'別紙様式3-2（４・５月）'!O689&amp;'別紙様式3-2（４・５月）'!P689&amp;'別紙様式3-2（４・５月）'!Q689&amp;"から"&amp;W687)</f>
        <v/>
      </c>
      <c r="AH687" s="306"/>
      <c r="AI687" s="306"/>
      <c r="AJ687" s="306"/>
      <c r="AK687" s="306"/>
      <c r="AL687" s="306"/>
      <c r="AM687" s="306"/>
      <c r="AN687" s="306"/>
      <c r="AO687" s="306"/>
    </row>
    <row r="688" spans="1:41" customFormat="1" ht="25" customHeight="1">
      <c r="A688" s="334">
        <v>669</v>
      </c>
      <c r="B688" s="909" t="str">
        <f>IF(基本情報入力シート!C727="","",基本情報入力シート!C727)</f>
        <v/>
      </c>
      <c r="C688" s="909"/>
      <c r="D688" s="909"/>
      <c r="E688" s="909"/>
      <c r="F688" s="909"/>
      <c r="G688" s="909"/>
      <c r="H688" s="909"/>
      <c r="I688" s="909"/>
      <c r="J688" s="325" t="str">
        <f>IF(基本情報入力シート!M727="","",基本情報入力シート!M727)</f>
        <v/>
      </c>
      <c r="K688" s="325" t="str">
        <f>IF(基本情報入力シート!R727="","",基本情報入力シート!R727)</f>
        <v/>
      </c>
      <c r="L688" s="325" t="str">
        <f>IF(基本情報入力シート!W727="","",基本情報入力シート!W727)</f>
        <v/>
      </c>
      <c r="M688" s="335" t="str">
        <f>IF(基本情報入力シート!X727="","",基本情報入力シート!X727)</f>
        <v/>
      </c>
      <c r="N688" s="339" t="str">
        <f>IF(基本情報入力シート!Y727="","",基本情報入力シート!Y727)</f>
        <v/>
      </c>
      <c r="O688" s="44"/>
      <c r="P688" s="1011"/>
      <c r="Q688" s="1011"/>
      <c r="R688" s="475" t="str">
        <f>IFERROR(IF(OR('別紙様式3-2（４・５月）'!Z690="ベア加算",'別紙様式3-2（４・５月）'!R690=""),"",P688*VLOOKUP(N688,【参考】数式用!$AD$2:$AH$37,MATCH(O688,【参考】数式用!$K$4:$N$4,0)+1,0)),"")</f>
        <v/>
      </c>
      <c r="S688" s="54"/>
      <c r="T688" s="1011"/>
      <c r="U688" s="1011"/>
      <c r="V688" s="483" t="str">
        <f>IFERROR(IF(AND('別紙様式3-2（４・５月）'!O690="",O688&lt;&gt;""),P688,P688*VLOOKUP(AF688,【参考】数式用4!$EY$3:$GF$106,MATCH(N688,【参考】数式用4!$EY$2:$GF$2,0))),"")</f>
        <v/>
      </c>
      <c r="W688" s="44"/>
      <c r="X688" s="464"/>
      <c r="Y688" s="992" t="str">
        <f>IFERROR(IF(OR('別紙様式3-2（４・５月）'!R690="",'別紙様式3-2（４・５月）'!Z690="ベア加算"),"",X688*VLOOKUP(N688,【参考】数式用!$AD$2:$AH$37,MATCH(W688,【参考】数式用!$K$4:$N$4,0)+1,0)),"")</f>
        <v/>
      </c>
      <c r="Z688" s="992"/>
      <c r="AA688" s="54"/>
      <c r="AB688" s="464"/>
      <c r="AC688" s="340" t="str">
        <f>IFERROR(IF(AND('別紙様式3-2（４・５月）'!O690="",W688&lt;&gt;"",W688&lt;&gt;"―"),X688,X688*VLOOKUP(AG688,【参考】数式用4!$EY$3:$GF$106,MATCH(N688,【参考】数式用4!$EY$2:$GF$2,0))),"")</f>
        <v/>
      </c>
      <c r="AD688" s="462" t="str">
        <f t="shared" si="20"/>
        <v/>
      </c>
      <c r="AE688" s="420" t="str">
        <f t="shared" si="21"/>
        <v/>
      </c>
      <c r="AF688" s="333" t="str">
        <f>IF(O688="","",'別紙様式3-2（４・５月）'!O690&amp;'別紙様式3-2（４・５月）'!P690&amp;'別紙様式3-2（４・５月）'!Q690&amp;"から"&amp;O688)</f>
        <v/>
      </c>
      <c r="AG688" s="333" t="str">
        <f>IF(OR(W688="",W688="―"),"",'別紙様式3-2（４・５月）'!O690&amp;'別紙様式3-2（４・５月）'!P690&amp;'別紙様式3-2（４・５月）'!Q690&amp;"から"&amp;W688)</f>
        <v/>
      </c>
      <c r="AH688" s="306"/>
      <c r="AI688" s="306"/>
      <c r="AJ688" s="306"/>
      <c r="AK688" s="306"/>
      <c r="AL688" s="306"/>
      <c r="AM688" s="306"/>
      <c r="AN688" s="306"/>
      <c r="AO688" s="306"/>
    </row>
    <row r="689" spans="1:41" customFormat="1" ht="25" customHeight="1">
      <c r="A689" s="334">
        <v>670</v>
      </c>
      <c r="B689" s="909" t="str">
        <f>IF(基本情報入力シート!C728="","",基本情報入力シート!C728)</f>
        <v/>
      </c>
      <c r="C689" s="909"/>
      <c r="D689" s="909"/>
      <c r="E689" s="909"/>
      <c r="F689" s="909"/>
      <c r="G689" s="909"/>
      <c r="H689" s="909"/>
      <c r="I689" s="909"/>
      <c r="J689" s="325" t="str">
        <f>IF(基本情報入力シート!M728="","",基本情報入力シート!M728)</f>
        <v/>
      </c>
      <c r="K689" s="325" t="str">
        <f>IF(基本情報入力シート!R728="","",基本情報入力シート!R728)</f>
        <v/>
      </c>
      <c r="L689" s="325" t="str">
        <f>IF(基本情報入力シート!W728="","",基本情報入力シート!W728)</f>
        <v/>
      </c>
      <c r="M689" s="335" t="str">
        <f>IF(基本情報入力シート!X728="","",基本情報入力シート!X728)</f>
        <v/>
      </c>
      <c r="N689" s="339" t="str">
        <f>IF(基本情報入力シート!Y728="","",基本情報入力シート!Y728)</f>
        <v/>
      </c>
      <c r="O689" s="44"/>
      <c r="P689" s="1011"/>
      <c r="Q689" s="1011"/>
      <c r="R689" s="475" t="str">
        <f>IFERROR(IF(OR('別紙様式3-2（４・５月）'!Z691="ベア加算",'別紙様式3-2（４・５月）'!R691=""),"",P689*VLOOKUP(N689,【参考】数式用!$AD$2:$AH$37,MATCH(O689,【参考】数式用!$K$4:$N$4,0)+1,0)),"")</f>
        <v/>
      </c>
      <c r="S689" s="54"/>
      <c r="T689" s="1011"/>
      <c r="U689" s="1011"/>
      <c r="V689" s="483" t="str">
        <f>IFERROR(IF(AND('別紙様式3-2（４・５月）'!O691="",O689&lt;&gt;""),P689,P689*VLOOKUP(AF689,【参考】数式用4!$EY$3:$GF$106,MATCH(N689,【参考】数式用4!$EY$2:$GF$2,0))),"")</f>
        <v/>
      </c>
      <c r="W689" s="44"/>
      <c r="X689" s="464"/>
      <c r="Y689" s="992" t="str">
        <f>IFERROR(IF(OR('別紙様式3-2（４・５月）'!R691="",'別紙様式3-2（４・５月）'!Z691="ベア加算"),"",X689*VLOOKUP(N689,【参考】数式用!$AD$2:$AH$37,MATCH(W689,【参考】数式用!$K$4:$N$4,0)+1,0)),"")</f>
        <v/>
      </c>
      <c r="Z689" s="992"/>
      <c r="AA689" s="54"/>
      <c r="AB689" s="464"/>
      <c r="AC689" s="340" t="str">
        <f>IFERROR(IF(AND('別紙様式3-2（４・５月）'!O691="",W689&lt;&gt;"",W689&lt;&gt;"―"),X689,X689*VLOOKUP(AG689,【参考】数式用4!$EY$3:$GF$106,MATCH(N689,【参考】数式用4!$EY$2:$GF$2,0))),"")</f>
        <v/>
      </c>
      <c r="AD689" s="462" t="str">
        <f t="shared" si="20"/>
        <v/>
      </c>
      <c r="AE689" s="420" t="str">
        <f t="shared" si="21"/>
        <v/>
      </c>
      <c r="AF689" s="333" t="str">
        <f>IF(O689="","",'別紙様式3-2（４・５月）'!O691&amp;'別紙様式3-2（４・５月）'!P691&amp;'別紙様式3-2（４・５月）'!Q691&amp;"から"&amp;O689)</f>
        <v/>
      </c>
      <c r="AG689" s="333" t="str">
        <f>IF(OR(W689="",W689="―"),"",'別紙様式3-2（４・５月）'!O691&amp;'別紙様式3-2（４・５月）'!P691&amp;'別紙様式3-2（４・５月）'!Q691&amp;"から"&amp;W689)</f>
        <v/>
      </c>
      <c r="AH689" s="306"/>
      <c r="AI689" s="306"/>
      <c r="AJ689" s="306"/>
      <c r="AK689" s="306"/>
      <c r="AL689" s="306"/>
      <c r="AM689" s="306"/>
      <c r="AN689" s="306"/>
      <c r="AO689" s="306"/>
    </row>
    <row r="690" spans="1:41" customFormat="1" ht="25" customHeight="1">
      <c r="A690" s="334">
        <v>671</v>
      </c>
      <c r="B690" s="909" t="str">
        <f>IF(基本情報入力シート!C729="","",基本情報入力シート!C729)</f>
        <v/>
      </c>
      <c r="C690" s="909"/>
      <c r="D690" s="909"/>
      <c r="E690" s="909"/>
      <c r="F690" s="909"/>
      <c r="G690" s="909"/>
      <c r="H690" s="909"/>
      <c r="I690" s="909"/>
      <c r="J690" s="325" t="str">
        <f>IF(基本情報入力シート!M729="","",基本情報入力シート!M729)</f>
        <v/>
      </c>
      <c r="K690" s="325" t="str">
        <f>IF(基本情報入力シート!R729="","",基本情報入力シート!R729)</f>
        <v/>
      </c>
      <c r="L690" s="325" t="str">
        <f>IF(基本情報入力シート!W729="","",基本情報入力シート!W729)</f>
        <v/>
      </c>
      <c r="M690" s="335" t="str">
        <f>IF(基本情報入力シート!X729="","",基本情報入力シート!X729)</f>
        <v/>
      </c>
      <c r="N690" s="339" t="str">
        <f>IF(基本情報入力シート!Y729="","",基本情報入力シート!Y729)</f>
        <v/>
      </c>
      <c r="O690" s="44"/>
      <c r="P690" s="1011"/>
      <c r="Q690" s="1011"/>
      <c r="R690" s="475" t="str">
        <f>IFERROR(IF(OR('別紙様式3-2（４・５月）'!Z692="ベア加算",'別紙様式3-2（４・５月）'!R692=""),"",P690*VLOOKUP(N690,【参考】数式用!$AD$2:$AH$37,MATCH(O690,【参考】数式用!$K$4:$N$4,0)+1,0)),"")</f>
        <v/>
      </c>
      <c r="S690" s="54"/>
      <c r="T690" s="1011"/>
      <c r="U690" s="1011"/>
      <c r="V690" s="483" t="str">
        <f>IFERROR(IF(AND('別紙様式3-2（４・５月）'!O692="",O690&lt;&gt;""),P690,P690*VLOOKUP(AF690,【参考】数式用4!$EY$3:$GF$106,MATCH(N690,【参考】数式用4!$EY$2:$GF$2,0))),"")</f>
        <v/>
      </c>
      <c r="W690" s="44"/>
      <c r="X690" s="464"/>
      <c r="Y690" s="992" t="str">
        <f>IFERROR(IF(OR('別紙様式3-2（４・５月）'!R692="",'別紙様式3-2（４・５月）'!Z692="ベア加算"),"",X690*VLOOKUP(N690,【参考】数式用!$AD$2:$AH$37,MATCH(W690,【参考】数式用!$K$4:$N$4,0)+1,0)),"")</f>
        <v/>
      </c>
      <c r="Z690" s="992"/>
      <c r="AA690" s="54"/>
      <c r="AB690" s="464"/>
      <c r="AC690" s="340" t="str">
        <f>IFERROR(IF(AND('別紙様式3-2（４・５月）'!O692="",W690&lt;&gt;"",W690&lt;&gt;"―"),X690,X690*VLOOKUP(AG690,【参考】数式用4!$EY$3:$GF$106,MATCH(N690,【参考】数式用4!$EY$2:$GF$2,0))),"")</f>
        <v/>
      </c>
      <c r="AD690" s="462" t="str">
        <f t="shared" si="20"/>
        <v/>
      </c>
      <c r="AE690" s="420" t="str">
        <f t="shared" si="21"/>
        <v/>
      </c>
      <c r="AF690" s="333" t="str">
        <f>IF(O690="","",'別紙様式3-2（４・５月）'!O692&amp;'別紙様式3-2（４・５月）'!P692&amp;'別紙様式3-2（４・５月）'!Q692&amp;"から"&amp;O690)</f>
        <v/>
      </c>
      <c r="AG690" s="333" t="str">
        <f>IF(OR(W690="",W690="―"),"",'別紙様式3-2（４・５月）'!O692&amp;'別紙様式3-2（４・５月）'!P692&amp;'別紙様式3-2（４・５月）'!Q692&amp;"から"&amp;W690)</f>
        <v/>
      </c>
      <c r="AH690" s="306"/>
      <c r="AI690" s="306"/>
      <c r="AJ690" s="306"/>
      <c r="AK690" s="306"/>
      <c r="AL690" s="306"/>
      <c r="AM690" s="306"/>
      <c r="AN690" s="306"/>
      <c r="AO690" s="306"/>
    </row>
    <row r="691" spans="1:41" customFormat="1" ht="25" customHeight="1">
      <c r="A691" s="334">
        <v>672</v>
      </c>
      <c r="B691" s="909" t="str">
        <f>IF(基本情報入力シート!C730="","",基本情報入力シート!C730)</f>
        <v/>
      </c>
      <c r="C691" s="909"/>
      <c r="D691" s="909"/>
      <c r="E691" s="909"/>
      <c r="F691" s="909"/>
      <c r="G691" s="909"/>
      <c r="H691" s="909"/>
      <c r="I691" s="909"/>
      <c r="J691" s="325" t="str">
        <f>IF(基本情報入力シート!M730="","",基本情報入力シート!M730)</f>
        <v/>
      </c>
      <c r="K691" s="325" t="str">
        <f>IF(基本情報入力シート!R730="","",基本情報入力シート!R730)</f>
        <v/>
      </c>
      <c r="L691" s="325" t="str">
        <f>IF(基本情報入力シート!W730="","",基本情報入力シート!W730)</f>
        <v/>
      </c>
      <c r="M691" s="335" t="str">
        <f>IF(基本情報入力シート!X730="","",基本情報入力シート!X730)</f>
        <v/>
      </c>
      <c r="N691" s="339" t="str">
        <f>IF(基本情報入力シート!Y730="","",基本情報入力シート!Y730)</f>
        <v/>
      </c>
      <c r="O691" s="44"/>
      <c r="P691" s="1011"/>
      <c r="Q691" s="1011"/>
      <c r="R691" s="475" t="str">
        <f>IFERROR(IF(OR('別紙様式3-2（４・５月）'!Z693="ベア加算",'別紙様式3-2（４・５月）'!R693=""),"",P691*VLOOKUP(N691,【参考】数式用!$AD$2:$AH$37,MATCH(O691,【参考】数式用!$K$4:$N$4,0)+1,0)),"")</f>
        <v/>
      </c>
      <c r="S691" s="54"/>
      <c r="T691" s="1011"/>
      <c r="U691" s="1011"/>
      <c r="V691" s="483" t="str">
        <f>IFERROR(IF(AND('別紙様式3-2（４・５月）'!O693="",O691&lt;&gt;""),P691,P691*VLOOKUP(AF691,【参考】数式用4!$EY$3:$GF$106,MATCH(N691,【参考】数式用4!$EY$2:$GF$2,0))),"")</f>
        <v/>
      </c>
      <c r="W691" s="44"/>
      <c r="X691" s="464"/>
      <c r="Y691" s="992" t="str">
        <f>IFERROR(IF(OR('別紙様式3-2（４・５月）'!R693="",'別紙様式3-2（４・５月）'!Z693="ベア加算"),"",X691*VLOOKUP(N691,【参考】数式用!$AD$2:$AH$37,MATCH(W691,【参考】数式用!$K$4:$N$4,0)+1,0)),"")</f>
        <v/>
      </c>
      <c r="Z691" s="992"/>
      <c r="AA691" s="54"/>
      <c r="AB691" s="464"/>
      <c r="AC691" s="340" t="str">
        <f>IFERROR(IF(AND('別紙様式3-2（４・５月）'!O693="",W691&lt;&gt;"",W691&lt;&gt;"―"),X691,X691*VLOOKUP(AG691,【参考】数式用4!$EY$3:$GF$106,MATCH(N691,【参考】数式用4!$EY$2:$GF$2,0))),"")</f>
        <v/>
      </c>
      <c r="AD691" s="462" t="str">
        <f t="shared" si="20"/>
        <v/>
      </c>
      <c r="AE691" s="420" t="str">
        <f t="shared" si="21"/>
        <v/>
      </c>
      <c r="AF691" s="333" t="str">
        <f>IF(O691="","",'別紙様式3-2（４・５月）'!O693&amp;'別紙様式3-2（４・５月）'!P693&amp;'別紙様式3-2（４・５月）'!Q693&amp;"から"&amp;O691)</f>
        <v/>
      </c>
      <c r="AG691" s="333" t="str">
        <f>IF(OR(W691="",W691="―"),"",'別紙様式3-2（４・５月）'!O693&amp;'別紙様式3-2（４・５月）'!P693&amp;'別紙様式3-2（４・５月）'!Q693&amp;"から"&amp;W691)</f>
        <v/>
      </c>
      <c r="AH691" s="306"/>
      <c r="AI691" s="306"/>
      <c r="AJ691" s="306"/>
      <c r="AK691" s="306"/>
      <c r="AL691" s="306"/>
      <c r="AM691" s="306"/>
      <c r="AN691" s="306"/>
      <c r="AO691" s="306"/>
    </row>
    <row r="692" spans="1:41" customFormat="1" ht="25" customHeight="1">
      <c r="A692" s="334">
        <v>673</v>
      </c>
      <c r="B692" s="909" t="str">
        <f>IF(基本情報入力シート!C731="","",基本情報入力シート!C731)</f>
        <v/>
      </c>
      <c r="C692" s="909"/>
      <c r="D692" s="909"/>
      <c r="E692" s="909"/>
      <c r="F692" s="909"/>
      <c r="G692" s="909"/>
      <c r="H692" s="909"/>
      <c r="I692" s="909"/>
      <c r="J692" s="325" t="str">
        <f>IF(基本情報入力シート!M731="","",基本情報入力シート!M731)</f>
        <v/>
      </c>
      <c r="K692" s="325" t="str">
        <f>IF(基本情報入力シート!R731="","",基本情報入力シート!R731)</f>
        <v/>
      </c>
      <c r="L692" s="325" t="str">
        <f>IF(基本情報入力シート!W731="","",基本情報入力シート!W731)</f>
        <v/>
      </c>
      <c r="M692" s="335" t="str">
        <f>IF(基本情報入力シート!X731="","",基本情報入力シート!X731)</f>
        <v/>
      </c>
      <c r="N692" s="339" t="str">
        <f>IF(基本情報入力シート!Y731="","",基本情報入力シート!Y731)</f>
        <v/>
      </c>
      <c r="O692" s="44"/>
      <c r="P692" s="1011"/>
      <c r="Q692" s="1011"/>
      <c r="R692" s="475" t="str">
        <f>IFERROR(IF(OR('別紙様式3-2（４・５月）'!Z694="ベア加算",'別紙様式3-2（４・５月）'!R694=""),"",P692*VLOOKUP(N692,【参考】数式用!$AD$2:$AH$37,MATCH(O692,【参考】数式用!$K$4:$N$4,0)+1,0)),"")</f>
        <v/>
      </c>
      <c r="S692" s="54"/>
      <c r="T692" s="1011"/>
      <c r="U692" s="1011"/>
      <c r="V692" s="483" t="str">
        <f>IFERROR(IF(AND('別紙様式3-2（４・５月）'!O694="",O692&lt;&gt;""),P692,P692*VLOOKUP(AF692,【参考】数式用4!$EY$3:$GF$106,MATCH(N692,【参考】数式用4!$EY$2:$GF$2,0))),"")</f>
        <v/>
      </c>
      <c r="W692" s="44"/>
      <c r="X692" s="464"/>
      <c r="Y692" s="992" t="str">
        <f>IFERROR(IF(OR('別紙様式3-2（４・５月）'!R694="",'別紙様式3-2（４・５月）'!Z694="ベア加算"),"",X692*VLOOKUP(N692,【参考】数式用!$AD$2:$AH$37,MATCH(W692,【参考】数式用!$K$4:$N$4,0)+1,0)),"")</f>
        <v/>
      </c>
      <c r="Z692" s="992"/>
      <c r="AA692" s="54"/>
      <c r="AB692" s="464"/>
      <c r="AC692" s="340" t="str">
        <f>IFERROR(IF(AND('別紙様式3-2（４・５月）'!O694="",W692&lt;&gt;"",W692&lt;&gt;"―"),X692,X692*VLOOKUP(AG692,【参考】数式用4!$EY$3:$GF$106,MATCH(N692,【参考】数式用4!$EY$2:$GF$2,0))),"")</f>
        <v/>
      </c>
      <c r="AD692" s="462" t="str">
        <f t="shared" si="20"/>
        <v/>
      </c>
      <c r="AE692" s="420" t="str">
        <f t="shared" si="21"/>
        <v/>
      </c>
      <c r="AF692" s="333" t="str">
        <f>IF(O692="","",'別紙様式3-2（４・５月）'!O694&amp;'別紙様式3-2（４・５月）'!P694&amp;'別紙様式3-2（４・５月）'!Q694&amp;"から"&amp;O692)</f>
        <v/>
      </c>
      <c r="AG692" s="333" t="str">
        <f>IF(OR(W692="",W692="―"),"",'別紙様式3-2（４・５月）'!O694&amp;'別紙様式3-2（４・５月）'!P694&amp;'別紙様式3-2（４・５月）'!Q694&amp;"から"&amp;W692)</f>
        <v/>
      </c>
      <c r="AH692" s="306"/>
      <c r="AI692" s="306"/>
      <c r="AJ692" s="306"/>
      <c r="AK692" s="306"/>
      <c r="AL692" s="306"/>
      <c r="AM692" s="306"/>
      <c r="AN692" s="306"/>
      <c r="AO692" s="306"/>
    </row>
    <row r="693" spans="1:41" customFormat="1" ht="25" customHeight="1">
      <c r="A693" s="334">
        <v>674</v>
      </c>
      <c r="B693" s="909" t="str">
        <f>IF(基本情報入力シート!C732="","",基本情報入力シート!C732)</f>
        <v/>
      </c>
      <c r="C693" s="909"/>
      <c r="D693" s="909"/>
      <c r="E693" s="909"/>
      <c r="F693" s="909"/>
      <c r="G693" s="909"/>
      <c r="H693" s="909"/>
      <c r="I693" s="909"/>
      <c r="J693" s="325" t="str">
        <f>IF(基本情報入力シート!M732="","",基本情報入力シート!M732)</f>
        <v/>
      </c>
      <c r="K693" s="325" t="str">
        <f>IF(基本情報入力シート!R732="","",基本情報入力シート!R732)</f>
        <v/>
      </c>
      <c r="L693" s="325" t="str">
        <f>IF(基本情報入力シート!W732="","",基本情報入力シート!W732)</f>
        <v/>
      </c>
      <c r="M693" s="335" t="str">
        <f>IF(基本情報入力シート!X732="","",基本情報入力シート!X732)</f>
        <v/>
      </c>
      <c r="N693" s="339" t="str">
        <f>IF(基本情報入力シート!Y732="","",基本情報入力シート!Y732)</f>
        <v/>
      </c>
      <c r="O693" s="44"/>
      <c r="P693" s="1011"/>
      <c r="Q693" s="1011"/>
      <c r="R693" s="475" t="str">
        <f>IFERROR(IF(OR('別紙様式3-2（４・５月）'!Z695="ベア加算",'別紙様式3-2（４・５月）'!R695=""),"",P693*VLOOKUP(N693,【参考】数式用!$AD$2:$AH$37,MATCH(O693,【参考】数式用!$K$4:$N$4,0)+1,0)),"")</f>
        <v/>
      </c>
      <c r="S693" s="54"/>
      <c r="T693" s="1011"/>
      <c r="U693" s="1011"/>
      <c r="V693" s="483" t="str">
        <f>IFERROR(IF(AND('別紙様式3-2（４・５月）'!O695="",O693&lt;&gt;""),P693,P693*VLOOKUP(AF693,【参考】数式用4!$EY$3:$GF$106,MATCH(N693,【参考】数式用4!$EY$2:$GF$2,0))),"")</f>
        <v/>
      </c>
      <c r="W693" s="44"/>
      <c r="X693" s="464"/>
      <c r="Y693" s="992" t="str">
        <f>IFERROR(IF(OR('別紙様式3-2（４・５月）'!R695="",'別紙様式3-2（４・５月）'!Z695="ベア加算"),"",X693*VLOOKUP(N693,【参考】数式用!$AD$2:$AH$37,MATCH(W693,【参考】数式用!$K$4:$N$4,0)+1,0)),"")</f>
        <v/>
      </c>
      <c r="Z693" s="992"/>
      <c r="AA693" s="54"/>
      <c r="AB693" s="464"/>
      <c r="AC693" s="340" t="str">
        <f>IFERROR(IF(AND('別紙様式3-2（４・５月）'!O695="",W693&lt;&gt;"",W693&lt;&gt;"―"),X693,X693*VLOOKUP(AG693,【参考】数式用4!$EY$3:$GF$106,MATCH(N693,【参考】数式用4!$EY$2:$GF$2,0))),"")</f>
        <v/>
      </c>
      <c r="AD693" s="462" t="str">
        <f t="shared" si="20"/>
        <v/>
      </c>
      <c r="AE693" s="420" t="str">
        <f t="shared" si="21"/>
        <v/>
      </c>
      <c r="AF693" s="333" t="str">
        <f>IF(O693="","",'別紙様式3-2（４・５月）'!O695&amp;'別紙様式3-2（４・５月）'!P695&amp;'別紙様式3-2（４・５月）'!Q695&amp;"から"&amp;O693)</f>
        <v/>
      </c>
      <c r="AG693" s="333" t="str">
        <f>IF(OR(W693="",W693="―"),"",'別紙様式3-2（４・５月）'!O695&amp;'別紙様式3-2（４・５月）'!P695&amp;'別紙様式3-2（４・５月）'!Q695&amp;"から"&amp;W693)</f>
        <v/>
      </c>
      <c r="AH693" s="306"/>
      <c r="AI693" s="306"/>
      <c r="AJ693" s="306"/>
      <c r="AK693" s="306"/>
      <c r="AL693" s="306"/>
      <c r="AM693" s="306"/>
      <c r="AN693" s="306"/>
      <c r="AO693" s="306"/>
    </row>
    <row r="694" spans="1:41" customFormat="1" ht="25" customHeight="1">
      <c r="A694" s="334">
        <v>675</v>
      </c>
      <c r="B694" s="909" t="str">
        <f>IF(基本情報入力シート!C733="","",基本情報入力シート!C733)</f>
        <v/>
      </c>
      <c r="C694" s="909"/>
      <c r="D694" s="909"/>
      <c r="E694" s="909"/>
      <c r="F694" s="909"/>
      <c r="G694" s="909"/>
      <c r="H694" s="909"/>
      <c r="I694" s="909"/>
      <c r="J694" s="325" t="str">
        <f>IF(基本情報入力シート!M733="","",基本情報入力シート!M733)</f>
        <v/>
      </c>
      <c r="K694" s="325" t="str">
        <f>IF(基本情報入力シート!R733="","",基本情報入力シート!R733)</f>
        <v/>
      </c>
      <c r="L694" s="325" t="str">
        <f>IF(基本情報入力シート!W733="","",基本情報入力シート!W733)</f>
        <v/>
      </c>
      <c r="M694" s="335" t="str">
        <f>IF(基本情報入力シート!X733="","",基本情報入力シート!X733)</f>
        <v/>
      </c>
      <c r="N694" s="339" t="str">
        <f>IF(基本情報入力シート!Y733="","",基本情報入力シート!Y733)</f>
        <v/>
      </c>
      <c r="O694" s="44"/>
      <c r="P694" s="1011"/>
      <c r="Q694" s="1011"/>
      <c r="R694" s="475" t="str">
        <f>IFERROR(IF(OR('別紙様式3-2（４・５月）'!Z696="ベア加算",'別紙様式3-2（４・５月）'!R696=""),"",P694*VLOOKUP(N694,【参考】数式用!$AD$2:$AH$37,MATCH(O694,【参考】数式用!$K$4:$N$4,0)+1,0)),"")</f>
        <v/>
      </c>
      <c r="S694" s="54"/>
      <c r="T694" s="1011"/>
      <c r="U694" s="1011"/>
      <c r="V694" s="483" t="str">
        <f>IFERROR(IF(AND('別紙様式3-2（４・５月）'!O696="",O694&lt;&gt;""),P694,P694*VLOOKUP(AF694,【参考】数式用4!$EY$3:$GF$106,MATCH(N694,【参考】数式用4!$EY$2:$GF$2,0))),"")</f>
        <v/>
      </c>
      <c r="W694" s="44"/>
      <c r="X694" s="464"/>
      <c r="Y694" s="992" t="str">
        <f>IFERROR(IF(OR('別紙様式3-2（４・５月）'!R696="",'別紙様式3-2（４・５月）'!Z696="ベア加算"),"",X694*VLOOKUP(N694,【参考】数式用!$AD$2:$AH$37,MATCH(W694,【参考】数式用!$K$4:$N$4,0)+1,0)),"")</f>
        <v/>
      </c>
      <c r="Z694" s="992"/>
      <c r="AA694" s="54"/>
      <c r="AB694" s="464"/>
      <c r="AC694" s="340" t="str">
        <f>IFERROR(IF(AND('別紙様式3-2（４・５月）'!O696="",W694&lt;&gt;"",W694&lt;&gt;"―"),X694,X694*VLOOKUP(AG694,【参考】数式用4!$EY$3:$GF$106,MATCH(N694,【参考】数式用4!$EY$2:$GF$2,0))),"")</f>
        <v/>
      </c>
      <c r="AD694" s="462" t="str">
        <f t="shared" si="20"/>
        <v/>
      </c>
      <c r="AE694" s="420" t="str">
        <f t="shared" si="21"/>
        <v/>
      </c>
      <c r="AF694" s="333" t="str">
        <f>IF(O694="","",'別紙様式3-2（４・５月）'!O696&amp;'別紙様式3-2（４・５月）'!P696&amp;'別紙様式3-2（４・５月）'!Q696&amp;"から"&amp;O694)</f>
        <v/>
      </c>
      <c r="AG694" s="333" t="str">
        <f>IF(OR(W694="",W694="―"),"",'別紙様式3-2（４・５月）'!O696&amp;'別紙様式3-2（４・５月）'!P696&amp;'別紙様式3-2（４・５月）'!Q696&amp;"から"&amp;W694)</f>
        <v/>
      </c>
      <c r="AH694" s="306"/>
      <c r="AI694" s="306"/>
      <c r="AJ694" s="306"/>
      <c r="AK694" s="306"/>
      <c r="AL694" s="306"/>
      <c r="AM694" s="306"/>
      <c r="AN694" s="306"/>
      <c r="AO694" s="306"/>
    </row>
    <row r="695" spans="1:41" customFormat="1" ht="25" customHeight="1">
      <c r="A695" s="334">
        <v>676</v>
      </c>
      <c r="B695" s="909" t="str">
        <f>IF(基本情報入力シート!C734="","",基本情報入力シート!C734)</f>
        <v/>
      </c>
      <c r="C695" s="909"/>
      <c r="D695" s="909"/>
      <c r="E695" s="909"/>
      <c r="F695" s="909"/>
      <c r="G695" s="909"/>
      <c r="H695" s="909"/>
      <c r="I695" s="909"/>
      <c r="J695" s="325" t="str">
        <f>IF(基本情報入力シート!M734="","",基本情報入力シート!M734)</f>
        <v/>
      </c>
      <c r="K695" s="325" t="str">
        <f>IF(基本情報入力シート!R734="","",基本情報入力シート!R734)</f>
        <v/>
      </c>
      <c r="L695" s="325" t="str">
        <f>IF(基本情報入力シート!W734="","",基本情報入力シート!W734)</f>
        <v/>
      </c>
      <c r="M695" s="335" t="str">
        <f>IF(基本情報入力シート!X734="","",基本情報入力シート!X734)</f>
        <v/>
      </c>
      <c r="N695" s="339" t="str">
        <f>IF(基本情報入力シート!Y734="","",基本情報入力シート!Y734)</f>
        <v/>
      </c>
      <c r="O695" s="44"/>
      <c r="P695" s="1011"/>
      <c r="Q695" s="1011"/>
      <c r="R695" s="475" t="str">
        <f>IFERROR(IF(OR('別紙様式3-2（４・５月）'!Z697="ベア加算",'別紙様式3-2（４・５月）'!R697=""),"",P695*VLOOKUP(N695,【参考】数式用!$AD$2:$AH$37,MATCH(O695,【参考】数式用!$K$4:$N$4,0)+1,0)),"")</f>
        <v/>
      </c>
      <c r="S695" s="54"/>
      <c r="T695" s="1011"/>
      <c r="U695" s="1011"/>
      <c r="V695" s="483" t="str">
        <f>IFERROR(IF(AND('別紙様式3-2（４・５月）'!O697="",O695&lt;&gt;""),P695,P695*VLOOKUP(AF695,【参考】数式用4!$EY$3:$GF$106,MATCH(N695,【参考】数式用4!$EY$2:$GF$2,0))),"")</f>
        <v/>
      </c>
      <c r="W695" s="44"/>
      <c r="X695" s="464"/>
      <c r="Y695" s="992" t="str">
        <f>IFERROR(IF(OR('別紙様式3-2（４・５月）'!R697="",'別紙様式3-2（４・５月）'!Z697="ベア加算"),"",X695*VLOOKUP(N695,【参考】数式用!$AD$2:$AH$37,MATCH(W695,【参考】数式用!$K$4:$N$4,0)+1,0)),"")</f>
        <v/>
      </c>
      <c r="Z695" s="992"/>
      <c r="AA695" s="54"/>
      <c r="AB695" s="464"/>
      <c r="AC695" s="340" t="str">
        <f>IFERROR(IF(AND('別紙様式3-2（４・５月）'!O697="",W695&lt;&gt;"",W695&lt;&gt;"―"),X695,X695*VLOOKUP(AG695,【参考】数式用4!$EY$3:$GF$106,MATCH(N695,【参考】数式用4!$EY$2:$GF$2,0))),"")</f>
        <v/>
      </c>
      <c r="AD695" s="462" t="str">
        <f t="shared" si="20"/>
        <v/>
      </c>
      <c r="AE695" s="420" t="str">
        <f t="shared" si="21"/>
        <v/>
      </c>
      <c r="AF695" s="333" t="str">
        <f>IF(O695="","",'別紙様式3-2（４・５月）'!O697&amp;'別紙様式3-2（４・５月）'!P697&amp;'別紙様式3-2（４・５月）'!Q697&amp;"から"&amp;O695)</f>
        <v/>
      </c>
      <c r="AG695" s="333" t="str">
        <f>IF(OR(W695="",W695="―"),"",'別紙様式3-2（４・５月）'!O697&amp;'別紙様式3-2（４・５月）'!P697&amp;'別紙様式3-2（４・５月）'!Q697&amp;"から"&amp;W695)</f>
        <v/>
      </c>
      <c r="AH695" s="306"/>
      <c r="AI695" s="306"/>
      <c r="AJ695" s="306"/>
      <c r="AK695" s="306"/>
      <c r="AL695" s="306"/>
      <c r="AM695" s="306"/>
      <c r="AN695" s="306"/>
      <c r="AO695" s="306"/>
    </row>
    <row r="696" spans="1:41" customFormat="1" ht="25" customHeight="1">
      <c r="A696" s="334">
        <v>677</v>
      </c>
      <c r="B696" s="909" t="str">
        <f>IF(基本情報入力シート!C735="","",基本情報入力シート!C735)</f>
        <v/>
      </c>
      <c r="C696" s="909"/>
      <c r="D696" s="909"/>
      <c r="E696" s="909"/>
      <c r="F696" s="909"/>
      <c r="G696" s="909"/>
      <c r="H696" s="909"/>
      <c r="I696" s="909"/>
      <c r="J696" s="325" t="str">
        <f>IF(基本情報入力シート!M735="","",基本情報入力シート!M735)</f>
        <v/>
      </c>
      <c r="K696" s="325" t="str">
        <f>IF(基本情報入力シート!R735="","",基本情報入力シート!R735)</f>
        <v/>
      </c>
      <c r="L696" s="325" t="str">
        <f>IF(基本情報入力シート!W735="","",基本情報入力シート!W735)</f>
        <v/>
      </c>
      <c r="M696" s="335" t="str">
        <f>IF(基本情報入力シート!X735="","",基本情報入力シート!X735)</f>
        <v/>
      </c>
      <c r="N696" s="339" t="str">
        <f>IF(基本情報入力シート!Y735="","",基本情報入力シート!Y735)</f>
        <v/>
      </c>
      <c r="O696" s="44"/>
      <c r="P696" s="1011"/>
      <c r="Q696" s="1011"/>
      <c r="R696" s="475" t="str">
        <f>IFERROR(IF(OR('別紙様式3-2（４・５月）'!Z698="ベア加算",'別紙様式3-2（４・５月）'!R698=""),"",P696*VLOOKUP(N696,【参考】数式用!$AD$2:$AH$37,MATCH(O696,【参考】数式用!$K$4:$N$4,0)+1,0)),"")</f>
        <v/>
      </c>
      <c r="S696" s="54"/>
      <c r="T696" s="1011"/>
      <c r="U696" s="1011"/>
      <c r="V696" s="483" t="str">
        <f>IFERROR(IF(AND('別紙様式3-2（４・５月）'!O698="",O696&lt;&gt;""),P696,P696*VLOOKUP(AF696,【参考】数式用4!$EY$3:$GF$106,MATCH(N696,【参考】数式用4!$EY$2:$GF$2,0))),"")</f>
        <v/>
      </c>
      <c r="W696" s="44"/>
      <c r="X696" s="464"/>
      <c r="Y696" s="992" t="str">
        <f>IFERROR(IF(OR('別紙様式3-2（４・５月）'!R698="",'別紙様式3-2（４・５月）'!Z698="ベア加算"),"",X696*VLOOKUP(N696,【参考】数式用!$AD$2:$AH$37,MATCH(W696,【参考】数式用!$K$4:$N$4,0)+1,0)),"")</f>
        <v/>
      </c>
      <c r="Z696" s="992"/>
      <c r="AA696" s="54"/>
      <c r="AB696" s="464"/>
      <c r="AC696" s="340" t="str">
        <f>IFERROR(IF(AND('別紙様式3-2（４・５月）'!O698="",W696&lt;&gt;"",W696&lt;&gt;"―"),X696,X696*VLOOKUP(AG696,【参考】数式用4!$EY$3:$GF$106,MATCH(N696,【参考】数式用4!$EY$2:$GF$2,0))),"")</f>
        <v/>
      </c>
      <c r="AD696" s="462" t="str">
        <f t="shared" si="20"/>
        <v/>
      </c>
      <c r="AE696" s="420" t="str">
        <f t="shared" si="21"/>
        <v/>
      </c>
      <c r="AF696" s="333" t="str">
        <f>IF(O696="","",'別紙様式3-2（４・５月）'!O698&amp;'別紙様式3-2（４・５月）'!P698&amp;'別紙様式3-2（４・５月）'!Q698&amp;"から"&amp;O696)</f>
        <v/>
      </c>
      <c r="AG696" s="333" t="str">
        <f>IF(OR(W696="",W696="―"),"",'別紙様式3-2（４・５月）'!O698&amp;'別紙様式3-2（４・５月）'!P698&amp;'別紙様式3-2（４・５月）'!Q698&amp;"から"&amp;W696)</f>
        <v/>
      </c>
      <c r="AH696" s="306"/>
      <c r="AI696" s="306"/>
      <c r="AJ696" s="306"/>
      <c r="AK696" s="306"/>
      <c r="AL696" s="306"/>
      <c r="AM696" s="306"/>
      <c r="AN696" s="306"/>
      <c r="AO696" s="306"/>
    </row>
    <row r="697" spans="1:41" customFormat="1" ht="25" customHeight="1">
      <c r="A697" s="334">
        <v>678</v>
      </c>
      <c r="B697" s="909" t="str">
        <f>IF(基本情報入力シート!C736="","",基本情報入力シート!C736)</f>
        <v/>
      </c>
      <c r="C697" s="909"/>
      <c r="D697" s="909"/>
      <c r="E697" s="909"/>
      <c r="F697" s="909"/>
      <c r="G697" s="909"/>
      <c r="H697" s="909"/>
      <c r="I697" s="909"/>
      <c r="J697" s="325" t="str">
        <f>IF(基本情報入力シート!M736="","",基本情報入力シート!M736)</f>
        <v/>
      </c>
      <c r="K697" s="325" t="str">
        <f>IF(基本情報入力シート!R736="","",基本情報入力シート!R736)</f>
        <v/>
      </c>
      <c r="L697" s="325" t="str">
        <f>IF(基本情報入力シート!W736="","",基本情報入力シート!W736)</f>
        <v/>
      </c>
      <c r="M697" s="335" t="str">
        <f>IF(基本情報入力シート!X736="","",基本情報入力シート!X736)</f>
        <v/>
      </c>
      <c r="N697" s="339" t="str">
        <f>IF(基本情報入力シート!Y736="","",基本情報入力シート!Y736)</f>
        <v/>
      </c>
      <c r="O697" s="44"/>
      <c r="P697" s="1011"/>
      <c r="Q697" s="1011"/>
      <c r="R697" s="475" t="str">
        <f>IFERROR(IF(OR('別紙様式3-2（４・５月）'!Z699="ベア加算",'別紙様式3-2（４・５月）'!R699=""),"",P697*VLOOKUP(N697,【参考】数式用!$AD$2:$AH$37,MATCH(O697,【参考】数式用!$K$4:$N$4,0)+1,0)),"")</f>
        <v/>
      </c>
      <c r="S697" s="54"/>
      <c r="T697" s="1011"/>
      <c r="U697" s="1011"/>
      <c r="V697" s="483" t="str">
        <f>IFERROR(IF(AND('別紙様式3-2（４・５月）'!O699="",O697&lt;&gt;""),P697,P697*VLOOKUP(AF697,【参考】数式用4!$EY$3:$GF$106,MATCH(N697,【参考】数式用4!$EY$2:$GF$2,0))),"")</f>
        <v/>
      </c>
      <c r="W697" s="44"/>
      <c r="X697" s="464"/>
      <c r="Y697" s="992" t="str">
        <f>IFERROR(IF(OR('別紙様式3-2（４・５月）'!R699="",'別紙様式3-2（４・５月）'!Z699="ベア加算"),"",X697*VLOOKUP(N697,【参考】数式用!$AD$2:$AH$37,MATCH(W697,【参考】数式用!$K$4:$N$4,0)+1,0)),"")</f>
        <v/>
      </c>
      <c r="Z697" s="992"/>
      <c r="AA697" s="54"/>
      <c r="AB697" s="464"/>
      <c r="AC697" s="340" t="str">
        <f>IFERROR(IF(AND('別紙様式3-2（４・５月）'!O699="",W697&lt;&gt;"",W697&lt;&gt;"―"),X697,X697*VLOOKUP(AG697,【参考】数式用4!$EY$3:$GF$106,MATCH(N697,【参考】数式用4!$EY$2:$GF$2,0))),"")</f>
        <v/>
      </c>
      <c r="AD697" s="462" t="str">
        <f t="shared" si="20"/>
        <v/>
      </c>
      <c r="AE697" s="420" t="str">
        <f t="shared" si="21"/>
        <v/>
      </c>
      <c r="AF697" s="333" t="str">
        <f>IF(O697="","",'別紙様式3-2（４・５月）'!O699&amp;'別紙様式3-2（４・５月）'!P699&amp;'別紙様式3-2（４・５月）'!Q699&amp;"から"&amp;O697)</f>
        <v/>
      </c>
      <c r="AG697" s="333" t="str">
        <f>IF(OR(W697="",W697="―"),"",'別紙様式3-2（４・５月）'!O699&amp;'別紙様式3-2（４・５月）'!P699&amp;'別紙様式3-2（４・５月）'!Q699&amp;"から"&amp;W697)</f>
        <v/>
      </c>
      <c r="AH697" s="306"/>
      <c r="AI697" s="306"/>
      <c r="AJ697" s="306"/>
      <c r="AK697" s="306"/>
      <c r="AL697" s="306"/>
      <c r="AM697" s="306"/>
      <c r="AN697" s="306"/>
      <c r="AO697" s="306"/>
    </row>
    <row r="698" spans="1:41" customFormat="1" ht="25" customHeight="1">
      <c r="A698" s="334">
        <v>679</v>
      </c>
      <c r="B698" s="909" t="str">
        <f>IF(基本情報入力シート!C737="","",基本情報入力シート!C737)</f>
        <v/>
      </c>
      <c r="C698" s="909"/>
      <c r="D698" s="909"/>
      <c r="E698" s="909"/>
      <c r="F698" s="909"/>
      <c r="G698" s="909"/>
      <c r="H698" s="909"/>
      <c r="I698" s="909"/>
      <c r="J698" s="325" t="str">
        <f>IF(基本情報入力シート!M737="","",基本情報入力シート!M737)</f>
        <v/>
      </c>
      <c r="K698" s="325" t="str">
        <f>IF(基本情報入力シート!R737="","",基本情報入力シート!R737)</f>
        <v/>
      </c>
      <c r="L698" s="325" t="str">
        <f>IF(基本情報入力シート!W737="","",基本情報入力シート!W737)</f>
        <v/>
      </c>
      <c r="M698" s="335" t="str">
        <f>IF(基本情報入力シート!X737="","",基本情報入力シート!X737)</f>
        <v/>
      </c>
      <c r="N698" s="339" t="str">
        <f>IF(基本情報入力シート!Y737="","",基本情報入力シート!Y737)</f>
        <v/>
      </c>
      <c r="O698" s="44"/>
      <c r="P698" s="1011"/>
      <c r="Q698" s="1011"/>
      <c r="R698" s="475" t="str">
        <f>IFERROR(IF(OR('別紙様式3-2（４・５月）'!Z700="ベア加算",'別紙様式3-2（４・５月）'!R700=""),"",P698*VLOOKUP(N698,【参考】数式用!$AD$2:$AH$37,MATCH(O698,【参考】数式用!$K$4:$N$4,0)+1,0)),"")</f>
        <v/>
      </c>
      <c r="S698" s="54"/>
      <c r="T698" s="1011"/>
      <c r="U698" s="1011"/>
      <c r="V698" s="483" t="str">
        <f>IFERROR(IF(AND('別紙様式3-2（４・５月）'!O700="",O698&lt;&gt;""),P698,P698*VLOOKUP(AF698,【参考】数式用4!$EY$3:$GF$106,MATCH(N698,【参考】数式用4!$EY$2:$GF$2,0))),"")</f>
        <v/>
      </c>
      <c r="W698" s="44"/>
      <c r="X698" s="464"/>
      <c r="Y698" s="992" t="str">
        <f>IFERROR(IF(OR('別紙様式3-2（４・５月）'!R700="",'別紙様式3-2（４・５月）'!Z700="ベア加算"),"",X698*VLOOKUP(N698,【参考】数式用!$AD$2:$AH$37,MATCH(W698,【参考】数式用!$K$4:$N$4,0)+1,0)),"")</f>
        <v/>
      </c>
      <c r="Z698" s="992"/>
      <c r="AA698" s="54"/>
      <c r="AB698" s="464"/>
      <c r="AC698" s="340" t="str">
        <f>IFERROR(IF(AND('別紙様式3-2（４・５月）'!O700="",W698&lt;&gt;"",W698&lt;&gt;"―"),X698,X698*VLOOKUP(AG698,【参考】数式用4!$EY$3:$GF$106,MATCH(N698,【参考】数式用4!$EY$2:$GF$2,0))),"")</f>
        <v/>
      </c>
      <c r="AD698" s="462" t="str">
        <f t="shared" si="20"/>
        <v/>
      </c>
      <c r="AE698" s="420" t="str">
        <f t="shared" si="21"/>
        <v/>
      </c>
      <c r="AF698" s="333" t="str">
        <f>IF(O698="","",'別紙様式3-2（４・５月）'!O700&amp;'別紙様式3-2（４・５月）'!P700&amp;'別紙様式3-2（４・５月）'!Q700&amp;"から"&amp;O698)</f>
        <v/>
      </c>
      <c r="AG698" s="333" t="str">
        <f>IF(OR(W698="",W698="―"),"",'別紙様式3-2（４・５月）'!O700&amp;'別紙様式3-2（４・５月）'!P700&amp;'別紙様式3-2（４・５月）'!Q700&amp;"から"&amp;W698)</f>
        <v/>
      </c>
      <c r="AH698" s="306"/>
      <c r="AI698" s="306"/>
      <c r="AJ698" s="306"/>
      <c r="AK698" s="306"/>
      <c r="AL698" s="306"/>
      <c r="AM698" s="306"/>
      <c r="AN698" s="306"/>
      <c r="AO698" s="306"/>
    </row>
    <row r="699" spans="1:41" customFormat="1" ht="25" customHeight="1">
      <c r="A699" s="334">
        <v>680</v>
      </c>
      <c r="B699" s="909" t="str">
        <f>IF(基本情報入力シート!C738="","",基本情報入力シート!C738)</f>
        <v/>
      </c>
      <c r="C699" s="909"/>
      <c r="D699" s="909"/>
      <c r="E699" s="909"/>
      <c r="F699" s="909"/>
      <c r="G699" s="909"/>
      <c r="H699" s="909"/>
      <c r="I699" s="909"/>
      <c r="J699" s="325" t="str">
        <f>IF(基本情報入力シート!M738="","",基本情報入力シート!M738)</f>
        <v/>
      </c>
      <c r="K699" s="325" t="str">
        <f>IF(基本情報入力シート!R738="","",基本情報入力シート!R738)</f>
        <v/>
      </c>
      <c r="L699" s="325" t="str">
        <f>IF(基本情報入力シート!W738="","",基本情報入力シート!W738)</f>
        <v/>
      </c>
      <c r="M699" s="335" t="str">
        <f>IF(基本情報入力シート!X738="","",基本情報入力シート!X738)</f>
        <v/>
      </c>
      <c r="N699" s="339" t="str">
        <f>IF(基本情報入力シート!Y738="","",基本情報入力シート!Y738)</f>
        <v/>
      </c>
      <c r="O699" s="44"/>
      <c r="P699" s="1011"/>
      <c r="Q699" s="1011"/>
      <c r="R699" s="475" t="str">
        <f>IFERROR(IF(OR('別紙様式3-2（４・５月）'!Z701="ベア加算",'別紙様式3-2（４・５月）'!R701=""),"",P699*VLOOKUP(N699,【参考】数式用!$AD$2:$AH$37,MATCH(O699,【参考】数式用!$K$4:$N$4,0)+1,0)),"")</f>
        <v/>
      </c>
      <c r="S699" s="54"/>
      <c r="T699" s="1011"/>
      <c r="U699" s="1011"/>
      <c r="V699" s="483" t="str">
        <f>IFERROR(IF(AND('別紙様式3-2（４・５月）'!O701="",O699&lt;&gt;""),P699,P699*VLOOKUP(AF699,【参考】数式用4!$EY$3:$GF$106,MATCH(N699,【参考】数式用4!$EY$2:$GF$2,0))),"")</f>
        <v/>
      </c>
      <c r="W699" s="44"/>
      <c r="X699" s="464"/>
      <c r="Y699" s="992" t="str">
        <f>IFERROR(IF(OR('別紙様式3-2（４・５月）'!R701="",'別紙様式3-2（４・５月）'!Z701="ベア加算"),"",X699*VLOOKUP(N699,【参考】数式用!$AD$2:$AH$37,MATCH(W699,【参考】数式用!$K$4:$N$4,0)+1,0)),"")</f>
        <v/>
      </c>
      <c r="Z699" s="992"/>
      <c r="AA699" s="54"/>
      <c r="AB699" s="464"/>
      <c r="AC699" s="340" t="str">
        <f>IFERROR(IF(AND('別紙様式3-2（４・５月）'!O701="",W699&lt;&gt;"",W699&lt;&gt;"―"),X699,X699*VLOOKUP(AG699,【参考】数式用4!$EY$3:$GF$106,MATCH(N699,【参考】数式用4!$EY$2:$GF$2,0))),"")</f>
        <v/>
      </c>
      <c r="AD699" s="462" t="str">
        <f t="shared" si="20"/>
        <v/>
      </c>
      <c r="AE699" s="420" t="str">
        <f t="shared" si="21"/>
        <v/>
      </c>
      <c r="AF699" s="333" t="str">
        <f>IF(O699="","",'別紙様式3-2（４・５月）'!O701&amp;'別紙様式3-2（４・５月）'!P701&amp;'別紙様式3-2（４・５月）'!Q701&amp;"から"&amp;O699)</f>
        <v/>
      </c>
      <c r="AG699" s="333" t="str">
        <f>IF(OR(W699="",W699="―"),"",'別紙様式3-2（４・５月）'!O701&amp;'別紙様式3-2（４・５月）'!P701&amp;'別紙様式3-2（４・５月）'!Q701&amp;"から"&amp;W699)</f>
        <v/>
      </c>
      <c r="AH699" s="306"/>
      <c r="AI699" s="306"/>
      <c r="AJ699" s="306"/>
      <c r="AK699" s="306"/>
      <c r="AL699" s="306"/>
      <c r="AM699" s="306"/>
      <c r="AN699" s="306"/>
      <c r="AO699" s="306"/>
    </row>
    <row r="700" spans="1:41" customFormat="1" ht="25" customHeight="1">
      <c r="A700" s="334">
        <v>681</v>
      </c>
      <c r="B700" s="909" t="str">
        <f>IF(基本情報入力シート!C739="","",基本情報入力シート!C739)</f>
        <v/>
      </c>
      <c r="C700" s="909"/>
      <c r="D700" s="909"/>
      <c r="E700" s="909"/>
      <c r="F700" s="909"/>
      <c r="G700" s="909"/>
      <c r="H700" s="909"/>
      <c r="I700" s="909"/>
      <c r="J700" s="325" t="str">
        <f>IF(基本情報入力シート!M739="","",基本情報入力シート!M739)</f>
        <v/>
      </c>
      <c r="K700" s="325" t="str">
        <f>IF(基本情報入力シート!R739="","",基本情報入力シート!R739)</f>
        <v/>
      </c>
      <c r="L700" s="325" t="str">
        <f>IF(基本情報入力シート!W739="","",基本情報入力シート!W739)</f>
        <v/>
      </c>
      <c r="M700" s="335" t="str">
        <f>IF(基本情報入力シート!X739="","",基本情報入力シート!X739)</f>
        <v/>
      </c>
      <c r="N700" s="339" t="str">
        <f>IF(基本情報入力シート!Y739="","",基本情報入力シート!Y739)</f>
        <v/>
      </c>
      <c r="O700" s="44"/>
      <c r="P700" s="1011"/>
      <c r="Q700" s="1011"/>
      <c r="R700" s="475" t="str">
        <f>IFERROR(IF(OR('別紙様式3-2（４・５月）'!Z702="ベア加算",'別紙様式3-2（４・５月）'!R702=""),"",P700*VLOOKUP(N700,【参考】数式用!$AD$2:$AH$37,MATCH(O700,【参考】数式用!$K$4:$N$4,0)+1,0)),"")</f>
        <v/>
      </c>
      <c r="S700" s="54"/>
      <c r="T700" s="1011"/>
      <c r="U700" s="1011"/>
      <c r="V700" s="483" t="str">
        <f>IFERROR(IF(AND('別紙様式3-2（４・５月）'!O702="",O700&lt;&gt;""),P700,P700*VLOOKUP(AF700,【参考】数式用4!$EY$3:$GF$106,MATCH(N700,【参考】数式用4!$EY$2:$GF$2,0))),"")</f>
        <v/>
      </c>
      <c r="W700" s="44"/>
      <c r="X700" s="464"/>
      <c r="Y700" s="992" t="str">
        <f>IFERROR(IF(OR('別紙様式3-2（４・５月）'!R702="",'別紙様式3-2（４・５月）'!Z702="ベア加算"),"",X700*VLOOKUP(N700,【参考】数式用!$AD$2:$AH$37,MATCH(W700,【参考】数式用!$K$4:$N$4,0)+1,0)),"")</f>
        <v/>
      </c>
      <c r="Z700" s="992"/>
      <c r="AA700" s="54"/>
      <c r="AB700" s="464"/>
      <c r="AC700" s="340" t="str">
        <f>IFERROR(IF(AND('別紙様式3-2（４・５月）'!O702="",W700&lt;&gt;"",W700&lt;&gt;"―"),X700,X700*VLOOKUP(AG700,【参考】数式用4!$EY$3:$GF$106,MATCH(N700,【参考】数式用4!$EY$2:$GF$2,0))),"")</f>
        <v/>
      </c>
      <c r="AD700" s="462" t="str">
        <f t="shared" si="20"/>
        <v/>
      </c>
      <c r="AE700" s="420" t="str">
        <f t="shared" si="21"/>
        <v/>
      </c>
      <c r="AF700" s="333" t="str">
        <f>IF(O700="","",'別紙様式3-2（４・５月）'!O702&amp;'別紙様式3-2（４・５月）'!P702&amp;'別紙様式3-2（４・５月）'!Q702&amp;"から"&amp;O700)</f>
        <v/>
      </c>
      <c r="AG700" s="333" t="str">
        <f>IF(OR(W700="",W700="―"),"",'別紙様式3-2（４・５月）'!O702&amp;'別紙様式3-2（４・５月）'!P702&amp;'別紙様式3-2（４・５月）'!Q702&amp;"から"&amp;W700)</f>
        <v/>
      </c>
      <c r="AH700" s="306"/>
      <c r="AI700" s="306"/>
      <c r="AJ700" s="306"/>
      <c r="AK700" s="306"/>
      <c r="AL700" s="306"/>
      <c r="AM700" s="306"/>
      <c r="AN700" s="306"/>
      <c r="AO700" s="306"/>
    </row>
    <row r="701" spans="1:41" customFormat="1" ht="25" customHeight="1">
      <c r="A701" s="334">
        <v>682</v>
      </c>
      <c r="B701" s="909" t="str">
        <f>IF(基本情報入力シート!C740="","",基本情報入力シート!C740)</f>
        <v/>
      </c>
      <c r="C701" s="909"/>
      <c r="D701" s="909"/>
      <c r="E701" s="909"/>
      <c r="F701" s="909"/>
      <c r="G701" s="909"/>
      <c r="H701" s="909"/>
      <c r="I701" s="909"/>
      <c r="J701" s="325" t="str">
        <f>IF(基本情報入力シート!M740="","",基本情報入力シート!M740)</f>
        <v/>
      </c>
      <c r="K701" s="325" t="str">
        <f>IF(基本情報入力シート!R740="","",基本情報入力シート!R740)</f>
        <v/>
      </c>
      <c r="L701" s="325" t="str">
        <f>IF(基本情報入力シート!W740="","",基本情報入力シート!W740)</f>
        <v/>
      </c>
      <c r="M701" s="335" t="str">
        <f>IF(基本情報入力シート!X740="","",基本情報入力シート!X740)</f>
        <v/>
      </c>
      <c r="N701" s="339" t="str">
        <f>IF(基本情報入力シート!Y740="","",基本情報入力シート!Y740)</f>
        <v/>
      </c>
      <c r="O701" s="44"/>
      <c r="P701" s="1011"/>
      <c r="Q701" s="1011"/>
      <c r="R701" s="475" t="str">
        <f>IFERROR(IF(OR('別紙様式3-2（４・５月）'!Z703="ベア加算",'別紙様式3-2（４・５月）'!R703=""),"",P701*VLOOKUP(N701,【参考】数式用!$AD$2:$AH$37,MATCH(O701,【参考】数式用!$K$4:$N$4,0)+1,0)),"")</f>
        <v/>
      </c>
      <c r="S701" s="54"/>
      <c r="T701" s="1011"/>
      <c r="U701" s="1011"/>
      <c r="V701" s="483" t="str">
        <f>IFERROR(IF(AND('別紙様式3-2（４・５月）'!O703="",O701&lt;&gt;""),P701,P701*VLOOKUP(AF701,【参考】数式用4!$EY$3:$GF$106,MATCH(N701,【参考】数式用4!$EY$2:$GF$2,0))),"")</f>
        <v/>
      </c>
      <c r="W701" s="44"/>
      <c r="X701" s="464"/>
      <c r="Y701" s="992" t="str">
        <f>IFERROR(IF(OR('別紙様式3-2（４・５月）'!R703="",'別紙様式3-2（４・５月）'!Z703="ベア加算"),"",X701*VLOOKUP(N701,【参考】数式用!$AD$2:$AH$37,MATCH(W701,【参考】数式用!$K$4:$N$4,0)+1,0)),"")</f>
        <v/>
      </c>
      <c r="Z701" s="992"/>
      <c r="AA701" s="54"/>
      <c r="AB701" s="464"/>
      <c r="AC701" s="340" t="str">
        <f>IFERROR(IF(AND('別紙様式3-2（４・５月）'!O703="",W701&lt;&gt;"",W701&lt;&gt;"―"),X701,X701*VLOOKUP(AG701,【参考】数式用4!$EY$3:$GF$106,MATCH(N701,【参考】数式用4!$EY$2:$GF$2,0))),"")</f>
        <v/>
      </c>
      <c r="AD701" s="462" t="str">
        <f t="shared" si="20"/>
        <v/>
      </c>
      <c r="AE701" s="420" t="str">
        <f t="shared" si="21"/>
        <v/>
      </c>
      <c r="AF701" s="333" t="str">
        <f>IF(O701="","",'別紙様式3-2（４・５月）'!O703&amp;'別紙様式3-2（４・５月）'!P703&amp;'別紙様式3-2（４・５月）'!Q703&amp;"から"&amp;O701)</f>
        <v/>
      </c>
      <c r="AG701" s="333" t="str">
        <f>IF(OR(W701="",W701="―"),"",'別紙様式3-2（４・５月）'!O703&amp;'別紙様式3-2（４・５月）'!P703&amp;'別紙様式3-2（４・５月）'!Q703&amp;"から"&amp;W701)</f>
        <v/>
      </c>
      <c r="AH701" s="306"/>
      <c r="AI701" s="306"/>
      <c r="AJ701" s="306"/>
      <c r="AK701" s="306"/>
      <c r="AL701" s="306"/>
      <c r="AM701" s="306"/>
      <c r="AN701" s="306"/>
      <c r="AO701" s="306"/>
    </row>
    <row r="702" spans="1:41" customFormat="1" ht="25" customHeight="1">
      <c r="A702" s="334">
        <v>683</v>
      </c>
      <c r="B702" s="909" t="str">
        <f>IF(基本情報入力シート!C741="","",基本情報入力シート!C741)</f>
        <v/>
      </c>
      <c r="C702" s="909"/>
      <c r="D702" s="909"/>
      <c r="E702" s="909"/>
      <c r="F702" s="909"/>
      <c r="G702" s="909"/>
      <c r="H702" s="909"/>
      <c r="I702" s="909"/>
      <c r="J702" s="325" t="str">
        <f>IF(基本情報入力シート!M741="","",基本情報入力シート!M741)</f>
        <v/>
      </c>
      <c r="K702" s="325" t="str">
        <f>IF(基本情報入力シート!R741="","",基本情報入力シート!R741)</f>
        <v/>
      </c>
      <c r="L702" s="325" t="str">
        <f>IF(基本情報入力シート!W741="","",基本情報入力シート!W741)</f>
        <v/>
      </c>
      <c r="M702" s="335" t="str">
        <f>IF(基本情報入力シート!X741="","",基本情報入力シート!X741)</f>
        <v/>
      </c>
      <c r="N702" s="339" t="str">
        <f>IF(基本情報入力シート!Y741="","",基本情報入力シート!Y741)</f>
        <v/>
      </c>
      <c r="O702" s="44"/>
      <c r="P702" s="1011"/>
      <c r="Q702" s="1011"/>
      <c r="R702" s="475" t="str">
        <f>IFERROR(IF(OR('別紙様式3-2（４・５月）'!Z704="ベア加算",'別紙様式3-2（４・５月）'!R704=""),"",P702*VLOOKUP(N702,【参考】数式用!$AD$2:$AH$37,MATCH(O702,【参考】数式用!$K$4:$N$4,0)+1,0)),"")</f>
        <v/>
      </c>
      <c r="S702" s="54"/>
      <c r="T702" s="1011"/>
      <c r="U702" s="1011"/>
      <c r="V702" s="483" t="str">
        <f>IFERROR(IF(AND('別紙様式3-2（４・５月）'!O704="",O702&lt;&gt;""),P702,P702*VLOOKUP(AF702,【参考】数式用4!$EY$3:$GF$106,MATCH(N702,【参考】数式用4!$EY$2:$GF$2,0))),"")</f>
        <v/>
      </c>
      <c r="W702" s="44"/>
      <c r="X702" s="464"/>
      <c r="Y702" s="992" t="str">
        <f>IFERROR(IF(OR('別紙様式3-2（４・５月）'!R704="",'別紙様式3-2（４・５月）'!Z704="ベア加算"),"",X702*VLOOKUP(N702,【参考】数式用!$AD$2:$AH$37,MATCH(W702,【参考】数式用!$K$4:$N$4,0)+1,0)),"")</f>
        <v/>
      </c>
      <c r="Z702" s="992"/>
      <c r="AA702" s="54"/>
      <c r="AB702" s="464"/>
      <c r="AC702" s="340" t="str">
        <f>IFERROR(IF(AND('別紙様式3-2（４・５月）'!O704="",W702&lt;&gt;"",W702&lt;&gt;"―"),X702,X702*VLOOKUP(AG702,【参考】数式用4!$EY$3:$GF$106,MATCH(N702,【参考】数式用4!$EY$2:$GF$2,0))),"")</f>
        <v/>
      </c>
      <c r="AD702" s="462" t="str">
        <f t="shared" si="20"/>
        <v/>
      </c>
      <c r="AE702" s="420" t="str">
        <f t="shared" si="21"/>
        <v/>
      </c>
      <c r="AF702" s="333" t="str">
        <f>IF(O702="","",'別紙様式3-2（４・５月）'!O704&amp;'別紙様式3-2（４・５月）'!P704&amp;'別紙様式3-2（４・５月）'!Q704&amp;"から"&amp;O702)</f>
        <v/>
      </c>
      <c r="AG702" s="333" t="str">
        <f>IF(OR(W702="",W702="―"),"",'別紙様式3-2（４・５月）'!O704&amp;'別紙様式3-2（４・５月）'!P704&amp;'別紙様式3-2（４・５月）'!Q704&amp;"から"&amp;W702)</f>
        <v/>
      </c>
      <c r="AH702" s="306"/>
      <c r="AI702" s="306"/>
      <c r="AJ702" s="306"/>
      <c r="AK702" s="306"/>
      <c r="AL702" s="306"/>
      <c r="AM702" s="306"/>
      <c r="AN702" s="306"/>
      <c r="AO702" s="306"/>
    </row>
    <row r="703" spans="1:41" customFormat="1" ht="25" customHeight="1">
      <c r="A703" s="334">
        <v>684</v>
      </c>
      <c r="B703" s="909" t="str">
        <f>IF(基本情報入力シート!C742="","",基本情報入力シート!C742)</f>
        <v/>
      </c>
      <c r="C703" s="909"/>
      <c r="D703" s="909"/>
      <c r="E703" s="909"/>
      <c r="F703" s="909"/>
      <c r="G703" s="909"/>
      <c r="H703" s="909"/>
      <c r="I703" s="909"/>
      <c r="J703" s="325" t="str">
        <f>IF(基本情報入力シート!M742="","",基本情報入力シート!M742)</f>
        <v/>
      </c>
      <c r="K703" s="325" t="str">
        <f>IF(基本情報入力シート!R742="","",基本情報入力シート!R742)</f>
        <v/>
      </c>
      <c r="L703" s="325" t="str">
        <f>IF(基本情報入力シート!W742="","",基本情報入力シート!W742)</f>
        <v/>
      </c>
      <c r="M703" s="335" t="str">
        <f>IF(基本情報入力シート!X742="","",基本情報入力シート!X742)</f>
        <v/>
      </c>
      <c r="N703" s="339" t="str">
        <f>IF(基本情報入力シート!Y742="","",基本情報入力シート!Y742)</f>
        <v/>
      </c>
      <c r="O703" s="44"/>
      <c r="P703" s="1011"/>
      <c r="Q703" s="1011"/>
      <c r="R703" s="475" t="str">
        <f>IFERROR(IF(OR('別紙様式3-2（４・５月）'!Z705="ベア加算",'別紙様式3-2（４・５月）'!R705=""),"",P703*VLOOKUP(N703,【参考】数式用!$AD$2:$AH$37,MATCH(O703,【参考】数式用!$K$4:$N$4,0)+1,0)),"")</f>
        <v/>
      </c>
      <c r="S703" s="54"/>
      <c r="T703" s="1011"/>
      <c r="U703" s="1011"/>
      <c r="V703" s="483" t="str">
        <f>IFERROR(IF(AND('別紙様式3-2（４・５月）'!O705="",O703&lt;&gt;""),P703,P703*VLOOKUP(AF703,【参考】数式用4!$EY$3:$GF$106,MATCH(N703,【参考】数式用4!$EY$2:$GF$2,0))),"")</f>
        <v/>
      </c>
      <c r="W703" s="44"/>
      <c r="X703" s="464"/>
      <c r="Y703" s="992" t="str">
        <f>IFERROR(IF(OR('別紙様式3-2（４・５月）'!R705="",'別紙様式3-2（４・５月）'!Z705="ベア加算"),"",X703*VLOOKUP(N703,【参考】数式用!$AD$2:$AH$37,MATCH(W703,【参考】数式用!$K$4:$N$4,0)+1,0)),"")</f>
        <v/>
      </c>
      <c r="Z703" s="992"/>
      <c r="AA703" s="54"/>
      <c r="AB703" s="464"/>
      <c r="AC703" s="340" t="str">
        <f>IFERROR(IF(AND('別紙様式3-2（４・５月）'!O705="",W703&lt;&gt;"",W703&lt;&gt;"―"),X703,X703*VLOOKUP(AG703,【参考】数式用4!$EY$3:$GF$106,MATCH(N703,【参考】数式用4!$EY$2:$GF$2,0))),"")</f>
        <v/>
      </c>
      <c r="AD703" s="462" t="str">
        <f t="shared" si="20"/>
        <v/>
      </c>
      <c r="AE703" s="420" t="str">
        <f t="shared" si="21"/>
        <v/>
      </c>
      <c r="AF703" s="333" t="str">
        <f>IF(O703="","",'別紙様式3-2（４・５月）'!O705&amp;'別紙様式3-2（４・５月）'!P705&amp;'別紙様式3-2（４・５月）'!Q705&amp;"から"&amp;O703)</f>
        <v/>
      </c>
      <c r="AG703" s="333" t="str">
        <f>IF(OR(W703="",W703="―"),"",'別紙様式3-2（４・５月）'!O705&amp;'別紙様式3-2（４・５月）'!P705&amp;'別紙様式3-2（４・５月）'!Q705&amp;"から"&amp;W703)</f>
        <v/>
      </c>
      <c r="AH703" s="306"/>
      <c r="AI703" s="306"/>
      <c r="AJ703" s="306"/>
      <c r="AK703" s="306"/>
      <c r="AL703" s="306"/>
      <c r="AM703" s="306"/>
      <c r="AN703" s="306"/>
      <c r="AO703" s="306"/>
    </row>
    <row r="704" spans="1:41" customFormat="1" ht="25" customHeight="1">
      <c r="A704" s="334">
        <v>685</v>
      </c>
      <c r="B704" s="909" t="str">
        <f>IF(基本情報入力シート!C743="","",基本情報入力シート!C743)</f>
        <v/>
      </c>
      <c r="C704" s="909"/>
      <c r="D704" s="909"/>
      <c r="E704" s="909"/>
      <c r="F704" s="909"/>
      <c r="G704" s="909"/>
      <c r="H704" s="909"/>
      <c r="I704" s="909"/>
      <c r="J704" s="325" t="str">
        <f>IF(基本情報入力シート!M743="","",基本情報入力シート!M743)</f>
        <v/>
      </c>
      <c r="K704" s="325" t="str">
        <f>IF(基本情報入力シート!R743="","",基本情報入力シート!R743)</f>
        <v/>
      </c>
      <c r="L704" s="325" t="str">
        <f>IF(基本情報入力シート!W743="","",基本情報入力シート!W743)</f>
        <v/>
      </c>
      <c r="M704" s="335" t="str">
        <f>IF(基本情報入力シート!X743="","",基本情報入力シート!X743)</f>
        <v/>
      </c>
      <c r="N704" s="339" t="str">
        <f>IF(基本情報入力シート!Y743="","",基本情報入力シート!Y743)</f>
        <v/>
      </c>
      <c r="O704" s="44"/>
      <c r="P704" s="1011"/>
      <c r="Q704" s="1011"/>
      <c r="R704" s="475" t="str">
        <f>IFERROR(IF(OR('別紙様式3-2（４・５月）'!Z706="ベア加算",'別紙様式3-2（４・５月）'!R706=""),"",P704*VLOOKUP(N704,【参考】数式用!$AD$2:$AH$37,MATCH(O704,【参考】数式用!$K$4:$N$4,0)+1,0)),"")</f>
        <v/>
      </c>
      <c r="S704" s="54"/>
      <c r="T704" s="1011"/>
      <c r="U704" s="1011"/>
      <c r="V704" s="483" t="str">
        <f>IFERROR(IF(AND('別紙様式3-2（４・５月）'!O706="",O704&lt;&gt;""),P704,P704*VLOOKUP(AF704,【参考】数式用4!$EY$3:$GF$106,MATCH(N704,【参考】数式用4!$EY$2:$GF$2,0))),"")</f>
        <v/>
      </c>
      <c r="W704" s="44"/>
      <c r="X704" s="464"/>
      <c r="Y704" s="992" t="str">
        <f>IFERROR(IF(OR('別紙様式3-2（４・５月）'!R706="",'別紙様式3-2（４・５月）'!Z706="ベア加算"),"",X704*VLOOKUP(N704,【参考】数式用!$AD$2:$AH$37,MATCH(W704,【参考】数式用!$K$4:$N$4,0)+1,0)),"")</f>
        <v/>
      </c>
      <c r="Z704" s="992"/>
      <c r="AA704" s="54"/>
      <c r="AB704" s="464"/>
      <c r="AC704" s="340" t="str">
        <f>IFERROR(IF(AND('別紙様式3-2（４・５月）'!O706="",W704&lt;&gt;"",W704&lt;&gt;"―"),X704,X704*VLOOKUP(AG704,【参考】数式用4!$EY$3:$GF$106,MATCH(N704,【参考】数式用4!$EY$2:$GF$2,0))),"")</f>
        <v/>
      </c>
      <c r="AD704" s="462" t="str">
        <f t="shared" si="20"/>
        <v/>
      </c>
      <c r="AE704" s="420" t="str">
        <f t="shared" si="21"/>
        <v/>
      </c>
      <c r="AF704" s="333" t="str">
        <f>IF(O704="","",'別紙様式3-2（４・５月）'!O706&amp;'別紙様式3-2（４・５月）'!P706&amp;'別紙様式3-2（４・５月）'!Q706&amp;"から"&amp;O704)</f>
        <v/>
      </c>
      <c r="AG704" s="333" t="str">
        <f>IF(OR(W704="",W704="―"),"",'別紙様式3-2（４・５月）'!O706&amp;'別紙様式3-2（４・５月）'!P706&amp;'別紙様式3-2（４・５月）'!Q706&amp;"から"&amp;W704)</f>
        <v/>
      </c>
      <c r="AH704" s="306"/>
      <c r="AI704" s="306"/>
      <c r="AJ704" s="306"/>
      <c r="AK704" s="306"/>
      <c r="AL704" s="306"/>
      <c r="AM704" s="306"/>
      <c r="AN704" s="306"/>
      <c r="AO704" s="306"/>
    </row>
    <row r="705" spans="1:41" customFormat="1" ht="25" customHeight="1">
      <c r="A705" s="334">
        <v>686</v>
      </c>
      <c r="B705" s="909" t="str">
        <f>IF(基本情報入力シート!C744="","",基本情報入力シート!C744)</f>
        <v/>
      </c>
      <c r="C705" s="909"/>
      <c r="D705" s="909"/>
      <c r="E705" s="909"/>
      <c r="F705" s="909"/>
      <c r="G705" s="909"/>
      <c r="H705" s="909"/>
      <c r="I705" s="909"/>
      <c r="J705" s="325" t="str">
        <f>IF(基本情報入力シート!M744="","",基本情報入力シート!M744)</f>
        <v/>
      </c>
      <c r="K705" s="325" t="str">
        <f>IF(基本情報入力シート!R744="","",基本情報入力シート!R744)</f>
        <v/>
      </c>
      <c r="L705" s="325" t="str">
        <f>IF(基本情報入力シート!W744="","",基本情報入力シート!W744)</f>
        <v/>
      </c>
      <c r="M705" s="335" t="str">
        <f>IF(基本情報入力シート!X744="","",基本情報入力シート!X744)</f>
        <v/>
      </c>
      <c r="N705" s="339" t="str">
        <f>IF(基本情報入力シート!Y744="","",基本情報入力シート!Y744)</f>
        <v/>
      </c>
      <c r="O705" s="44"/>
      <c r="P705" s="1011"/>
      <c r="Q705" s="1011"/>
      <c r="R705" s="475" t="str">
        <f>IFERROR(IF(OR('別紙様式3-2（４・５月）'!Z707="ベア加算",'別紙様式3-2（４・５月）'!R707=""),"",P705*VLOOKUP(N705,【参考】数式用!$AD$2:$AH$37,MATCH(O705,【参考】数式用!$K$4:$N$4,0)+1,0)),"")</f>
        <v/>
      </c>
      <c r="S705" s="54"/>
      <c r="T705" s="1011"/>
      <c r="U705" s="1011"/>
      <c r="V705" s="483" t="str">
        <f>IFERROR(IF(AND('別紙様式3-2（４・５月）'!O707="",O705&lt;&gt;""),P705,P705*VLOOKUP(AF705,【参考】数式用4!$EY$3:$GF$106,MATCH(N705,【参考】数式用4!$EY$2:$GF$2,0))),"")</f>
        <v/>
      </c>
      <c r="W705" s="44"/>
      <c r="X705" s="464"/>
      <c r="Y705" s="992" t="str">
        <f>IFERROR(IF(OR('別紙様式3-2（４・５月）'!R707="",'別紙様式3-2（４・５月）'!Z707="ベア加算"),"",X705*VLOOKUP(N705,【参考】数式用!$AD$2:$AH$37,MATCH(W705,【参考】数式用!$K$4:$N$4,0)+1,0)),"")</f>
        <v/>
      </c>
      <c r="Z705" s="992"/>
      <c r="AA705" s="54"/>
      <c r="AB705" s="464"/>
      <c r="AC705" s="340" t="str">
        <f>IFERROR(IF(AND('別紙様式3-2（４・５月）'!O707="",W705&lt;&gt;"",W705&lt;&gt;"―"),X705,X705*VLOOKUP(AG705,【参考】数式用4!$EY$3:$GF$106,MATCH(N705,【参考】数式用4!$EY$2:$GF$2,0))),"")</f>
        <v/>
      </c>
      <c r="AD705" s="462" t="str">
        <f t="shared" si="20"/>
        <v/>
      </c>
      <c r="AE705" s="420" t="str">
        <f t="shared" si="21"/>
        <v/>
      </c>
      <c r="AF705" s="333" t="str">
        <f>IF(O705="","",'別紙様式3-2（４・５月）'!O707&amp;'別紙様式3-2（４・５月）'!P707&amp;'別紙様式3-2（４・５月）'!Q707&amp;"から"&amp;O705)</f>
        <v/>
      </c>
      <c r="AG705" s="333" t="str">
        <f>IF(OR(W705="",W705="―"),"",'別紙様式3-2（４・５月）'!O707&amp;'別紙様式3-2（４・５月）'!P707&amp;'別紙様式3-2（４・５月）'!Q707&amp;"から"&amp;W705)</f>
        <v/>
      </c>
      <c r="AH705" s="306"/>
      <c r="AI705" s="306"/>
      <c r="AJ705" s="306"/>
      <c r="AK705" s="306"/>
      <c r="AL705" s="306"/>
      <c r="AM705" s="306"/>
      <c r="AN705" s="306"/>
      <c r="AO705" s="306"/>
    </row>
    <row r="706" spans="1:41" customFormat="1" ht="25" customHeight="1">
      <c r="A706" s="334">
        <v>687</v>
      </c>
      <c r="B706" s="909" t="str">
        <f>IF(基本情報入力シート!C745="","",基本情報入力シート!C745)</f>
        <v/>
      </c>
      <c r="C706" s="909"/>
      <c r="D706" s="909"/>
      <c r="E706" s="909"/>
      <c r="F706" s="909"/>
      <c r="G706" s="909"/>
      <c r="H706" s="909"/>
      <c r="I706" s="909"/>
      <c r="J706" s="325" t="str">
        <f>IF(基本情報入力シート!M745="","",基本情報入力シート!M745)</f>
        <v/>
      </c>
      <c r="K706" s="325" t="str">
        <f>IF(基本情報入力シート!R745="","",基本情報入力シート!R745)</f>
        <v/>
      </c>
      <c r="L706" s="325" t="str">
        <f>IF(基本情報入力シート!W745="","",基本情報入力シート!W745)</f>
        <v/>
      </c>
      <c r="M706" s="335" t="str">
        <f>IF(基本情報入力シート!X745="","",基本情報入力シート!X745)</f>
        <v/>
      </c>
      <c r="N706" s="339" t="str">
        <f>IF(基本情報入力シート!Y745="","",基本情報入力シート!Y745)</f>
        <v/>
      </c>
      <c r="O706" s="44"/>
      <c r="P706" s="1011"/>
      <c r="Q706" s="1011"/>
      <c r="R706" s="475" t="str">
        <f>IFERROR(IF(OR('別紙様式3-2（４・５月）'!Z708="ベア加算",'別紙様式3-2（４・５月）'!R708=""),"",P706*VLOOKUP(N706,【参考】数式用!$AD$2:$AH$37,MATCH(O706,【参考】数式用!$K$4:$N$4,0)+1,0)),"")</f>
        <v/>
      </c>
      <c r="S706" s="54"/>
      <c r="T706" s="1011"/>
      <c r="U706" s="1011"/>
      <c r="V706" s="483" t="str">
        <f>IFERROR(IF(AND('別紙様式3-2（４・５月）'!O708="",O706&lt;&gt;""),P706,P706*VLOOKUP(AF706,【参考】数式用4!$EY$3:$GF$106,MATCH(N706,【参考】数式用4!$EY$2:$GF$2,0))),"")</f>
        <v/>
      </c>
      <c r="W706" s="44"/>
      <c r="X706" s="464"/>
      <c r="Y706" s="992" t="str">
        <f>IFERROR(IF(OR('別紙様式3-2（４・５月）'!R708="",'別紙様式3-2（４・５月）'!Z708="ベア加算"),"",X706*VLOOKUP(N706,【参考】数式用!$AD$2:$AH$37,MATCH(W706,【参考】数式用!$K$4:$N$4,0)+1,0)),"")</f>
        <v/>
      </c>
      <c r="Z706" s="992"/>
      <c r="AA706" s="54"/>
      <c r="AB706" s="464"/>
      <c r="AC706" s="340" t="str">
        <f>IFERROR(IF(AND('別紙様式3-2（４・５月）'!O708="",W706&lt;&gt;"",W706&lt;&gt;"―"),X706,X706*VLOOKUP(AG706,【参考】数式用4!$EY$3:$GF$106,MATCH(N706,【参考】数式用4!$EY$2:$GF$2,0))),"")</f>
        <v/>
      </c>
      <c r="AD706" s="462" t="str">
        <f t="shared" si="20"/>
        <v/>
      </c>
      <c r="AE706" s="420" t="str">
        <f t="shared" si="21"/>
        <v/>
      </c>
      <c r="AF706" s="333" t="str">
        <f>IF(O706="","",'別紙様式3-2（４・５月）'!O708&amp;'別紙様式3-2（４・５月）'!P708&amp;'別紙様式3-2（４・５月）'!Q708&amp;"から"&amp;O706)</f>
        <v/>
      </c>
      <c r="AG706" s="333" t="str">
        <f>IF(OR(W706="",W706="―"),"",'別紙様式3-2（４・５月）'!O708&amp;'別紙様式3-2（４・５月）'!P708&amp;'別紙様式3-2（４・５月）'!Q708&amp;"から"&amp;W706)</f>
        <v/>
      </c>
      <c r="AH706" s="306"/>
      <c r="AI706" s="306"/>
      <c r="AJ706" s="306"/>
      <c r="AK706" s="306"/>
      <c r="AL706" s="306"/>
      <c r="AM706" s="306"/>
      <c r="AN706" s="306"/>
      <c r="AO706" s="306"/>
    </row>
    <row r="707" spans="1:41" customFormat="1" ht="25" customHeight="1">
      <c r="A707" s="334">
        <v>688</v>
      </c>
      <c r="B707" s="909" t="str">
        <f>IF(基本情報入力シート!C746="","",基本情報入力シート!C746)</f>
        <v/>
      </c>
      <c r="C707" s="909"/>
      <c r="D707" s="909"/>
      <c r="E707" s="909"/>
      <c r="F707" s="909"/>
      <c r="G707" s="909"/>
      <c r="H707" s="909"/>
      <c r="I707" s="909"/>
      <c r="J707" s="325" t="str">
        <f>IF(基本情報入力シート!M746="","",基本情報入力シート!M746)</f>
        <v/>
      </c>
      <c r="K707" s="325" t="str">
        <f>IF(基本情報入力シート!R746="","",基本情報入力シート!R746)</f>
        <v/>
      </c>
      <c r="L707" s="325" t="str">
        <f>IF(基本情報入力シート!W746="","",基本情報入力シート!W746)</f>
        <v/>
      </c>
      <c r="M707" s="335" t="str">
        <f>IF(基本情報入力シート!X746="","",基本情報入力シート!X746)</f>
        <v/>
      </c>
      <c r="N707" s="339" t="str">
        <f>IF(基本情報入力シート!Y746="","",基本情報入力シート!Y746)</f>
        <v/>
      </c>
      <c r="O707" s="44"/>
      <c r="P707" s="1011"/>
      <c r="Q707" s="1011"/>
      <c r="R707" s="475" t="str">
        <f>IFERROR(IF(OR('別紙様式3-2（４・５月）'!Z709="ベア加算",'別紙様式3-2（４・５月）'!R709=""),"",P707*VLOOKUP(N707,【参考】数式用!$AD$2:$AH$37,MATCH(O707,【参考】数式用!$K$4:$N$4,0)+1,0)),"")</f>
        <v/>
      </c>
      <c r="S707" s="54"/>
      <c r="T707" s="1011"/>
      <c r="U707" s="1011"/>
      <c r="V707" s="483" t="str">
        <f>IFERROR(IF(AND('別紙様式3-2（４・５月）'!O709="",O707&lt;&gt;""),P707,P707*VLOOKUP(AF707,【参考】数式用4!$EY$3:$GF$106,MATCH(N707,【参考】数式用4!$EY$2:$GF$2,0))),"")</f>
        <v/>
      </c>
      <c r="W707" s="44"/>
      <c r="X707" s="464"/>
      <c r="Y707" s="992" t="str">
        <f>IFERROR(IF(OR('別紙様式3-2（４・５月）'!R709="",'別紙様式3-2（４・５月）'!Z709="ベア加算"),"",X707*VLOOKUP(N707,【参考】数式用!$AD$2:$AH$37,MATCH(W707,【参考】数式用!$K$4:$N$4,0)+1,0)),"")</f>
        <v/>
      </c>
      <c r="Z707" s="992"/>
      <c r="AA707" s="54"/>
      <c r="AB707" s="464"/>
      <c r="AC707" s="340" t="str">
        <f>IFERROR(IF(AND('別紙様式3-2（４・５月）'!O709="",W707&lt;&gt;"",W707&lt;&gt;"―"),X707,X707*VLOOKUP(AG707,【参考】数式用4!$EY$3:$GF$106,MATCH(N707,【参考】数式用4!$EY$2:$GF$2,0))),"")</f>
        <v/>
      </c>
      <c r="AD707" s="462" t="str">
        <f t="shared" si="20"/>
        <v/>
      </c>
      <c r="AE707" s="420" t="str">
        <f t="shared" si="21"/>
        <v/>
      </c>
      <c r="AF707" s="333" t="str">
        <f>IF(O707="","",'別紙様式3-2（４・５月）'!O709&amp;'別紙様式3-2（４・５月）'!P709&amp;'別紙様式3-2（４・５月）'!Q709&amp;"から"&amp;O707)</f>
        <v/>
      </c>
      <c r="AG707" s="333" t="str">
        <f>IF(OR(W707="",W707="―"),"",'別紙様式3-2（４・５月）'!O709&amp;'別紙様式3-2（４・５月）'!P709&amp;'別紙様式3-2（４・５月）'!Q709&amp;"から"&amp;W707)</f>
        <v/>
      </c>
      <c r="AH707" s="306"/>
      <c r="AI707" s="306"/>
      <c r="AJ707" s="306"/>
      <c r="AK707" s="306"/>
      <c r="AL707" s="306"/>
      <c r="AM707" s="306"/>
      <c r="AN707" s="306"/>
      <c r="AO707" s="306"/>
    </row>
    <row r="708" spans="1:41" customFormat="1" ht="25" customHeight="1">
      <c r="A708" s="334">
        <v>689</v>
      </c>
      <c r="B708" s="909" t="str">
        <f>IF(基本情報入力シート!C747="","",基本情報入力シート!C747)</f>
        <v/>
      </c>
      <c r="C708" s="909"/>
      <c r="D708" s="909"/>
      <c r="E708" s="909"/>
      <c r="F708" s="909"/>
      <c r="G708" s="909"/>
      <c r="H708" s="909"/>
      <c r="I708" s="909"/>
      <c r="J708" s="325" t="str">
        <f>IF(基本情報入力シート!M747="","",基本情報入力シート!M747)</f>
        <v/>
      </c>
      <c r="K708" s="325" t="str">
        <f>IF(基本情報入力シート!R747="","",基本情報入力シート!R747)</f>
        <v/>
      </c>
      <c r="L708" s="325" t="str">
        <f>IF(基本情報入力シート!W747="","",基本情報入力シート!W747)</f>
        <v/>
      </c>
      <c r="M708" s="335" t="str">
        <f>IF(基本情報入力シート!X747="","",基本情報入力シート!X747)</f>
        <v/>
      </c>
      <c r="N708" s="339" t="str">
        <f>IF(基本情報入力シート!Y747="","",基本情報入力シート!Y747)</f>
        <v/>
      </c>
      <c r="O708" s="44"/>
      <c r="P708" s="1011"/>
      <c r="Q708" s="1011"/>
      <c r="R708" s="475" t="str">
        <f>IFERROR(IF(OR('別紙様式3-2（４・５月）'!Z710="ベア加算",'別紙様式3-2（４・５月）'!R710=""),"",P708*VLOOKUP(N708,【参考】数式用!$AD$2:$AH$37,MATCH(O708,【参考】数式用!$K$4:$N$4,0)+1,0)),"")</f>
        <v/>
      </c>
      <c r="S708" s="54"/>
      <c r="T708" s="1011"/>
      <c r="U708" s="1011"/>
      <c r="V708" s="483" t="str">
        <f>IFERROR(IF(AND('別紙様式3-2（４・５月）'!O710="",O708&lt;&gt;""),P708,P708*VLOOKUP(AF708,【参考】数式用4!$EY$3:$GF$106,MATCH(N708,【参考】数式用4!$EY$2:$GF$2,0))),"")</f>
        <v/>
      </c>
      <c r="W708" s="44"/>
      <c r="X708" s="464"/>
      <c r="Y708" s="992" t="str">
        <f>IFERROR(IF(OR('別紙様式3-2（４・５月）'!R710="",'別紙様式3-2（４・５月）'!Z710="ベア加算"),"",X708*VLOOKUP(N708,【参考】数式用!$AD$2:$AH$37,MATCH(W708,【参考】数式用!$K$4:$N$4,0)+1,0)),"")</f>
        <v/>
      </c>
      <c r="Z708" s="992"/>
      <c r="AA708" s="54"/>
      <c r="AB708" s="464"/>
      <c r="AC708" s="340" t="str">
        <f>IFERROR(IF(AND('別紙様式3-2（４・５月）'!O710="",W708&lt;&gt;"",W708&lt;&gt;"―"),X708,X708*VLOOKUP(AG708,【参考】数式用4!$EY$3:$GF$106,MATCH(N708,【参考】数式用4!$EY$2:$GF$2,0))),"")</f>
        <v/>
      </c>
      <c r="AD708" s="462" t="str">
        <f t="shared" si="20"/>
        <v/>
      </c>
      <c r="AE708" s="420" t="str">
        <f t="shared" si="21"/>
        <v/>
      </c>
      <c r="AF708" s="333" t="str">
        <f>IF(O708="","",'別紙様式3-2（４・５月）'!O710&amp;'別紙様式3-2（４・５月）'!P710&amp;'別紙様式3-2（４・５月）'!Q710&amp;"から"&amp;O708)</f>
        <v/>
      </c>
      <c r="AG708" s="333" t="str">
        <f>IF(OR(W708="",W708="―"),"",'別紙様式3-2（４・５月）'!O710&amp;'別紙様式3-2（４・５月）'!P710&amp;'別紙様式3-2（４・５月）'!Q710&amp;"から"&amp;W708)</f>
        <v/>
      </c>
      <c r="AH708" s="306"/>
      <c r="AI708" s="306"/>
      <c r="AJ708" s="306"/>
      <c r="AK708" s="306"/>
      <c r="AL708" s="306"/>
      <c r="AM708" s="306"/>
      <c r="AN708" s="306"/>
      <c r="AO708" s="306"/>
    </row>
    <row r="709" spans="1:41" customFormat="1" ht="25" customHeight="1">
      <c r="A709" s="334">
        <v>690</v>
      </c>
      <c r="B709" s="909" t="str">
        <f>IF(基本情報入力シート!C748="","",基本情報入力シート!C748)</f>
        <v/>
      </c>
      <c r="C709" s="909"/>
      <c r="D709" s="909"/>
      <c r="E709" s="909"/>
      <c r="F709" s="909"/>
      <c r="G709" s="909"/>
      <c r="H709" s="909"/>
      <c r="I709" s="909"/>
      <c r="J709" s="325" t="str">
        <f>IF(基本情報入力シート!M748="","",基本情報入力シート!M748)</f>
        <v/>
      </c>
      <c r="K709" s="325" t="str">
        <f>IF(基本情報入力シート!R748="","",基本情報入力シート!R748)</f>
        <v/>
      </c>
      <c r="L709" s="325" t="str">
        <f>IF(基本情報入力シート!W748="","",基本情報入力シート!W748)</f>
        <v/>
      </c>
      <c r="M709" s="335" t="str">
        <f>IF(基本情報入力シート!X748="","",基本情報入力シート!X748)</f>
        <v/>
      </c>
      <c r="N709" s="339" t="str">
        <f>IF(基本情報入力シート!Y748="","",基本情報入力シート!Y748)</f>
        <v/>
      </c>
      <c r="O709" s="44"/>
      <c r="P709" s="1011"/>
      <c r="Q709" s="1011"/>
      <c r="R709" s="475" t="str">
        <f>IFERROR(IF(OR('別紙様式3-2（４・５月）'!Z711="ベア加算",'別紙様式3-2（４・５月）'!R711=""),"",P709*VLOOKUP(N709,【参考】数式用!$AD$2:$AH$37,MATCH(O709,【参考】数式用!$K$4:$N$4,0)+1,0)),"")</f>
        <v/>
      </c>
      <c r="S709" s="54"/>
      <c r="T709" s="1011"/>
      <c r="U709" s="1011"/>
      <c r="V709" s="483" t="str">
        <f>IFERROR(IF(AND('別紙様式3-2（４・５月）'!O711="",O709&lt;&gt;""),P709,P709*VLOOKUP(AF709,【参考】数式用4!$EY$3:$GF$106,MATCH(N709,【参考】数式用4!$EY$2:$GF$2,0))),"")</f>
        <v/>
      </c>
      <c r="W709" s="44"/>
      <c r="X709" s="464"/>
      <c r="Y709" s="992" t="str">
        <f>IFERROR(IF(OR('別紙様式3-2（４・５月）'!R711="",'別紙様式3-2（４・５月）'!Z711="ベア加算"),"",X709*VLOOKUP(N709,【参考】数式用!$AD$2:$AH$37,MATCH(W709,【参考】数式用!$K$4:$N$4,0)+1,0)),"")</f>
        <v/>
      </c>
      <c r="Z709" s="992"/>
      <c r="AA709" s="54"/>
      <c r="AB709" s="464"/>
      <c r="AC709" s="340" t="str">
        <f>IFERROR(IF(AND('別紙様式3-2（４・５月）'!O711="",W709&lt;&gt;"",W709&lt;&gt;"―"),X709,X709*VLOOKUP(AG709,【参考】数式用4!$EY$3:$GF$106,MATCH(N709,【参考】数式用4!$EY$2:$GF$2,0))),"")</f>
        <v/>
      </c>
      <c r="AD709" s="462" t="str">
        <f t="shared" si="20"/>
        <v/>
      </c>
      <c r="AE709" s="420" t="str">
        <f t="shared" si="21"/>
        <v/>
      </c>
      <c r="AF709" s="333" t="str">
        <f>IF(O709="","",'別紙様式3-2（４・５月）'!O711&amp;'別紙様式3-2（４・５月）'!P711&amp;'別紙様式3-2（４・５月）'!Q711&amp;"から"&amp;O709)</f>
        <v/>
      </c>
      <c r="AG709" s="333" t="str">
        <f>IF(OR(W709="",W709="―"),"",'別紙様式3-2（４・５月）'!O711&amp;'別紙様式3-2（４・５月）'!P711&amp;'別紙様式3-2（４・５月）'!Q711&amp;"から"&amp;W709)</f>
        <v/>
      </c>
      <c r="AH709" s="306"/>
      <c r="AI709" s="306"/>
      <c r="AJ709" s="306"/>
      <c r="AK709" s="306"/>
      <c r="AL709" s="306"/>
      <c r="AM709" s="306"/>
      <c r="AN709" s="306"/>
      <c r="AO709" s="306"/>
    </row>
    <row r="710" spans="1:41" customFormat="1" ht="25" customHeight="1">
      <c r="A710" s="334">
        <v>691</v>
      </c>
      <c r="B710" s="909" t="str">
        <f>IF(基本情報入力シート!C749="","",基本情報入力シート!C749)</f>
        <v/>
      </c>
      <c r="C710" s="909"/>
      <c r="D710" s="909"/>
      <c r="E710" s="909"/>
      <c r="F710" s="909"/>
      <c r="G710" s="909"/>
      <c r="H710" s="909"/>
      <c r="I710" s="909"/>
      <c r="J710" s="325" t="str">
        <f>IF(基本情報入力シート!M749="","",基本情報入力シート!M749)</f>
        <v/>
      </c>
      <c r="K710" s="325" t="str">
        <f>IF(基本情報入力シート!R749="","",基本情報入力シート!R749)</f>
        <v/>
      </c>
      <c r="L710" s="325" t="str">
        <f>IF(基本情報入力シート!W749="","",基本情報入力シート!W749)</f>
        <v/>
      </c>
      <c r="M710" s="335" t="str">
        <f>IF(基本情報入力シート!X749="","",基本情報入力シート!X749)</f>
        <v/>
      </c>
      <c r="N710" s="339" t="str">
        <f>IF(基本情報入力シート!Y749="","",基本情報入力シート!Y749)</f>
        <v/>
      </c>
      <c r="O710" s="44"/>
      <c r="P710" s="1011"/>
      <c r="Q710" s="1011"/>
      <c r="R710" s="475" t="str">
        <f>IFERROR(IF(OR('別紙様式3-2（４・５月）'!Z712="ベア加算",'別紙様式3-2（４・５月）'!R712=""),"",P710*VLOOKUP(N710,【参考】数式用!$AD$2:$AH$37,MATCH(O710,【参考】数式用!$K$4:$N$4,0)+1,0)),"")</f>
        <v/>
      </c>
      <c r="S710" s="54"/>
      <c r="T710" s="1011"/>
      <c r="U710" s="1011"/>
      <c r="V710" s="483" t="str">
        <f>IFERROR(IF(AND('別紙様式3-2（４・５月）'!O712="",O710&lt;&gt;""),P710,P710*VLOOKUP(AF710,【参考】数式用4!$EY$3:$GF$106,MATCH(N710,【参考】数式用4!$EY$2:$GF$2,0))),"")</f>
        <v/>
      </c>
      <c r="W710" s="44"/>
      <c r="X710" s="464"/>
      <c r="Y710" s="992" t="str">
        <f>IFERROR(IF(OR('別紙様式3-2（４・５月）'!R712="",'別紙様式3-2（４・５月）'!Z712="ベア加算"),"",X710*VLOOKUP(N710,【参考】数式用!$AD$2:$AH$37,MATCH(W710,【参考】数式用!$K$4:$N$4,0)+1,0)),"")</f>
        <v/>
      </c>
      <c r="Z710" s="992"/>
      <c r="AA710" s="54"/>
      <c r="AB710" s="464"/>
      <c r="AC710" s="340" t="str">
        <f>IFERROR(IF(AND('別紙様式3-2（４・５月）'!O712="",W710&lt;&gt;"",W710&lt;&gt;"―"),X710,X710*VLOOKUP(AG710,【参考】数式用4!$EY$3:$GF$106,MATCH(N710,【参考】数式用4!$EY$2:$GF$2,0))),"")</f>
        <v/>
      </c>
      <c r="AD710" s="462" t="str">
        <f t="shared" si="20"/>
        <v/>
      </c>
      <c r="AE710" s="420" t="str">
        <f t="shared" si="21"/>
        <v/>
      </c>
      <c r="AF710" s="333" t="str">
        <f>IF(O710="","",'別紙様式3-2（４・５月）'!O712&amp;'別紙様式3-2（４・５月）'!P712&amp;'別紙様式3-2（４・５月）'!Q712&amp;"から"&amp;O710)</f>
        <v/>
      </c>
      <c r="AG710" s="333" t="str">
        <f>IF(OR(W710="",W710="―"),"",'別紙様式3-2（４・５月）'!O712&amp;'別紙様式3-2（４・５月）'!P712&amp;'別紙様式3-2（４・５月）'!Q712&amp;"から"&amp;W710)</f>
        <v/>
      </c>
      <c r="AH710" s="306"/>
      <c r="AI710" s="306"/>
      <c r="AJ710" s="306"/>
      <c r="AK710" s="306"/>
      <c r="AL710" s="306"/>
      <c r="AM710" s="306"/>
      <c r="AN710" s="306"/>
      <c r="AO710" s="306"/>
    </row>
    <row r="711" spans="1:41" customFormat="1" ht="25" customHeight="1">
      <c r="A711" s="334">
        <v>692</v>
      </c>
      <c r="B711" s="909" t="str">
        <f>IF(基本情報入力シート!C750="","",基本情報入力シート!C750)</f>
        <v/>
      </c>
      <c r="C711" s="909"/>
      <c r="D711" s="909"/>
      <c r="E711" s="909"/>
      <c r="F711" s="909"/>
      <c r="G711" s="909"/>
      <c r="H711" s="909"/>
      <c r="I711" s="909"/>
      <c r="J711" s="325" t="str">
        <f>IF(基本情報入力シート!M750="","",基本情報入力シート!M750)</f>
        <v/>
      </c>
      <c r="K711" s="325" t="str">
        <f>IF(基本情報入力シート!R750="","",基本情報入力シート!R750)</f>
        <v/>
      </c>
      <c r="L711" s="325" t="str">
        <f>IF(基本情報入力シート!W750="","",基本情報入力シート!W750)</f>
        <v/>
      </c>
      <c r="M711" s="335" t="str">
        <f>IF(基本情報入力シート!X750="","",基本情報入力シート!X750)</f>
        <v/>
      </c>
      <c r="N711" s="339" t="str">
        <f>IF(基本情報入力シート!Y750="","",基本情報入力シート!Y750)</f>
        <v/>
      </c>
      <c r="O711" s="44"/>
      <c r="P711" s="1011"/>
      <c r="Q711" s="1011"/>
      <c r="R711" s="475" t="str">
        <f>IFERROR(IF(OR('別紙様式3-2（４・５月）'!Z713="ベア加算",'別紙様式3-2（４・５月）'!R713=""),"",P711*VLOOKUP(N711,【参考】数式用!$AD$2:$AH$37,MATCH(O711,【参考】数式用!$K$4:$N$4,0)+1,0)),"")</f>
        <v/>
      </c>
      <c r="S711" s="54"/>
      <c r="T711" s="1011"/>
      <c r="U711" s="1011"/>
      <c r="V711" s="483" t="str">
        <f>IFERROR(IF(AND('別紙様式3-2（４・５月）'!O713="",O711&lt;&gt;""),P711,P711*VLOOKUP(AF711,【参考】数式用4!$EY$3:$GF$106,MATCH(N711,【参考】数式用4!$EY$2:$GF$2,0))),"")</f>
        <v/>
      </c>
      <c r="W711" s="44"/>
      <c r="X711" s="464"/>
      <c r="Y711" s="992" t="str">
        <f>IFERROR(IF(OR('別紙様式3-2（４・５月）'!R713="",'別紙様式3-2（４・５月）'!Z713="ベア加算"),"",X711*VLOOKUP(N711,【参考】数式用!$AD$2:$AH$37,MATCH(W711,【参考】数式用!$K$4:$N$4,0)+1,0)),"")</f>
        <v/>
      </c>
      <c r="Z711" s="992"/>
      <c r="AA711" s="54"/>
      <c r="AB711" s="464"/>
      <c r="AC711" s="340" t="str">
        <f>IFERROR(IF(AND('別紙様式3-2（４・５月）'!O713="",W711&lt;&gt;"",W711&lt;&gt;"―"),X711,X711*VLOOKUP(AG711,【参考】数式用4!$EY$3:$GF$106,MATCH(N711,【参考】数式用4!$EY$2:$GF$2,0))),"")</f>
        <v/>
      </c>
      <c r="AD711" s="462" t="str">
        <f t="shared" si="20"/>
        <v/>
      </c>
      <c r="AE711" s="420" t="str">
        <f t="shared" si="21"/>
        <v/>
      </c>
      <c r="AF711" s="333" t="str">
        <f>IF(O711="","",'別紙様式3-2（４・５月）'!O713&amp;'別紙様式3-2（４・５月）'!P713&amp;'別紙様式3-2（４・５月）'!Q713&amp;"から"&amp;O711)</f>
        <v/>
      </c>
      <c r="AG711" s="333" t="str">
        <f>IF(OR(W711="",W711="―"),"",'別紙様式3-2（４・５月）'!O713&amp;'別紙様式3-2（４・５月）'!P713&amp;'別紙様式3-2（４・５月）'!Q713&amp;"から"&amp;W711)</f>
        <v/>
      </c>
      <c r="AH711" s="306"/>
      <c r="AI711" s="306"/>
      <c r="AJ711" s="306"/>
      <c r="AK711" s="306"/>
      <c r="AL711" s="306"/>
      <c r="AM711" s="306"/>
      <c r="AN711" s="306"/>
      <c r="AO711" s="306"/>
    </row>
    <row r="712" spans="1:41" customFormat="1" ht="25" customHeight="1">
      <c r="A712" s="334">
        <v>693</v>
      </c>
      <c r="B712" s="909" t="str">
        <f>IF(基本情報入力シート!C751="","",基本情報入力シート!C751)</f>
        <v/>
      </c>
      <c r="C712" s="909"/>
      <c r="D712" s="909"/>
      <c r="E712" s="909"/>
      <c r="F712" s="909"/>
      <c r="G712" s="909"/>
      <c r="H712" s="909"/>
      <c r="I712" s="909"/>
      <c r="J712" s="325" t="str">
        <f>IF(基本情報入力シート!M751="","",基本情報入力シート!M751)</f>
        <v/>
      </c>
      <c r="K712" s="325" t="str">
        <f>IF(基本情報入力シート!R751="","",基本情報入力シート!R751)</f>
        <v/>
      </c>
      <c r="L712" s="325" t="str">
        <f>IF(基本情報入力シート!W751="","",基本情報入力シート!W751)</f>
        <v/>
      </c>
      <c r="M712" s="335" t="str">
        <f>IF(基本情報入力シート!X751="","",基本情報入力シート!X751)</f>
        <v/>
      </c>
      <c r="N712" s="339" t="str">
        <f>IF(基本情報入力シート!Y751="","",基本情報入力シート!Y751)</f>
        <v/>
      </c>
      <c r="O712" s="44"/>
      <c r="P712" s="1011"/>
      <c r="Q712" s="1011"/>
      <c r="R712" s="475" t="str">
        <f>IFERROR(IF(OR('別紙様式3-2（４・５月）'!Z714="ベア加算",'別紙様式3-2（４・５月）'!R714=""),"",P712*VLOOKUP(N712,【参考】数式用!$AD$2:$AH$37,MATCH(O712,【参考】数式用!$K$4:$N$4,0)+1,0)),"")</f>
        <v/>
      </c>
      <c r="S712" s="54"/>
      <c r="T712" s="1011"/>
      <c r="U712" s="1011"/>
      <c r="V712" s="483" t="str">
        <f>IFERROR(IF(AND('別紙様式3-2（４・５月）'!O714="",O712&lt;&gt;""),P712,P712*VLOOKUP(AF712,【参考】数式用4!$EY$3:$GF$106,MATCH(N712,【参考】数式用4!$EY$2:$GF$2,0))),"")</f>
        <v/>
      </c>
      <c r="W712" s="44"/>
      <c r="X712" s="464"/>
      <c r="Y712" s="992" t="str">
        <f>IFERROR(IF(OR('別紙様式3-2（４・５月）'!R714="",'別紙様式3-2（４・５月）'!Z714="ベア加算"),"",X712*VLOOKUP(N712,【参考】数式用!$AD$2:$AH$37,MATCH(W712,【参考】数式用!$K$4:$N$4,0)+1,0)),"")</f>
        <v/>
      </c>
      <c r="Z712" s="992"/>
      <c r="AA712" s="54"/>
      <c r="AB712" s="464"/>
      <c r="AC712" s="340" t="str">
        <f>IFERROR(IF(AND('別紙様式3-2（４・５月）'!O714="",W712&lt;&gt;"",W712&lt;&gt;"―"),X712,X712*VLOOKUP(AG712,【参考】数式用4!$EY$3:$GF$106,MATCH(N712,【参考】数式用4!$EY$2:$GF$2,0))),"")</f>
        <v/>
      </c>
      <c r="AD712" s="462" t="str">
        <f t="shared" si="20"/>
        <v/>
      </c>
      <c r="AE712" s="420" t="str">
        <f t="shared" si="21"/>
        <v/>
      </c>
      <c r="AF712" s="333" t="str">
        <f>IF(O712="","",'別紙様式3-2（４・５月）'!O714&amp;'別紙様式3-2（４・５月）'!P714&amp;'別紙様式3-2（４・５月）'!Q714&amp;"から"&amp;O712)</f>
        <v/>
      </c>
      <c r="AG712" s="333" t="str">
        <f>IF(OR(W712="",W712="―"),"",'別紙様式3-2（４・５月）'!O714&amp;'別紙様式3-2（４・５月）'!P714&amp;'別紙様式3-2（４・５月）'!Q714&amp;"から"&amp;W712)</f>
        <v/>
      </c>
      <c r="AH712" s="306"/>
      <c r="AI712" s="306"/>
      <c r="AJ712" s="306"/>
      <c r="AK712" s="306"/>
      <c r="AL712" s="306"/>
      <c r="AM712" s="306"/>
      <c r="AN712" s="306"/>
      <c r="AO712" s="306"/>
    </row>
    <row r="713" spans="1:41" customFormat="1" ht="25" customHeight="1">
      <c r="A713" s="334">
        <v>694</v>
      </c>
      <c r="B713" s="909" t="str">
        <f>IF(基本情報入力シート!C752="","",基本情報入力シート!C752)</f>
        <v/>
      </c>
      <c r="C713" s="909"/>
      <c r="D713" s="909"/>
      <c r="E713" s="909"/>
      <c r="F713" s="909"/>
      <c r="G713" s="909"/>
      <c r="H713" s="909"/>
      <c r="I713" s="909"/>
      <c r="J713" s="325" t="str">
        <f>IF(基本情報入力シート!M752="","",基本情報入力シート!M752)</f>
        <v/>
      </c>
      <c r="K713" s="325" t="str">
        <f>IF(基本情報入力シート!R752="","",基本情報入力シート!R752)</f>
        <v/>
      </c>
      <c r="L713" s="325" t="str">
        <f>IF(基本情報入力シート!W752="","",基本情報入力シート!W752)</f>
        <v/>
      </c>
      <c r="M713" s="335" t="str">
        <f>IF(基本情報入力シート!X752="","",基本情報入力シート!X752)</f>
        <v/>
      </c>
      <c r="N713" s="339" t="str">
        <f>IF(基本情報入力シート!Y752="","",基本情報入力シート!Y752)</f>
        <v/>
      </c>
      <c r="O713" s="44"/>
      <c r="P713" s="1011"/>
      <c r="Q713" s="1011"/>
      <c r="R713" s="475" t="str">
        <f>IFERROR(IF(OR('別紙様式3-2（４・５月）'!Z715="ベア加算",'別紙様式3-2（４・５月）'!R715=""),"",P713*VLOOKUP(N713,【参考】数式用!$AD$2:$AH$37,MATCH(O713,【参考】数式用!$K$4:$N$4,0)+1,0)),"")</f>
        <v/>
      </c>
      <c r="S713" s="54"/>
      <c r="T713" s="1011"/>
      <c r="U713" s="1011"/>
      <c r="V713" s="483" t="str">
        <f>IFERROR(IF(AND('別紙様式3-2（４・５月）'!O715="",O713&lt;&gt;""),P713,P713*VLOOKUP(AF713,【参考】数式用4!$EY$3:$GF$106,MATCH(N713,【参考】数式用4!$EY$2:$GF$2,0))),"")</f>
        <v/>
      </c>
      <c r="W713" s="44"/>
      <c r="X713" s="464"/>
      <c r="Y713" s="992" t="str">
        <f>IFERROR(IF(OR('別紙様式3-2（４・５月）'!R715="",'別紙様式3-2（４・５月）'!Z715="ベア加算"),"",X713*VLOOKUP(N713,【参考】数式用!$AD$2:$AH$37,MATCH(W713,【参考】数式用!$K$4:$N$4,0)+1,0)),"")</f>
        <v/>
      </c>
      <c r="Z713" s="992"/>
      <c r="AA713" s="54"/>
      <c r="AB713" s="464"/>
      <c r="AC713" s="340" t="str">
        <f>IFERROR(IF(AND('別紙様式3-2（４・５月）'!O715="",W713&lt;&gt;"",W713&lt;&gt;"―"),X713,X713*VLOOKUP(AG713,【参考】数式用4!$EY$3:$GF$106,MATCH(N713,【参考】数式用4!$EY$2:$GF$2,0))),"")</f>
        <v/>
      </c>
      <c r="AD713" s="462" t="str">
        <f t="shared" si="20"/>
        <v/>
      </c>
      <c r="AE713" s="420" t="str">
        <f t="shared" si="21"/>
        <v/>
      </c>
      <c r="AF713" s="333" t="str">
        <f>IF(O713="","",'別紙様式3-2（４・５月）'!O715&amp;'別紙様式3-2（４・５月）'!P715&amp;'別紙様式3-2（４・５月）'!Q715&amp;"から"&amp;O713)</f>
        <v/>
      </c>
      <c r="AG713" s="333" t="str">
        <f>IF(OR(W713="",W713="―"),"",'別紙様式3-2（４・５月）'!O715&amp;'別紙様式3-2（４・５月）'!P715&amp;'別紙様式3-2（４・５月）'!Q715&amp;"から"&amp;W713)</f>
        <v/>
      </c>
      <c r="AH713" s="306"/>
      <c r="AI713" s="306"/>
      <c r="AJ713" s="306"/>
      <c r="AK713" s="306"/>
      <c r="AL713" s="306"/>
      <c r="AM713" s="306"/>
      <c r="AN713" s="306"/>
      <c r="AO713" s="306"/>
    </row>
    <row r="714" spans="1:41" s="324" customFormat="1" ht="25" customHeight="1">
      <c r="A714" s="469" t="s">
        <v>290</v>
      </c>
      <c r="B714" s="909" t="str">
        <f>IF(基本情報入力シート!C753="","",基本情報入力シート!C753)</f>
        <v/>
      </c>
      <c r="C714" s="909"/>
      <c r="D714" s="909"/>
      <c r="E714" s="909"/>
      <c r="F714" s="909"/>
      <c r="G714" s="909"/>
      <c r="H714" s="909"/>
      <c r="I714" s="909"/>
      <c r="J714" s="325" t="str">
        <f>IF(基本情報入力シート!M753="","",基本情報入力シート!M753)</f>
        <v/>
      </c>
      <c r="K714" s="325" t="str">
        <f>IF(基本情報入力シート!R753="","",基本情報入力シート!R753)</f>
        <v/>
      </c>
      <c r="L714" s="325" t="str">
        <f>IF(基本情報入力シート!W753="","",基本情報入力シート!W753)</f>
        <v/>
      </c>
      <c r="M714" s="335" t="str">
        <f>IF(基本情報入力シート!X753="","",基本情報入力シート!X753)</f>
        <v/>
      </c>
      <c r="N714" s="339" t="str">
        <f>IF(基本情報入力シート!Y753="","",基本情報入力シート!Y753)</f>
        <v/>
      </c>
      <c r="O714" s="44"/>
      <c r="P714" s="1011"/>
      <c r="Q714" s="1011"/>
      <c r="R714" s="475" t="str">
        <f>IFERROR(IF(OR('別紙様式3-2（４・５月）'!Z716="ベア加算",'別紙様式3-2（４・５月）'!R716=""),"",P714*VLOOKUP(N714,【参考】数式用!$AD$2:$AH$37,MATCH(O714,【参考】数式用!$K$4:$N$4,0)+1,0)),"")</f>
        <v/>
      </c>
      <c r="S714" s="54"/>
      <c r="T714" s="1011"/>
      <c r="U714" s="1011"/>
      <c r="V714" s="483" t="str">
        <f>IFERROR(IF(AND('別紙様式3-2（４・５月）'!O716="",O714&lt;&gt;""),P714,P714*VLOOKUP(AF714,【参考】数式用4!$EY$3:$GF$106,MATCH(N714,【参考】数式用4!$EY$2:$GF$2,0))),"")</f>
        <v/>
      </c>
      <c r="W714" s="44"/>
      <c r="X714" s="464"/>
      <c r="Y714" s="992" t="str">
        <f>IFERROR(IF(OR('別紙様式3-2（４・５月）'!R716="",'別紙様式3-2（４・５月）'!Z716="ベア加算"),"",X714*VLOOKUP(N714,【参考】数式用!$AD$2:$AH$37,MATCH(W714,【参考】数式用!$K$4:$N$4,0)+1,0)),"")</f>
        <v/>
      </c>
      <c r="Z714" s="992"/>
      <c r="AA714" s="54"/>
      <c r="AB714" s="464"/>
      <c r="AC714" s="340" t="str">
        <f>IFERROR(IF(AND('別紙様式3-2（４・５月）'!O716="",W714&lt;&gt;"",W714&lt;&gt;"―"),X714,X714*VLOOKUP(AG714,【参考】数式用4!$EY$3:$GF$106,MATCH(N714,【参考】数式用4!$EY$2:$GF$2,0))),"")</f>
        <v/>
      </c>
      <c r="AD714" s="462" t="str">
        <f t="shared" si="20"/>
        <v/>
      </c>
      <c r="AE714" s="420" t="str">
        <f t="shared" si="21"/>
        <v/>
      </c>
      <c r="AF714" s="419" t="str">
        <f>IF(O714="","",'別紙様式3-2（４・５月）'!O716&amp;'別紙様式3-2（４・５月）'!P716&amp;'別紙様式3-2（４・５月）'!Q716&amp;"から"&amp;O714)</f>
        <v/>
      </c>
      <c r="AG714" s="333" t="str">
        <f>IF(OR(W714="",W714="―"),"",'別紙様式3-2（４・５月）'!O716&amp;'別紙様式3-2（４・５月）'!P716&amp;'別紙様式3-2（４・５月）'!Q716&amp;"から"&amp;W714)</f>
        <v/>
      </c>
    </row>
    <row r="715" spans="1:41" ht="25" customHeight="1">
      <c r="A715" s="334">
        <v>695</v>
      </c>
      <c r="B715" s="909" t="str">
        <f>IF(基本情報入力シート!C754="","",基本情報入力シート!C754)</f>
        <v/>
      </c>
      <c r="C715" s="909"/>
      <c r="D715" s="909"/>
      <c r="E715" s="909"/>
      <c r="F715" s="909"/>
      <c r="G715" s="909"/>
      <c r="H715" s="909"/>
      <c r="I715" s="909"/>
      <c r="J715" s="325" t="str">
        <f>IF(基本情報入力シート!M754="","",基本情報入力シート!M754)</f>
        <v/>
      </c>
      <c r="K715" s="325" t="str">
        <f>IF(基本情報入力シート!R754="","",基本情報入力シート!R754)</f>
        <v/>
      </c>
      <c r="L715" s="325" t="str">
        <f>IF(基本情報入力シート!W754="","",基本情報入力シート!W754)</f>
        <v/>
      </c>
      <c r="M715" s="335" t="str">
        <f>IF(基本情報入力シート!X754="","",基本情報入力シート!X754)</f>
        <v/>
      </c>
      <c r="N715" s="339" t="str">
        <f>IF(基本情報入力シート!Y754="","",基本情報入力シート!Y754)</f>
        <v/>
      </c>
      <c r="O715" s="44"/>
      <c r="P715" s="1011"/>
      <c r="Q715" s="1011"/>
      <c r="R715" s="475" t="str">
        <f>IFERROR(IF(OR('別紙様式3-2（４・５月）'!Z717="ベア加算",'別紙様式3-2（４・５月）'!R717=""),"",P715*VLOOKUP(N715,【参考】数式用!$AD$2:$AH$37,MATCH(O715,【参考】数式用!$K$4:$N$4,0)+1,0)),"")</f>
        <v/>
      </c>
      <c r="S715" s="54"/>
      <c r="T715" s="1011"/>
      <c r="U715" s="1011"/>
      <c r="V715" s="483" t="str">
        <f>IFERROR(IF(AND('別紙様式3-2（４・５月）'!O717="",O715&lt;&gt;""),P715,P715*VLOOKUP(AF715,【参考】数式用4!$EY$3:$GF$106,MATCH(N715,【参考】数式用4!$EY$2:$GF$2,0))),"")</f>
        <v/>
      </c>
      <c r="W715" s="44"/>
      <c r="X715" s="464"/>
      <c r="Y715" s="992" t="str">
        <f>IFERROR(IF(OR('別紙様式3-2（４・５月）'!R717="",'別紙様式3-2（４・５月）'!Z717="ベア加算"),"",X715*VLOOKUP(N715,【参考】数式用!$AD$2:$AH$37,MATCH(W715,【参考】数式用!$K$4:$N$4,0)+1,0)),"")</f>
        <v/>
      </c>
      <c r="Z715" s="992"/>
      <c r="AA715" s="54"/>
      <c r="AB715" s="464"/>
      <c r="AC715" s="340" t="str">
        <f>IFERROR(IF(AND('別紙様式3-2（４・５月）'!O717="",W715&lt;&gt;"",W715&lt;&gt;"―"),X715,X715*VLOOKUP(AG715,【参考】数式用4!$EY$3:$GF$106,MATCH(N715,【参考】数式用4!$EY$2:$GF$2,0))),"")</f>
        <v/>
      </c>
      <c r="AD715" s="462" t="str">
        <f t="shared" si="20"/>
        <v/>
      </c>
      <c r="AE715" s="420" t="str">
        <f t="shared" si="21"/>
        <v/>
      </c>
      <c r="AF715" s="419" t="str">
        <f>IF(O715="","",'別紙様式3-2（４・５月）'!O717&amp;'別紙様式3-2（４・５月）'!P717&amp;'別紙様式3-2（４・５月）'!Q717&amp;"から"&amp;O715)</f>
        <v/>
      </c>
      <c r="AG715" s="333" t="str">
        <f>IF(OR(W715="",W715="―"),"",'別紙様式3-2（４・５月）'!O717&amp;'別紙様式3-2（４・５月）'!P717&amp;'別紙様式3-2（４・５月）'!Q717&amp;"から"&amp;W715)</f>
        <v/>
      </c>
    </row>
    <row r="716" spans="1:41" ht="25" customHeight="1">
      <c r="A716" s="334">
        <v>696</v>
      </c>
      <c r="B716" s="909" t="str">
        <f>IF(基本情報入力シート!C755="","",基本情報入力シート!C755)</f>
        <v/>
      </c>
      <c r="C716" s="909"/>
      <c r="D716" s="909"/>
      <c r="E716" s="909"/>
      <c r="F716" s="909"/>
      <c r="G716" s="909"/>
      <c r="H716" s="909"/>
      <c r="I716" s="909"/>
      <c r="J716" s="325" t="str">
        <f>IF(基本情報入力シート!M755="","",基本情報入力シート!M755)</f>
        <v/>
      </c>
      <c r="K716" s="325" t="str">
        <f>IF(基本情報入力シート!R755="","",基本情報入力シート!R755)</f>
        <v/>
      </c>
      <c r="L716" s="325" t="str">
        <f>IF(基本情報入力シート!W755="","",基本情報入力シート!W755)</f>
        <v/>
      </c>
      <c r="M716" s="335" t="str">
        <f>IF(基本情報入力シート!X755="","",基本情報入力シート!X755)</f>
        <v/>
      </c>
      <c r="N716" s="339" t="str">
        <f>IF(基本情報入力シート!Y755="","",基本情報入力シート!Y755)</f>
        <v/>
      </c>
      <c r="O716" s="44"/>
      <c r="P716" s="1011"/>
      <c r="Q716" s="1011"/>
      <c r="R716" s="475" t="str">
        <f>IFERROR(IF(OR('別紙様式3-2（４・５月）'!Z718="ベア加算",'別紙様式3-2（４・５月）'!R718=""),"",P716*VLOOKUP(N716,【参考】数式用!$AD$2:$AH$37,MATCH(O716,【参考】数式用!$K$4:$N$4,0)+1,0)),"")</f>
        <v/>
      </c>
      <c r="S716" s="54"/>
      <c r="T716" s="1011"/>
      <c r="U716" s="1011"/>
      <c r="V716" s="483" t="str">
        <f>IFERROR(IF(AND('別紙様式3-2（４・５月）'!O718="",O716&lt;&gt;""),P716,P716*VLOOKUP(AF716,【参考】数式用4!$EY$3:$GF$106,MATCH(N716,【参考】数式用4!$EY$2:$GF$2,0))),"")</f>
        <v/>
      </c>
      <c r="W716" s="44"/>
      <c r="X716" s="464"/>
      <c r="Y716" s="992" t="str">
        <f>IFERROR(IF(OR('別紙様式3-2（４・５月）'!R718="",'別紙様式3-2（４・５月）'!Z718="ベア加算"),"",X716*VLOOKUP(N716,【参考】数式用!$AD$2:$AH$37,MATCH(W716,【参考】数式用!$K$4:$N$4,0)+1,0)),"")</f>
        <v/>
      </c>
      <c r="Z716" s="992"/>
      <c r="AA716" s="54"/>
      <c r="AB716" s="464"/>
      <c r="AC716" s="340" t="str">
        <f>IFERROR(IF(AND('別紙様式3-2（４・５月）'!O718="",W716&lt;&gt;"",W716&lt;&gt;"―"),X716,X716*VLOOKUP(AG716,【参考】数式用4!$EY$3:$GF$106,MATCH(N716,【参考】数式用4!$EY$2:$GF$2,0))),"")</f>
        <v/>
      </c>
      <c r="AD716" s="462" t="str">
        <f t="shared" si="20"/>
        <v/>
      </c>
      <c r="AE716" s="420" t="str">
        <f t="shared" si="21"/>
        <v/>
      </c>
      <c r="AF716" s="419" t="str">
        <f>IF(O716="","",'別紙様式3-2（４・５月）'!O718&amp;'別紙様式3-2（４・５月）'!P718&amp;'別紙様式3-2（４・５月）'!Q718&amp;"から"&amp;O716)</f>
        <v/>
      </c>
      <c r="AG716" s="333" t="str">
        <f>IF(OR(W716="",W716="―"),"",'別紙様式3-2（４・５月）'!O718&amp;'別紙様式3-2（４・５月）'!P718&amp;'別紙様式3-2（４・５月）'!Q718&amp;"から"&amp;W716)</f>
        <v/>
      </c>
    </row>
    <row r="717" spans="1:41" ht="25" customHeight="1">
      <c r="A717" s="334">
        <v>697</v>
      </c>
      <c r="B717" s="909" t="str">
        <f>IF(基本情報入力シート!C756="","",基本情報入力シート!C756)</f>
        <v/>
      </c>
      <c r="C717" s="909"/>
      <c r="D717" s="909"/>
      <c r="E717" s="909"/>
      <c r="F717" s="909"/>
      <c r="G717" s="909"/>
      <c r="H717" s="909"/>
      <c r="I717" s="909"/>
      <c r="J717" s="325" t="str">
        <f>IF(基本情報入力シート!M756="","",基本情報入力シート!M756)</f>
        <v/>
      </c>
      <c r="K717" s="325" t="str">
        <f>IF(基本情報入力シート!R756="","",基本情報入力シート!R756)</f>
        <v/>
      </c>
      <c r="L717" s="325" t="str">
        <f>IF(基本情報入力シート!W756="","",基本情報入力シート!W756)</f>
        <v/>
      </c>
      <c r="M717" s="335" t="str">
        <f>IF(基本情報入力シート!X756="","",基本情報入力シート!X756)</f>
        <v/>
      </c>
      <c r="N717" s="339" t="str">
        <f>IF(基本情報入力シート!Y756="","",基本情報入力シート!Y756)</f>
        <v/>
      </c>
      <c r="O717" s="44"/>
      <c r="P717" s="1011"/>
      <c r="Q717" s="1011"/>
      <c r="R717" s="475" t="str">
        <f>IFERROR(IF(OR('別紙様式3-2（４・５月）'!Z719="ベア加算",'別紙様式3-2（４・５月）'!R719=""),"",P717*VLOOKUP(N717,【参考】数式用!$AD$2:$AH$37,MATCH(O717,【参考】数式用!$K$4:$N$4,0)+1,0)),"")</f>
        <v/>
      </c>
      <c r="S717" s="54"/>
      <c r="T717" s="1011"/>
      <c r="U717" s="1011"/>
      <c r="V717" s="483" t="str">
        <f>IFERROR(IF(AND('別紙様式3-2（４・５月）'!O719="",O717&lt;&gt;""),P717,P717*VLOOKUP(AF717,【参考】数式用4!$EY$3:$GF$106,MATCH(N717,【参考】数式用4!$EY$2:$GF$2,0))),"")</f>
        <v/>
      </c>
      <c r="W717" s="44"/>
      <c r="X717" s="464"/>
      <c r="Y717" s="992" t="str">
        <f>IFERROR(IF(OR('別紙様式3-2（４・５月）'!R719="",'別紙様式3-2（４・５月）'!Z719="ベア加算"),"",X717*VLOOKUP(N717,【参考】数式用!$AD$2:$AH$37,MATCH(W717,【参考】数式用!$K$4:$N$4,0)+1,0)),"")</f>
        <v/>
      </c>
      <c r="Z717" s="992"/>
      <c r="AA717" s="54"/>
      <c r="AB717" s="464"/>
      <c r="AC717" s="340" t="str">
        <f>IFERROR(IF(AND('別紙様式3-2（４・５月）'!O719="",W717&lt;&gt;"",W717&lt;&gt;"―"),X717,X717*VLOOKUP(AG717,【参考】数式用4!$EY$3:$GF$106,MATCH(N717,【参考】数式用4!$EY$2:$GF$2,0))),"")</f>
        <v/>
      </c>
      <c r="AD717" s="462" t="str">
        <f t="shared" si="20"/>
        <v/>
      </c>
      <c r="AE717" s="420" t="str">
        <f t="shared" si="21"/>
        <v/>
      </c>
      <c r="AF717" s="333" t="str">
        <f>IF(O717="","",'別紙様式3-2（４・５月）'!O719&amp;'別紙様式3-2（４・５月）'!P719&amp;'別紙様式3-2（４・５月）'!Q719&amp;"から"&amp;O717)</f>
        <v/>
      </c>
      <c r="AG717" s="333" t="str">
        <f>IF(OR(W717="",W717="―"),"",'別紙様式3-2（４・５月）'!O719&amp;'別紙様式3-2（４・５月）'!P719&amp;'別紙様式3-2（４・５月）'!Q719&amp;"から"&amp;W717)</f>
        <v/>
      </c>
    </row>
    <row r="718" spans="1:41" ht="25" customHeight="1">
      <c r="A718" s="334">
        <v>698</v>
      </c>
      <c r="B718" s="909" t="str">
        <f>IF(基本情報入力シート!C757="","",基本情報入力シート!C757)</f>
        <v/>
      </c>
      <c r="C718" s="909"/>
      <c r="D718" s="909"/>
      <c r="E718" s="909"/>
      <c r="F718" s="909"/>
      <c r="G718" s="909"/>
      <c r="H718" s="909"/>
      <c r="I718" s="909"/>
      <c r="J718" s="325" t="str">
        <f>IF(基本情報入力シート!M757="","",基本情報入力シート!M757)</f>
        <v/>
      </c>
      <c r="K718" s="325" t="str">
        <f>IF(基本情報入力シート!R757="","",基本情報入力シート!R757)</f>
        <v/>
      </c>
      <c r="L718" s="325" t="str">
        <f>IF(基本情報入力シート!W757="","",基本情報入力シート!W757)</f>
        <v/>
      </c>
      <c r="M718" s="335" t="str">
        <f>IF(基本情報入力シート!X757="","",基本情報入力シート!X757)</f>
        <v/>
      </c>
      <c r="N718" s="339" t="str">
        <f>IF(基本情報入力シート!Y757="","",基本情報入力シート!Y757)</f>
        <v/>
      </c>
      <c r="O718" s="44"/>
      <c r="P718" s="1011"/>
      <c r="Q718" s="1011"/>
      <c r="R718" s="475" t="str">
        <f>IFERROR(IF(OR('別紙様式3-2（４・５月）'!Z720="ベア加算",'別紙様式3-2（４・５月）'!R720=""),"",P718*VLOOKUP(N718,【参考】数式用!$AD$2:$AH$37,MATCH(O718,【参考】数式用!$K$4:$N$4,0)+1,0)),"")</f>
        <v/>
      </c>
      <c r="S718" s="54"/>
      <c r="T718" s="1011"/>
      <c r="U718" s="1011"/>
      <c r="V718" s="483" t="str">
        <f>IFERROR(IF(AND('別紙様式3-2（４・５月）'!O720="",O718&lt;&gt;""),P718,P718*VLOOKUP(AF718,【参考】数式用4!$EY$3:$GF$106,MATCH(N718,【参考】数式用4!$EY$2:$GF$2,0))),"")</f>
        <v/>
      </c>
      <c r="W718" s="44"/>
      <c r="X718" s="464"/>
      <c r="Y718" s="992" t="str">
        <f>IFERROR(IF(OR('別紙様式3-2（４・５月）'!R720="",'別紙様式3-2（４・５月）'!Z720="ベア加算"),"",X718*VLOOKUP(N718,【参考】数式用!$AD$2:$AH$37,MATCH(W718,【参考】数式用!$K$4:$N$4,0)+1,0)),"")</f>
        <v/>
      </c>
      <c r="Z718" s="992"/>
      <c r="AA718" s="54"/>
      <c r="AB718" s="464"/>
      <c r="AC718" s="340" t="str">
        <f>IFERROR(IF(AND('別紙様式3-2（４・５月）'!O720="",W718&lt;&gt;"",W718&lt;&gt;"―"),X718,X718*VLOOKUP(AG718,【参考】数式用4!$EY$3:$GF$106,MATCH(N718,【参考】数式用4!$EY$2:$GF$2,0))),"")</f>
        <v/>
      </c>
      <c r="AD718" s="462" t="str">
        <f t="shared" si="20"/>
        <v/>
      </c>
      <c r="AE718" s="420" t="str">
        <f t="shared" si="21"/>
        <v/>
      </c>
      <c r="AF718" s="333" t="str">
        <f>IF(O718="","",'別紙様式3-2（４・５月）'!O720&amp;'別紙様式3-2（４・５月）'!P720&amp;'別紙様式3-2（４・５月）'!Q720&amp;"から"&amp;O718)</f>
        <v/>
      </c>
      <c r="AG718" s="333" t="str">
        <f>IF(OR(W718="",W718="―"),"",'別紙様式3-2（４・５月）'!O720&amp;'別紙様式3-2（４・５月）'!P720&amp;'別紙様式3-2（４・５月）'!Q720&amp;"から"&amp;W718)</f>
        <v/>
      </c>
    </row>
    <row r="719" spans="1:41" ht="25" customHeight="1">
      <c r="A719" s="334">
        <v>699</v>
      </c>
      <c r="B719" s="909" t="str">
        <f>IF(基本情報入力シート!C758="","",基本情報入力シート!C758)</f>
        <v/>
      </c>
      <c r="C719" s="909"/>
      <c r="D719" s="909"/>
      <c r="E719" s="909"/>
      <c r="F719" s="909"/>
      <c r="G719" s="909"/>
      <c r="H719" s="909"/>
      <c r="I719" s="909"/>
      <c r="J719" s="325" t="str">
        <f>IF(基本情報入力シート!M758="","",基本情報入力シート!M758)</f>
        <v/>
      </c>
      <c r="K719" s="325" t="str">
        <f>IF(基本情報入力シート!R758="","",基本情報入力シート!R758)</f>
        <v/>
      </c>
      <c r="L719" s="325" t="str">
        <f>IF(基本情報入力シート!W758="","",基本情報入力シート!W758)</f>
        <v/>
      </c>
      <c r="M719" s="335" t="str">
        <f>IF(基本情報入力シート!X758="","",基本情報入力シート!X758)</f>
        <v/>
      </c>
      <c r="N719" s="339" t="str">
        <f>IF(基本情報入力シート!Y758="","",基本情報入力シート!Y758)</f>
        <v/>
      </c>
      <c r="O719" s="44"/>
      <c r="P719" s="1011"/>
      <c r="Q719" s="1011"/>
      <c r="R719" s="475" t="str">
        <f>IFERROR(IF(OR('別紙様式3-2（４・５月）'!Z721="ベア加算",'別紙様式3-2（４・５月）'!R721=""),"",P719*VLOOKUP(N719,【参考】数式用!$AD$2:$AH$37,MATCH(O719,【参考】数式用!$K$4:$N$4,0)+1,0)),"")</f>
        <v/>
      </c>
      <c r="S719" s="54"/>
      <c r="T719" s="1011"/>
      <c r="U719" s="1011"/>
      <c r="V719" s="483" t="str">
        <f>IFERROR(IF(AND('別紙様式3-2（４・５月）'!O721="",O719&lt;&gt;""),P719,P719*VLOOKUP(AF719,【参考】数式用4!$EY$3:$GF$106,MATCH(N719,【参考】数式用4!$EY$2:$GF$2,0))),"")</f>
        <v/>
      </c>
      <c r="W719" s="44"/>
      <c r="X719" s="464"/>
      <c r="Y719" s="992" t="str">
        <f>IFERROR(IF(OR('別紙様式3-2（４・５月）'!R721="",'別紙様式3-2（４・５月）'!Z721="ベア加算"),"",X719*VLOOKUP(N719,【参考】数式用!$AD$2:$AH$37,MATCH(W719,【参考】数式用!$K$4:$N$4,0)+1,0)),"")</f>
        <v/>
      </c>
      <c r="Z719" s="992"/>
      <c r="AA719" s="54"/>
      <c r="AB719" s="464"/>
      <c r="AC719" s="340" t="str">
        <f>IFERROR(IF(AND('別紙様式3-2（４・５月）'!O721="",W719&lt;&gt;"",W719&lt;&gt;"―"),X719,X719*VLOOKUP(AG719,【参考】数式用4!$EY$3:$GF$106,MATCH(N719,【参考】数式用4!$EY$2:$GF$2,0))),"")</f>
        <v/>
      </c>
      <c r="AD719" s="462" t="str">
        <f t="shared" ref="AD719:AD782" si="22">IF(OR(O719="新加算Ⅰ",O719="新加算Ⅱ",O719="新加算Ⅴ（１）",O719="新加算Ⅴ（２）",O719="新加算Ⅴ（３）",O719="新加算Ⅴ（４）",O719="新加算Ⅴ（５）",O719="新加算Ⅴ（６）",O719="新加算Ⅴ（７）",O719="新加算Ⅴ（９）",O719="新加算Ⅴ（10）",O719="新加算Ⅴ（12）"),1,"")</f>
        <v/>
      </c>
      <c r="AE719" s="420" t="str">
        <f t="shared" ref="AE719:AE782" si="23">IF(OR(W719="新加算Ⅰ",W719="新加算Ⅱ"),1,"")</f>
        <v/>
      </c>
      <c r="AF719" s="333" t="str">
        <f>IF(O719="","",'別紙様式3-2（４・５月）'!O721&amp;'別紙様式3-2（４・５月）'!P721&amp;'別紙様式3-2（４・５月）'!Q721&amp;"から"&amp;O719)</f>
        <v/>
      </c>
      <c r="AG719" s="333" t="str">
        <f>IF(OR(W719="",W719="―"),"",'別紙様式3-2（４・５月）'!O721&amp;'別紙様式3-2（４・５月）'!P721&amp;'別紙様式3-2（４・５月）'!Q721&amp;"から"&amp;W719)</f>
        <v/>
      </c>
    </row>
    <row r="720" spans="1:41" ht="25" customHeight="1">
      <c r="A720" s="334">
        <v>700</v>
      </c>
      <c r="B720" s="909" t="str">
        <f>IF(基本情報入力シート!C759="","",基本情報入力シート!C759)</f>
        <v/>
      </c>
      <c r="C720" s="909"/>
      <c r="D720" s="909"/>
      <c r="E720" s="909"/>
      <c r="F720" s="909"/>
      <c r="G720" s="909"/>
      <c r="H720" s="909"/>
      <c r="I720" s="909"/>
      <c r="J720" s="325" t="str">
        <f>IF(基本情報入力シート!M759="","",基本情報入力シート!M759)</f>
        <v/>
      </c>
      <c r="K720" s="325" t="str">
        <f>IF(基本情報入力シート!R759="","",基本情報入力シート!R759)</f>
        <v/>
      </c>
      <c r="L720" s="325" t="str">
        <f>IF(基本情報入力シート!W759="","",基本情報入力シート!W759)</f>
        <v/>
      </c>
      <c r="M720" s="335" t="str">
        <f>IF(基本情報入力シート!X759="","",基本情報入力シート!X759)</f>
        <v/>
      </c>
      <c r="N720" s="339" t="str">
        <f>IF(基本情報入力シート!Y759="","",基本情報入力シート!Y759)</f>
        <v/>
      </c>
      <c r="O720" s="44"/>
      <c r="P720" s="1011"/>
      <c r="Q720" s="1011"/>
      <c r="R720" s="475" t="str">
        <f>IFERROR(IF(OR('別紙様式3-2（４・５月）'!Z722="ベア加算",'別紙様式3-2（４・５月）'!R722=""),"",P720*VLOOKUP(N720,【参考】数式用!$AD$2:$AH$37,MATCH(O720,【参考】数式用!$K$4:$N$4,0)+1,0)),"")</f>
        <v/>
      </c>
      <c r="S720" s="54"/>
      <c r="T720" s="1011"/>
      <c r="U720" s="1011"/>
      <c r="V720" s="483" t="str">
        <f>IFERROR(IF(AND('別紙様式3-2（４・５月）'!O722="",O720&lt;&gt;""),P720,P720*VLOOKUP(AF720,【参考】数式用4!$EY$3:$GF$106,MATCH(N720,【参考】数式用4!$EY$2:$GF$2,0))),"")</f>
        <v/>
      </c>
      <c r="W720" s="44"/>
      <c r="X720" s="464"/>
      <c r="Y720" s="992" t="str">
        <f>IFERROR(IF(OR('別紙様式3-2（４・５月）'!R722="",'別紙様式3-2（４・５月）'!Z722="ベア加算"),"",X720*VLOOKUP(N720,【参考】数式用!$AD$2:$AH$37,MATCH(W720,【参考】数式用!$K$4:$N$4,0)+1,0)),"")</f>
        <v/>
      </c>
      <c r="Z720" s="992"/>
      <c r="AA720" s="54"/>
      <c r="AB720" s="464"/>
      <c r="AC720" s="340" t="str">
        <f>IFERROR(IF(AND('別紙様式3-2（４・５月）'!O722="",W720&lt;&gt;"",W720&lt;&gt;"―"),X720,X720*VLOOKUP(AG720,【参考】数式用4!$EY$3:$GF$106,MATCH(N720,【参考】数式用4!$EY$2:$GF$2,0))),"")</f>
        <v/>
      </c>
      <c r="AD720" s="462" t="str">
        <f t="shared" si="22"/>
        <v/>
      </c>
      <c r="AE720" s="420" t="str">
        <f t="shared" si="23"/>
        <v/>
      </c>
      <c r="AF720" s="333" t="str">
        <f>IF(O720="","",'別紙様式3-2（４・５月）'!O722&amp;'別紙様式3-2（４・５月）'!P722&amp;'別紙様式3-2（４・５月）'!Q722&amp;"から"&amp;O720)</f>
        <v/>
      </c>
      <c r="AG720" s="333" t="str">
        <f>IF(OR(W720="",W720="―"),"",'別紙様式3-2（４・５月）'!O722&amp;'別紙様式3-2（４・５月）'!P722&amp;'別紙様式3-2（４・５月）'!Q722&amp;"から"&amp;W720)</f>
        <v/>
      </c>
    </row>
    <row r="721" spans="1:41" ht="25" customHeight="1">
      <c r="A721" s="334">
        <v>701</v>
      </c>
      <c r="B721" s="909" t="str">
        <f>IF(基本情報入力シート!C760="","",基本情報入力シート!C760)</f>
        <v/>
      </c>
      <c r="C721" s="909"/>
      <c r="D721" s="909"/>
      <c r="E721" s="909"/>
      <c r="F721" s="909"/>
      <c r="G721" s="909"/>
      <c r="H721" s="909"/>
      <c r="I721" s="909"/>
      <c r="J721" s="325" t="str">
        <f>IF(基本情報入力シート!M760="","",基本情報入力シート!M760)</f>
        <v/>
      </c>
      <c r="K721" s="325" t="str">
        <f>IF(基本情報入力シート!R760="","",基本情報入力シート!R760)</f>
        <v/>
      </c>
      <c r="L721" s="325" t="str">
        <f>IF(基本情報入力シート!W760="","",基本情報入力シート!W760)</f>
        <v/>
      </c>
      <c r="M721" s="335" t="str">
        <f>IF(基本情報入力シート!X760="","",基本情報入力シート!X760)</f>
        <v/>
      </c>
      <c r="N721" s="339" t="str">
        <f>IF(基本情報入力シート!Y760="","",基本情報入力シート!Y760)</f>
        <v/>
      </c>
      <c r="O721" s="44"/>
      <c r="P721" s="1011"/>
      <c r="Q721" s="1011"/>
      <c r="R721" s="475" t="str">
        <f>IFERROR(IF(OR('別紙様式3-2（４・５月）'!Z723="ベア加算",'別紙様式3-2（４・５月）'!R723=""),"",P721*VLOOKUP(N721,【参考】数式用!$AD$2:$AH$37,MATCH(O721,【参考】数式用!$K$4:$N$4,0)+1,0)),"")</f>
        <v/>
      </c>
      <c r="S721" s="54"/>
      <c r="T721" s="1011"/>
      <c r="U721" s="1011"/>
      <c r="V721" s="483" t="str">
        <f>IFERROR(IF(AND('別紙様式3-2（４・５月）'!O723="",O721&lt;&gt;""),P721,P721*VLOOKUP(AF721,【参考】数式用4!$EY$3:$GF$106,MATCH(N721,【参考】数式用4!$EY$2:$GF$2,0))),"")</f>
        <v/>
      </c>
      <c r="W721" s="44"/>
      <c r="X721" s="464"/>
      <c r="Y721" s="992" t="str">
        <f>IFERROR(IF(OR('別紙様式3-2（４・５月）'!R723="",'別紙様式3-2（４・５月）'!Z723="ベア加算"),"",X721*VLOOKUP(N721,【参考】数式用!$AD$2:$AH$37,MATCH(W721,【参考】数式用!$K$4:$N$4,0)+1,0)),"")</f>
        <v/>
      </c>
      <c r="Z721" s="992"/>
      <c r="AA721" s="54"/>
      <c r="AB721" s="464"/>
      <c r="AC721" s="340" t="str">
        <f>IFERROR(IF(AND('別紙様式3-2（４・５月）'!O723="",W721&lt;&gt;"",W721&lt;&gt;"―"),X721,X721*VLOOKUP(AG721,【参考】数式用4!$EY$3:$GF$106,MATCH(N721,【参考】数式用4!$EY$2:$GF$2,0))),"")</f>
        <v/>
      </c>
      <c r="AD721" s="462" t="str">
        <f t="shared" si="22"/>
        <v/>
      </c>
      <c r="AE721" s="420" t="str">
        <f t="shared" si="23"/>
        <v/>
      </c>
      <c r="AF721" s="333" t="str">
        <f>IF(O721="","",'別紙様式3-2（４・５月）'!O723&amp;'別紙様式3-2（４・５月）'!P723&amp;'別紙様式3-2（４・５月）'!Q723&amp;"から"&amp;O721)</f>
        <v/>
      </c>
      <c r="AG721" s="333" t="str">
        <f>IF(OR(W721="",W721="―"),"",'別紙様式3-2（４・５月）'!O723&amp;'別紙様式3-2（４・５月）'!P723&amp;'別紙様式3-2（４・５月）'!Q723&amp;"から"&amp;W721)</f>
        <v/>
      </c>
    </row>
    <row r="722" spans="1:41" ht="25" customHeight="1">
      <c r="A722" s="334">
        <v>702</v>
      </c>
      <c r="B722" s="909" t="str">
        <f>IF(基本情報入力シート!C761="","",基本情報入力シート!C761)</f>
        <v/>
      </c>
      <c r="C722" s="909"/>
      <c r="D722" s="909"/>
      <c r="E722" s="909"/>
      <c r="F722" s="909"/>
      <c r="G722" s="909"/>
      <c r="H722" s="909"/>
      <c r="I722" s="909"/>
      <c r="J722" s="325" t="str">
        <f>IF(基本情報入力シート!M761="","",基本情報入力シート!M761)</f>
        <v/>
      </c>
      <c r="K722" s="325" t="str">
        <f>IF(基本情報入力シート!R761="","",基本情報入力シート!R761)</f>
        <v/>
      </c>
      <c r="L722" s="325" t="str">
        <f>IF(基本情報入力シート!W761="","",基本情報入力シート!W761)</f>
        <v/>
      </c>
      <c r="M722" s="335" t="str">
        <f>IF(基本情報入力シート!X761="","",基本情報入力シート!X761)</f>
        <v/>
      </c>
      <c r="N722" s="339" t="str">
        <f>IF(基本情報入力シート!Y761="","",基本情報入力シート!Y761)</f>
        <v/>
      </c>
      <c r="O722" s="44"/>
      <c r="P722" s="1011"/>
      <c r="Q722" s="1011"/>
      <c r="R722" s="475" t="str">
        <f>IFERROR(IF(OR('別紙様式3-2（４・５月）'!Z724="ベア加算",'別紙様式3-2（４・５月）'!R724=""),"",P722*VLOOKUP(N722,【参考】数式用!$AD$2:$AH$37,MATCH(O722,【参考】数式用!$K$4:$N$4,0)+1,0)),"")</f>
        <v/>
      </c>
      <c r="S722" s="54"/>
      <c r="T722" s="1011"/>
      <c r="U722" s="1011"/>
      <c r="V722" s="483" t="str">
        <f>IFERROR(IF(AND('別紙様式3-2（４・５月）'!O724="",O722&lt;&gt;""),P722,P722*VLOOKUP(AF722,【参考】数式用4!$EY$3:$GF$106,MATCH(N722,【参考】数式用4!$EY$2:$GF$2,0))),"")</f>
        <v/>
      </c>
      <c r="W722" s="44"/>
      <c r="X722" s="464"/>
      <c r="Y722" s="992" t="str">
        <f>IFERROR(IF(OR('別紙様式3-2（４・５月）'!R724="",'別紙様式3-2（４・５月）'!Z724="ベア加算"),"",X722*VLOOKUP(N722,【参考】数式用!$AD$2:$AH$37,MATCH(W722,【参考】数式用!$K$4:$N$4,0)+1,0)),"")</f>
        <v/>
      </c>
      <c r="Z722" s="992"/>
      <c r="AA722" s="54"/>
      <c r="AB722" s="464"/>
      <c r="AC722" s="340" t="str">
        <f>IFERROR(IF(AND('別紙様式3-2（４・５月）'!O724="",W722&lt;&gt;"",W722&lt;&gt;"―"),X722,X722*VLOOKUP(AG722,【参考】数式用4!$EY$3:$GF$106,MATCH(N722,【参考】数式用4!$EY$2:$GF$2,0))),"")</f>
        <v/>
      </c>
      <c r="AD722" s="462" t="str">
        <f t="shared" si="22"/>
        <v/>
      </c>
      <c r="AE722" s="420" t="str">
        <f t="shared" si="23"/>
        <v/>
      </c>
      <c r="AF722" s="333" t="str">
        <f>IF(O722="","",'別紙様式3-2（４・５月）'!O724&amp;'別紙様式3-2（４・５月）'!P724&amp;'別紙様式3-2（４・５月）'!Q724&amp;"から"&amp;O722)</f>
        <v/>
      </c>
      <c r="AG722" s="333" t="str">
        <f>IF(OR(W722="",W722="―"),"",'別紙様式3-2（４・５月）'!O724&amp;'別紙様式3-2（４・５月）'!P724&amp;'別紙様式3-2（４・５月）'!Q724&amp;"から"&amp;W722)</f>
        <v/>
      </c>
    </row>
    <row r="723" spans="1:41" ht="25" customHeight="1">
      <c r="A723" s="334">
        <v>703</v>
      </c>
      <c r="B723" s="909" t="str">
        <f>IF(基本情報入力シート!C762="","",基本情報入力シート!C762)</f>
        <v/>
      </c>
      <c r="C723" s="909"/>
      <c r="D723" s="909"/>
      <c r="E723" s="909"/>
      <c r="F723" s="909"/>
      <c r="G723" s="909"/>
      <c r="H723" s="909"/>
      <c r="I723" s="909"/>
      <c r="J723" s="325" t="str">
        <f>IF(基本情報入力シート!M762="","",基本情報入力シート!M762)</f>
        <v/>
      </c>
      <c r="K723" s="325" t="str">
        <f>IF(基本情報入力シート!R762="","",基本情報入力シート!R762)</f>
        <v/>
      </c>
      <c r="L723" s="325" t="str">
        <f>IF(基本情報入力シート!W762="","",基本情報入力シート!W762)</f>
        <v/>
      </c>
      <c r="M723" s="335" t="str">
        <f>IF(基本情報入力シート!X762="","",基本情報入力シート!X762)</f>
        <v/>
      </c>
      <c r="N723" s="339" t="str">
        <f>IF(基本情報入力シート!Y762="","",基本情報入力シート!Y762)</f>
        <v/>
      </c>
      <c r="O723" s="44"/>
      <c r="P723" s="1011"/>
      <c r="Q723" s="1011"/>
      <c r="R723" s="475" t="str">
        <f>IFERROR(IF(OR('別紙様式3-2（４・５月）'!Z725="ベア加算",'別紙様式3-2（４・５月）'!R725=""),"",P723*VLOOKUP(N723,【参考】数式用!$AD$2:$AH$37,MATCH(O723,【参考】数式用!$K$4:$N$4,0)+1,0)),"")</f>
        <v/>
      </c>
      <c r="S723" s="54"/>
      <c r="T723" s="1011"/>
      <c r="U723" s="1011"/>
      <c r="V723" s="483" t="str">
        <f>IFERROR(IF(AND('別紙様式3-2（４・５月）'!O725="",O723&lt;&gt;""),P723,P723*VLOOKUP(AF723,【参考】数式用4!$EY$3:$GF$106,MATCH(N723,【参考】数式用4!$EY$2:$GF$2,0))),"")</f>
        <v/>
      </c>
      <c r="W723" s="44"/>
      <c r="X723" s="464"/>
      <c r="Y723" s="992" t="str">
        <f>IFERROR(IF(OR('別紙様式3-2（４・５月）'!R725="",'別紙様式3-2（４・５月）'!Z725="ベア加算"),"",X723*VLOOKUP(N723,【参考】数式用!$AD$2:$AH$37,MATCH(W723,【参考】数式用!$K$4:$N$4,0)+1,0)),"")</f>
        <v/>
      </c>
      <c r="Z723" s="992"/>
      <c r="AA723" s="54"/>
      <c r="AB723" s="464"/>
      <c r="AC723" s="340" t="str">
        <f>IFERROR(IF(AND('別紙様式3-2（４・５月）'!O725="",W723&lt;&gt;"",W723&lt;&gt;"―"),X723,X723*VLOOKUP(AG723,【参考】数式用4!$EY$3:$GF$106,MATCH(N723,【参考】数式用4!$EY$2:$GF$2,0))),"")</f>
        <v/>
      </c>
      <c r="AD723" s="462" t="str">
        <f t="shared" si="22"/>
        <v/>
      </c>
      <c r="AE723" s="420" t="str">
        <f t="shared" si="23"/>
        <v/>
      </c>
      <c r="AF723" s="333" t="str">
        <f>IF(O723="","",'別紙様式3-2（４・５月）'!O725&amp;'別紙様式3-2（４・５月）'!P725&amp;'別紙様式3-2（４・５月）'!Q725&amp;"から"&amp;O723)</f>
        <v/>
      </c>
      <c r="AG723" s="333" t="str">
        <f>IF(OR(W723="",W723="―"),"",'別紙様式3-2（４・５月）'!O725&amp;'別紙様式3-2（４・５月）'!P725&amp;'別紙様式3-2（４・５月）'!Q725&amp;"から"&amp;W723)</f>
        <v/>
      </c>
    </row>
    <row r="724" spans="1:41" ht="25" customHeight="1">
      <c r="A724" s="334">
        <v>704</v>
      </c>
      <c r="B724" s="909" t="str">
        <f>IF(基本情報入力シート!C763="","",基本情報入力シート!C763)</f>
        <v/>
      </c>
      <c r="C724" s="909"/>
      <c r="D724" s="909"/>
      <c r="E724" s="909"/>
      <c r="F724" s="909"/>
      <c r="G724" s="909"/>
      <c r="H724" s="909"/>
      <c r="I724" s="909"/>
      <c r="J724" s="325" t="str">
        <f>IF(基本情報入力シート!M763="","",基本情報入力シート!M763)</f>
        <v/>
      </c>
      <c r="K724" s="325" t="str">
        <f>IF(基本情報入力シート!R763="","",基本情報入力シート!R763)</f>
        <v/>
      </c>
      <c r="L724" s="325" t="str">
        <f>IF(基本情報入力シート!W763="","",基本情報入力シート!W763)</f>
        <v/>
      </c>
      <c r="M724" s="335" t="str">
        <f>IF(基本情報入力シート!X763="","",基本情報入力シート!X763)</f>
        <v/>
      </c>
      <c r="N724" s="339" t="str">
        <f>IF(基本情報入力シート!Y763="","",基本情報入力シート!Y763)</f>
        <v/>
      </c>
      <c r="O724" s="44"/>
      <c r="P724" s="1011"/>
      <c r="Q724" s="1011"/>
      <c r="R724" s="475" t="str">
        <f>IFERROR(IF(OR('別紙様式3-2（４・５月）'!Z726="ベア加算",'別紙様式3-2（４・５月）'!R726=""),"",P724*VLOOKUP(N724,【参考】数式用!$AD$2:$AH$37,MATCH(O724,【参考】数式用!$K$4:$N$4,0)+1,0)),"")</f>
        <v/>
      </c>
      <c r="S724" s="54"/>
      <c r="T724" s="1011"/>
      <c r="U724" s="1011"/>
      <c r="V724" s="483" t="str">
        <f>IFERROR(IF(AND('別紙様式3-2（４・５月）'!O726="",O724&lt;&gt;""),P724,P724*VLOOKUP(AF724,【参考】数式用4!$EY$3:$GF$106,MATCH(N724,【参考】数式用4!$EY$2:$GF$2,0))),"")</f>
        <v/>
      </c>
      <c r="W724" s="44"/>
      <c r="X724" s="464"/>
      <c r="Y724" s="992" t="str">
        <f>IFERROR(IF(OR('別紙様式3-2（４・５月）'!R726="",'別紙様式3-2（４・５月）'!Z726="ベア加算"),"",X724*VLOOKUP(N724,【参考】数式用!$AD$2:$AH$37,MATCH(W724,【参考】数式用!$K$4:$N$4,0)+1,0)),"")</f>
        <v/>
      </c>
      <c r="Z724" s="992"/>
      <c r="AA724" s="54"/>
      <c r="AB724" s="464"/>
      <c r="AC724" s="340" t="str">
        <f>IFERROR(IF(AND('別紙様式3-2（４・５月）'!O726="",W724&lt;&gt;"",W724&lt;&gt;"―"),X724,X724*VLOOKUP(AG724,【参考】数式用4!$EY$3:$GF$106,MATCH(N724,【参考】数式用4!$EY$2:$GF$2,0))),"")</f>
        <v/>
      </c>
      <c r="AD724" s="462" t="str">
        <f t="shared" si="22"/>
        <v/>
      </c>
      <c r="AE724" s="420" t="str">
        <f t="shared" si="23"/>
        <v/>
      </c>
      <c r="AF724" s="333" t="str">
        <f>IF(O724="","",'別紙様式3-2（４・５月）'!O726&amp;'別紙様式3-2（４・５月）'!P726&amp;'別紙様式3-2（４・５月）'!Q726&amp;"から"&amp;O724)</f>
        <v/>
      </c>
      <c r="AG724" s="333" t="str">
        <f>IF(OR(W724="",W724="―"),"",'別紙様式3-2（４・５月）'!O726&amp;'別紙様式3-2（４・５月）'!P726&amp;'別紙様式3-2（４・５月）'!Q726&amp;"から"&amp;W724)</f>
        <v/>
      </c>
    </row>
    <row r="725" spans="1:41" ht="25" customHeight="1">
      <c r="A725" s="334">
        <v>705</v>
      </c>
      <c r="B725" s="909" t="str">
        <f>IF(基本情報入力シート!C764="","",基本情報入力シート!C764)</f>
        <v/>
      </c>
      <c r="C725" s="909"/>
      <c r="D725" s="909"/>
      <c r="E725" s="909"/>
      <c r="F725" s="909"/>
      <c r="G725" s="909"/>
      <c r="H725" s="909"/>
      <c r="I725" s="909"/>
      <c r="J725" s="325" t="str">
        <f>IF(基本情報入力シート!M764="","",基本情報入力シート!M764)</f>
        <v/>
      </c>
      <c r="K725" s="325" t="str">
        <f>IF(基本情報入力シート!R764="","",基本情報入力シート!R764)</f>
        <v/>
      </c>
      <c r="L725" s="325" t="str">
        <f>IF(基本情報入力シート!W764="","",基本情報入力シート!W764)</f>
        <v/>
      </c>
      <c r="M725" s="335" t="str">
        <f>IF(基本情報入力シート!X764="","",基本情報入力シート!X764)</f>
        <v/>
      </c>
      <c r="N725" s="339" t="str">
        <f>IF(基本情報入力シート!Y764="","",基本情報入力シート!Y764)</f>
        <v/>
      </c>
      <c r="O725" s="44"/>
      <c r="P725" s="1011"/>
      <c r="Q725" s="1011"/>
      <c r="R725" s="475" t="str">
        <f>IFERROR(IF(OR('別紙様式3-2（４・５月）'!Z727="ベア加算",'別紙様式3-2（４・５月）'!R727=""),"",P725*VLOOKUP(N725,【参考】数式用!$AD$2:$AH$37,MATCH(O725,【参考】数式用!$K$4:$N$4,0)+1,0)),"")</f>
        <v/>
      </c>
      <c r="S725" s="54"/>
      <c r="T725" s="1011"/>
      <c r="U725" s="1011"/>
      <c r="V725" s="483" t="str">
        <f>IFERROR(IF(AND('別紙様式3-2（４・５月）'!O727="",O725&lt;&gt;""),P725,P725*VLOOKUP(AF725,【参考】数式用4!$EY$3:$GF$106,MATCH(N725,【参考】数式用4!$EY$2:$GF$2,0))),"")</f>
        <v/>
      </c>
      <c r="W725" s="44"/>
      <c r="X725" s="464"/>
      <c r="Y725" s="992" t="str">
        <f>IFERROR(IF(OR('別紙様式3-2（４・５月）'!R727="",'別紙様式3-2（４・５月）'!Z727="ベア加算"),"",X725*VLOOKUP(N725,【参考】数式用!$AD$2:$AH$37,MATCH(W725,【参考】数式用!$K$4:$N$4,0)+1,0)),"")</f>
        <v/>
      </c>
      <c r="Z725" s="992"/>
      <c r="AA725" s="54"/>
      <c r="AB725" s="464"/>
      <c r="AC725" s="340" t="str">
        <f>IFERROR(IF(AND('別紙様式3-2（４・５月）'!O727="",W725&lt;&gt;"",W725&lt;&gt;"―"),X725,X725*VLOOKUP(AG725,【参考】数式用4!$EY$3:$GF$106,MATCH(N725,【参考】数式用4!$EY$2:$GF$2,0))),"")</f>
        <v/>
      </c>
      <c r="AD725" s="462" t="str">
        <f t="shared" si="22"/>
        <v/>
      </c>
      <c r="AE725" s="420" t="str">
        <f t="shared" si="23"/>
        <v/>
      </c>
      <c r="AF725" s="333" t="str">
        <f>IF(O725="","",'別紙様式3-2（４・５月）'!O727&amp;'別紙様式3-2（４・５月）'!P727&amp;'別紙様式3-2（４・５月）'!Q727&amp;"から"&amp;O725)</f>
        <v/>
      </c>
      <c r="AG725" s="333" t="str">
        <f>IF(OR(W725="",W725="―"),"",'別紙様式3-2（４・５月）'!O727&amp;'別紙様式3-2（４・５月）'!P727&amp;'別紙様式3-2（４・５月）'!Q727&amp;"から"&amp;W725)</f>
        <v/>
      </c>
    </row>
    <row r="726" spans="1:41" ht="25" customHeight="1">
      <c r="A726" s="334">
        <v>706</v>
      </c>
      <c r="B726" s="909" t="str">
        <f>IF(基本情報入力シート!C765="","",基本情報入力シート!C765)</f>
        <v/>
      </c>
      <c r="C726" s="909"/>
      <c r="D726" s="909"/>
      <c r="E726" s="909"/>
      <c r="F726" s="909"/>
      <c r="G726" s="909"/>
      <c r="H726" s="909"/>
      <c r="I726" s="909"/>
      <c r="J726" s="325" t="str">
        <f>IF(基本情報入力シート!M765="","",基本情報入力シート!M765)</f>
        <v/>
      </c>
      <c r="K726" s="325" t="str">
        <f>IF(基本情報入力シート!R765="","",基本情報入力シート!R765)</f>
        <v/>
      </c>
      <c r="L726" s="325" t="str">
        <f>IF(基本情報入力シート!W765="","",基本情報入力シート!W765)</f>
        <v/>
      </c>
      <c r="M726" s="335" t="str">
        <f>IF(基本情報入力シート!X765="","",基本情報入力シート!X765)</f>
        <v/>
      </c>
      <c r="N726" s="339" t="str">
        <f>IF(基本情報入力シート!Y765="","",基本情報入力シート!Y765)</f>
        <v/>
      </c>
      <c r="O726" s="44"/>
      <c r="P726" s="1011"/>
      <c r="Q726" s="1011"/>
      <c r="R726" s="475" t="str">
        <f>IFERROR(IF(OR('別紙様式3-2（４・５月）'!Z728="ベア加算",'別紙様式3-2（４・５月）'!R728=""),"",P726*VLOOKUP(N726,【参考】数式用!$AD$2:$AH$37,MATCH(O726,【参考】数式用!$K$4:$N$4,0)+1,0)),"")</f>
        <v/>
      </c>
      <c r="S726" s="54"/>
      <c r="T726" s="1011"/>
      <c r="U726" s="1011"/>
      <c r="V726" s="483" t="str">
        <f>IFERROR(IF(AND('別紙様式3-2（４・５月）'!O728="",O726&lt;&gt;""),P726,P726*VLOOKUP(AF726,【参考】数式用4!$EY$3:$GF$106,MATCH(N726,【参考】数式用4!$EY$2:$GF$2,0))),"")</f>
        <v/>
      </c>
      <c r="W726" s="44"/>
      <c r="X726" s="464"/>
      <c r="Y726" s="992" t="str">
        <f>IFERROR(IF(OR('別紙様式3-2（４・５月）'!R728="",'別紙様式3-2（４・５月）'!Z728="ベア加算"),"",X726*VLOOKUP(N726,【参考】数式用!$AD$2:$AH$37,MATCH(W726,【参考】数式用!$K$4:$N$4,0)+1,0)),"")</f>
        <v/>
      </c>
      <c r="Z726" s="992"/>
      <c r="AA726" s="54"/>
      <c r="AB726" s="464"/>
      <c r="AC726" s="340" t="str">
        <f>IFERROR(IF(AND('別紙様式3-2（４・５月）'!O728="",W726&lt;&gt;"",W726&lt;&gt;"―"),X726,X726*VLOOKUP(AG726,【参考】数式用4!$EY$3:$GF$106,MATCH(N726,【参考】数式用4!$EY$2:$GF$2,0))),"")</f>
        <v/>
      </c>
      <c r="AD726" s="462" t="str">
        <f t="shared" si="22"/>
        <v/>
      </c>
      <c r="AE726" s="420" t="str">
        <f t="shared" si="23"/>
        <v/>
      </c>
      <c r="AF726" s="333" t="str">
        <f>IF(O726="","",'別紙様式3-2（４・５月）'!O728&amp;'別紙様式3-2（４・５月）'!P728&amp;'別紙様式3-2（４・５月）'!Q728&amp;"から"&amp;O726)</f>
        <v/>
      </c>
      <c r="AG726" s="333" t="str">
        <f>IF(OR(W726="",W726="―"),"",'別紙様式3-2（４・５月）'!O728&amp;'別紙様式3-2（４・５月）'!P728&amp;'別紙様式3-2（４・５月）'!Q728&amp;"から"&amp;W726)</f>
        <v/>
      </c>
    </row>
    <row r="727" spans="1:41" ht="25" customHeight="1">
      <c r="A727" s="334">
        <v>707</v>
      </c>
      <c r="B727" s="909" t="str">
        <f>IF(基本情報入力シート!C766="","",基本情報入力シート!C766)</f>
        <v/>
      </c>
      <c r="C727" s="909"/>
      <c r="D727" s="909"/>
      <c r="E727" s="909"/>
      <c r="F727" s="909"/>
      <c r="G727" s="909"/>
      <c r="H727" s="909"/>
      <c r="I727" s="909"/>
      <c r="J727" s="325" t="str">
        <f>IF(基本情報入力シート!M766="","",基本情報入力シート!M766)</f>
        <v/>
      </c>
      <c r="K727" s="325" t="str">
        <f>IF(基本情報入力シート!R766="","",基本情報入力シート!R766)</f>
        <v/>
      </c>
      <c r="L727" s="325" t="str">
        <f>IF(基本情報入力シート!W766="","",基本情報入力シート!W766)</f>
        <v/>
      </c>
      <c r="M727" s="335" t="str">
        <f>IF(基本情報入力シート!X766="","",基本情報入力シート!X766)</f>
        <v/>
      </c>
      <c r="N727" s="339" t="str">
        <f>IF(基本情報入力シート!Y766="","",基本情報入力シート!Y766)</f>
        <v/>
      </c>
      <c r="O727" s="44"/>
      <c r="P727" s="1011"/>
      <c r="Q727" s="1011"/>
      <c r="R727" s="475" t="str">
        <f>IFERROR(IF(OR('別紙様式3-2（４・５月）'!Z729="ベア加算",'別紙様式3-2（４・５月）'!R729=""),"",P727*VLOOKUP(N727,【参考】数式用!$AD$2:$AH$37,MATCH(O727,【参考】数式用!$K$4:$N$4,0)+1,0)),"")</f>
        <v/>
      </c>
      <c r="S727" s="54"/>
      <c r="T727" s="1011"/>
      <c r="U727" s="1011"/>
      <c r="V727" s="483" t="str">
        <f>IFERROR(IF(AND('別紙様式3-2（４・５月）'!O729="",O727&lt;&gt;""),P727,P727*VLOOKUP(AF727,【参考】数式用4!$EY$3:$GF$106,MATCH(N727,【参考】数式用4!$EY$2:$GF$2,0))),"")</f>
        <v/>
      </c>
      <c r="W727" s="44"/>
      <c r="X727" s="464"/>
      <c r="Y727" s="992" t="str">
        <f>IFERROR(IF(OR('別紙様式3-2（４・５月）'!R729="",'別紙様式3-2（４・５月）'!Z729="ベア加算"),"",X727*VLOOKUP(N727,【参考】数式用!$AD$2:$AH$37,MATCH(W727,【参考】数式用!$K$4:$N$4,0)+1,0)),"")</f>
        <v/>
      </c>
      <c r="Z727" s="992"/>
      <c r="AA727" s="54"/>
      <c r="AB727" s="464"/>
      <c r="AC727" s="340" t="str">
        <f>IFERROR(IF(AND('別紙様式3-2（４・５月）'!O729="",W727&lt;&gt;"",W727&lt;&gt;"―"),X727,X727*VLOOKUP(AG727,【参考】数式用4!$EY$3:$GF$106,MATCH(N727,【参考】数式用4!$EY$2:$GF$2,0))),"")</f>
        <v/>
      </c>
      <c r="AD727" s="462" t="str">
        <f t="shared" si="22"/>
        <v/>
      </c>
      <c r="AE727" s="420" t="str">
        <f t="shared" si="23"/>
        <v/>
      </c>
      <c r="AF727" s="333" t="str">
        <f>IF(O727="","",'別紙様式3-2（４・５月）'!O729&amp;'別紙様式3-2（４・５月）'!P729&amp;'別紙様式3-2（４・５月）'!Q729&amp;"から"&amp;O727)</f>
        <v/>
      </c>
      <c r="AG727" s="333" t="str">
        <f>IF(OR(W727="",W727="―"),"",'別紙様式3-2（４・５月）'!O729&amp;'別紙様式3-2（４・５月）'!P729&amp;'別紙様式3-2（４・５月）'!Q729&amp;"から"&amp;W727)</f>
        <v/>
      </c>
    </row>
    <row r="728" spans="1:41" ht="25" customHeight="1">
      <c r="A728" s="334">
        <v>708</v>
      </c>
      <c r="B728" s="909" t="str">
        <f>IF(基本情報入力シート!C767="","",基本情報入力シート!C767)</f>
        <v/>
      </c>
      <c r="C728" s="909"/>
      <c r="D728" s="909"/>
      <c r="E728" s="909"/>
      <c r="F728" s="909"/>
      <c r="G728" s="909"/>
      <c r="H728" s="909"/>
      <c r="I728" s="909"/>
      <c r="J728" s="325" t="str">
        <f>IF(基本情報入力シート!M767="","",基本情報入力シート!M767)</f>
        <v/>
      </c>
      <c r="K728" s="325" t="str">
        <f>IF(基本情報入力シート!R767="","",基本情報入力シート!R767)</f>
        <v/>
      </c>
      <c r="L728" s="325" t="str">
        <f>IF(基本情報入力シート!W767="","",基本情報入力シート!W767)</f>
        <v/>
      </c>
      <c r="M728" s="335" t="str">
        <f>IF(基本情報入力シート!X767="","",基本情報入力シート!X767)</f>
        <v/>
      </c>
      <c r="N728" s="339" t="str">
        <f>IF(基本情報入力シート!Y767="","",基本情報入力シート!Y767)</f>
        <v/>
      </c>
      <c r="O728" s="44"/>
      <c r="P728" s="1011"/>
      <c r="Q728" s="1011"/>
      <c r="R728" s="475" t="str">
        <f>IFERROR(IF(OR('別紙様式3-2（４・５月）'!Z730="ベア加算",'別紙様式3-2（４・５月）'!R730=""),"",P728*VLOOKUP(N728,【参考】数式用!$AD$2:$AH$37,MATCH(O728,【参考】数式用!$K$4:$N$4,0)+1,0)),"")</f>
        <v/>
      </c>
      <c r="S728" s="54"/>
      <c r="T728" s="1011"/>
      <c r="U728" s="1011"/>
      <c r="V728" s="483" t="str">
        <f>IFERROR(IF(AND('別紙様式3-2（４・５月）'!O730="",O728&lt;&gt;""),P728,P728*VLOOKUP(AF728,【参考】数式用4!$EY$3:$GF$106,MATCH(N728,【参考】数式用4!$EY$2:$GF$2,0))),"")</f>
        <v/>
      </c>
      <c r="W728" s="44"/>
      <c r="X728" s="464"/>
      <c r="Y728" s="992" t="str">
        <f>IFERROR(IF(OR('別紙様式3-2（４・５月）'!R730="",'別紙様式3-2（４・５月）'!Z730="ベア加算"),"",X728*VLOOKUP(N728,【参考】数式用!$AD$2:$AH$37,MATCH(W728,【参考】数式用!$K$4:$N$4,0)+1,0)),"")</f>
        <v/>
      </c>
      <c r="Z728" s="992"/>
      <c r="AA728" s="54"/>
      <c r="AB728" s="464"/>
      <c r="AC728" s="340" t="str">
        <f>IFERROR(IF(AND('別紙様式3-2（４・５月）'!O730="",W728&lt;&gt;"",W728&lt;&gt;"―"),X728,X728*VLOOKUP(AG728,【参考】数式用4!$EY$3:$GF$106,MATCH(N728,【参考】数式用4!$EY$2:$GF$2,0))),"")</f>
        <v/>
      </c>
      <c r="AD728" s="462" t="str">
        <f t="shared" si="22"/>
        <v/>
      </c>
      <c r="AE728" s="420" t="str">
        <f t="shared" si="23"/>
        <v/>
      </c>
      <c r="AF728" s="333" t="str">
        <f>IF(O728="","",'別紙様式3-2（４・５月）'!O730&amp;'別紙様式3-2（４・５月）'!P730&amp;'別紙様式3-2（４・５月）'!Q730&amp;"から"&amp;O728)</f>
        <v/>
      </c>
      <c r="AG728" s="333" t="str">
        <f>IF(OR(W728="",W728="―"),"",'別紙様式3-2（４・５月）'!O730&amp;'別紙様式3-2（４・５月）'!P730&amp;'別紙様式3-2（４・５月）'!Q730&amp;"から"&amp;W728)</f>
        <v/>
      </c>
    </row>
    <row r="729" spans="1:41" ht="25" customHeight="1">
      <c r="A729" s="334">
        <v>709</v>
      </c>
      <c r="B729" s="909" t="str">
        <f>IF(基本情報入力シート!C768="","",基本情報入力シート!C768)</f>
        <v/>
      </c>
      <c r="C729" s="909"/>
      <c r="D729" s="909"/>
      <c r="E729" s="909"/>
      <c r="F729" s="909"/>
      <c r="G729" s="909"/>
      <c r="H729" s="909"/>
      <c r="I729" s="909"/>
      <c r="J729" s="325" t="str">
        <f>IF(基本情報入力シート!M768="","",基本情報入力シート!M768)</f>
        <v/>
      </c>
      <c r="K729" s="325" t="str">
        <f>IF(基本情報入力シート!R768="","",基本情報入力シート!R768)</f>
        <v/>
      </c>
      <c r="L729" s="325" t="str">
        <f>IF(基本情報入力シート!W768="","",基本情報入力シート!W768)</f>
        <v/>
      </c>
      <c r="M729" s="335" t="str">
        <f>IF(基本情報入力シート!X768="","",基本情報入力シート!X768)</f>
        <v/>
      </c>
      <c r="N729" s="339" t="str">
        <f>IF(基本情報入力シート!Y768="","",基本情報入力シート!Y768)</f>
        <v/>
      </c>
      <c r="O729" s="44"/>
      <c r="P729" s="1011"/>
      <c r="Q729" s="1011"/>
      <c r="R729" s="475" t="str">
        <f>IFERROR(IF(OR('別紙様式3-2（４・５月）'!Z731="ベア加算",'別紙様式3-2（４・５月）'!R731=""),"",P729*VLOOKUP(N729,【参考】数式用!$AD$2:$AH$37,MATCH(O729,【参考】数式用!$K$4:$N$4,0)+1,0)),"")</f>
        <v/>
      </c>
      <c r="S729" s="54"/>
      <c r="T729" s="1011"/>
      <c r="U729" s="1011"/>
      <c r="V729" s="483" t="str">
        <f>IFERROR(IF(AND('別紙様式3-2（４・５月）'!O731="",O729&lt;&gt;""),P729,P729*VLOOKUP(AF729,【参考】数式用4!$EY$3:$GF$106,MATCH(N729,【参考】数式用4!$EY$2:$GF$2,0))),"")</f>
        <v/>
      </c>
      <c r="W729" s="44"/>
      <c r="X729" s="464"/>
      <c r="Y729" s="992" t="str">
        <f>IFERROR(IF(OR('別紙様式3-2（４・５月）'!R731="",'別紙様式3-2（４・５月）'!Z731="ベア加算"),"",X729*VLOOKUP(N729,【参考】数式用!$AD$2:$AH$37,MATCH(W729,【参考】数式用!$K$4:$N$4,0)+1,0)),"")</f>
        <v/>
      </c>
      <c r="Z729" s="992"/>
      <c r="AA729" s="54"/>
      <c r="AB729" s="464"/>
      <c r="AC729" s="340" t="str">
        <f>IFERROR(IF(AND('別紙様式3-2（４・５月）'!O731="",W729&lt;&gt;"",W729&lt;&gt;"―"),X729,X729*VLOOKUP(AG729,【参考】数式用4!$EY$3:$GF$106,MATCH(N729,【参考】数式用4!$EY$2:$GF$2,0))),"")</f>
        <v/>
      </c>
      <c r="AD729" s="462" t="str">
        <f t="shared" si="22"/>
        <v/>
      </c>
      <c r="AE729" s="420" t="str">
        <f t="shared" si="23"/>
        <v/>
      </c>
      <c r="AF729" s="333" t="str">
        <f>IF(O729="","",'別紙様式3-2（４・５月）'!O731&amp;'別紙様式3-2（４・５月）'!P731&amp;'別紙様式3-2（４・５月）'!Q731&amp;"から"&amp;O729)</f>
        <v/>
      </c>
      <c r="AG729" s="333" t="str">
        <f>IF(OR(W729="",W729="―"),"",'別紙様式3-2（４・５月）'!O731&amp;'別紙様式3-2（４・５月）'!P731&amp;'別紙様式3-2（４・５月）'!Q731&amp;"から"&amp;W729)</f>
        <v/>
      </c>
    </row>
    <row r="730" spans="1:41" customFormat="1" ht="25" customHeight="1">
      <c r="A730" s="334">
        <v>710</v>
      </c>
      <c r="B730" s="909" t="str">
        <f>IF(基本情報入力シート!C769="","",基本情報入力シート!C769)</f>
        <v/>
      </c>
      <c r="C730" s="909"/>
      <c r="D730" s="909"/>
      <c r="E730" s="909"/>
      <c r="F730" s="909"/>
      <c r="G730" s="909"/>
      <c r="H730" s="909"/>
      <c r="I730" s="909"/>
      <c r="J730" s="325" t="str">
        <f>IF(基本情報入力シート!M769="","",基本情報入力シート!M769)</f>
        <v/>
      </c>
      <c r="K730" s="325" t="str">
        <f>IF(基本情報入力シート!R769="","",基本情報入力シート!R769)</f>
        <v/>
      </c>
      <c r="L730" s="325" t="str">
        <f>IF(基本情報入力シート!W769="","",基本情報入力シート!W769)</f>
        <v/>
      </c>
      <c r="M730" s="335" t="str">
        <f>IF(基本情報入力シート!X769="","",基本情報入力シート!X769)</f>
        <v/>
      </c>
      <c r="N730" s="339" t="str">
        <f>IF(基本情報入力シート!Y769="","",基本情報入力シート!Y769)</f>
        <v/>
      </c>
      <c r="O730" s="44"/>
      <c r="P730" s="1011"/>
      <c r="Q730" s="1011"/>
      <c r="R730" s="475" t="str">
        <f>IFERROR(IF(OR('別紙様式3-2（４・５月）'!Z732="ベア加算",'別紙様式3-2（４・５月）'!R732=""),"",P730*VLOOKUP(N730,【参考】数式用!$AD$2:$AH$37,MATCH(O730,【参考】数式用!$K$4:$N$4,0)+1,0)),"")</f>
        <v/>
      </c>
      <c r="S730" s="54"/>
      <c r="T730" s="1011"/>
      <c r="U730" s="1011"/>
      <c r="V730" s="483" t="str">
        <f>IFERROR(IF(AND('別紙様式3-2（４・５月）'!O732="",O730&lt;&gt;""),P730,P730*VLOOKUP(AF730,【参考】数式用4!$EY$3:$GF$106,MATCH(N730,【参考】数式用4!$EY$2:$GF$2,0))),"")</f>
        <v/>
      </c>
      <c r="W730" s="44"/>
      <c r="X730" s="464"/>
      <c r="Y730" s="992" t="str">
        <f>IFERROR(IF(OR('別紙様式3-2（４・５月）'!R732="",'別紙様式3-2（４・５月）'!Z732="ベア加算"),"",X730*VLOOKUP(N730,【参考】数式用!$AD$2:$AH$37,MATCH(W730,【参考】数式用!$K$4:$N$4,0)+1,0)),"")</f>
        <v/>
      </c>
      <c r="Z730" s="992"/>
      <c r="AA730" s="54"/>
      <c r="AB730" s="464"/>
      <c r="AC730" s="340" t="str">
        <f>IFERROR(IF(AND('別紙様式3-2（４・５月）'!O732="",W730&lt;&gt;"",W730&lt;&gt;"―"),X730,X730*VLOOKUP(AG730,【参考】数式用4!$EY$3:$GF$106,MATCH(N730,【参考】数式用4!$EY$2:$GF$2,0))),"")</f>
        <v/>
      </c>
      <c r="AD730" s="462" t="str">
        <f t="shared" si="22"/>
        <v/>
      </c>
      <c r="AE730" s="420" t="str">
        <f t="shared" si="23"/>
        <v/>
      </c>
      <c r="AF730" s="333" t="str">
        <f>IF(O730="","",'別紙様式3-2（４・５月）'!O732&amp;'別紙様式3-2（４・５月）'!P732&amp;'別紙様式3-2（４・５月）'!Q732&amp;"から"&amp;O730)</f>
        <v/>
      </c>
      <c r="AG730" s="333" t="str">
        <f>IF(OR(W730="",W730="―"),"",'別紙様式3-2（４・５月）'!O732&amp;'別紙様式3-2（４・５月）'!P732&amp;'別紙様式3-2（４・５月）'!Q732&amp;"から"&amp;W730)</f>
        <v/>
      </c>
      <c r="AH730" s="306"/>
      <c r="AI730" s="306"/>
      <c r="AJ730" s="306"/>
      <c r="AK730" s="306"/>
      <c r="AL730" s="306"/>
      <c r="AM730" s="306"/>
      <c r="AN730" s="306"/>
      <c r="AO730" s="306"/>
    </row>
    <row r="731" spans="1:41" customFormat="1" ht="25" customHeight="1">
      <c r="A731" s="334">
        <v>711</v>
      </c>
      <c r="B731" s="909" t="str">
        <f>IF(基本情報入力シート!C770="","",基本情報入力シート!C770)</f>
        <v/>
      </c>
      <c r="C731" s="909"/>
      <c r="D731" s="909"/>
      <c r="E731" s="909"/>
      <c r="F731" s="909"/>
      <c r="G731" s="909"/>
      <c r="H731" s="909"/>
      <c r="I731" s="909"/>
      <c r="J731" s="325" t="str">
        <f>IF(基本情報入力シート!M770="","",基本情報入力シート!M770)</f>
        <v/>
      </c>
      <c r="K731" s="325" t="str">
        <f>IF(基本情報入力シート!R770="","",基本情報入力シート!R770)</f>
        <v/>
      </c>
      <c r="L731" s="325" t="str">
        <f>IF(基本情報入力シート!W770="","",基本情報入力シート!W770)</f>
        <v/>
      </c>
      <c r="M731" s="335" t="str">
        <f>IF(基本情報入力シート!X770="","",基本情報入力シート!X770)</f>
        <v/>
      </c>
      <c r="N731" s="339" t="str">
        <f>IF(基本情報入力シート!Y770="","",基本情報入力シート!Y770)</f>
        <v/>
      </c>
      <c r="O731" s="44"/>
      <c r="P731" s="1011"/>
      <c r="Q731" s="1011"/>
      <c r="R731" s="475" t="str">
        <f>IFERROR(IF(OR('別紙様式3-2（４・５月）'!Z733="ベア加算",'別紙様式3-2（４・５月）'!R733=""),"",P731*VLOOKUP(N731,【参考】数式用!$AD$2:$AH$37,MATCH(O731,【参考】数式用!$K$4:$N$4,0)+1,0)),"")</f>
        <v/>
      </c>
      <c r="S731" s="54"/>
      <c r="T731" s="1011"/>
      <c r="U731" s="1011"/>
      <c r="V731" s="483" t="str">
        <f>IFERROR(IF(AND('別紙様式3-2（４・５月）'!O733="",O731&lt;&gt;""),P731,P731*VLOOKUP(AF731,【参考】数式用4!$EY$3:$GF$106,MATCH(N731,【参考】数式用4!$EY$2:$GF$2,0))),"")</f>
        <v/>
      </c>
      <c r="W731" s="44"/>
      <c r="X731" s="464"/>
      <c r="Y731" s="992" t="str">
        <f>IFERROR(IF(OR('別紙様式3-2（４・５月）'!R733="",'別紙様式3-2（４・５月）'!Z733="ベア加算"),"",X731*VLOOKUP(N731,【参考】数式用!$AD$2:$AH$37,MATCH(W731,【参考】数式用!$K$4:$N$4,0)+1,0)),"")</f>
        <v/>
      </c>
      <c r="Z731" s="992"/>
      <c r="AA731" s="54"/>
      <c r="AB731" s="464"/>
      <c r="AC731" s="340" t="str">
        <f>IFERROR(IF(AND('別紙様式3-2（４・５月）'!O733="",W731&lt;&gt;"",W731&lt;&gt;"―"),X731,X731*VLOOKUP(AG731,【参考】数式用4!$EY$3:$GF$106,MATCH(N731,【参考】数式用4!$EY$2:$GF$2,0))),"")</f>
        <v/>
      </c>
      <c r="AD731" s="462" t="str">
        <f t="shared" si="22"/>
        <v/>
      </c>
      <c r="AE731" s="420" t="str">
        <f t="shared" si="23"/>
        <v/>
      </c>
      <c r="AF731" s="333" t="str">
        <f>IF(O731="","",'別紙様式3-2（４・５月）'!O733&amp;'別紙様式3-2（４・５月）'!P733&amp;'別紙様式3-2（４・５月）'!Q733&amp;"から"&amp;O731)</f>
        <v/>
      </c>
      <c r="AG731" s="333" t="str">
        <f>IF(OR(W731="",W731="―"),"",'別紙様式3-2（４・５月）'!O733&amp;'別紙様式3-2（４・５月）'!P733&amp;'別紙様式3-2（４・５月）'!Q733&amp;"から"&amp;W731)</f>
        <v/>
      </c>
      <c r="AH731" s="306"/>
      <c r="AI731" s="306"/>
      <c r="AJ731" s="306"/>
      <c r="AK731" s="306"/>
      <c r="AL731" s="306"/>
      <c r="AM731" s="306"/>
      <c r="AN731" s="306"/>
      <c r="AO731" s="306"/>
    </row>
    <row r="732" spans="1:41" customFormat="1" ht="25" customHeight="1">
      <c r="A732" s="334">
        <v>712</v>
      </c>
      <c r="B732" s="909" t="str">
        <f>IF(基本情報入力シート!C771="","",基本情報入力シート!C771)</f>
        <v/>
      </c>
      <c r="C732" s="909"/>
      <c r="D732" s="909"/>
      <c r="E732" s="909"/>
      <c r="F732" s="909"/>
      <c r="G732" s="909"/>
      <c r="H732" s="909"/>
      <c r="I732" s="909"/>
      <c r="J732" s="325" t="str">
        <f>IF(基本情報入力シート!M771="","",基本情報入力シート!M771)</f>
        <v/>
      </c>
      <c r="K732" s="325" t="str">
        <f>IF(基本情報入力シート!R771="","",基本情報入力シート!R771)</f>
        <v/>
      </c>
      <c r="L732" s="325" t="str">
        <f>IF(基本情報入力シート!W771="","",基本情報入力シート!W771)</f>
        <v/>
      </c>
      <c r="M732" s="335" t="str">
        <f>IF(基本情報入力シート!X771="","",基本情報入力シート!X771)</f>
        <v/>
      </c>
      <c r="N732" s="339" t="str">
        <f>IF(基本情報入力シート!Y771="","",基本情報入力シート!Y771)</f>
        <v/>
      </c>
      <c r="O732" s="44"/>
      <c r="P732" s="1011"/>
      <c r="Q732" s="1011"/>
      <c r="R732" s="475" t="str">
        <f>IFERROR(IF(OR('別紙様式3-2（４・５月）'!Z734="ベア加算",'別紙様式3-2（４・５月）'!R734=""),"",P732*VLOOKUP(N732,【参考】数式用!$AD$2:$AH$37,MATCH(O732,【参考】数式用!$K$4:$N$4,0)+1,0)),"")</f>
        <v/>
      </c>
      <c r="S732" s="54"/>
      <c r="T732" s="1011"/>
      <c r="U732" s="1011"/>
      <c r="V732" s="483" t="str">
        <f>IFERROR(IF(AND('別紙様式3-2（４・５月）'!O734="",O732&lt;&gt;""),P732,P732*VLOOKUP(AF732,【参考】数式用4!$EY$3:$GF$106,MATCH(N732,【参考】数式用4!$EY$2:$GF$2,0))),"")</f>
        <v/>
      </c>
      <c r="W732" s="44"/>
      <c r="X732" s="464"/>
      <c r="Y732" s="992" t="str">
        <f>IFERROR(IF(OR('別紙様式3-2（４・５月）'!R734="",'別紙様式3-2（４・５月）'!Z734="ベア加算"),"",X732*VLOOKUP(N732,【参考】数式用!$AD$2:$AH$37,MATCH(W732,【参考】数式用!$K$4:$N$4,0)+1,0)),"")</f>
        <v/>
      </c>
      <c r="Z732" s="992"/>
      <c r="AA732" s="54"/>
      <c r="AB732" s="464"/>
      <c r="AC732" s="340" t="str">
        <f>IFERROR(IF(AND('別紙様式3-2（４・５月）'!O734="",W732&lt;&gt;"",W732&lt;&gt;"―"),X732,X732*VLOOKUP(AG732,【参考】数式用4!$EY$3:$GF$106,MATCH(N732,【参考】数式用4!$EY$2:$GF$2,0))),"")</f>
        <v/>
      </c>
      <c r="AD732" s="462" t="str">
        <f t="shared" si="22"/>
        <v/>
      </c>
      <c r="AE732" s="420" t="str">
        <f t="shared" si="23"/>
        <v/>
      </c>
      <c r="AF732" s="333" t="str">
        <f>IF(O732="","",'別紙様式3-2（４・５月）'!O734&amp;'別紙様式3-2（４・５月）'!P734&amp;'別紙様式3-2（４・５月）'!Q734&amp;"から"&amp;O732)</f>
        <v/>
      </c>
      <c r="AG732" s="333" t="str">
        <f>IF(OR(W732="",W732="―"),"",'別紙様式3-2（４・５月）'!O734&amp;'別紙様式3-2（４・５月）'!P734&amp;'別紙様式3-2（４・５月）'!Q734&amp;"から"&amp;W732)</f>
        <v/>
      </c>
      <c r="AH732" s="306"/>
      <c r="AI732" s="306"/>
      <c r="AJ732" s="306"/>
      <c r="AK732" s="306"/>
      <c r="AL732" s="306"/>
      <c r="AM732" s="306"/>
      <c r="AN732" s="306"/>
      <c r="AO732" s="306"/>
    </row>
    <row r="733" spans="1:41" customFormat="1" ht="25" customHeight="1">
      <c r="A733" s="334">
        <v>713</v>
      </c>
      <c r="B733" s="909" t="str">
        <f>IF(基本情報入力シート!C772="","",基本情報入力シート!C772)</f>
        <v/>
      </c>
      <c r="C733" s="909"/>
      <c r="D733" s="909"/>
      <c r="E733" s="909"/>
      <c r="F733" s="909"/>
      <c r="G733" s="909"/>
      <c r="H733" s="909"/>
      <c r="I733" s="909"/>
      <c r="J733" s="325" t="str">
        <f>IF(基本情報入力シート!M772="","",基本情報入力シート!M772)</f>
        <v/>
      </c>
      <c r="K733" s="325" t="str">
        <f>IF(基本情報入力シート!R772="","",基本情報入力シート!R772)</f>
        <v/>
      </c>
      <c r="L733" s="325" t="str">
        <f>IF(基本情報入力シート!W772="","",基本情報入力シート!W772)</f>
        <v/>
      </c>
      <c r="M733" s="335" t="str">
        <f>IF(基本情報入力シート!X772="","",基本情報入力シート!X772)</f>
        <v/>
      </c>
      <c r="N733" s="339" t="str">
        <f>IF(基本情報入力シート!Y772="","",基本情報入力シート!Y772)</f>
        <v/>
      </c>
      <c r="O733" s="44"/>
      <c r="P733" s="1011"/>
      <c r="Q733" s="1011"/>
      <c r="R733" s="475" t="str">
        <f>IFERROR(IF(OR('別紙様式3-2（４・５月）'!Z735="ベア加算",'別紙様式3-2（４・５月）'!R735=""),"",P733*VLOOKUP(N733,【参考】数式用!$AD$2:$AH$37,MATCH(O733,【参考】数式用!$K$4:$N$4,0)+1,0)),"")</f>
        <v/>
      </c>
      <c r="S733" s="54"/>
      <c r="T733" s="1011"/>
      <c r="U733" s="1011"/>
      <c r="V733" s="483" t="str">
        <f>IFERROR(IF(AND('別紙様式3-2（４・５月）'!O735="",O733&lt;&gt;""),P733,P733*VLOOKUP(AF733,【参考】数式用4!$EY$3:$GF$106,MATCH(N733,【参考】数式用4!$EY$2:$GF$2,0))),"")</f>
        <v/>
      </c>
      <c r="W733" s="44"/>
      <c r="X733" s="464"/>
      <c r="Y733" s="992" t="str">
        <f>IFERROR(IF(OR('別紙様式3-2（４・５月）'!R735="",'別紙様式3-2（４・５月）'!Z735="ベア加算"),"",X733*VLOOKUP(N733,【参考】数式用!$AD$2:$AH$37,MATCH(W733,【参考】数式用!$K$4:$N$4,0)+1,0)),"")</f>
        <v/>
      </c>
      <c r="Z733" s="992"/>
      <c r="AA733" s="54"/>
      <c r="AB733" s="464"/>
      <c r="AC733" s="340" t="str">
        <f>IFERROR(IF(AND('別紙様式3-2（４・５月）'!O735="",W733&lt;&gt;"",W733&lt;&gt;"―"),X733,X733*VLOOKUP(AG733,【参考】数式用4!$EY$3:$GF$106,MATCH(N733,【参考】数式用4!$EY$2:$GF$2,0))),"")</f>
        <v/>
      </c>
      <c r="AD733" s="462" t="str">
        <f t="shared" si="22"/>
        <v/>
      </c>
      <c r="AE733" s="420" t="str">
        <f t="shared" si="23"/>
        <v/>
      </c>
      <c r="AF733" s="333" t="str">
        <f>IF(O733="","",'別紙様式3-2（４・５月）'!O735&amp;'別紙様式3-2（４・５月）'!P735&amp;'別紙様式3-2（４・５月）'!Q735&amp;"から"&amp;O733)</f>
        <v/>
      </c>
      <c r="AG733" s="333" t="str">
        <f>IF(OR(W733="",W733="―"),"",'別紙様式3-2（４・５月）'!O735&amp;'別紙様式3-2（４・５月）'!P735&amp;'別紙様式3-2（４・５月）'!Q735&amp;"から"&amp;W733)</f>
        <v/>
      </c>
      <c r="AH733" s="306"/>
      <c r="AI733" s="306"/>
      <c r="AJ733" s="306"/>
      <c r="AK733" s="306"/>
      <c r="AL733" s="306"/>
      <c r="AM733" s="306"/>
      <c r="AN733" s="306"/>
      <c r="AO733" s="306"/>
    </row>
    <row r="734" spans="1:41" customFormat="1" ht="25" customHeight="1">
      <c r="A734" s="334">
        <v>714</v>
      </c>
      <c r="B734" s="909" t="str">
        <f>IF(基本情報入力シート!C773="","",基本情報入力シート!C773)</f>
        <v/>
      </c>
      <c r="C734" s="909"/>
      <c r="D734" s="909"/>
      <c r="E734" s="909"/>
      <c r="F734" s="909"/>
      <c r="G734" s="909"/>
      <c r="H734" s="909"/>
      <c r="I734" s="909"/>
      <c r="J734" s="325" t="str">
        <f>IF(基本情報入力シート!M773="","",基本情報入力シート!M773)</f>
        <v/>
      </c>
      <c r="K734" s="325" t="str">
        <f>IF(基本情報入力シート!R773="","",基本情報入力シート!R773)</f>
        <v/>
      </c>
      <c r="L734" s="325" t="str">
        <f>IF(基本情報入力シート!W773="","",基本情報入力シート!W773)</f>
        <v/>
      </c>
      <c r="M734" s="335" t="str">
        <f>IF(基本情報入力シート!X773="","",基本情報入力シート!X773)</f>
        <v/>
      </c>
      <c r="N734" s="339" t="str">
        <f>IF(基本情報入力シート!Y773="","",基本情報入力シート!Y773)</f>
        <v/>
      </c>
      <c r="O734" s="44"/>
      <c r="P734" s="1011"/>
      <c r="Q734" s="1011"/>
      <c r="R734" s="475" t="str">
        <f>IFERROR(IF(OR('別紙様式3-2（４・５月）'!Z736="ベア加算",'別紙様式3-2（４・５月）'!R736=""),"",P734*VLOOKUP(N734,【参考】数式用!$AD$2:$AH$37,MATCH(O734,【参考】数式用!$K$4:$N$4,0)+1,0)),"")</f>
        <v/>
      </c>
      <c r="S734" s="54"/>
      <c r="T734" s="1011"/>
      <c r="U734" s="1011"/>
      <c r="V734" s="483" t="str">
        <f>IFERROR(IF(AND('別紙様式3-2（４・５月）'!O736="",O734&lt;&gt;""),P734,P734*VLOOKUP(AF734,【参考】数式用4!$EY$3:$GF$106,MATCH(N734,【参考】数式用4!$EY$2:$GF$2,0))),"")</f>
        <v/>
      </c>
      <c r="W734" s="44"/>
      <c r="X734" s="464"/>
      <c r="Y734" s="992" t="str">
        <f>IFERROR(IF(OR('別紙様式3-2（４・５月）'!R736="",'別紙様式3-2（４・５月）'!Z736="ベア加算"),"",X734*VLOOKUP(N734,【参考】数式用!$AD$2:$AH$37,MATCH(W734,【参考】数式用!$K$4:$N$4,0)+1,0)),"")</f>
        <v/>
      </c>
      <c r="Z734" s="992"/>
      <c r="AA734" s="54"/>
      <c r="AB734" s="464"/>
      <c r="AC734" s="340" t="str">
        <f>IFERROR(IF(AND('別紙様式3-2（４・５月）'!O736="",W734&lt;&gt;"",W734&lt;&gt;"―"),X734,X734*VLOOKUP(AG734,【参考】数式用4!$EY$3:$GF$106,MATCH(N734,【参考】数式用4!$EY$2:$GF$2,0))),"")</f>
        <v/>
      </c>
      <c r="AD734" s="462" t="str">
        <f t="shared" si="22"/>
        <v/>
      </c>
      <c r="AE734" s="420" t="str">
        <f t="shared" si="23"/>
        <v/>
      </c>
      <c r="AF734" s="333" t="str">
        <f>IF(O734="","",'別紙様式3-2（４・５月）'!O736&amp;'別紙様式3-2（４・５月）'!P736&amp;'別紙様式3-2（４・５月）'!Q736&amp;"から"&amp;O734)</f>
        <v/>
      </c>
      <c r="AG734" s="333" t="str">
        <f>IF(OR(W734="",W734="―"),"",'別紙様式3-2（４・５月）'!O736&amp;'別紙様式3-2（４・５月）'!P736&amp;'別紙様式3-2（４・５月）'!Q736&amp;"から"&amp;W734)</f>
        <v/>
      </c>
      <c r="AH734" s="306"/>
      <c r="AI734" s="306"/>
      <c r="AJ734" s="306"/>
      <c r="AK734" s="306"/>
      <c r="AL734" s="306"/>
      <c r="AM734" s="306"/>
      <c r="AN734" s="306"/>
      <c r="AO734" s="306"/>
    </row>
    <row r="735" spans="1:41" customFormat="1" ht="25" customHeight="1">
      <c r="A735" s="334">
        <v>715</v>
      </c>
      <c r="B735" s="909" t="str">
        <f>IF(基本情報入力シート!C774="","",基本情報入力シート!C774)</f>
        <v/>
      </c>
      <c r="C735" s="909"/>
      <c r="D735" s="909"/>
      <c r="E735" s="909"/>
      <c r="F735" s="909"/>
      <c r="G735" s="909"/>
      <c r="H735" s="909"/>
      <c r="I735" s="909"/>
      <c r="J735" s="325" t="str">
        <f>IF(基本情報入力シート!M774="","",基本情報入力シート!M774)</f>
        <v/>
      </c>
      <c r="K735" s="325" t="str">
        <f>IF(基本情報入力シート!R774="","",基本情報入力シート!R774)</f>
        <v/>
      </c>
      <c r="L735" s="325" t="str">
        <f>IF(基本情報入力シート!W774="","",基本情報入力シート!W774)</f>
        <v/>
      </c>
      <c r="M735" s="335" t="str">
        <f>IF(基本情報入力シート!X774="","",基本情報入力シート!X774)</f>
        <v/>
      </c>
      <c r="N735" s="339" t="str">
        <f>IF(基本情報入力シート!Y774="","",基本情報入力シート!Y774)</f>
        <v/>
      </c>
      <c r="O735" s="44"/>
      <c r="P735" s="1011"/>
      <c r="Q735" s="1011"/>
      <c r="R735" s="475" t="str">
        <f>IFERROR(IF(OR('別紙様式3-2（４・５月）'!Z737="ベア加算",'別紙様式3-2（４・５月）'!R737=""),"",P735*VLOOKUP(N735,【参考】数式用!$AD$2:$AH$37,MATCH(O735,【参考】数式用!$K$4:$N$4,0)+1,0)),"")</f>
        <v/>
      </c>
      <c r="S735" s="54"/>
      <c r="T735" s="1011"/>
      <c r="U735" s="1011"/>
      <c r="V735" s="483" t="str">
        <f>IFERROR(IF(AND('別紙様式3-2（４・５月）'!O737="",O735&lt;&gt;""),P735,P735*VLOOKUP(AF735,【参考】数式用4!$EY$3:$GF$106,MATCH(N735,【参考】数式用4!$EY$2:$GF$2,0))),"")</f>
        <v/>
      </c>
      <c r="W735" s="44"/>
      <c r="X735" s="464"/>
      <c r="Y735" s="992" t="str">
        <f>IFERROR(IF(OR('別紙様式3-2（４・５月）'!R737="",'別紙様式3-2（４・５月）'!Z737="ベア加算"),"",X735*VLOOKUP(N735,【参考】数式用!$AD$2:$AH$37,MATCH(W735,【参考】数式用!$K$4:$N$4,0)+1,0)),"")</f>
        <v/>
      </c>
      <c r="Z735" s="992"/>
      <c r="AA735" s="54"/>
      <c r="AB735" s="464"/>
      <c r="AC735" s="340" t="str">
        <f>IFERROR(IF(AND('別紙様式3-2（４・５月）'!O737="",W735&lt;&gt;"",W735&lt;&gt;"―"),X735,X735*VLOOKUP(AG735,【参考】数式用4!$EY$3:$GF$106,MATCH(N735,【参考】数式用4!$EY$2:$GF$2,0))),"")</f>
        <v/>
      </c>
      <c r="AD735" s="462" t="str">
        <f t="shared" si="22"/>
        <v/>
      </c>
      <c r="AE735" s="420" t="str">
        <f t="shared" si="23"/>
        <v/>
      </c>
      <c r="AF735" s="333" t="str">
        <f>IF(O735="","",'別紙様式3-2（４・５月）'!O737&amp;'別紙様式3-2（４・５月）'!P737&amp;'別紙様式3-2（４・５月）'!Q737&amp;"から"&amp;O735)</f>
        <v/>
      </c>
      <c r="AG735" s="333" t="str">
        <f>IF(OR(W735="",W735="―"),"",'別紙様式3-2（４・５月）'!O737&amp;'別紙様式3-2（４・５月）'!P737&amp;'別紙様式3-2（４・５月）'!Q737&amp;"から"&amp;W735)</f>
        <v/>
      </c>
      <c r="AH735" s="306"/>
      <c r="AI735" s="306"/>
      <c r="AJ735" s="306"/>
      <c r="AK735" s="306"/>
      <c r="AL735" s="306"/>
      <c r="AM735" s="306"/>
      <c r="AN735" s="306"/>
      <c r="AO735" s="306"/>
    </row>
    <row r="736" spans="1:41" customFormat="1" ht="25" customHeight="1">
      <c r="A736" s="334">
        <v>716</v>
      </c>
      <c r="B736" s="909" t="str">
        <f>IF(基本情報入力シート!C775="","",基本情報入力シート!C775)</f>
        <v/>
      </c>
      <c r="C736" s="909"/>
      <c r="D736" s="909"/>
      <c r="E736" s="909"/>
      <c r="F736" s="909"/>
      <c r="G736" s="909"/>
      <c r="H736" s="909"/>
      <c r="I736" s="909"/>
      <c r="J736" s="325" t="str">
        <f>IF(基本情報入力シート!M775="","",基本情報入力シート!M775)</f>
        <v/>
      </c>
      <c r="K736" s="325" t="str">
        <f>IF(基本情報入力シート!R775="","",基本情報入力シート!R775)</f>
        <v/>
      </c>
      <c r="L736" s="325" t="str">
        <f>IF(基本情報入力シート!W775="","",基本情報入力シート!W775)</f>
        <v/>
      </c>
      <c r="M736" s="335" t="str">
        <f>IF(基本情報入力シート!X775="","",基本情報入力シート!X775)</f>
        <v/>
      </c>
      <c r="N736" s="339" t="str">
        <f>IF(基本情報入力シート!Y775="","",基本情報入力シート!Y775)</f>
        <v/>
      </c>
      <c r="O736" s="44"/>
      <c r="P736" s="1011"/>
      <c r="Q736" s="1011"/>
      <c r="R736" s="475" t="str">
        <f>IFERROR(IF(OR('別紙様式3-2（４・５月）'!Z738="ベア加算",'別紙様式3-2（４・５月）'!R738=""),"",P736*VLOOKUP(N736,【参考】数式用!$AD$2:$AH$37,MATCH(O736,【参考】数式用!$K$4:$N$4,0)+1,0)),"")</f>
        <v/>
      </c>
      <c r="S736" s="54"/>
      <c r="T736" s="1011"/>
      <c r="U736" s="1011"/>
      <c r="V736" s="483" t="str">
        <f>IFERROR(IF(AND('別紙様式3-2（４・５月）'!O738="",O736&lt;&gt;""),P736,P736*VLOOKUP(AF736,【参考】数式用4!$EY$3:$GF$106,MATCH(N736,【参考】数式用4!$EY$2:$GF$2,0))),"")</f>
        <v/>
      </c>
      <c r="W736" s="44"/>
      <c r="X736" s="464"/>
      <c r="Y736" s="992" t="str">
        <f>IFERROR(IF(OR('別紙様式3-2（４・５月）'!R738="",'別紙様式3-2（４・５月）'!Z738="ベア加算"),"",X736*VLOOKUP(N736,【参考】数式用!$AD$2:$AH$37,MATCH(W736,【参考】数式用!$K$4:$N$4,0)+1,0)),"")</f>
        <v/>
      </c>
      <c r="Z736" s="992"/>
      <c r="AA736" s="54"/>
      <c r="AB736" s="464"/>
      <c r="AC736" s="340" t="str">
        <f>IFERROR(IF(AND('別紙様式3-2（４・５月）'!O738="",W736&lt;&gt;"",W736&lt;&gt;"―"),X736,X736*VLOOKUP(AG736,【参考】数式用4!$EY$3:$GF$106,MATCH(N736,【参考】数式用4!$EY$2:$GF$2,0))),"")</f>
        <v/>
      </c>
      <c r="AD736" s="462" t="str">
        <f t="shared" si="22"/>
        <v/>
      </c>
      <c r="AE736" s="420" t="str">
        <f t="shared" si="23"/>
        <v/>
      </c>
      <c r="AF736" s="333" t="str">
        <f>IF(O736="","",'別紙様式3-2（４・５月）'!O738&amp;'別紙様式3-2（４・５月）'!P738&amp;'別紙様式3-2（４・５月）'!Q738&amp;"から"&amp;O736)</f>
        <v/>
      </c>
      <c r="AG736" s="333" t="str">
        <f>IF(OR(W736="",W736="―"),"",'別紙様式3-2（４・５月）'!O738&amp;'別紙様式3-2（４・５月）'!P738&amp;'別紙様式3-2（４・５月）'!Q738&amp;"から"&amp;W736)</f>
        <v/>
      </c>
      <c r="AH736" s="306"/>
      <c r="AI736" s="306"/>
      <c r="AJ736" s="306"/>
      <c r="AK736" s="306"/>
      <c r="AL736" s="306"/>
      <c r="AM736" s="306"/>
      <c r="AN736" s="306"/>
      <c r="AO736" s="306"/>
    </row>
    <row r="737" spans="1:41" customFormat="1" ht="25" customHeight="1">
      <c r="A737" s="334">
        <v>717</v>
      </c>
      <c r="B737" s="909" t="str">
        <f>IF(基本情報入力シート!C776="","",基本情報入力シート!C776)</f>
        <v/>
      </c>
      <c r="C737" s="909"/>
      <c r="D737" s="909"/>
      <c r="E737" s="909"/>
      <c r="F737" s="909"/>
      <c r="G737" s="909"/>
      <c r="H737" s="909"/>
      <c r="I737" s="909"/>
      <c r="J737" s="325" t="str">
        <f>IF(基本情報入力シート!M776="","",基本情報入力シート!M776)</f>
        <v/>
      </c>
      <c r="K737" s="325" t="str">
        <f>IF(基本情報入力シート!R776="","",基本情報入力シート!R776)</f>
        <v/>
      </c>
      <c r="L737" s="325" t="str">
        <f>IF(基本情報入力シート!W776="","",基本情報入力シート!W776)</f>
        <v/>
      </c>
      <c r="M737" s="335" t="str">
        <f>IF(基本情報入力シート!X776="","",基本情報入力シート!X776)</f>
        <v/>
      </c>
      <c r="N737" s="339" t="str">
        <f>IF(基本情報入力シート!Y776="","",基本情報入力シート!Y776)</f>
        <v/>
      </c>
      <c r="O737" s="44"/>
      <c r="P737" s="1011"/>
      <c r="Q737" s="1011"/>
      <c r="R737" s="475" t="str">
        <f>IFERROR(IF(OR('別紙様式3-2（４・５月）'!Z739="ベア加算",'別紙様式3-2（４・５月）'!R739=""),"",P737*VLOOKUP(N737,【参考】数式用!$AD$2:$AH$37,MATCH(O737,【参考】数式用!$K$4:$N$4,0)+1,0)),"")</f>
        <v/>
      </c>
      <c r="S737" s="54"/>
      <c r="T737" s="1011"/>
      <c r="U737" s="1011"/>
      <c r="V737" s="483" t="str">
        <f>IFERROR(IF(AND('別紙様式3-2（４・５月）'!O739="",O737&lt;&gt;""),P737,P737*VLOOKUP(AF737,【参考】数式用4!$EY$3:$GF$106,MATCH(N737,【参考】数式用4!$EY$2:$GF$2,0))),"")</f>
        <v/>
      </c>
      <c r="W737" s="44"/>
      <c r="X737" s="464"/>
      <c r="Y737" s="992" t="str">
        <f>IFERROR(IF(OR('別紙様式3-2（４・５月）'!R739="",'別紙様式3-2（４・５月）'!Z739="ベア加算"),"",X737*VLOOKUP(N737,【参考】数式用!$AD$2:$AH$37,MATCH(W737,【参考】数式用!$K$4:$N$4,0)+1,0)),"")</f>
        <v/>
      </c>
      <c r="Z737" s="992"/>
      <c r="AA737" s="54"/>
      <c r="AB737" s="464"/>
      <c r="AC737" s="340" t="str">
        <f>IFERROR(IF(AND('別紙様式3-2（４・５月）'!O739="",W737&lt;&gt;"",W737&lt;&gt;"―"),X737,X737*VLOOKUP(AG737,【参考】数式用4!$EY$3:$GF$106,MATCH(N737,【参考】数式用4!$EY$2:$GF$2,0))),"")</f>
        <v/>
      </c>
      <c r="AD737" s="462" t="str">
        <f t="shared" si="22"/>
        <v/>
      </c>
      <c r="AE737" s="420" t="str">
        <f t="shared" si="23"/>
        <v/>
      </c>
      <c r="AF737" s="333" t="str">
        <f>IF(O737="","",'別紙様式3-2（４・５月）'!O739&amp;'別紙様式3-2（４・５月）'!P739&amp;'別紙様式3-2（４・５月）'!Q739&amp;"から"&amp;O737)</f>
        <v/>
      </c>
      <c r="AG737" s="333" t="str">
        <f>IF(OR(W737="",W737="―"),"",'別紙様式3-2（４・５月）'!O739&amp;'別紙様式3-2（４・５月）'!P739&amp;'別紙様式3-2（４・５月）'!Q739&amp;"から"&amp;W737)</f>
        <v/>
      </c>
      <c r="AH737" s="306"/>
      <c r="AI737" s="306"/>
      <c r="AJ737" s="306"/>
      <c r="AK737" s="306"/>
      <c r="AL737" s="306"/>
      <c r="AM737" s="306"/>
      <c r="AN737" s="306"/>
      <c r="AO737" s="306"/>
    </row>
    <row r="738" spans="1:41" customFormat="1" ht="25" customHeight="1">
      <c r="A738" s="334">
        <v>718</v>
      </c>
      <c r="B738" s="909" t="str">
        <f>IF(基本情報入力シート!C777="","",基本情報入力シート!C777)</f>
        <v/>
      </c>
      <c r="C738" s="909"/>
      <c r="D738" s="909"/>
      <c r="E738" s="909"/>
      <c r="F738" s="909"/>
      <c r="G738" s="909"/>
      <c r="H738" s="909"/>
      <c r="I738" s="909"/>
      <c r="J738" s="325" t="str">
        <f>IF(基本情報入力シート!M777="","",基本情報入力シート!M777)</f>
        <v/>
      </c>
      <c r="K738" s="325" t="str">
        <f>IF(基本情報入力シート!R777="","",基本情報入力シート!R777)</f>
        <v/>
      </c>
      <c r="L738" s="325" t="str">
        <f>IF(基本情報入力シート!W777="","",基本情報入力シート!W777)</f>
        <v/>
      </c>
      <c r="M738" s="335" t="str">
        <f>IF(基本情報入力シート!X777="","",基本情報入力シート!X777)</f>
        <v/>
      </c>
      <c r="N738" s="339" t="str">
        <f>IF(基本情報入力シート!Y777="","",基本情報入力シート!Y777)</f>
        <v/>
      </c>
      <c r="O738" s="44"/>
      <c r="P738" s="1011"/>
      <c r="Q738" s="1011"/>
      <c r="R738" s="475" t="str">
        <f>IFERROR(IF(OR('別紙様式3-2（４・５月）'!Z740="ベア加算",'別紙様式3-2（４・５月）'!R740=""),"",P738*VLOOKUP(N738,【参考】数式用!$AD$2:$AH$37,MATCH(O738,【参考】数式用!$K$4:$N$4,0)+1,0)),"")</f>
        <v/>
      </c>
      <c r="S738" s="54"/>
      <c r="T738" s="1011"/>
      <c r="U738" s="1011"/>
      <c r="V738" s="483" t="str">
        <f>IFERROR(IF(AND('別紙様式3-2（４・５月）'!O740="",O738&lt;&gt;""),P738,P738*VLOOKUP(AF738,【参考】数式用4!$EY$3:$GF$106,MATCH(N738,【参考】数式用4!$EY$2:$GF$2,0))),"")</f>
        <v/>
      </c>
      <c r="W738" s="44"/>
      <c r="X738" s="464"/>
      <c r="Y738" s="992" t="str">
        <f>IFERROR(IF(OR('別紙様式3-2（４・５月）'!R740="",'別紙様式3-2（４・５月）'!Z740="ベア加算"),"",X738*VLOOKUP(N738,【参考】数式用!$AD$2:$AH$37,MATCH(W738,【参考】数式用!$K$4:$N$4,0)+1,0)),"")</f>
        <v/>
      </c>
      <c r="Z738" s="992"/>
      <c r="AA738" s="54"/>
      <c r="AB738" s="464"/>
      <c r="AC738" s="340" t="str">
        <f>IFERROR(IF(AND('別紙様式3-2（４・５月）'!O740="",W738&lt;&gt;"",W738&lt;&gt;"―"),X738,X738*VLOOKUP(AG738,【参考】数式用4!$EY$3:$GF$106,MATCH(N738,【参考】数式用4!$EY$2:$GF$2,0))),"")</f>
        <v/>
      </c>
      <c r="AD738" s="462" t="str">
        <f t="shared" si="22"/>
        <v/>
      </c>
      <c r="AE738" s="420" t="str">
        <f t="shared" si="23"/>
        <v/>
      </c>
      <c r="AF738" s="333" t="str">
        <f>IF(O738="","",'別紙様式3-2（４・５月）'!O740&amp;'別紙様式3-2（４・５月）'!P740&amp;'別紙様式3-2（４・５月）'!Q740&amp;"から"&amp;O738)</f>
        <v/>
      </c>
      <c r="AG738" s="333" t="str">
        <f>IF(OR(W738="",W738="―"),"",'別紙様式3-2（４・５月）'!O740&amp;'別紙様式3-2（４・５月）'!P740&amp;'別紙様式3-2（４・５月）'!Q740&amp;"から"&amp;W738)</f>
        <v/>
      </c>
      <c r="AH738" s="306"/>
      <c r="AI738" s="306"/>
      <c r="AJ738" s="306"/>
      <c r="AK738" s="306"/>
      <c r="AL738" s="306"/>
      <c r="AM738" s="306"/>
      <c r="AN738" s="306"/>
      <c r="AO738" s="306"/>
    </row>
    <row r="739" spans="1:41" customFormat="1" ht="25" customHeight="1">
      <c r="A739" s="334">
        <v>719</v>
      </c>
      <c r="B739" s="909" t="str">
        <f>IF(基本情報入力シート!C778="","",基本情報入力シート!C778)</f>
        <v/>
      </c>
      <c r="C739" s="909"/>
      <c r="D739" s="909"/>
      <c r="E739" s="909"/>
      <c r="F739" s="909"/>
      <c r="G739" s="909"/>
      <c r="H739" s="909"/>
      <c r="I739" s="909"/>
      <c r="J739" s="325" t="str">
        <f>IF(基本情報入力シート!M778="","",基本情報入力シート!M778)</f>
        <v/>
      </c>
      <c r="K739" s="325" t="str">
        <f>IF(基本情報入力シート!R778="","",基本情報入力シート!R778)</f>
        <v/>
      </c>
      <c r="L739" s="325" t="str">
        <f>IF(基本情報入力シート!W778="","",基本情報入力シート!W778)</f>
        <v/>
      </c>
      <c r="M739" s="335" t="str">
        <f>IF(基本情報入力シート!X778="","",基本情報入力シート!X778)</f>
        <v/>
      </c>
      <c r="N739" s="339" t="str">
        <f>IF(基本情報入力シート!Y778="","",基本情報入力シート!Y778)</f>
        <v/>
      </c>
      <c r="O739" s="44"/>
      <c r="P739" s="1011"/>
      <c r="Q739" s="1011"/>
      <c r="R739" s="475" t="str">
        <f>IFERROR(IF(OR('別紙様式3-2（４・５月）'!Z741="ベア加算",'別紙様式3-2（４・５月）'!R741=""),"",P739*VLOOKUP(N739,【参考】数式用!$AD$2:$AH$37,MATCH(O739,【参考】数式用!$K$4:$N$4,0)+1,0)),"")</f>
        <v/>
      </c>
      <c r="S739" s="54"/>
      <c r="T739" s="1011"/>
      <c r="U739" s="1011"/>
      <c r="V739" s="483" t="str">
        <f>IFERROR(IF(AND('別紙様式3-2（４・５月）'!O741="",O739&lt;&gt;""),P739,P739*VLOOKUP(AF739,【参考】数式用4!$EY$3:$GF$106,MATCH(N739,【参考】数式用4!$EY$2:$GF$2,0))),"")</f>
        <v/>
      </c>
      <c r="W739" s="44"/>
      <c r="X739" s="464"/>
      <c r="Y739" s="992" t="str">
        <f>IFERROR(IF(OR('別紙様式3-2（４・５月）'!R741="",'別紙様式3-2（４・５月）'!Z741="ベア加算"),"",X739*VLOOKUP(N739,【参考】数式用!$AD$2:$AH$37,MATCH(W739,【参考】数式用!$K$4:$N$4,0)+1,0)),"")</f>
        <v/>
      </c>
      <c r="Z739" s="992"/>
      <c r="AA739" s="54"/>
      <c r="AB739" s="464"/>
      <c r="AC739" s="340" t="str">
        <f>IFERROR(IF(AND('別紙様式3-2（４・５月）'!O741="",W739&lt;&gt;"",W739&lt;&gt;"―"),X739,X739*VLOOKUP(AG739,【参考】数式用4!$EY$3:$GF$106,MATCH(N739,【参考】数式用4!$EY$2:$GF$2,0))),"")</f>
        <v/>
      </c>
      <c r="AD739" s="462" t="str">
        <f t="shared" si="22"/>
        <v/>
      </c>
      <c r="AE739" s="420" t="str">
        <f t="shared" si="23"/>
        <v/>
      </c>
      <c r="AF739" s="333" t="str">
        <f>IF(O739="","",'別紙様式3-2（４・５月）'!O741&amp;'別紙様式3-2（４・５月）'!P741&amp;'別紙様式3-2（４・５月）'!Q741&amp;"から"&amp;O739)</f>
        <v/>
      </c>
      <c r="AG739" s="333" t="str">
        <f>IF(OR(W739="",W739="―"),"",'別紙様式3-2（４・５月）'!O741&amp;'別紙様式3-2（４・５月）'!P741&amp;'別紙様式3-2（４・５月）'!Q741&amp;"から"&amp;W739)</f>
        <v/>
      </c>
      <c r="AH739" s="306"/>
      <c r="AI739" s="306"/>
      <c r="AJ739" s="306"/>
      <c r="AK739" s="306"/>
      <c r="AL739" s="306"/>
      <c r="AM739" s="306"/>
      <c r="AN739" s="306"/>
      <c r="AO739" s="306"/>
    </row>
    <row r="740" spans="1:41" customFormat="1" ht="25" customHeight="1">
      <c r="A740" s="334">
        <v>720</v>
      </c>
      <c r="B740" s="909" t="str">
        <f>IF(基本情報入力シート!C779="","",基本情報入力シート!C779)</f>
        <v/>
      </c>
      <c r="C740" s="909"/>
      <c r="D740" s="909"/>
      <c r="E740" s="909"/>
      <c r="F740" s="909"/>
      <c r="G740" s="909"/>
      <c r="H740" s="909"/>
      <c r="I740" s="909"/>
      <c r="J740" s="325" t="str">
        <f>IF(基本情報入力シート!M779="","",基本情報入力シート!M779)</f>
        <v/>
      </c>
      <c r="K740" s="325" t="str">
        <f>IF(基本情報入力シート!R779="","",基本情報入力シート!R779)</f>
        <v/>
      </c>
      <c r="L740" s="325" t="str">
        <f>IF(基本情報入力シート!W779="","",基本情報入力シート!W779)</f>
        <v/>
      </c>
      <c r="M740" s="335" t="str">
        <f>IF(基本情報入力シート!X779="","",基本情報入力シート!X779)</f>
        <v/>
      </c>
      <c r="N740" s="339" t="str">
        <f>IF(基本情報入力シート!Y779="","",基本情報入力シート!Y779)</f>
        <v/>
      </c>
      <c r="O740" s="44"/>
      <c r="P740" s="1011"/>
      <c r="Q740" s="1011"/>
      <c r="R740" s="475" t="str">
        <f>IFERROR(IF(OR('別紙様式3-2（４・５月）'!Z742="ベア加算",'別紙様式3-2（４・５月）'!R742=""),"",P740*VLOOKUP(N740,【参考】数式用!$AD$2:$AH$37,MATCH(O740,【参考】数式用!$K$4:$N$4,0)+1,0)),"")</f>
        <v/>
      </c>
      <c r="S740" s="54"/>
      <c r="T740" s="1011"/>
      <c r="U740" s="1011"/>
      <c r="V740" s="483" t="str">
        <f>IFERROR(IF(AND('別紙様式3-2（４・５月）'!O742="",O740&lt;&gt;""),P740,P740*VLOOKUP(AF740,【参考】数式用4!$EY$3:$GF$106,MATCH(N740,【参考】数式用4!$EY$2:$GF$2,0))),"")</f>
        <v/>
      </c>
      <c r="W740" s="44"/>
      <c r="X740" s="464"/>
      <c r="Y740" s="992" t="str">
        <f>IFERROR(IF(OR('別紙様式3-2（４・５月）'!R742="",'別紙様式3-2（４・５月）'!Z742="ベア加算"),"",X740*VLOOKUP(N740,【参考】数式用!$AD$2:$AH$37,MATCH(W740,【参考】数式用!$K$4:$N$4,0)+1,0)),"")</f>
        <v/>
      </c>
      <c r="Z740" s="992"/>
      <c r="AA740" s="54"/>
      <c r="AB740" s="464"/>
      <c r="AC740" s="340" t="str">
        <f>IFERROR(IF(AND('別紙様式3-2（４・５月）'!O742="",W740&lt;&gt;"",W740&lt;&gt;"―"),X740,X740*VLOOKUP(AG740,【参考】数式用4!$EY$3:$GF$106,MATCH(N740,【参考】数式用4!$EY$2:$GF$2,0))),"")</f>
        <v/>
      </c>
      <c r="AD740" s="462" t="str">
        <f t="shared" si="22"/>
        <v/>
      </c>
      <c r="AE740" s="420" t="str">
        <f t="shared" si="23"/>
        <v/>
      </c>
      <c r="AF740" s="333" t="str">
        <f>IF(O740="","",'別紙様式3-2（４・５月）'!O742&amp;'別紙様式3-2（４・５月）'!P742&amp;'別紙様式3-2（４・５月）'!Q742&amp;"から"&amp;O740)</f>
        <v/>
      </c>
      <c r="AG740" s="333" t="str">
        <f>IF(OR(W740="",W740="―"),"",'別紙様式3-2（４・５月）'!O742&amp;'別紙様式3-2（４・５月）'!P742&amp;'別紙様式3-2（４・５月）'!Q742&amp;"から"&amp;W740)</f>
        <v/>
      </c>
      <c r="AH740" s="306"/>
      <c r="AI740" s="306"/>
      <c r="AJ740" s="306"/>
      <c r="AK740" s="306"/>
      <c r="AL740" s="306"/>
      <c r="AM740" s="306"/>
      <c r="AN740" s="306"/>
      <c r="AO740" s="306"/>
    </row>
    <row r="741" spans="1:41" customFormat="1" ht="25" customHeight="1">
      <c r="A741" s="334">
        <v>721</v>
      </c>
      <c r="B741" s="909" t="str">
        <f>IF(基本情報入力シート!C780="","",基本情報入力シート!C780)</f>
        <v/>
      </c>
      <c r="C741" s="909"/>
      <c r="D741" s="909"/>
      <c r="E741" s="909"/>
      <c r="F741" s="909"/>
      <c r="G741" s="909"/>
      <c r="H741" s="909"/>
      <c r="I741" s="909"/>
      <c r="J741" s="325" t="str">
        <f>IF(基本情報入力シート!M780="","",基本情報入力シート!M780)</f>
        <v/>
      </c>
      <c r="K741" s="325" t="str">
        <f>IF(基本情報入力シート!R780="","",基本情報入力シート!R780)</f>
        <v/>
      </c>
      <c r="L741" s="325" t="str">
        <f>IF(基本情報入力シート!W780="","",基本情報入力シート!W780)</f>
        <v/>
      </c>
      <c r="M741" s="335" t="str">
        <f>IF(基本情報入力シート!X780="","",基本情報入力シート!X780)</f>
        <v/>
      </c>
      <c r="N741" s="339" t="str">
        <f>IF(基本情報入力シート!Y780="","",基本情報入力シート!Y780)</f>
        <v/>
      </c>
      <c r="O741" s="44"/>
      <c r="P741" s="1011"/>
      <c r="Q741" s="1011"/>
      <c r="R741" s="475" t="str">
        <f>IFERROR(IF(OR('別紙様式3-2（４・５月）'!Z743="ベア加算",'別紙様式3-2（４・５月）'!R743=""),"",P741*VLOOKUP(N741,【参考】数式用!$AD$2:$AH$37,MATCH(O741,【参考】数式用!$K$4:$N$4,0)+1,0)),"")</f>
        <v/>
      </c>
      <c r="S741" s="54"/>
      <c r="T741" s="1011"/>
      <c r="U741" s="1011"/>
      <c r="V741" s="483" t="str">
        <f>IFERROR(IF(AND('別紙様式3-2（４・５月）'!O743="",O741&lt;&gt;""),P741,P741*VLOOKUP(AF741,【参考】数式用4!$EY$3:$GF$106,MATCH(N741,【参考】数式用4!$EY$2:$GF$2,0))),"")</f>
        <v/>
      </c>
      <c r="W741" s="44"/>
      <c r="X741" s="464"/>
      <c r="Y741" s="992" t="str">
        <f>IFERROR(IF(OR('別紙様式3-2（４・５月）'!R743="",'別紙様式3-2（４・５月）'!Z743="ベア加算"),"",X741*VLOOKUP(N741,【参考】数式用!$AD$2:$AH$37,MATCH(W741,【参考】数式用!$K$4:$N$4,0)+1,0)),"")</f>
        <v/>
      </c>
      <c r="Z741" s="992"/>
      <c r="AA741" s="54"/>
      <c r="AB741" s="464"/>
      <c r="AC741" s="340" t="str">
        <f>IFERROR(IF(AND('別紙様式3-2（４・５月）'!O743="",W741&lt;&gt;"",W741&lt;&gt;"―"),X741,X741*VLOOKUP(AG741,【参考】数式用4!$EY$3:$GF$106,MATCH(N741,【参考】数式用4!$EY$2:$GF$2,0))),"")</f>
        <v/>
      </c>
      <c r="AD741" s="462" t="str">
        <f t="shared" si="22"/>
        <v/>
      </c>
      <c r="AE741" s="420" t="str">
        <f t="shared" si="23"/>
        <v/>
      </c>
      <c r="AF741" s="333" t="str">
        <f>IF(O741="","",'別紙様式3-2（４・５月）'!O743&amp;'別紙様式3-2（４・５月）'!P743&amp;'別紙様式3-2（４・５月）'!Q743&amp;"から"&amp;O741)</f>
        <v/>
      </c>
      <c r="AG741" s="333" t="str">
        <f>IF(OR(W741="",W741="―"),"",'別紙様式3-2（４・５月）'!O743&amp;'別紙様式3-2（４・５月）'!P743&amp;'別紙様式3-2（４・５月）'!Q743&amp;"から"&amp;W741)</f>
        <v/>
      </c>
      <c r="AH741" s="306"/>
      <c r="AI741" s="306"/>
      <c r="AJ741" s="306"/>
      <c r="AK741" s="306"/>
      <c r="AL741" s="306"/>
      <c r="AM741" s="306"/>
      <c r="AN741" s="306"/>
      <c r="AO741" s="306"/>
    </row>
    <row r="742" spans="1:41" customFormat="1" ht="25" customHeight="1">
      <c r="A742" s="334">
        <v>722</v>
      </c>
      <c r="B742" s="909" t="str">
        <f>IF(基本情報入力シート!C781="","",基本情報入力シート!C781)</f>
        <v/>
      </c>
      <c r="C742" s="909"/>
      <c r="D742" s="909"/>
      <c r="E742" s="909"/>
      <c r="F742" s="909"/>
      <c r="G742" s="909"/>
      <c r="H742" s="909"/>
      <c r="I742" s="909"/>
      <c r="J742" s="325" t="str">
        <f>IF(基本情報入力シート!M781="","",基本情報入力シート!M781)</f>
        <v/>
      </c>
      <c r="K742" s="325" t="str">
        <f>IF(基本情報入力シート!R781="","",基本情報入力シート!R781)</f>
        <v/>
      </c>
      <c r="L742" s="325" t="str">
        <f>IF(基本情報入力シート!W781="","",基本情報入力シート!W781)</f>
        <v/>
      </c>
      <c r="M742" s="335" t="str">
        <f>IF(基本情報入力シート!X781="","",基本情報入力シート!X781)</f>
        <v/>
      </c>
      <c r="N742" s="339" t="str">
        <f>IF(基本情報入力シート!Y781="","",基本情報入力シート!Y781)</f>
        <v/>
      </c>
      <c r="O742" s="44"/>
      <c r="P742" s="1011"/>
      <c r="Q742" s="1011"/>
      <c r="R742" s="475" t="str">
        <f>IFERROR(IF(OR('別紙様式3-2（４・５月）'!Z744="ベア加算",'別紙様式3-2（４・５月）'!R744=""),"",P742*VLOOKUP(N742,【参考】数式用!$AD$2:$AH$37,MATCH(O742,【参考】数式用!$K$4:$N$4,0)+1,0)),"")</f>
        <v/>
      </c>
      <c r="S742" s="54"/>
      <c r="T742" s="1011"/>
      <c r="U742" s="1011"/>
      <c r="V742" s="483" t="str">
        <f>IFERROR(IF(AND('別紙様式3-2（４・５月）'!O744="",O742&lt;&gt;""),P742,P742*VLOOKUP(AF742,【参考】数式用4!$EY$3:$GF$106,MATCH(N742,【参考】数式用4!$EY$2:$GF$2,0))),"")</f>
        <v/>
      </c>
      <c r="W742" s="44"/>
      <c r="X742" s="464"/>
      <c r="Y742" s="992" t="str">
        <f>IFERROR(IF(OR('別紙様式3-2（４・５月）'!R744="",'別紙様式3-2（４・５月）'!Z744="ベア加算"),"",X742*VLOOKUP(N742,【参考】数式用!$AD$2:$AH$37,MATCH(W742,【参考】数式用!$K$4:$N$4,0)+1,0)),"")</f>
        <v/>
      </c>
      <c r="Z742" s="992"/>
      <c r="AA742" s="54"/>
      <c r="AB742" s="464"/>
      <c r="AC742" s="340" t="str">
        <f>IFERROR(IF(AND('別紙様式3-2（４・５月）'!O744="",W742&lt;&gt;"",W742&lt;&gt;"―"),X742,X742*VLOOKUP(AG742,【参考】数式用4!$EY$3:$GF$106,MATCH(N742,【参考】数式用4!$EY$2:$GF$2,0))),"")</f>
        <v/>
      </c>
      <c r="AD742" s="462" t="str">
        <f t="shared" si="22"/>
        <v/>
      </c>
      <c r="AE742" s="420" t="str">
        <f t="shared" si="23"/>
        <v/>
      </c>
      <c r="AF742" s="333" t="str">
        <f>IF(O742="","",'別紙様式3-2（４・５月）'!O744&amp;'別紙様式3-2（４・５月）'!P744&amp;'別紙様式3-2（４・５月）'!Q744&amp;"から"&amp;O742)</f>
        <v/>
      </c>
      <c r="AG742" s="333" t="str">
        <f>IF(OR(W742="",W742="―"),"",'別紙様式3-2（４・５月）'!O744&amp;'別紙様式3-2（４・５月）'!P744&amp;'別紙様式3-2（４・５月）'!Q744&amp;"から"&amp;W742)</f>
        <v/>
      </c>
      <c r="AH742" s="306"/>
      <c r="AI742" s="306"/>
      <c r="AJ742" s="306"/>
      <c r="AK742" s="306"/>
      <c r="AL742" s="306"/>
      <c r="AM742" s="306"/>
      <c r="AN742" s="306"/>
      <c r="AO742" s="306"/>
    </row>
    <row r="743" spans="1:41" customFormat="1" ht="25" customHeight="1">
      <c r="A743" s="334">
        <v>723</v>
      </c>
      <c r="B743" s="909" t="str">
        <f>IF(基本情報入力シート!C782="","",基本情報入力シート!C782)</f>
        <v/>
      </c>
      <c r="C743" s="909"/>
      <c r="D743" s="909"/>
      <c r="E743" s="909"/>
      <c r="F743" s="909"/>
      <c r="G743" s="909"/>
      <c r="H743" s="909"/>
      <c r="I743" s="909"/>
      <c r="J743" s="325" t="str">
        <f>IF(基本情報入力シート!M782="","",基本情報入力シート!M782)</f>
        <v/>
      </c>
      <c r="K743" s="325" t="str">
        <f>IF(基本情報入力シート!R782="","",基本情報入力シート!R782)</f>
        <v/>
      </c>
      <c r="L743" s="325" t="str">
        <f>IF(基本情報入力シート!W782="","",基本情報入力シート!W782)</f>
        <v/>
      </c>
      <c r="M743" s="335" t="str">
        <f>IF(基本情報入力シート!X782="","",基本情報入力シート!X782)</f>
        <v/>
      </c>
      <c r="N743" s="339" t="str">
        <f>IF(基本情報入力シート!Y782="","",基本情報入力シート!Y782)</f>
        <v/>
      </c>
      <c r="O743" s="44"/>
      <c r="P743" s="1011"/>
      <c r="Q743" s="1011"/>
      <c r="R743" s="475" t="str">
        <f>IFERROR(IF(OR('別紙様式3-2（４・５月）'!Z745="ベア加算",'別紙様式3-2（４・５月）'!R745=""),"",P743*VLOOKUP(N743,【参考】数式用!$AD$2:$AH$37,MATCH(O743,【参考】数式用!$K$4:$N$4,0)+1,0)),"")</f>
        <v/>
      </c>
      <c r="S743" s="54"/>
      <c r="T743" s="1011"/>
      <c r="U743" s="1011"/>
      <c r="V743" s="483" t="str">
        <f>IFERROR(IF(AND('別紙様式3-2（４・５月）'!O745="",O743&lt;&gt;""),P743,P743*VLOOKUP(AF743,【参考】数式用4!$EY$3:$GF$106,MATCH(N743,【参考】数式用4!$EY$2:$GF$2,0))),"")</f>
        <v/>
      </c>
      <c r="W743" s="44"/>
      <c r="X743" s="464"/>
      <c r="Y743" s="992" t="str">
        <f>IFERROR(IF(OR('別紙様式3-2（４・５月）'!R745="",'別紙様式3-2（４・５月）'!Z745="ベア加算"),"",X743*VLOOKUP(N743,【参考】数式用!$AD$2:$AH$37,MATCH(W743,【参考】数式用!$K$4:$N$4,0)+1,0)),"")</f>
        <v/>
      </c>
      <c r="Z743" s="992"/>
      <c r="AA743" s="54"/>
      <c r="AB743" s="464"/>
      <c r="AC743" s="340" t="str">
        <f>IFERROR(IF(AND('別紙様式3-2（４・５月）'!O745="",W743&lt;&gt;"",W743&lt;&gt;"―"),X743,X743*VLOOKUP(AG743,【参考】数式用4!$EY$3:$GF$106,MATCH(N743,【参考】数式用4!$EY$2:$GF$2,0))),"")</f>
        <v/>
      </c>
      <c r="AD743" s="462" t="str">
        <f t="shared" si="22"/>
        <v/>
      </c>
      <c r="AE743" s="420" t="str">
        <f t="shared" si="23"/>
        <v/>
      </c>
      <c r="AF743" s="333" t="str">
        <f>IF(O743="","",'別紙様式3-2（４・５月）'!O745&amp;'別紙様式3-2（４・５月）'!P745&amp;'別紙様式3-2（４・５月）'!Q745&amp;"から"&amp;O743)</f>
        <v/>
      </c>
      <c r="AG743" s="333" t="str">
        <f>IF(OR(W743="",W743="―"),"",'別紙様式3-2（４・５月）'!O745&amp;'別紙様式3-2（４・５月）'!P745&amp;'別紙様式3-2（４・５月）'!Q745&amp;"から"&amp;W743)</f>
        <v/>
      </c>
      <c r="AH743" s="306"/>
      <c r="AI743" s="306"/>
      <c r="AJ743" s="306"/>
      <c r="AK743" s="306"/>
      <c r="AL743" s="306"/>
      <c r="AM743" s="306"/>
      <c r="AN743" s="306"/>
      <c r="AO743" s="306"/>
    </row>
    <row r="744" spans="1:41" customFormat="1" ht="25" customHeight="1">
      <c r="A744" s="334">
        <v>724</v>
      </c>
      <c r="B744" s="909" t="str">
        <f>IF(基本情報入力シート!C783="","",基本情報入力シート!C783)</f>
        <v/>
      </c>
      <c r="C744" s="909"/>
      <c r="D744" s="909"/>
      <c r="E744" s="909"/>
      <c r="F744" s="909"/>
      <c r="G744" s="909"/>
      <c r="H744" s="909"/>
      <c r="I744" s="909"/>
      <c r="J744" s="325" t="str">
        <f>IF(基本情報入力シート!M783="","",基本情報入力シート!M783)</f>
        <v/>
      </c>
      <c r="K744" s="325" t="str">
        <f>IF(基本情報入力シート!R783="","",基本情報入力シート!R783)</f>
        <v/>
      </c>
      <c r="L744" s="325" t="str">
        <f>IF(基本情報入力シート!W783="","",基本情報入力シート!W783)</f>
        <v/>
      </c>
      <c r="M744" s="335" t="str">
        <f>IF(基本情報入力シート!X783="","",基本情報入力シート!X783)</f>
        <v/>
      </c>
      <c r="N744" s="339" t="str">
        <f>IF(基本情報入力シート!Y783="","",基本情報入力シート!Y783)</f>
        <v/>
      </c>
      <c r="O744" s="44"/>
      <c r="P744" s="1011"/>
      <c r="Q744" s="1011"/>
      <c r="R744" s="475" t="str">
        <f>IFERROR(IF(OR('別紙様式3-2（４・５月）'!Z746="ベア加算",'別紙様式3-2（４・５月）'!R746=""),"",P744*VLOOKUP(N744,【参考】数式用!$AD$2:$AH$37,MATCH(O744,【参考】数式用!$K$4:$N$4,0)+1,0)),"")</f>
        <v/>
      </c>
      <c r="S744" s="54"/>
      <c r="T744" s="1011"/>
      <c r="U744" s="1011"/>
      <c r="V744" s="483" t="str">
        <f>IFERROR(IF(AND('別紙様式3-2（４・５月）'!O746="",O744&lt;&gt;""),P744,P744*VLOOKUP(AF744,【参考】数式用4!$EY$3:$GF$106,MATCH(N744,【参考】数式用4!$EY$2:$GF$2,0))),"")</f>
        <v/>
      </c>
      <c r="W744" s="44"/>
      <c r="X744" s="464"/>
      <c r="Y744" s="992" t="str">
        <f>IFERROR(IF(OR('別紙様式3-2（４・５月）'!R746="",'別紙様式3-2（４・５月）'!Z746="ベア加算"),"",X744*VLOOKUP(N744,【参考】数式用!$AD$2:$AH$37,MATCH(W744,【参考】数式用!$K$4:$N$4,0)+1,0)),"")</f>
        <v/>
      </c>
      <c r="Z744" s="992"/>
      <c r="AA744" s="54"/>
      <c r="AB744" s="464"/>
      <c r="AC744" s="340" t="str">
        <f>IFERROR(IF(AND('別紙様式3-2（４・５月）'!O746="",W744&lt;&gt;"",W744&lt;&gt;"―"),X744,X744*VLOOKUP(AG744,【参考】数式用4!$EY$3:$GF$106,MATCH(N744,【参考】数式用4!$EY$2:$GF$2,0))),"")</f>
        <v/>
      </c>
      <c r="AD744" s="462" t="str">
        <f t="shared" si="22"/>
        <v/>
      </c>
      <c r="AE744" s="420" t="str">
        <f t="shared" si="23"/>
        <v/>
      </c>
      <c r="AF744" s="333" t="str">
        <f>IF(O744="","",'別紙様式3-2（４・５月）'!O746&amp;'別紙様式3-2（４・５月）'!P746&amp;'別紙様式3-2（４・５月）'!Q746&amp;"から"&amp;O744)</f>
        <v/>
      </c>
      <c r="AG744" s="333" t="str">
        <f>IF(OR(W744="",W744="―"),"",'別紙様式3-2（４・５月）'!O746&amp;'別紙様式3-2（４・５月）'!P746&amp;'別紙様式3-2（４・５月）'!Q746&amp;"から"&amp;W744)</f>
        <v/>
      </c>
      <c r="AH744" s="306"/>
      <c r="AI744" s="306"/>
      <c r="AJ744" s="306"/>
      <c r="AK744" s="306"/>
      <c r="AL744" s="306"/>
      <c r="AM744" s="306"/>
      <c r="AN744" s="306"/>
      <c r="AO744" s="306"/>
    </row>
    <row r="745" spans="1:41" customFormat="1" ht="25" customHeight="1">
      <c r="A745" s="334">
        <v>725</v>
      </c>
      <c r="B745" s="909" t="str">
        <f>IF(基本情報入力シート!C784="","",基本情報入力シート!C784)</f>
        <v/>
      </c>
      <c r="C745" s="909"/>
      <c r="D745" s="909"/>
      <c r="E745" s="909"/>
      <c r="F745" s="909"/>
      <c r="G745" s="909"/>
      <c r="H745" s="909"/>
      <c r="I745" s="909"/>
      <c r="J745" s="325" t="str">
        <f>IF(基本情報入力シート!M784="","",基本情報入力シート!M784)</f>
        <v/>
      </c>
      <c r="K745" s="325" t="str">
        <f>IF(基本情報入力シート!R784="","",基本情報入力シート!R784)</f>
        <v/>
      </c>
      <c r="L745" s="325" t="str">
        <f>IF(基本情報入力シート!W784="","",基本情報入力シート!W784)</f>
        <v/>
      </c>
      <c r="M745" s="335" t="str">
        <f>IF(基本情報入力シート!X784="","",基本情報入力シート!X784)</f>
        <v/>
      </c>
      <c r="N745" s="339" t="str">
        <f>IF(基本情報入力シート!Y784="","",基本情報入力シート!Y784)</f>
        <v/>
      </c>
      <c r="O745" s="44"/>
      <c r="P745" s="1011"/>
      <c r="Q745" s="1011"/>
      <c r="R745" s="475" t="str">
        <f>IFERROR(IF(OR('別紙様式3-2（４・５月）'!Z747="ベア加算",'別紙様式3-2（４・５月）'!R747=""),"",P745*VLOOKUP(N745,【参考】数式用!$AD$2:$AH$37,MATCH(O745,【参考】数式用!$K$4:$N$4,0)+1,0)),"")</f>
        <v/>
      </c>
      <c r="S745" s="54"/>
      <c r="T745" s="1011"/>
      <c r="U745" s="1011"/>
      <c r="V745" s="483" t="str">
        <f>IFERROR(IF(AND('別紙様式3-2（４・５月）'!O747="",O745&lt;&gt;""),P745,P745*VLOOKUP(AF745,【参考】数式用4!$EY$3:$GF$106,MATCH(N745,【参考】数式用4!$EY$2:$GF$2,0))),"")</f>
        <v/>
      </c>
      <c r="W745" s="44"/>
      <c r="X745" s="464"/>
      <c r="Y745" s="992" t="str">
        <f>IFERROR(IF(OR('別紙様式3-2（４・５月）'!R747="",'別紙様式3-2（４・５月）'!Z747="ベア加算"),"",X745*VLOOKUP(N745,【参考】数式用!$AD$2:$AH$37,MATCH(W745,【参考】数式用!$K$4:$N$4,0)+1,0)),"")</f>
        <v/>
      </c>
      <c r="Z745" s="992"/>
      <c r="AA745" s="54"/>
      <c r="AB745" s="464"/>
      <c r="AC745" s="340" t="str">
        <f>IFERROR(IF(AND('別紙様式3-2（４・５月）'!O747="",W745&lt;&gt;"",W745&lt;&gt;"―"),X745,X745*VLOOKUP(AG745,【参考】数式用4!$EY$3:$GF$106,MATCH(N745,【参考】数式用4!$EY$2:$GF$2,0))),"")</f>
        <v/>
      </c>
      <c r="AD745" s="462" t="str">
        <f t="shared" si="22"/>
        <v/>
      </c>
      <c r="AE745" s="420" t="str">
        <f t="shared" si="23"/>
        <v/>
      </c>
      <c r="AF745" s="333" t="str">
        <f>IF(O745="","",'別紙様式3-2（４・５月）'!O747&amp;'別紙様式3-2（４・５月）'!P747&amp;'別紙様式3-2（４・５月）'!Q747&amp;"から"&amp;O745)</f>
        <v/>
      </c>
      <c r="AG745" s="333" t="str">
        <f>IF(OR(W745="",W745="―"),"",'別紙様式3-2（４・５月）'!O747&amp;'別紙様式3-2（４・５月）'!P747&amp;'別紙様式3-2（４・５月）'!Q747&amp;"から"&amp;W745)</f>
        <v/>
      </c>
      <c r="AH745" s="306"/>
      <c r="AI745" s="306"/>
      <c r="AJ745" s="306"/>
      <c r="AK745" s="306"/>
      <c r="AL745" s="306"/>
      <c r="AM745" s="306"/>
      <c r="AN745" s="306"/>
      <c r="AO745" s="306"/>
    </row>
    <row r="746" spans="1:41" customFormat="1" ht="25" customHeight="1">
      <c r="A746" s="334">
        <v>726</v>
      </c>
      <c r="B746" s="909" t="str">
        <f>IF(基本情報入力シート!C785="","",基本情報入力シート!C785)</f>
        <v/>
      </c>
      <c r="C746" s="909"/>
      <c r="D746" s="909"/>
      <c r="E746" s="909"/>
      <c r="F746" s="909"/>
      <c r="G746" s="909"/>
      <c r="H746" s="909"/>
      <c r="I746" s="909"/>
      <c r="J746" s="325" t="str">
        <f>IF(基本情報入力シート!M785="","",基本情報入力シート!M785)</f>
        <v/>
      </c>
      <c r="K746" s="325" t="str">
        <f>IF(基本情報入力シート!R785="","",基本情報入力シート!R785)</f>
        <v/>
      </c>
      <c r="L746" s="325" t="str">
        <f>IF(基本情報入力シート!W785="","",基本情報入力シート!W785)</f>
        <v/>
      </c>
      <c r="M746" s="335" t="str">
        <f>IF(基本情報入力シート!X785="","",基本情報入力シート!X785)</f>
        <v/>
      </c>
      <c r="N746" s="339" t="str">
        <f>IF(基本情報入力シート!Y785="","",基本情報入力シート!Y785)</f>
        <v/>
      </c>
      <c r="O746" s="44"/>
      <c r="P746" s="1011"/>
      <c r="Q746" s="1011"/>
      <c r="R746" s="475" t="str">
        <f>IFERROR(IF(OR('別紙様式3-2（４・５月）'!Z748="ベア加算",'別紙様式3-2（４・５月）'!R748=""),"",P746*VLOOKUP(N746,【参考】数式用!$AD$2:$AH$37,MATCH(O746,【参考】数式用!$K$4:$N$4,0)+1,0)),"")</f>
        <v/>
      </c>
      <c r="S746" s="54"/>
      <c r="T746" s="1011"/>
      <c r="U746" s="1011"/>
      <c r="V746" s="483" t="str">
        <f>IFERROR(IF(AND('別紙様式3-2（４・５月）'!O748="",O746&lt;&gt;""),P746,P746*VLOOKUP(AF746,【参考】数式用4!$EY$3:$GF$106,MATCH(N746,【参考】数式用4!$EY$2:$GF$2,0))),"")</f>
        <v/>
      </c>
      <c r="W746" s="44"/>
      <c r="X746" s="464"/>
      <c r="Y746" s="992" t="str">
        <f>IFERROR(IF(OR('別紙様式3-2（４・５月）'!R748="",'別紙様式3-2（４・５月）'!Z748="ベア加算"),"",X746*VLOOKUP(N746,【参考】数式用!$AD$2:$AH$37,MATCH(W746,【参考】数式用!$K$4:$N$4,0)+1,0)),"")</f>
        <v/>
      </c>
      <c r="Z746" s="992"/>
      <c r="AA746" s="54"/>
      <c r="AB746" s="464"/>
      <c r="AC746" s="340" t="str">
        <f>IFERROR(IF(AND('別紙様式3-2（４・５月）'!O748="",W746&lt;&gt;"",W746&lt;&gt;"―"),X746,X746*VLOOKUP(AG746,【参考】数式用4!$EY$3:$GF$106,MATCH(N746,【参考】数式用4!$EY$2:$GF$2,0))),"")</f>
        <v/>
      </c>
      <c r="AD746" s="462" t="str">
        <f t="shared" si="22"/>
        <v/>
      </c>
      <c r="AE746" s="420" t="str">
        <f t="shared" si="23"/>
        <v/>
      </c>
      <c r="AF746" s="333" t="str">
        <f>IF(O746="","",'別紙様式3-2（４・５月）'!O748&amp;'別紙様式3-2（４・５月）'!P748&amp;'別紙様式3-2（４・５月）'!Q748&amp;"から"&amp;O746)</f>
        <v/>
      </c>
      <c r="AG746" s="333" t="str">
        <f>IF(OR(W746="",W746="―"),"",'別紙様式3-2（４・５月）'!O748&amp;'別紙様式3-2（４・５月）'!P748&amp;'別紙様式3-2（４・５月）'!Q748&amp;"から"&amp;W746)</f>
        <v/>
      </c>
      <c r="AH746" s="306"/>
      <c r="AI746" s="306"/>
      <c r="AJ746" s="306"/>
      <c r="AK746" s="306"/>
      <c r="AL746" s="306"/>
      <c r="AM746" s="306"/>
      <c r="AN746" s="306"/>
      <c r="AO746" s="306"/>
    </row>
    <row r="747" spans="1:41" customFormat="1" ht="25" customHeight="1">
      <c r="A747" s="334">
        <v>727</v>
      </c>
      <c r="B747" s="909" t="str">
        <f>IF(基本情報入力シート!C786="","",基本情報入力シート!C786)</f>
        <v/>
      </c>
      <c r="C747" s="909"/>
      <c r="D747" s="909"/>
      <c r="E747" s="909"/>
      <c r="F747" s="909"/>
      <c r="G747" s="909"/>
      <c r="H747" s="909"/>
      <c r="I747" s="909"/>
      <c r="J747" s="325" t="str">
        <f>IF(基本情報入力シート!M786="","",基本情報入力シート!M786)</f>
        <v/>
      </c>
      <c r="K747" s="325" t="str">
        <f>IF(基本情報入力シート!R786="","",基本情報入力シート!R786)</f>
        <v/>
      </c>
      <c r="L747" s="325" t="str">
        <f>IF(基本情報入力シート!W786="","",基本情報入力シート!W786)</f>
        <v/>
      </c>
      <c r="M747" s="335" t="str">
        <f>IF(基本情報入力シート!X786="","",基本情報入力シート!X786)</f>
        <v/>
      </c>
      <c r="N747" s="339" t="str">
        <f>IF(基本情報入力シート!Y786="","",基本情報入力シート!Y786)</f>
        <v/>
      </c>
      <c r="O747" s="44"/>
      <c r="P747" s="1011"/>
      <c r="Q747" s="1011"/>
      <c r="R747" s="475" t="str">
        <f>IFERROR(IF(OR('別紙様式3-2（４・５月）'!Z749="ベア加算",'別紙様式3-2（４・５月）'!R749=""),"",P747*VLOOKUP(N747,【参考】数式用!$AD$2:$AH$37,MATCH(O747,【参考】数式用!$K$4:$N$4,0)+1,0)),"")</f>
        <v/>
      </c>
      <c r="S747" s="54"/>
      <c r="T747" s="1011"/>
      <c r="U747" s="1011"/>
      <c r="V747" s="483" t="str">
        <f>IFERROR(IF(AND('別紙様式3-2（４・５月）'!O749="",O747&lt;&gt;""),P747,P747*VLOOKUP(AF747,【参考】数式用4!$EY$3:$GF$106,MATCH(N747,【参考】数式用4!$EY$2:$GF$2,0))),"")</f>
        <v/>
      </c>
      <c r="W747" s="44"/>
      <c r="X747" s="464"/>
      <c r="Y747" s="992" t="str">
        <f>IFERROR(IF(OR('別紙様式3-2（４・５月）'!R749="",'別紙様式3-2（４・５月）'!Z749="ベア加算"),"",X747*VLOOKUP(N747,【参考】数式用!$AD$2:$AH$37,MATCH(W747,【参考】数式用!$K$4:$N$4,0)+1,0)),"")</f>
        <v/>
      </c>
      <c r="Z747" s="992"/>
      <c r="AA747" s="54"/>
      <c r="AB747" s="464"/>
      <c r="AC747" s="340" t="str">
        <f>IFERROR(IF(AND('別紙様式3-2（４・５月）'!O749="",W747&lt;&gt;"",W747&lt;&gt;"―"),X747,X747*VLOOKUP(AG747,【参考】数式用4!$EY$3:$GF$106,MATCH(N747,【参考】数式用4!$EY$2:$GF$2,0))),"")</f>
        <v/>
      </c>
      <c r="AD747" s="462" t="str">
        <f t="shared" si="22"/>
        <v/>
      </c>
      <c r="AE747" s="420" t="str">
        <f t="shared" si="23"/>
        <v/>
      </c>
      <c r="AF747" s="333" t="str">
        <f>IF(O747="","",'別紙様式3-2（４・５月）'!O749&amp;'別紙様式3-2（４・５月）'!P749&amp;'別紙様式3-2（４・５月）'!Q749&amp;"から"&amp;O747)</f>
        <v/>
      </c>
      <c r="AG747" s="333" t="str">
        <f>IF(OR(W747="",W747="―"),"",'別紙様式3-2（４・５月）'!O749&amp;'別紙様式3-2（４・５月）'!P749&amp;'別紙様式3-2（４・５月）'!Q749&amp;"から"&amp;W747)</f>
        <v/>
      </c>
      <c r="AH747" s="306"/>
      <c r="AI747" s="306"/>
      <c r="AJ747" s="306"/>
      <c r="AK747" s="306"/>
      <c r="AL747" s="306"/>
      <c r="AM747" s="306"/>
      <c r="AN747" s="306"/>
      <c r="AO747" s="306"/>
    </row>
    <row r="748" spans="1:41" customFormat="1" ht="25" customHeight="1">
      <c r="A748" s="334">
        <v>728</v>
      </c>
      <c r="B748" s="909" t="str">
        <f>IF(基本情報入力シート!C787="","",基本情報入力シート!C787)</f>
        <v/>
      </c>
      <c r="C748" s="909"/>
      <c r="D748" s="909"/>
      <c r="E748" s="909"/>
      <c r="F748" s="909"/>
      <c r="G748" s="909"/>
      <c r="H748" s="909"/>
      <c r="I748" s="909"/>
      <c r="J748" s="325" t="str">
        <f>IF(基本情報入力シート!M787="","",基本情報入力シート!M787)</f>
        <v/>
      </c>
      <c r="K748" s="325" t="str">
        <f>IF(基本情報入力シート!R787="","",基本情報入力シート!R787)</f>
        <v/>
      </c>
      <c r="L748" s="325" t="str">
        <f>IF(基本情報入力シート!W787="","",基本情報入力シート!W787)</f>
        <v/>
      </c>
      <c r="M748" s="335" t="str">
        <f>IF(基本情報入力シート!X787="","",基本情報入力シート!X787)</f>
        <v/>
      </c>
      <c r="N748" s="339" t="str">
        <f>IF(基本情報入力シート!Y787="","",基本情報入力シート!Y787)</f>
        <v/>
      </c>
      <c r="O748" s="44"/>
      <c r="P748" s="1011"/>
      <c r="Q748" s="1011"/>
      <c r="R748" s="475" t="str">
        <f>IFERROR(IF(OR('別紙様式3-2（４・５月）'!Z750="ベア加算",'別紙様式3-2（４・５月）'!R750=""),"",P748*VLOOKUP(N748,【参考】数式用!$AD$2:$AH$37,MATCH(O748,【参考】数式用!$K$4:$N$4,0)+1,0)),"")</f>
        <v/>
      </c>
      <c r="S748" s="54"/>
      <c r="T748" s="1011"/>
      <c r="U748" s="1011"/>
      <c r="V748" s="483" t="str">
        <f>IFERROR(IF(AND('別紙様式3-2（４・５月）'!O750="",O748&lt;&gt;""),P748,P748*VLOOKUP(AF748,【参考】数式用4!$EY$3:$GF$106,MATCH(N748,【参考】数式用4!$EY$2:$GF$2,0))),"")</f>
        <v/>
      </c>
      <c r="W748" s="44"/>
      <c r="X748" s="464"/>
      <c r="Y748" s="992" t="str">
        <f>IFERROR(IF(OR('別紙様式3-2（４・５月）'!R750="",'別紙様式3-2（４・５月）'!Z750="ベア加算"),"",X748*VLOOKUP(N748,【参考】数式用!$AD$2:$AH$37,MATCH(W748,【参考】数式用!$K$4:$N$4,0)+1,0)),"")</f>
        <v/>
      </c>
      <c r="Z748" s="992"/>
      <c r="AA748" s="54"/>
      <c r="AB748" s="464"/>
      <c r="AC748" s="340" t="str">
        <f>IFERROR(IF(AND('別紙様式3-2（４・５月）'!O750="",W748&lt;&gt;"",W748&lt;&gt;"―"),X748,X748*VLOOKUP(AG748,【参考】数式用4!$EY$3:$GF$106,MATCH(N748,【参考】数式用4!$EY$2:$GF$2,0))),"")</f>
        <v/>
      </c>
      <c r="AD748" s="462" t="str">
        <f t="shared" si="22"/>
        <v/>
      </c>
      <c r="AE748" s="420" t="str">
        <f t="shared" si="23"/>
        <v/>
      </c>
      <c r="AF748" s="333" t="str">
        <f>IF(O748="","",'別紙様式3-2（４・５月）'!O750&amp;'別紙様式3-2（４・５月）'!P750&amp;'別紙様式3-2（４・５月）'!Q750&amp;"から"&amp;O748)</f>
        <v/>
      </c>
      <c r="AG748" s="333" t="str">
        <f>IF(OR(W748="",W748="―"),"",'別紙様式3-2（４・５月）'!O750&amp;'別紙様式3-2（４・５月）'!P750&amp;'別紙様式3-2（４・５月）'!Q750&amp;"から"&amp;W748)</f>
        <v/>
      </c>
      <c r="AH748" s="306"/>
      <c r="AI748" s="306"/>
      <c r="AJ748" s="306"/>
      <c r="AK748" s="306"/>
      <c r="AL748" s="306"/>
      <c r="AM748" s="306"/>
      <c r="AN748" s="306"/>
      <c r="AO748" s="306"/>
    </row>
    <row r="749" spans="1:41" customFormat="1" ht="25" customHeight="1">
      <c r="A749" s="334">
        <v>729</v>
      </c>
      <c r="B749" s="909" t="str">
        <f>IF(基本情報入力シート!C788="","",基本情報入力シート!C788)</f>
        <v/>
      </c>
      <c r="C749" s="909"/>
      <c r="D749" s="909"/>
      <c r="E749" s="909"/>
      <c r="F749" s="909"/>
      <c r="G749" s="909"/>
      <c r="H749" s="909"/>
      <c r="I749" s="909"/>
      <c r="J749" s="325" t="str">
        <f>IF(基本情報入力シート!M788="","",基本情報入力シート!M788)</f>
        <v/>
      </c>
      <c r="K749" s="325" t="str">
        <f>IF(基本情報入力シート!R788="","",基本情報入力シート!R788)</f>
        <v/>
      </c>
      <c r="L749" s="325" t="str">
        <f>IF(基本情報入力シート!W788="","",基本情報入力シート!W788)</f>
        <v/>
      </c>
      <c r="M749" s="335" t="str">
        <f>IF(基本情報入力シート!X788="","",基本情報入力シート!X788)</f>
        <v/>
      </c>
      <c r="N749" s="339" t="str">
        <f>IF(基本情報入力シート!Y788="","",基本情報入力シート!Y788)</f>
        <v/>
      </c>
      <c r="O749" s="44"/>
      <c r="P749" s="1011"/>
      <c r="Q749" s="1011"/>
      <c r="R749" s="475" t="str">
        <f>IFERROR(IF(OR('別紙様式3-2（４・５月）'!Z751="ベア加算",'別紙様式3-2（４・５月）'!R751=""),"",P749*VLOOKUP(N749,【参考】数式用!$AD$2:$AH$37,MATCH(O749,【参考】数式用!$K$4:$N$4,0)+1,0)),"")</f>
        <v/>
      </c>
      <c r="S749" s="54"/>
      <c r="T749" s="1011"/>
      <c r="U749" s="1011"/>
      <c r="V749" s="483" t="str">
        <f>IFERROR(IF(AND('別紙様式3-2（４・５月）'!O751="",O749&lt;&gt;""),P749,P749*VLOOKUP(AF749,【参考】数式用4!$EY$3:$GF$106,MATCH(N749,【参考】数式用4!$EY$2:$GF$2,0))),"")</f>
        <v/>
      </c>
      <c r="W749" s="44"/>
      <c r="X749" s="464"/>
      <c r="Y749" s="992" t="str">
        <f>IFERROR(IF(OR('別紙様式3-2（４・５月）'!R751="",'別紙様式3-2（４・５月）'!Z751="ベア加算"),"",X749*VLOOKUP(N749,【参考】数式用!$AD$2:$AH$37,MATCH(W749,【参考】数式用!$K$4:$N$4,0)+1,0)),"")</f>
        <v/>
      </c>
      <c r="Z749" s="992"/>
      <c r="AA749" s="54"/>
      <c r="AB749" s="464"/>
      <c r="AC749" s="340" t="str">
        <f>IFERROR(IF(AND('別紙様式3-2（４・５月）'!O751="",W749&lt;&gt;"",W749&lt;&gt;"―"),X749,X749*VLOOKUP(AG749,【参考】数式用4!$EY$3:$GF$106,MATCH(N749,【参考】数式用4!$EY$2:$GF$2,0))),"")</f>
        <v/>
      </c>
      <c r="AD749" s="462" t="str">
        <f t="shared" si="22"/>
        <v/>
      </c>
      <c r="AE749" s="420" t="str">
        <f t="shared" si="23"/>
        <v/>
      </c>
      <c r="AF749" s="333" t="str">
        <f>IF(O749="","",'別紙様式3-2（４・５月）'!O751&amp;'別紙様式3-2（４・５月）'!P751&amp;'別紙様式3-2（４・５月）'!Q751&amp;"から"&amp;O749)</f>
        <v/>
      </c>
      <c r="AG749" s="333" t="str">
        <f>IF(OR(W749="",W749="―"),"",'別紙様式3-2（４・５月）'!O751&amp;'別紙様式3-2（４・５月）'!P751&amp;'別紙様式3-2（４・５月）'!Q751&amp;"から"&amp;W749)</f>
        <v/>
      </c>
      <c r="AH749" s="306"/>
      <c r="AI749" s="306"/>
      <c r="AJ749" s="306"/>
      <c r="AK749" s="306"/>
      <c r="AL749" s="306"/>
      <c r="AM749" s="306"/>
      <c r="AN749" s="306"/>
      <c r="AO749" s="306"/>
    </row>
    <row r="750" spans="1:41" customFormat="1" ht="25" customHeight="1">
      <c r="A750" s="334">
        <v>730</v>
      </c>
      <c r="B750" s="909" t="str">
        <f>IF(基本情報入力シート!C789="","",基本情報入力シート!C789)</f>
        <v/>
      </c>
      <c r="C750" s="909"/>
      <c r="D750" s="909"/>
      <c r="E750" s="909"/>
      <c r="F750" s="909"/>
      <c r="G750" s="909"/>
      <c r="H750" s="909"/>
      <c r="I750" s="909"/>
      <c r="J750" s="325" t="str">
        <f>IF(基本情報入力シート!M789="","",基本情報入力シート!M789)</f>
        <v/>
      </c>
      <c r="K750" s="325" t="str">
        <f>IF(基本情報入力シート!R789="","",基本情報入力シート!R789)</f>
        <v/>
      </c>
      <c r="L750" s="325" t="str">
        <f>IF(基本情報入力シート!W789="","",基本情報入力シート!W789)</f>
        <v/>
      </c>
      <c r="M750" s="335" t="str">
        <f>IF(基本情報入力シート!X789="","",基本情報入力シート!X789)</f>
        <v/>
      </c>
      <c r="N750" s="339" t="str">
        <f>IF(基本情報入力シート!Y789="","",基本情報入力シート!Y789)</f>
        <v/>
      </c>
      <c r="O750" s="44"/>
      <c r="P750" s="1011"/>
      <c r="Q750" s="1011"/>
      <c r="R750" s="475" t="str">
        <f>IFERROR(IF(OR('別紙様式3-2（４・５月）'!Z752="ベア加算",'別紙様式3-2（４・５月）'!R752=""),"",P750*VLOOKUP(N750,【参考】数式用!$AD$2:$AH$37,MATCH(O750,【参考】数式用!$K$4:$N$4,0)+1,0)),"")</f>
        <v/>
      </c>
      <c r="S750" s="54"/>
      <c r="T750" s="1011"/>
      <c r="U750" s="1011"/>
      <c r="V750" s="483" t="str">
        <f>IFERROR(IF(AND('別紙様式3-2（４・５月）'!O752="",O750&lt;&gt;""),P750,P750*VLOOKUP(AF750,【参考】数式用4!$EY$3:$GF$106,MATCH(N750,【参考】数式用4!$EY$2:$GF$2,0))),"")</f>
        <v/>
      </c>
      <c r="W750" s="44"/>
      <c r="X750" s="464"/>
      <c r="Y750" s="992" t="str">
        <f>IFERROR(IF(OR('別紙様式3-2（４・５月）'!R752="",'別紙様式3-2（４・５月）'!Z752="ベア加算"),"",X750*VLOOKUP(N750,【参考】数式用!$AD$2:$AH$37,MATCH(W750,【参考】数式用!$K$4:$N$4,0)+1,0)),"")</f>
        <v/>
      </c>
      <c r="Z750" s="992"/>
      <c r="AA750" s="54"/>
      <c r="AB750" s="464"/>
      <c r="AC750" s="340" t="str">
        <f>IFERROR(IF(AND('別紙様式3-2（４・５月）'!O752="",W750&lt;&gt;"",W750&lt;&gt;"―"),X750,X750*VLOOKUP(AG750,【参考】数式用4!$EY$3:$GF$106,MATCH(N750,【参考】数式用4!$EY$2:$GF$2,0))),"")</f>
        <v/>
      </c>
      <c r="AD750" s="462" t="str">
        <f t="shared" si="22"/>
        <v/>
      </c>
      <c r="AE750" s="420" t="str">
        <f t="shared" si="23"/>
        <v/>
      </c>
      <c r="AF750" s="333" t="str">
        <f>IF(O750="","",'別紙様式3-2（４・５月）'!O752&amp;'別紙様式3-2（４・５月）'!P752&amp;'別紙様式3-2（４・５月）'!Q752&amp;"から"&amp;O750)</f>
        <v/>
      </c>
      <c r="AG750" s="333" t="str">
        <f>IF(OR(W750="",W750="―"),"",'別紙様式3-2（４・５月）'!O752&amp;'別紙様式3-2（４・５月）'!P752&amp;'別紙様式3-2（４・５月）'!Q752&amp;"から"&amp;W750)</f>
        <v/>
      </c>
      <c r="AH750" s="306"/>
      <c r="AI750" s="306"/>
      <c r="AJ750" s="306"/>
      <c r="AK750" s="306"/>
      <c r="AL750" s="306"/>
      <c r="AM750" s="306"/>
      <c r="AN750" s="306"/>
      <c r="AO750" s="306"/>
    </row>
    <row r="751" spans="1:41" customFormat="1" ht="25" customHeight="1">
      <c r="A751" s="334">
        <v>731</v>
      </c>
      <c r="B751" s="909" t="str">
        <f>IF(基本情報入力シート!C790="","",基本情報入力シート!C790)</f>
        <v/>
      </c>
      <c r="C751" s="909"/>
      <c r="D751" s="909"/>
      <c r="E751" s="909"/>
      <c r="F751" s="909"/>
      <c r="G751" s="909"/>
      <c r="H751" s="909"/>
      <c r="I751" s="909"/>
      <c r="J751" s="325" t="str">
        <f>IF(基本情報入力シート!M790="","",基本情報入力シート!M790)</f>
        <v/>
      </c>
      <c r="K751" s="325" t="str">
        <f>IF(基本情報入力シート!R790="","",基本情報入力シート!R790)</f>
        <v/>
      </c>
      <c r="L751" s="325" t="str">
        <f>IF(基本情報入力シート!W790="","",基本情報入力シート!W790)</f>
        <v/>
      </c>
      <c r="M751" s="335" t="str">
        <f>IF(基本情報入力シート!X790="","",基本情報入力シート!X790)</f>
        <v/>
      </c>
      <c r="N751" s="339" t="str">
        <f>IF(基本情報入力シート!Y790="","",基本情報入力シート!Y790)</f>
        <v/>
      </c>
      <c r="O751" s="44"/>
      <c r="P751" s="1011"/>
      <c r="Q751" s="1011"/>
      <c r="R751" s="475" t="str">
        <f>IFERROR(IF(OR('別紙様式3-2（４・５月）'!Z753="ベア加算",'別紙様式3-2（４・５月）'!R753=""),"",P751*VLOOKUP(N751,【参考】数式用!$AD$2:$AH$37,MATCH(O751,【参考】数式用!$K$4:$N$4,0)+1,0)),"")</f>
        <v/>
      </c>
      <c r="S751" s="54"/>
      <c r="T751" s="1011"/>
      <c r="U751" s="1011"/>
      <c r="V751" s="483" t="str">
        <f>IFERROR(IF(AND('別紙様式3-2（４・５月）'!O753="",O751&lt;&gt;""),P751,P751*VLOOKUP(AF751,【参考】数式用4!$EY$3:$GF$106,MATCH(N751,【参考】数式用4!$EY$2:$GF$2,0))),"")</f>
        <v/>
      </c>
      <c r="W751" s="44"/>
      <c r="X751" s="464"/>
      <c r="Y751" s="992" t="str">
        <f>IFERROR(IF(OR('別紙様式3-2（４・５月）'!R753="",'別紙様式3-2（４・５月）'!Z753="ベア加算"),"",X751*VLOOKUP(N751,【参考】数式用!$AD$2:$AH$37,MATCH(W751,【参考】数式用!$K$4:$N$4,0)+1,0)),"")</f>
        <v/>
      </c>
      <c r="Z751" s="992"/>
      <c r="AA751" s="54"/>
      <c r="AB751" s="464"/>
      <c r="AC751" s="340" t="str">
        <f>IFERROR(IF(AND('別紙様式3-2（４・５月）'!O753="",W751&lt;&gt;"",W751&lt;&gt;"―"),X751,X751*VLOOKUP(AG751,【参考】数式用4!$EY$3:$GF$106,MATCH(N751,【参考】数式用4!$EY$2:$GF$2,0))),"")</f>
        <v/>
      </c>
      <c r="AD751" s="462" t="str">
        <f t="shared" si="22"/>
        <v/>
      </c>
      <c r="AE751" s="420" t="str">
        <f t="shared" si="23"/>
        <v/>
      </c>
      <c r="AF751" s="333" t="str">
        <f>IF(O751="","",'別紙様式3-2（４・５月）'!O753&amp;'別紙様式3-2（４・５月）'!P753&amp;'別紙様式3-2（４・５月）'!Q753&amp;"から"&amp;O751)</f>
        <v/>
      </c>
      <c r="AG751" s="333" t="str">
        <f>IF(OR(W751="",W751="―"),"",'別紙様式3-2（４・５月）'!O753&amp;'別紙様式3-2（４・５月）'!P753&amp;'別紙様式3-2（４・５月）'!Q753&amp;"から"&amp;W751)</f>
        <v/>
      </c>
      <c r="AH751" s="306"/>
      <c r="AI751" s="306"/>
      <c r="AJ751" s="306"/>
      <c r="AK751" s="306"/>
      <c r="AL751" s="306"/>
      <c r="AM751" s="306"/>
      <c r="AN751" s="306"/>
      <c r="AO751" s="306"/>
    </row>
    <row r="752" spans="1:41" customFormat="1" ht="25" customHeight="1">
      <c r="A752" s="334">
        <v>732</v>
      </c>
      <c r="B752" s="909" t="str">
        <f>IF(基本情報入力シート!C791="","",基本情報入力シート!C791)</f>
        <v/>
      </c>
      <c r="C752" s="909"/>
      <c r="D752" s="909"/>
      <c r="E752" s="909"/>
      <c r="F752" s="909"/>
      <c r="G752" s="909"/>
      <c r="H752" s="909"/>
      <c r="I752" s="909"/>
      <c r="J752" s="325" t="str">
        <f>IF(基本情報入力シート!M791="","",基本情報入力シート!M791)</f>
        <v/>
      </c>
      <c r="K752" s="325" t="str">
        <f>IF(基本情報入力シート!R791="","",基本情報入力シート!R791)</f>
        <v/>
      </c>
      <c r="L752" s="325" t="str">
        <f>IF(基本情報入力シート!W791="","",基本情報入力シート!W791)</f>
        <v/>
      </c>
      <c r="M752" s="335" t="str">
        <f>IF(基本情報入力シート!X791="","",基本情報入力シート!X791)</f>
        <v/>
      </c>
      <c r="N752" s="339" t="str">
        <f>IF(基本情報入力シート!Y791="","",基本情報入力シート!Y791)</f>
        <v/>
      </c>
      <c r="O752" s="44"/>
      <c r="P752" s="1011"/>
      <c r="Q752" s="1011"/>
      <c r="R752" s="475" t="str">
        <f>IFERROR(IF(OR('別紙様式3-2（４・５月）'!Z754="ベア加算",'別紙様式3-2（４・５月）'!R754=""),"",P752*VLOOKUP(N752,【参考】数式用!$AD$2:$AH$37,MATCH(O752,【参考】数式用!$K$4:$N$4,0)+1,0)),"")</f>
        <v/>
      </c>
      <c r="S752" s="54"/>
      <c r="T752" s="1011"/>
      <c r="U752" s="1011"/>
      <c r="V752" s="483" t="str">
        <f>IFERROR(IF(AND('別紙様式3-2（４・５月）'!O754="",O752&lt;&gt;""),P752,P752*VLOOKUP(AF752,【参考】数式用4!$EY$3:$GF$106,MATCH(N752,【参考】数式用4!$EY$2:$GF$2,0))),"")</f>
        <v/>
      </c>
      <c r="W752" s="44"/>
      <c r="X752" s="464"/>
      <c r="Y752" s="992" t="str">
        <f>IFERROR(IF(OR('別紙様式3-2（４・５月）'!R754="",'別紙様式3-2（４・５月）'!Z754="ベア加算"),"",X752*VLOOKUP(N752,【参考】数式用!$AD$2:$AH$37,MATCH(W752,【参考】数式用!$K$4:$N$4,0)+1,0)),"")</f>
        <v/>
      </c>
      <c r="Z752" s="992"/>
      <c r="AA752" s="54"/>
      <c r="AB752" s="464"/>
      <c r="AC752" s="340" t="str">
        <f>IFERROR(IF(AND('別紙様式3-2（４・５月）'!O754="",W752&lt;&gt;"",W752&lt;&gt;"―"),X752,X752*VLOOKUP(AG752,【参考】数式用4!$EY$3:$GF$106,MATCH(N752,【参考】数式用4!$EY$2:$GF$2,0))),"")</f>
        <v/>
      </c>
      <c r="AD752" s="462" t="str">
        <f t="shared" si="22"/>
        <v/>
      </c>
      <c r="AE752" s="420" t="str">
        <f t="shared" si="23"/>
        <v/>
      </c>
      <c r="AF752" s="333" t="str">
        <f>IF(O752="","",'別紙様式3-2（４・５月）'!O754&amp;'別紙様式3-2（４・５月）'!P754&amp;'別紙様式3-2（４・５月）'!Q754&amp;"から"&amp;O752)</f>
        <v/>
      </c>
      <c r="AG752" s="333" t="str">
        <f>IF(OR(W752="",W752="―"),"",'別紙様式3-2（４・５月）'!O754&amp;'別紙様式3-2（４・５月）'!P754&amp;'別紙様式3-2（４・５月）'!Q754&amp;"から"&amp;W752)</f>
        <v/>
      </c>
      <c r="AH752" s="306"/>
      <c r="AI752" s="306"/>
      <c r="AJ752" s="306"/>
      <c r="AK752" s="306"/>
      <c r="AL752" s="306"/>
      <c r="AM752" s="306"/>
      <c r="AN752" s="306"/>
      <c r="AO752" s="306"/>
    </row>
    <row r="753" spans="1:41" customFormat="1" ht="25" customHeight="1">
      <c r="A753" s="334">
        <v>733</v>
      </c>
      <c r="B753" s="909" t="str">
        <f>IF(基本情報入力シート!C792="","",基本情報入力シート!C792)</f>
        <v/>
      </c>
      <c r="C753" s="909"/>
      <c r="D753" s="909"/>
      <c r="E753" s="909"/>
      <c r="F753" s="909"/>
      <c r="G753" s="909"/>
      <c r="H753" s="909"/>
      <c r="I753" s="909"/>
      <c r="J753" s="325" t="str">
        <f>IF(基本情報入力シート!M792="","",基本情報入力シート!M792)</f>
        <v/>
      </c>
      <c r="K753" s="325" t="str">
        <f>IF(基本情報入力シート!R792="","",基本情報入力シート!R792)</f>
        <v/>
      </c>
      <c r="L753" s="325" t="str">
        <f>IF(基本情報入力シート!W792="","",基本情報入力シート!W792)</f>
        <v/>
      </c>
      <c r="M753" s="335" t="str">
        <f>IF(基本情報入力シート!X792="","",基本情報入力シート!X792)</f>
        <v/>
      </c>
      <c r="N753" s="339" t="str">
        <f>IF(基本情報入力シート!Y792="","",基本情報入力シート!Y792)</f>
        <v/>
      </c>
      <c r="O753" s="44"/>
      <c r="P753" s="1011"/>
      <c r="Q753" s="1011"/>
      <c r="R753" s="475" t="str">
        <f>IFERROR(IF(OR('別紙様式3-2（４・５月）'!Z755="ベア加算",'別紙様式3-2（４・５月）'!R755=""),"",P753*VLOOKUP(N753,【参考】数式用!$AD$2:$AH$37,MATCH(O753,【参考】数式用!$K$4:$N$4,0)+1,0)),"")</f>
        <v/>
      </c>
      <c r="S753" s="54"/>
      <c r="T753" s="1011"/>
      <c r="U753" s="1011"/>
      <c r="V753" s="483" t="str">
        <f>IFERROR(IF(AND('別紙様式3-2（４・５月）'!O755="",O753&lt;&gt;""),P753,P753*VLOOKUP(AF753,【参考】数式用4!$EY$3:$GF$106,MATCH(N753,【参考】数式用4!$EY$2:$GF$2,0))),"")</f>
        <v/>
      </c>
      <c r="W753" s="44"/>
      <c r="X753" s="464"/>
      <c r="Y753" s="992" t="str">
        <f>IFERROR(IF(OR('別紙様式3-2（４・５月）'!R755="",'別紙様式3-2（４・５月）'!Z755="ベア加算"),"",X753*VLOOKUP(N753,【参考】数式用!$AD$2:$AH$37,MATCH(W753,【参考】数式用!$K$4:$N$4,0)+1,0)),"")</f>
        <v/>
      </c>
      <c r="Z753" s="992"/>
      <c r="AA753" s="54"/>
      <c r="AB753" s="464"/>
      <c r="AC753" s="340" t="str">
        <f>IFERROR(IF(AND('別紙様式3-2（４・５月）'!O755="",W753&lt;&gt;"",W753&lt;&gt;"―"),X753,X753*VLOOKUP(AG753,【参考】数式用4!$EY$3:$GF$106,MATCH(N753,【参考】数式用4!$EY$2:$GF$2,0))),"")</f>
        <v/>
      </c>
      <c r="AD753" s="462" t="str">
        <f t="shared" si="22"/>
        <v/>
      </c>
      <c r="AE753" s="420" t="str">
        <f t="shared" si="23"/>
        <v/>
      </c>
      <c r="AF753" s="333" t="str">
        <f>IF(O753="","",'別紙様式3-2（４・５月）'!O755&amp;'別紙様式3-2（４・５月）'!P755&amp;'別紙様式3-2（４・５月）'!Q755&amp;"から"&amp;O753)</f>
        <v/>
      </c>
      <c r="AG753" s="333" t="str">
        <f>IF(OR(W753="",W753="―"),"",'別紙様式3-2（４・５月）'!O755&amp;'別紙様式3-2（４・５月）'!P755&amp;'別紙様式3-2（４・５月）'!Q755&amp;"から"&amp;W753)</f>
        <v/>
      </c>
      <c r="AH753" s="306"/>
      <c r="AI753" s="306"/>
      <c r="AJ753" s="306"/>
      <c r="AK753" s="306"/>
      <c r="AL753" s="306"/>
      <c r="AM753" s="306"/>
      <c r="AN753" s="306"/>
      <c r="AO753" s="306"/>
    </row>
    <row r="754" spans="1:41" customFormat="1" ht="25" customHeight="1">
      <c r="A754" s="334">
        <v>734</v>
      </c>
      <c r="B754" s="909" t="str">
        <f>IF(基本情報入力シート!C793="","",基本情報入力シート!C793)</f>
        <v/>
      </c>
      <c r="C754" s="909"/>
      <c r="D754" s="909"/>
      <c r="E754" s="909"/>
      <c r="F754" s="909"/>
      <c r="G754" s="909"/>
      <c r="H754" s="909"/>
      <c r="I754" s="909"/>
      <c r="J754" s="325" t="str">
        <f>IF(基本情報入力シート!M793="","",基本情報入力シート!M793)</f>
        <v/>
      </c>
      <c r="K754" s="325" t="str">
        <f>IF(基本情報入力シート!R793="","",基本情報入力シート!R793)</f>
        <v/>
      </c>
      <c r="L754" s="325" t="str">
        <f>IF(基本情報入力シート!W793="","",基本情報入力シート!W793)</f>
        <v/>
      </c>
      <c r="M754" s="335" t="str">
        <f>IF(基本情報入力シート!X793="","",基本情報入力シート!X793)</f>
        <v/>
      </c>
      <c r="N754" s="339" t="str">
        <f>IF(基本情報入力シート!Y793="","",基本情報入力シート!Y793)</f>
        <v/>
      </c>
      <c r="O754" s="44"/>
      <c r="P754" s="1011"/>
      <c r="Q754" s="1011"/>
      <c r="R754" s="475" t="str">
        <f>IFERROR(IF(OR('別紙様式3-2（４・５月）'!Z756="ベア加算",'別紙様式3-2（４・５月）'!R756=""),"",P754*VLOOKUP(N754,【参考】数式用!$AD$2:$AH$37,MATCH(O754,【参考】数式用!$K$4:$N$4,0)+1,0)),"")</f>
        <v/>
      </c>
      <c r="S754" s="54"/>
      <c r="T754" s="1011"/>
      <c r="U754" s="1011"/>
      <c r="V754" s="483" t="str">
        <f>IFERROR(IF(AND('別紙様式3-2（４・５月）'!O756="",O754&lt;&gt;""),P754,P754*VLOOKUP(AF754,【参考】数式用4!$EY$3:$GF$106,MATCH(N754,【参考】数式用4!$EY$2:$GF$2,0))),"")</f>
        <v/>
      </c>
      <c r="W754" s="44"/>
      <c r="X754" s="464"/>
      <c r="Y754" s="992" t="str">
        <f>IFERROR(IF(OR('別紙様式3-2（４・５月）'!R756="",'別紙様式3-2（４・５月）'!Z756="ベア加算"),"",X754*VLOOKUP(N754,【参考】数式用!$AD$2:$AH$37,MATCH(W754,【参考】数式用!$K$4:$N$4,0)+1,0)),"")</f>
        <v/>
      </c>
      <c r="Z754" s="992"/>
      <c r="AA754" s="54"/>
      <c r="AB754" s="464"/>
      <c r="AC754" s="340" t="str">
        <f>IFERROR(IF(AND('別紙様式3-2（４・５月）'!O756="",W754&lt;&gt;"",W754&lt;&gt;"―"),X754,X754*VLOOKUP(AG754,【参考】数式用4!$EY$3:$GF$106,MATCH(N754,【参考】数式用4!$EY$2:$GF$2,0))),"")</f>
        <v/>
      </c>
      <c r="AD754" s="462" t="str">
        <f t="shared" si="22"/>
        <v/>
      </c>
      <c r="AE754" s="420" t="str">
        <f t="shared" si="23"/>
        <v/>
      </c>
      <c r="AF754" s="333" t="str">
        <f>IF(O754="","",'別紙様式3-2（４・５月）'!O756&amp;'別紙様式3-2（４・５月）'!P756&amp;'別紙様式3-2（４・５月）'!Q756&amp;"から"&amp;O754)</f>
        <v/>
      </c>
      <c r="AG754" s="333" t="str">
        <f>IF(OR(W754="",W754="―"),"",'別紙様式3-2（４・５月）'!O756&amp;'別紙様式3-2（４・５月）'!P756&amp;'別紙様式3-2（４・５月）'!Q756&amp;"から"&amp;W754)</f>
        <v/>
      </c>
      <c r="AH754" s="306"/>
      <c r="AI754" s="306"/>
      <c r="AJ754" s="306"/>
      <c r="AK754" s="306"/>
      <c r="AL754" s="306"/>
      <c r="AM754" s="306"/>
      <c r="AN754" s="306"/>
      <c r="AO754" s="306"/>
    </row>
    <row r="755" spans="1:41" customFormat="1" ht="25" customHeight="1">
      <c r="A755" s="334">
        <v>735</v>
      </c>
      <c r="B755" s="909" t="str">
        <f>IF(基本情報入力シート!C794="","",基本情報入力シート!C794)</f>
        <v/>
      </c>
      <c r="C755" s="909"/>
      <c r="D755" s="909"/>
      <c r="E755" s="909"/>
      <c r="F755" s="909"/>
      <c r="G755" s="909"/>
      <c r="H755" s="909"/>
      <c r="I755" s="909"/>
      <c r="J755" s="325" t="str">
        <f>IF(基本情報入力シート!M794="","",基本情報入力シート!M794)</f>
        <v/>
      </c>
      <c r="K755" s="325" t="str">
        <f>IF(基本情報入力シート!R794="","",基本情報入力シート!R794)</f>
        <v/>
      </c>
      <c r="L755" s="325" t="str">
        <f>IF(基本情報入力シート!W794="","",基本情報入力シート!W794)</f>
        <v/>
      </c>
      <c r="M755" s="335" t="str">
        <f>IF(基本情報入力シート!X794="","",基本情報入力シート!X794)</f>
        <v/>
      </c>
      <c r="N755" s="339" t="str">
        <f>IF(基本情報入力シート!Y794="","",基本情報入力シート!Y794)</f>
        <v/>
      </c>
      <c r="O755" s="44"/>
      <c r="P755" s="1011"/>
      <c r="Q755" s="1011"/>
      <c r="R755" s="475" t="str">
        <f>IFERROR(IF(OR('別紙様式3-2（４・５月）'!Z757="ベア加算",'別紙様式3-2（４・５月）'!R757=""),"",P755*VLOOKUP(N755,【参考】数式用!$AD$2:$AH$37,MATCH(O755,【参考】数式用!$K$4:$N$4,0)+1,0)),"")</f>
        <v/>
      </c>
      <c r="S755" s="54"/>
      <c r="T755" s="1011"/>
      <c r="U755" s="1011"/>
      <c r="V755" s="483" t="str">
        <f>IFERROR(IF(AND('別紙様式3-2（４・５月）'!O757="",O755&lt;&gt;""),P755,P755*VLOOKUP(AF755,【参考】数式用4!$EY$3:$GF$106,MATCH(N755,【参考】数式用4!$EY$2:$GF$2,0))),"")</f>
        <v/>
      </c>
      <c r="W755" s="44"/>
      <c r="X755" s="464"/>
      <c r="Y755" s="992" t="str">
        <f>IFERROR(IF(OR('別紙様式3-2（４・５月）'!R757="",'別紙様式3-2（４・５月）'!Z757="ベア加算"),"",X755*VLOOKUP(N755,【参考】数式用!$AD$2:$AH$37,MATCH(W755,【参考】数式用!$K$4:$N$4,0)+1,0)),"")</f>
        <v/>
      </c>
      <c r="Z755" s="992"/>
      <c r="AA755" s="54"/>
      <c r="AB755" s="464"/>
      <c r="AC755" s="340" t="str">
        <f>IFERROR(IF(AND('別紙様式3-2（４・５月）'!O757="",W755&lt;&gt;"",W755&lt;&gt;"―"),X755,X755*VLOOKUP(AG755,【参考】数式用4!$EY$3:$GF$106,MATCH(N755,【参考】数式用4!$EY$2:$GF$2,0))),"")</f>
        <v/>
      </c>
      <c r="AD755" s="462" t="str">
        <f t="shared" si="22"/>
        <v/>
      </c>
      <c r="AE755" s="420" t="str">
        <f t="shared" si="23"/>
        <v/>
      </c>
      <c r="AF755" s="333" t="str">
        <f>IF(O755="","",'別紙様式3-2（４・５月）'!O757&amp;'別紙様式3-2（４・５月）'!P757&amp;'別紙様式3-2（４・５月）'!Q757&amp;"から"&amp;O755)</f>
        <v/>
      </c>
      <c r="AG755" s="333" t="str">
        <f>IF(OR(W755="",W755="―"),"",'別紙様式3-2（４・５月）'!O757&amp;'別紙様式3-2（４・５月）'!P757&amp;'別紙様式3-2（４・５月）'!Q757&amp;"から"&amp;W755)</f>
        <v/>
      </c>
      <c r="AH755" s="306"/>
      <c r="AI755" s="306"/>
      <c r="AJ755" s="306"/>
      <c r="AK755" s="306"/>
      <c r="AL755" s="306"/>
      <c r="AM755" s="306"/>
      <c r="AN755" s="306"/>
      <c r="AO755" s="306"/>
    </row>
    <row r="756" spans="1:41" customFormat="1" ht="25" customHeight="1">
      <c r="A756" s="334">
        <v>736</v>
      </c>
      <c r="B756" s="909" t="str">
        <f>IF(基本情報入力シート!C795="","",基本情報入力シート!C795)</f>
        <v/>
      </c>
      <c r="C756" s="909"/>
      <c r="D756" s="909"/>
      <c r="E756" s="909"/>
      <c r="F756" s="909"/>
      <c r="G756" s="909"/>
      <c r="H756" s="909"/>
      <c r="I756" s="909"/>
      <c r="J756" s="325" t="str">
        <f>IF(基本情報入力シート!M795="","",基本情報入力シート!M795)</f>
        <v/>
      </c>
      <c r="K756" s="325" t="str">
        <f>IF(基本情報入力シート!R795="","",基本情報入力シート!R795)</f>
        <v/>
      </c>
      <c r="L756" s="325" t="str">
        <f>IF(基本情報入力シート!W795="","",基本情報入力シート!W795)</f>
        <v/>
      </c>
      <c r="M756" s="335" t="str">
        <f>IF(基本情報入力シート!X795="","",基本情報入力シート!X795)</f>
        <v/>
      </c>
      <c r="N756" s="339" t="str">
        <f>IF(基本情報入力シート!Y795="","",基本情報入力シート!Y795)</f>
        <v/>
      </c>
      <c r="O756" s="44"/>
      <c r="P756" s="1011"/>
      <c r="Q756" s="1011"/>
      <c r="R756" s="475" t="str">
        <f>IFERROR(IF(OR('別紙様式3-2（４・５月）'!Z758="ベア加算",'別紙様式3-2（４・５月）'!R758=""),"",P756*VLOOKUP(N756,【参考】数式用!$AD$2:$AH$37,MATCH(O756,【参考】数式用!$K$4:$N$4,0)+1,0)),"")</f>
        <v/>
      </c>
      <c r="S756" s="54"/>
      <c r="T756" s="1011"/>
      <c r="U756" s="1011"/>
      <c r="V756" s="483" t="str">
        <f>IFERROR(IF(AND('別紙様式3-2（４・５月）'!O758="",O756&lt;&gt;""),P756,P756*VLOOKUP(AF756,【参考】数式用4!$EY$3:$GF$106,MATCH(N756,【参考】数式用4!$EY$2:$GF$2,0))),"")</f>
        <v/>
      </c>
      <c r="W756" s="44"/>
      <c r="X756" s="464"/>
      <c r="Y756" s="992" t="str">
        <f>IFERROR(IF(OR('別紙様式3-2（４・５月）'!R758="",'別紙様式3-2（４・５月）'!Z758="ベア加算"),"",X756*VLOOKUP(N756,【参考】数式用!$AD$2:$AH$37,MATCH(W756,【参考】数式用!$K$4:$N$4,0)+1,0)),"")</f>
        <v/>
      </c>
      <c r="Z756" s="992"/>
      <c r="AA756" s="54"/>
      <c r="AB756" s="464"/>
      <c r="AC756" s="340" t="str">
        <f>IFERROR(IF(AND('別紙様式3-2（４・５月）'!O758="",W756&lt;&gt;"",W756&lt;&gt;"―"),X756,X756*VLOOKUP(AG756,【参考】数式用4!$EY$3:$GF$106,MATCH(N756,【参考】数式用4!$EY$2:$GF$2,0))),"")</f>
        <v/>
      </c>
      <c r="AD756" s="462" t="str">
        <f t="shared" si="22"/>
        <v/>
      </c>
      <c r="AE756" s="420" t="str">
        <f t="shared" si="23"/>
        <v/>
      </c>
      <c r="AF756" s="333" t="str">
        <f>IF(O756="","",'別紙様式3-2（４・５月）'!O758&amp;'別紙様式3-2（４・５月）'!P758&amp;'別紙様式3-2（４・５月）'!Q758&amp;"から"&amp;O756)</f>
        <v/>
      </c>
      <c r="AG756" s="333" t="str">
        <f>IF(OR(W756="",W756="―"),"",'別紙様式3-2（４・５月）'!O758&amp;'別紙様式3-2（４・５月）'!P758&amp;'別紙様式3-2（４・５月）'!Q758&amp;"から"&amp;W756)</f>
        <v/>
      </c>
      <c r="AH756" s="306"/>
      <c r="AI756" s="306"/>
      <c r="AJ756" s="306"/>
      <c r="AK756" s="306"/>
      <c r="AL756" s="306"/>
      <c r="AM756" s="306"/>
      <c r="AN756" s="306"/>
      <c r="AO756" s="306"/>
    </row>
    <row r="757" spans="1:41" customFormat="1" ht="25" customHeight="1">
      <c r="A757" s="334">
        <v>737</v>
      </c>
      <c r="B757" s="909" t="str">
        <f>IF(基本情報入力シート!C796="","",基本情報入力シート!C796)</f>
        <v/>
      </c>
      <c r="C757" s="909"/>
      <c r="D757" s="909"/>
      <c r="E757" s="909"/>
      <c r="F757" s="909"/>
      <c r="G757" s="909"/>
      <c r="H757" s="909"/>
      <c r="I757" s="909"/>
      <c r="J757" s="325" t="str">
        <f>IF(基本情報入力シート!M796="","",基本情報入力シート!M796)</f>
        <v/>
      </c>
      <c r="K757" s="325" t="str">
        <f>IF(基本情報入力シート!R796="","",基本情報入力シート!R796)</f>
        <v/>
      </c>
      <c r="L757" s="325" t="str">
        <f>IF(基本情報入力シート!W796="","",基本情報入力シート!W796)</f>
        <v/>
      </c>
      <c r="M757" s="335" t="str">
        <f>IF(基本情報入力シート!X796="","",基本情報入力シート!X796)</f>
        <v/>
      </c>
      <c r="N757" s="339" t="str">
        <f>IF(基本情報入力シート!Y796="","",基本情報入力シート!Y796)</f>
        <v/>
      </c>
      <c r="O757" s="44"/>
      <c r="P757" s="1011"/>
      <c r="Q757" s="1011"/>
      <c r="R757" s="475" t="str">
        <f>IFERROR(IF(OR('別紙様式3-2（４・５月）'!Z759="ベア加算",'別紙様式3-2（４・５月）'!R759=""),"",P757*VLOOKUP(N757,【参考】数式用!$AD$2:$AH$37,MATCH(O757,【参考】数式用!$K$4:$N$4,0)+1,0)),"")</f>
        <v/>
      </c>
      <c r="S757" s="54"/>
      <c r="T757" s="1011"/>
      <c r="U757" s="1011"/>
      <c r="V757" s="483" t="str">
        <f>IFERROR(IF(AND('別紙様式3-2（４・５月）'!O759="",O757&lt;&gt;""),P757,P757*VLOOKUP(AF757,【参考】数式用4!$EY$3:$GF$106,MATCH(N757,【参考】数式用4!$EY$2:$GF$2,0))),"")</f>
        <v/>
      </c>
      <c r="W757" s="44"/>
      <c r="X757" s="464"/>
      <c r="Y757" s="992" t="str">
        <f>IFERROR(IF(OR('別紙様式3-2（４・５月）'!R759="",'別紙様式3-2（４・５月）'!Z759="ベア加算"),"",X757*VLOOKUP(N757,【参考】数式用!$AD$2:$AH$37,MATCH(W757,【参考】数式用!$K$4:$N$4,0)+1,0)),"")</f>
        <v/>
      </c>
      <c r="Z757" s="992"/>
      <c r="AA757" s="54"/>
      <c r="AB757" s="464"/>
      <c r="AC757" s="340" t="str">
        <f>IFERROR(IF(AND('別紙様式3-2（４・５月）'!O759="",W757&lt;&gt;"",W757&lt;&gt;"―"),X757,X757*VLOOKUP(AG757,【参考】数式用4!$EY$3:$GF$106,MATCH(N757,【参考】数式用4!$EY$2:$GF$2,0))),"")</f>
        <v/>
      </c>
      <c r="AD757" s="462" t="str">
        <f t="shared" si="22"/>
        <v/>
      </c>
      <c r="AE757" s="420" t="str">
        <f t="shared" si="23"/>
        <v/>
      </c>
      <c r="AF757" s="333" t="str">
        <f>IF(O757="","",'別紙様式3-2（４・５月）'!O759&amp;'別紙様式3-2（４・５月）'!P759&amp;'別紙様式3-2（４・５月）'!Q759&amp;"から"&amp;O757)</f>
        <v/>
      </c>
      <c r="AG757" s="333" t="str">
        <f>IF(OR(W757="",W757="―"),"",'別紙様式3-2（４・５月）'!O759&amp;'別紙様式3-2（４・５月）'!P759&amp;'別紙様式3-2（４・５月）'!Q759&amp;"から"&amp;W757)</f>
        <v/>
      </c>
      <c r="AH757" s="306"/>
      <c r="AI757" s="306"/>
      <c r="AJ757" s="306"/>
      <c r="AK757" s="306"/>
      <c r="AL757" s="306"/>
      <c r="AM757" s="306"/>
      <c r="AN757" s="306"/>
      <c r="AO757" s="306"/>
    </row>
    <row r="758" spans="1:41" customFormat="1" ht="25" customHeight="1">
      <c r="A758" s="334">
        <v>738</v>
      </c>
      <c r="B758" s="909" t="str">
        <f>IF(基本情報入力シート!C797="","",基本情報入力シート!C797)</f>
        <v/>
      </c>
      <c r="C758" s="909"/>
      <c r="D758" s="909"/>
      <c r="E758" s="909"/>
      <c r="F758" s="909"/>
      <c r="G758" s="909"/>
      <c r="H758" s="909"/>
      <c r="I758" s="909"/>
      <c r="J758" s="325" t="str">
        <f>IF(基本情報入力シート!M797="","",基本情報入力シート!M797)</f>
        <v/>
      </c>
      <c r="K758" s="325" t="str">
        <f>IF(基本情報入力シート!R797="","",基本情報入力シート!R797)</f>
        <v/>
      </c>
      <c r="L758" s="325" t="str">
        <f>IF(基本情報入力シート!W797="","",基本情報入力シート!W797)</f>
        <v/>
      </c>
      <c r="M758" s="335" t="str">
        <f>IF(基本情報入力シート!X797="","",基本情報入力シート!X797)</f>
        <v/>
      </c>
      <c r="N758" s="339" t="str">
        <f>IF(基本情報入力シート!Y797="","",基本情報入力シート!Y797)</f>
        <v/>
      </c>
      <c r="O758" s="44"/>
      <c r="P758" s="1011"/>
      <c r="Q758" s="1011"/>
      <c r="R758" s="475" t="str">
        <f>IFERROR(IF(OR('別紙様式3-2（４・５月）'!Z760="ベア加算",'別紙様式3-2（４・５月）'!R760=""),"",P758*VLOOKUP(N758,【参考】数式用!$AD$2:$AH$37,MATCH(O758,【参考】数式用!$K$4:$N$4,0)+1,0)),"")</f>
        <v/>
      </c>
      <c r="S758" s="54"/>
      <c r="T758" s="1011"/>
      <c r="U758" s="1011"/>
      <c r="V758" s="483" t="str">
        <f>IFERROR(IF(AND('別紙様式3-2（４・５月）'!O760="",O758&lt;&gt;""),P758,P758*VLOOKUP(AF758,【参考】数式用4!$EY$3:$GF$106,MATCH(N758,【参考】数式用4!$EY$2:$GF$2,0))),"")</f>
        <v/>
      </c>
      <c r="W758" s="44"/>
      <c r="X758" s="464"/>
      <c r="Y758" s="992" t="str">
        <f>IFERROR(IF(OR('別紙様式3-2（４・５月）'!R760="",'別紙様式3-2（４・５月）'!Z760="ベア加算"),"",X758*VLOOKUP(N758,【参考】数式用!$AD$2:$AH$37,MATCH(W758,【参考】数式用!$K$4:$N$4,0)+1,0)),"")</f>
        <v/>
      </c>
      <c r="Z758" s="992"/>
      <c r="AA758" s="54"/>
      <c r="AB758" s="464"/>
      <c r="AC758" s="340" t="str">
        <f>IFERROR(IF(AND('別紙様式3-2（４・５月）'!O760="",W758&lt;&gt;"",W758&lt;&gt;"―"),X758,X758*VLOOKUP(AG758,【参考】数式用4!$EY$3:$GF$106,MATCH(N758,【参考】数式用4!$EY$2:$GF$2,0))),"")</f>
        <v/>
      </c>
      <c r="AD758" s="462" t="str">
        <f t="shared" si="22"/>
        <v/>
      </c>
      <c r="AE758" s="420" t="str">
        <f t="shared" si="23"/>
        <v/>
      </c>
      <c r="AF758" s="333" t="str">
        <f>IF(O758="","",'別紙様式3-2（４・５月）'!O760&amp;'別紙様式3-2（４・５月）'!P760&amp;'別紙様式3-2（４・５月）'!Q760&amp;"から"&amp;O758)</f>
        <v/>
      </c>
      <c r="AG758" s="333" t="str">
        <f>IF(OR(W758="",W758="―"),"",'別紙様式3-2（４・５月）'!O760&amp;'別紙様式3-2（４・５月）'!P760&amp;'別紙様式3-2（４・５月）'!Q760&amp;"から"&amp;W758)</f>
        <v/>
      </c>
      <c r="AH758" s="306"/>
      <c r="AI758" s="306"/>
      <c r="AJ758" s="306"/>
      <c r="AK758" s="306"/>
      <c r="AL758" s="306"/>
      <c r="AM758" s="306"/>
      <c r="AN758" s="306"/>
      <c r="AO758" s="306"/>
    </row>
    <row r="759" spans="1:41" customFormat="1" ht="25" customHeight="1">
      <c r="A759" s="334">
        <v>739</v>
      </c>
      <c r="B759" s="909" t="str">
        <f>IF(基本情報入力シート!C798="","",基本情報入力シート!C798)</f>
        <v/>
      </c>
      <c r="C759" s="909"/>
      <c r="D759" s="909"/>
      <c r="E759" s="909"/>
      <c r="F759" s="909"/>
      <c r="G759" s="909"/>
      <c r="H759" s="909"/>
      <c r="I759" s="909"/>
      <c r="J759" s="325" t="str">
        <f>IF(基本情報入力シート!M798="","",基本情報入力シート!M798)</f>
        <v/>
      </c>
      <c r="K759" s="325" t="str">
        <f>IF(基本情報入力シート!R798="","",基本情報入力シート!R798)</f>
        <v/>
      </c>
      <c r="L759" s="325" t="str">
        <f>IF(基本情報入力シート!W798="","",基本情報入力シート!W798)</f>
        <v/>
      </c>
      <c r="M759" s="335" t="str">
        <f>IF(基本情報入力シート!X798="","",基本情報入力シート!X798)</f>
        <v/>
      </c>
      <c r="N759" s="339" t="str">
        <f>IF(基本情報入力シート!Y798="","",基本情報入力シート!Y798)</f>
        <v/>
      </c>
      <c r="O759" s="44"/>
      <c r="P759" s="1011"/>
      <c r="Q759" s="1011"/>
      <c r="R759" s="475" t="str">
        <f>IFERROR(IF(OR('別紙様式3-2（４・５月）'!Z761="ベア加算",'別紙様式3-2（４・５月）'!R761=""),"",P759*VLOOKUP(N759,【参考】数式用!$AD$2:$AH$37,MATCH(O759,【参考】数式用!$K$4:$N$4,0)+1,0)),"")</f>
        <v/>
      </c>
      <c r="S759" s="54"/>
      <c r="T759" s="1011"/>
      <c r="U759" s="1011"/>
      <c r="V759" s="483" t="str">
        <f>IFERROR(IF(AND('別紙様式3-2（４・５月）'!O761="",O759&lt;&gt;""),P759,P759*VLOOKUP(AF759,【参考】数式用4!$EY$3:$GF$106,MATCH(N759,【参考】数式用4!$EY$2:$GF$2,0))),"")</f>
        <v/>
      </c>
      <c r="W759" s="44"/>
      <c r="X759" s="464"/>
      <c r="Y759" s="992" t="str">
        <f>IFERROR(IF(OR('別紙様式3-2（４・５月）'!R761="",'別紙様式3-2（４・５月）'!Z761="ベア加算"),"",X759*VLOOKUP(N759,【参考】数式用!$AD$2:$AH$37,MATCH(W759,【参考】数式用!$K$4:$N$4,0)+1,0)),"")</f>
        <v/>
      </c>
      <c r="Z759" s="992"/>
      <c r="AA759" s="54"/>
      <c r="AB759" s="464"/>
      <c r="AC759" s="340" t="str">
        <f>IFERROR(IF(AND('別紙様式3-2（４・５月）'!O761="",W759&lt;&gt;"",W759&lt;&gt;"―"),X759,X759*VLOOKUP(AG759,【参考】数式用4!$EY$3:$GF$106,MATCH(N759,【参考】数式用4!$EY$2:$GF$2,0))),"")</f>
        <v/>
      </c>
      <c r="AD759" s="462" t="str">
        <f t="shared" si="22"/>
        <v/>
      </c>
      <c r="AE759" s="420" t="str">
        <f t="shared" si="23"/>
        <v/>
      </c>
      <c r="AF759" s="333" t="str">
        <f>IF(O759="","",'別紙様式3-2（４・５月）'!O761&amp;'別紙様式3-2（４・５月）'!P761&amp;'別紙様式3-2（４・５月）'!Q761&amp;"から"&amp;O759)</f>
        <v/>
      </c>
      <c r="AG759" s="333" t="str">
        <f>IF(OR(W759="",W759="―"),"",'別紙様式3-2（４・５月）'!O761&amp;'別紙様式3-2（４・５月）'!P761&amp;'別紙様式3-2（４・５月）'!Q761&amp;"から"&amp;W759)</f>
        <v/>
      </c>
      <c r="AH759" s="306"/>
      <c r="AI759" s="306"/>
      <c r="AJ759" s="306"/>
      <c r="AK759" s="306"/>
      <c r="AL759" s="306"/>
      <c r="AM759" s="306"/>
      <c r="AN759" s="306"/>
      <c r="AO759" s="306"/>
    </row>
    <row r="760" spans="1:41" customFormat="1" ht="25" customHeight="1">
      <c r="A760" s="334">
        <v>740</v>
      </c>
      <c r="B760" s="909" t="str">
        <f>IF(基本情報入力シート!C799="","",基本情報入力シート!C799)</f>
        <v/>
      </c>
      <c r="C760" s="909"/>
      <c r="D760" s="909"/>
      <c r="E760" s="909"/>
      <c r="F760" s="909"/>
      <c r="G760" s="909"/>
      <c r="H760" s="909"/>
      <c r="I760" s="909"/>
      <c r="J760" s="325" t="str">
        <f>IF(基本情報入力シート!M799="","",基本情報入力シート!M799)</f>
        <v/>
      </c>
      <c r="K760" s="325" t="str">
        <f>IF(基本情報入力シート!R799="","",基本情報入力シート!R799)</f>
        <v/>
      </c>
      <c r="L760" s="325" t="str">
        <f>IF(基本情報入力シート!W799="","",基本情報入力シート!W799)</f>
        <v/>
      </c>
      <c r="M760" s="335" t="str">
        <f>IF(基本情報入力シート!X799="","",基本情報入力シート!X799)</f>
        <v/>
      </c>
      <c r="N760" s="339" t="str">
        <f>IF(基本情報入力シート!Y799="","",基本情報入力シート!Y799)</f>
        <v/>
      </c>
      <c r="O760" s="44"/>
      <c r="P760" s="1011"/>
      <c r="Q760" s="1011"/>
      <c r="R760" s="475" t="str">
        <f>IFERROR(IF(OR('別紙様式3-2（４・５月）'!Z762="ベア加算",'別紙様式3-2（４・５月）'!R762=""),"",P760*VLOOKUP(N760,【参考】数式用!$AD$2:$AH$37,MATCH(O760,【参考】数式用!$K$4:$N$4,0)+1,0)),"")</f>
        <v/>
      </c>
      <c r="S760" s="54"/>
      <c r="T760" s="1011"/>
      <c r="U760" s="1011"/>
      <c r="V760" s="483" t="str">
        <f>IFERROR(IF(AND('別紙様式3-2（４・５月）'!O762="",O760&lt;&gt;""),P760,P760*VLOOKUP(AF760,【参考】数式用4!$EY$3:$GF$106,MATCH(N760,【参考】数式用4!$EY$2:$GF$2,0))),"")</f>
        <v/>
      </c>
      <c r="W760" s="44"/>
      <c r="X760" s="464"/>
      <c r="Y760" s="992" t="str">
        <f>IFERROR(IF(OR('別紙様式3-2（４・５月）'!R762="",'別紙様式3-2（４・５月）'!Z762="ベア加算"),"",X760*VLOOKUP(N760,【参考】数式用!$AD$2:$AH$37,MATCH(W760,【参考】数式用!$K$4:$N$4,0)+1,0)),"")</f>
        <v/>
      </c>
      <c r="Z760" s="992"/>
      <c r="AA760" s="54"/>
      <c r="AB760" s="464"/>
      <c r="AC760" s="340" t="str">
        <f>IFERROR(IF(AND('別紙様式3-2（４・５月）'!O762="",W760&lt;&gt;"",W760&lt;&gt;"―"),X760,X760*VLOOKUP(AG760,【参考】数式用4!$EY$3:$GF$106,MATCH(N760,【参考】数式用4!$EY$2:$GF$2,0))),"")</f>
        <v/>
      </c>
      <c r="AD760" s="462" t="str">
        <f t="shared" si="22"/>
        <v/>
      </c>
      <c r="AE760" s="420" t="str">
        <f t="shared" si="23"/>
        <v/>
      </c>
      <c r="AF760" s="333" t="str">
        <f>IF(O760="","",'別紙様式3-2（４・５月）'!O762&amp;'別紙様式3-2（４・５月）'!P762&amp;'別紙様式3-2（４・５月）'!Q762&amp;"から"&amp;O760)</f>
        <v/>
      </c>
      <c r="AG760" s="333" t="str">
        <f>IF(OR(W760="",W760="―"),"",'別紙様式3-2（４・５月）'!O762&amp;'別紙様式3-2（４・５月）'!P762&amp;'別紙様式3-2（４・５月）'!Q762&amp;"から"&amp;W760)</f>
        <v/>
      </c>
      <c r="AH760" s="306"/>
      <c r="AI760" s="306"/>
      <c r="AJ760" s="306"/>
      <c r="AK760" s="306"/>
      <c r="AL760" s="306"/>
      <c r="AM760" s="306"/>
      <c r="AN760" s="306"/>
      <c r="AO760" s="306"/>
    </row>
    <row r="761" spans="1:41" customFormat="1" ht="25" customHeight="1">
      <c r="A761" s="334">
        <v>741</v>
      </c>
      <c r="B761" s="909" t="str">
        <f>IF(基本情報入力シート!C800="","",基本情報入力シート!C800)</f>
        <v/>
      </c>
      <c r="C761" s="909"/>
      <c r="D761" s="909"/>
      <c r="E761" s="909"/>
      <c r="F761" s="909"/>
      <c r="G761" s="909"/>
      <c r="H761" s="909"/>
      <c r="I761" s="909"/>
      <c r="J761" s="325" t="str">
        <f>IF(基本情報入力シート!M800="","",基本情報入力シート!M800)</f>
        <v/>
      </c>
      <c r="K761" s="325" t="str">
        <f>IF(基本情報入力シート!R800="","",基本情報入力シート!R800)</f>
        <v/>
      </c>
      <c r="L761" s="325" t="str">
        <f>IF(基本情報入力シート!W800="","",基本情報入力シート!W800)</f>
        <v/>
      </c>
      <c r="M761" s="335" t="str">
        <f>IF(基本情報入力シート!X800="","",基本情報入力シート!X800)</f>
        <v/>
      </c>
      <c r="N761" s="339" t="str">
        <f>IF(基本情報入力シート!Y800="","",基本情報入力シート!Y800)</f>
        <v/>
      </c>
      <c r="O761" s="44"/>
      <c r="P761" s="1011"/>
      <c r="Q761" s="1011"/>
      <c r="R761" s="475" t="str">
        <f>IFERROR(IF(OR('別紙様式3-2（４・５月）'!Z763="ベア加算",'別紙様式3-2（４・５月）'!R763=""),"",P761*VLOOKUP(N761,【参考】数式用!$AD$2:$AH$37,MATCH(O761,【参考】数式用!$K$4:$N$4,0)+1,0)),"")</f>
        <v/>
      </c>
      <c r="S761" s="54"/>
      <c r="T761" s="1011"/>
      <c r="U761" s="1011"/>
      <c r="V761" s="483" t="str">
        <f>IFERROR(IF(AND('別紙様式3-2（４・５月）'!O763="",O761&lt;&gt;""),P761,P761*VLOOKUP(AF761,【参考】数式用4!$EY$3:$GF$106,MATCH(N761,【参考】数式用4!$EY$2:$GF$2,0))),"")</f>
        <v/>
      </c>
      <c r="W761" s="44"/>
      <c r="X761" s="464"/>
      <c r="Y761" s="992" t="str">
        <f>IFERROR(IF(OR('別紙様式3-2（４・５月）'!R763="",'別紙様式3-2（４・５月）'!Z763="ベア加算"),"",X761*VLOOKUP(N761,【参考】数式用!$AD$2:$AH$37,MATCH(W761,【参考】数式用!$K$4:$N$4,0)+1,0)),"")</f>
        <v/>
      </c>
      <c r="Z761" s="992"/>
      <c r="AA761" s="54"/>
      <c r="AB761" s="464"/>
      <c r="AC761" s="340" t="str">
        <f>IFERROR(IF(AND('別紙様式3-2（４・５月）'!O763="",W761&lt;&gt;"",W761&lt;&gt;"―"),X761,X761*VLOOKUP(AG761,【参考】数式用4!$EY$3:$GF$106,MATCH(N761,【参考】数式用4!$EY$2:$GF$2,0))),"")</f>
        <v/>
      </c>
      <c r="AD761" s="462" t="str">
        <f t="shared" si="22"/>
        <v/>
      </c>
      <c r="AE761" s="420" t="str">
        <f t="shared" si="23"/>
        <v/>
      </c>
      <c r="AF761" s="333" t="str">
        <f>IF(O761="","",'別紙様式3-2（４・５月）'!O763&amp;'別紙様式3-2（４・５月）'!P763&amp;'別紙様式3-2（４・５月）'!Q763&amp;"から"&amp;O761)</f>
        <v/>
      </c>
      <c r="AG761" s="333" t="str">
        <f>IF(OR(W761="",W761="―"),"",'別紙様式3-2（４・５月）'!O763&amp;'別紙様式3-2（４・５月）'!P763&amp;'別紙様式3-2（４・５月）'!Q763&amp;"から"&amp;W761)</f>
        <v/>
      </c>
      <c r="AH761" s="306"/>
      <c r="AI761" s="306"/>
      <c r="AJ761" s="306"/>
      <c r="AK761" s="306"/>
      <c r="AL761" s="306"/>
      <c r="AM761" s="306"/>
      <c r="AN761" s="306"/>
      <c r="AO761" s="306"/>
    </row>
    <row r="762" spans="1:41" customFormat="1" ht="25" customHeight="1">
      <c r="A762" s="334">
        <v>742</v>
      </c>
      <c r="B762" s="909" t="str">
        <f>IF(基本情報入力シート!C801="","",基本情報入力シート!C801)</f>
        <v/>
      </c>
      <c r="C762" s="909"/>
      <c r="D762" s="909"/>
      <c r="E762" s="909"/>
      <c r="F762" s="909"/>
      <c r="G762" s="909"/>
      <c r="H762" s="909"/>
      <c r="I762" s="909"/>
      <c r="J762" s="325" t="str">
        <f>IF(基本情報入力シート!M801="","",基本情報入力シート!M801)</f>
        <v/>
      </c>
      <c r="K762" s="325" t="str">
        <f>IF(基本情報入力シート!R801="","",基本情報入力シート!R801)</f>
        <v/>
      </c>
      <c r="L762" s="325" t="str">
        <f>IF(基本情報入力シート!W801="","",基本情報入力シート!W801)</f>
        <v/>
      </c>
      <c r="M762" s="335" t="str">
        <f>IF(基本情報入力シート!X801="","",基本情報入力シート!X801)</f>
        <v/>
      </c>
      <c r="N762" s="339" t="str">
        <f>IF(基本情報入力シート!Y801="","",基本情報入力シート!Y801)</f>
        <v/>
      </c>
      <c r="O762" s="44"/>
      <c r="P762" s="1011"/>
      <c r="Q762" s="1011"/>
      <c r="R762" s="475" t="str">
        <f>IFERROR(IF(OR('別紙様式3-2（４・５月）'!Z764="ベア加算",'別紙様式3-2（４・５月）'!R764=""),"",P762*VLOOKUP(N762,【参考】数式用!$AD$2:$AH$37,MATCH(O762,【参考】数式用!$K$4:$N$4,0)+1,0)),"")</f>
        <v/>
      </c>
      <c r="S762" s="54"/>
      <c r="T762" s="1011"/>
      <c r="U762" s="1011"/>
      <c r="V762" s="483" t="str">
        <f>IFERROR(IF(AND('別紙様式3-2（４・５月）'!O764="",O762&lt;&gt;""),P762,P762*VLOOKUP(AF762,【参考】数式用4!$EY$3:$GF$106,MATCH(N762,【参考】数式用4!$EY$2:$GF$2,0))),"")</f>
        <v/>
      </c>
      <c r="W762" s="44"/>
      <c r="X762" s="464"/>
      <c r="Y762" s="992" t="str">
        <f>IFERROR(IF(OR('別紙様式3-2（４・５月）'!R764="",'別紙様式3-2（４・５月）'!Z764="ベア加算"),"",X762*VLOOKUP(N762,【参考】数式用!$AD$2:$AH$37,MATCH(W762,【参考】数式用!$K$4:$N$4,0)+1,0)),"")</f>
        <v/>
      </c>
      <c r="Z762" s="992"/>
      <c r="AA762" s="54"/>
      <c r="AB762" s="464"/>
      <c r="AC762" s="340" t="str">
        <f>IFERROR(IF(AND('別紙様式3-2（４・５月）'!O764="",W762&lt;&gt;"",W762&lt;&gt;"―"),X762,X762*VLOOKUP(AG762,【参考】数式用4!$EY$3:$GF$106,MATCH(N762,【参考】数式用4!$EY$2:$GF$2,0))),"")</f>
        <v/>
      </c>
      <c r="AD762" s="462" t="str">
        <f t="shared" si="22"/>
        <v/>
      </c>
      <c r="AE762" s="420" t="str">
        <f t="shared" si="23"/>
        <v/>
      </c>
      <c r="AF762" s="333" t="str">
        <f>IF(O762="","",'別紙様式3-2（４・５月）'!O764&amp;'別紙様式3-2（４・５月）'!P764&amp;'別紙様式3-2（４・５月）'!Q764&amp;"から"&amp;O762)</f>
        <v/>
      </c>
      <c r="AG762" s="333" t="str">
        <f>IF(OR(W762="",W762="―"),"",'別紙様式3-2（４・５月）'!O764&amp;'別紙様式3-2（４・５月）'!P764&amp;'別紙様式3-2（４・５月）'!Q764&amp;"から"&amp;W762)</f>
        <v/>
      </c>
      <c r="AH762" s="306"/>
      <c r="AI762" s="306"/>
      <c r="AJ762" s="306"/>
      <c r="AK762" s="306"/>
      <c r="AL762" s="306"/>
      <c r="AM762" s="306"/>
      <c r="AN762" s="306"/>
      <c r="AO762" s="306"/>
    </row>
    <row r="763" spans="1:41" customFormat="1" ht="25" customHeight="1">
      <c r="A763" s="334">
        <v>743</v>
      </c>
      <c r="B763" s="909" t="str">
        <f>IF(基本情報入力シート!C802="","",基本情報入力シート!C802)</f>
        <v/>
      </c>
      <c r="C763" s="909"/>
      <c r="D763" s="909"/>
      <c r="E763" s="909"/>
      <c r="F763" s="909"/>
      <c r="G763" s="909"/>
      <c r="H763" s="909"/>
      <c r="I763" s="909"/>
      <c r="J763" s="325" t="str">
        <f>IF(基本情報入力シート!M802="","",基本情報入力シート!M802)</f>
        <v/>
      </c>
      <c r="K763" s="325" t="str">
        <f>IF(基本情報入力シート!R802="","",基本情報入力シート!R802)</f>
        <v/>
      </c>
      <c r="L763" s="325" t="str">
        <f>IF(基本情報入力シート!W802="","",基本情報入力シート!W802)</f>
        <v/>
      </c>
      <c r="M763" s="335" t="str">
        <f>IF(基本情報入力シート!X802="","",基本情報入力シート!X802)</f>
        <v/>
      </c>
      <c r="N763" s="339" t="str">
        <f>IF(基本情報入力シート!Y802="","",基本情報入力シート!Y802)</f>
        <v/>
      </c>
      <c r="O763" s="44"/>
      <c r="P763" s="1011"/>
      <c r="Q763" s="1011"/>
      <c r="R763" s="475" t="str">
        <f>IFERROR(IF(OR('別紙様式3-2（４・５月）'!Z765="ベア加算",'別紙様式3-2（４・５月）'!R765=""),"",P763*VLOOKUP(N763,【参考】数式用!$AD$2:$AH$37,MATCH(O763,【参考】数式用!$K$4:$N$4,0)+1,0)),"")</f>
        <v/>
      </c>
      <c r="S763" s="54"/>
      <c r="T763" s="1011"/>
      <c r="U763" s="1011"/>
      <c r="V763" s="483" t="str">
        <f>IFERROR(IF(AND('別紙様式3-2（４・５月）'!O765="",O763&lt;&gt;""),P763,P763*VLOOKUP(AF763,【参考】数式用4!$EY$3:$GF$106,MATCH(N763,【参考】数式用4!$EY$2:$GF$2,0))),"")</f>
        <v/>
      </c>
      <c r="W763" s="44"/>
      <c r="X763" s="464"/>
      <c r="Y763" s="992" t="str">
        <f>IFERROR(IF(OR('別紙様式3-2（４・５月）'!R765="",'別紙様式3-2（４・５月）'!Z765="ベア加算"),"",X763*VLOOKUP(N763,【参考】数式用!$AD$2:$AH$37,MATCH(W763,【参考】数式用!$K$4:$N$4,0)+1,0)),"")</f>
        <v/>
      </c>
      <c r="Z763" s="992"/>
      <c r="AA763" s="54"/>
      <c r="AB763" s="464"/>
      <c r="AC763" s="340" t="str">
        <f>IFERROR(IF(AND('別紙様式3-2（４・５月）'!O765="",W763&lt;&gt;"",W763&lt;&gt;"―"),X763,X763*VLOOKUP(AG763,【参考】数式用4!$EY$3:$GF$106,MATCH(N763,【参考】数式用4!$EY$2:$GF$2,0))),"")</f>
        <v/>
      </c>
      <c r="AD763" s="462" t="str">
        <f t="shared" si="22"/>
        <v/>
      </c>
      <c r="AE763" s="420" t="str">
        <f t="shared" si="23"/>
        <v/>
      </c>
      <c r="AF763" s="333" t="str">
        <f>IF(O763="","",'別紙様式3-2（４・５月）'!O765&amp;'別紙様式3-2（４・５月）'!P765&amp;'別紙様式3-2（４・５月）'!Q765&amp;"から"&amp;O763)</f>
        <v/>
      </c>
      <c r="AG763" s="333" t="str">
        <f>IF(OR(W763="",W763="―"),"",'別紙様式3-2（４・５月）'!O765&amp;'別紙様式3-2（４・５月）'!P765&amp;'別紙様式3-2（４・５月）'!Q765&amp;"から"&amp;W763)</f>
        <v/>
      </c>
      <c r="AH763" s="306"/>
      <c r="AI763" s="306"/>
      <c r="AJ763" s="306"/>
      <c r="AK763" s="306"/>
      <c r="AL763" s="306"/>
      <c r="AM763" s="306"/>
      <c r="AN763" s="306"/>
      <c r="AO763" s="306"/>
    </row>
    <row r="764" spans="1:41" customFormat="1" ht="25" customHeight="1">
      <c r="A764" s="334">
        <v>744</v>
      </c>
      <c r="B764" s="909" t="str">
        <f>IF(基本情報入力シート!C803="","",基本情報入力シート!C803)</f>
        <v/>
      </c>
      <c r="C764" s="909"/>
      <c r="D764" s="909"/>
      <c r="E764" s="909"/>
      <c r="F764" s="909"/>
      <c r="G764" s="909"/>
      <c r="H764" s="909"/>
      <c r="I764" s="909"/>
      <c r="J764" s="325" t="str">
        <f>IF(基本情報入力シート!M803="","",基本情報入力シート!M803)</f>
        <v/>
      </c>
      <c r="K764" s="325" t="str">
        <f>IF(基本情報入力シート!R803="","",基本情報入力シート!R803)</f>
        <v/>
      </c>
      <c r="L764" s="325" t="str">
        <f>IF(基本情報入力シート!W803="","",基本情報入力シート!W803)</f>
        <v/>
      </c>
      <c r="M764" s="335" t="str">
        <f>IF(基本情報入力シート!X803="","",基本情報入力シート!X803)</f>
        <v/>
      </c>
      <c r="N764" s="339" t="str">
        <f>IF(基本情報入力シート!Y803="","",基本情報入力シート!Y803)</f>
        <v/>
      </c>
      <c r="O764" s="44"/>
      <c r="P764" s="1011"/>
      <c r="Q764" s="1011"/>
      <c r="R764" s="475" t="str">
        <f>IFERROR(IF(OR('別紙様式3-2（４・５月）'!Z766="ベア加算",'別紙様式3-2（４・５月）'!R766=""),"",P764*VLOOKUP(N764,【参考】数式用!$AD$2:$AH$37,MATCH(O764,【参考】数式用!$K$4:$N$4,0)+1,0)),"")</f>
        <v/>
      </c>
      <c r="S764" s="54"/>
      <c r="T764" s="1011"/>
      <c r="U764" s="1011"/>
      <c r="V764" s="483" t="str">
        <f>IFERROR(IF(AND('別紙様式3-2（４・５月）'!O766="",O764&lt;&gt;""),P764,P764*VLOOKUP(AF764,【参考】数式用4!$EY$3:$GF$106,MATCH(N764,【参考】数式用4!$EY$2:$GF$2,0))),"")</f>
        <v/>
      </c>
      <c r="W764" s="44"/>
      <c r="X764" s="464"/>
      <c r="Y764" s="992" t="str">
        <f>IFERROR(IF(OR('別紙様式3-2（４・５月）'!R766="",'別紙様式3-2（４・５月）'!Z766="ベア加算"),"",X764*VLOOKUP(N764,【参考】数式用!$AD$2:$AH$37,MATCH(W764,【参考】数式用!$K$4:$N$4,0)+1,0)),"")</f>
        <v/>
      </c>
      <c r="Z764" s="992"/>
      <c r="AA764" s="54"/>
      <c r="AB764" s="464"/>
      <c r="AC764" s="340" t="str">
        <f>IFERROR(IF(AND('別紙様式3-2（４・５月）'!O766="",W764&lt;&gt;"",W764&lt;&gt;"―"),X764,X764*VLOOKUP(AG764,【参考】数式用4!$EY$3:$GF$106,MATCH(N764,【参考】数式用4!$EY$2:$GF$2,0))),"")</f>
        <v/>
      </c>
      <c r="AD764" s="462" t="str">
        <f t="shared" si="22"/>
        <v/>
      </c>
      <c r="AE764" s="420" t="str">
        <f t="shared" si="23"/>
        <v/>
      </c>
      <c r="AF764" s="333" t="str">
        <f>IF(O764="","",'別紙様式3-2（４・５月）'!O766&amp;'別紙様式3-2（４・５月）'!P766&amp;'別紙様式3-2（４・５月）'!Q766&amp;"から"&amp;O764)</f>
        <v/>
      </c>
      <c r="AG764" s="333" t="str">
        <f>IF(OR(W764="",W764="―"),"",'別紙様式3-2（４・５月）'!O766&amp;'別紙様式3-2（４・５月）'!P766&amp;'別紙様式3-2（４・５月）'!Q766&amp;"から"&amp;W764)</f>
        <v/>
      </c>
      <c r="AH764" s="306"/>
      <c r="AI764" s="306"/>
      <c r="AJ764" s="306"/>
      <c r="AK764" s="306"/>
      <c r="AL764" s="306"/>
      <c r="AM764" s="306"/>
      <c r="AN764" s="306"/>
      <c r="AO764" s="306"/>
    </row>
    <row r="765" spans="1:41" customFormat="1" ht="25" customHeight="1">
      <c r="A765" s="334">
        <v>745</v>
      </c>
      <c r="B765" s="909" t="str">
        <f>IF(基本情報入力シート!C804="","",基本情報入力シート!C804)</f>
        <v/>
      </c>
      <c r="C765" s="909"/>
      <c r="D765" s="909"/>
      <c r="E765" s="909"/>
      <c r="F765" s="909"/>
      <c r="G765" s="909"/>
      <c r="H765" s="909"/>
      <c r="I765" s="909"/>
      <c r="J765" s="325" t="str">
        <f>IF(基本情報入力シート!M804="","",基本情報入力シート!M804)</f>
        <v/>
      </c>
      <c r="K765" s="325" t="str">
        <f>IF(基本情報入力シート!R804="","",基本情報入力シート!R804)</f>
        <v/>
      </c>
      <c r="L765" s="325" t="str">
        <f>IF(基本情報入力シート!W804="","",基本情報入力シート!W804)</f>
        <v/>
      </c>
      <c r="M765" s="335" t="str">
        <f>IF(基本情報入力シート!X804="","",基本情報入力シート!X804)</f>
        <v/>
      </c>
      <c r="N765" s="339" t="str">
        <f>IF(基本情報入力シート!Y804="","",基本情報入力シート!Y804)</f>
        <v/>
      </c>
      <c r="O765" s="44"/>
      <c r="P765" s="1011"/>
      <c r="Q765" s="1011"/>
      <c r="R765" s="475" t="str">
        <f>IFERROR(IF(OR('別紙様式3-2（４・５月）'!Z767="ベア加算",'別紙様式3-2（４・５月）'!R767=""),"",P765*VLOOKUP(N765,【参考】数式用!$AD$2:$AH$37,MATCH(O765,【参考】数式用!$K$4:$N$4,0)+1,0)),"")</f>
        <v/>
      </c>
      <c r="S765" s="54"/>
      <c r="T765" s="1011"/>
      <c r="U765" s="1011"/>
      <c r="V765" s="483" t="str">
        <f>IFERROR(IF(AND('別紙様式3-2（４・５月）'!O767="",O765&lt;&gt;""),P765,P765*VLOOKUP(AF765,【参考】数式用4!$EY$3:$GF$106,MATCH(N765,【参考】数式用4!$EY$2:$GF$2,0))),"")</f>
        <v/>
      </c>
      <c r="W765" s="44"/>
      <c r="X765" s="464"/>
      <c r="Y765" s="992" t="str">
        <f>IFERROR(IF(OR('別紙様式3-2（４・５月）'!R767="",'別紙様式3-2（４・５月）'!Z767="ベア加算"),"",X765*VLOOKUP(N765,【参考】数式用!$AD$2:$AH$37,MATCH(W765,【参考】数式用!$K$4:$N$4,0)+1,0)),"")</f>
        <v/>
      </c>
      <c r="Z765" s="992"/>
      <c r="AA765" s="54"/>
      <c r="AB765" s="464"/>
      <c r="AC765" s="340" t="str">
        <f>IFERROR(IF(AND('別紙様式3-2（４・５月）'!O767="",W765&lt;&gt;"",W765&lt;&gt;"―"),X765,X765*VLOOKUP(AG765,【参考】数式用4!$EY$3:$GF$106,MATCH(N765,【参考】数式用4!$EY$2:$GF$2,0))),"")</f>
        <v/>
      </c>
      <c r="AD765" s="462" t="str">
        <f t="shared" si="22"/>
        <v/>
      </c>
      <c r="AE765" s="420" t="str">
        <f t="shared" si="23"/>
        <v/>
      </c>
      <c r="AF765" s="333" t="str">
        <f>IF(O765="","",'別紙様式3-2（４・５月）'!O767&amp;'別紙様式3-2（４・５月）'!P767&amp;'別紙様式3-2（４・５月）'!Q767&amp;"から"&amp;O765)</f>
        <v/>
      </c>
      <c r="AG765" s="333" t="str">
        <f>IF(OR(W765="",W765="―"),"",'別紙様式3-2（４・５月）'!O767&amp;'別紙様式3-2（４・５月）'!P767&amp;'別紙様式3-2（４・５月）'!Q767&amp;"から"&amp;W765)</f>
        <v/>
      </c>
      <c r="AH765" s="306"/>
      <c r="AI765" s="306"/>
      <c r="AJ765" s="306"/>
      <c r="AK765" s="306"/>
      <c r="AL765" s="306"/>
      <c r="AM765" s="306"/>
      <c r="AN765" s="306"/>
      <c r="AO765" s="306"/>
    </row>
    <row r="766" spans="1:41" customFormat="1" ht="25" customHeight="1">
      <c r="A766" s="334">
        <v>746</v>
      </c>
      <c r="B766" s="909" t="str">
        <f>IF(基本情報入力シート!C805="","",基本情報入力シート!C805)</f>
        <v/>
      </c>
      <c r="C766" s="909"/>
      <c r="D766" s="909"/>
      <c r="E766" s="909"/>
      <c r="F766" s="909"/>
      <c r="G766" s="909"/>
      <c r="H766" s="909"/>
      <c r="I766" s="909"/>
      <c r="J766" s="325" t="str">
        <f>IF(基本情報入力シート!M805="","",基本情報入力シート!M805)</f>
        <v/>
      </c>
      <c r="K766" s="325" t="str">
        <f>IF(基本情報入力シート!R805="","",基本情報入力シート!R805)</f>
        <v/>
      </c>
      <c r="L766" s="325" t="str">
        <f>IF(基本情報入力シート!W805="","",基本情報入力シート!W805)</f>
        <v/>
      </c>
      <c r="M766" s="335" t="str">
        <f>IF(基本情報入力シート!X805="","",基本情報入力シート!X805)</f>
        <v/>
      </c>
      <c r="N766" s="339" t="str">
        <f>IF(基本情報入力シート!Y805="","",基本情報入力シート!Y805)</f>
        <v/>
      </c>
      <c r="O766" s="44"/>
      <c r="P766" s="1011"/>
      <c r="Q766" s="1011"/>
      <c r="R766" s="475" t="str">
        <f>IFERROR(IF(OR('別紙様式3-2（４・５月）'!Z768="ベア加算",'別紙様式3-2（４・５月）'!R768=""),"",P766*VLOOKUP(N766,【参考】数式用!$AD$2:$AH$37,MATCH(O766,【参考】数式用!$K$4:$N$4,0)+1,0)),"")</f>
        <v/>
      </c>
      <c r="S766" s="54"/>
      <c r="T766" s="1011"/>
      <c r="U766" s="1011"/>
      <c r="V766" s="483" t="str">
        <f>IFERROR(IF(AND('別紙様式3-2（４・５月）'!O768="",O766&lt;&gt;""),P766,P766*VLOOKUP(AF766,【参考】数式用4!$EY$3:$GF$106,MATCH(N766,【参考】数式用4!$EY$2:$GF$2,0))),"")</f>
        <v/>
      </c>
      <c r="W766" s="44"/>
      <c r="X766" s="464"/>
      <c r="Y766" s="992" t="str">
        <f>IFERROR(IF(OR('別紙様式3-2（４・５月）'!R768="",'別紙様式3-2（４・５月）'!Z768="ベア加算"),"",X766*VLOOKUP(N766,【参考】数式用!$AD$2:$AH$37,MATCH(W766,【参考】数式用!$K$4:$N$4,0)+1,0)),"")</f>
        <v/>
      </c>
      <c r="Z766" s="992"/>
      <c r="AA766" s="54"/>
      <c r="AB766" s="464"/>
      <c r="AC766" s="340" t="str">
        <f>IFERROR(IF(AND('別紙様式3-2（４・５月）'!O768="",W766&lt;&gt;"",W766&lt;&gt;"―"),X766,X766*VLOOKUP(AG766,【参考】数式用4!$EY$3:$GF$106,MATCH(N766,【参考】数式用4!$EY$2:$GF$2,0))),"")</f>
        <v/>
      </c>
      <c r="AD766" s="462" t="str">
        <f t="shared" si="22"/>
        <v/>
      </c>
      <c r="AE766" s="420" t="str">
        <f t="shared" si="23"/>
        <v/>
      </c>
      <c r="AF766" s="333" t="str">
        <f>IF(O766="","",'別紙様式3-2（４・５月）'!O768&amp;'別紙様式3-2（４・５月）'!P768&amp;'別紙様式3-2（４・５月）'!Q768&amp;"から"&amp;O766)</f>
        <v/>
      </c>
      <c r="AG766" s="333" t="str">
        <f>IF(OR(W766="",W766="―"),"",'別紙様式3-2（４・５月）'!O768&amp;'別紙様式3-2（４・５月）'!P768&amp;'別紙様式3-2（４・５月）'!Q768&amp;"から"&amp;W766)</f>
        <v/>
      </c>
      <c r="AH766" s="306"/>
      <c r="AI766" s="306"/>
      <c r="AJ766" s="306"/>
      <c r="AK766" s="306"/>
      <c r="AL766" s="306"/>
      <c r="AM766" s="306"/>
      <c r="AN766" s="306"/>
      <c r="AO766" s="306"/>
    </row>
    <row r="767" spans="1:41" customFormat="1" ht="25" customHeight="1">
      <c r="A767" s="334">
        <v>747</v>
      </c>
      <c r="B767" s="909" t="str">
        <f>IF(基本情報入力シート!C806="","",基本情報入力シート!C806)</f>
        <v/>
      </c>
      <c r="C767" s="909"/>
      <c r="D767" s="909"/>
      <c r="E767" s="909"/>
      <c r="F767" s="909"/>
      <c r="G767" s="909"/>
      <c r="H767" s="909"/>
      <c r="I767" s="909"/>
      <c r="J767" s="325" t="str">
        <f>IF(基本情報入力シート!M806="","",基本情報入力シート!M806)</f>
        <v/>
      </c>
      <c r="K767" s="325" t="str">
        <f>IF(基本情報入力シート!R806="","",基本情報入力シート!R806)</f>
        <v/>
      </c>
      <c r="L767" s="325" t="str">
        <f>IF(基本情報入力シート!W806="","",基本情報入力シート!W806)</f>
        <v/>
      </c>
      <c r="M767" s="335" t="str">
        <f>IF(基本情報入力シート!X806="","",基本情報入力シート!X806)</f>
        <v/>
      </c>
      <c r="N767" s="339" t="str">
        <f>IF(基本情報入力シート!Y806="","",基本情報入力シート!Y806)</f>
        <v/>
      </c>
      <c r="O767" s="44"/>
      <c r="P767" s="1011"/>
      <c r="Q767" s="1011"/>
      <c r="R767" s="475" t="str">
        <f>IFERROR(IF(OR('別紙様式3-2（４・５月）'!Z769="ベア加算",'別紙様式3-2（４・５月）'!R769=""),"",P767*VLOOKUP(N767,【参考】数式用!$AD$2:$AH$37,MATCH(O767,【参考】数式用!$K$4:$N$4,0)+1,0)),"")</f>
        <v/>
      </c>
      <c r="S767" s="54"/>
      <c r="T767" s="1011"/>
      <c r="U767" s="1011"/>
      <c r="V767" s="483" t="str">
        <f>IFERROR(IF(AND('別紙様式3-2（４・５月）'!O769="",O767&lt;&gt;""),P767,P767*VLOOKUP(AF767,【参考】数式用4!$EY$3:$GF$106,MATCH(N767,【参考】数式用4!$EY$2:$GF$2,0))),"")</f>
        <v/>
      </c>
      <c r="W767" s="44"/>
      <c r="X767" s="464"/>
      <c r="Y767" s="992" t="str">
        <f>IFERROR(IF(OR('別紙様式3-2（４・５月）'!R769="",'別紙様式3-2（４・５月）'!Z769="ベア加算"),"",X767*VLOOKUP(N767,【参考】数式用!$AD$2:$AH$37,MATCH(W767,【参考】数式用!$K$4:$N$4,0)+1,0)),"")</f>
        <v/>
      </c>
      <c r="Z767" s="992"/>
      <c r="AA767" s="54"/>
      <c r="AB767" s="464"/>
      <c r="AC767" s="340" t="str">
        <f>IFERROR(IF(AND('別紙様式3-2（４・５月）'!O769="",W767&lt;&gt;"",W767&lt;&gt;"―"),X767,X767*VLOOKUP(AG767,【参考】数式用4!$EY$3:$GF$106,MATCH(N767,【参考】数式用4!$EY$2:$GF$2,0))),"")</f>
        <v/>
      </c>
      <c r="AD767" s="462" t="str">
        <f t="shared" si="22"/>
        <v/>
      </c>
      <c r="AE767" s="420" t="str">
        <f t="shared" si="23"/>
        <v/>
      </c>
      <c r="AF767" s="333" t="str">
        <f>IF(O767="","",'別紙様式3-2（４・５月）'!O769&amp;'別紙様式3-2（４・５月）'!P769&amp;'別紙様式3-2（４・５月）'!Q769&amp;"から"&amp;O767)</f>
        <v/>
      </c>
      <c r="AG767" s="333" t="str">
        <f>IF(OR(W767="",W767="―"),"",'別紙様式3-2（４・５月）'!O769&amp;'別紙様式3-2（４・５月）'!P769&amp;'別紙様式3-2（４・５月）'!Q769&amp;"から"&amp;W767)</f>
        <v/>
      </c>
      <c r="AH767" s="306"/>
      <c r="AI767" s="306"/>
      <c r="AJ767" s="306"/>
      <c r="AK767" s="306"/>
      <c r="AL767" s="306"/>
      <c r="AM767" s="306"/>
      <c r="AN767" s="306"/>
      <c r="AO767" s="306"/>
    </row>
    <row r="768" spans="1:41" customFormat="1" ht="25" customHeight="1">
      <c r="A768" s="334">
        <v>748</v>
      </c>
      <c r="B768" s="909" t="str">
        <f>IF(基本情報入力シート!C807="","",基本情報入力シート!C807)</f>
        <v/>
      </c>
      <c r="C768" s="909"/>
      <c r="D768" s="909"/>
      <c r="E768" s="909"/>
      <c r="F768" s="909"/>
      <c r="G768" s="909"/>
      <c r="H768" s="909"/>
      <c r="I768" s="909"/>
      <c r="J768" s="325" t="str">
        <f>IF(基本情報入力シート!M807="","",基本情報入力シート!M807)</f>
        <v/>
      </c>
      <c r="K768" s="325" t="str">
        <f>IF(基本情報入力シート!R807="","",基本情報入力シート!R807)</f>
        <v/>
      </c>
      <c r="L768" s="325" t="str">
        <f>IF(基本情報入力シート!W807="","",基本情報入力シート!W807)</f>
        <v/>
      </c>
      <c r="M768" s="335" t="str">
        <f>IF(基本情報入力シート!X807="","",基本情報入力シート!X807)</f>
        <v/>
      </c>
      <c r="N768" s="339" t="str">
        <f>IF(基本情報入力シート!Y807="","",基本情報入力シート!Y807)</f>
        <v/>
      </c>
      <c r="O768" s="44"/>
      <c r="P768" s="1011"/>
      <c r="Q768" s="1011"/>
      <c r="R768" s="475" t="str">
        <f>IFERROR(IF(OR('別紙様式3-2（４・５月）'!Z770="ベア加算",'別紙様式3-2（４・５月）'!R770=""),"",P768*VLOOKUP(N768,【参考】数式用!$AD$2:$AH$37,MATCH(O768,【参考】数式用!$K$4:$N$4,0)+1,0)),"")</f>
        <v/>
      </c>
      <c r="S768" s="54"/>
      <c r="T768" s="1011"/>
      <c r="U768" s="1011"/>
      <c r="V768" s="483" t="str">
        <f>IFERROR(IF(AND('別紙様式3-2（４・５月）'!O770="",O768&lt;&gt;""),P768,P768*VLOOKUP(AF768,【参考】数式用4!$EY$3:$GF$106,MATCH(N768,【参考】数式用4!$EY$2:$GF$2,0))),"")</f>
        <v/>
      </c>
      <c r="W768" s="44"/>
      <c r="X768" s="464"/>
      <c r="Y768" s="992" t="str">
        <f>IFERROR(IF(OR('別紙様式3-2（４・５月）'!R770="",'別紙様式3-2（４・５月）'!Z770="ベア加算"),"",X768*VLOOKUP(N768,【参考】数式用!$AD$2:$AH$37,MATCH(W768,【参考】数式用!$K$4:$N$4,0)+1,0)),"")</f>
        <v/>
      </c>
      <c r="Z768" s="992"/>
      <c r="AA768" s="54"/>
      <c r="AB768" s="464"/>
      <c r="AC768" s="340" t="str">
        <f>IFERROR(IF(AND('別紙様式3-2（４・５月）'!O770="",W768&lt;&gt;"",W768&lt;&gt;"―"),X768,X768*VLOOKUP(AG768,【参考】数式用4!$EY$3:$GF$106,MATCH(N768,【参考】数式用4!$EY$2:$GF$2,0))),"")</f>
        <v/>
      </c>
      <c r="AD768" s="462" t="str">
        <f t="shared" si="22"/>
        <v/>
      </c>
      <c r="AE768" s="420" t="str">
        <f t="shared" si="23"/>
        <v/>
      </c>
      <c r="AF768" s="333" t="str">
        <f>IF(O768="","",'別紙様式3-2（４・５月）'!O770&amp;'別紙様式3-2（４・５月）'!P770&amp;'別紙様式3-2（４・５月）'!Q770&amp;"から"&amp;O768)</f>
        <v/>
      </c>
      <c r="AG768" s="333" t="str">
        <f>IF(OR(W768="",W768="―"),"",'別紙様式3-2（４・５月）'!O770&amp;'別紙様式3-2（４・５月）'!P770&amp;'別紙様式3-2（４・５月）'!Q770&amp;"から"&amp;W768)</f>
        <v/>
      </c>
      <c r="AH768" s="306"/>
      <c r="AI768" s="306"/>
      <c r="AJ768" s="306"/>
      <c r="AK768" s="306"/>
      <c r="AL768" s="306"/>
      <c r="AM768" s="306"/>
      <c r="AN768" s="306"/>
      <c r="AO768" s="306"/>
    </row>
    <row r="769" spans="1:41" customFormat="1" ht="25" customHeight="1">
      <c r="A769" s="334">
        <v>749</v>
      </c>
      <c r="B769" s="909" t="str">
        <f>IF(基本情報入力シート!C808="","",基本情報入力シート!C808)</f>
        <v/>
      </c>
      <c r="C769" s="909"/>
      <c r="D769" s="909"/>
      <c r="E769" s="909"/>
      <c r="F769" s="909"/>
      <c r="G769" s="909"/>
      <c r="H769" s="909"/>
      <c r="I769" s="909"/>
      <c r="J769" s="325" t="str">
        <f>IF(基本情報入力シート!M808="","",基本情報入力シート!M808)</f>
        <v/>
      </c>
      <c r="K769" s="325" t="str">
        <f>IF(基本情報入力シート!R808="","",基本情報入力シート!R808)</f>
        <v/>
      </c>
      <c r="L769" s="325" t="str">
        <f>IF(基本情報入力シート!W808="","",基本情報入力シート!W808)</f>
        <v/>
      </c>
      <c r="M769" s="335" t="str">
        <f>IF(基本情報入力シート!X808="","",基本情報入力シート!X808)</f>
        <v/>
      </c>
      <c r="N769" s="339" t="str">
        <f>IF(基本情報入力シート!Y808="","",基本情報入力シート!Y808)</f>
        <v/>
      </c>
      <c r="O769" s="44"/>
      <c r="P769" s="1011"/>
      <c r="Q769" s="1011"/>
      <c r="R769" s="475" t="str">
        <f>IFERROR(IF(OR('別紙様式3-2（４・５月）'!Z771="ベア加算",'別紙様式3-2（４・５月）'!R771=""),"",P769*VLOOKUP(N769,【参考】数式用!$AD$2:$AH$37,MATCH(O769,【参考】数式用!$K$4:$N$4,0)+1,0)),"")</f>
        <v/>
      </c>
      <c r="S769" s="54"/>
      <c r="T769" s="1011"/>
      <c r="U769" s="1011"/>
      <c r="V769" s="483" t="str">
        <f>IFERROR(IF(AND('別紙様式3-2（４・５月）'!O771="",O769&lt;&gt;""),P769,P769*VLOOKUP(AF769,【参考】数式用4!$EY$3:$GF$106,MATCH(N769,【参考】数式用4!$EY$2:$GF$2,0))),"")</f>
        <v/>
      </c>
      <c r="W769" s="44"/>
      <c r="X769" s="464"/>
      <c r="Y769" s="992" t="str">
        <f>IFERROR(IF(OR('別紙様式3-2（４・５月）'!R771="",'別紙様式3-2（４・５月）'!Z771="ベア加算"),"",X769*VLOOKUP(N769,【参考】数式用!$AD$2:$AH$37,MATCH(W769,【参考】数式用!$K$4:$N$4,0)+1,0)),"")</f>
        <v/>
      </c>
      <c r="Z769" s="992"/>
      <c r="AA769" s="54"/>
      <c r="AB769" s="464"/>
      <c r="AC769" s="340" t="str">
        <f>IFERROR(IF(AND('別紙様式3-2（４・５月）'!O771="",W769&lt;&gt;"",W769&lt;&gt;"―"),X769,X769*VLOOKUP(AG769,【参考】数式用4!$EY$3:$GF$106,MATCH(N769,【参考】数式用4!$EY$2:$GF$2,0))),"")</f>
        <v/>
      </c>
      <c r="AD769" s="462" t="str">
        <f t="shared" si="22"/>
        <v/>
      </c>
      <c r="AE769" s="420" t="str">
        <f t="shared" si="23"/>
        <v/>
      </c>
      <c r="AF769" s="333" t="str">
        <f>IF(O769="","",'別紙様式3-2（４・５月）'!O771&amp;'別紙様式3-2（４・５月）'!P771&amp;'別紙様式3-2（４・５月）'!Q771&amp;"から"&amp;O769)</f>
        <v/>
      </c>
      <c r="AG769" s="333" t="str">
        <f>IF(OR(W769="",W769="―"),"",'別紙様式3-2（４・５月）'!O771&amp;'別紙様式3-2（４・５月）'!P771&amp;'別紙様式3-2（４・５月）'!Q771&amp;"から"&amp;W769)</f>
        <v/>
      </c>
      <c r="AH769" s="306"/>
      <c r="AI769" s="306"/>
      <c r="AJ769" s="306"/>
      <c r="AK769" s="306"/>
      <c r="AL769" s="306"/>
      <c r="AM769" s="306"/>
      <c r="AN769" s="306"/>
      <c r="AO769" s="306"/>
    </row>
    <row r="770" spans="1:41" customFormat="1" ht="25" customHeight="1">
      <c r="A770" s="334">
        <v>750</v>
      </c>
      <c r="B770" s="909" t="str">
        <f>IF(基本情報入力シート!C809="","",基本情報入力シート!C809)</f>
        <v/>
      </c>
      <c r="C770" s="909"/>
      <c r="D770" s="909"/>
      <c r="E770" s="909"/>
      <c r="F770" s="909"/>
      <c r="G770" s="909"/>
      <c r="H770" s="909"/>
      <c r="I770" s="909"/>
      <c r="J770" s="325" t="str">
        <f>IF(基本情報入力シート!M809="","",基本情報入力シート!M809)</f>
        <v/>
      </c>
      <c r="K770" s="325" t="str">
        <f>IF(基本情報入力シート!R809="","",基本情報入力シート!R809)</f>
        <v/>
      </c>
      <c r="L770" s="325" t="str">
        <f>IF(基本情報入力シート!W809="","",基本情報入力シート!W809)</f>
        <v/>
      </c>
      <c r="M770" s="335" t="str">
        <f>IF(基本情報入力シート!X809="","",基本情報入力シート!X809)</f>
        <v/>
      </c>
      <c r="N770" s="339" t="str">
        <f>IF(基本情報入力シート!Y809="","",基本情報入力シート!Y809)</f>
        <v/>
      </c>
      <c r="O770" s="44"/>
      <c r="P770" s="1011"/>
      <c r="Q770" s="1011"/>
      <c r="R770" s="475" t="str">
        <f>IFERROR(IF(OR('別紙様式3-2（４・５月）'!Z772="ベア加算",'別紙様式3-2（４・５月）'!R772=""),"",P770*VLOOKUP(N770,【参考】数式用!$AD$2:$AH$37,MATCH(O770,【参考】数式用!$K$4:$N$4,0)+1,0)),"")</f>
        <v/>
      </c>
      <c r="S770" s="54"/>
      <c r="T770" s="1011"/>
      <c r="U770" s="1011"/>
      <c r="V770" s="483" t="str">
        <f>IFERROR(IF(AND('別紙様式3-2（４・５月）'!O772="",O770&lt;&gt;""),P770,P770*VLOOKUP(AF770,【参考】数式用4!$EY$3:$GF$106,MATCH(N770,【参考】数式用4!$EY$2:$GF$2,0))),"")</f>
        <v/>
      </c>
      <c r="W770" s="44"/>
      <c r="X770" s="464"/>
      <c r="Y770" s="992" t="str">
        <f>IFERROR(IF(OR('別紙様式3-2（４・５月）'!R772="",'別紙様式3-2（４・５月）'!Z772="ベア加算"),"",X770*VLOOKUP(N770,【参考】数式用!$AD$2:$AH$37,MATCH(W770,【参考】数式用!$K$4:$N$4,0)+1,0)),"")</f>
        <v/>
      </c>
      <c r="Z770" s="992"/>
      <c r="AA770" s="54"/>
      <c r="AB770" s="464"/>
      <c r="AC770" s="340" t="str">
        <f>IFERROR(IF(AND('別紙様式3-2（４・５月）'!O772="",W770&lt;&gt;"",W770&lt;&gt;"―"),X770,X770*VLOOKUP(AG770,【参考】数式用4!$EY$3:$GF$106,MATCH(N770,【参考】数式用4!$EY$2:$GF$2,0))),"")</f>
        <v/>
      </c>
      <c r="AD770" s="462" t="str">
        <f t="shared" si="22"/>
        <v/>
      </c>
      <c r="AE770" s="420" t="str">
        <f t="shared" si="23"/>
        <v/>
      </c>
      <c r="AF770" s="333" t="str">
        <f>IF(O770="","",'別紙様式3-2（４・５月）'!O772&amp;'別紙様式3-2（４・５月）'!P772&amp;'別紙様式3-2（４・５月）'!Q772&amp;"から"&amp;O770)</f>
        <v/>
      </c>
      <c r="AG770" s="333" t="str">
        <f>IF(OR(W770="",W770="―"),"",'別紙様式3-2（４・５月）'!O772&amp;'別紙様式3-2（４・５月）'!P772&amp;'別紙様式3-2（４・５月）'!Q772&amp;"から"&amp;W770)</f>
        <v/>
      </c>
      <c r="AH770" s="306"/>
      <c r="AI770" s="306"/>
      <c r="AJ770" s="306"/>
      <c r="AK770" s="306"/>
      <c r="AL770" s="306"/>
      <c r="AM770" s="306"/>
      <c r="AN770" s="306"/>
      <c r="AO770" s="306"/>
    </row>
    <row r="771" spans="1:41" customFormat="1" ht="25" customHeight="1">
      <c r="A771" s="334">
        <v>751</v>
      </c>
      <c r="B771" s="909" t="str">
        <f>IF(基本情報入力シート!C810="","",基本情報入力シート!C810)</f>
        <v/>
      </c>
      <c r="C771" s="909"/>
      <c r="D771" s="909"/>
      <c r="E771" s="909"/>
      <c r="F771" s="909"/>
      <c r="G771" s="909"/>
      <c r="H771" s="909"/>
      <c r="I771" s="909"/>
      <c r="J771" s="325" t="str">
        <f>IF(基本情報入力シート!M810="","",基本情報入力シート!M810)</f>
        <v/>
      </c>
      <c r="K771" s="325" t="str">
        <f>IF(基本情報入力シート!R810="","",基本情報入力シート!R810)</f>
        <v/>
      </c>
      <c r="L771" s="325" t="str">
        <f>IF(基本情報入力シート!W810="","",基本情報入力シート!W810)</f>
        <v/>
      </c>
      <c r="M771" s="335" t="str">
        <f>IF(基本情報入力シート!X810="","",基本情報入力シート!X810)</f>
        <v/>
      </c>
      <c r="N771" s="339" t="str">
        <f>IF(基本情報入力シート!Y810="","",基本情報入力シート!Y810)</f>
        <v/>
      </c>
      <c r="O771" s="44"/>
      <c r="P771" s="1011"/>
      <c r="Q771" s="1011"/>
      <c r="R771" s="475" t="str">
        <f>IFERROR(IF(OR('別紙様式3-2（４・５月）'!Z773="ベア加算",'別紙様式3-2（４・５月）'!R773=""),"",P771*VLOOKUP(N771,【参考】数式用!$AD$2:$AH$37,MATCH(O771,【参考】数式用!$K$4:$N$4,0)+1,0)),"")</f>
        <v/>
      </c>
      <c r="S771" s="54"/>
      <c r="T771" s="1011"/>
      <c r="U771" s="1011"/>
      <c r="V771" s="483" t="str">
        <f>IFERROR(IF(AND('別紙様式3-2（４・５月）'!O773="",O771&lt;&gt;""),P771,P771*VLOOKUP(AF771,【参考】数式用4!$EY$3:$GF$106,MATCH(N771,【参考】数式用4!$EY$2:$GF$2,0))),"")</f>
        <v/>
      </c>
      <c r="W771" s="44"/>
      <c r="X771" s="464"/>
      <c r="Y771" s="992" t="str">
        <f>IFERROR(IF(OR('別紙様式3-2（４・５月）'!R773="",'別紙様式3-2（４・５月）'!Z773="ベア加算"),"",X771*VLOOKUP(N771,【参考】数式用!$AD$2:$AH$37,MATCH(W771,【参考】数式用!$K$4:$N$4,0)+1,0)),"")</f>
        <v/>
      </c>
      <c r="Z771" s="992"/>
      <c r="AA771" s="54"/>
      <c r="AB771" s="464"/>
      <c r="AC771" s="340" t="str">
        <f>IFERROR(IF(AND('別紙様式3-2（４・５月）'!O773="",W771&lt;&gt;"",W771&lt;&gt;"―"),X771,X771*VLOOKUP(AG771,【参考】数式用4!$EY$3:$GF$106,MATCH(N771,【参考】数式用4!$EY$2:$GF$2,0))),"")</f>
        <v/>
      </c>
      <c r="AD771" s="462" t="str">
        <f t="shared" si="22"/>
        <v/>
      </c>
      <c r="AE771" s="420" t="str">
        <f t="shared" si="23"/>
        <v/>
      </c>
      <c r="AF771" s="333" t="str">
        <f>IF(O771="","",'別紙様式3-2（４・５月）'!O773&amp;'別紙様式3-2（４・５月）'!P773&amp;'別紙様式3-2（４・５月）'!Q773&amp;"から"&amp;O771)</f>
        <v/>
      </c>
      <c r="AG771" s="333" t="str">
        <f>IF(OR(W771="",W771="―"),"",'別紙様式3-2（４・５月）'!O773&amp;'別紙様式3-2（４・５月）'!P773&amp;'別紙様式3-2（４・５月）'!Q773&amp;"から"&amp;W771)</f>
        <v/>
      </c>
      <c r="AH771" s="306"/>
      <c r="AI771" s="306"/>
      <c r="AJ771" s="306"/>
      <c r="AK771" s="306"/>
      <c r="AL771" s="306"/>
      <c r="AM771" s="306"/>
      <c r="AN771" s="306"/>
      <c r="AO771" s="306"/>
    </row>
    <row r="772" spans="1:41" customFormat="1" ht="25" customHeight="1">
      <c r="A772" s="334">
        <v>752</v>
      </c>
      <c r="B772" s="909" t="str">
        <f>IF(基本情報入力シート!C811="","",基本情報入力シート!C811)</f>
        <v/>
      </c>
      <c r="C772" s="909"/>
      <c r="D772" s="909"/>
      <c r="E772" s="909"/>
      <c r="F772" s="909"/>
      <c r="G772" s="909"/>
      <c r="H772" s="909"/>
      <c r="I772" s="909"/>
      <c r="J772" s="325" t="str">
        <f>IF(基本情報入力シート!M811="","",基本情報入力シート!M811)</f>
        <v/>
      </c>
      <c r="K772" s="325" t="str">
        <f>IF(基本情報入力シート!R811="","",基本情報入力シート!R811)</f>
        <v/>
      </c>
      <c r="L772" s="325" t="str">
        <f>IF(基本情報入力シート!W811="","",基本情報入力シート!W811)</f>
        <v/>
      </c>
      <c r="M772" s="335" t="str">
        <f>IF(基本情報入力シート!X811="","",基本情報入力シート!X811)</f>
        <v/>
      </c>
      <c r="N772" s="339" t="str">
        <f>IF(基本情報入力シート!Y811="","",基本情報入力シート!Y811)</f>
        <v/>
      </c>
      <c r="O772" s="44"/>
      <c r="P772" s="1011"/>
      <c r="Q772" s="1011"/>
      <c r="R772" s="475" t="str">
        <f>IFERROR(IF(OR('別紙様式3-2（４・５月）'!Z774="ベア加算",'別紙様式3-2（４・５月）'!R774=""),"",P772*VLOOKUP(N772,【参考】数式用!$AD$2:$AH$37,MATCH(O772,【参考】数式用!$K$4:$N$4,0)+1,0)),"")</f>
        <v/>
      </c>
      <c r="S772" s="54"/>
      <c r="T772" s="1011"/>
      <c r="U772" s="1011"/>
      <c r="V772" s="483" t="str">
        <f>IFERROR(IF(AND('別紙様式3-2（４・５月）'!O774="",O772&lt;&gt;""),P772,P772*VLOOKUP(AF772,【参考】数式用4!$EY$3:$GF$106,MATCH(N772,【参考】数式用4!$EY$2:$GF$2,0))),"")</f>
        <v/>
      </c>
      <c r="W772" s="44"/>
      <c r="X772" s="464"/>
      <c r="Y772" s="992" t="str">
        <f>IFERROR(IF(OR('別紙様式3-2（４・５月）'!R774="",'別紙様式3-2（４・５月）'!Z774="ベア加算"),"",X772*VLOOKUP(N772,【参考】数式用!$AD$2:$AH$37,MATCH(W772,【参考】数式用!$K$4:$N$4,0)+1,0)),"")</f>
        <v/>
      </c>
      <c r="Z772" s="992"/>
      <c r="AA772" s="54"/>
      <c r="AB772" s="464"/>
      <c r="AC772" s="340" t="str">
        <f>IFERROR(IF(AND('別紙様式3-2（４・５月）'!O774="",W772&lt;&gt;"",W772&lt;&gt;"―"),X772,X772*VLOOKUP(AG772,【参考】数式用4!$EY$3:$GF$106,MATCH(N772,【参考】数式用4!$EY$2:$GF$2,0))),"")</f>
        <v/>
      </c>
      <c r="AD772" s="462" t="str">
        <f t="shared" si="22"/>
        <v/>
      </c>
      <c r="AE772" s="420" t="str">
        <f t="shared" si="23"/>
        <v/>
      </c>
      <c r="AF772" s="333" t="str">
        <f>IF(O772="","",'別紙様式3-2（４・５月）'!O774&amp;'別紙様式3-2（４・５月）'!P774&amp;'別紙様式3-2（４・５月）'!Q774&amp;"から"&amp;O772)</f>
        <v/>
      </c>
      <c r="AG772" s="333" t="str">
        <f>IF(OR(W772="",W772="―"),"",'別紙様式3-2（４・５月）'!O774&amp;'別紙様式3-2（４・５月）'!P774&amp;'別紙様式3-2（４・５月）'!Q774&amp;"から"&amp;W772)</f>
        <v/>
      </c>
      <c r="AH772" s="306"/>
      <c r="AI772" s="306"/>
      <c r="AJ772" s="306"/>
      <c r="AK772" s="306"/>
      <c r="AL772" s="306"/>
      <c r="AM772" s="306"/>
      <c r="AN772" s="306"/>
      <c r="AO772" s="306"/>
    </row>
    <row r="773" spans="1:41" customFormat="1" ht="25" customHeight="1">
      <c r="A773" s="334">
        <v>753</v>
      </c>
      <c r="B773" s="909" t="str">
        <f>IF(基本情報入力シート!C812="","",基本情報入力シート!C812)</f>
        <v/>
      </c>
      <c r="C773" s="909"/>
      <c r="D773" s="909"/>
      <c r="E773" s="909"/>
      <c r="F773" s="909"/>
      <c r="G773" s="909"/>
      <c r="H773" s="909"/>
      <c r="I773" s="909"/>
      <c r="J773" s="325" t="str">
        <f>IF(基本情報入力シート!M812="","",基本情報入力シート!M812)</f>
        <v/>
      </c>
      <c r="K773" s="325" t="str">
        <f>IF(基本情報入力シート!R812="","",基本情報入力シート!R812)</f>
        <v/>
      </c>
      <c r="L773" s="325" t="str">
        <f>IF(基本情報入力シート!W812="","",基本情報入力シート!W812)</f>
        <v/>
      </c>
      <c r="M773" s="335" t="str">
        <f>IF(基本情報入力シート!X812="","",基本情報入力シート!X812)</f>
        <v/>
      </c>
      <c r="N773" s="339" t="str">
        <f>IF(基本情報入力シート!Y812="","",基本情報入力シート!Y812)</f>
        <v/>
      </c>
      <c r="O773" s="44"/>
      <c r="P773" s="1011"/>
      <c r="Q773" s="1011"/>
      <c r="R773" s="475" t="str">
        <f>IFERROR(IF(OR('別紙様式3-2（４・５月）'!Z775="ベア加算",'別紙様式3-2（４・５月）'!R775=""),"",P773*VLOOKUP(N773,【参考】数式用!$AD$2:$AH$37,MATCH(O773,【参考】数式用!$K$4:$N$4,0)+1,0)),"")</f>
        <v/>
      </c>
      <c r="S773" s="54"/>
      <c r="T773" s="1011"/>
      <c r="U773" s="1011"/>
      <c r="V773" s="483" t="str">
        <f>IFERROR(IF(AND('別紙様式3-2（４・５月）'!O775="",O773&lt;&gt;""),P773,P773*VLOOKUP(AF773,【参考】数式用4!$EY$3:$GF$106,MATCH(N773,【参考】数式用4!$EY$2:$GF$2,0))),"")</f>
        <v/>
      </c>
      <c r="W773" s="44"/>
      <c r="X773" s="464"/>
      <c r="Y773" s="992" t="str">
        <f>IFERROR(IF(OR('別紙様式3-2（４・５月）'!R775="",'別紙様式3-2（４・５月）'!Z775="ベア加算"),"",X773*VLOOKUP(N773,【参考】数式用!$AD$2:$AH$37,MATCH(W773,【参考】数式用!$K$4:$N$4,0)+1,0)),"")</f>
        <v/>
      </c>
      <c r="Z773" s="992"/>
      <c r="AA773" s="54"/>
      <c r="AB773" s="464"/>
      <c r="AC773" s="340" t="str">
        <f>IFERROR(IF(AND('別紙様式3-2（４・５月）'!O775="",W773&lt;&gt;"",W773&lt;&gt;"―"),X773,X773*VLOOKUP(AG773,【参考】数式用4!$EY$3:$GF$106,MATCH(N773,【参考】数式用4!$EY$2:$GF$2,0))),"")</f>
        <v/>
      </c>
      <c r="AD773" s="462" t="str">
        <f t="shared" si="22"/>
        <v/>
      </c>
      <c r="AE773" s="420" t="str">
        <f t="shared" si="23"/>
        <v/>
      </c>
      <c r="AF773" s="333" t="str">
        <f>IF(O773="","",'別紙様式3-2（４・５月）'!O775&amp;'別紙様式3-2（４・５月）'!P775&amp;'別紙様式3-2（４・５月）'!Q775&amp;"から"&amp;O773)</f>
        <v/>
      </c>
      <c r="AG773" s="333" t="str">
        <f>IF(OR(W773="",W773="―"),"",'別紙様式3-2（４・５月）'!O775&amp;'別紙様式3-2（４・５月）'!P775&amp;'別紙様式3-2（４・５月）'!Q775&amp;"から"&amp;W773)</f>
        <v/>
      </c>
      <c r="AH773" s="306"/>
      <c r="AI773" s="306"/>
      <c r="AJ773" s="306"/>
      <c r="AK773" s="306"/>
      <c r="AL773" s="306"/>
      <c r="AM773" s="306"/>
      <c r="AN773" s="306"/>
      <c r="AO773" s="306"/>
    </row>
    <row r="774" spans="1:41" customFormat="1" ht="25" customHeight="1">
      <c r="A774" s="334">
        <v>754</v>
      </c>
      <c r="B774" s="909" t="str">
        <f>IF(基本情報入力シート!C813="","",基本情報入力シート!C813)</f>
        <v/>
      </c>
      <c r="C774" s="909"/>
      <c r="D774" s="909"/>
      <c r="E774" s="909"/>
      <c r="F774" s="909"/>
      <c r="G774" s="909"/>
      <c r="H774" s="909"/>
      <c r="I774" s="909"/>
      <c r="J774" s="325" t="str">
        <f>IF(基本情報入力シート!M813="","",基本情報入力シート!M813)</f>
        <v/>
      </c>
      <c r="K774" s="325" t="str">
        <f>IF(基本情報入力シート!R813="","",基本情報入力シート!R813)</f>
        <v/>
      </c>
      <c r="L774" s="325" t="str">
        <f>IF(基本情報入力シート!W813="","",基本情報入力シート!W813)</f>
        <v/>
      </c>
      <c r="M774" s="335" t="str">
        <f>IF(基本情報入力シート!X813="","",基本情報入力シート!X813)</f>
        <v/>
      </c>
      <c r="N774" s="339" t="str">
        <f>IF(基本情報入力シート!Y813="","",基本情報入力シート!Y813)</f>
        <v/>
      </c>
      <c r="O774" s="44"/>
      <c r="P774" s="1011"/>
      <c r="Q774" s="1011"/>
      <c r="R774" s="475" t="str">
        <f>IFERROR(IF(OR('別紙様式3-2（４・５月）'!Z776="ベア加算",'別紙様式3-2（４・５月）'!R776=""),"",P774*VLOOKUP(N774,【参考】数式用!$AD$2:$AH$37,MATCH(O774,【参考】数式用!$K$4:$N$4,0)+1,0)),"")</f>
        <v/>
      </c>
      <c r="S774" s="54"/>
      <c r="T774" s="1011"/>
      <c r="U774" s="1011"/>
      <c r="V774" s="483" t="str">
        <f>IFERROR(IF(AND('別紙様式3-2（４・５月）'!O776="",O774&lt;&gt;""),P774,P774*VLOOKUP(AF774,【参考】数式用4!$EY$3:$GF$106,MATCH(N774,【参考】数式用4!$EY$2:$GF$2,0))),"")</f>
        <v/>
      </c>
      <c r="W774" s="44"/>
      <c r="X774" s="464"/>
      <c r="Y774" s="992" t="str">
        <f>IFERROR(IF(OR('別紙様式3-2（４・５月）'!R776="",'別紙様式3-2（４・５月）'!Z776="ベア加算"),"",X774*VLOOKUP(N774,【参考】数式用!$AD$2:$AH$37,MATCH(W774,【参考】数式用!$K$4:$N$4,0)+1,0)),"")</f>
        <v/>
      </c>
      <c r="Z774" s="992"/>
      <c r="AA774" s="54"/>
      <c r="AB774" s="464"/>
      <c r="AC774" s="340" t="str">
        <f>IFERROR(IF(AND('別紙様式3-2（４・５月）'!O776="",W774&lt;&gt;"",W774&lt;&gt;"―"),X774,X774*VLOOKUP(AG774,【参考】数式用4!$EY$3:$GF$106,MATCH(N774,【参考】数式用4!$EY$2:$GF$2,0))),"")</f>
        <v/>
      </c>
      <c r="AD774" s="462" t="str">
        <f t="shared" si="22"/>
        <v/>
      </c>
      <c r="AE774" s="420" t="str">
        <f t="shared" si="23"/>
        <v/>
      </c>
      <c r="AF774" s="333" t="str">
        <f>IF(O774="","",'別紙様式3-2（４・５月）'!O776&amp;'別紙様式3-2（４・５月）'!P776&amp;'別紙様式3-2（４・５月）'!Q776&amp;"から"&amp;O774)</f>
        <v/>
      </c>
      <c r="AG774" s="333" t="str">
        <f>IF(OR(W774="",W774="―"),"",'別紙様式3-2（４・５月）'!O776&amp;'別紙様式3-2（４・５月）'!P776&amp;'別紙様式3-2（４・５月）'!Q776&amp;"から"&amp;W774)</f>
        <v/>
      </c>
      <c r="AH774" s="306"/>
      <c r="AI774" s="306"/>
      <c r="AJ774" s="306"/>
      <c r="AK774" s="306"/>
      <c r="AL774" s="306"/>
      <c r="AM774" s="306"/>
      <c r="AN774" s="306"/>
      <c r="AO774" s="306"/>
    </row>
    <row r="775" spans="1:41" customFormat="1" ht="25" customHeight="1">
      <c r="A775" s="334">
        <v>755</v>
      </c>
      <c r="B775" s="909" t="str">
        <f>IF(基本情報入力シート!C814="","",基本情報入力シート!C814)</f>
        <v/>
      </c>
      <c r="C775" s="909"/>
      <c r="D775" s="909"/>
      <c r="E775" s="909"/>
      <c r="F775" s="909"/>
      <c r="G775" s="909"/>
      <c r="H775" s="909"/>
      <c r="I775" s="909"/>
      <c r="J775" s="325" t="str">
        <f>IF(基本情報入力シート!M814="","",基本情報入力シート!M814)</f>
        <v/>
      </c>
      <c r="K775" s="325" t="str">
        <f>IF(基本情報入力シート!R814="","",基本情報入力シート!R814)</f>
        <v/>
      </c>
      <c r="L775" s="325" t="str">
        <f>IF(基本情報入力シート!W814="","",基本情報入力シート!W814)</f>
        <v/>
      </c>
      <c r="M775" s="335" t="str">
        <f>IF(基本情報入力シート!X814="","",基本情報入力シート!X814)</f>
        <v/>
      </c>
      <c r="N775" s="339" t="str">
        <f>IF(基本情報入力シート!Y814="","",基本情報入力シート!Y814)</f>
        <v/>
      </c>
      <c r="O775" s="44"/>
      <c r="P775" s="1011"/>
      <c r="Q775" s="1011"/>
      <c r="R775" s="475" t="str">
        <f>IFERROR(IF(OR('別紙様式3-2（４・５月）'!Z777="ベア加算",'別紙様式3-2（４・５月）'!R777=""),"",P775*VLOOKUP(N775,【参考】数式用!$AD$2:$AH$37,MATCH(O775,【参考】数式用!$K$4:$N$4,0)+1,0)),"")</f>
        <v/>
      </c>
      <c r="S775" s="54"/>
      <c r="T775" s="1011"/>
      <c r="U775" s="1011"/>
      <c r="V775" s="483" t="str">
        <f>IFERROR(IF(AND('別紙様式3-2（４・５月）'!O777="",O775&lt;&gt;""),P775,P775*VLOOKUP(AF775,【参考】数式用4!$EY$3:$GF$106,MATCH(N775,【参考】数式用4!$EY$2:$GF$2,0))),"")</f>
        <v/>
      </c>
      <c r="W775" s="44"/>
      <c r="X775" s="464"/>
      <c r="Y775" s="992" t="str">
        <f>IFERROR(IF(OR('別紙様式3-2（４・５月）'!R777="",'別紙様式3-2（４・５月）'!Z777="ベア加算"),"",X775*VLOOKUP(N775,【参考】数式用!$AD$2:$AH$37,MATCH(W775,【参考】数式用!$K$4:$N$4,0)+1,0)),"")</f>
        <v/>
      </c>
      <c r="Z775" s="992"/>
      <c r="AA775" s="54"/>
      <c r="AB775" s="464"/>
      <c r="AC775" s="340" t="str">
        <f>IFERROR(IF(AND('別紙様式3-2（４・５月）'!O777="",W775&lt;&gt;"",W775&lt;&gt;"―"),X775,X775*VLOOKUP(AG775,【参考】数式用4!$EY$3:$GF$106,MATCH(N775,【参考】数式用4!$EY$2:$GF$2,0))),"")</f>
        <v/>
      </c>
      <c r="AD775" s="462" t="str">
        <f t="shared" si="22"/>
        <v/>
      </c>
      <c r="AE775" s="420" t="str">
        <f t="shared" si="23"/>
        <v/>
      </c>
      <c r="AF775" s="333" t="str">
        <f>IF(O775="","",'別紙様式3-2（４・５月）'!O777&amp;'別紙様式3-2（４・５月）'!P777&amp;'別紙様式3-2（４・５月）'!Q777&amp;"から"&amp;O775)</f>
        <v/>
      </c>
      <c r="AG775" s="333" t="str">
        <f>IF(OR(W775="",W775="―"),"",'別紙様式3-2（４・５月）'!O777&amp;'別紙様式3-2（４・５月）'!P777&amp;'別紙様式3-2（４・５月）'!Q777&amp;"から"&amp;W775)</f>
        <v/>
      </c>
      <c r="AH775" s="306"/>
      <c r="AI775" s="306"/>
      <c r="AJ775" s="306"/>
      <c r="AK775" s="306"/>
      <c r="AL775" s="306"/>
      <c r="AM775" s="306"/>
      <c r="AN775" s="306"/>
      <c r="AO775" s="306"/>
    </row>
    <row r="776" spans="1:41" customFormat="1" ht="25" customHeight="1">
      <c r="A776" s="334">
        <v>756</v>
      </c>
      <c r="B776" s="909" t="str">
        <f>IF(基本情報入力シート!C815="","",基本情報入力シート!C815)</f>
        <v/>
      </c>
      <c r="C776" s="909"/>
      <c r="D776" s="909"/>
      <c r="E776" s="909"/>
      <c r="F776" s="909"/>
      <c r="G776" s="909"/>
      <c r="H776" s="909"/>
      <c r="I776" s="909"/>
      <c r="J776" s="325" t="str">
        <f>IF(基本情報入力シート!M815="","",基本情報入力シート!M815)</f>
        <v/>
      </c>
      <c r="K776" s="325" t="str">
        <f>IF(基本情報入力シート!R815="","",基本情報入力シート!R815)</f>
        <v/>
      </c>
      <c r="L776" s="325" t="str">
        <f>IF(基本情報入力シート!W815="","",基本情報入力シート!W815)</f>
        <v/>
      </c>
      <c r="M776" s="335" t="str">
        <f>IF(基本情報入力シート!X815="","",基本情報入力シート!X815)</f>
        <v/>
      </c>
      <c r="N776" s="339" t="str">
        <f>IF(基本情報入力シート!Y815="","",基本情報入力シート!Y815)</f>
        <v/>
      </c>
      <c r="O776" s="44"/>
      <c r="P776" s="1011"/>
      <c r="Q776" s="1011"/>
      <c r="R776" s="475" t="str">
        <f>IFERROR(IF(OR('別紙様式3-2（４・５月）'!Z778="ベア加算",'別紙様式3-2（４・５月）'!R778=""),"",P776*VLOOKUP(N776,【参考】数式用!$AD$2:$AH$37,MATCH(O776,【参考】数式用!$K$4:$N$4,0)+1,0)),"")</f>
        <v/>
      </c>
      <c r="S776" s="54"/>
      <c r="T776" s="1011"/>
      <c r="U776" s="1011"/>
      <c r="V776" s="483" t="str">
        <f>IFERROR(IF(AND('別紙様式3-2（４・５月）'!O778="",O776&lt;&gt;""),P776,P776*VLOOKUP(AF776,【参考】数式用4!$EY$3:$GF$106,MATCH(N776,【参考】数式用4!$EY$2:$GF$2,0))),"")</f>
        <v/>
      </c>
      <c r="W776" s="44"/>
      <c r="X776" s="464"/>
      <c r="Y776" s="992" t="str">
        <f>IFERROR(IF(OR('別紙様式3-2（４・５月）'!R778="",'別紙様式3-2（４・５月）'!Z778="ベア加算"),"",X776*VLOOKUP(N776,【参考】数式用!$AD$2:$AH$37,MATCH(W776,【参考】数式用!$K$4:$N$4,0)+1,0)),"")</f>
        <v/>
      </c>
      <c r="Z776" s="992"/>
      <c r="AA776" s="54"/>
      <c r="AB776" s="464"/>
      <c r="AC776" s="340" t="str">
        <f>IFERROR(IF(AND('別紙様式3-2（４・５月）'!O778="",W776&lt;&gt;"",W776&lt;&gt;"―"),X776,X776*VLOOKUP(AG776,【参考】数式用4!$EY$3:$GF$106,MATCH(N776,【参考】数式用4!$EY$2:$GF$2,0))),"")</f>
        <v/>
      </c>
      <c r="AD776" s="462" t="str">
        <f t="shared" si="22"/>
        <v/>
      </c>
      <c r="AE776" s="420" t="str">
        <f t="shared" si="23"/>
        <v/>
      </c>
      <c r="AF776" s="333" t="str">
        <f>IF(O776="","",'別紙様式3-2（４・５月）'!O778&amp;'別紙様式3-2（４・５月）'!P778&amp;'別紙様式3-2（４・５月）'!Q778&amp;"から"&amp;O776)</f>
        <v/>
      </c>
      <c r="AG776" s="333" t="str">
        <f>IF(OR(W776="",W776="―"),"",'別紙様式3-2（４・５月）'!O778&amp;'別紙様式3-2（４・５月）'!P778&amp;'別紙様式3-2（４・５月）'!Q778&amp;"から"&amp;W776)</f>
        <v/>
      </c>
      <c r="AH776" s="306"/>
      <c r="AI776" s="306"/>
      <c r="AJ776" s="306"/>
      <c r="AK776" s="306"/>
      <c r="AL776" s="306"/>
      <c r="AM776" s="306"/>
      <c r="AN776" s="306"/>
      <c r="AO776" s="306"/>
    </row>
    <row r="777" spans="1:41" customFormat="1" ht="25" customHeight="1">
      <c r="A777" s="334">
        <v>757</v>
      </c>
      <c r="B777" s="909" t="str">
        <f>IF(基本情報入力シート!C816="","",基本情報入力シート!C816)</f>
        <v/>
      </c>
      <c r="C777" s="909"/>
      <c r="D777" s="909"/>
      <c r="E777" s="909"/>
      <c r="F777" s="909"/>
      <c r="G777" s="909"/>
      <c r="H777" s="909"/>
      <c r="I777" s="909"/>
      <c r="J777" s="325" t="str">
        <f>IF(基本情報入力シート!M816="","",基本情報入力シート!M816)</f>
        <v/>
      </c>
      <c r="K777" s="325" t="str">
        <f>IF(基本情報入力シート!R816="","",基本情報入力シート!R816)</f>
        <v/>
      </c>
      <c r="L777" s="325" t="str">
        <f>IF(基本情報入力シート!W816="","",基本情報入力シート!W816)</f>
        <v/>
      </c>
      <c r="M777" s="335" t="str">
        <f>IF(基本情報入力シート!X816="","",基本情報入力シート!X816)</f>
        <v/>
      </c>
      <c r="N777" s="339" t="str">
        <f>IF(基本情報入力シート!Y816="","",基本情報入力シート!Y816)</f>
        <v/>
      </c>
      <c r="O777" s="44"/>
      <c r="P777" s="1011"/>
      <c r="Q777" s="1011"/>
      <c r="R777" s="475" t="str">
        <f>IFERROR(IF(OR('別紙様式3-2（４・５月）'!Z779="ベア加算",'別紙様式3-2（４・５月）'!R779=""),"",P777*VLOOKUP(N777,【参考】数式用!$AD$2:$AH$37,MATCH(O777,【参考】数式用!$K$4:$N$4,0)+1,0)),"")</f>
        <v/>
      </c>
      <c r="S777" s="54"/>
      <c r="T777" s="1011"/>
      <c r="U777" s="1011"/>
      <c r="V777" s="483" t="str">
        <f>IFERROR(IF(AND('別紙様式3-2（４・５月）'!O779="",O777&lt;&gt;""),P777,P777*VLOOKUP(AF777,【参考】数式用4!$EY$3:$GF$106,MATCH(N777,【参考】数式用4!$EY$2:$GF$2,0))),"")</f>
        <v/>
      </c>
      <c r="W777" s="44"/>
      <c r="X777" s="464"/>
      <c r="Y777" s="992" t="str">
        <f>IFERROR(IF(OR('別紙様式3-2（４・５月）'!R779="",'別紙様式3-2（４・５月）'!Z779="ベア加算"),"",X777*VLOOKUP(N777,【参考】数式用!$AD$2:$AH$37,MATCH(W777,【参考】数式用!$K$4:$N$4,0)+1,0)),"")</f>
        <v/>
      </c>
      <c r="Z777" s="992"/>
      <c r="AA777" s="54"/>
      <c r="AB777" s="464"/>
      <c r="AC777" s="340" t="str">
        <f>IFERROR(IF(AND('別紙様式3-2（４・５月）'!O779="",W777&lt;&gt;"",W777&lt;&gt;"―"),X777,X777*VLOOKUP(AG777,【参考】数式用4!$EY$3:$GF$106,MATCH(N777,【参考】数式用4!$EY$2:$GF$2,0))),"")</f>
        <v/>
      </c>
      <c r="AD777" s="462" t="str">
        <f t="shared" si="22"/>
        <v/>
      </c>
      <c r="AE777" s="420" t="str">
        <f t="shared" si="23"/>
        <v/>
      </c>
      <c r="AF777" s="333" t="str">
        <f>IF(O777="","",'別紙様式3-2（４・５月）'!O779&amp;'別紙様式3-2（４・５月）'!P779&amp;'別紙様式3-2（４・５月）'!Q779&amp;"から"&amp;O777)</f>
        <v/>
      </c>
      <c r="AG777" s="333" t="str">
        <f>IF(OR(W777="",W777="―"),"",'別紙様式3-2（４・５月）'!O779&amp;'別紙様式3-2（４・５月）'!P779&amp;'別紙様式3-2（４・５月）'!Q779&amp;"から"&amp;W777)</f>
        <v/>
      </c>
      <c r="AH777" s="306"/>
      <c r="AI777" s="306"/>
      <c r="AJ777" s="306"/>
      <c r="AK777" s="306"/>
      <c r="AL777" s="306"/>
      <c r="AM777" s="306"/>
      <c r="AN777" s="306"/>
      <c r="AO777" s="306"/>
    </row>
    <row r="778" spans="1:41" customFormat="1" ht="25" customHeight="1">
      <c r="A778" s="334">
        <v>758</v>
      </c>
      <c r="B778" s="909" t="str">
        <f>IF(基本情報入力シート!C817="","",基本情報入力シート!C817)</f>
        <v/>
      </c>
      <c r="C778" s="909"/>
      <c r="D778" s="909"/>
      <c r="E778" s="909"/>
      <c r="F778" s="909"/>
      <c r="G778" s="909"/>
      <c r="H778" s="909"/>
      <c r="I778" s="909"/>
      <c r="J778" s="325" t="str">
        <f>IF(基本情報入力シート!M817="","",基本情報入力シート!M817)</f>
        <v/>
      </c>
      <c r="K778" s="325" t="str">
        <f>IF(基本情報入力シート!R817="","",基本情報入力シート!R817)</f>
        <v/>
      </c>
      <c r="L778" s="325" t="str">
        <f>IF(基本情報入力シート!W817="","",基本情報入力シート!W817)</f>
        <v/>
      </c>
      <c r="M778" s="335" t="str">
        <f>IF(基本情報入力シート!X817="","",基本情報入力シート!X817)</f>
        <v/>
      </c>
      <c r="N778" s="339" t="str">
        <f>IF(基本情報入力シート!Y817="","",基本情報入力シート!Y817)</f>
        <v/>
      </c>
      <c r="O778" s="44"/>
      <c r="P778" s="1011"/>
      <c r="Q778" s="1011"/>
      <c r="R778" s="475" t="str">
        <f>IFERROR(IF(OR('別紙様式3-2（４・５月）'!Z780="ベア加算",'別紙様式3-2（４・５月）'!R780=""),"",P778*VLOOKUP(N778,【参考】数式用!$AD$2:$AH$37,MATCH(O778,【参考】数式用!$K$4:$N$4,0)+1,0)),"")</f>
        <v/>
      </c>
      <c r="S778" s="54"/>
      <c r="T778" s="1011"/>
      <c r="U778" s="1011"/>
      <c r="V778" s="483" t="str">
        <f>IFERROR(IF(AND('別紙様式3-2（４・５月）'!O780="",O778&lt;&gt;""),P778,P778*VLOOKUP(AF778,【参考】数式用4!$EY$3:$GF$106,MATCH(N778,【参考】数式用4!$EY$2:$GF$2,0))),"")</f>
        <v/>
      </c>
      <c r="W778" s="44"/>
      <c r="X778" s="464"/>
      <c r="Y778" s="992" t="str">
        <f>IFERROR(IF(OR('別紙様式3-2（４・５月）'!R780="",'別紙様式3-2（４・５月）'!Z780="ベア加算"),"",X778*VLOOKUP(N778,【参考】数式用!$AD$2:$AH$37,MATCH(W778,【参考】数式用!$K$4:$N$4,0)+1,0)),"")</f>
        <v/>
      </c>
      <c r="Z778" s="992"/>
      <c r="AA778" s="54"/>
      <c r="AB778" s="464"/>
      <c r="AC778" s="340" t="str">
        <f>IFERROR(IF(AND('別紙様式3-2（４・５月）'!O780="",W778&lt;&gt;"",W778&lt;&gt;"―"),X778,X778*VLOOKUP(AG778,【参考】数式用4!$EY$3:$GF$106,MATCH(N778,【参考】数式用4!$EY$2:$GF$2,0))),"")</f>
        <v/>
      </c>
      <c r="AD778" s="462" t="str">
        <f t="shared" si="22"/>
        <v/>
      </c>
      <c r="AE778" s="420" t="str">
        <f t="shared" si="23"/>
        <v/>
      </c>
      <c r="AF778" s="333" t="str">
        <f>IF(O778="","",'別紙様式3-2（４・５月）'!O780&amp;'別紙様式3-2（４・５月）'!P780&amp;'別紙様式3-2（４・５月）'!Q780&amp;"から"&amp;O778)</f>
        <v/>
      </c>
      <c r="AG778" s="333" t="str">
        <f>IF(OR(W778="",W778="―"),"",'別紙様式3-2（４・５月）'!O780&amp;'別紙様式3-2（４・５月）'!P780&amp;'別紙様式3-2（４・５月）'!Q780&amp;"から"&amp;W778)</f>
        <v/>
      </c>
      <c r="AH778" s="306"/>
      <c r="AI778" s="306"/>
      <c r="AJ778" s="306"/>
      <c r="AK778" s="306"/>
      <c r="AL778" s="306"/>
      <c r="AM778" s="306"/>
      <c r="AN778" s="306"/>
      <c r="AO778" s="306"/>
    </row>
    <row r="779" spans="1:41" customFormat="1" ht="25" customHeight="1">
      <c r="A779" s="334">
        <v>759</v>
      </c>
      <c r="B779" s="909" t="str">
        <f>IF(基本情報入力シート!C818="","",基本情報入力シート!C818)</f>
        <v/>
      </c>
      <c r="C779" s="909"/>
      <c r="D779" s="909"/>
      <c r="E779" s="909"/>
      <c r="F779" s="909"/>
      <c r="G779" s="909"/>
      <c r="H779" s="909"/>
      <c r="I779" s="909"/>
      <c r="J779" s="325" t="str">
        <f>IF(基本情報入力シート!M818="","",基本情報入力シート!M818)</f>
        <v/>
      </c>
      <c r="K779" s="325" t="str">
        <f>IF(基本情報入力シート!R818="","",基本情報入力シート!R818)</f>
        <v/>
      </c>
      <c r="L779" s="325" t="str">
        <f>IF(基本情報入力シート!W818="","",基本情報入力シート!W818)</f>
        <v/>
      </c>
      <c r="M779" s="335" t="str">
        <f>IF(基本情報入力シート!X818="","",基本情報入力シート!X818)</f>
        <v/>
      </c>
      <c r="N779" s="339" t="str">
        <f>IF(基本情報入力シート!Y818="","",基本情報入力シート!Y818)</f>
        <v/>
      </c>
      <c r="O779" s="44"/>
      <c r="P779" s="1011"/>
      <c r="Q779" s="1011"/>
      <c r="R779" s="475" t="str">
        <f>IFERROR(IF(OR('別紙様式3-2（４・５月）'!Z781="ベア加算",'別紙様式3-2（４・５月）'!R781=""),"",P779*VLOOKUP(N779,【参考】数式用!$AD$2:$AH$37,MATCH(O779,【参考】数式用!$K$4:$N$4,0)+1,0)),"")</f>
        <v/>
      </c>
      <c r="S779" s="54"/>
      <c r="T779" s="1011"/>
      <c r="U779" s="1011"/>
      <c r="V779" s="483" t="str">
        <f>IFERROR(IF(AND('別紙様式3-2（４・５月）'!O781="",O779&lt;&gt;""),P779,P779*VLOOKUP(AF779,【参考】数式用4!$EY$3:$GF$106,MATCH(N779,【参考】数式用4!$EY$2:$GF$2,0))),"")</f>
        <v/>
      </c>
      <c r="W779" s="44"/>
      <c r="X779" s="464"/>
      <c r="Y779" s="992" t="str">
        <f>IFERROR(IF(OR('別紙様式3-2（４・５月）'!R781="",'別紙様式3-2（４・５月）'!Z781="ベア加算"),"",X779*VLOOKUP(N779,【参考】数式用!$AD$2:$AH$37,MATCH(W779,【参考】数式用!$K$4:$N$4,0)+1,0)),"")</f>
        <v/>
      </c>
      <c r="Z779" s="992"/>
      <c r="AA779" s="54"/>
      <c r="AB779" s="464"/>
      <c r="AC779" s="340" t="str">
        <f>IFERROR(IF(AND('別紙様式3-2（４・５月）'!O781="",W779&lt;&gt;"",W779&lt;&gt;"―"),X779,X779*VLOOKUP(AG779,【参考】数式用4!$EY$3:$GF$106,MATCH(N779,【参考】数式用4!$EY$2:$GF$2,0))),"")</f>
        <v/>
      </c>
      <c r="AD779" s="462" t="str">
        <f t="shared" si="22"/>
        <v/>
      </c>
      <c r="AE779" s="420" t="str">
        <f t="shared" si="23"/>
        <v/>
      </c>
      <c r="AF779" s="333" t="str">
        <f>IF(O779="","",'別紙様式3-2（４・５月）'!O781&amp;'別紙様式3-2（４・５月）'!P781&amp;'別紙様式3-2（４・５月）'!Q781&amp;"から"&amp;O779)</f>
        <v/>
      </c>
      <c r="AG779" s="333" t="str">
        <f>IF(OR(W779="",W779="―"),"",'別紙様式3-2（４・５月）'!O781&amp;'別紙様式3-2（４・５月）'!P781&amp;'別紙様式3-2（４・５月）'!Q781&amp;"から"&amp;W779)</f>
        <v/>
      </c>
      <c r="AH779" s="306"/>
      <c r="AI779" s="306"/>
      <c r="AJ779" s="306"/>
      <c r="AK779" s="306"/>
      <c r="AL779" s="306"/>
      <c r="AM779" s="306"/>
      <c r="AN779" s="306"/>
      <c r="AO779" s="306"/>
    </row>
    <row r="780" spans="1:41" customFormat="1" ht="25" customHeight="1">
      <c r="A780" s="334">
        <v>760</v>
      </c>
      <c r="B780" s="909" t="str">
        <f>IF(基本情報入力シート!C819="","",基本情報入力シート!C819)</f>
        <v/>
      </c>
      <c r="C780" s="909"/>
      <c r="D780" s="909"/>
      <c r="E780" s="909"/>
      <c r="F780" s="909"/>
      <c r="G780" s="909"/>
      <c r="H780" s="909"/>
      <c r="I780" s="909"/>
      <c r="J780" s="325" t="str">
        <f>IF(基本情報入力シート!M819="","",基本情報入力シート!M819)</f>
        <v/>
      </c>
      <c r="K780" s="325" t="str">
        <f>IF(基本情報入力シート!R819="","",基本情報入力シート!R819)</f>
        <v/>
      </c>
      <c r="L780" s="325" t="str">
        <f>IF(基本情報入力シート!W819="","",基本情報入力シート!W819)</f>
        <v/>
      </c>
      <c r="M780" s="335" t="str">
        <f>IF(基本情報入力シート!X819="","",基本情報入力シート!X819)</f>
        <v/>
      </c>
      <c r="N780" s="339" t="str">
        <f>IF(基本情報入力シート!Y819="","",基本情報入力シート!Y819)</f>
        <v/>
      </c>
      <c r="O780" s="44"/>
      <c r="P780" s="1011"/>
      <c r="Q780" s="1011"/>
      <c r="R780" s="475" t="str">
        <f>IFERROR(IF(OR('別紙様式3-2（４・５月）'!Z782="ベア加算",'別紙様式3-2（４・５月）'!R782=""),"",P780*VLOOKUP(N780,【参考】数式用!$AD$2:$AH$37,MATCH(O780,【参考】数式用!$K$4:$N$4,0)+1,0)),"")</f>
        <v/>
      </c>
      <c r="S780" s="54"/>
      <c r="T780" s="1011"/>
      <c r="U780" s="1011"/>
      <c r="V780" s="483" t="str">
        <f>IFERROR(IF(AND('別紙様式3-2（４・５月）'!O782="",O780&lt;&gt;""),P780,P780*VLOOKUP(AF780,【参考】数式用4!$EY$3:$GF$106,MATCH(N780,【参考】数式用4!$EY$2:$GF$2,0))),"")</f>
        <v/>
      </c>
      <c r="W780" s="44"/>
      <c r="X780" s="464"/>
      <c r="Y780" s="992" t="str">
        <f>IFERROR(IF(OR('別紙様式3-2（４・５月）'!R782="",'別紙様式3-2（４・５月）'!Z782="ベア加算"),"",X780*VLOOKUP(N780,【参考】数式用!$AD$2:$AH$37,MATCH(W780,【参考】数式用!$K$4:$N$4,0)+1,0)),"")</f>
        <v/>
      </c>
      <c r="Z780" s="992"/>
      <c r="AA780" s="54"/>
      <c r="AB780" s="464"/>
      <c r="AC780" s="340" t="str">
        <f>IFERROR(IF(AND('別紙様式3-2（４・５月）'!O782="",W780&lt;&gt;"",W780&lt;&gt;"―"),X780,X780*VLOOKUP(AG780,【参考】数式用4!$EY$3:$GF$106,MATCH(N780,【参考】数式用4!$EY$2:$GF$2,0))),"")</f>
        <v/>
      </c>
      <c r="AD780" s="462" t="str">
        <f t="shared" si="22"/>
        <v/>
      </c>
      <c r="AE780" s="420" t="str">
        <f t="shared" si="23"/>
        <v/>
      </c>
      <c r="AF780" s="333" t="str">
        <f>IF(O780="","",'別紙様式3-2（４・５月）'!O782&amp;'別紙様式3-2（４・５月）'!P782&amp;'別紙様式3-2（４・５月）'!Q782&amp;"から"&amp;O780)</f>
        <v/>
      </c>
      <c r="AG780" s="333" t="str">
        <f>IF(OR(W780="",W780="―"),"",'別紙様式3-2（４・５月）'!O782&amp;'別紙様式3-2（４・５月）'!P782&amp;'別紙様式3-2（４・５月）'!Q782&amp;"から"&amp;W780)</f>
        <v/>
      </c>
      <c r="AH780" s="306"/>
      <c r="AI780" s="306"/>
      <c r="AJ780" s="306"/>
      <c r="AK780" s="306"/>
      <c r="AL780" s="306"/>
      <c r="AM780" s="306"/>
      <c r="AN780" s="306"/>
      <c r="AO780" s="306"/>
    </row>
    <row r="781" spans="1:41" customFormat="1" ht="25" customHeight="1">
      <c r="A781" s="334">
        <v>761</v>
      </c>
      <c r="B781" s="909" t="str">
        <f>IF(基本情報入力シート!C820="","",基本情報入力シート!C820)</f>
        <v/>
      </c>
      <c r="C781" s="909"/>
      <c r="D781" s="909"/>
      <c r="E781" s="909"/>
      <c r="F781" s="909"/>
      <c r="G781" s="909"/>
      <c r="H781" s="909"/>
      <c r="I781" s="909"/>
      <c r="J781" s="325" t="str">
        <f>IF(基本情報入力シート!M820="","",基本情報入力シート!M820)</f>
        <v/>
      </c>
      <c r="K781" s="325" t="str">
        <f>IF(基本情報入力シート!R820="","",基本情報入力シート!R820)</f>
        <v/>
      </c>
      <c r="L781" s="325" t="str">
        <f>IF(基本情報入力シート!W820="","",基本情報入力シート!W820)</f>
        <v/>
      </c>
      <c r="M781" s="335" t="str">
        <f>IF(基本情報入力シート!X820="","",基本情報入力シート!X820)</f>
        <v/>
      </c>
      <c r="N781" s="339" t="str">
        <f>IF(基本情報入力シート!Y820="","",基本情報入力シート!Y820)</f>
        <v/>
      </c>
      <c r="O781" s="44"/>
      <c r="P781" s="1011"/>
      <c r="Q781" s="1011"/>
      <c r="R781" s="475" t="str">
        <f>IFERROR(IF(OR('別紙様式3-2（４・５月）'!Z783="ベア加算",'別紙様式3-2（４・５月）'!R783=""),"",P781*VLOOKUP(N781,【参考】数式用!$AD$2:$AH$37,MATCH(O781,【参考】数式用!$K$4:$N$4,0)+1,0)),"")</f>
        <v/>
      </c>
      <c r="S781" s="54"/>
      <c r="T781" s="1011"/>
      <c r="U781" s="1011"/>
      <c r="V781" s="483" t="str">
        <f>IFERROR(IF(AND('別紙様式3-2（４・５月）'!O783="",O781&lt;&gt;""),P781,P781*VLOOKUP(AF781,【参考】数式用4!$EY$3:$GF$106,MATCH(N781,【参考】数式用4!$EY$2:$GF$2,0))),"")</f>
        <v/>
      </c>
      <c r="W781" s="44"/>
      <c r="X781" s="464"/>
      <c r="Y781" s="992" t="str">
        <f>IFERROR(IF(OR('別紙様式3-2（４・５月）'!R783="",'別紙様式3-2（４・５月）'!Z783="ベア加算"),"",X781*VLOOKUP(N781,【参考】数式用!$AD$2:$AH$37,MATCH(W781,【参考】数式用!$K$4:$N$4,0)+1,0)),"")</f>
        <v/>
      </c>
      <c r="Z781" s="992"/>
      <c r="AA781" s="54"/>
      <c r="AB781" s="464"/>
      <c r="AC781" s="340" t="str">
        <f>IFERROR(IF(AND('別紙様式3-2（４・５月）'!O783="",W781&lt;&gt;"",W781&lt;&gt;"―"),X781,X781*VLOOKUP(AG781,【参考】数式用4!$EY$3:$GF$106,MATCH(N781,【参考】数式用4!$EY$2:$GF$2,0))),"")</f>
        <v/>
      </c>
      <c r="AD781" s="462" t="str">
        <f t="shared" si="22"/>
        <v/>
      </c>
      <c r="AE781" s="420" t="str">
        <f t="shared" si="23"/>
        <v/>
      </c>
      <c r="AF781" s="333" t="str">
        <f>IF(O781="","",'別紙様式3-2（４・５月）'!O783&amp;'別紙様式3-2（４・５月）'!P783&amp;'別紙様式3-2（４・５月）'!Q783&amp;"から"&amp;O781)</f>
        <v/>
      </c>
      <c r="AG781" s="333" t="str">
        <f>IF(OR(W781="",W781="―"),"",'別紙様式3-2（４・５月）'!O783&amp;'別紙様式3-2（４・５月）'!P783&amp;'別紙様式3-2（４・５月）'!Q783&amp;"から"&amp;W781)</f>
        <v/>
      </c>
      <c r="AH781" s="306"/>
      <c r="AI781" s="306"/>
      <c r="AJ781" s="306"/>
      <c r="AK781" s="306"/>
      <c r="AL781" s="306"/>
      <c r="AM781" s="306"/>
      <c r="AN781" s="306"/>
      <c r="AO781" s="306"/>
    </row>
    <row r="782" spans="1:41" customFormat="1" ht="25" customHeight="1">
      <c r="A782" s="334">
        <v>762</v>
      </c>
      <c r="B782" s="909" t="str">
        <f>IF(基本情報入力シート!C821="","",基本情報入力シート!C821)</f>
        <v/>
      </c>
      <c r="C782" s="909"/>
      <c r="D782" s="909"/>
      <c r="E782" s="909"/>
      <c r="F782" s="909"/>
      <c r="G782" s="909"/>
      <c r="H782" s="909"/>
      <c r="I782" s="909"/>
      <c r="J782" s="325" t="str">
        <f>IF(基本情報入力シート!M821="","",基本情報入力シート!M821)</f>
        <v/>
      </c>
      <c r="K782" s="325" t="str">
        <f>IF(基本情報入力シート!R821="","",基本情報入力シート!R821)</f>
        <v/>
      </c>
      <c r="L782" s="325" t="str">
        <f>IF(基本情報入力シート!W821="","",基本情報入力シート!W821)</f>
        <v/>
      </c>
      <c r="M782" s="335" t="str">
        <f>IF(基本情報入力シート!X821="","",基本情報入力シート!X821)</f>
        <v/>
      </c>
      <c r="N782" s="339" t="str">
        <f>IF(基本情報入力シート!Y821="","",基本情報入力シート!Y821)</f>
        <v/>
      </c>
      <c r="O782" s="44"/>
      <c r="P782" s="1011"/>
      <c r="Q782" s="1011"/>
      <c r="R782" s="475" t="str">
        <f>IFERROR(IF(OR('別紙様式3-2（４・５月）'!Z784="ベア加算",'別紙様式3-2（４・５月）'!R784=""),"",P782*VLOOKUP(N782,【参考】数式用!$AD$2:$AH$37,MATCH(O782,【参考】数式用!$K$4:$N$4,0)+1,0)),"")</f>
        <v/>
      </c>
      <c r="S782" s="54"/>
      <c r="T782" s="1011"/>
      <c r="U782" s="1011"/>
      <c r="V782" s="483" t="str">
        <f>IFERROR(IF(AND('別紙様式3-2（４・５月）'!O784="",O782&lt;&gt;""),P782,P782*VLOOKUP(AF782,【参考】数式用4!$EY$3:$GF$106,MATCH(N782,【参考】数式用4!$EY$2:$GF$2,0))),"")</f>
        <v/>
      </c>
      <c r="W782" s="44"/>
      <c r="X782" s="464"/>
      <c r="Y782" s="992" t="str">
        <f>IFERROR(IF(OR('別紙様式3-2（４・５月）'!R784="",'別紙様式3-2（４・５月）'!Z784="ベア加算"),"",X782*VLOOKUP(N782,【参考】数式用!$AD$2:$AH$37,MATCH(W782,【参考】数式用!$K$4:$N$4,0)+1,0)),"")</f>
        <v/>
      </c>
      <c r="Z782" s="992"/>
      <c r="AA782" s="54"/>
      <c r="AB782" s="464"/>
      <c r="AC782" s="340" t="str">
        <f>IFERROR(IF(AND('別紙様式3-2（４・５月）'!O784="",W782&lt;&gt;"",W782&lt;&gt;"―"),X782,X782*VLOOKUP(AG782,【参考】数式用4!$EY$3:$GF$106,MATCH(N782,【参考】数式用4!$EY$2:$GF$2,0))),"")</f>
        <v/>
      </c>
      <c r="AD782" s="462" t="str">
        <f t="shared" si="22"/>
        <v/>
      </c>
      <c r="AE782" s="420" t="str">
        <f t="shared" si="23"/>
        <v/>
      </c>
      <c r="AF782" s="333" t="str">
        <f>IF(O782="","",'別紙様式3-2（４・５月）'!O784&amp;'別紙様式3-2（４・５月）'!P784&amp;'別紙様式3-2（４・５月）'!Q784&amp;"から"&amp;O782)</f>
        <v/>
      </c>
      <c r="AG782" s="333" t="str">
        <f>IF(OR(W782="",W782="―"),"",'別紙様式3-2（４・５月）'!O784&amp;'別紙様式3-2（４・５月）'!P784&amp;'別紙様式3-2（４・５月）'!Q784&amp;"から"&amp;W782)</f>
        <v/>
      </c>
      <c r="AH782" s="306"/>
      <c r="AI782" s="306"/>
      <c r="AJ782" s="306"/>
      <c r="AK782" s="306"/>
      <c r="AL782" s="306"/>
      <c r="AM782" s="306"/>
      <c r="AN782" s="306"/>
      <c r="AO782" s="306"/>
    </row>
    <row r="783" spans="1:41" customFormat="1" ht="25" customHeight="1">
      <c r="A783" s="334">
        <v>763</v>
      </c>
      <c r="B783" s="909" t="str">
        <f>IF(基本情報入力シート!C822="","",基本情報入力シート!C822)</f>
        <v/>
      </c>
      <c r="C783" s="909"/>
      <c r="D783" s="909"/>
      <c r="E783" s="909"/>
      <c r="F783" s="909"/>
      <c r="G783" s="909"/>
      <c r="H783" s="909"/>
      <c r="I783" s="909"/>
      <c r="J783" s="325" t="str">
        <f>IF(基本情報入力シート!M822="","",基本情報入力シート!M822)</f>
        <v/>
      </c>
      <c r="K783" s="325" t="str">
        <f>IF(基本情報入力シート!R822="","",基本情報入力シート!R822)</f>
        <v/>
      </c>
      <c r="L783" s="325" t="str">
        <f>IF(基本情報入力シート!W822="","",基本情報入力シート!W822)</f>
        <v/>
      </c>
      <c r="M783" s="335" t="str">
        <f>IF(基本情報入力シート!X822="","",基本情報入力シート!X822)</f>
        <v/>
      </c>
      <c r="N783" s="339" t="str">
        <f>IF(基本情報入力シート!Y822="","",基本情報入力シート!Y822)</f>
        <v/>
      </c>
      <c r="O783" s="44"/>
      <c r="P783" s="1011"/>
      <c r="Q783" s="1011"/>
      <c r="R783" s="475" t="str">
        <f>IFERROR(IF(OR('別紙様式3-2（４・５月）'!Z785="ベア加算",'別紙様式3-2（４・５月）'!R785=""),"",P783*VLOOKUP(N783,【参考】数式用!$AD$2:$AH$37,MATCH(O783,【参考】数式用!$K$4:$N$4,0)+1,0)),"")</f>
        <v/>
      </c>
      <c r="S783" s="54"/>
      <c r="T783" s="1011"/>
      <c r="U783" s="1011"/>
      <c r="V783" s="483" t="str">
        <f>IFERROR(IF(AND('別紙様式3-2（４・５月）'!O785="",O783&lt;&gt;""),P783,P783*VLOOKUP(AF783,【参考】数式用4!$EY$3:$GF$106,MATCH(N783,【参考】数式用4!$EY$2:$GF$2,0))),"")</f>
        <v/>
      </c>
      <c r="W783" s="44"/>
      <c r="X783" s="464"/>
      <c r="Y783" s="992" t="str">
        <f>IFERROR(IF(OR('別紙様式3-2（４・５月）'!R785="",'別紙様式3-2（４・５月）'!Z785="ベア加算"),"",X783*VLOOKUP(N783,【参考】数式用!$AD$2:$AH$37,MATCH(W783,【参考】数式用!$K$4:$N$4,0)+1,0)),"")</f>
        <v/>
      </c>
      <c r="Z783" s="992"/>
      <c r="AA783" s="54"/>
      <c r="AB783" s="464"/>
      <c r="AC783" s="340" t="str">
        <f>IFERROR(IF(AND('別紙様式3-2（４・５月）'!O785="",W783&lt;&gt;"",W783&lt;&gt;"―"),X783,X783*VLOOKUP(AG783,【参考】数式用4!$EY$3:$GF$106,MATCH(N783,【参考】数式用4!$EY$2:$GF$2,0))),"")</f>
        <v/>
      </c>
      <c r="AD783" s="462" t="str">
        <f t="shared" ref="AD783:AD846" si="24">IF(OR(O783="新加算Ⅰ",O783="新加算Ⅱ",O783="新加算Ⅴ（１）",O783="新加算Ⅴ（２）",O783="新加算Ⅴ（３）",O783="新加算Ⅴ（４）",O783="新加算Ⅴ（５）",O783="新加算Ⅴ（６）",O783="新加算Ⅴ（７）",O783="新加算Ⅴ（９）",O783="新加算Ⅴ（10）",O783="新加算Ⅴ（12）"),1,"")</f>
        <v/>
      </c>
      <c r="AE783" s="420" t="str">
        <f t="shared" ref="AE783:AE846" si="25">IF(OR(W783="新加算Ⅰ",W783="新加算Ⅱ"),1,"")</f>
        <v/>
      </c>
      <c r="AF783" s="333" t="str">
        <f>IF(O783="","",'別紙様式3-2（４・５月）'!O785&amp;'別紙様式3-2（４・５月）'!P785&amp;'別紙様式3-2（４・５月）'!Q785&amp;"から"&amp;O783)</f>
        <v/>
      </c>
      <c r="AG783" s="333" t="str">
        <f>IF(OR(W783="",W783="―"),"",'別紙様式3-2（４・５月）'!O785&amp;'別紙様式3-2（４・５月）'!P785&amp;'別紙様式3-2（４・５月）'!Q785&amp;"から"&amp;W783)</f>
        <v/>
      </c>
      <c r="AH783" s="306"/>
      <c r="AI783" s="306"/>
      <c r="AJ783" s="306"/>
      <c r="AK783" s="306"/>
      <c r="AL783" s="306"/>
      <c r="AM783" s="306"/>
      <c r="AN783" s="306"/>
      <c r="AO783" s="306"/>
    </row>
    <row r="784" spans="1:41" customFormat="1" ht="25" customHeight="1">
      <c r="A784" s="334">
        <v>764</v>
      </c>
      <c r="B784" s="909" t="str">
        <f>IF(基本情報入力シート!C823="","",基本情報入力シート!C823)</f>
        <v/>
      </c>
      <c r="C784" s="909"/>
      <c r="D784" s="909"/>
      <c r="E784" s="909"/>
      <c r="F784" s="909"/>
      <c r="G784" s="909"/>
      <c r="H784" s="909"/>
      <c r="I784" s="909"/>
      <c r="J784" s="325" t="str">
        <f>IF(基本情報入力シート!M823="","",基本情報入力シート!M823)</f>
        <v/>
      </c>
      <c r="K784" s="325" t="str">
        <f>IF(基本情報入力シート!R823="","",基本情報入力シート!R823)</f>
        <v/>
      </c>
      <c r="L784" s="325" t="str">
        <f>IF(基本情報入力シート!W823="","",基本情報入力シート!W823)</f>
        <v/>
      </c>
      <c r="M784" s="335" t="str">
        <f>IF(基本情報入力シート!X823="","",基本情報入力シート!X823)</f>
        <v/>
      </c>
      <c r="N784" s="339" t="str">
        <f>IF(基本情報入力シート!Y823="","",基本情報入力シート!Y823)</f>
        <v/>
      </c>
      <c r="O784" s="44"/>
      <c r="P784" s="1011"/>
      <c r="Q784" s="1011"/>
      <c r="R784" s="475" t="str">
        <f>IFERROR(IF(OR('別紙様式3-2（４・５月）'!Z786="ベア加算",'別紙様式3-2（４・５月）'!R786=""),"",P784*VLOOKUP(N784,【参考】数式用!$AD$2:$AH$37,MATCH(O784,【参考】数式用!$K$4:$N$4,0)+1,0)),"")</f>
        <v/>
      </c>
      <c r="S784" s="54"/>
      <c r="T784" s="1011"/>
      <c r="U784" s="1011"/>
      <c r="V784" s="483" t="str">
        <f>IFERROR(IF(AND('別紙様式3-2（４・５月）'!O786="",O784&lt;&gt;""),P784,P784*VLOOKUP(AF784,【参考】数式用4!$EY$3:$GF$106,MATCH(N784,【参考】数式用4!$EY$2:$GF$2,0))),"")</f>
        <v/>
      </c>
      <c r="W784" s="44"/>
      <c r="X784" s="464"/>
      <c r="Y784" s="992" t="str">
        <f>IFERROR(IF(OR('別紙様式3-2（４・５月）'!R786="",'別紙様式3-2（４・５月）'!Z786="ベア加算"),"",X784*VLOOKUP(N784,【参考】数式用!$AD$2:$AH$37,MATCH(W784,【参考】数式用!$K$4:$N$4,0)+1,0)),"")</f>
        <v/>
      </c>
      <c r="Z784" s="992"/>
      <c r="AA784" s="54"/>
      <c r="AB784" s="464"/>
      <c r="AC784" s="340" t="str">
        <f>IFERROR(IF(AND('別紙様式3-2（４・５月）'!O786="",W784&lt;&gt;"",W784&lt;&gt;"―"),X784,X784*VLOOKUP(AG784,【参考】数式用4!$EY$3:$GF$106,MATCH(N784,【参考】数式用4!$EY$2:$GF$2,0))),"")</f>
        <v/>
      </c>
      <c r="AD784" s="462" t="str">
        <f t="shared" si="24"/>
        <v/>
      </c>
      <c r="AE784" s="420" t="str">
        <f t="shared" si="25"/>
        <v/>
      </c>
      <c r="AF784" s="333" t="str">
        <f>IF(O784="","",'別紙様式3-2（４・５月）'!O786&amp;'別紙様式3-2（４・５月）'!P786&amp;'別紙様式3-2（４・５月）'!Q786&amp;"から"&amp;O784)</f>
        <v/>
      </c>
      <c r="AG784" s="333" t="str">
        <f>IF(OR(W784="",W784="―"),"",'別紙様式3-2（４・５月）'!O786&amp;'別紙様式3-2（４・５月）'!P786&amp;'別紙様式3-2（４・５月）'!Q786&amp;"から"&amp;W784)</f>
        <v/>
      </c>
      <c r="AH784" s="306"/>
      <c r="AI784" s="306"/>
      <c r="AJ784" s="306"/>
      <c r="AK784" s="306"/>
      <c r="AL784" s="306"/>
      <c r="AM784" s="306"/>
      <c r="AN784" s="306"/>
      <c r="AO784" s="306"/>
    </row>
    <row r="785" spans="1:41" customFormat="1" ht="25" customHeight="1">
      <c r="A785" s="334">
        <v>765</v>
      </c>
      <c r="B785" s="909" t="str">
        <f>IF(基本情報入力シート!C824="","",基本情報入力シート!C824)</f>
        <v/>
      </c>
      <c r="C785" s="909"/>
      <c r="D785" s="909"/>
      <c r="E785" s="909"/>
      <c r="F785" s="909"/>
      <c r="G785" s="909"/>
      <c r="H785" s="909"/>
      <c r="I785" s="909"/>
      <c r="J785" s="325" t="str">
        <f>IF(基本情報入力シート!M824="","",基本情報入力シート!M824)</f>
        <v/>
      </c>
      <c r="K785" s="325" t="str">
        <f>IF(基本情報入力シート!R824="","",基本情報入力シート!R824)</f>
        <v/>
      </c>
      <c r="L785" s="325" t="str">
        <f>IF(基本情報入力シート!W824="","",基本情報入力シート!W824)</f>
        <v/>
      </c>
      <c r="M785" s="335" t="str">
        <f>IF(基本情報入力シート!X824="","",基本情報入力シート!X824)</f>
        <v/>
      </c>
      <c r="N785" s="339" t="str">
        <f>IF(基本情報入力シート!Y824="","",基本情報入力シート!Y824)</f>
        <v/>
      </c>
      <c r="O785" s="44"/>
      <c r="P785" s="1011"/>
      <c r="Q785" s="1011"/>
      <c r="R785" s="475" t="str">
        <f>IFERROR(IF(OR('別紙様式3-2（４・５月）'!Z787="ベア加算",'別紙様式3-2（４・５月）'!R787=""),"",P785*VLOOKUP(N785,【参考】数式用!$AD$2:$AH$37,MATCH(O785,【参考】数式用!$K$4:$N$4,0)+1,0)),"")</f>
        <v/>
      </c>
      <c r="S785" s="54"/>
      <c r="T785" s="1011"/>
      <c r="U785" s="1011"/>
      <c r="V785" s="483" t="str">
        <f>IFERROR(IF(AND('別紙様式3-2（４・５月）'!O787="",O785&lt;&gt;""),P785,P785*VLOOKUP(AF785,【参考】数式用4!$EY$3:$GF$106,MATCH(N785,【参考】数式用4!$EY$2:$GF$2,0))),"")</f>
        <v/>
      </c>
      <c r="W785" s="44"/>
      <c r="X785" s="464"/>
      <c r="Y785" s="992" t="str">
        <f>IFERROR(IF(OR('別紙様式3-2（４・５月）'!R787="",'別紙様式3-2（４・５月）'!Z787="ベア加算"),"",X785*VLOOKUP(N785,【参考】数式用!$AD$2:$AH$37,MATCH(W785,【参考】数式用!$K$4:$N$4,0)+1,0)),"")</f>
        <v/>
      </c>
      <c r="Z785" s="992"/>
      <c r="AA785" s="54"/>
      <c r="AB785" s="464"/>
      <c r="AC785" s="340" t="str">
        <f>IFERROR(IF(AND('別紙様式3-2（４・５月）'!O787="",W785&lt;&gt;"",W785&lt;&gt;"―"),X785,X785*VLOOKUP(AG785,【参考】数式用4!$EY$3:$GF$106,MATCH(N785,【参考】数式用4!$EY$2:$GF$2,0))),"")</f>
        <v/>
      </c>
      <c r="AD785" s="462" t="str">
        <f t="shared" si="24"/>
        <v/>
      </c>
      <c r="AE785" s="420" t="str">
        <f t="shared" si="25"/>
        <v/>
      </c>
      <c r="AF785" s="333" t="str">
        <f>IF(O785="","",'別紙様式3-2（４・５月）'!O787&amp;'別紙様式3-2（４・５月）'!P787&amp;'別紙様式3-2（４・５月）'!Q787&amp;"から"&amp;O785)</f>
        <v/>
      </c>
      <c r="AG785" s="333" t="str">
        <f>IF(OR(W785="",W785="―"),"",'別紙様式3-2（４・５月）'!O787&amp;'別紙様式3-2（４・５月）'!P787&amp;'別紙様式3-2（４・５月）'!Q787&amp;"から"&amp;W785)</f>
        <v/>
      </c>
      <c r="AH785" s="306"/>
      <c r="AI785" s="306"/>
      <c r="AJ785" s="306"/>
      <c r="AK785" s="306"/>
      <c r="AL785" s="306"/>
      <c r="AM785" s="306"/>
      <c r="AN785" s="306"/>
      <c r="AO785" s="306"/>
    </row>
    <row r="786" spans="1:41" customFormat="1" ht="25" customHeight="1">
      <c r="A786" s="334">
        <v>766</v>
      </c>
      <c r="B786" s="909" t="str">
        <f>IF(基本情報入力シート!C825="","",基本情報入力シート!C825)</f>
        <v/>
      </c>
      <c r="C786" s="909"/>
      <c r="D786" s="909"/>
      <c r="E786" s="909"/>
      <c r="F786" s="909"/>
      <c r="G786" s="909"/>
      <c r="H786" s="909"/>
      <c r="I786" s="909"/>
      <c r="J786" s="325" t="str">
        <f>IF(基本情報入力シート!M825="","",基本情報入力シート!M825)</f>
        <v/>
      </c>
      <c r="K786" s="325" t="str">
        <f>IF(基本情報入力シート!R825="","",基本情報入力シート!R825)</f>
        <v/>
      </c>
      <c r="L786" s="325" t="str">
        <f>IF(基本情報入力シート!W825="","",基本情報入力シート!W825)</f>
        <v/>
      </c>
      <c r="M786" s="335" t="str">
        <f>IF(基本情報入力シート!X825="","",基本情報入力シート!X825)</f>
        <v/>
      </c>
      <c r="N786" s="339" t="str">
        <f>IF(基本情報入力シート!Y825="","",基本情報入力シート!Y825)</f>
        <v/>
      </c>
      <c r="O786" s="44"/>
      <c r="P786" s="1011"/>
      <c r="Q786" s="1011"/>
      <c r="R786" s="475" t="str">
        <f>IFERROR(IF(OR('別紙様式3-2（４・５月）'!Z788="ベア加算",'別紙様式3-2（４・５月）'!R788=""),"",P786*VLOOKUP(N786,【参考】数式用!$AD$2:$AH$37,MATCH(O786,【参考】数式用!$K$4:$N$4,0)+1,0)),"")</f>
        <v/>
      </c>
      <c r="S786" s="54"/>
      <c r="T786" s="1011"/>
      <c r="U786" s="1011"/>
      <c r="V786" s="483" t="str">
        <f>IFERROR(IF(AND('別紙様式3-2（４・５月）'!O788="",O786&lt;&gt;""),P786,P786*VLOOKUP(AF786,【参考】数式用4!$EY$3:$GF$106,MATCH(N786,【参考】数式用4!$EY$2:$GF$2,0))),"")</f>
        <v/>
      </c>
      <c r="W786" s="44"/>
      <c r="X786" s="464"/>
      <c r="Y786" s="992" t="str">
        <f>IFERROR(IF(OR('別紙様式3-2（４・５月）'!R788="",'別紙様式3-2（４・５月）'!Z788="ベア加算"),"",X786*VLOOKUP(N786,【参考】数式用!$AD$2:$AH$37,MATCH(W786,【参考】数式用!$K$4:$N$4,0)+1,0)),"")</f>
        <v/>
      </c>
      <c r="Z786" s="992"/>
      <c r="AA786" s="54"/>
      <c r="AB786" s="464"/>
      <c r="AC786" s="340" t="str">
        <f>IFERROR(IF(AND('別紙様式3-2（４・５月）'!O788="",W786&lt;&gt;"",W786&lt;&gt;"―"),X786,X786*VLOOKUP(AG786,【参考】数式用4!$EY$3:$GF$106,MATCH(N786,【参考】数式用4!$EY$2:$GF$2,0))),"")</f>
        <v/>
      </c>
      <c r="AD786" s="462" t="str">
        <f t="shared" si="24"/>
        <v/>
      </c>
      <c r="AE786" s="420" t="str">
        <f t="shared" si="25"/>
        <v/>
      </c>
      <c r="AF786" s="333" t="str">
        <f>IF(O786="","",'別紙様式3-2（４・５月）'!O788&amp;'別紙様式3-2（４・５月）'!P788&amp;'別紙様式3-2（４・５月）'!Q788&amp;"から"&amp;O786)</f>
        <v/>
      </c>
      <c r="AG786" s="333" t="str">
        <f>IF(OR(W786="",W786="―"),"",'別紙様式3-2（４・５月）'!O788&amp;'別紙様式3-2（４・５月）'!P788&amp;'別紙様式3-2（４・５月）'!Q788&amp;"から"&amp;W786)</f>
        <v/>
      </c>
      <c r="AH786" s="306"/>
      <c r="AI786" s="306"/>
      <c r="AJ786" s="306"/>
      <c r="AK786" s="306"/>
      <c r="AL786" s="306"/>
      <c r="AM786" s="306"/>
      <c r="AN786" s="306"/>
      <c r="AO786" s="306"/>
    </row>
    <row r="787" spans="1:41" customFormat="1" ht="25" customHeight="1">
      <c r="A787" s="334">
        <v>767</v>
      </c>
      <c r="B787" s="909" t="str">
        <f>IF(基本情報入力シート!C826="","",基本情報入力シート!C826)</f>
        <v/>
      </c>
      <c r="C787" s="909"/>
      <c r="D787" s="909"/>
      <c r="E787" s="909"/>
      <c r="F787" s="909"/>
      <c r="G787" s="909"/>
      <c r="H787" s="909"/>
      <c r="I787" s="909"/>
      <c r="J787" s="325" t="str">
        <f>IF(基本情報入力シート!M826="","",基本情報入力シート!M826)</f>
        <v/>
      </c>
      <c r="K787" s="325" t="str">
        <f>IF(基本情報入力シート!R826="","",基本情報入力シート!R826)</f>
        <v/>
      </c>
      <c r="L787" s="325" t="str">
        <f>IF(基本情報入力シート!W826="","",基本情報入力シート!W826)</f>
        <v/>
      </c>
      <c r="M787" s="335" t="str">
        <f>IF(基本情報入力シート!X826="","",基本情報入力シート!X826)</f>
        <v/>
      </c>
      <c r="N787" s="339" t="str">
        <f>IF(基本情報入力シート!Y826="","",基本情報入力シート!Y826)</f>
        <v/>
      </c>
      <c r="O787" s="44"/>
      <c r="P787" s="1011"/>
      <c r="Q787" s="1011"/>
      <c r="R787" s="475" t="str">
        <f>IFERROR(IF(OR('別紙様式3-2（４・５月）'!Z789="ベア加算",'別紙様式3-2（４・５月）'!R789=""),"",P787*VLOOKUP(N787,【参考】数式用!$AD$2:$AH$37,MATCH(O787,【参考】数式用!$K$4:$N$4,0)+1,0)),"")</f>
        <v/>
      </c>
      <c r="S787" s="54"/>
      <c r="T787" s="1011"/>
      <c r="U787" s="1011"/>
      <c r="V787" s="483" t="str">
        <f>IFERROR(IF(AND('別紙様式3-2（４・５月）'!O789="",O787&lt;&gt;""),P787,P787*VLOOKUP(AF787,【参考】数式用4!$EY$3:$GF$106,MATCH(N787,【参考】数式用4!$EY$2:$GF$2,0))),"")</f>
        <v/>
      </c>
      <c r="W787" s="44"/>
      <c r="X787" s="464"/>
      <c r="Y787" s="992" t="str">
        <f>IFERROR(IF(OR('別紙様式3-2（４・５月）'!R789="",'別紙様式3-2（４・５月）'!Z789="ベア加算"),"",X787*VLOOKUP(N787,【参考】数式用!$AD$2:$AH$37,MATCH(W787,【参考】数式用!$K$4:$N$4,0)+1,0)),"")</f>
        <v/>
      </c>
      <c r="Z787" s="992"/>
      <c r="AA787" s="54"/>
      <c r="AB787" s="464"/>
      <c r="AC787" s="340" t="str">
        <f>IFERROR(IF(AND('別紙様式3-2（４・５月）'!O789="",W787&lt;&gt;"",W787&lt;&gt;"―"),X787,X787*VLOOKUP(AG787,【参考】数式用4!$EY$3:$GF$106,MATCH(N787,【参考】数式用4!$EY$2:$GF$2,0))),"")</f>
        <v/>
      </c>
      <c r="AD787" s="462" t="str">
        <f t="shared" si="24"/>
        <v/>
      </c>
      <c r="AE787" s="420" t="str">
        <f t="shared" si="25"/>
        <v/>
      </c>
      <c r="AF787" s="333" t="str">
        <f>IF(O787="","",'別紙様式3-2（４・５月）'!O789&amp;'別紙様式3-2（４・５月）'!P789&amp;'別紙様式3-2（４・５月）'!Q789&amp;"から"&amp;O787)</f>
        <v/>
      </c>
      <c r="AG787" s="333" t="str">
        <f>IF(OR(W787="",W787="―"),"",'別紙様式3-2（４・５月）'!O789&amp;'別紙様式3-2（４・５月）'!P789&amp;'別紙様式3-2（４・５月）'!Q789&amp;"から"&amp;W787)</f>
        <v/>
      </c>
      <c r="AH787" s="306"/>
      <c r="AI787" s="306"/>
      <c r="AJ787" s="306"/>
      <c r="AK787" s="306"/>
      <c r="AL787" s="306"/>
      <c r="AM787" s="306"/>
      <c r="AN787" s="306"/>
      <c r="AO787" s="306"/>
    </row>
    <row r="788" spans="1:41" customFormat="1" ht="25" customHeight="1">
      <c r="A788" s="334">
        <v>768</v>
      </c>
      <c r="B788" s="909" t="str">
        <f>IF(基本情報入力シート!C827="","",基本情報入力シート!C827)</f>
        <v/>
      </c>
      <c r="C788" s="909"/>
      <c r="D788" s="909"/>
      <c r="E788" s="909"/>
      <c r="F788" s="909"/>
      <c r="G788" s="909"/>
      <c r="H788" s="909"/>
      <c r="I788" s="909"/>
      <c r="J788" s="325" t="str">
        <f>IF(基本情報入力シート!M827="","",基本情報入力シート!M827)</f>
        <v/>
      </c>
      <c r="K788" s="325" t="str">
        <f>IF(基本情報入力シート!R827="","",基本情報入力シート!R827)</f>
        <v/>
      </c>
      <c r="L788" s="325" t="str">
        <f>IF(基本情報入力シート!W827="","",基本情報入力シート!W827)</f>
        <v/>
      </c>
      <c r="M788" s="335" t="str">
        <f>IF(基本情報入力シート!X827="","",基本情報入力シート!X827)</f>
        <v/>
      </c>
      <c r="N788" s="339" t="str">
        <f>IF(基本情報入力シート!Y827="","",基本情報入力シート!Y827)</f>
        <v/>
      </c>
      <c r="O788" s="44"/>
      <c r="P788" s="1011"/>
      <c r="Q788" s="1011"/>
      <c r="R788" s="475" t="str">
        <f>IFERROR(IF(OR('別紙様式3-2（４・５月）'!Z790="ベア加算",'別紙様式3-2（４・５月）'!R790=""),"",P788*VLOOKUP(N788,【参考】数式用!$AD$2:$AH$37,MATCH(O788,【参考】数式用!$K$4:$N$4,0)+1,0)),"")</f>
        <v/>
      </c>
      <c r="S788" s="54"/>
      <c r="T788" s="1011"/>
      <c r="U788" s="1011"/>
      <c r="V788" s="483" t="str">
        <f>IFERROR(IF(AND('別紙様式3-2（４・５月）'!O790="",O788&lt;&gt;""),P788,P788*VLOOKUP(AF788,【参考】数式用4!$EY$3:$GF$106,MATCH(N788,【参考】数式用4!$EY$2:$GF$2,0))),"")</f>
        <v/>
      </c>
      <c r="W788" s="44"/>
      <c r="X788" s="464"/>
      <c r="Y788" s="992" t="str">
        <f>IFERROR(IF(OR('別紙様式3-2（４・５月）'!R790="",'別紙様式3-2（４・５月）'!Z790="ベア加算"),"",X788*VLOOKUP(N788,【参考】数式用!$AD$2:$AH$37,MATCH(W788,【参考】数式用!$K$4:$N$4,0)+1,0)),"")</f>
        <v/>
      </c>
      <c r="Z788" s="992"/>
      <c r="AA788" s="54"/>
      <c r="AB788" s="464"/>
      <c r="AC788" s="340" t="str">
        <f>IFERROR(IF(AND('別紙様式3-2（４・５月）'!O790="",W788&lt;&gt;"",W788&lt;&gt;"―"),X788,X788*VLOOKUP(AG788,【参考】数式用4!$EY$3:$GF$106,MATCH(N788,【参考】数式用4!$EY$2:$GF$2,0))),"")</f>
        <v/>
      </c>
      <c r="AD788" s="462" t="str">
        <f t="shared" si="24"/>
        <v/>
      </c>
      <c r="AE788" s="420" t="str">
        <f t="shared" si="25"/>
        <v/>
      </c>
      <c r="AF788" s="333" t="str">
        <f>IF(O788="","",'別紙様式3-2（４・５月）'!O790&amp;'別紙様式3-2（４・５月）'!P790&amp;'別紙様式3-2（４・５月）'!Q790&amp;"から"&amp;O788)</f>
        <v/>
      </c>
      <c r="AG788" s="333" t="str">
        <f>IF(OR(W788="",W788="―"),"",'別紙様式3-2（４・５月）'!O790&amp;'別紙様式3-2（４・５月）'!P790&amp;'別紙様式3-2（４・５月）'!Q790&amp;"から"&amp;W788)</f>
        <v/>
      </c>
      <c r="AH788" s="306"/>
      <c r="AI788" s="306"/>
      <c r="AJ788" s="306"/>
      <c r="AK788" s="306"/>
      <c r="AL788" s="306"/>
      <c r="AM788" s="306"/>
      <c r="AN788" s="306"/>
      <c r="AO788" s="306"/>
    </row>
    <row r="789" spans="1:41" customFormat="1" ht="25" customHeight="1">
      <c r="A789" s="334">
        <v>769</v>
      </c>
      <c r="B789" s="909" t="str">
        <f>IF(基本情報入力シート!C828="","",基本情報入力シート!C828)</f>
        <v/>
      </c>
      <c r="C789" s="909"/>
      <c r="D789" s="909"/>
      <c r="E789" s="909"/>
      <c r="F789" s="909"/>
      <c r="G789" s="909"/>
      <c r="H789" s="909"/>
      <c r="I789" s="909"/>
      <c r="J789" s="325" t="str">
        <f>IF(基本情報入力シート!M828="","",基本情報入力シート!M828)</f>
        <v/>
      </c>
      <c r="K789" s="325" t="str">
        <f>IF(基本情報入力シート!R828="","",基本情報入力シート!R828)</f>
        <v/>
      </c>
      <c r="L789" s="325" t="str">
        <f>IF(基本情報入力シート!W828="","",基本情報入力シート!W828)</f>
        <v/>
      </c>
      <c r="M789" s="335" t="str">
        <f>IF(基本情報入力シート!X828="","",基本情報入力シート!X828)</f>
        <v/>
      </c>
      <c r="N789" s="339" t="str">
        <f>IF(基本情報入力シート!Y828="","",基本情報入力シート!Y828)</f>
        <v/>
      </c>
      <c r="O789" s="44"/>
      <c r="P789" s="1011"/>
      <c r="Q789" s="1011"/>
      <c r="R789" s="475" t="str">
        <f>IFERROR(IF(OR('別紙様式3-2（４・５月）'!Z791="ベア加算",'別紙様式3-2（４・５月）'!R791=""),"",P789*VLOOKUP(N789,【参考】数式用!$AD$2:$AH$37,MATCH(O789,【参考】数式用!$K$4:$N$4,0)+1,0)),"")</f>
        <v/>
      </c>
      <c r="S789" s="54"/>
      <c r="T789" s="1011"/>
      <c r="U789" s="1011"/>
      <c r="V789" s="483" t="str">
        <f>IFERROR(IF(AND('別紙様式3-2（４・５月）'!O791="",O789&lt;&gt;""),P789,P789*VLOOKUP(AF789,【参考】数式用4!$EY$3:$GF$106,MATCH(N789,【参考】数式用4!$EY$2:$GF$2,0))),"")</f>
        <v/>
      </c>
      <c r="W789" s="44"/>
      <c r="X789" s="464"/>
      <c r="Y789" s="992" t="str">
        <f>IFERROR(IF(OR('別紙様式3-2（４・５月）'!R791="",'別紙様式3-2（４・５月）'!Z791="ベア加算"),"",X789*VLOOKUP(N789,【参考】数式用!$AD$2:$AH$37,MATCH(W789,【参考】数式用!$K$4:$N$4,0)+1,0)),"")</f>
        <v/>
      </c>
      <c r="Z789" s="992"/>
      <c r="AA789" s="54"/>
      <c r="AB789" s="464"/>
      <c r="AC789" s="340" t="str">
        <f>IFERROR(IF(AND('別紙様式3-2（４・５月）'!O791="",W789&lt;&gt;"",W789&lt;&gt;"―"),X789,X789*VLOOKUP(AG789,【参考】数式用4!$EY$3:$GF$106,MATCH(N789,【参考】数式用4!$EY$2:$GF$2,0))),"")</f>
        <v/>
      </c>
      <c r="AD789" s="462" t="str">
        <f t="shared" si="24"/>
        <v/>
      </c>
      <c r="AE789" s="420" t="str">
        <f t="shared" si="25"/>
        <v/>
      </c>
      <c r="AF789" s="333" t="str">
        <f>IF(O789="","",'別紙様式3-2（４・５月）'!O791&amp;'別紙様式3-2（４・５月）'!P791&amp;'別紙様式3-2（４・５月）'!Q791&amp;"から"&amp;O789)</f>
        <v/>
      </c>
      <c r="AG789" s="333" t="str">
        <f>IF(OR(W789="",W789="―"),"",'別紙様式3-2（４・５月）'!O791&amp;'別紙様式3-2（４・５月）'!P791&amp;'別紙様式3-2（４・５月）'!Q791&amp;"から"&amp;W789)</f>
        <v/>
      </c>
      <c r="AH789" s="306"/>
      <c r="AI789" s="306"/>
      <c r="AJ789" s="306"/>
      <c r="AK789" s="306"/>
      <c r="AL789" s="306"/>
      <c r="AM789" s="306"/>
      <c r="AN789" s="306"/>
      <c r="AO789" s="306"/>
    </row>
    <row r="790" spans="1:41" customFormat="1" ht="25" customHeight="1">
      <c r="A790" s="334">
        <v>770</v>
      </c>
      <c r="B790" s="909" t="str">
        <f>IF(基本情報入力シート!C829="","",基本情報入力シート!C829)</f>
        <v/>
      </c>
      <c r="C790" s="909"/>
      <c r="D790" s="909"/>
      <c r="E790" s="909"/>
      <c r="F790" s="909"/>
      <c r="G790" s="909"/>
      <c r="H790" s="909"/>
      <c r="I790" s="909"/>
      <c r="J790" s="325" t="str">
        <f>IF(基本情報入力シート!M829="","",基本情報入力シート!M829)</f>
        <v/>
      </c>
      <c r="K790" s="325" t="str">
        <f>IF(基本情報入力シート!R829="","",基本情報入力シート!R829)</f>
        <v/>
      </c>
      <c r="L790" s="325" t="str">
        <f>IF(基本情報入力シート!W829="","",基本情報入力シート!W829)</f>
        <v/>
      </c>
      <c r="M790" s="335" t="str">
        <f>IF(基本情報入力シート!X829="","",基本情報入力シート!X829)</f>
        <v/>
      </c>
      <c r="N790" s="339" t="str">
        <f>IF(基本情報入力シート!Y829="","",基本情報入力シート!Y829)</f>
        <v/>
      </c>
      <c r="O790" s="44"/>
      <c r="P790" s="1011"/>
      <c r="Q790" s="1011"/>
      <c r="R790" s="475" t="str">
        <f>IFERROR(IF(OR('別紙様式3-2（４・５月）'!Z792="ベア加算",'別紙様式3-2（４・５月）'!R792=""),"",P790*VLOOKUP(N790,【参考】数式用!$AD$2:$AH$37,MATCH(O790,【参考】数式用!$K$4:$N$4,0)+1,0)),"")</f>
        <v/>
      </c>
      <c r="S790" s="54"/>
      <c r="T790" s="1011"/>
      <c r="U790" s="1011"/>
      <c r="V790" s="483" t="str">
        <f>IFERROR(IF(AND('別紙様式3-2（４・５月）'!O792="",O790&lt;&gt;""),P790,P790*VLOOKUP(AF790,【参考】数式用4!$EY$3:$GF$106,MATCH(N790,【参考】数式用4!$EY$2:$GF$2,0))),"")</f>
        <v/>
      </c>
      <c r="W790" s="44"/>
      <c r="X790" s="464"/>
      <c r="Y790" s="992" t="str">
        <f>IFERROR(IF(OR('別紙様式3-2（４・５月）'!R792="",'別紙様式3-2（４・５月）'!Z792="ベア加算"),"",X790*VLOOKUP(N790,【参考】数式用!$AD$2:$AH$37,MATCH(W790,【参考】数式用!$K$4:$N$4,0)+1,0)),"")</f>
        <v/>
      </c>
      <c r="Z790" s="992"/>
      <c r="AA790" s="54"/>
      <c r="AB790" s="464"/>
      <c r="AC790" s="340" t="str">
        <f>IFERROR(IF(AND('別紙様式3-2（４・５月）'!O792="",W790&lt;&gt;"",W790&lt;&gt;"―"),X790,X790*VLOOKUP(AG790,【参考】数式用4!$EY$3:$GF$106,MATCH(N790,【参考】数式用4!$EY$2:$GF$2,0))),"")</f>
        <v/>
      </c>
      <c r="AD790" s="462" t="str">
        <f t="shared" si="24"/>
        <v/>
      </c>
      <c r="AE790" s="420" t="str">
        <f t="shared" si="25"/>
        <v/>
      </c>
      <c r="AF790" s="333" t="str">
        <f>IF(O790="","",'別紙様式3-2（４・５月）'!O792&amp;'別紙様式3-2（４・５月）'!P792&amp;'別紙様式3-2（４・５月）'!Q792&amp;"から"&amp;O790)</f>
        <v/>
      </c>
      <c r="AG790" s="333" t="str">
        <f>IF(OR(W790="",W790="―"),"",'別紙様式3-2（４・５月）'!O792&amp;'別紙様式3-2（４・５月）'!P792&amp;'別紙様式3-2（４・５月）'!Q792&amp;"から"&amp;W790)</f>
        <v/>
      </c>
      <c r="AH790" s="306"/>
      <c r="AI790" s="306"/>
      <c r="AJ790" s="306"/>
      <c r="AK790" s="306"/>
      <c r="AL790" s="306"/>
      <c r="AM790" s="306"/>
      <c r="AN790" s="306"/>
      <c r="AO790" s="306"/>
    </row>
    <row r="791" spans="1:41" customFormat="1" ht="25" customHeight="1">
      <c r="A791" s="334">
        <v>771</v>
      </c>
      <c r="B791" s="909" t="str">
        <f>IF(基本情報入力シート!C830="","",基本情報入力シート!C830)</f>
        <v/>
      </c>
      <c r="C791" s="909"/>
      <c r="D791" s="909"/>
      <c r="E791" s="909"/>
      <c r="F791" s="909"/>
      <c r="G791" s="909"/>
      <c r="H791" s="909"/>
      <c r="I791" s="909"/>
      <c r="J791" s="325" t="str">
        <f>IF(基本情報入力シート!M830="","",基本情報入力シート!M830)</f>
        <v/>
      </c>
      <c r="K791" s="325" t="str">
        <f>IF(基本情報入力シート!R830="","",基本情報入力シート!R830)</f>
        <v/>
      </c>
      <c r="L791" s="325" t="str">
        <f>IF(基本情報入力シート!W830="","",基本情報入力シート!W830)</f>
        <v/>
      </c>
      <c r="M791" s="335" t="str">
        <f>IF(基本情報入力シート!X830="","",基本情報入力シート!X830)</f>
        <v/>
      </c>
      <c r="N791" s="339" t="str">
        <f>IF(基本情報入力シート!Y830="","",基本情報入力シート!Y830)</f>
        <v/>
      </c>
      <c r="O791" s="44"/>
      <c r="P791" s="1011"/>
      <c r="Q791" s="1011"/>
      <c r="R791" s="475" t="str">
        <f>IFERROR(IF(OR('別紙様式3-2（４・５月）'!Z793="ベア加算",'別紙様式3-2（４・５月）'!R793=""),"",P791*VLOOKUP(N791,【参考】数式用!$AD$2:$AH$37,MATCH(O791,【参考】数式用!$K$4:$N$4,0)+1,0)),"")</f>
        <v/>
      </c>
      <c r="S791" s="54"/>
      <c r="T791" s="1011"/>
      <c r="U791" s="1011"/>
      <c r="V791" s="483" t="str">
        <f>IFERROR(IF(AND('別紙様式3-2（４・５月）'!O793="",O791&lt;&gt;""),P791,P791*VLOOKUP(AF791,【参考】数式用4!$EY$3:$GF$106,MATCH(N791,【参考】数式用4!$EY$2:$GF$2,0))),"")</f>
        <v/>
      </c>
      <c r="W791" s="44"/>
      <c r="X791" s="464"/>
      <c r="Y791" s="992" t="str">
        <f>IFERROR(IF(OR('別紙様式3-2（４・５月）'!R793="",'別紙様式3-2（４・５月）'!Z793="ベア加算"),"",X791*VLOOKUP(N791,【参考】数式用!$AD$2:$AH$37,MATCH(W791,【参考】数式用!$K$4:$N$4,0)+1,0)),"")</f>
        <v/>
      </c>
      <c r="Z791" s="992"/>
      <c r="AA791" s="54"/>
      <c r="AB791" s="464"/>
      <c r="AC791" s="340" t="str">
        <f>IFERROR(IF(AND('別紙様式3-2（４・５月）'!O793="",W791&lt;&gt;"",W791&lt;&gt;"―"),X791,X791*VLOOKUP(AG791,【参考】数式用4!$EY$3:$GF$106,MATCH(N791,【参考】数式用4!$EY$2:$GF$2,0))),"")</f>
        <v/>
      </c>
      <c r="AD791" s="462" t="str">
        <f t="shared" si="24"/>
        <v/>
      </c>
      <c r="AE791" s="420" t="str">
        <f t="shared" si="25"/>
        <v/>
      </c>
      <c r="AF791" s="333" t="str">
        <f>IF(O791="","",'別紙様式3-2（４・５月）'!O793&amp;'別紙様式3-2（４・５月）'!P793&amp;'別紙様式3-2（４・５月）'!Q793&amp;"から"&amp;O791)</f>
        <v/>
      </c>
      <c r="AG791" s="333" t="str">
        <f>IF(OR(W791="",W791="―"),"",'別紙様式3-2（４・５月）'!O793&amp;'別紙様式3-2（４・５月）'!P793&amp;'別紙様式3-2（４・５月）'!Q793&amp;"から"&amp;W791)</f>
        <v/>
      </c>
      <c r="AH791" s="306"/>
      <c r="AI791" s="306"/>
      <c r="AJ791" s="306"/>
      <c r="AK791" s="306"/>
      <c r="AL791" s="306"/>
      <c r="AM791" s="306"/>
      <c r="AN791" s="306"/>
      <c r="AO791" s="306"/>
    </row>
    <row r="792" spans="1:41" customFormat="1" ht="25" customHeight="1">
      <c r="A792" s="334">
        <v>772</v>
      </c>
      <c r="B792" s="909" t="str">
        <f>IF(基本情報入力シート!C831="","",基本情報入力シート!C831)</f>
        <v/>
      </c>
      <c r="C792" s="909"/>
      <c r="D792" s="909"/>
      <c r="E792" s="909"/>
      <c r="F792" s="909"/>
      <c r="G792" s="909"/>
      <c r="H792" s="909"/>
      <c r="I792" s="909"/>
      <c r="J792" s="325" t="str">
        <f>IF(基本情報入力シート!M831="","",基本情報入力シート!M831)</f>
        <v/>
      </c>
      <c r="K792" s="325" t="str">
        <f>IF(基本情報入力シート!R831="","",基本情報入力シート!R831)</f>
        <v/>
      </c>
      <c r="L792" s="325" t="str">
        <f>IF(基本情報入力シート!W831="","",基本情報入力シート!W831)</f>
        <v/>
      </c>
      <c r="M792" s="335" t="str">
        <f>IF(基本情報入力シート!X831="","",基本情報入力シート!X831)</f>
        <v/>
      </c>
      <c r="N792" s="339" t="str">
        <f>IF(基本情報入力シート!Y831="","",基本情報入力シート!Y831)</f>
        <v/>
      </c>
      <c r="O792" s="44"/>
      <c r="P792" s="1011"/>
      <c r="Q792" s="1011"/>
      <c r="R792" s="475" t="str">
        <f>IFERROR(IF(OR('別紙様式3-2（４・５月）'!Z794="ベア加算",'別紙様式3-2（４・５月）'!R794=""),"",P792*VLOOKUP(N792,【参考】数式用!$AD$2:$AH$37,MATCH(O792,【参考】数式用!$K$4:$N$4,0)+1,0)),"")</f>
        <v/>
      </c>
      <c r="S792" s="54"/>
      <c r="T792" s="1011"/>
      <c r="U792" s="1011"/>
      <c r="V792" s="483" t="str">
        <f>IFERROR(IF(AND('別紙様式3-2（４・５月）'!O794="",O792&lt;&gt;""),P792,P792*VLOOKUP(AF792,【参考】数式用4!$EY$3:$GF$106,MATCH(N792,【参考】数式用4!$EY$2:$GF$2,0))),"")</f>
        <v/>
      </c>
      <c r="W792" s="44"/>
      <c r="X792" s="464"/>
      <c r="Y792" s="992" t="str">
        <f>IFERROR(IF(OR('別紙様式3-2（４・５月）'!R794="",'別紙様式3-2（４・５月）'!Z794="ベア加算"),"",X792*VLOOKUP(N792,【参考】数式用!$AD$2:$AH$37,MATCH(W792,【参考】数式用!$K$4:$N$4,0)+1,0)),"")</f>
        <v/>
      </c>
      <c r="Z792" s="992"/>
      <c r="AA792" s="54"/>
      <c r="AB792" s="464"/>
      <c r="AC792" s="340" t="str">
        <f>IFERROR(IF(AND('別紙様式3-2（４・５月）'!O794="",W792&lt;&gt;"",W792&lt;&gt;"―"),X792,X792*VLOOKUP(AG792,【参考】数式用4!$EY$3:$GF$106,MATCH(N792,【参考】数式用4!$EY$2:$GF$2,0))),"")</f>
        <v/>
      </c>
      <c r="AD792" s="462" t="str">
        <f t="shared" si="24"/>
        <v/>
      </c>
      <c r="AE792" s="420" t="str">
        <f t="shared" si="25"/>
        <v/>
      </c>
      <c r="AF792" s="333" t="str">
        <f>IF(O792="","",'別紙様式3-2（４・５月）'!O794&amp;'別紙様式3-2（４・５月）'!P794&amp;'別紙様式3-2（４・５月）'!Q794&amp;"から"&amp;O792)</f>
        <v/>
      </c>
      <c r="AG792" s="333" t="str">
        <f>IF(OR(W792="",W792="―"),"",'別紙様式3-2（４・５月）'!O794&amp;'別紙様式3-2（４・５月）'!P794&amp;'別紙様式3-2（４・５月）'!Q794&amp;"から"&amp;W792)</f>
        <v/>
      </c>
      <c r="AH792" s="306"/>
      <c r="AI792" s="306"/>
      <c r="AJ792" s="306"/>
      <c r="AK792" s="306"/>
      <c r="AL792" s="306"/>
      <c r="AM792" s="306"/>
      <c r="AN792" s="306"/>
      <c r="AO792" s="306"/>
    </row>
    <row r="793" spans="1:41" customFormat="1" ht="25" customHeight="1">
      <c r="A793" s="334">
        <v>773</v>
      </c>
      <c r="B793" s="909" t="str">
        <f>IF(基本情報入力シート!C832="","",基本情報入力シート!C832)</f>
        <v/>
      </c>
      <c r="C793" s="909"/>
      <c r="D793" s="909"/>
      <c r="E793" s="909"/>
      <c r="F793" s="909"/>
      <c r="G793" s="909"/>
      <c r="H793" s="909"/>
      <c r="I793" s="909"/>
      <c r="J793" s="325" t="str">
        <f>IF(基本情報入力シート!M832="","",基本情報入力シート!M832)</f>
        <v/>
      </c>
      <c r="K793" s="325" t="str">
        <f>IF(基本情報入力シート!R832="","",基本情報入力シート!R832)</f>
        <v/>
      </c>
      <c r="L793" s="325" t="str">
        <f>IF(基本情報入力シート!W832="","",基本情報入力シート!W832)</f>
        <v/>
      </c>
      <c r="M793" s="335" t="str">
        <f>IF(基本情報入力シート!X832="","",基本情報入力シート!X832)</f>
        <v/>
      </c>
      <c r="N793" s="339" t="str">
        <f>IF(基本情報入力シート!Y832="","",基本情報入力シート!Y832)</f>
        <v/>
      </c>
      <c r="O793" s="44"/>
      <c r="P793" s="1011"/>
      <c r="Q793" s="1011"/>
      <c r="R793" s="475" t="str">
        <f>IFERROR(IF(OR('別紙様式3-2（４・５月）'!Z795="ベア加算",'別紙様式3-2（４・５月）'!R795=""),"",P793*VLOOKUP(N793,【参考】数式用!$AD$2:$AH$37,MATCH(O793,【参考】数式用!$K$4:$N$4,0)+1,0)),"")</f>
        <v/>
      </c>
      <c r="S793" s="54"/>
      <c r="T793" s="1011"/>
      <c r="U793" s="1011"/>
      <c r="V793" s="483" t="str">
        <f>IFERROR(IF(AND('別紙様式3-2（４・５月）'!O795="",O793&lt;&gt;""),P793,P793*VLOOKUP(AF793,【参考】数式用4!$EY$3:$GF$106,MATCH(N793,【参考】数式用4!$EY$2:$GF$2,0))),"")</f>
        <v/>
      </c>
      <c r="W793" s="44"/>
      <c r="X793" s="464"/>
      <c r="Y793" s="992" t="str">
        <f>IFERROR(IF(OR('別紙様式3-2（４・５月）'!R795="",'別紙様式3-2（４・５月）'!Z795="ベア加算"),"",X793*VLOOKUP(N793,【参考】数式用!$AD$2:$AH$37,MATCH(W793,【参考】数式用!$K$4:$N$4,0)+1,0)),"")</f>
        <v/>
      </c>
      <c r="Z793" s="992"/>
      <c r="AA793" s="54"/>
      <c r="AB793" s="464"/>
      <c r="AC793" s="340" t="str">
        <f>IFERROR(IF(AND('別紙様式3-2（４・５月）'!O795="",W793&lt;&gt;"",W793&lt;&gt;"―"),X793,X793*VLOOKUP(AG793,【参考】数式用4!$EY$3:$GF$106,MATCH(N793,【参考】数式用4!$EY$2:$GF$2,0))),"")</f>
        <v/>
      </c>
      <c r="AD793" s="462" t="str">
        <f t="shared" si="24"/>
        <v/>
      </c>
      <c r="AE793" s="420" t="str">
        <f t="shared" si="25"/>
        <v/>
      </c>
      <c r="AF793" s="333" t="str">
        <f>IF(O793="","",'別紙様式3-2（４・５月）'!O795&amp;'別紙様式3-2（４・５月）'!P795&amp;'別紙様式3-2（４・５月）'!Q795&amp;"から"&amp;O793)</f>
        <v/>
      </c>
      <c r="AG793" s="333" t="str">
        <f>IF(OR(W793="",W793="―"),"",'別紙様式3-2（４・５月）'!O795&amp;'別紙様式3-2（４・５月）'!P795&amp;'別紙様式3-2（４・５月）'!Q795&amp;"から"&amp;W793)</f>
        <v/>
      </c>
      <c r="AH793" s="306"/>
      <c r="AI793" s="306"/>
      <c r="AJ793" s="306"/>
      <c r="AK793" s="306"/>
      <c r="AL793" s="306"/>
      <c r="AM793" s="306"/>
      <c r="AN793" s="306"/>
      <c r="AO793" s="306"/>
    </row>
    <row r="794" spans="1:41" customFormat="1" ht="25" customHeight="1">
      <c r="A794" s="334">
        <v>774</v>
      </c>
      <c r="B794" s="909" t="str">
        <f>IF(基本情報入力シート!C833="","",基本情報入力シート!C833)</f>
        <v/>
      </c>
      <c r="C794" s="909"/>
      <c r="D794" s="909"/>
      <c r="E794" s="909"/>
      <c r="F794" s="909"/>
      <c r="G794" s="909"/>
      <c r="H794" s="909"/>
      <c r="I794" s="909"/>
      <c r="J794" s="325" t="str">
        <f>IF(基本情報入力シート!M833="","",基本情報入力シート!M833)</f>
        <v/>
      </c>
      <c r="K794" s="325" t="str">
        <f>IF(基本情報入力シート!R833="","",基本情報入力シート!R833)</f>
        <v/>
      </c>
      <c r="L794" s="325" t="str">
        <f>IF(基本情報入力シート!W833="","",基本情報入力シート!W833)</f>
        <v/>
      </c>
      <c r="M794" s="335" t="str">
        <f>IF(基本情報入力シート!X833="","",基本情報入力シート!X833)</f>
        <v/>
      </c>
      <c r="N794" s="339" t="str">
        <f>IF(基本情報入力シート!Y833="","",基本情報入力シート!Y833)</f>
        <v/>
      </c>
      <c r="O794" s="44"/>
      <c r="P794" s="1011"/>
      <c r="Q794" s="1011"/>
      <c r="R794" s="475" t="str">
        <f>IFERROR(IF(OR('別紙様式3-2（４・５月）'!Z796="ベア加算",'別紙様式3-2（４・５月）'!R796=""),"",P794*VLOOKUP(N794,【参考】数式用!$AD$2:$AH$37,MATCH(O794,【参考】数式用!$K$4:$N$4,0)+1,0)),"")</f>
        <v/>
      </c>
      <c r="S794" s="54"/>
      <c r="T794" s="1011"/>
      <c r="U794" s="1011"/>
      <c r="V794" s="483" t="str">
        <f>IFERROR(IF(AND('別紙様式3-2（４・５月）'!O796="",O794&lt;&gt;""),P794,P794*VLOOKUP(AF794,【参考】数式用4!$EY$3:$GF$106,MATCH(N794,【参考】数式用4!$EY$2:$GF$2,0))),"")</f>
        <v/>
      </c>
      <c r="W794" s="44"/>
      <c r="X794" s="464"/>
      <c r="Y794" s="992" t="str">
        <f>IFERROR(IF(OR('別紙様式3-2（４・５月）'!R796="",'別紙様式3-2（４・５月）'!Z796="ベア加算"),"",X794*VLOOKUP(N794,【参考】数式用!$AD$2:$AH$37,MATCH(W794,【参考】数式用!$K$4:$N$4,0)+1,0)),"")</f>
        <v/>
      </c>
      <c r="Z794" s="992"/>
      <c r="AA794" s="54"/>
      <c r="AB794" s="464"/>
      <c r="AC794" s="340" t="str">
        <f>IFERROR(IF(AND('別紙様式3-2（４・５月）'!O796="",W794&lt;&gt;"",W794&lt;&gt;"―"),X794,X794*VLOOKUP(AG794,【参考】数式用4!$EY$3:$GF$106,MATCH(N794,【参考】数式用4!$EY$2:$GF$2,0))),"")</f>
        <v/>
      </c>
      <c r="AD794" s="462" t="str">
        <f t="shared" si="24"/>
        <v/>
      </c>
      <c r="AE794" s="420" t="str">
        <f t="shared" si="25"/>
        <v/>
      </c>
      <c r="AF794" s="333" t="str">
        <f>IF(O794="","",'別紙様式3-2（４・５月）'!O796&amp;'別紙様式3-2（４・５月）'!P796&amp;'別紙様式3-2（４・５月）'!Q796&amp;"から"&amp;O794)</f>
        <v/>
      </c>
      <c r="AG794" s="333" t="str">
        <f>IF(OR(W794="",W794="―"),"",'別紙様式3-2（４・５月）'!O796&amp;'別紙様式3-2（４・５月）'!P796&amp;'別紙様式3-2（４・５月）'!Q796&amp;"から"&amp;W794)</f>
        <v/>
      </c>
      <c r="AH794" s="306"/>
      <c r="AI794" s="306"/>
      <c r="AJ794" s="306"/>
      <c r="AK794" s="306"/>
      <c r="AL794" s="306"/>
      <c r="AM794" s="306"/>
      <c r="AN794" s="306"/>
      <c r="AO794" s="306"/>
    </row>
    <row r="795" spans="1:41" customFormat="1" ht="25" customHeight="1">
      <c r="A795" s="334">
        <v>775</v>
      </c>
      <c r="B795" s="909" t="str">
        <f>IF(基本情報入力シート!C834="","",基本情報入力シート!C834)</f>
        <v/>
      </c>
      <c r="C795" s="909"/>
      <c r="D795" s="909"/>
      <c r="E795" s="909"/>
      <c r="F795" s="909"/>
      <c r="G795" s="909"/>
      <c r="H795" s="909"/>
      <c r="I795" s="909"/>
      <c r="J795" s="325" t="str">
        <f>IF(基本情報入力シート!M834="","",基本情報入力シート!M834)</f>
        <v/>
      </c>
      <c r="K795" s="325" t="str">
        <f>IF(基本情報入力シート!R834="","",基本情報入力シート!R834)</f>
        <v/>
      </c>
      <c r="L795" s="325" t="str">
        <f>IF(基本情報入力シート!W834="","",基本情報入力シート!W834)</f>
        <v/>
      </c>
      <c r="M795" s="335" t="str">
        <f>IF(基本情報入力シート!X834="","",基本情報入力シート!X834)</f>
        <v/>
      </c>
      <c r="N795" s="339" t="str">
        <f>IF(基本情報入力シート!Y834="","",基本情報入力シート!Y834)</f>
        <v/>
      </c>
      <c r="O795" s="44"/>
      <c r="P795" s="1011"/>
      <c r="Q795" s="1011"/>
      <c r="R795" s="475" t="str">
        <f>IFERROR(IF(OR('別紙様式3-2（４・５月）'!Z797="ベア加算",'別紙様式3-2（４・５月）'!R797=""),"",P795*VLOOKUP(N795,【参考】数式用!$AD$2:$AH$37,MATCH(O795,【参考】数式用!$K$4:$N$4,0)+1,0)),"")</f>
        <v/>
      </c>
      <c r="S795" s="54"/>
      <c r="T795" s="1011"/>
      <c r="U795" s="1011"/>
      <c r="V795" s="483" t="str">
        <f>IFERROR(IF(AND('別紙様式3-2（４・５月）'!O797="",O795&lt;&gt;""),P795,P795*VLOOKUP(AF795,【参考】数式用4!$EY$3:$GF$106,MATCH(N795,【参考】数式用4!$EY$2:$GF$2,0))),"")</f>
        <v/>
      </c>
      <c r="W795" s="44"/>
      <c r="X795" s="464"/>
      <c r="Y795" s="992" t="str">
        <f>IFERROR(IF(OR('別紙様式3-2（４・５月）'!R797="",'別紙様式3-2（４・５月）'!Z797="ベア加算"),"",X795*VLOOKUP(N795,【参考】数式用!$AD$2:$AH$37,MATCH(W795,【参考】数式用!$K$4:$N$4,0)+1,0)),"")</f>
        <v/>
      </c>
      <c r="Z795" s="992"/>
      <c r="AA795" s="54"/>
      <c r="AB795" s="464"/>
      <c r="AC795" s="340" t="str">
        <f>IFERROR(IF(AND('別紙様式3-2（４・５月）'!O797="",W795&lt;&gt;"",W795&lt;&gt;"―"),X795,X795*VLOOKUP(AG795,【参考】数式用4!$EY$3:$GF$106,MATCH(N795,【参考】数式用4!$EY$2:$GF$2,0))),"")</f>
        <v/>
      </c>
      <c r="AD795" s="462" t="str">
        <f t="shared" si="24"/>
        <v/>
      </c>
      <c r="AE795" s="420" t="str">
        <f t="shared" si="25"/>
        <v/>
      </c>
      <c r="AF795" s="333" t="str">
        <f>IF(O795="","",'別紙様式3-2（４・５月）'!O797&amp;'別紙様式3-2（４・５月）'!P797&amp;'別紙様式3-2（４・５月）'!Q797&amp;"から"&amp;O795)</f>
        <v/>
      </c>
      <c r="AG795" s="333" t="str">
        <f>IF(OR(W795="",W795="―"),"",'別紙様式3-2（４・５月）'!O797&amp;'別紙様式3-2（４・５月）'!P797&amp;'別紙様式3-2（４・５月）'!Q797&amp;"から"&amp;W795)</f>
        <v/>
      </c>
      <c r="AH795" s="306"/>
      <c r="AI795" s="306"/>
      <c r="AJ795" s="306"/>
      <c r="AK795" s="306"/>
      <c r="AL795" s="306"/>
      <c r="AM795" s="306"/>
      <c r="AN795" s="306"/>
      <c r="AO795" s="306"/>
    </row>
    <row r="796" spans="1:41" customFormat="1" ht="25" customHeight="1">
      <c r="A796" s="334">
        <v>776</v>
      </c>
      <c r="B796" s="909" t="str">
        <f>IF(基本情報入力シート!C835="","",基本情報入力シート!C835)</f>
        <v/>
      </c>
      <c r="C796" s="909"/>
      <c r="D796" s="909"/>
      <c r="E796" s="909"/>
      <c r="F796" s="909"/>
      <c r="G796" s="909"/>
      <c r="H796" s="909"/>
      <c r="I796" s="909"/>
      <c r="J796" s="325" t="str">
        <f>IF(基本情報入力シート!M835="","",基本情報入力シート!M835)</f>
        <v/>
      </c>
      <c r="K796" s="325" t="str">
        <f>IF(基本情報入力シート!R835="","",基本情報入力シート!R835)</f>
        <v/>
      </c>
      <c r="L796" s="325" t="str">
        <f>IF(基本情報入力シート!W835="","",基本情報入力シート!W835)</f>
        <v/>
      </c>
      <c r="M796" s="335" t="str">
        <f>IF(基本情報入力シート!X835="","",基本情報入力シート!X835)</f>
        <v/>
      </c>
      <c r="N796" s="339" t="str">
        <f>IF(基本情報入力シート!Y835="","",基本情報入力シート!Y835)</f>
        <v/>
      </c>
      <c r="O796" s="44"/>
      <c r="P796" s="1011"/>
      <c r="Q796" s="1011"/>
      <c r="R796" s="475" t="str">
        <f>IFERROR(IF(OR('別紙様式3-2（４・５月）'!Z798="ベア加算",'別紙様式3-2（４・５月）'!R798=""),"",P796*VLOOKUP(N796,【参考】数式用!$AD$2:$AH$37,MATCH(O796,【参考】数式用!$K$4:$N$4,0)+1,0)),"")</f>
        <v/>
      </c>
      <c r="S796" s="54"/>
      <c r="T796" s="1011"/>
      <c r="U796" s="1011"/>
      <c r="V796" s="483" t="str">
        <f>IFERROR(IF(AND('別紙様式3-2（４・５月）'!O798="",O796&lt;&gt;""),P796,P796*VLOOKUP(AF796,【参考】数式用4!$EY$3:$GF$106,MATCH(N796,【参考】数式用4!$EY$2:$GF$2,0))),"")</f>
        <v/>
      </c>
      <c r="W796" s="44"/>
      <c r="X796" s="464"/>
      <c r="Y796" s="992" t="str">
        <f>IFERROR(IF(OR('別紙様式3-2（４・５月）'!R798="",'別紙様式3-2（４・５月）'!Z798="ベア加算"),"",X796*VLOOKUP(N796,【参考】数式用!$AD$2:$AH$37,MATCH(W796,【参考】数式用!$K$4:$N$4,0)+1,0)),"")</f>
        <v/>
      </c>
      <c r="Z796" s="992"/>
      <c r="AA796" s="54"/>
      <c r="AB796" s="464"/>
      <c r="AC796" s="340" t="str">
        <f>IFERROR(IF(AND('別紙様式3-2（４・５月）'!O798="",W796&lt;&gt;"",W796&lt;&gt;"―"),X796,X796*VLOOKUP(AG796,【参考】数式用4!$EY$3:$GF$106,MATCH(N796,【参考】数式用4!$EY$2:$GF$2,0))),"")</f>
        <v/>
      </c>
      <c r="AD796" s="462" t="str">
        <f t="shared" si="24"/>
        <v/>
      </c>
      <c r="AE796" s="420" t="str">
        <f t="shared" si="25"/>
        <v/>
      </c>
      <c r="AF796" s="333" t="str">
        <f>IF(O796="","",'別紙様式3-2（４・５月）'!O798&amp;'別紙様式3-2（４・５月）'!P798&amp;'別紙様式3-2（４・５月）'!Q798&amp;"から"&amp;O796)</f>
        <v/>
      </c>
      <c r="AG796" s="333" t="str">
        <f>IF(OR(W796="",W796="―"),"",'別紙様式3-2（４・５月）'!O798&amp;'別紙様式3-2（４・５月）'!P798&amp;'別紙様式3-2（４・５月）'!Q798&amp;"から"&amp;W796)</f>
        <v/>
      </c>
      <c r="AH796" s="306"/>
      <c r="AI796" s="306"/>
      <c r="AJ796" s="306"/>
      <c r="AK796" s="306"/>
      <c r="AL796" s="306"/>
      <c r="AM796" s="306"/>
      <c r="AN796" s="306"/>
      <c r="AO796" s="306"/>
    </row>
    <row r="797" spans="1:41" customFormat="1" ht="25" customHeight="1">
      <c r="A797" s="334">
        <v>777</v>
      </c>
      <c r="B797" s="909" t="str">
        <f>IF(基本情報入力シート!C836="","",基本情報入力シート!C836)</f>
        <v/>
      </c>
      <c r="C797" s="909"/>
      <c r="D797" s="909"/>
      <c r="E797" s="909"/>
      <c r="F797" s="909"/>
      <c r="G797" s="909"/>
      <c r="H797" s="909"/>
      <c r="I797" s="909"/>
      <c r="J797" s="325" t="str">
        <f>IF(基本情報入力シート!M836="","",基本情報入力シート!M836)</f>
        <v/>
      </c>
      <c r="K797" s="325" t="str">
        <f>IF(基本情報入力シート!R836="","",基本情報入力シート!R836)</f>
        <v/>
      </c>
      <c r="L797" s="325" t="str">
        <f>IF(基本情報入力シート!W836="","",基本情報入力シート!W836)</f>
        <v/>
      </c>
      <c r="M797" s="335" t="str">
        <f>IF(基本情報入力シート!X836="","",基本情報入力シート!X836)</f>
        <v/>
      </c>
      <c r="N797" s="339" t="str">
        <f>IF(基本情報入力シート!Y836="","",基本情報入力シート!Y836)</f>
        <v/>
      </c>
      <c r="O797" s="44"/>
      <c r="P797" s="1011"/>
      <c r="Q797" s="1011"/>
      <c r="R797" s="475" t="str">
        <f>IFERROR(IF(OR('別紙様式3-2（４・５月）'!Z799="ベア加算",'別紙様式3-2（４・５月）'!R799=""),"",P797*VLOOKUP(N797,【参考】数式用!$AD$2:$AH$37,MATCH(O797,【参考】数式用!$K$4:$N$4,0)+1,0)),"")</f>
        <v/>
      </c>
      <c r="S797" s="54"/>
      <c r="T797" s="1011"/>
      <c r="U797" s="1011"/>
      <c r="V797" s="483" t="str">
        <f>IFERROR(IF(AND('別紙様式3-2（４・５月）'!O799="",O797&lt;&gt;""),P797,P797*VLOOKUP(AF797,【参考】数式用4!$EY$3:$GF$106,MATCH(N797,【参考】数式用4!$EY$2:$GF$2,0))),"")</f>
        <v/>
      </c>
      <c r="W797" s="44"/>
      <c r="X797" s="464"/>
      <c r="Y797" s="992" t="str">
        <f>IFERROR(IF(OR('別紙様式3-2（４・５月）'!R799="",'別紙様式3-2（４・５月）'!Z799="ベア加算"),"",X797*VLOOKUP(N797,【参考】数式用!$AD$2:$AH$37,MATCH(W797,【参考】数式用!$K$4:$N$4,0)+1,0)),"")</f>
        <v/>
      </c>
      <c r="Z797" s="992"/>
      <c r="AA797" s="54"/>
      <c r="AB797" s="464"/>
      <c r="AC797" s="340" t="str">
        <f>IFERROR(IF(AND('別紙様式3-2（４・５月）'!O799="",W797&lt;&gt;"",W797&lt;&gt;"―"),X797,X797*VLOOKUP(AG797,【参考】数式用4!$EY$3:$GF$106,MATCH(N797,【参考】数式用4!$EY$2:$GF$2,0))),"")</f>
        <v/>
      </c>
      <c r="AD797" s="462" t="str">
        <f t="shared" si="24"/>
        <v/>
      </c>
      <c r="AE797" s="420" t="str">
        <f t="shared" si="25"/>
        <v/>
      </c>
      <c r="AF797" s="333" t="str">
        <f>IF(O797="","",'別紙様式3-2（４・５月）'!O799&amp;'別紙様式3-2（４・５月）'!P799&amp;'別紙様式3-2（４・５月）'!Q799&amp;"から"&amp;O797)</f>
        <v/>
      </c>
      <c r="AG797" s="333" t="str">
        <f>IF(OR(W797="",W797="―"),"",'別紙様式3-2（４・５月）'!O799&amp;'別紙様式3-2（４・５月）'!P799&amp;'別紙様式3-2（４・５月）'!Q799&amp;"から"&amp;W797)</f>
        <v/>
      </c>
      <c r="AH797" s="306"/>
      <c r="AI797" s="306"/>
      <c r="AJ797" s="306"/>
      <c r="AK797" s="306"/>
      <c r="AL797" s="306"/>
      <c r="AM797" s="306"/>
      <c r="AN797" s="306"/>
      <c r="AO797" s="306"/>
    </row>
    <row r="798" spans="1:41" customFormat="1" ht="25" customHeight="1">
      <c r="A798" s="334">
        <v>778</v>
      </c>
      <c r="B798" s="909" t="str">
        <f>IF(基本情報入力シート!C837="","",基本情報入力シート!C837)</f>
        <v/>
      </c>
      <c r="C798" s="909"/>
      <c r="D798" s="909"/>
      <c r="E798" s="909"/>
      <c r="F798" s="909"/>
      <c r="G798" s="909"/>
      <c r="H798" s="909"/>
      <c r="I798" s="909"/>
      <c r="J798" s="325" t="str">
        <f>IF(基本情報入力シート!M837="","",基本情報入力シート!M837)</f>
        <v/>
      </c>
      <c r="K798" s="325" t="str">
        <f>IF(基本情報入力シート!R837="","",基本情報入力シート!R837)</f>
        <v/>
      </c>
      <c r="L798" s="325" t="str">
        <f>IF(基本情報入力シート!W837="","",基本情報入力シート!W837)</f>
        <v/>
      </c>
      <c r="M798" s="335" t="str">
        <f>IF(基本情報入力シート!X837="","",基本情報入力シート!X837)</f>
        <v/>
      </c>
      <c r="N798" s="339" t="str">
        <f>IF(基本情報入力シート!Y837="","",基本情報入力シート!Y837)</f>
        <v/>
      </c>
      <c r="O798" s="44"/>
      <c r="P798" s="1011"/>
      <c r="Q798" s="1011"/>
      <c r="R798" s="475" t="str">
        <f>IFERROR(IF(OR('別紙様式3-2（４・５月）'!Z800="ベア加算",'別紙様式3-2（４・５月）'!R800=""),"",P798*VLOOKUP(N798,【参考】数式用!$AD$2:$AH$37,MATCH(O798,【参考】数式用!$K$4:$N$4,0)+1,0)),"")</f>
        <v/>
      </c>
      <c r="S798" s="54"/>
      <c r="T798" s="1011"/>
      <c r="U798" s="1011"/>
      <c r="V798" s="483" t="str">
        <f>IFERROR(IF(AND('別紙様式3-2（４・５月）'!O800="",O798&lt;&gt;""),P798,P798*VLOOKUP(AF798,【参考】数式用4!$EY$3:$GF$106,MATCH(N798,【参考】数式用4!$EY$2:$GF$2,0))),"")</f>
        <v/>
      </c>
      <c r="W798" s="44"/>
      <c r="X798" s="464"/>
      <c r="Y798" s="992" t="str">
        <f>IFERROR(IF(OR('別紙様式3-2（４・５月）'!R800="",'別紙様式3-2（４・５月）'!Z800="ベア加算"),"",X798*VLOOKUP(N798,【参考】数式用!$AD$2:$AH$37,MATCH(W798,【参考】数式用!$K$4:$N$4,0)+1,0)),"")</f>
        <v/>
      </c>
      <c r="Z798" s="992"/>
      <c r="AA798" s="54"/>
      <c r="AB798" s="464"/>
      <c r="AC798" s="340" t="str">
        <f>IFERROR(IF(AND('別紙様式3-2（４・５月）'!O800="",W798&lt;&gt;"",W798&lt;&gt;"―"),X798,X798*VLOOKUP(AG798,【参考】数式用4!$EY$3:$GF$106,MATCH(N798,【参考】数式用4!$EY$2:$GF$2,0))),"")</f>
        <v/>
      </c>
      <c r="AD798" s="462" t="str">
        <f t="shared" si="24"/>
        <v/>
      </c>
      <c r="AE798" s="420" t="str">
        <f t="shared" si="25"/>
        <v/>
      </c>
      <c r="AF798" s="333" t="str">
        <f>IF(O798="","",'別紙様式3-2（４・５月）'!O800&amp;'別紙様式3-2（４・５月）'!P800&amp;'別紙様式3-2（４・５月）'!Q800&amp;"から"&amp;O798)</f>
        <v/>
      </c>
      <c r="AG798" s="333" t="str">
        <f>IF(OR(W798="",W798="―"),"",'別紙様式3-2（４・５月）'!O800&amp;'別紙様式3-2（４・５月）'!P800&amp;'別紙様式3-2（４・５月）'!Q800&amp;"から"&amp;W798)</f>
        <v/>
      </c>
      <c r="AH798" s="306"/>
      <c r="AI798" s="306"/>
      <c r="AJ798" s="306"/>
      <c r="AK798" s="306"/>
      <c r="AL798" s="306"/>
      <c r="AM798" s="306"/>
      <c r="AN798" s="306"/>
      <c r="AO798" s="306"/>
    </row>
    <row r="799" spans="1:41" customFormat="1" ht="25" customHeight="1">
      <c r="A799" s="334">
        <v>779</v>
      </c>
      <c r="B799" s="909" t="str">
        <f>IF(基本情報入力シート!C838="","",基本情報入力シート!C838)</f>
        <v/>
      </c>
      <c r="C799" s="909"/>
      <c r="D799" s="909"/>
      <c r="E799" s="909"/>
      <c r="F799" s="909"/>
      <c r="G799" s="909"/>
      <c r="H799" s="909"/>
      <c r="I799" s="909"/>
      <c r="J799" s="325" t="str">
        <f>IF(基本情報入力シート!M838="","",基本情報入力シート!M838)</f>
        <v/>
      </c>
      <c r="K799" s="325" t="str">
        <f>IF(基本情報入力シート!R838="","",基本情報入力シート!R838)</f>
        <v/>
      </c>
      <c r="L799" s="325" t="str">
        <f>IF(基本情報入力シート!W838="","",基本情報入力シート!W838)</f>
        <v/>
      </c>
      <c r="M799" s="335" t="str">
        <f>IF(基本情報入力シート!X838="","",基本情報入力シート!X838)</f>
        <v/>
      </c>
      <c r="N799" s="339" t="str">
        <f>IF(基本情報入力シート!Y838="","",基本情報入力シート!Y838)</f>
        <v/>
      </c>
      <c r="O799" s="44"/>
      <c r="P799" s="1011"/>
      <c r="Q799" s="1011"/>
      <c r="R799" s="475" t="str">
        <f>IFERROR(IF(OR('別紙様式3-2（４・５月）'!Z801="ベア加算",'別紙様式3-2（４・５月）'!R801=""),"",P799*VLOOKUP(N799,【参考】数式用!$AD$2:$AH$37,MATCH(O799,【参考】数式用!$K$4:$N$4,0)+1,0)),"")</f>
        <v/>
      </c>
      <c r="S799" s="54"/>
      <c r="T799" s="1011"/>
      <c r="U799" s="1011"/>
      <c r="V799" s="483" t="str">
        <f>IFERROR(IF(AND('別紙様式3-2（４・５月）'!O801="",O799&lt;&gt;""),P799,P799*VLOOKUP(AF799,【参考】数式用4!$EY$3:$GF$106,MATCH(N799,【参考】数式用4!$EY$2:$GF$2,0))),"")</f>
        <v/>
      </c>
      <c r="W799" s="44"/>
      <c r="X799" s="464"/>
      <c r="Y799" s="992" t="str">
        <f>IFERROR(IF(OR('別紙様式3-2（４・５月）'!R801="",'別紙様式3-2（４・５月）'!Z801="ベア加算"),"",X799*VLOOKUP(N799,【参考】数式用!$AD$2:$AH$37,MATCH(W799,【参考】数式用!$K$4:$N$4,0)+1,0)),"")</f>
        <v/>
      </c>
      <c r="Z799" s="992"/>
      <c r="AA799" s="54"/>
      <c r="AB799" s="464"/>
      <c r="AC799" s="340" t="str">
        <f>IFERROR(IF(AND('別紙様式3-2（４・５月）'!O801="",W799&lt;&gt;"",W799&lt;&gt;"―"),X799,X799*VLOOKUP(AG799,【参考】数式用4!$EY$3:$GF$106,MATCH(N799,【参考】数式用4!$EY$2:$GF$2,0))),"")</f>
        <v/>
      </c>
      <c r="AD799" s="462" t="str">
        <f t="shared" si="24"/>
        <v/>
      </c>
      <c r="AE799" s="420" t="str">
        <f t="shared" si="25"/>
        <v/>
      </c>
      <c r="AF799" s="333" t="str">
        <f>IF(O799="","",'別紙様式3-2（４・５月）'!O801&amp;'別紙様式3-2（４・５月）'!P801&amp;'別紙様式3-2（４・５月）'!Q801&amp;"から"&amp;O799)</f>
        <v/>
      </c>
      <c r="AG799" s="333" t="str">
        <f>IF(OR(W799="",W799="―"),"",'別紙様式3-2（４・５月）'!O801&amp;'別紙様式3-2（４・５月）'!P801&amp;'別紙様式3-2（４・５月）'!Q801&amp;"から"&amp;W799)</f>
        <v/>
      </c>
      <c r="AH799" s="306"/>
      <c r="AI799" s="306"/>
      <c r="AJ799" s="306"/>
      <c r="AK799" s="306"/>
      <c r="AL799" s="306"/>
      <c r="AM799" s="306"/>
      <c r="AN799" s="306"/>
      <c r="AO799" s="306"/>
    </row>
    <row r="800" spans="1:41" customFormat="1" ht="25" customHeight="1">
      <c r="A800" s="334">
        <v>780</v>
      </c>
      <c r="B800" s="909" t="str">
        <f>IF(基本情報入力シート!C839="","",基本情報入力シート!C839)</f>
        <v/>
      </c>
      <c r="C800" s="909"/>
      <c r="D800" s="909"/>
      <c r="E800" s="909"/>
      <c r="F800" s="909"/>
      <c r="G800" s="909"/>
      <c r="H800" s="909"/>
      <c r="I800" s="909"/>
      <c r="J800" s="325" t="str">
        <f>IF(基本情報入力シート!M839="","",基本情報入力シート!M839)</f>
        <v/>
      </c>
      <c r="K800" s="325" t="str">
        <f>IF(基本情報入力シート!R839="","",基本情報入力シート!R839)</f>
        <v/>
      </c>
      <c r="L800" s="325" t="str">
        <f>IF(基本情報入力シート!W839="","",基本情報入力シート!W839)</f>
        <v/>
      </c>
      <c r="M800" s="335" t="str">
        <f>IF(基本情報入力シート!X839="","",基本情報入力シート!X839)</f>
        <v/>
      </c>
      <c r="N800" s="339" t="str">
        <f>IF(基本情報入力シート!Y839="","",基本情報入力シート!Y839)</f>
        <v/>
      </c>
      <c r="O800" s="44"/>
      <c r="P800" s="1011"/>
      <c r="Q800" s="1011"/>
      <c r="R800" s="475" t="str">
        <f>IFERROR(IF(OR('別紙様式3-2（４・５月）'!Z802="ベア加算",'別紙様式3-2（４・５月）'!R802=""),"",P800*VLOOKUP(N800,【参考】数式用!$AD$2:$AH$37,MATCH(O800,【参考】数式用!$K$4:$N$4,0)+1,0)),"")</f>
        <v/>
      </c>
      <c r="S800" s="54"/>
      <c r="T800" s="1011"/>
      <c r="U800" s="1011"/>
      <c r="V800" s="483" t="str">
        <f>IFERROR(IF(AND('別紙様式3-2（４・５月）'!O802="",O800&lt;&gt;""),P800,P800*VLOOKUP(AF800,【参考】数式用4!$EY$3:$GF$106,MATCH(N800,【参考】数式用4!$EY$2:$GF$2,0))),"")</f>
        <v/>
      </c>
      <c r="W800" s="44"/>
      <c r="X800" s="464"/>
      <c r="Y800" s="992" t="str">
        <f>IFERROR(IF(OR('別紙様式3-2（４・５月）'!R802="",'別紙様式3-2（４・５月）'!Z802="ベア加算"),"",X800*VLOOKUP(N800,【参考】数式用!$AD$2:$AH$37,MATCH(W800,【参考】数式用!$K$4:$N$4,0)+1,0)),"")</f>
        <v/>
      </c>
      <c r="Z800" s="992"/>
      <c r="AA800" s="54"/>
      <c r="AB800" s="464"/>
      <c r="AC800" s="340" t="str">
        <f>IFERROR(IF(AND('別紙様式3-2（４・５月）'!O802="",W800&lt;&gt;"",W800&lt;&gt;"―"),X800,X800*VLOOKUP(AG800,【参考】数式用4!$EY$3:$GF$106,MATCH(N800,【参考】数式用4!$EY$2:$GF$2,0))),"")</f>
        <v/>
      </c>
      <c r="AD800" s="462" t="str">
        <f t="shared" si="24"/>
        <v/>
      </c>
      <c r="AE800" s="420" t="str">
        <f t="shared" si="25"/>
        <v/>
      </c>
      <c r="AF800" s="333" t="str">
        <f>IF(O800="","",'別紙様式3-2（４・５月）'!O802&amp;'別紙様式3-2（４・５月）'!P802&amp;'別紙様式3-2（４・５月）'!Q802&amp;"から"&amp;O800)</f>
        <v/>
      </c>
      <c r="AG800" s="333" t="str">
        <f>IF(OR(W800="",W800="―"),"",'別紙様式3-2（４・５月）'!O802&amp;'別紙様式3-2（４・５月）'!P802&amp;'別紙様式3-2（４・５月）'!Q802&amp;"から"&amp;W800)</f>
        <v/>
      </c>
      <c r="AH800" s="306"/>
      <c r="AI800" s="306"/>
      <c r="AJ800" s="306"/>
      <c r="AK800" s="306"/>
      <c r="AL800" s="306"/>
      <c r="AM800" s="306"/>
      <c r="AN800" s="306"/>
      <c r="AO800" s="306"/>
    </row>
    <row r="801" spans="1:41" customFormat="1" ht="25" customHeight="1">
      <c r="A801" s="334">
        <v>781</v>
      </c>
      <c r="B801" s="909" t="str">
        <f>IF(基本情報入力シート!C840="","",基本情報入力シート!C840)</f>
        <v/>
      </c>
      <c r="C801" s="909"/>
      <c r="D801" s="909"/>
      <c r="E801" s="909"/>
      <c r="F801" s="909"/>
      <c r="G801" s="909"/>
      <c r="H801" s="909"/>
      <c r="I801" s="909"/>
      <c r="J801" s="325" t="str">
        <f>IF(基本情報入力シート!M840="","",基本情報入力シート!M840)</f>
        <v/>
      </c>
      <c r="K801" s="325" t="str">
        <f>IF(基本情報入力シート!R840="","",基本情報入力シート!R840)</f>
        <v/>
      </c>
      <c r="L801" s="325" t="str">
        <f>IF(基本情報入力シート!W840="","",基本情報入力シート!W840)</f>
        <v/>
      </c>
      <c r="M801" s="335" t="str">
        <f>IF(基本情報入力シート!X840="","",基本情報入力シート!X840)</f>
        <v/>
      </c>
      <c r="N801" s="339" t="str">
        <f>IF(基本情報入力シート!Y840="","",基本情報入力シート!Y840)</f>
        <v/>
      </c>
      <c r="O801" s="44"/>
      <c r="P801" s="1011"/>
      <c r="Q801" s="1011"/>
      <c r="R801" s="475" t="str">
        <f>IFERROR(IF(OR('別紙様式3-2（４・５月）'!Z803="ベア加算",'別紙様式3-2（４・５月）'!R803=""),"",P801*VLOOKUP(N801,【参考】数式用!$AD$2:$AH$37,MATCH(O801,【参考】数式用!$K$4:$N$4,0)+1,0)),"")</f>
        <v/>
      </c>
      <c r="S801" s="54"/>
      <c r="T801" s="1011"/>
      <c r="U801" s="1011"/>
      <c r="V801" s="483" t="str">
        <f>IFERROR(IF(AND('別紙様式3-2（４・５月）'!O803="",O801&lt;&gt;""),P801,P801*VLOOKUP(AF801,【参考】数式用4!$EY$3:$GF$106,MATCH(N801,【参考】数式用4!$EY$2:$GF$2,0))),"")</f>
        <v/>
      </c>
      <c r="W801" s="44"/>
      <c r="X801" s="464"/>
      <c r="Y801" s="992" t="str">
        <f>IFERROR(IF(OR('別紙様式3-2（４・５月）'!R803="",'別紙様式3-2（４・５月）'!Z803="ベア加算"),"",X801*VLOOKUP(N801,【参考】数式用!$AD$2:$AH$37,MATCH(W801,【参考】数式用!$K$4:$N$4,0)+1,0)),"")</f>
        <v/>
      </c>
      <c r="Z801" s="992"/>
      <c r="AA801" s="54"/>
      <c r="AB801" s="464"/>
      <c r="AC801" s="340" t="str">
        <f>IFERROR(IF(AND('別紙様式3-2（４・５月）'!O803="",W801&lt;&gt;"",W801&lt;&gt;"―"),X801,X801*VLOOKUP(AG801,【参考】数式用4!$EY$3:$GF$106,MATCH(N801,【参考】数式用4!$EY$2:$GF$2,0))),"")</f>
        <v/>
      </c>
      <c r="AD801" s="462" t="str">
        <f t="shared" si="24"/>
        <v/>
      </c>
      <c r="AE801" s="420" t="str">
        <f t="shared" si="25"/>
        <v/>
      </c>
      <c r="AF801" s="333" t="str">
        <f>IF(O801="","",'別紙様式3-2（４・５月）'!O803&amp;'別紙様式3-2（４・５月）'!P803&amp;'別紙様式3-2（４・５月）'!Q803&amp;"から"&amp;O801)</f>
        <v/>
      </c>
      <c r="AG801" s="333" t="str">
        <f>IF(OR(W801="",W801="―"),"",'別紙様式3-2（４・５月）'!O803&amp;'別紙様式3-2（４・５月）'!P803&amp;'別紙様式3-2（４・５月）'!Q803&amp;"から"&amp;W801)</f>
        <v/>
      </c>
      <c r="AH801" s="306"/>
      <c r="AI801" s="306"/>
      <c r="AJ801" s="306"/>
      <c r="AK801" s="306"/>
      <c r="AL801" s="306"/>
      <c r="AM801" s="306"/>
      <c r="AN801" s="306"/>
      <c r="AO801" s="306"/>
    </row>
    <row r="802" spans="1:41" customFormat="1" ht="25" customHeight="1">
      <c r="A802" s="334">
        <v>782</v>
      </c>
      <c r="B802" s="909" t="str">
        <f>IF(基本情報入力シート!C841="","",基本情報入力シート!C841)</f>
        <v/>
      </c>
      <c r="C802" s="909"/>
      <c r="D802" s="909"/>
      <c r="E802" s="909"/>
      <c r="F802" s="909"/>
      <c r="G802" s="909"/>
      <c r="H802" s="909"/>
      <c r="I802" s="909"/>
      <c r="J802" s="325" t="str">
        <f>IF(基本情報入力シート!M841="","",基本情報入力シート!M841)</f>
        <v/>
      </c>
      <c r="K802" s="325" t="str">
        <f>IF(基本情報入力シート!R841="","",基本情報入力シート!R841)</f>
        <v/>
      </c>
      <c r="L802" s="325" t="str">
        <f>IF(基本情報入力シート!W841="","",基本情報入力シート!W841)</f>
        <v/>
      </c>
      <c r="M802" s="335" t="str">
        <f>IF(基本情報入力シート!X841="","",基本情報入力シート!X841)</f>
        <v/>
      </c>
      <c r="N802" s="339" t="str">
        <f>IF(基本情報入力シート!Y841="","",基本情報入力シート!Y841)</f>
        <v/>
      </c>
      <c r="O802" s="44"/>
      <c r="P802" s="1011"/>
      <c r="Q802" s="1011"/>
      <c r="R802" s="475" t="str">
        <f>IFERROR(IF(OR('別紙様式3-2（４・５月）'!Z804="ベア加算",'別紙様式3-2（４・５月）'!R804=""),"",P802*VLOOKUP(N802,【参考】数式用!$AD$2:$AH$37,MATCH(O802,【参考】数式用!$K$4:$N$4,0)+1,0)),"")</f>
        <v/>
      </c>
      <c r="S802" s="54"/>
      <c r="T802" s="1011"/>
      <c r="U802" s="1011"/>
      <c r="V802" s="483" t="str">
        <f>IFERROR(IF(AND('別紙様式3-2（４・５月）'!O804="",O802&lt;&gt;""),P802,P802*VLOOKUP(AF802,【参考】数式用4!$EY$3:$GF$106,MATCH(N802,【参考】数式用4!$EY$2:$GF$2,0))),"")</f>
        <v/>
      </c>
      <c r="W802" s="44"/>
      <c r="X802" s="464"/>
      <c r="Y802" s="992" t="str">
        <f>IFERROR(IF(OR('別紙様式3-2（４・５月）'!R804="",'別紙様式3-2（４・５月）'!Z804="ベア加算"),"",X802*VLOOKUP(N802,【参考】数式用!$AD$2:$AH$37,MATCH(W802,【参考】数式用!$K$4:$N$4,0)+1,0)),"")</f>
        <v/>
      </c>
      <c r="Z802" s="992"/>
      <c r="AA802" s="54"/>
      <c r="AB802" s="464"/>
      <c r="AC802" s="340" t="str">
        <f>IFERROR(IF(AND('別紙様式3-2（４・５月）'!O804="",W802&lt;&gt;"",W802&lt;&gt;"―"),X802,X802*VLOOKUP(AG802,【参考】数式用4!$EY$3:$GF$106,MATCH(N802,【参考】数式用4!$EY$2:$GF$2,0))),"")</f>
        <v/>
      </c>
      <c r="AD802" s="462" t="str">
        <f t="shared" si="24"/>
        <v/>
      </c>
      <c r="AE802" s="420" t="str">
        <f t="shared" si="25"/>
        <v/>
      </c>
      <c r="AF802" s="333" t="str">
        <f>IF(O802="","",'別紙様式3-2（４・５月）'!O804&amp;'別紙様式3-2（４・５月）'!P804&amp;'別紙様式3-2（４・５月）'!Q804&amp;"から"&amp;O802)</f>
        <v/>
      </c>
      <c r="AG802" s="333" t="str">
        <f>IF(OR(W802="",W802="―"),"",'別紙様式3-2（４・５月）'!O804&amp;'別紙様式3-2（４・５月）'!P804&amp;'別紙様式3-2（４・５月）'!Q804&amp;"から"&amp;W802)</f>
        <v/>
      </c>
      <c r="AH802" s="306"/>
      <c r="AI802" s="306"/>
      <c r="AJ802" s="306"/>
      <c r="AK802" s="306"/>
      <c r="AL802" s="306"/>
      <c r="AM802" s="306"/>
      <c r="AN802" s="306"/>
      <c r="AO802" s="306"/>
    </row>
    <row r="803" spans="1:41" customFormat="1" ht="25" customHeight="1">
      <c r="A803" s="334">
        <v>783</v>
      </c>
      <c r="B803" s="909" t="str">
        <f>IF(基本情報入力シート!C842="","",基本情報入力シート!C842)</f>
        <v/>
      </c>
      <c r="C803" s="909"/>
      <c r="D803" s="909"/>
      <c r="E803" s="909"/>
      <c r="F803" s="909"/>
      <c r="G803" s="909"/>
      <c r="H803" s="909"/>
      <c r="I803" s="909"/>
      <c r="J803" s="325" t="str">
        <f>IF(基本情報入力シート!M842="","",基本情報入力シート!M842)</f>
        <v/>
      </c>
      <c r="K803" s="325" t="str">
        <f>IF(基本情報入力シート!R842="","",基本情報入力シート!R842)</f>
        <v/>
      </c>
      <c r="L803" s="325" t="str">
        <f>IF(基本情報入力シート!W842="","",基本情報入力シート!W842)</f>
        <v/>
      </c>
      <c r="M803" s="335" t="str">
        <f>IF(基本情報入力シート!X842="","",基本情報入力シート!X842)</f>
        <v/>
      </c>
      <c r="N803" s="339" t="str">
        <f>IF(基本情報入力シート!Y842="","",基本情報入力シート!Y842)</f>
        <v/>
      </c>
      <c r="O803" s="44"/>
      <c r="P803" s="1011"/>
      <c r="Q803" s="1011"/>
      <c r="R803" s="475" t="str">
        <f>IFERROR(IF(OR('別紙様式3-2（４・５月）'!Z805="ベア加算",'別紙様式3-2（４・５月）'!R805=""),"",P803*VLOOKUP(N803,【参考】数式用!$AD$2:$AH$37,MATCH(O803,【参考】数式用!$K$4:$N$4,0)+1,0)),"")</f>
        <v/>
      </c>
      <c r="S803" s="54"/>
      <c r="T803" s="1011"/>
      <c r="U803" s="1011"/>
      <c r="V803" s="483" t="str">
        <f>IFERROR(IF(AND('別紙様式3-2（４・５月）'!O805="",O803&lt;&gt;""),P803,P803*VLOOKUP(AF803,【参考】数式用4!$EY$3:$GF$106,MATCH(N803,【参考】数式用4!$EY$2:$GF$2,0))),"")</f>
        <v/>
      </c>
      <c r="W803" s="44"/>
      <c r="X803" s="464"/>
      <c r="Y803" s="992" t="str">
        <f>IFERROR(IF(OR('別紙様式3-2（４・５月）'!R805="",'別紙様式3-2（４・５月）'!Z805="ベア加算"),"",X803*VLOOKUP(N803,【参考】数式用!$AD$2:$AH$37,MATCH(W803,【参考】数式用!$K$4:$N$4,0)+1,0)),"")</f>
        <v/>
      </c>
      <c r="Z803" s="992"/>
      <c r="AA803" s="54"/>
      <c r="AB803" s="464"/>
      <c r="AC803" s="340" t="str">
        <f>IFERROR(IF(AND('別紙様式3-2（４・５月）'!O805="",W803&lt;&gt;"",W803&lt;&gt;"―"),X803,X803*VLOOKUP(AG803,【参考】数式用4!$EY$3:$GF$106,MATCH(N803,【参考】数式用4!$EY$2:$GF$2,0))),"")</f>
        <v/>
      </c>
      <c r="AD803" s="462" t="str">
        <f t="shared" si="24"/>
        <v/>
      </c>
      <c r="AE803" s="420" t="str">
        <f t="shared" si="25"/>
        <v/>
      </c>
      <c r="AF803" s="333" t="str">
        <f>IF(O803="","",'別紙様式3-2（４・５月）'!O805&amp;'別紙様式3-2（４・５月）'!P805&amp;'別紙様式3-2（４・５月）'!Q805&amp;"から"&amp;O803)</f>
        <v/>
      </c>
      <c r="AG803" s="333" t="str">
        <f>IF(OR(W803="",W803="―"),"",'別紙様式3-2（４・５月）'!O805&amp;'別紙様式3-2（４・５月）'!P805&amp;'別紙様式3-2（４・５月）'!Q805&amp;"から"&amp;W803)</f>
        <v/>
      </c>
      <c r="AH803" s="306"/>
      <c r="AI803" s="306"/>
      <c r="AJ803" s="306"/>
      <c r="AK803" s="306"/>
      <c r="AL803" s="306"/>
      <c r="AM803" s="306"/>
      <c r="AN803" s="306"/>
      <c r="AO803" s="306"/>
    </row>
    <row r="804" spans="1:41" customFormat="1" ht="25" customHeight="1">
      <c r="A804" s="334">
        <v>784</v>
      </c>
      <c r="B804" s="909" t="str">
        <f>IF(基本情報入力シート!C843="","",基本情報入力シート!C843)</f>
        <v/>
      </c>
      <c r="C804" s="909"/>
      <c r="D804" s="909"/>
      <c r="E804" s="909"/>
      <c r="F804" s="909"/>
      <c r="G804" s="909"/>
      <c r="H804" s="909"/>
      <c r="I804" s="909"/>
      <c r="J804" s="325" t="str">
        <f>IF(基本情報入力シート!M843="","",基本情報入力シート!M843)</f>
        <v/>
      </c>
      <c r="K804" s="325" t="str">
        <f>IF(基本情報入力シート!R843="","",基本情報入力シート!R843)</f>
        <v/>
      </c>
      <c r="L804" s="325" t="str">
        <f>IF(基本情報入力シート!W843="","",基本情報入力シート!W843)</f>
        <v/>
      </c>
      <c r="M804" s="335" t="str">
        <f>IF(基本情報入力シート!X843="","",基本情報入力シート!X843)</f>
        <v/>
      </c>
      <c r="N804" s="339" t="str">
        <f>IF(基本情報入力シート!Y843="","",基本情報入力シート!Y843)</f>
        <v/>
      </c>
      <c r="O804" s="44"/>
      <c r="P804" s="1011"/>
      <c r="Q804" s="1011"/>
      <c r="R804" s="475" t="str">
        <f>IFERROR(IF(OR('別紙様式3-2（４・５月）'!Z806="ベア加算",'別紙様式3-2（４・５月）'!R806=""),"",P804*VLOOKUP(N804,【参考】数式用!$AD$2:$AH$37,MATCH(O804,【参考】数式用!$K$4:$N$4,0)+1,0)),"")</f>
        <v/>
      </c>
      <c r="S804" s="54"/>
      <c r="T804" s="1011"/>
      <c r="U804" s="1011"/>
      <c r="V804" s="483" t="str">
        <f>IFERROR(IF(AND('別紙様式3-2（４・５月）'!O806="",O804&lt;&gt;""),P804,P804*VLOOKUP(AF804,【参考】数式用4!$EY$3:$GF$106,MATCH(N804,【参考】数式用4!$EY$2:$GF$2,0))),"")</f>
        <v/>
      </c>
      <c r="W804" s="44"/>
      <c r="X804" s="464"/>
      <c r="Y804" s="992" t="str">
        <f>IFERROR(IF(OR('別紙様式3-2（４・５月）'!R806="",'別紙様式3-2（４・５月）'!Z806="ベア加算"),"",X804*VLOOKUP(N804,【参考】数式用!$AD$2:$AH$37,MATCH(W804,【参考】数式用!$K$4:$N$4,0)+1,0)),"")</f>
        <v/>
      </c>
      <c r="Z804" s="992"/>
      <c r="AA804" s="54"/>
      <c r="AB804" s="464"/>
      <c r="AC804" s="340" t="str">
        <f>IFERROR(IF(AND('別紙様式3-2（４・５月）'!O806="",W804&lt;&gt;"",W804&lt;&gt;"―"),X804,X804*VLOOKUP(AG804,【参考】数式用4!$EY$3:$GF$106,MATCH(N804,【参考】数式用4!$EY$2:$GF$2,0))),"")</f>
        <v/>
      </c>
      <c r="AD804" s="462" t="str">
        <f t="shared" si="24"/>
        <v/>
      </c>
      <c r="AE804" s="420" t="str">
        <f t="shared" si="25"/>
        <v/>
      </c>
      <c r="AF804" s="333" t="str">
        <f>IF(O804="","",'別紙様式3-2（４・５月）'!O806&amp;'別紙様式3-2（４・５月）'!P806&amp;'別紙様式3-2（４・５月）'!Q806&amp;"から"&amp;O804)</f>
        <v/>
      </c>
      <c r="AG804" s="333" t="str">
        <f>IF(OR(W804="",W804="―"),"",'別紙様式3-2（４・５月）'!O806&amp;'別紙様式3-2（４・５月）'!P806&amp;'別紙様式3-2（４・５月）'!Q806&amp;"から"&amp;W804)</f>
        <v/>
      </c>
      <c r="AH804" s="306"/>
      <c r="AI804" s="306"/>
      <c r="AJ804" s="306"/>
      <c r="AK804" s="306"/>
      <c r="AL804" s="306"/>
      <c r="AM804" s="306"/>
      <c r="AN804" s="306"/>
      <c r="AO804" s="306"/>
    </row>
    <row r="805" spans="1:41" customFormat="1" ht="25" customHeight="1">
      <c r="A805" s="334">
        <v>785</v>
      </c>
      <c r="B805" s="909" t="str">
        <f>IF(基本情報入力シート!C844="","",基本情報入力シート!C844)</f>
        <v/>
      </c>
      <c r="C805" s="909"/>
      <c r="D805" s="909"/>
      <c r="E805" s="909"/>
      <c r="F805" s="909"/>
      <c r="G805" s="909"/>
      <c r="H805" s="909"/>
      <c r="I805" s="909"/>
      <c r="J805" s="325" t="str">
        <f>IF(基本情報入力シート!M844="","",基本情報入力シート!M844)</f>
        <v/>
      </c>
      <c r="K805" s="325" t="str">
        <f>IF(基本情報入力シート!R844="","",基本情報入力シート!R844)</f>
        <v/>
      </c>
      <c r="L805" s="325" t="str">
        <f>IF(基本情報入力シート!W844="","",基本情報入力シート!W844)</f>
        <v/>
      </c>
      <c r="M805" s="335" t="str">
        <f>IF(基本情報入力シート!X844="","",基本情報入力シート!X844)</f>
        <v/>
      </c>
      <c r="N805" s="339" t="str">
        <f>IF(基本情報入力シート!Y844="","",基本情報入力シート!Y844)</f>
        <v/>
      </c>
      <c r="O805" s="44"/>
      <c r="P805" s="1011"/>
      <c r="Q805" s="1011"/>
      <c r="R805" s="475" t="str">
        <f>IFERROR(IF(OR('別紙様式3-2（４・５月）'!Z807="ベア加算",'別紙様式3-2（４・５月）'!R807=""),"",P805*VLOOKUP(N805,【参考】数式用!$AD$2:$AH$37,MATCH(O805,【参考】数式用!$K$4:$N$4,0)+1,0)),"")</f>
        <v/>
      </c>
      <c r="S805" s="54"/>
      <c r="T805" s="1011"/>
      <c r="U805" s="1011"/>
      <c r="V805" s="483" t="str">
        <f>IFERROR(IF(AND('別紙様式3-2（４・５月）'!O807="",O805&lt;&gt;""),P805,P805*VLOOKUP(AF805,【参考】数式用4!$EY$3:$GF$106,MATCH(N805,【参考】数式用4!$EY$2:$GF$2,0))),"")</f>
        <v/>
      </c>
      <c r="W805" s="44"/>
      <c r="X805" s="464"/>
      <c r="Y805" s="992" t="str">
        <f>IFERROR(IF(OR('別紙様式3-2（４・５月）'!R807="",'別紙様式3-2（４・５月）'!Z807="ベア加算"),"",X805*VLOOKUP(N805,【参考】数式用!$AD$2:$AH$37,MATCH(W805,【参考】数式用!$K$4:$N$4,0)+1,0)),"")</f>
        <v/>
      </c>
      <c r="Z805" s="992"/>
      <c r="AA805" s="54"/>
      <c r="AB805" s="464"/>
      <c r="AC805" s="340" t="str">
        <f>IFERROR(IF(AND('別紙様式3-2（４・５月）'!O807="",W805&lt;&gt;"",W805&lt;&gt;"―"),X805,X805*VLOOKUP(AG805,【参考】数式用4!$EY$3:$GF$106,MATCH(N805,【参考】数式用4!$EY$2:$GF$2,0))),"")</f>
        <v/>
      </c>
      <c r="AD805" s="462" t="str">
        <f t="shared" si="24"/>
        <v/>
      </c>
      <c r="AE805" s="420" t="str">
        <f t="shared" si="25"/>
        <v/>
      </c>
      <c r="AF805" s="333" t="str">
        <f>IF(O805="","",'別紙様式3-2（４・５月）'!O807&amp;'別紙様式3-2（４・５月）'!P807&amp;'別紙様式3-2（４・５月）'!Q807&amp;"から"&amp;O805)</f>
        <v/>
      </c>
      <c r="AG805" s="333" t="str">
        <f>IF(OR(W805="",W805="―"),"",'別紙様式3-2（４・５月）'!O807&amp;'別紙様式3-2（４・５月）'!P807&amp;'別紙様式3-2（４・５月）'!Q807&amp;"から"&amp;W805)</f>
        <v/>
      </c>
      <c r="AH805" s="306"/>
      <c r="AI805" s="306"/>
      <c r="AJ805" s="306"/>
      <c r="AK805" s="306"/>
      <c r="AL805" s="306"/>
      <c r="AM805" s="306"/>
      <c r="AN805" s="306"/>
      <c r="AO805" s="306"/>
    </row>
    <row r="806" spans="1:41" customFormat="1" ht="25" customHeight="1">
      <c r="A806" s="334">
        <v>786</v>
      </c>
      <c r="B806" s="909" t="str">
        <f>IF(基本情報入力シート!C845="","",基本情報入力シート!C845)</f>
        <v/>
      </c>
      <c r="C806" s="909"/>
      <c r="D806" s="909"/>
      <c r="E806" s="909"/>
      <c r="F806" s="909"/>
      <c r="G806" s="909"/>
      <c r="H806" s="909"/>
      <c r="I806" s="909"/>
      <c r="J806" s="325" t="str">
        <f>IF(基本情報入力シート!M845="","",基本情報入力シート!M845)</f>
        <v/>
      </c>
      <c r="K806" s="325" t="str">
        <f>IF(基本情報入力シート!R845="","",基本情報入力シート!R845)</f>
        <v/>
      </c>
      <c r="L806" s="325" t="str">
        <f>IF(基本情報入力シート!W845="","",基本情報入力シート!W845)</f>
        <v/>
      </c>
      <c r="M806" s="335" t="str">
        <f>IF(基本情報入力シート!X845="","",基本情報入力シート!X845)</f>
        <v/>
      </c>
      <c r="N806" s="339" t="str">
        <f>IF(基本情報入力シート!Y845="","",基本情報入力シート!Y845)</f>
        <v/>
      </c>
      <c r="O806" s="44"/>
      <c r="P806" s="1011"/>
      <c r="Q806" s="1011"/>
      <c r="R806" s="475" t="str">
        <f>IFERROR(IF(OR('別紙様式3-2（４・５月）'!Z808="ベア加算",'別紙様式3-2（４・５月）'!R808=""),"",P806*VLOOKUP(N806,【参考】数式用!$AD$2:$AH$37,MATCH(O806,【参考】数式用!$K$4:$N$4,0)+1,0)),"")</f>
        <v/>
      </c>
      <c r="S806" s="54"/>
      <c r="T806" s="1011"/>
      <c r="U806" s="1011"/>
      <c r="V806" s="483" t="str">
        <f>IFERROR(IF(AND('別紙様式3-2（４・５月）'!O808="",O806&lt;&gt;""),P806,P806*VLOOKUP(AF806,【参考】数式用4!$EY$3:$GF$106,MATCH(N806,【参考】数式用4!$EY$2:$GF$2,0))),"")</f>
        <v/>
      </c>
      <c r="W806" s="44"/>
      <c r="X806" s="464"/>
      <c r="Y806" s="992" t="str">
        <f>IFERROR(IF(OR('別紙様式3-2（４・５月）'!R808="",'別紙様式3-2（４・５月）'!Z808="ベア加算"),"",X806*VLOOKUP(N806,【参考】数式用!$AD$2:$AH$37,MATCH(W806,【参考】数式用!$K$4:$N$4,0)+1,0)),"")</f>
        <v/>
      </c>
      <c r="Z806" s="992"/>
      <c r="AA806" s="54"/>
      <c r="AB806" s="464"/>
      <c r="AC806" s="340" t="str">
        <f>IFERROR(IF(AND('別紙様式3-2（４・５月）'!O808="",W806&lt;&gt;"",W806&lt;&gt;"―"),X806,X806*VLOOKUP(AG806,【参考】数式用4!$EY$3:$GF$106,MATCH(N806,【参考】数式用4!$EY$2:$GF$2,0))),"")</f>
        <v/>
      </c>
      <c r="AD806" s="462" t="str">
        <f t="shared" si="24"/>
        <v/>
      </c>
      <c r="AE806" s="420" t="str">
        <f t="shared" si="25"/>
        <v/>
      </c>
      <c r="AF806" s="333" t="str">
        <f>IF(O806="","",'別紙様式3-2（４・５月）'!O808&amp;'別紙様式3-2（４・５月）'!P808&amp;'別紙様式3-2（４・５月）'!Q808&amp;"から"&amp;O806)</f>
        <v/>
      </c>
      <c r="AG806" s="333" t="str">
        <f>IF(OR(W806="",W806="―"),"",'別紙様式3-2（４・５月）'!O808&amp;'別紙様式3-2（４・５月）'!P808&amp;'別紙様式3-2（４・５月）'!Q808&amp;"から"&amp;W806)</f>
        <v/>
      </c>
      <c r="AH806" s="306"/>
      <c r="AI806" s="306"/>
      <c r="AJ806" s="306"/>
      <c r="AK806" s="306"/>
      <c r="AL806" s="306"/>
      <c r="AM806" s="306"/>
      <c r="AN806" s="306"/>
      <c r="AO806" s="306"/>
    </row>
    <row r="807" spans="1:41" customFormat="1" ht="25" customHeight="1">
      <c r="A807" s="334">
        <v>787</v>
      </c>
      <c r="B807" s="909" t="str">
        <f>IF(基本情報入力シート!C846="","",基本情報入力シート!C846)</f>
        <v/>
      </c>
      <c r="C807" s="909"/>
      <c r="D807" s="909"/>
      <c r="E807" s="909"/>
      <c r="F807" s="909"/>
      <c r="G807" s="909"/>
      <c r="H807" s="909"/>
      <c r="I807" s="909"/>
      <c r="J807" s="325" t="str">
        <f>IF(基本情報入力シート!M846="","",基本情報入力シート!M846)</f>
        <v/>
      </c>
      <c r="K807" s="325" t="str">
        <f>IF(基本情報入力シート!R846="","",基本情報入力シート!R846)</f>
        <v/>
      </c>
      <c r="L807" s="325" t="str">
        <f>IF(基本情報入力シート!W846="","",基本情報入力シート!W846)</f>
        <v/>
      </c>
      <c r="M807" s="335" t="str">
        <f>IF(基本情報入力シート!X846="","",基本情報入力シート!X846)</f>
        <v/>
      </c>
      <c r="N807" s="339" t="str">
        <f>IF(基本情報入力シート!Y846="","",基本情報入力シート!Y846)</f>
        <v/>
      </c>
      <c r="O807" s="44"/>
      <c r="P807" s="1011"/>
      <c r="Q807" s="1011"/>
      <c r="R807" s="475" t="str">
        <f>IFERROR(IF(OR('別紙様式3-2（４・５月）'!Z809="ベア加算",'別紙様式3-2（４・５月）'!R809=""),"",P807*VLOOKUP(N807,【参考】数式用!$AD$2:$AH$37,MATCH(O807,【参考】数式用!$K$4:$N$4,0)+1,0)),"")</f>
        <v/>
      </c>
      <c r="S807" s="54"/>
      <c r="T807" s="1011"/>
      <c r="U807" s="1011"/>
      <c r="V807" s="483" t="str">
        <f>IFERROR(IF(AND('別紙様式3-2（４・５月）'!O809="",O807&lt;&gt;""),P807,P807*VLOOKUP(AF807,【参考】数式用4!$EY$3:$GF$106,MATCH(N807,【参考】数式用4!$EY$2:$GF$2,0))),"")</f>
        <v/>
      </c>
      <c r="W807" s="44"/>
      <c r="X807" s="464"/>
      <c r="Y807" s="992" t="str">
        <f>IFERROR(IF(OR('別紙様式3-2（４・５月）'!R809="",'別紙様式3-2（４・５月）'!Z809="ベア加算"),"",X807*VLOOKUP(N807,【参考】数式用!$AD$2:$AH$37,MATCH(W807,【参考】数式用!$K$4:$N$4,0)+1,0)),"")</f>
        <v/>
      </c>
      <c r="Z807" s="992"/>
      <c r="AA807" s="54"/>
      <c r="AB807" s="464"/>
      <c r="AC807" s="340" t="str">
        <f>IFERROR(IF(AND('別紙様式3-2（４・５月）'!O809="",W807&lt;&gt;"",W807&lt;&gt;"―"),X807,X807*VLOOKUP(AG807,【参考】数式用4!$EY$3:$GF$106,MATCH(N807,【参考】数式用4!$EY$2:$GF$2,0))),"")</f>
        <v/>
      </c>
      <c r="AD807" s="462" t="str">
        <f t="shared" si="24"/>
        <v/>
      </c>
      <c r="AE807" s="420" t="str">
        <f t="shared" si="25"/>
        <v/>
      </c>
      <c r="AF807" s="333" t="str">
        <f>IF(O807="","",'別紙様式3-2（４・５月）'!O809&amp;'別紙様式3-2（４・５月）'!P809&amp;'別紙様式3-2（４・５月）'!Q809&amp;"から"&amp;O807)</f>
        <v/>
      </c>
      <c r="AG807" s="333" t="str">
        <f>IF(OR(W807="",W807="―"),"",'別紙様式3-2（４・５月）'!O809&amp;'別紙様式3-2（４・５月）'!P809&amp;'別紙様式3-2（４・５月）'!Q809&amp;"から"&amp;W807)</f>
        <v/>
      </c>
      <c r="AH807" s="306"/>
      <c r="AI807" s="306"/>
      <c r="AJ807" s="306"/>
      <c r="AK807" s="306"/>
      <c r="AL807" s="306"/>
      <c r="AM807" s="306"/>
      <c r="AN807" s="306"/>
      <c r="AO807" s="306"/>
    </row>
    <row r="808" spans="1:41" customFormat="1" ht="25" customHeight="1">
      <c r="A808" s="334">
        <v>788</v>
      </c>
      <c r="B808" s="909" t="str">
        <f>IF(基本情報入力シート!C847="","",基本情報入力シート!C847)</f>
        <v/>
      </c>
      <c r="C808" s="909"/>
      <c r="D808" s="909"/>
      <c r="E808" s="909"/>
      <c r="F808" s="909"/>
      <c r="G808" s="909"/>
      <c r="H808" s="909"/>
      <c r="I808" s="909"/>
      <c r="J808" s="325" t="str">
        <f>IF(基本情報入力シート!M847="","",基本情報入力シート!M847)</f>
        <v/>
      </c>
      <c r="K808" s="325" t="str">
        <f>IF(基本情報入力シート!R847="","",基本情報入力シート!R847)</f>
        <v/>
      </c>
      <c r="L808" s="325" t="str">
        <f>IF(基本情報入力シート!W847="","",基本情報入力シート!W847)</f>
        <v/>
      </c>
      <c r="M808" s="335" t="str">
        <f>IF(基本情報入力シート!X847="","",基本情報入力シート!X847)</f>
        <v/>
      </c>
      <c r="N808" s="339" t="str">
        <f>IF(基本情報入力シート!Y847="","",基本情報入力シート!Y847)</f>
        <v/>
      </c>
      <c r="O808" s="44"/>
      <c r="P808" s="1011"/>
      <c r="Q808" s="1011"/>
      <c r="R808" s="475" t="str">
        <f>IFERROR(IF(OR('別紙様式3-2（４・５月）'!Z810="ベア加算",'別紙様式3-2（４・５月）'!R810=""),"",P808*VLOOKUP(N808,【参考】数式用!$AD$2:$AH$37,MATCH(O808,【参考】数式用!$K$4:$N$4,0)+1,0)),"")</f>
        <v/>
      </c>
      <c r="S808" s="54"/>
      <c r="T808" s="1011"/>
      <c r="U808" s="1011"/>
      <c r="V808" s="483" t="str">
        <f>IFERROR(IF(AND('別紙様式3-2（４・５月）'!O810="",O808&lt;&gt;""),P808,P808*VLOOKUP(AF808,【参考】数式用4!$EY$3:$GF$106,MATCH(N808,【参考】数式用4!$EY$2:$GF$2,0))),"")</f>
        <v/>
      </c>
      <c r="W808" s="44"/>
      <c r="X808" s="464"/>
      <c r="Y808" s="992" t="str">
        <f>IFERROR(IF(OR('別紙様式3-2（４・５月）'!R810="",'別紙様式3-2（４・５月）'!Z810="ベア加算"),"",X808*VLOOKUP(N808,【参考】数式用!$AD$2:$AH$37,MATCH(W808,【参考】数式用!$K$4:$N$4,0)+1,0)),"")</f>
        <v/>
      </c>
      <c r="Z808" s="992"/>
      <c r="AA808" s="54"/>
      <c r="AB808" s="464"/>
      <c r="AC808" s="340" t="str">
        <f>IFERROR(IF(AND('別紙様式3-2（４・５月）'!O810="",W808&lt;&gt;"",W808&lt;&gt;"―"),X808,X808*VLOOKUP(AG808,【参考】数式用4!$EY$3:$GF$106,MATCH(N808,【参考】数式用4!$EY$2:$GF$2,0))),"")</f>
        <v/>
      </c>
      <c r="AD808" s="462" t="str">
        <f t="shared" si="24"/>
        <v/>
      </c>
      <c r="AE808" s="420" t="str">
        <f t="shared" si="25"/>
        <v/>
      </c>
      <c r="AF808" s="333" t="str">
        <f>IF(O808="","",'別紙様式3-2（４・５月）'!O810&amp;'別紙様式3-2（４・５月）'!P810&amp;'別紙様式3-2（４・５月）'!Q810&amp;"から"&amp;O808)</f>
        <v/>
      </c>
      <c r="AG808" s="333" t="str">
        <f>IF(OR(W808="",W808="―"),"",'別紙様式3-2（４・５月）'!O810&amp;'別紙様式3-2（４・５月）'!P810&amp;'別紙様式3-2（４・５月）'!Q810&amp;"から"&amp;W808)</f>
        <v/>
      </c>
      <c r="AH808" s="306"/>
      <c r="AI808" s="306"/>
      <c r="AJ808" s="306"/>
      <c r="AK808" s="306"/>
      <c r="AL808" s="306"/>
      <c r="AM808" s="306"/>
      <c r="AN808" s="306"/>
      <c r="AO808" s="306"/>
    </row>
    <row r="809" spans="1:41" customFormat="1" ht="25" customHeight="1">
      <c r="A809" s="334">
        <v>789</v>
      </c>
      <c r="B809" s="909" t="str">
        <f>IF(基本情報入力シート!C848="","",基本情報入力シート!C848)</f>
        <v/>
      </c>
      <c r="C809" s="909"/>
      <c r="D809" s="909"/>
      <c r="E809" s="909"/>
      <c r="F809" s="909"/>
      <c r="G809" s="909"/>
      <c r="H809" s="909"/>
      <c r="I809" s="909"/>
      <c r="J809" s="325" t="str">
        <f>IF(基本情報入力シート!M848="","",基本情報入力シート!M848)</f>
        <v/>
      </c>
      <c r="K809" s="325" t="str">
        <f>IF(基本情報入力シート!R848="","",基本情報入力シート!R848)</f>
        <v/>
      </c>
      <c r="L809" s="325" t="str">
        <f>IF(基本情報入力シート!W848="","",基本情報入力シート!W848)</f>
        <v/>
      </c>
      <c r="M809" s="335" t="str">
        <f>IF(基本情報入力シート!X848="","",基本情報入力シート!X848)</f>
        <v/>
      </c>
      <c r="N809" s="339" t="str">
        <f>IF(基本情報入力シート!Y848="","",基本情報入力シート!Y848)</f>
        <v/>
      </c>
      <c r="O809" s="44"/>
      <c r="P809" s="1011"/>
      <c r="Q809" s="1011"/>
      <c r="R809" s="475" t="str">
        <f>IFERROR(IF(OR('別紙様式3-2（４・５月）'!Z811="ベア加算",'別紙様式3-2（４・５月）'!R811=""),"",P809*VLOOKUP(N809,【参考】数式用!$AD$2:$AH$37,MATCH(O809,【参考】数式用!$K$4:$N$4,0)+1,0)),"")</f>
        <v/>
      </c>
      <c r="S809" s="54"/>
      <c r="T809" s="1011"/>
      <c r="U809" s="1011"/>
      <c r="V809" s="483" t="str">
        <f>IFERROR(IF(AND('別紙様式3-2（４・５月）'!O811="",O809&lt;&gt;""),P809,P809*VLOOKUP(AF809,【参考】数式用4!$EY$3:$GF$106,MATCH(N809,【参考】数式用4!$EY$2:$GF$2,0))),"")</f>
        <v/>
      </c>
      <c r="W809" s="44"/>
      <c r="X809" s="464"/>
      <c r="Y809" s="992" t="str">
        <f>IFERROR(IF(OR('別紙様式3-2（４・５月）'!R811="",'別紙様式3-2（４・５月）'!Z811="ベア加算"),"",X809*VLOOKUP(N809,【参考】数式用!$AD$2:$AH$37,MATCH(W809,【参考】数式用!$K$4:$N$4,0)+1,0)),"")</f>
        <v/>
      </c>
      <c r="Z809" s="992"/>
      <c r="AA809" s="54"/>
      <c r="AB809" s="464"/>
      <c r="AC809" s="340" t="str">
        <f>IFERROR(IF(AND('別紙様式3-2（４・５月）'!O811="",W809&lt;&gt;"",W809&lt;&gt;"―"),X809,X809*VLOOKUP(AG809,【参考】数式用4!$EY$3:$GF$106,MATCH(N809,【参考】数式用4!$EY$2:$GF$2,0))),"")</f>
        <v/>
      </c>
      <c r="AD809" s="462" t="str">
        <f t="shared" si="24"/>
        <v/>
      </c>
      <c r="AE809" s="420" t="str">
        <f t="shared" si="25"/>
        <v/>
      </c>
      <c r="AF809" s="333" t="str">
        <f>IF(O809="","",'別紙様式3-2（４・５月）'!O811&amp;'別紙様式3-2（４・５月）'!P811&amp;'別紙様式3-2（４・５月）'!Q811&amp;"から"&amp;O809)</f>
        <v/>
      </c>
      <c r="AG809" s="333" t="str">
        <f>IF(OR(W809="",W809="―"),"",'別紙様式3-2（４・５月）'!O811&amp;'別紙様式3-2（４・５月）'!P811&amp;'別紙様式3-2（４・５月）'!Q811&amp;"から"&amp;W809)</f>
        <v/>
      </c>
      <c r="AH809" s="306"/>
      <c r="AI809" s="306"/>
      <c r="AJ809" s="306"/>
      <c r="AK809" s="306"/>
      <c r="AL809" s="306"/>
      <c r="AM809" s="306"/>
      <c r="AN809" s="306"/>
      <c r="AO809" s="306"/>
    </row>
    <row r="810" spans="1:41" customFormat="1" ht="25" customHeight="1">
      <c r="A810" s="334">
        <v>790</v>
      </c>
      <c r="B810" s="909" t="str">
        <f>IF(基本情報入力シート!C849="","",基本情報入力シート!C849)</f>
        <v/>
      </c>
      <c r="C810" s="909"/>
      <c r="D810" s="909"/>
      <c r="E810" s="909"/>
      <c r="F810" s="909"/>
      <c r="G810" s="909"/>
      <c r="H810" s="909"/>
      <c r="I810" s="909"/>
      <c r="J810" s="325" t="str">
        <f>IF(基本情報入力シート!M849="","",基本情報入力シート!M849)</f>
        <v/>
      </c>
      <c r="K810" s="325" t="str">
        <f>IF(基本情報入力シート!R849="","",基本情報入力シート!R849)</f>
        <v/>
      </c>
      <c r="L810" s="325" t="str">
        <f>IF(基本情報入力シート!W849="","",基本情報入力シート!W849)</f>
        <v/>
      </c>
      <c r="M810" s="335" t="str">
        <f>IF(基本情報入力シート!X849="","",基本情報入力シート!X849)</f>
        <v/>
      </c>
      <c r="N810" s="339" t="str">
        <f>IF(基本情報入力シート!Y849="","",基本情報入力シート!Y849)</f>
        <v/>
      </c>
      <c r="O810" s="44"/>
      <c r="P810" s="1011"/>
      <c r="Q810" s="1011"/>
      <c r="R810" s="475" t="str">
        <f>IFERROR(IF(OR('別紙様式3-2（４・５月）'!Z812="ベア加算",'別紙様式3-2（４・５月）'!R812=""),"",P810*VLOOKUP(N810,【参考】数式用!$AD$2:$AH$37,MATCH(O810,【参考】数式用!$K$4:$N$4,0)+1,0)),"")</f>
        <v/>
      </c>
      <c r="S810" s="54"/>
      <c r="T810" s="1011"/>
      <c r="U810" s="1011"/>
      <c r="V810" s="483" t="str">
        <f>IFERROR(IF(AND('別紙様式3-2（４・５月）'!O812="",O810&lt;&gt;""),P810,P810*VLOOKUP(AF810,【参考】数式用4!$EY$3:$GF$106,MATCH(N810,【参考】数式用4!$EY$2:$GF$2,0))),"")</f>
        <v/>
      </c>
      <c r="W810" s="44"/>
      <c r="X810" s="464"/>
      <c r="Y810" s="992" t="str">
        <f>IFERROR(IF(OR('別紙様式3-2（４・５月）'!R812="",'別紙様式3-2（４・５月）'!Z812="ベア加算"),"",X810*VLOOKUP(N810,【参考】数式用!$AD$2:$AH$37,MATCH(W810,【参考】数式用!$K$4:$N$4,0)+1,0)),"")</f>
        <v/>
      </c>
      <c r="Z810" s="992"/>
      <c r="AA810" s="54"/>
      <c r="AB810" s="464"/>
      <c r="AC810" s="340" t="str">
        <f>IFERROR(IF(AND('別紙様式3-2（４・５月）'!O812="",W810&lt;&gt;"",W810&lt;&gt;"―"),X810,X810*VLOOKUP(AG810,【参考】数式用4!$EY$3:$GF$106,MATCH(N810,【参考】数式用4!$EY$2:$GF$2,0))),"")</f>
        <v/>
      </c>
      <c r="AD810" s="462" t="str">
        <f t="shared" si="24"/>
        <v/>
      </c>
      <c r="AE810" s="420" t="str">
        <f t="shared" si="25"/>
        <v/>
      </c>
      <c r="AF810" s="333" t="str">
        <f>IF(O810="","",'別紙様式3-2（４・５月）'!O812&amp;'別紙様式3-2（４・５月）'!P812&amp;'別紙様式3-2（４・５月）'!Q812&amp;"から"&amp;O810)</f>
        <v/>
      </c>
      <c r="AG810" s="333" t="str">
        <f>IF(OR(W810="",W810="―"),"",'別紙様式3-2（４・５月）'!O812&amp;'別紙様式3-2（４・５月）'!P812&amp;'別紙様式3-2（４・５月）'!Q812&amp;"から"&amp;W810)</f>
        <v/>
      </c>
      <c r="AH810" s="306"/>
      <c r="AI810" s="306"/>
      <c r="AJ810" s="306"/>
      <c r="AK810" s="306"/>
      <c r="AL810" s="306"/>
      <c r="AM810" s="306"/>
      <c r="AN810" s="306"/>
      <c r="AO810" s="306"/>
    </row>
    <row r="811" spans="1:41" customFormat="1" ht="25" customHeight="1">
      <c r="A811" s="334">
        <v>791</v>
      </c>
      <c r="B811" s="909" t="str">
        <f>IF(基本情報入力シート!C850="","",基本情報入力シート!C850)</f>
        <v/>
      </c>
      <c r="C811" s="909"/>
      <c r="D811" s="909"/>
      <c r="E811" s="909"/>
      <c r="F811" s="909"/>
      <c r="G811" s="909"/>
      <c r="H811" s="909"/>
      <c r="I811" s="909"/>
      <c r="J811" s="325" t="str">
        <f>IF(基本情報入力シート!M850="","",基本情報入力シート!M850)</f>
        <v/>
      </c>
      <c r="K811" s="325" t="str">
        <f>IF(基本情報入力シート!R850="","",基本情報入力シート!R850)</f>
        <v/>
      </c>
      <c r="L811" s="325" t="str">
        <f>IF(基本情報入力シート!W850="","",基本情報入力シート!W850)</f>
        <v/>
      </c>
      <c r="M811" s="335" t="str">
        <f>IF(基本情報入力シート!X850="","",基本情報入力シート!X850)</f>
        <v/>
      </c>
      <c r="N811" s="339" t="str">
        <f>IF(基本情報入力シート!Y850="","",基本情報入力シート!Y850)</f>
        <v/>
      </c>
      <c r="O811" s="44"/>
      <c r="P811" s="1011"/>
      <c r="Q811" s="1011"/>
      <c r="R811" s="475" t="str">
        <f>IFERROR(IF(OR('別紙様式3-2（４・５月）'!Z813="ベア加算",'別紙様式3-2（４・５月）'!R813=""),"",P811*VLOOKUP(N811,【参考】数式用!$AD$2:$AH$37,MATCH(O811,【参考】数式用!$K$4:$N$4,0)+1,0)),"")</f>
        <v/>
      </c>
      <c r="S811" s="54"/>
      <c r="T811" s="1011"/>
      <c r="U811" s="1011"/>
      <c r="V811" s="483" t="str">
        <f>IFERROR(IF(AND('別紙様式3-2（４・５月）'!O813="",O811&lt;&gt;""),P811,P811*VLOOKUP(AF811,【参考】数式用4!$EY$3:$GF$106,MATCH(N811,【参考】数式用4!$EY$2:$GF$2,0))),"")</f>
        <v/>
      </c>
      <c r="W811" s="44"/>
      <c r="X811" s="464"/>
      <c r="Y811" s="992" t="str">
        <f>IFERROR(IF(OR('別紙様式3-2（４・５月）'!R813="",'別紙様式3-2（４・５月）'!Z813="ベア加算"),"",X811*VLOOKUP(N811,【参考】数式用!$AD$2:$AH$37,MATCH(W811,【参考】数式用!$K$4:$N$4,0)+1,0)),"")</f>
        <v/>
      </c>
      <c r="Z811" s="992"/>
      <c r="AA811" s="54"/>
      <c r="AB811" s="464"/>
      <c r="AC811" s="340" t="str">
        <f>IFERROR(IF(AND('別紙様式3-2（４・５月）'!O813="",W811&lt;&gt;"",W811&lt;&gt;"―"),X811,X811*VLOOKUP(AG811,【参考】数式用4!$EY$3:$GF$106,MATCH(N811,【参考】数式用4!$EY$2:$GF$2,0))),"")</f>
        <v/>
      </c>
      <c r="AD811" s="462" t="str">
        <f t="shared" si="24"/>
        <v/>
      </c>
      <c r="AE811" s="420" t="str">
        <f t="shared" si="25"/>
        <v/>
      </c>
      <c r="AF811" s="333" t="str">
        <f>IF(O811="","",'別紙様式3-2（４・５月）'!O813&amp;'別紙様式3-2（４・５月）'!P813&amp;'別紙様式3-2（４・５月）'!Q813&amp;"から"&amp;O811)</f>
        <v/>
      </c>
      <c r="AG811" s="333" t="str">
        <f>IF(OR(W811="",W811="―"),"",'別紙様式3-2（４・５月）'!O813&amp;'別紙様式3-2（４・５月）'!P813&amp;'別紙様式3-2（４・５月）'!Q813&amp;"から"&amp;W811)</f>
        <v/>
      </c>
      <c r="AH811" s="306"/>
      <c r="AI811" s="306"/>
      <c r="AJ811" s="306"/>
      <c r="AK811" s="306"/>
      <c r="AL811" s="306"/>
      <c r="AM811" s="306"/>
      <c r="AN811" s="306"/>
      <c r="AO811" s="306"/>
    </row>
    <row r="812" spans="1:41" customFormat="1" ht="25" customHeight="1">
      <c r="A812" s="334">
        <v>792</v>
      </c>
      <c r="B812" s="909" t="str">
        <f>IF(基本情報入力シート!C851="","",基本情報入力シート!C851)</f>
        <v/>
      </c>
      <c r="C812" s="909"/>
      <c r="D812" s="909"/>
      <c r="E812" s="909"/>
      <c r="F812" s="909"/>
      <c r="G812" s="909"/>
      <c r="H812" s="909"/>
      <c r="I812" s="909"/>
      <c r="J812" s="325" t="str">
        <f>IF(基本情報入力シート!M851="","",基本情報入力シート!M851)</f>
        <v/>
      </c>
      <c r="K812" s="325" t="str">
        <f>IF(基本情報入力シート!R851="","",基本情報入力シート!R851)</f>
        <v/>
      </c>
      <c r="L812" s="325" t="str">
        <f>IF(基本情報入力シート!W851="","",基本情報入力シート!W851)</f>
        <v/>
      </c>
      <c r="M812" s="335" t="str">
        <f>IF(基本情報入力シート!X851="","",基本情報入力シート!X851)</f>
        <v/>
      </c>
      <c r="N812" s="339" t="str">
        <f>IF(基本情報入力シート!Y851="","",基本情報入力シート!Y851)</f>
        <v/>
      </c>
      <c r="O812" s="44"/>
      <c r="P812" s="1011"/>
      <c r="Q812" s="1011"/>
      <c r="R812" s="475" t="str">
        <f>IFERROR(IF(OR('別紙様式3-2（４・５月）'!Z814="ベア加算",'別紙様式3-2（４・５月）'!R814=""),"",P812*VLOOKUP(N812,【参考】数式用!$AD$2:$AH$37,MATCH(O812,【参考】数式用!$K$4:$N$4,0)+1,0)),"")</f>
        <v/>
      </c>
      <c r="S812" s="54"/>
      <c r="T812" s="1011"/>
      <c r="U812" s="1011"/>
      <c r="V812" s="483" t="str">
        <f>IFERROR(IF(AND('別紙様式3-2（４・５月）'!O814="",O812&lt;&gt;""),P812,P812*VLOOKUP(AF812,【参考】数式用4!$EY$3:$GF$106,MATCH(N812,【参考】数式用4!$EY$2:$GF$2,0))),"")</f>
        <v/>
      </c>
      <c r="W812" s="44"/>
      <c r="X812" s="464"/>
      <c r="Y812" s="992" t="str">
        <f>IFERROR(IF(OR('別紙様式3-2（４・５月）'!R814="",'別紙様式3-2（４・５月）'!Z814="ベア加算"),"",X812*VLOOKUP(N812,【参考】数式用!$AD$2:$AH$37,MATCH(W812,【参考】数式用!$K$4:$N$4,0)+1,0)),"")</f>
        <v/>
      </c>
      <c r="Z812" s="992"/>
      <c r="AA812" s="54"/>
      <c r="AB812" s="464"/>
      <c r="AC812" s="340" t="str">
        <f>IFERROR(IF(AND('別紙様式3-2（４・５月）'!O814="",W812&lt;&gt;"",W812&lt;&gt;"―"),X812,X812*VLOOKUP(AG812,【参考】数式用4!$EY$3:$GF$106,MATCH(N812,【参考】数式用4!$EY$2:$GF$2,0))),"")</f>
        <v/>
      </c>
      <c r="AD812" s="462" t="str">
        <f t="shared" si="24"/>
        <v/>
      </c>
      <c r="AE812" s="420" t="str">
        <f t="shared" si="25"/>
        <v/>
      </c>
      <c r="AF812" s="333" t="str">
        <f>IF(O812="","",'別紙様式3-2（４・５月）'!O814&amp;'別紙様式3-2（４・５月）'!P814&amp;'別紙様式3-2（４・５月）'!Q814&amp;"から"&amp;O812)</f>
        <v/>
      </c>
      <c r="AG812" s="333" t="str">
        <f>IF(OR(W812="",W812="―"),"",'別紙様式3-2（４・５月）'!O814&amp;'別紙様式3-2（４・５月）'!P814&amp;'別紙様式3-2（４・５月）'!Q814&amp;"から"&amp;W812)</f>
        <v/>
      </c>
      <c r="AH812" s="306"/>
      <c r="AI812" s="306"/>
      <c r="AJ812" s="306"/>
      <c r="AK812" s="306"/>
      <c r="AL812" s="306"/>
      <c r="AM812" s="306"/>
      <c r="AN812" s="306"/>
      <c r="AO812" s="306"/>
    </row>
    <row r="813" spans="1:41" customFormat="1" ht="25" customHeight="1">
      <c r="A813" s="334">
        <v>793</v>
      </c>
      <c r="B813" s="909" t="str">
        <f>IF(基本情報入力シート!C852="","",基本情報入力シート!C852)</f>
        <v/>
      </c>
      <c r="C813" s="909"/>
      <c r="D813" s="909"/>
      <c r="E813" s="909"/>
      <c r="F813" s="909"/>
      <c r="G813" s="909"/>
      <c r="H813" s="909"/>
      <c r="I813" s="909"/>
      <c r="J813" s="325" t="str">
        <f>IF(基本情報入力シート!M852="","",基本情報入力シート!M852)</f>
        <v/>
      </c>
      <c r="K813" s="325" t="str">
        <f>IF(基本情報入力シート!R852="","",基本情報入力シート!R852)</f>
        <v/>
      </c>
      <c r="L813" s="325" t="str">
        <f>IF(基本情報入力シート!W852="","",基本情報入力シート!W852)</f>
        <v/>
      </c>
      <c r="M813" s="335" t="str">
        <f>IF(基本情報入力シート!X852="","",基本情報入力シート!X852)</f>
        <v/>
      </c>
      <c r="N813" s="339" t="str">
        <f>IF(基本情報入力シート!Y852="","",基本情報入力シート!Y852)</f>
        <v/>
      </c>
      <c r="O813" s="44"/>
      <c r="P813" s="1011"/>
      <c r="Q813" s="1011"/>
      <c r="R813" s="475" t="str">
        <f>IFERROR(IF(OR('別紙様式3-2（４・５月）'!Z815="ベア加算",'別紙様式3-2（４・５月）'!R815=""),"",P813*VLOOKUP(N813,【参考】数式用!$AD$2:$AH$37,MATCH(O813,【参考】数式用!$K$4:$N$4,0)+1,0)),"")</f>
        <v/>
      </c>
      <c r="S813" s="54"/>
      <c r="T813" s="1011"/>
      <c r="U813" s="1011"/>
      <c r="V813" s="483" t="str">
        <f>IFERROR(IF(AND('別紙様式3-2（４・５月）'!O815="",O813&lt;&gt;""),P813,P813*VLOOKUP(AF813,【参考】数式用4!$EY$3:$GF$106,MATCH(N813,【参考】数式用4!$EY$2:$GF$2,0))),"")</f>
        <v/>
      </c>
      <c r="W813" s="44"/>
      <c r="X813" s="464"/>
      <c r="Y813" s="992" t="str">
        <f>IFERROR(IF(OR('別紙様式3-2（４・５月）'!R815="",'別紙様式3-2（４・５月）'!Z815="ベア加算"),"",X813*VLOOKUP(N813,【参考】数式用!$AD$2:$AH$37,MATCH(W813,【参考】数式用!$K$4:$N$4,0)+1,0)),"")</f>
        <v/>
      </c>
      <c r="Z813" s="992"/>
      <c r="AA813" s="54"/>
      <c r="AB813" s="464"/>
      <c r="AC813" s="340" t="str">
        <f>IFERROR(IF(AND('別紙様式3-2（４・５月）'!O815="",W813&lt;&gt;"",W813&lt;&gt;"―"),X813,X813*VLOOKUP(AG813,【参考】数式用4!$EY$3:$GF$106,MATCH(N813,【参考】数式用4!$EY$2:$GF$2,0))),"")</f>
        <v/>
      </c>
      <c r="AD813" s="462" t="str">
        <f t="shared" si="24"/>
        <v/>
      </c>
      <c r="AE813" s="420" t="str">
        <f t="shared" si="25"/>
        <v/>
      </c>
      <c r="AF813" s="333" t="str">
        <f>IF(O813="","",'別紙様式3-2（４・５月）'!O815&amp;'別紙様式3-2（４・５月）'!P815&amp;'別紙様式3-2（４・５月）'!Q815&amp;"から"&amp;O813)</f>
        <v/>
      </c>
      <c r="AG813" s="333" t="str">
        <f>IF(OR(W813="",W813="―"),"",'別紙様式3-2（４・５月）'!O815&amp;'別紙様式3-2（４・５月）'!P815&amp;'別紙様式3-2（４・５月）'!Q815&amp;"から"&amp;W813)</f>
        <v/>
      </c>
      <c r="AH813" s="306"/>
      <c r="AI813" s="306"/>
      <c r="AJ813" s="306"/>
      <c r="AK813" s="306"/>
      <c r="AL813" s="306"/>
      <c r="AM813" s="306"/>
      <c r="AN813" s="306"/>
      <c r="AO813" s="306"/>
    </row>
    <row r="814" spans="1:41" s="324" customFormat="1" ht="25" customHeight="1">
      <c r="A814" s="469" t="s">
        <v>291</v>
      </c>
      <c r="B814" s="909" t="str">
        <f>IF(基本情報入力シート!C853="","",基本情報入力シート!C853)</f>
        <v/>
      </c>
      <c r="C814" s="909"/>
      <c r="D814" s="909"/>
      <c r="E814" s="909"/>
      <c r="F814" s="909"/>
      <c r="G814" s="909"/>
      <c r="H814" s="909"/>
      <c r="I814" s="909"/>
      <c r="J814" s="325" t="str">
        <f>IF(基本情報入力シート!M853="","",基本情報入力シート!M853)</f>
        <v/>
      </c>
      <c r="K814" s="325" t="str">
        <f>IF(基本情報入力シート!R853="","",基本情報入力シート!R853)</f>
        <v/>
      </c>
      <c r="L814" s="325" t="str">
        <f>IF(基本情報入力シート!W853="","",基本情報入力シート!W853)</f>
        <v/>
      </c>
      <c r="M814" s="335" t="str">
        <f>IF(基本情報入力シート!X853="","",基本情報入力シート!X853)</f>
        <v/>
      </c>
      <c r="N814" s="339" t="str">
        <f>IF(基本情報入力シート!Y853="","",基本情報入力シート!Y853)</f>
        <v/>
      </c>
      <c r="O814" s="44"/>
      <c r="P814" s="1011"/>
      <c r="Q814" s="1011"/>
      <c r="R814" s="475" t="str">
        <f>IFERROR(IF(OR('別紙様式3-2（４・５月）'!Z816="ベア加算",'別紙様式3-2（４・５月）'!R816=""),"",P814*VLOOKUP(N814,【参考】数式用!$AD$2:$AH$37,MATCH(O814,【参考】数式用!$K$4:$N$4,0)+1,0)),"")</f>
        <v/>
      </c>
      <c r="S814" s="54"/>
      <c r="T814" s="1011"/>
      <c r="U814" s="1011"/>
      <c r="V814" s="483" t="str">
        <f>IFERROR(IF(AND('別紙様式3-2（４・５月）'!O816="",O814&lt;&gt;""),P814,P814*VLOOKUP(AF814,【参考】数式用4!$EY$3:$GF$106,MATCH(N814,【参考】数式用4!$EY$2:$GF$2,0))),"")</f>
        <v/>
      </c>
      <c r="W814" s="44"/>
      <c r="X814" s="464"/>
      <c r="Y814" s="992" t="str">
        <f>IFERROR(IF(OR('別紙様式3-2（４・５月）'!R816="",'別紙様式3-2（４・５月）'!Z816="ベア加算"),"",X814*VLOOKUP(N814,【参考】数式用!$AD$2:$AH$37,MATCH(W814,【参考】数式用!$K$4:$N$4,0)+1,0)),"")</f>
        <v/>
      </c>
      <c r="Z814" s="992"/>
      <c r="AA814" s="54"/>
      <c r="AB814" s="464"/>
      <c r="AC814" s="340" t="str">
        <f>IFERROR(IF(AND('別紙様式3-2（４・５月）'!O816="",W814&lt;&gt;"",W814&lt;&gt;"―"),X814,X814*VLOOKUP(AG814,【参考】数式用4!$EY$3:$GF$106,MATCH(N814,【参考】数式用4!$EY$2:$GF$2,0))),"")</f>
        <v/>
      </c>
      <c r="AD814" s="462" t="str">
        <f t="shared" si="24"/>
        <v/>
      </c>
      <c r="AE814" s="420" t="str">
        <f t="shared" si="25"/>
        <v/>
      </c>
      <c r="AF814" s="419" t="str">
        <f>IF(O814="","",'別紙様式3-2（４・５月）'!O816&amp;'別紙様式3-2（４・５月）'!P816&amp;'別紙様式3-2（４・５月）'!Q816&amp;"から"&amp;O814)</f>
        <v/>
      </c>
      <c r="AG814" s="333" t="str">
        <f>IF(OR(W814="",W814="―"),"",'別紙様式3-2（４・５月）'!O816&amp;'別紙様式3-2（４・５月）'!P816&amp;'別紙様式3-2（４・５月）'!Q816&amp;"から"&amp;W814)</f>
        <v/>
      </c>
    </row>
    <row r="815" spans="1:41" ht="25" customHeight="1">
      <c r="A815" s="334">
        <v>794</v>
      </c>
      <c r="B815" s="909" t="str">
        <f>IF(基本情報入力シート!C854="","",基本情報入力シート!C854)</f>
        <v/>
      </c>
      <c r="C815" s="909"/>
      <c r="D815" s="909"/>
      <c r="E815" s="909"/>
      <c r="F815" s="909"/>
      <c r="G815" s="909"/>
      <c r="H815" s="909"/>
      <c r="I815" s="909"/>
      <c r="J815" s="325" t="str">
        <f>IF(基本情報入力シート!M854="","",基本情報入力シート!M854)</f>
        <v/>
      </c>
      <c r="K815" s="325" t="str">
        <f>IF(基本情報入力シート!R854="","",基本情報入力シート!R854)</f>
        <v/>
      </c>
      <c r="L815" s="325" t="str">
        <f>IF(基本情報入力シート!W854="","",基本情報入力シート!W854)</f>
        <v/>
      </c>
      <c r="M815" s="335" t="str">
        <f>IF(基本情報入力シート!X854="","",基本情報入力シート!X854)</f>
        <v/>
      </c>
      <c r="N815" s="339" t="str">
        <f>IF(基本情報入力シート!Y854="","",基本情報入力シート!Y854)</f>
        <v/>
      </c>
      <c r="O815" s="44"/>
      <c r="P815" s="1011"/>
      <c r="Q815" s="1011"/>
      <c r="R815" s="475" t="str">
        <f>IFERROR(IF(OR('別紙様式3-2（４・５月）'!Z817="ベア加算",'別紙様式3-2（４・５月）'!R817=""),"",P815*VLOOKUP(N815,【参考】数式用!$AD$2:$AH$37,MATCH(O815,【参考】数式用!$K$4:$N$4,0)+1,0)),"")</f>
        <v/>
      </c>
      <c r="S815" s="54"/>
      <c r="T815" s="1011"/>
      <c r="U815" s="1011"/>
      <c r="V815" s="483" t="str">
        <f>IFERROR(IF(AND('別紙様式3-2（４・５月）'!O817="",O815&lt;&gt;""),P815,P815*VLOOKUP(AF815,【参考】数式用4!$EY$3:$GF$106,MATCH(N815,【参考】数式用4!$EY$2:$GF$2,0))),"")</f>
        <v/>
      </c>
      <c r="W815" s="44"/>
      <c r="X815" s="464"/>
      <c r="Y815" s="992" t="str">
        <f>IFERROR(IF(OR('別紙様式3-2（４・５月）'!R817="",'別紙様式3-2（４・５月）'!Z817="ベア加算"),"",X815*VLOOKUP(N815,【参考】数式用!$AD$2:$AH$37,MATCH(W815,【参考】数式用!$K$4:$N$4,0)+1,0)),"")</f>
        <v/>
      </c>
      <c r="Z815" s="992"/>
      <c r="AA815" s="54"/>
      <c r="AB815" s="464"/>
      <c r="AC815" s="340" t="str">
        <f>IFERROR(IF(AND('別紙様式3-2（４・５月）'!O817="",W815&lt;&gt;"",W815&lt;&gt;"―"),X815,X815*VLOOKUP(AG815,【参考】数式用4!$EY$3:$GF$106,MATCH(N815,【参考】数式用4!$EY$2:$GF$2,0))),"")</f>
        <v/>
      </c>
      <c r="AD815" s="462" t="str">
        <f t="shared" si="24"/>
        <v/>
      </c>
      <c r="AE815" s="420" t="str">
        <f t="shared" si="25"/>
        <v/>
      </c>
      <c r="AF815" s="419" t="str">
        <f>IF(O815="","",'別紙様式3-2（４・５月）'!O817&amp;'別紙様式3-2（４・５月）'!P817&amp;'別紙様式3-2（４・５月）'!Q817&amp;"から"&amp;O815)</f>
        <v/>
      </c>
      <c r="AG815" s="333" t="str">
        <f>IF(OR(W815="",W815="―"),"",'別紙様式3-2（４・５月）'!O817&amp;'別紙様式3-2（４・５月）'!P817&amp;'別紙様式3-2（４・５月）'!Q817&amp;"から"&amp;W815)</f>
        <v/>
      </c>
    </row>
    <row r="816" spans="1:41" ht="25" customHeight="1">
      <c r="A816" s="334">
        <v>795</v>
      </c>
      <c r="B816" s="909" t="str">
        <f>IF(基本情報入力シート!C855="","",基本情報入力シート!C855)</f>
        <v/>
      </c>
      <c r="C816" s="909"/>
      <c r="D816" s="909"/>
      <c r="E816" s="909"/>
      <c r="F816" s="909"/>
      <c r="G816" s="909"/>
      <c r="H816" s="909"/>
      <c r="I816" s="909"/>
      <c r="J816" s="325" t="str">
        <f>IF(基本情報入力シート!M855="","",基本情報入力シート!M855)</f>
        <v/>
      </c>
      <c r="K816" s="325" t="str">
        <f>IF(基本情報入力シート!R855="","",基本情報入力シート!R855)</f>
        <v/>
      </c>
      <c r="L816" s="325" t="str">
        <f>IF(基本情報入力シート!W855="","",基本情報入力シート!W855)</f>
        <v/>
      </c>
      <c r="M816" s="335" t="str">
        <f>IF(基本情報入力シート!X855="","",基本情報入力シート!X855)</f>
        <v/>
      </c>
      <c r="N816" s="339" t="str">
        <f>IF(基本情報入力シート!Y855="","",基本情報入力シート!Y855)</f>
        <v/>
      </c>
      <c r="O816" s="44"/>
      <c r="P816" s="1011"/>
      <c r="Q816" s="1011"/>
      <c r="R816" s="475" t="str">
        <f>IFERROR(IF(OR('別紙様式3-2（４・５月）'!Z818="ベア加算",'別紙様式3-2（４・５月）'!R818=""),"",P816*VLOOKUP(N816,【参考】数式用!$AD$2:$AH$37,MATCH(O816,【参考】数式用!$K$4:$N$4,0)+1,0)),"")</f>
        <v/>
      </c>
      <c r="S816" s="54"/>
      <c r="T816" s="1011"/>
      <c r="U816" s="1011"/>
      <c r="V816" s="483" t="str">
        <f>IFERROR(IF(AND('別紙様式3-2（４・５月）'!O818="",O816&lt;&gt;""),P816,P816*VLOOKUP(AF816,【参考】数式用4!$EY$3:$GF$106,MATCH(N816,【参考】数式用4!$EY$2:$GF$2,0))),"")</f>
        <v/>
      </c>
      <c r="W816" s="44"/>
      <c r="X816" s="464"/>
      <c r="Y816" s="992" t="str">
        <f>IFERROR(IF(OR('別紙様式3-2（４・５月）'!R818="",'別紙様式3-2（４・５月）'!Z818="ベア加算"),"",X816*VLOOKUP(N816,【参考】数式用!$AD$2:$AH$37,MATCH(W816,【参考】数式用!$K$4:$N$4,0)+1,0)),"")</f>
        <v/>
      </c>
      <c r="Z816" s="992"/>
      <c r="AA816" s="54"/>
      <c r="AB816" s="464"/>
      <c r="AC816" s="340" t="str">
        <f>IFERROR(IF(AND('別紙様式3-2（４・５月）'!O818="",W816&lt;&gt;"",W816&lt;&gt;"―"),X816,X816*VLOOKUP(AG816,【参考】数式用4!$EY$3:$GF$106,MATCH(N816,【参考】数式用4!$EY$2:$GF$2,0))),"")</f>
        <v/>
      </c>
      <c r="AD816" s="462" t="str">
        <f t="shared" si="24"/>
        <v/>
      </c>
      <c r="AE816" s="420" t="str">
        <f t="shared" si="25"/>
        <v/>
      </c>
      <c r="AF816" s="419" t="str">
        <f>IF(O816="","",'別紙様式3-2（４・５月）'!O818&amp;'別紙様式3-2（４・５月）'!P818&amp;'別紙様式3-2（４・５月）'!Q818&amp;"から"&amp;O816)</f>
        <v/>
      </c>
      <c r="AG816" s="333" t="str">
        <f>IF(OR(W816="",W816="―"),"",'別紙様式3-2（４・５月）'!O818&amp;'別紙様式3-2（４・５月）'!P818&amp;'別紙様式3-2（４・５月）'!Q818&amp;"から"&amp;W816)</f>
        <v/>
      </c>
    </row>
    <row r="817" spans="1:41" ht="25" customHeight="1">
      <c r="A817" s="334">
        <v>796</v>
      </c>
      <c r="B817" s="909" t="str">
        <f>IF(基本情報入力シート!C856="","",基本情報入力シート!C856)</f>
        <v/>
      </c>
      <c r="C817" s="909"/>
      <c r="D817" s="909"/>
      <c r="E817" s="909"/>
      <c r="F817" s="909"/>
      <c r="G817" s="909"/>
      <c r="H817" s="909"/>
      <c r="I817" s="909"/>
      <c r="J817" s="325" t="str">
        <f>IF(基本情報入力シート!M856="","",基本情報入力シート!M856)</f>
        <v/>
      </c>
      <c r="K817" s="325" t="str">
        <f>IF(基本情報入力シート!R856="","",基本情報入力シート!R856)</f>
        <v/>
      </c>
      <c r="L817" s="325" t="str">
        <f>IF(基本情報入力シート!W856="","",基本情報入力シート!W856)</f>
        <v/>
      </c>
      <c r="M817" s="335" t="str">
        <f>IF(基本情報入力シート!X856="","",基本情報入力シート!X856)</f>
        <v/>
      </c>
      <c r="N817" s="339" t="str">
        <f>IF(基本情報入力シート!Y856="","",基本情報入力シート!Y856)</f>
        <v/>
      </c>
      <c r="O817" s="44"/>
      <c r="P817" s="1011"/>
      <c r="Q817" s="1011"/>
      <c r="R817" s="475" t="str">
        <f>IFERROR(IF(OR('別紙様式3-2（４・５月）'!Z819="ベア加算",'別紙様式3-2（４・５月）'!R819=""),"",P817*VLOOKUP(N817,【参考】数式用!$AD$2:$AH$37,MATCH(O817,【参考】数式用!$K$4:$N$4,0)+1,0)),"")</f>
        <v/>
      </c>
      <c r="S817" s="54"/>
      <c r="T817" s="1011"/>
      <c r="U817" s="1011"/>
      <c r="V817" s="483" t="str">
        <f>IFERROR(IF(AND('別紙様式3-2（４・５月）'!O819="",O817&lt;&gt;""),P817,P817*VLOOKUP(AF817,【参考】数式用4!$EY$3:$GF$106,MATCH(N817,【参考】数式用4!$EY$2:$GF$2,0))),"")</f>
        <v/>
      </c>
      <c r="W817" s="44"/>
      <c r="X817" s="464"/>
      <c r="Y817" s="992" t="str">
        <f>IFERROR(IF(OR('別紙様式3-2（４・５月）'!R819="",'別紙様式3-2（４・５月）'!Z819="ベア加算"),"",X817*VLOOKUP(N817,【参考】数式用!$AD$2:$AH$37,MATCH(W817,【参考】数式用!$K$4:$N$4,0)+1,0)),"")</f>
        <v/>
      </c>
      <c r="Z817" s="992"/>
      <c r="AA817" s="54"/>
      <c r="AB817" s="464"/>
      <c r="AC817" s="340" t="str">
        <f>IFERROR(IF(AND('別紙様式3-2（４・５月）'!O819="",W817&lt;&gt;"",W817&lt;&gt;"―"),X817,X817*VLOOKUP(AG817,【参考】数式用4!$EY$3:$GF$106,MATCH(N817,【参考】数式用4!$EY$2:$GF$2,0))),"")</f>
        <v/>
      </c>
      <c r="AD817" s="462" t="str">
        <f t="shared" si="24"/>
        <v/>
      </c>
      <c r="AE817" s="420" t="str">
        <f t="shared" si="25"/>
        <v/>
      </c>
      <c r="AF817" s="333" t="str">
        <f>IF(O817="","",'別紙様式3-2（４・５月）'!O819&amp;'別紙様式3-2（４・５月）'!P819&amp;'別紙様式3-2（４・５月）'!Q819&amp;"から"&amp;O817)</f>
        <v/>
      </c>
      <c r="AG817" s="333" t="str">
        <f>IF(OR(W817="",W817="―"),"",'別紙様式3-2（４・５月）'!O819&amp;'別紙様式3-2（４・５月）'!P819&amp;'別紙様式3-2（４・５月）'!Q819&amp;"から"&amp;W817)</f>
        <v/>
      </c>
    </row>
    <row r="818" spans="1:41" ht="25" customHeight="1">
      <c r="A818" s="334">
        <v>797</v>
      </c>
      <c r="B818" s="909" t="str">
        <f>IF(基本情報入力シート!C857="","",基本情報入力シート!C857)</f>
        <v/>
      </c>
      <c r="C818" s="909"/>
      <c r="D818" s="909"/>
      <c r="E818" s="909"/>
      <c r="F818" s="909"/>
      <c r="G818" s="909"/>
      <c r="H818" s="909"/>
      <c r="I818" s="909"/>
      <c r="J818" s="325" t="str">
        <f>IF(基本情報入力シート!M857="","",基本情報入力シート!M857)</f>
        <v/>
      </c>
      <c r="K818" s="325" t="str">
        <f>IF(基本情報入力シート!R857="","",基本情報入力シート!R857)</f>
        <v/>
      </c>
      <c r="L818" s="325" t="str">
        <f>IF(基本情報入力シート!W857="","",基本情報入力シート!W857)</f>
        <v/>
      </c>
      <c r="M818" s="335" t="str">
        <f>IF(基本情報入力シート!X857="","",基本情報入力シート!X857)</f>
        <v/>
      </c>
      <c r="N818" s="339" t="str">
        <f>IF(基本情報入力シート!Y857="","",基本情報入力シート!Y857)</f>
        <v/>
      </c>
      <c r="O818" s="44"/>
      <c r="P818" s="1011"/>
      <c r="Q818" s="1011"/>
      <c r="R818" s="475" t="str">
        <f>IFERROR(IF(OR('別紙様式3-2（４・５月）'!Z820="ベア加算",'別紙様式3-2（４・５月）'!R820=""),"",P818*VLOOKUP(N818,【参考】数式用!$AD$2:$AH$37,MATCH(O818,【参考】数式用!$K$4:$N$4,0)+1,0)),"")</f>
        <v/>
      </c>
      <c r="S818" s="54"/>
      <c r="T818" s="1011"/>
      <c r="U818" s="1011"/>
      <c r="V818" s="483" t="str">
        <f>IFERROR(IF(AND('別紙様式3-2（４・５月）'!O820="",O818&lt;&gt;""),P818,P818*VLOOKUP(AF818,【参考】数式用4!$EY$3:$GF$106,MATCH(N818,【参考】数式用4!$EY$2:$GF$2,0))),"")</f>
        <v/>
      </c>
      <c r="W818" s="44"/>
      <c r="X818" s="464"/>
      <c r="Y818" s="992" t="str">
        <f>IFERROR(IF(OR('別紙様式3-2（４・５月）'!R820="",'別紙様式3-2（４・５月）'!Z820="ベア加算"),"",X818*VLOOKUP(N818,【参考】数式用!$AD$2:$AH$37,MATCH(W818,【参考】数式用!$K$4:$N$4,0)+1,0)),"")</f>
        <v/>
      </c>
      <c r="Z818" s="992"/>
      <c r="AA818" s="54"/>
      <c r="AB818" s="464"/>
      <c r="AC818" s="340" t="str">
        <f>IFERROR(IF(AND('別紙様式3-2（４・５月）'!O820="",W818&lt;&gt;"",W818&lt;&gt;"―"),X818,X818*VLOOKUP(AG818,【参考】数式用4!$EY$3:$GF$106,MATCH(N818,【参考】数式用4!$EY$2:$GF$2,0))),"")</f>
        <v/>
      </c>
      <c r="AD818" s="462" t="str">
        <f t="shared" si="24"/>
        <v/>
      </c>
      <c r="AE818" s="420" t="str">
        <f t="shared" si="25"/>
        <v/>
      </c>
      <c r="AF818" s="333" t="str">
        <f>IF(O818="","",'別紙様式3-2（４・５月）'!O820&amp;'別紙様式3-2（４・５月）'!P820&amp;'別紙様式3-2（４・５月）'!Q820&amp;"から"&amp;O818)</f>
        <v/>
      </c>
      <c r="AG818" s="333" t="str">
        <f>IF(OR(W818="",W818="―"),"",'別紙様式3-2（４・５月）'!O820&amp;'別紙様式3-2（４・５月）'!P820&amp;'別紙様式3-2（４・５月）'!Q820&amp;"から"&amp;W818)</f>
        <v/>
      </c>
    </row>
    <row r="819" spans="1:41" ht="25" customHeight="1">
      <c r="A819" s="334">
        <v>798</v>
      </c>
      <c r="B819" s="909" t="str">
        <f>IF(基本情報入力シート!C858="","",基本情報入力シート!C858)</f>
        <v/>
      </c>
      <c r="C819" s="909"/>
      <c r="D819" s="909"/>
      <c r="E819" s="909"/>
      <c r="F819" s="909"/>
      <c r="G819" s="909"/>
      <c r="H819" s="909"/>
      <c r="I819" s="909"/>
      <c r="J819" s="325" t="str">
        <f>IF(基本情報入力シート!M858="","",基本情報入力シート!M858)</f>
        <v/>
      </c>
      <c r="K819" s="325" t="str">
        <f>IF(基本情報入力シート!R858="","",基本情報入力シート!R858)</f>
        <v/>
      </c>
      <c r="L819" s="325" t="str">
        <f>IF(基本情報入力シート!W858="","",基本情報入力シート!W858)</f>
        <v/>
      </c>
      <c r="M819" s="335" t="str">
        <f>IF(基本情報入力シート!X858="","",基本情報入力シート!X858)</f>
        <v/>
      </c>
      <c r="N819" s="339" t="str">
        <f>IF(基本情報入力シート!Y858="","",基本情報入力シート!Y858)</f>
        <v/>
      </c>
      <c r="O819" s="44"/>
      <c r="P819" s="1011"/>
      <c r="Q819" s="1011"/>
      <c r="R819" s="475" t="str">
        <f>IFERROR(IF(OR('別紙様式3-2（４・５月）'!Z821="ベア加算",'別紙様式3-2（４・５月）'!R821=""),"",P819*VLOOKUP(N819,【参考】数式用!$AD$2:$AH$37,MATCH(O819,【参考】数式用!$K$4:$N$4,0)+1,0)),"")</f>
        <v/>
      </c>
      <c r="S819" s="54"/>
      <c r="T819" s="1011"/>
      <c r="U819" s="1011"/>
      <c r="V819" s="483" t="str">
        <f>IFERROR(IF(AND('別紙様式3-2（４・５月）'!O821="",O819&lt;&gt;""),P819,P819*VLOOKUP(AF819,【参考】数式用4!$EY$3:$GF$106,MATCH(N819,【参考】数式用4!$EY$2:$GF$2,0))),"")</f>
        <v/>
      </c>
      <c r="W819" s="44"/>
      <c r="X819" s="464"/>
      <c r="Y819" s="992" t="str">
        <f>IFERROR(IF(OR('別紙様式3-2（４・５月）'!R821="",'別紙様式3-2（４・５月）'!Z821="ベア加算"),"",X819*VLOOKUP(N819,【参考】数式用!$AD$2:$AH$37,MATCH(W819,【参考】数式用!$K$4:$N$4,0)+1,0)),"")</f>
        <v/>
      </c>
      <c r="Z819" s="992"/>
      <c r="AA819" s="54"/>
      <c r="AB819" s="464"/>
      <c r="AC819" s="340" t="str">
        <f>IFERROR(IF(AND('別紙様式3-2（４・５月）'!O821="",W819&lt;&gt;"",W819&lt;&gt;"―"),X819,X819*VLOOKUP(AG819,【参考】数式用4!$EY$3:$GF$106,MATCH(N819,【参考】数式用4!$EY$2:$GF$2,0))),"")</f>
        <v/>
      </c>
      <c r="AD819" s="462" t="str">
        <f t="shared" si="24"/>
        <v/>
      </c>
      <c r="AE819" s="420" t="str">
        <f t="shared" si="25"/>
        <v/>
      </c>
      <c r="AF819" s="333" t="str">
        <f>IF(O819="","",'別紙様式3-2（４・５月）'!O821&amp;'別紙様式3-2（４・５月）'!P821&amp;'別紙様式3-2（４・５月）'!Q821&amp;"から"&amp;O819)</f>
        <v/>
      </c>
      <c r="AG819" s="333" t="str">
        <f>IF(OR(W819="",W819="―"),"",'別紙様式3-2（４・５月）'!O821&amp;'別紙様式3-2（４・５月）'!P821&amp;'別紙様式3-2（４・５月）'!Q821&amp;"から"&amp;W819)</f>
        <v/>
      </c>
    </row>
    <row r="820" spans="1:41" ht="25" customHeight="1">
      <c r="A820" s="334">
        <v>799</v>
      </c>
      <c r="B820" s="909" t="str">
        <f>IF(基本情報入力シート!C859="","",基本情報入力シート!C859)</f>
        <v/>
      </c>
      <c r="C820" s="909"/>
      <c r="D820" s="909"/>
      <c r="E820" s="909"/>
      <c r="F820" s="909"/>
      <c r="G820" s="909"/>
      <c r="H820" s="909"/>
      <c r="I820" s="909"/>
      <c r="J820" s="325" t="str">
        <f>IF(基本情報入力シート!M859="","",基本情報入力シート!M859)</f>
        <v/>
      </c>
      <c r="K820" s="325" t="str">
        <f>IF(基本情報入力シート!R859="","",基本情報入力シート!R859)</f>
        <v/>
      </c>
      <c r="L820" s="325" t="str">
        <f>IF(基本情報入力シート!W859="","",基本情報入力シート!W859)</f>
        <v/>
      </c>
      <c r="M820" s="335" t="str">
        <f>IF(基本情報入力シート!X859="","",基本情報入力シート!X859)</f>
        <v/>
      </c>
      <c r="N820" s="339" t="str">
        <f>IF(基本情報入力シート!Y859="","",基本情報入力シート!Y859)</f>
        <v/>
      </c>
      <c r="O820" s="44"/>
      <c r="P820" s="1011"/>
      <c r="Q820" s="1011"/>
      <c r="R820" s="475" t="str">
        <f>IFERROR(IF(OR('別紙様式3-2（４・５月）'!Z822="ベア加算",'別紙様式3-2（４・５月）'!R822=""),"",P820*VLOOKUP(N820,【参考】数式用!$AD$2:$AH$37,MATCH(O820,【参考】数式用!$K$4:$N$4,0)+1,0)),"")</f>
        <v/>
      </c>
      <c r="S820" s="54"/>
      <c r="T820" s="1011"/>
      <c r="U820" s="1011"/>
      <c r="V820" s="483" t="str">
        <f>IFERROR(IF(AND('別紙様式3-2（４・５月）'!O822="",O820&lt;&gt;""),P820,P820*VLOOKUP(AF820,【参考】数式用4!$EY$3:$GF$106,MATCH(N820,【参考】数式用4!$EY$2:$GF$2,0))),"")</f>
        <v/>
      </c>
      <c r="W820" s="44"/>
      <c r="X820" s="464"/>
      <c r="Y820" s="992" t="str">
        <f>IFERROR(IF(OR('別紙様式3-2（４・５月）'!R822="",'別紙様式3-2（４・５月）'!Z822="ベア加算"),"",X820*VLOOKUP(N820,【参考】数式用!$AD$2:$AH$37,MATCH(W820,【参考】数式用!$K$4:$N$4,0)+1,0)),"")</f>
        <v/>
      </c>
      <c r="Z820" s="992"/>
      <c r="AA820" s="54"/>
      <c r="AB820" s="464"/>
      <c r="AC820" s="340" t="str">
        <f>IFERROR(IF(AND('別紙様式3-2（４・５月）'!O822="",W820&lt;&gt;"",W820&lt;&gt;"―"),X820,X820*VLOOKUP(AG820,【参考】数式用4!$EY$3:$GF$106,MATCH(N820,【参考】数式用4!$EY$2:$GF$2,0))),"")</f>
        <v/>
      </c>
      <c r="AD820" s="462" t="str">
        <f t="shared" si="24"/>
        <v/>
      </c>
      <c r="AE820" s="420" t="str">
        <f t="shared" si="25"/>
        <v/>
      </c>
      <c r="AF820" s="333" t="str">
        <f>IF(O820="","",'別紙様式3-2（４・５月）'!O822&amp;'別紙様式3-2（４・５月）'!P822&amp;'別紙様式3-2（４・５月）'!Q822&amp;"から"&amp;O820)</f>
        <v/>
      </c>
      <c r="AG820" s="333" t="str">
        <f>IF(OR(W820="",W820="―"),"",'別紙様式3-2（４・５月）'!O822&amp;'別紙様式3-2（４・５月）'!P822&amp;'別紙様式3-2（４・５月）'!Q822&amp;"から"&amp;W820)</f>
        <v/>
      </c>
    </row>
    <row r="821" spans="1:41" ht="25" customHeight="1">
      <c r="A821" s="334">
        <v>800</v>
      </c>
      <c r="B821" s="909" t="str">
        <f>IF(基本情報入力シート!C860="","",基本情報入力シート!C860)</f>
        <v/>
      </c>
      <c r="C821" s="909"/>
      <c r="D821" s="909"/>
      <c r="E821" s="909"/>
      <c r="F821" s="909"/>
      <c r="G821" s="909"/>
      <c r="H821" s="909"/>
      <c r="I821" s="909"/>
      <c r="J821" s="325" t="str">
        <f>IF(基本情報入力シート!M860="","",基本情報入力シート!M860)</f>
        <v/>
      </c>
      <c r="K821" s="325" t="str">
        <f>IF(基本情報入力シート!R860="","",基本情報入力シート!R860)</f>
        <v/>
      </c>
      <c r="L821" s="325" t="str">
        <f>IF(基本情報入力シート!W860="","",基本情報入力シート!W860)</f>
        <v/>
      </c>
      <c r="M821" s="335" t="str">
        <f>IF(基本情報入力シート!X860="","",基本情報入力シート!X860)</f>
        <v/>
      </c>
      <c r="N821" s="339" t="str">
        <f>IF(基本情報入力シート!Y860="","",基本情報入力シート!Y860)</f>
        <v/>
      </c>
      <c r="O821" s="44"/>
      <c r="P821" s="1011"/>
      <c r="Q821" s="1011"/>
      <c r="R821" s="475" t="str">
        <f>IFERROR(IF(OR('別紙様式3-2（４・５月）'!Z823="ベア加算",'別紙様式3-2（４・５月）'!R823=""),"",P821*VLOOKUP(N821,【参考】数式用!$AD$2:$AH$37,MATCH(O821,【参考】数式用!$K$4:$N$4,0)+1,0)),"")</f>
        <v/>
      </c>
      <c r="S821" s="54"/>
      <c r="T821" s="1011"/>
      <c r="U821" s="1011"/>
      <c r="V821" s="483" t="str">
        <f>IFERROR(IF(AND('別紙様式3-2（４・５月）'!O823="",O821&lt;&gt;""),P821,P821*VLOOKUP(AF821,【参考】数式用4!$EY$3:$GF$106,MATCH(N821,【参考】数式用4!$EY$2:$GF$2,0))),"")</f>
        <v/>
      </c>
      <c r="W821" s="44"/>
      <c r="X821" s="464"/>
      <c r="Y821" s="992" t="str">
        <f>IFERROR(IF(OR('別紙様式3-2（４・５月）'!R823="",'別紙様式3-2（４・５月）'!Z823="ベア加算"),"",X821*VLOOKUP(N821,【参考】数式用!$AD$2:$AH$37,MATCH(W821,【参考】数式用!$K$4:$N$4,0)+1,0)),"")</f>
        <v/>
      </c>
      <c r="Z821" s="992"/>
      <c r="AA821" s="54"/>
      <c r="AB821" s="464"/>
      <c r="AC821" s="340" t="str">
        <f>IFERROR(IF(AND('別紙様式3-2（４・５月）'!O823="",W821&lt;&gt;"",W821&lt;&gt;"―"),X821,X821*VLOOKUP(AG821,【参考】数式用4!$EY$3:$GF$106,MATCH(N821,【参考】数式用4!$EY$2:$GF$2,0))),"")</f>
        <v/>
      </c>
      <c r="AD821" s="462" t="str">
        <f t="shared" si="24"/>
        <v/>
      </c>
      <c r="AE821" s="420" t="str">
        <f t="shared" si="25"/>
        <v/>
      </c>
      <c r="AF821" s="333" t="str">
        <f>IF(O821="","",'別紙様式3-2（４・５月）'!O823&amp;'別紙様式3-2（４・５月）'!P823&amp;'別紙様式3-2（４・５月）'!Q823&amp;"から"&amp;O821)</f>
        <v/>
      </c>
      <c r="AG821" s="333" t="str">
        <f>IF(OR(W821="",W821="―"),"",'別紙様式3-2（４・５月）'!O823&amp;'別紙様式3-2（４・５月）'!P823&amp;'別紙様式3-2（４・５月）'!Q823&amp;"から"&amp;W821)</f>
        <v/>
      </c>
    </row>
    <row r="822" spans="1:41" ht="25" customHeight="1">
      <c r="A822" s="334">
        <v>801</v>
      </c>
      <c r="B822" s="909" t="str">
        <f>IF(基本情報入力シート!C861="","",基本情報入力シート!C861)</f>
        <v/>
      </c>
      <c r="C822" s="909"/>
      <c r="D822" s="909"/>
      <c r="E822" s="909"/>
      <c r="F822" s="909"/>
      <c r="G822" s="909"/>
      <c r="H822" s="909"/>
      <c r="I822" s="909"/>
      <c r="J822" s="325" t="str">
        <f>IF(基本情報入力シート!M861="","",基本情報入力シート!M861)</f>
        <v/>
      </c>
      <c r="K822" s="325" t="str">
        <f>IF(基本情報入力シート!R861="","",基本情報入力シート!R861)</f>
        <v/>
      </c>
      <c r="L822" s="325" t="str">
        <f>IF(基本情報入力シート!W861="","",基本情報入力シート!W861)</f>
        <v/>
      </c>
      <c r="M822" s="335" t="str">
        <f>IF(基本情報入力シート!X861="","",基本情報入力シート!X861)</f>
        <v/>
      </c>
      <c r="N822" s="339" t="str">
        <f>IF(基本情報入力シート!Y861="","",基本情報入力シート!Y861)</f>
        <v/>
      </c>
      <c r="O822" s="44"/>
      <c r="P822" s="1011"/>
      <c r="Q822" s="1011"/>
      <c r="R822" s="475" t="str">
        <f>IFERROR(IF(OR('別紙様式3-2（４・５月）'!Z824="ベア加算",'別紙様式3-2（４・５月）'!R824=""),"",P822*VLOOKUP(N822,【参考】数式用!$AD$2:$AH$37,MATCH(O822,【参考】数式用!$K$4:$N$4,0)+1,0)),"")</f>
        <v/>
      </c>
      <c r="S822" s="54"/>
      <c r="T822" s="1011"/>
      <c r="U822" s="1011"/>
      <c r="V822" s="483" t="str">
        <f>IFERROR(IF(AND('別紙様式3-2（４・５月）'!O824="",O822&lt;&gt;""),P822,P822*VLOOKUP(AF822,【参考】数式用4!$EY$3:$GF$106,MATCH(N822,【参考】数式用4!$EY$2:$GF$2,0))),"")</f>
        <v/>
      </c>
      <c r="W822" s="44"/>
      <c r="X822" s="464"/>
      <c r="Y822" s="992" t="str">
        <f>IFERROR(IF(OR('別紙様式3-2（４・５月）'!R824="",'別紙様式3-2（４・５月）'!Z824="ベア加算"),"",X822*VLOOKUP(N822,【参考】数式用!$AD$2:$AH$37,MATCH(W822,【参考】数式用!$K$4:$N$4,0)+1,0)),"")</f>
        <v/>
      </c>
      <c r="Z822" s="992"/>
      <c r="AA822" s="54"/>
      <c r="AB822" s="464"/>
      <c r="AC822" s="340" t="str">
        <f>IFERROR(IF(AND('別紙様式3-2（４・５月）'!O824="",W822&lt;&gt;"",W822&lt;&gt;"―"),X822,X822*VLOOKUP(AG822,【参考】数式用4!$EY$3:$GF$106,MATCH(N822,【参考】数式用4!$EY$2:$GF$2,0))),"")</f>
        <v/>
      </c>
      <c r="AD822" s="462" t="str">
        <f t="shared" si="24"/>
        <v/>
      </c>
      <c r="AE822" s="420" t="str">
        <f t="shared" si="25"/>
        <v/>
      </c>
      <c r="AF822" s="333" t="str">
        <f>IF(O822="","",'別紙様式3-2（４・５月）'!O824&amp;'別紙様式3-2（４・５月）'!P824&amp;'別紙様式3-2（４・５月）'!Q824&amp;"から"&amp;O822)</f>
        <v/>
      </c>
      <c r="AG822" s="333" t="str">
        <f>IF(OR(W822="",W822="―"),"",'別紙様式3-2（４・５月）'!O824&amp;'別紙様式3-2（４・５月）'!P824&amp;'別紙様式3-2（４・５月）'!Q824&amp;"から"&amp;W822)</f>
        <v/>
      </c>
    </row>
    <row r="823" spans="1:41" ht="25" customHeight="1">
      <c r="A823" s="334">
        <v>802</v>
      </c>
      <c r="B823" s="909" t="str">
        <f>IF(基本情報入力シート!C862="","",基本情報入力シート!C862)</f>
        <v/>
      </c>
      <c r="C823" s="909"/>
      <c r="D823" s="909"/>
      <c r="E823" s="909"/>
      <c r="F823" s="909"/>
      <c r="G823" s="909"/>
      <c r="H823" s="909"/>
      <c r="I823" s="909"/>
      <c r="J823" s="325" t="str">
        <f>IF(基本情報入力シート!M862="","",基本情報入力シート!M862)</f>
        <v/>
      </c>
      <c r="K823" s="325" t="str">
        <f>IF(基本情報入力シート!R862="","",基本情報入力シート!R862)</f>
        <v/>
      </c>
      <c r="L823" s="325" t="str">
        <f>IF(基本情報入力シート!W862="","",基本情報入力シート!W862)</f>
        <v/>
      </c>
      <c r="M823" s="335" t="str">
        <f>IF(基本情報入力シート!X862="","",基本情報入力シート!X862)</f>
        <v/>
      </c>
      <c r="N823" s="339" t="str">
        <f>IF(基本情報入力シート!Y862="","",基本情報入力シート!Y862)</f>
        <v/>
      </c>
      <c r="O823" s="44"/>
      <c r="P823" s="1011"/>
      <c r="Q823" s="1011"/>
      <c r="R823" s="475" t="str">
        <f>IFERROR(IF(OR('別紙様式3-2（４・５月）'!Z825="ベア加算",'別紙様式3-2（４・５月）'!R825=""),"",P823*VLOOKUP(N823,【参考】数式用!$AD$2:$AH$37,MATCH(O823,【参考】数式用!$K$4:$N$4,0)+1,0)),"")</f>
        <v/>
      </c>
      <c r="S823" s="54"/>
      <c r="T823" s="1011"/>
      <c r="U823" s="1011"/>
      <c r="V823" s="483" t="str">
        <f>IFERROR(IF(AND('別紙様式3-2（４・５月）'!O825="",O823&lt;&gt;""),P823,P823*VLOOKUP(AF823,【参考】数式用4!$EY$3:$GF$106,MATCH(N823,【参考】数式用4!$EY$2:$GF$2,0))),"")</f>
        <v/>
      </c>
      <c r="W823" s="44"/>
      <c r="X823" s="464"/>
      <c r="Y823" s="992" t="str">
        <f>IFERROR(IF(OR('別紙様式3-2（４・５月）'!R825="",'別紙様式3-2（４・５月）'!Z825="ベア加算"),"",X823*VLOOKUP(N823,【参考】数式用!$AD$2:$AH$37,MATCH(W823,【参考】数式用!$K$4:$N$4,0)+1,0)),"")</f>
        <v/>
      </c>
      <c r="Z823" s="992"/>
      <c r="AA823" s="54"/>
      <c r="AB823" s="464"/>
      <c r="AC823" s="340" t="str">
        <f>IFERROR(IF(AND('別紙様式3-2（４・５月）'!O825="",W823&lt;&gt;"",W823&lt;&gt;"―"),X823,X823*VLOOKUP(AG823,【参考】数式用4!$EY$3:$GF$106,MATCH(N823,【参考】数式用4!$EY$2:$GF$2,0))),"")</f>
        <v/>
      </c>
      <c r="AD823" s="462" t="str">
        <f t="shared" si="24"/>
        <v/>
      </c>
      <c r="AE823" s="420" t="str">
        <f t="shared" si="25"/>
        <v/>
      </c>
      <c r="AF823" s="333" t="str">
        <f>IF(O823="","",'別紙様式3-2（４・５月）'!O825&amp;'別紙様式3-2（４・５月）'!P825&amp;'別紙様式3-2（４・５月）'!Q825&amp;"から"&amp;O823)</f>
        <v/>
      </c>
      <c r="AG823" s="333" t="str">
        <f>IF(OR(W823="",W823="―"),"",'別紙様式3-2（４・５月）'!O825&amp;'別紙様式3-2（４・５月）'!P825&amp;'別紙様式3-2（４・５月）'!Q825&amp;"から"&amp;W823)</f>
        <v/>
      </c>
    </row>
    <row r="824" spans="1:41" ht="25" customHeight="1">
      <c r="A824" s="334">
        <v>803</v>
      </c>
      <c r="B824" s="909" t="str">
        <f>IF(基本情報入力シート!C863="","",基本情報入力シート!C863)</f>
        <v/>
      </c>
      <c r="C824" s="909"/>
      <c r="D824" s="909"/>
      <c r="E824" s="909"/>
      <c r="F824" s="909"/>
      <c r="G824" s="909"/>
      <c r="H824" s="909"/>
      <c r="I824" s="909"/>
      <c r="J824" s="325" t="str">
        <f>IF(基本情報入力シート!M863="","",基本情報入力シート!M863)</f>
        <v/>
      </c>
      <c r="K824" s="325" t="str">
        <f>IF(基本情報入力シート!R863="","",基本情報入力シート!R863)</f>
        <v/>
      </c>
      <c r="L824" s="325" t="str">
        <f>IF(基本情報入力シート!W863="","",基本情報入力シート!W863)</f>
        <v/>
      </c>
      <c r="M824" s="335" t="str">
        <f>IF(基本情報入力シート!X863="","",基本情報入力シート!X863)</f>
        <v/>
      </c>
      <c r="N824" s="339" t="str">
        <f>IF(基本情報入力シート!Y863="","",基本情報入力シート!Y863)</f>
        <v/>
      </c>
      <c r="O824" s="44"/>
      <c r="P824" s="1011"/>
      <c r="Q824" s="1011"/>
      <c r="R824" s="475" t="str">
        <f>IFERROR(IF(OR('別紙様式3-2（４・５月）'!Z826="ベア加算",'別紙様式3-2（４・５月）'!R826=""),"",P824*VLOOKUP(N824,【参考】数式用!$AD$2:$AH$37,MATCH(O824,【参考】数式用!$K$4:$N$4,0)+1,0)),"")</f>
        <v/>
      </c>
      <c r="S824" s="54"/>
      <c r="T824" s="1011"/>
      <c r="U824" s="1011"/>
      <c r="V824" s="483" t="str">
        <f>IFERROR(IF(AND('別紙様式3-2（４・５月）'!O826="",O824&lt;&gt;""),P824,P824*VLOOKUP(AF824,【参考】数式用4!$EY$3:$GF$106,MATCH(N824,【参考】数式用4!$EY$2:$GF$2,0))),"")</f>
        <v/>
      </c>
      <c r="W824" s="44"/>
      <c r="X824" s="464"/>
      <c r="Y824" s="992" t="str">
        <f>IFERROR(IF(OR('別紙様式3-2（４・５月）'!R826="",'別紙様式3-2（４・５月）'!Z826="ベア加算"),"",X824*VLOOKUP(N824,【参考】数式用!$AD$2:$AH$37,MATCH(W824,【参考】数式用!$K$4:$N$4,0)+1,0)),"")</f>
        <v/>
      </c>
      <c r="Z824" s="992"/>
      <c r="AA824" s="54"/>
      <c r="AB824" s="464"/>
      <c r="AC824" s="340" t="str">
        <f>IFERROR(IF(AND('別紙様式3-2（４・５月）'!O826="",W824&lt;&gt;"",W824&lt;&gt;"―"),X824,X824*VLOOKUP(AG824,【参考】数式用4!$EY$3:$GF$106,MATCH(N824,【参考】数式用4!$EY$2:$GF$2,0))),"")</f>
        <v/>
      </c>
      <c r="AD824" s="462" t="str">
        <f t="shared" si="24"/>
        <v/>
      </c>
      <c r="AE824" s="420" t="str">
        <f t="shared" si="25"/>
        <v/>
      </c>
      <c r="AF824" s="333" t="str">
        <f>IF(O824="","",'別紙様式3-2（４・５月）'!O826&amp;'別紙様式3-2（４・５月）'!P826&amp;'別紙様式3-2（４・５月）'!Q826&amp;"から"&amp;O824)</f>
        <v/>
      </c>
      <c r="AG824" s="333" t="str">
        <f>IF(OR(W824="",W824="―"),"",'別紙様式3-2（４・５月）'!O826&amp;'別紙様式3-2（４・５月）'!P826&amp;'別紙様式3-2（４・５月）'!Q826&amp;"から"&amp;W824)</f>
        <v/>
      </c>
    </row>
    <row r="825" spans="1:41" ht="25" customHeight="1">
      <c r="A825" s="334">
        <v>804</v>
      </c>
      <c r="B825" s="909" t="str">
        <f>IF(基本情報入力シート!C864="","",基本情報入力シート!C864)</f>
        <v/>
      </c>
      <c r="C825" s="909"/>
      <c r="D825" s="909"/>
      <c r="E825" s="909"/>
      <c r="F825" s="909"/>
      <c r="G825" s="909"/>
      <c r="H825" s="909"/>
      <c r="I825" s="909"/>
      <c r="J825" s="325" t="str">
        <f>IF(基本情報入力シート!M864="","",基本情報入力シート!M864)</f>
        <v/>
      </c>
      <c r="K825" s="325" t="str">
        <f>IF(基本情報入力シート!R864="","",基本情報入力シート!R864)</f>
        <v/>
      </c>
      <c r="L825" s="325" t="str">
        <f>IF(基本情報入力シート!W864="","",基本情報入力シート!W864)</f>
        <v/>
      </c>
      <c r="M825" s="335" t="str">
        <f>IF(基本情報入力シート!X864="","",基本情報入力シート!X864)</f>
        <v/>
      </c>
      <c r="N825" s="339" t="str">
        <f>IF(基本情報入力シート!Y864="","",基本情報入力シート!Y864)</f>
        <v/>
      </c>
      <c r="O825" s="44"/>
      <c r="P825" s="1011"/>
      <c r="Q825" s="1011"/>
      <c r="R825" s="475" t="str">
        <f>IFERROR(IF(OR('別紙様式3-2（４・５月）'!Z827="ベア加算",'別紙様式3-2（４・５月）'!R827=""),"",P825*VLOOKUP(N825,【参考】数式用!$AD$2:$AH$37,MATCH(O825,【参考】数式用!$K$4:$N$4,0)+1,0)),"")</f>
        <v/>
      </c>
      <c r="S825" s="54"/>
      <c r="T825" s="1011"/>
      <c r="U825" s="1011"/>
      <c r="V825" s="483" t="str">
        <f>IFERROR(IF(AND('別紙様式3-2（４・５月）'!O827="",O825&lt;&gt;""),P825,P825*VLOOKUP(AF825,【参考】数式用4!$EY$3:$GF$106,MATCH(N825,【参考】数式用4!$EY$2:$GF$2,0))),"")</f>
        <v/>
      </c>
      <c r="W825" s="44"/>
      <c r="X825" s="464"/>
      <c r="Y825" s="992" t="str">
        <f>IFERROR(IF(OR('別紙様式3-2（４・５月）'!R827="",'別紙様式3-2（４・５月）'!Z827="ベア加算"),"",X825*VLOOKUP(N825,【参考】数式用!$AD$2:$AH$37,MATCH(W825,【参考】数式用!$K$4:$N$4,0)+1,0)),"")</f>
        <v/>
      </c>
      <c r="Z825" s="992"/>
      <c r="AA825" s="54"/>
      <c r="AB825" s="464"/>
      <c r="AC825" s="340" t="str">
        <f>IFERROR(IF(AND('別紙様式3-2（４・５月）'!O827="",W825&lt;&gt;"",W825&lt;&gt;"―"),X825,X825*VLOOKUP(AG825,【参考】数式用4!$EY$3:$GF$106,MATCH(N825,【参考】数式用4!$EY$2:$GF$2,0))),"")</f>
        <v/>
      </c>
      <c r="AD825" s="462" t="str">
        <f t="shared" si="24"/>
        <v/>
      </c>
      <c r="AE825" s="420" t="str">
        <f t="shared" si="25"/>
        <v/>
      </c>
      <c r="AF825" s="333" t="str">
        <f>IF(O825="","",'別紙様式3-2（４・５月）'!O827&amp;'別紙様式3-2（４・５月）'!P827&amp;'別紙様式3-2（４・５月）'!Q827&amp;"から"&amp;O825)</f>
        <v/>
      </c>
      <c r="AG825" s="333" t="str">
        <f>IF(OR(W825="",W825="―"),"",'別紙様式3-2（４・５月）'!O827&amp;'別紙様式3-2（４・５月）'!P827&amp;'別紙様式3-2（４・５月）'!Q827&amp;"から"&amp;W825)</f>
        <v/>
      </c>
    </row>
    <row r="826" spans="1:41" ht="25" customHeight="1">
      <c r="A826" s="334">
        <v>805</v>
      </c>
      <c r="B826" s="909" t="str">
        <f>IF(基本情報入力シート!C865="","",基本情報入力シート!C865)</f>
        <v/>
      </c>
      <c r="C826" s="909"/>
      <c r="D826" s="909"/>
      <c r="E826" s="909"/>
      <c r="F826" s="909"/>
      <c r="G826" s="909"/>
      <c r="H826" s="909"/>
      <c r="I826" s="909"/>
      <c r="J826" s="325" t="str">
        <f>IF(基本情報入力シート!M865="","",基本情報入力シート!M865)</f>
        <v/>
      </c>
      <c r="K826" s="325" t="str">
        <f>IF(基本情報入力シート!R865="","",基本情報入力シート!R865)</f>
        <v/>
      </c>
      <c r="L826" s="325" t="str">
        <f>IF(基本情報入力シート!W865="","",基本情報入力シート!W865)</f>
        <v/>
      </c>
      <c r="M826" s="335" t="str">
        <f>IF(基本情報入力シート!X865="","",基本情報入力シート!X865)</f>
        <v/>
      </c>
      <c r="N826" s="339" t="str">
        <f>IF(基本情報入力シート!Y865="","",基本情報入力シート!Y865)</f>
        <v/>
      </c>
      <c r="O826" s="44"/>
      <c r="P826" s="1011"/>
      <c r="Q826" s="1011"/>
      <c r="R826" s="475" t="str">
        <f>IFERROR(IF(OR('別紙様式3-2（４・５月）'!Z828="ベア加算",'別紙様式3-2（４・５月）'!R828=""),"",P826*VLOOKUP(N826,【参考】数式用!$AD$2:$AH$37,MATCH(O826,【参考】数式用!$K$4:$N$4,0)+1,0)),"")</f>
        <v/>
      </c>
      <c r="S826" s="54"/>
      <c r="T826" s="1011"/>
      <c r="U826" s="1011"/>
      <c r="V826" s="483" t="str">
        <f>IFERROR(IF(AND('別紙様式3-2（４・５月）'!O828="",O826&lt;&gt;""),P826,P826*VLOOKUP(AF826,【参考】数式用4!$EY$3:$GF$106,MATCH(N826,【参考】数式用4!$EY$2:$GF$2,0))),"")</f>
        <v/>
      </c>
      <c r="W826" s="44"/>
      <c r="X826" s="464"/>
      <c r="Y826" s="992" t="str">
        <f>IFERROR(IF(OR('別紙様式3-2（４・５月）'!R828="",'別紙様式3-2（４・５月）'!Z828="ベア加算"),"",X826*VLOOKUP(N826,【参考】数式用!$AD$2:$AH$37,MATCH(W826,【参考】数式用!$K$4:$N$4,0)+1,0)),"")</f>
        <v/>
      </c>
      <c r="Z826" s="992"/>
      <c r="AA826" s="54"/>
      <c r="AB826" s="464"/>
      <c r="AC826" s="340" t="str">
        <f>IFERROR(IF(AND('別紙様式3-2（４・５月）'!O828="",W826&lt;&gt;"",W826&lt;&gt;"―"),X826,X826*VLOOKUP(AG826,【参考】数式用4!$EY$3:$GF$106,MATCH(N826,【参考】数式用4!$EY$2:$GF$2,0))),"")</f>
        <v/>
      </c>
      <c r="AD826" s="462" t="str">
        <f t="shared" si="24"/>
        <v/>
      </c>
      <c r="AE826" s="420" t="str">
        <f t="shared" si="25"/>
        <v/>
      </c>
      <c r="AF826" s="333" t="str">
        <f>IF(O826="","",'別紙様式3-2（４・５月）'!O828&amp;'別紙様式3-2（４・５月）'!P828&amp;'別紙様式3-2（４・５月）'!Q828&amp;"から"&amp;O826)</f>
        <v/>
      </c>
      <c r="AG826" s="333" t="str">
        <f>IF(OR(W826="",W826="―"),"",'別紙様式3-2（４・５月）'!O828&amp;'別紙様式3-2（４・５月）'!P828&amp;'別紙様式3-2（４・５月）'!Q828&amp;"から"&amp;W826)</f>
        <v/>
      </c>
    </row>
    <row r="827" spans="1:41" ht="25" customHeight="1">
      <c r="A827" s="334">
        <v>806</v>
      </c>
      <c r="B827" s="909" t="str">
        <f>IF(基本情報入力シート!C866="","",基本情報入力シート!C866)</f>
        <v/>
      </c>
      <c r="C827" s="909"/>
      <c r="D827" s="909"/>
      <c r="E827" s="909"/>
      <c r="F827" s="909"/>
      <c r="G827" s="909"/>
      <c r="H827" s="909"/>
      <c r="I827" s="909"/>
      <c r="J827" s="325" t="str">
        <f>IF(基本情報入力シート!M866="","",基本情報入力シート!M866)</f>
        <v/>
      </c>
      <c r="K827" s="325" t="str">
        <f>IF(基本情報入力シート!R866="","",基本情報入力シート!R866)</f>
        <v/>
      </c>
      <c r="L827" s="325" t="str">
        <f>IF(基本情報入力シート!W866="","",基本情報入力シート!W866)</f>
        <v/>
      </c>
      <c r="M827" s="335" t="str">
        <f>IF(基本情報入力シート!X866="","",基本情報入力シート!X866)</f>
        <v/>
      </c>
      <c r="N827" s="339" t="str">
        <f>IF(基本情報入力シート!Y866="","",基本情報入力シート!Y866)</f>
        <v/>
      </c>
      <c r="O827" s="44"/>
      <c r="P827" s="1011"/>
      <c r="Q827" s="1011"/>
      <c r="R827" s="475" t="str">
        <f>IFERROR(IF(OR('別紙様式3-2（４・５月）'!Z829="ベア加算",'別紙様式3-2（４・５月）'!R829=""),"",P827*VLOOKUP(N827,【参考】数式用!$AD$2:$AH$37,MATCH(O827,【参考】数式用!$K$4:$N$4,0)+1,0)),"")</f>
        <v/>
      </c>
      <c r="S827" s="54"/>
      <c r="T827" s="1011"/>
      <c r="U827" s="1011"/>
      <c r="V827" s="483" t="str">
        <f>IFERROR(IF(AND('別紙様式3-2（４・５月）'!O829="",O827&lt;&gt;""),P827,P827*VLOOKUP(AF827,【参考】数式用4!$EY$3:$GF$106,MATCH(N827,【参考】数式用4!$EY$2:$GF$2,0))),"")</f>
        <v/>
      </c>
      <c r="W827" s="44"/>
      <c r="X827" s="464"/>
      <c r="Y827" s="992" t="str">
        <f>IFERROR(IF(OR('別紙様式3-2（４・５月）'!R829="",'別紙様式3-2（４・５月）'!Z829="ベア加算"),"",X827*VLOOKUP(N827,【参考】数式用!$AD$2:$AH$37,MATCH(W827,【参考】数式用!$K$4:$N$4,0)+1,0)),"")</f>
        <v/>
      </c>
      <c r="Z827" s="992"/>
      <c r="AA827" s="54"/>
      <c r="AB827" s="464"/>
      <c r="AC827" s="340" t="str">
        <f>IFERROR(IF(AND('別紙様式3-2（４・５月）'!O829="",W827&lt;&gt;"",W827&lt;&gt;"―"),X827,X827*VLOOKUP(AG827,【参考】数式用4!$EY$3:$GF$106,MATCH(N827,【参考】数式用4!$EY$2:$GF$2,0))),"")</f>
        <v/>
      </c>
      <c r="AD827" s="462" t="str">
        <f t="shared" si="24"/>
        <v/>
      </c>
      <c r="AE827" s="420" t="str">
        <f t="shared" si="25"/>
        <v/>
      </c>
      <c r="AF827" s="333" t="str">
        <f>IF(O827="","",'別紙様式3-2（４・５月）'!O829&amp;'別紙様式3-2（４・５月）'!P829&amp;'別紙様式3-2（４・５月）'!Q829&amp;"から"&amp;O827)</f>
        <v/>
      </c>
      <c r="AG827" s="333" t="str">
        <f>IF(OR(W827="",W827="―"),"",'別紙様式3-2（４・５月）'!O829&amp;'別紙様式3-2（４・５月）'!P829&amp;'別紙様式3-2（４・５月）'!Q829&amp;"から"&amp;W827)</f>
        <v/>
      </c>
    </row>
    <row r="828" spans="1:41" ht="25" customHeight="1">
      <c r="A828" s="334">
        <v>807</v>
      </c>
      <c r="B828" s="909" t="str">
        <f>IF(基本情報入力シート!C867="","",基本情報入力シート!C867)</f>
        <v/>
      </c>
      <c r="C828" s="909"/>
      <c r="D828" s="909"/>
      <c r="E828" s="909"/>
      <c r="F828" s="909"/>
      <c r="G828" s="909"/>
      <c r="H828" s="909"/>
      <c r="I828" s="909"/>
      <c r="J828" s="325" t="str">
        <f>IF(基本情報入力シート!M867="","",基本情報入力シート!M867)</f>
        <v/>
      </c>
      <c r="K828" s="325" t="str">
        <f>IF(基本情報入力シート!R867="","",基本情報入力シート!R867)</f>
        <v/>
      </c>
      <c r="L828" s="325" t="str">
        <f>IF(基本情報入力シート!W867="","",基本情報入力シート!W867)</f>
        <v/>
      </c>
      <c r="M828" s="335" t="str">
        <f>IF(基本情報入力シート!X867="","",基本情報入力シート!X867)</f>
        <v/>
      </c>
      <c r="N828" s="339" t="str">
        <f>IF(基本情報入力シート!Y867="","",基本情報入力シート!Y867)</f>
        <v/>
      </c>
      <c r="O828" s="44"/>
      <c r="P828" s="1011"/>
      <c r="Q828" s="1011"/>
      <c r="R828" s="475" t="str">
        <f>IFERROR(IF(OR('別紙様式3-2（４・５月）'!Z830="ベア加算",'別紙様式3-2（４・５月）'!R830=""),"",P828*VLOOKUP(N828,【参考】数式用!$AD$2:$AH$37,MATCH(O828,【参考】数式用!$K$4:$N$4,0)+1,0)),"")</f>
        <v/>
      </c>
      <c r="S828" s="54"/>
      <c r="T828" s="1011"/>
      <c r="U828" s="1011"/>
      <c r="V828" s="483" t="str">
        <f>IFERROR(IF(AND('別紙様式3-2（４・５月）'!O830="",O828&lt;&gt;""),P828,P828*VLOOKUP(AF828,【参考】数式用4!$EY$3:$GF$106,MATCH(N828,【参考】数式用4!$EY$2:$GF$2,0))),"")</f>
        <v/>
      </c>
      <c r="W828" s="44"/>
      <c r="X828" s="464"/>
      <c r="Y828" s="992" t="str">
        <f>IFERROR(IF(OR('別紙様式3-2（４・５月）'!R830="",'別紙様式3-2（４・５月）'!Z830="ベア加算"),"",X828*VLOOKUP(N828,【参考】数式用!$AD$2:$AH$37,MATCH(W828,【参考】数式用!$K$4:$N$4,0)+1,0)),"")</f>
        <v/>
      </c>
      <c r="Z828" s="992"/>
      <c r="AA828" s="54"/>
      <c r="AB828" s="464"/>
      <c r="AC828" s="340" t="str">
        <f>IFERROR(IF(AND('別紙様式3-2（４・５月）'!O830="",W828&lt;&gt;"",W828&lt;&gt;"―"),X828,X828*VLOOKUP(AG828,【参考】数式用4!$EY$3:$GF$106,MATCH(N828,【参考】数式用4!$EY$2:$GF$2,0))),"")</f>
        <v/>
      </c>
      <c r="AD828" s="462" t="str">
        <f t="shared" si="24"/>
        <v/>
      </c>
      <c r="AE828" s="420" t="str">
        <f t="shared" si="25"/>
        <v/>
      </c>
      <c r="AF828" s="333" t="str">
        <f>IF(O828="","",'別紙様式3-2（４・５月）'!O830&amp;'別紙様式3-2（４・５月）'!P830&amp;'別紙様式3-2（４・５月）'!Q830&amp;"から"&amp;O828)</f>
        <v/>
      </c>
      <c r="AG828" s="333" t="str">
        <f>IF(OR(W828="",W828="―"),"",'別紙様式3-2（４・５月）'!O830&amp;'別紙様式3-2（４・５月）'!P830&amp;'別紙様式3-2（４・５月）'!Q830&amp;"から"&amp;W828)</f>
        <v/>
      </c>
    </row>
    <row r="829" spans="1:41" ht="25" customHeight="1">
      <c r="A829" s="334">
        <v>808</v>
      </c>
      <c r="B829" s="909" t="str">
        <f>IF(基本情報入力シート!C868="","",基本情報入力シート!C868)</f>
        <v/>
      </c>
      <c r="C829" s="909"/>
      <c r="D829" s="909"/>
      <c r="E829" s="909"/>
      <c r="F829" s="909"/>
      <c r="G829" s="909"/>
      <c r="H829" s="909"/>
      <c r="I829" s="909"/>
      <c r="J829" s="325" t="str">
        <f>IF(基本情報入力シート!M868="","",基本情報入力シート!M868)</f>
        <v/>
      </c>
      <c r="K829" s="325" t="str">
        <f>IF(基本情報入力シート!R868="","",基本情報入力シート!R868)</f>
        <v/>
      </c>
      <c r="L829" s="325" t="str">
        <f>IF(基本情報入力シート!W868="","",基本情報入力シート!W868)</f>
        <v/>
      </c>
      <c r="M829" s="335" t="str">
        <f>IF(基本情報入力シート!X868="","",基本情報入力シート!X868)</f>
        <v/>
      </c>
      <c r="N829" s="339" t="str">
        <f>IF(基本情報入力シート!Y868="","",基本情報入力シート!Y868)</f>
        <v/>
      </c>
      <c r="O829" s="44"/>
      <c r="P829" s="1011"/>
      <c r="Q829" s="1011"/>
      <c r="R829" s="475" t="str">
        <f>IFERROR(IF(OR('別紙様式3-2（４・５月）'!Z831="ベア加算",'別紙様式3-2（４・５月）'!R831=""),"",P829*VLOOKUP(N829,【参考】数式用!$AD$2:$AH$37,MATCH(O829,【参考】数式用!$K$4:$N$4,0)+1,0)),"")</f>
        <v/>
      </c>
      <c r="S829" s="54"/>
      <c r="T829" s="1011"/>
      <c r="U829" s="1011"/>
      <c r="V829" s="483" t="str">
        <f>IFERROR(IF(AND('別紙様式3-2（４・５月）'!O831="",O829&lt;&gt;""),P829,P829*VLOOKUP(AF829,【参考】数式用4!$EY$3:$GF$106,MATCH(N829,【参考】数式用4!$EY$2:$GF$2,0))),"")</f>
        <v/>
      </c>
      <c r="W829" s="44"/>
      <c r="X829" s="464"/>
      <c r="Y829" s="992" t="str">
        <f>IFERROR(IF(OR('別紙様式3-2（４・５月）'!R831="",'別紙様式3-2（４・５月）'!Z831="ベア加算"),"",X829*VLOOKUP(N829,【参考】数式用!$AD$2:$AH$37,MATCH(W829,【参考】数式用!$K$4:$N$4,0)+1,0)),"")</f>
        <v/>
      </c>
      <c r="Z829" s="992"/>
      <c r="AA829" s="54"/>
      <c r="AB829" s="464"/>
      <c r="AC829" s="340" t="str">
        <f>IFERROR(IF(AND('別紙様式3-2（４・５月）'!O831="",W829&lt;&gt;"",W829&lt;&gt;"―"),X829,X829*VLOOKUP(AG829,【参考】数式用4!$EY$3:$GF$106,MATCH(N829,【参考】数式用4!$EY$2:$GF$2,0))),"")</f>
        <v/>
      </c>
      <c r="AD829" s="462" t="str">
        <f t="shared" si="24"/>
        <v/>
      </c>
      <c r="AE829" s="420" t="str">
        <f t="shared" si="25"/>
        <v/>
      </c>
      <c r="AF829" s="333" t="str">
        <f>IF(O829="","",'別紙様式3-2（４・５月）'!O831&amp;'別紙様式3-2（４・５月）'!P831&amp;'別紙様式3-2（４・５月）'!Q831&amp;"から"&amp;O829)</f>
        <v/>
      </c>
      <c r="AG829" s="333" t="str">
        <f>IF(OR(W829="",W829="―"),"",'別紙様式3-2（４・５月）'!O831&amp;'別紙様式3-2（４・５月）'!P831&amp;'別紙様式3-2（４・５月）'!Q831&amp;"から"&amp;W829)</f>
        <v/>
      </c>
    </row>
    <row r="830" spans="1:41" customFormat="1" ht="25" customHeight="1">
      <c r="A830" s="334">
        <v>809</v>
      </c>
      <c r="B830" s="909" t="str">
        <f>IF(基本情報入力シート!C869="","",基本情報入力シート!C869)</f>
        <v/>
      </c>
      <c r="C830" s="909"/>
      <c r="D830" s="909"/>
      <c r="E830" s="909"/>
      <c r="F830" s="909"/>
      <c r="G830" s="909"/>
      <c r="H830" s="909"/>
      <c r="I830" s="909"/>
      <c r="J830" s="325" t="str">
        <f>IF(基本情報入力シート!M869="","",基本情報入力シート!M869)</f>
        <v/>
      </c>
      <c r="K830" s="325" t="str">
        <f>IF(基本情報入力シート!R869="","",基本情報入力シート!R869)</f>
        <v/>
      </c>
      <c r="L830" s="325" t="str">
        <f>IF(基本情報入力シート!W869="","",基本情報入力シート!W869)</f>
        <v/>
      </c>
      <c r="M830" s="335" t="str">
        <f>IF(基本情報入力シート!X869="","",基本情報入力シート!X869)</f>
        <v/>
      </c>
      <c r="N830" s="339" t="str">
        <f>IF(基本情報入力シート!Y869="","",基本情報入力シート!Y869)</f>
        <v/>
      </c>
      <c r="O830" s="44"/>
      <c r="P830" s="1011"/>
      <c r="Q830" s="1011"/>
      <c r="R830" s="475" t="str">
        <f>IFERROR(IF(OR('別紙様式3-2（４・５月）'!Z832="ベア加算",'別紙様式3-2（４・５月）'!R832=""),"",P830*VLOOKUP(N830,【参考】数式用!$AD$2:$AH$37,MATCH(O830,【参考】数式用!$K$4:$N$4,0)+1,0)),"")</f>
        <v/>
      </c>
      <c r="S830" s="54"/>
      <c r="T830" s="1011"/>
      <c r="U830" s="1011"/>
      <c r="V830" s="483" t="str">
        <f>IFERROR(IF(AND('別紙様式3-2（４・５月）'!O832="",O830&lt;&gt;""),P830,P830*VLOOKUP(AF830,【参考】数式用4!$EY$3:$GF$106,MATCH(N830,【参考】数式用4!$EY$2:$GF$2,0))),"")</f>
        <v/>
      </c>
      <c r="W830" s="44"/>
      <c r="X830" s="464"/>
      <c r="Y830" s="992" t="str">
        <f>IFERROR(IF(OR('別紙様式3-2（４・５月）'!R832="",'別紙様式3-2（４・５月）'!Z832="ベア加算"),"",X830*VLOOKUP(N830,【参考】数式用!$AD$2:$AH$37,MATCH(W830,【参考】数式用!$K$4:$N$4,0)+1,0)),"")</f>
        <v/>
      </c>
      <c r="Z830" s="992"/>
      <c r="AA830" s="54"/>
      <c r="AB830" s="464"/>
      <c r="AC830" s="340" t="str">
        <f>IFERROR(IF(AND('別紙様式3-2（４・５月）'!O832="",W830&lt;&gt;"",W830&lt;&gt;"―"),X830,X830*VLOOKUP(AG830,【参考】数式用4!$EY$3:$GF$106,MATCH(N830,【参考】数式用4!$EY$2:$GF$2,0))),"")</f>
        <v/>
      </c>
      <c r="AD830" s="462" t="str">
        <f t="shared" si="24"/>
        <v/>
      </c>
      <c r="AE830" s="420" t="str">
        <f t="shared" si="25"/>
        <v/>
      </c>
      <c r="AF830" s="333" t="str">
        <f>IF(O830="","",'別紙様式3-2（４・５月）'!O832&amp;'別紙様式3-2（４・５月）'!P832&amp;'別紙様式3-2（４・５月）'!Q832&amp;"から"&amp;O830)</f>
        <v/>
      </c>
      <c r="AG830" s="333" t="str">
        <f>IF(OR(W830="",W830="―"),"",'別紙様式3-2（４・５月）'!O832&amp;'別紙様式3-2（４・５月）'!P832&amp;'別紙様式3-2（４・５月）'!Q832&amp;"から"&amp;W830)</f>
        <v/>
      </c>
      <c r="AH830" s="306"/>
      <c r="AI830" s="306"/>
      <c r="AJ830" s="306"/>
      <c r="AK830" s="306"/>
      <c r="AL830" s="306"/>
      <c r="AM830" s="306"/>
      <c r="AN830" s="306"/>
      <c r="AO830" s="306"/>
    </row>
    <row r="831" spans="1:41" customFormat="1" ht="25" customHeight="1">
      <c r="A831" s="334">
        <v>810</v>
      </c>
      <c r="B831" s="909" t="str">
        <f>IF(基本情報入力シート!C870="","",基本情報入力シート!C870)</f>
        <v/>
      </c>
      <c r="C831" s="909"/>
      <c r="D831" s="909"/>
      <c r="E831" s="909"/>
      <c r="F831" s="909"/>
      <c r="G831" s="909"/>
      <c r="H831" s="909"/>
      <c r="I831" s="909"/>
      <c r="J831" s="325" t="str">
        <f>IF(基本情報入力シート!M870="","",基本情報入力シート!M870)</f>
        <v/>
      </c>
      <c r="K831" s="325" t="str">
        <f>IF(基本情報入力シート!R870="","",基本情報入力シート!R870)</f>
        <v/>
      </c>
      <c r="L831" s="325" t="str">
        <f>IF(基本情報入力シート!W870="","",基本情報入力シート!W870)</f>
        <v/>
      </c>
      <c r="M831" s="335" t="str">
        <f>IF(基本情報入力シート!X870="","",基本情報入力シート!X870)</f>
        <v/>
      </c>
      <c r="N831" s="339" t="str">
        <f>IF(基本情報入力シート!Y870="","",基本情報入力シート!Y870)</f>
        <v/>
      </c>
      <c r="O831" s="44"/>
      <c r="P831" s="1011"/>
      <c r="Q831" s="1011"/>
      <c r="R831" s="475" t="str">
        <f>IFERROR(IF(OR('別紙様式3-2（４・５月）'!Z833="ベア加算",'別紙様式3-2（４・５月）'!R833=""),"",P831*VLOOKUP(N831,【参考】数式用!$AD$2:$AH$37,MATCH(O831,【参考】数式用!$K$4:$N$4,0)+1,0)),"")</f>
        <v/>
      </c>
      <c r="S831" s="54"/>
      <c r="T831" s="1011"/>
      <c r="U831" s="1011"/>
      <c r="V831" s="483" t="str">
        <f>IFERROR(IF(AND('別紙様式3-2（４・５月）'!O833="",O831&lt;&gt;""),P831,P831*VLOOKUP(AF831,【参考】数式用4!$EY$3:$GF$106,MATCH(N831,【参考】数式用4!$EY$2:$GF$2,0))),"")</f>
        <v/>
      </c>
      <c r="W831" s="44"/>
      <c r="X831" s="464"/>
      <c r="Y831" s="992" t="str">
        <f>IFERROR(IF(OR('別紙様式3-2（４・５月）'!R833="",'別紙様式3-2（４・５月）'!Z833="ベア加算"),"",X831*VLOOKUP(N831,【参考】数式用!$AD$2:$AH$37,MATCH(W831,【参考】数式用!$K$4:$N$4,0)+1,0)),"")</f>
        <v/>
      </c>
      <c r="Z831" s="992"/>
      <c r="AA831" s="54"/>
      <c r="AB831" s="464"/>
      <c r="AC831" s="340" t="str">
        <f>IFERROR(IF(AND('別紙様式3-2（４・５月）'!O833="",W831&lt;&gt;"",W831&lt;&gt;"―"),X831,X831*VLOOKUP(AG831,【参考】数式用4!$EY$3:$GF$106,MATCH(N831,【参考】数式用4!$EY$2:$GF$2,0))),"")</f>
        <v/>
      </c>
      <c r="AD831" s="462" t="str">
        <f t="shared" si="24"/>
        <v/>
      </c>
      <c r="AE831" s="420" t="str">
        <f t="shared" si="25"/>
        <v/>
      </c>
      <c r="AF831" s="333" t="str">
        <f>IF(O831="","",'別紙様式3-2（４・５月）'!O833&amp;'別紙様式3-2（４・５月）'!P833&amp;'別紙様式3-2（４・５月）'!Q833&amp;"から"&amp;O831)</f>
        <v/>
      </c>
      <c r="AG831" s="333" t="str">
        <f>IF(OR(W831="",W831="―"),"",'別紙様式3-2（４・５月）'!O833&amp;'別紙様式3-2（４・５月）'!P833&amp;'別紙様式3-2（４・５月）'!Q833&amp;"から"&amp;W831)</f>
        <v/>
      </c>
      <c r="AH831" s="306"/>
      <c r="AI831" s="306"/>
      <c r="AJ831" s="306"/>
      <c r="AK831" s="306"/>
      <c r="AL831" s="306"/>
      <c r="AM831" s="306"/>
      <c r="AN831" s="306"/>
      <c r="AO831" s="306"/>
    </row>
    <row r="832" spans="1:41" customFormat="1" ht="25" customHeight="1">
      <c r="A832" s="334">
        <v>811</v>
      </c>
      <c r="B832" s="909" t="str">
        <f>IF(基本情報入力シート!C871="","",基本情報入力シート!C871)</f>
        <v/>
      </c>
      <c r="C832" s="909"/>
      <c r="D832" s="909"/>
      <c r="E832" s="909"/>
      <c r="F832" s="909"/>
      <c r="G832" s="909"/>
      <c r="H832" s="909"/>
      <c r="I832" s="909"/>
      <c r="J832" s="325" t="str">
        <f>IF(基本情報入力シート!M871="","",基本情報入力シート!M871)</f>
        <v/>
      </c>
      <c r="K832" s="325" t="str">
        <f>IF(基本情報入力シート!R871="","",基本情報入力シート!R871)</f>
        <v/>
      </c>
      <c r="L832" s="325" t="str">
        <f>IF(基本情報入力シート!W871="","",基本情報入力シート!W871)</f>
        <v/>
      </c>
      <c r="M832" s="335" t="str">
        <f>IF(基本情報入力シート!X871="","",基本情報入力シート!X871)</f>
        <v/>
      </c>
      <c r="N832" s="339" t="str">
        <f>IF(基本情報入力シート!Y871="","",基本情報入力シート!Y871)</f>
        <v/>
      </c>
      <c r="O832" s="44"/>
      <c r="P832" s="1011"/>
      <c r="Q832" s="1011"/>
      <c r="R832" s="475" t="str">
        <f>IFERROR(IF(OR('別紙様式3-2（４・５月）'!Z834="ベア加算",'別紙様式3-2（４・５月）'!R834=""),"",P832*VLOOKUP(N832,【参考】数式用!$AD$2:$AH$37,MATCH(O832,【参考】数式用!$K$4:$N$4,0)+1,0)),"")</f>
        <v/>
      </c>
      <c r="S832" s="54"/>
      <c r="T832" s="1011"/>
      <c r="U832" s="1011"/>
      <c r="V832" s="483" t="str">
        <f>IFERROR(IF(AND('別紙様式3-2（４・５月）'!O834="",O832&lt;&gt;""),P832,P832*VLOOKUP(AF832,【参考】数式用4!$EY$3:$GF$106,MATCH(N832,【参考】数式用4!$EY$2:$GF$2,0))),"")</f>
        <v/>
      </c>
      <c r="W832" s="44"/>
      <c r="X832" s="464"/>
      <c r="Y832" s="992" t="str">
        <f>IFERROR(IF(OR('別紙様式3-2（４・５月）'!R834="",'別紙様式3-2（４・５月）'!Z834="ベア加算"),"",X832*VLOOKUP(N832,【参考】数式用!$AD$2:$AH$37,MATCH(W832,【参考】数式用!$K$4:$N$4,0)+1,0)),"")</f>
        <v/>
      </c>
      <c r="Z832" s="992"/>
      <c r="AA832" s="54"/>
      <c r="AB832" s="464"/>
      <c r="AC832" s="340" t="str">
        <f>IFERROR(IF(AND('別紙様式3-2（４・５月）'!O834="",W832&lt;&gt;"",W832&lt;&gt;"―"),X832,X832*VLOOKUP(AG832,【参考】数式用4!$EY$3:$GF$106,MATCH(N832,【参考】数式用4!$EY$2:$GF$2,0))),"")</f>
        <v/>
      </c>
      <c r="AD832" s="462" t="str">
        <f t="shared" si="24"/>
        <v/>
      </c>
      <c r="AE832" s="420" t="str">
        <f t="shared" si="25"/>
        <v/>
      </c>
      <c r="AF832" s="333" t="str">
        <f>IF(O832="","",'別紙様式3-2（４・５月）'!O834&amp;'別紙様式3-2（４・５月）'!P834&amp;'別紙様式3-2（４・５月）'!Q834&amp;"から"&amp;O832)</f>
        <v/>
      </c>
      <c r="AG832" s="333" t="str">
        <f>IF(OR(W832="",W832="―"),"",'別紙様式3-2（４・５月）'!O834&amp;'別紙様式3-2（４・５月）'!P834&amp;'別紙様式3-2（４・５月）'!Q834&amp;"から"&amp;W832)</f>
        <v/>
      </c>
      <c r="AH832" s="306"/>
      <c r="AI832" s="306"/>
      <c r="AJ832" s="306"/>
      <c r="AK832" s="306"/>
      <c r="AL832" s="306"/>
      <c r="AM832" s="306"/>
      <c r="AN832" s="306"/>
      <c r="AO832" s="306"/>
    </row>
    <row r="833" spans="1:41" customFormat="1" ht="25" customHeight="1">
      <c r="A833" s="334">
        <v>812</v>
      </c>
      <c r="B833" s="909" t="str">
        <f>IF(基本情報入力シート!C872="","",基本情報入力シート!C872)</f>
        <v/>
      </c>
      <c r="C833" s="909"/>
      <c r="D833" s="909"/>
      <c r="E833" s="909"/>
      <c r="F833" s="909"/>
      <c r="G833" s="909"/>
      <c r="H833" s="909"/>
      <c r="I833" s="909"/>
      <c r="J833" s="325" t="str">
        <f>IF(基本情報入力シート!M872="","",基本情報入力シート!M872)</f>
        <v/>
      </c>
      <c r="K833" s="325" t="str">
        <f>IF(基本情報入力シート!R872="","",基本情報入力シート!R872)</f>
        <v/>
      </c>
      <c r="L833" s="325" t="str">
        <f>IF(基本情報入力シート!W872="","",基本情報入力シート!W872)</f>
        <v/>
      </c>
      <c r="M833" s="335" t="str">
        <f>IF(基本情報入力シート!X872="","",基本情報入力シート!X872)</f>
        <v/>
      </c>
      <c r="N833" s="339" t="str">
        <f>IF(基本情報入力シート!Y872="","",基本情報入力シート!Y872)</f>
        <v/>
      </c>
      <c r="O833" s="44"/>
      <c r="P833" s="1011"/>
      <c r="Q833" s="1011"/>
      <c r="R833" s="475" t="str">
        <f>IFERROR(IF(OR('別紙様式3-2（４・５月）'!Z835="ベア加算",'別紙様式3-2（４・５月）'!R835=""),"",P833*VLOOKUP(N833,【参考】数式用!$AD$2:$AH$37,MATCH(O833,【参考】数式用!$K$4:$N$4,0)+1,0)),"")</f>
        <v/>
      </c>
      <c r="S833" s="54"/>
      <c r="T833" s="1011"/>
      <c r="U833" s="1011"/>
      <c r="V833" s="483" t="str">
        <f>IFERROR(IF(AND('別紙様式3-2（４・５月）'!O835="",O833&lt;&gt;""),P833,P833*VLOOKUP(AF833,【参考】数式用4!$EY$3:$GF$106,MATCH(N833,【参考】数式用4!$EY$2:$GF$2,0))),"")</f>
        <v/>
      </c>
      <c r="W833" s="44"/>
      <c r="X833" s="464"/>
      <c r="Y833" s="992" t="str">
        <f>IFERROR(IF(OR('別紙様式3-2（４・５月）'!R835="",'別紙様式3-2（４・５月）'!Z835="ベア加算"),"",X833*VLOOKUP(N833,【参考】数式用!$AD$2:$AH$37,MATCH(W833,【参考】数式用!$K$4:$N$4,0)+1,0)),"")</f>
        <v/>
      </c>
      <c r="Z833" s="992"/>
      <c r="AA833" s="54"/>
      <c r="AB833" s="464"/>
      <c r="AC833" s="340" t="str">
        <f>IFERROR(IF(AND('別紙様式3-2（４・５月）'!O835="",W833&lt;&gt;"",W833&lt;&gt;"―"),X833,X833*VLOOKUP(AG833,【参考】数式用4!$EY$3:$GF$106,MATCH(N833,【参考】数式用4!$EY$2:$GF$2,0))),"")</f>
        <v/>
      </c>
      <c r="AD833" s="462" t="str">
        <f t="shared" si="24"/>
        <v/>
      </c>
      <c r="AE833" s="420" t="str">
        <f t="shared" si="25"/>
        <v/>
      </c>
      <c r="AF833" s="333" t="str">
        <f>IF(O833="","",'別紙様式3-2（４・５月）'!O835&amp;'別紙様式3-2（４・５月）'!P835&amp;'別紙様式3-2（４・５月）'!Q835&amp;"から"&amp;O833)</f>
        <v/>
      </c>
      <c r="AG833" s="333" t="str">
        <f>IF(OR(W833="",W833="―"),"",'別紙様式3-2（４・５月）'!O835&amp;'別紙様式3-2（４・５月）'!P835&amp;'別紙様式3-2（４・５月）'!Q835&amp;"から"&amp;W833)</f>
        <v/>
      </c>
      <c r="AH833" s="306"/>
      <c r="AI833" s="306"/>
      <c r="AJ833" s="306"/>
      <c r="AK833" s="306"/>
      <c r="AL833" s="306"/>
      <c r="AM833" s="306"/>
      <c r="AN833" s="306"/>
      <c r="AO833" s="306"/>
    </row>
    <row r="834" spans="1:41" customFormat="1" ht="25" customHeight="1">
      <c r="A834" s="334">
        <v>813</v>
      </c>
      <c r="B834" s="909" t="str">
        <f>IF(基本情報入力シート!C873="","",基本情報入力シート!C873)</f>
        <v/>
      </c>
      <c r="C834" s="909"/>
      <c r="D834" s="909"/>
      <c r="E834" s="909"/>
      <c r="F834" s="909"/>
      <c r="G834" s="909"/>
      <c r="H834" s="909"/>
      <c r="I834" s="909"/>
      <c r="J834" s="325" t="str">
        <f>IF(基本情報入力シート!M873="","",基本情報入力シート!M873)</f>
        <v/>
      </c>
      <c r="K834" s="325" t="str">
        <f>IF(基本情報入力シート!R873="","",基本情報入力シート!R873)</f>
        <v/>
      </c>
      <c r="L834" s="325" t="str">
        <f>IF(基本情報入力シート!W873="","",基本情報入力シート!W873)</f>
        <v/>
      </c>
      <c r="M834" s="335" t="str">
        <f>IF(基本情報入力シート!X873="","",基本情報入力シート!X873)</f>
        <v/>
      </c>
      <c r="N834" s="339" t="str">
        <f>IF(基本情報入力シート!Y873="","",基本情報入力シート!Y873)</f>
        <v/>
      </c>
      <c r="O834" s="44"/>
      <c r="P834" s="1011"/>
      <c r="Q834" s="1011"/>
      <c r="R834" s="475" t="str">
        <f>IFERROR(IF(OR('別紙様式3-2（４・５月）'!Z836="ベア加算",'別紙様式3-2（４・５月）'!R836=""),"",P834*VLOOKUP(N834,【参考】数式用!$AD$2:$AH$37,MATCH(O834,【参考】数式用!$K$4:$N$4,0)+1,0)),"")</f>
        <v/>
      </c>
      <c r="S834" s="54"/>
      <c r="T834" s="1011"/>
      <c r="U834" s="1011"/>
      <c r="V834" s="483" t="str">
        <f>IFERROR(IF(AND('別紙様式3-2（４・５月）'!O836="",O834&lt;&gt;""),P834,P834*VLOOKUP(AF834,【参考】数式用4!$EY$3:$GF$106,MATCH(N834,【参考】数式用4!$EY$2:$GF$2,0))),"")</f>
        <v/>
      </c>
      <c r="W834" s="44"/>
      <c r="X834" s="464"/>
      <c r="Y834" s="992" t="str">
        <f>IFERROR(IF(OR('別紙様式3-2（４・５月）'!R836="",'別紙様式3-2（４・５月）'!Z836="ベア加算"),"",X834*VLOOKUP(N834,【参考】数式用!$AD$2:$AH$37,MATCH(W834,【参考】数式用!$K$4:$N$4,0)+1,0)),"")</f>
        <v/>
      </c>
      <c r="Z834" s="992"/>
      <c r="AA834" s="54"/>
      <c r="AB834" s="464"/>
      <c r="AC834" s="340" t="str">
        <f>IFERROR(IF(AND('別紙様式3-2（４・５月）'!O836="",W834&lt;&gt;"",W834&lt;&gt;"―"),X834,X834*VLOOKUP(AG834,【参考】数式用4!$EY$3:$GF$106,MATCH(N834,【参考】数式用4!$EY$2:$GF$2,0))),"")</f>
        <v/>
      </c>
      <c r="AD834" s="462" t="str">
        <f t="shared" si="24"/>
        <v/>
      </c>
      <c r="AE834" s="420" t="str">
        <f t="shared" si="25"/>
        <v/>
      </c>
      <c r="AF834" s="333" t="str">
        <f>IF(O834="","",'別紙様式3-2（４・５月）'!O836&amp;'別紙様式3-2（４・５月）'!P836&amp;'別紙様式3-2（４・５月）'!Q836&amp;"から"&amp;O834)</f>
        <v/>
      </c>
      <c r="AG834" s="333" t="str">
        <f>IF(OR(W834="",W834="―"),"",'別紙様式3-2（４・５月）'!O836&amp;'別紙様式3-2（４・５月）'!P836&amp;'別紙様式3-2（４・５月）'!Q836&amp;"から"&amp;W834)</f>
        <v/>
      </c>
      <c r="AH834" s="306"/>
      <c r="AI834" s="306"/>
      <c r="AJ834" s="306"/>
      <c r="AK834" s="306"/>
      <c r="AL834" s="306"/>
      <c r="AM834" s="306"/>
      <c r="AN834" s="306"/>
      <c r="AO834" s="306"/>
    </row>
    <row r="835" spans="1:41" customFormat="1" ht="25" customHeight="1">
      <c r="A835" s="334">
        <v>814</v>
      </c>
      <c r="B835" s="909" t="str">
        <f>IF(基本情報入力シート!C874="","",基本情報入力シート!C874)</f>
        <v/>
      </c>
      <c r="C835" s="909"/>
      <c r="D835" s="909"/>
      <c r="E835" s="909"/>
      <c r="F835" s="909"/>
      <c r="G835" s="909"/>
      <c r="H835" s="909"/>
      <c r="I835" s="909"/>
      <c r="J835" s="325" t="str">
        <f>IF(基本情報入力シート!M874="","",基本情報入力シート!M874)</f>
        <v/>
      </c>
      <c r="K835" s="325" t="str">
        <f>IF(基本情報入力シート!R874="","",基本情報入力シート!R874)</f>
        <v/>
      </c>
      <c r="L835" s="325" t="str">
        <f>IF(基本情報入力シート!W874="","",基本情報入力シート!W874)</f>
        <v/>
      </c>
      <c r="M835" s="335" t="str">
        <f>IF(基本情報入力シート!X874="","",基本情報入力シート!X874)</f>
        <v/>
      </c>
      <c r="N835" s="339" t="str">
        <f>IF(基本情報入力シート!Y874="","",基本情報入力シート!Y874)</f>
        <v/>
      </c>
      <c r="O835" s="44"/>
      <c r="P835" s="1011"/>
      <c r="Q835" s="1011"/>
      <c r="R835" s="475" t="str">
        <f>IFERROR(IF(OR('別紙様式3-2（４・５月）'!Z837="ベア加算",'別紙様式3-2（４・５月）'!R837=""),"",P835*VLOOKUP(N835,【参考】数式用!$AD$2:$AH$37,MATCH(O835,【参考】数式用!$K$4:$N$4,0)+1,0)),"")</f>
        <v/>
      </c>
      <c r="S835" s="54"/>
      <c r="T835" s="1011"/>
      <c r="U835" s="1011"/>
      <c r="V835" s="483" t="str">
        <f>IFERROR(IF(AND('別紙様式3-2（４・５月）'!O837="",O835&lt;&gt;""),P835,P835*VLOOKUP(AF835,【参考】数式用4!$EY$3:$GF$106,MATCH(N835,【参考】数式用4!$EY$2:$GF$2,0))),"")</f>
        <v/>
      </c>
      <c r="W835" s="44"/>
      <c r="X835" s="464"/>
      <c r="Y835" s="992" t="str">
        <f>IFERROR(IF(OR('別紙様式3-2（４・５月）'!R837="",'別紙様式3-2（４・５月）'!Z837="ベア加算"),"",X835*VLOOKUP(N835,【参考】数式用!$AD$2:$AH$37,MATCH(W835,【参考】数式用!$K$4:$N$4,0)+1,0)),"")</f>
        <v/>
      </c>
      <c r="Z835" s="992"/>
      <c r="AA835" s="54"/>
      <c r="AB835" s="464"/>
      <c r="AC835" s="340" t="str">
        <f>IFERROR(IF(AND('別紙様式3-2（４・５月）'!O837="",W835&lt;&gt;"",W835&lt;&gt;"―"),X835,X835*VLOOKUP(AG835,【参考】数式用4!$EY$3:$GF$106,MATCH(N835,【参考】数式用4!$EY$2:$GF$2,0))),"")</f>
        <v/>
      </c>
      <c r="AD835" s="462" t="str">
        <f t="shared" si="24"/>
        <v/>
      </c>
      <c r="AE835" s="420" t="str">
        <f t="shared" si="25"/>
        <v/>
      </c>
      <c r="AF835" s="333" t="str">
        <f>IF(O835="","",'別紙様式3-2（４・５月）'!O837&amp;'別紙様式3-2（４・５月）'!P837&amp;'別紙様式3-2（４・５月）'!Q837&amp;"から"&amp;O835)</f>
        <v/>
      </c>
      <c r="AG835" s="333" t="str">
        <f>IF(OR(W835="",W835="―"),"",'別紙様式3-2（４・５月）'!O837&amp;'別紙様式3-2（４・５月）'!P837&amp;'別紙様式3-2（４・５月）'!Q837&amp;"から"&amp;W835)</f>
        <v/>
      </c>
      <c r="AH835" s="306"/>
      <c r="AI835" s="306"/>
      <c r="AJ835" s="306"/>
      <c r="AK835" s="306"/>
      <c r="AL835" s="306"/>
      <c r="AM835" s="306"/>
      <c r="AN835" s="306"/>
      <c r="AO835" s="306"/>
    </row>
    <row r="836" spans="1:41" customFormat="1" ht="25" customHeight="1">
      <c r="A836" s="334">
        <v>815</v>
      </c>
      <c r="B836" s="909" t="str">
        <f>IF(基本情報入力シート!C875="","",基本情報入力シート!C875)</f>
        <v/>
      </c>
      <c r="C836" s="909"/>
      <c r="D836" s="909"/>
      <c r="E836" s="909"/>
      <c r="F836" s="909"/>
      <c r="G836" s="909"/>
      <c r="H836" s="909"/>
      <c r="I836" s="909"/>
      <c r="J836" s="325" t="str">
        <f>IF(基本情報入力シート!M875="","",基本情報入力シート!M875)</f>
        <v/>
      </c>
      <c r="K836" s="325" t="str">
        <f>IF(基本情報入力シート!R875="","",基本情報入力シート!R875)</f>
        <v/>
      </c>
      <c r="L836" s="325" t="str">
        <f>IF(基本情報入力シート!W875="","",基本情報入力シート!W875)</f>
        <v/>
      </c>
      <c r="M836" s="335" t="str">
        <f>IF(基本情報入力シート!X875="","",基本情報入力シート!X875)</f>
        <v/>
      </c>
      <c r="N836" s="339" t="str">
        <f>IF(基本情報入力シート!Y875="","",基本情報入力シート!Y875)</f>
        <v/>
      </c>
      <c r="O836" s="44"/>
      <c r="P836" s="1011"/>
      <c r="Q836" s="1011"/>
      <c r="R836" s="475" t="str">
        <f>IFERROR(IF(OR('別紙様式3-2（４・５月）'!Z838="ベア加算",'別紙様式3-2（４・５月）'!R838=""),"",P836*VLOOKUP(N836,【参考】数式用!$AD$2:$AH$37,MATCH(O836,【参考】数式用!$K$4:$N$4,0)+1,0)),"")</f>
        <v/>
      </c>
      <c r="S836" s="54"/>
      <c r="T836" s="1011"/>
      <c r="U836" s="1011"/>
      <c r="V836" s="483" t="str">
        <f>IFERROR(IF(AND('別紙様式3-2（４・５月）'!O838="",O836&lt;&gt;""),P836,P836*VLOOKUP(AF836,【参考】数式用4!$EY$3:$GF$106,MATCH(N836,【参考】数式用4!$EY$2:$GF$2,0))),"")</f>
        <v/>
      </c>
      <c r="W836" s="44"/>
      <c r="X836" s="464"/>
      <c r="Y836" s="992" t="str">
        <f>IFERROR(IF(OR('別紙様式3-2（４・５月）'!R838="",'別紙様式3-2（４・５月）'!Z838="ベア加算"),"",X836*VLOOKUP(N836,【参考】数式用!$AD$2:$AH$37,MATCH(W836,【参考】数式用!$K$4:$N$4,0)+1,0)),"")</f>
        <v/>
      </c>
      <c r="Z836" s="992"/>
      <c r="AA836" s="54"/>
      <c r="AB836" s="464"/>
      <c r="AC836" s="340" t="str">
        <f>IFERROR(IF(AND('別紙様式3-2（４・５月）'!O838="",W836&lt;&gt;"",W836&lt;&gt;"―"),X836,X836*VLOOKUP(AG836,【参考】数式用4!$EY$3:$GF$106,MATCH(N836,【参考】数式用4!$EY$2:$GF$2,0))),"")</f>
        <v/>
      </c>
      <c r="AD836" s="462" t="str">
        <f t="shared" si="24"/>
        <v/>
      </c>
      <c r="AE836" s="420" t="str">
        <f t="shared" si="25"/>
        <v/>
      </c>
      <c r="AF836" s="333" t="str">
        <f>IF(O836="","",'別紙様式3-2（４・５月）'!O838&amp;'別紙様式3-2（４・５月）'!P838&amp;'別紙様式3-2（４・５月）'!Q838&amp;"から"&amp;O836)</f>
        <v/>
      </c>
      <c r="AG836" s="333" t="str">
        <f>IF(OR(W836="",W836="―"),"",'別紙様式3-2（４・５月）'!O838&amp;'別紙様式3-2（４・５月）'!P838&amp;'別紙様式3-2（４・５月）'!Q838&amp;"から"&amp;W836)</f>
        <v/>
      </c>
      <c r="AH836" s="306"/>
      <c r="AI836" s="306"/>
      <c r="AJ836" s="306"/>
      <c r="AK836" s="306"/>
      <c r="AL836" s="306"/>
      <c r="AM836" s="306"/>
      <c r="AN836" s="306"/>
      <c r="AO836" s="306"/>
    </row>
    <row r="837" spans="1:41" customFormat="1" ht="25" customHeight="1">
      <c r="A837" s="334">
        <v>816</v>
      </c>
      <c r="B837" s="909" t="str">
        <f>IF(基本情報入力シート!C876="","",基本情報入力シート!C876)</f>
        <v/>
      </c>
      <c r="C837" s="909"/>
      <c r="D837" s="909"/>
      <c r="E837" s="909"/>
      <c r="F837" s="909"/>
      <c r="G837" s="909"/>
      <c r="H837" s="909"/>
      <c r="I837" s="909"/>
      <c r="J837" s="325" t="str">
        <f>IF(基本情報入力シート!M876="","",基本情報入力シート!M876)</f>
        <v/>
      </c>
      <c r="K837" s="325" t="str">
        <f>IF(基本情報入力シート!R876="","",基本情報入力シート!R876)</f>
        <v/>
      </c>
      <c r="L837" s="325" t="str">
        <f>IF(基本情報入力シート!W876="","",基本情報入力シート!W876)</f>
        <v/>
      </c>
      <c r="M837" s="335" t="str">
        <f>IF(基本情報入力シート!X876="","",基本情報入力シート!X876)</f>
        <v/>
      </c>
      <c r="N837" s="339" t="str">
        <f>IF(基本情報入力シート!Y876="","",基本情報入力シート!Y876)</f>
        <v/>
      </c>
      <c r="O837" s="44"/>
      <c r="P837" s="1011"/>
      <c r="Q837" s="1011"/>
      <c r="R837" s="475" t="str">
        <f>IFERROR(IF(OR('別紙様式3-2（４・５月）'!Z839="ベア加算",'別紙様式3-2（４・５月）'!R839=""),"",P837*VLOOKUP(N837,【参考】数式用!$AD$2:$AH$37,MATCH(O837,【参考】数式用!$K$4:$N$4,0)+1,0)),"")</f>
        <v/>
      </c>
      <c r="S837" s="54"/>
      <c r="T837" s="1011"/>
      <c r="U837" s="1011"/>
      <c r="V837" s="483" t="str">
        <f>IFERROR(IF(AND('別紙様式3-2（４・５月）'!O839="",O837&lt;&gt;""),P837,P837*VLOOKUP(AF837,【参考】数式用4!$EY$3:$GF$106,MATCH(N837,【参考】数式用4!$EY$2:$GF$2,0))),"")</f>
        <v/>
      </c>
      <c r="W837" s="44"/>
      <c r="X837" s="464"/>
      <c r="Y837" s="992" t="str">
        <f>IFERROR(IF(OR('別紙様式3-2（４・５月）'!R839="",'別紙様式3-2（４・５月）'!Z839="ベア加算"),"",X837*VLOOKUP(N837,【参考】数式用!$AD$2:$AH$37,MATCH(W837,【参考】数式用!$K$4:$N$4,0)+1,0)),"")</f>
        <v/>
      </c>
      <c r="Z837" s="992"/>
      <c r="AA837" s="54"/>
      <c r="AB837" s="464"/>
      <c r="AC837" s="340" t="str">
        <f>IFERROR(IF(AND('別紙様式3-2（４・５月）'!O839="",W837&lt;&gt;"",W837&lt;&gt;"―"),X837,X837*VLOOKUP(AG837,【参考】数式用4!$EY$3:$GF$106,MATCH(N837,【参考】数式用4!$EY$2:$GF$2,0))),"")</f>
        <v/>
      </c>
      <c r="AD837" s="462" t="str">
        <f t="shared" si="24"/>
        <v/>
      </c>
      <c r="AE837" s="420" t="str">
        <f t="shared" si="25"/>
        <v/>
      </c>
      <c r="AF837" s="333" t="str">
        <f>IF(O837="","",'別紙様式3-2（４・５月）'!O839&amp;'別紙様式3-2（４・５月）'!P839&amp;'別紙様式3-2（４・５月）'!Q839&amp;"から"&amp;O837)</f>
        <v/>
      </c>
      <c r="AG837" s="333" t="str">
        <f>IF(OR(W837="",W837="―"),"",'別紙様式3-2（４・５月）'!O839&amp;'別紙様式3-2（４・５月）'!P839&amp;'別紙様式3-2（４・５月）'!Q839&amp;"から"&amp;W837)</f>
        <v/>
      </c>
      <c r="AH837" s="306"/>
      <c r="AI837" s="306"/>
      <c r="AJ837" s="306"/>
      <c r="AK837" s="306"/>
      <c r="AL837" s="306"/>
      <c r="AM837" s="306"/>
      <c r="AN837" s="306"/>
      <c r="AO837" s="306"/>
    </row>
    <row r="838" spans="1:41" customFormat="1" ht="25" customHeight="1">
      <c r="A838" s="334">
        <v>817</v>
      </c>
      <c r="B838" s="909" t="str">
        <f>IF(基本情報入力シート!C877="","",基本情報入力シート!C877)</f>
        <v/>
      </c>
      <c r="C838" s="909"/>
      <c r="D838" s="909"/>
      <c r="E838" s="909"/>
      <c r="F838" s="909"/>
      <c r="G838" s="909"/>
      <c r="H838" s="909"/>
      <c r="I838" s="909"/>
      <c r="J838" s="325" t="str">
        <f>IF(基本情報入力シート!M877="","",基本情報入力シート!M877)</f>
        <v/>
      </c>
      <c r="K838" s="325" t="str">
        <f>IF(基本情報入力シート!R877="","",基本情報入力シート!R877)</f>
        <v/>
      </c>
      <c r="L838" s="325" t="str">
        <f>IF(基本情報入力シート!W877="","",基本情報入力シート!W877)</f>
        <v/>
      </c>
      <c r="M838" s="335" t="str">
        <f>IF(基本情報入力シート!X877="","",基本情報入力シート!X877)</f>
        <v/>
      </c>
      <c r="N838" s="339" t="str">
        <f>IF(基本情報入力シート!Y877="","",基本情報入力シート!Y877)</f>
        <v/>
      </c>
      <c r="O838" s="44"/>
      <c r="P838" s="1011"/>
      <c r="Q838" s="1011"/>
      <c r="R838" s="475" t="str">
        <f>IFERROR(IF(OR('別紙様式3-2（４・５月）'!Z840="ベア加算",'別紙様式3-2（４・５月）'!R840=""),"",P838*VLOOKUP(N838,【参考】数式用!$AD$2:$AH$37,MATCH(O838,【参考】数式用!$K$4:$N$4,0)+1,0)),"")</f>
        <v/>
      </c>
      <c r="S838" s="54"/>
      <c r="T838" s="1011"/>
      <c r="U838" s="1011"/>
      <c r="V838" s="483" t="str">
        <f>IFERROR(IF(AND('別紙様式3-2（４・５月）'!O840="",O838&lt;&gt;""),P838,P838*VLOOKUP(AF838,【参考】数式用4!$EY$3:$GF$106,MATCH(N838,【参考】数式用4!$EY$2:$GF$2,0))),"")</f>
        <v/>
      </c>
      <c r="W838" s="44"/>
      <c r="X838" s="464"/>
      <c r="Y838" s="992" t="str">
        <f>IFERROR(IF(OR('別紙様式3-2（４・５月）'!R840="",'別紙様式3-2（４・５月）'!Z840="ベア加算"),"",X838*VLOOKUP(N838,【参考】数式用!$AD$2:$AH$37,MATCH(W838,【参考】数式用!$K$4:$N$4,0)+1,0)),"")</f>
        <v/>
      </c>
      <c r="Z838" s="992"/>
      <c r="AA838" s="54"/>
      <c r="AB838" s="464"/>
      <c r="AC838" s="340" t="str">
        <f>IFERROR(IF(AND('別紙様式3-2（４・５月）'!O840="",W838&lt;&gt;"",W838&lt;&gt;"―"),X838,X838*VLOOKUP(AG838,【参考】数式用4!$EY$3:$GF$106,MATCH(N838,【参考】数式用4!$EY$2:$GF$2,0))),"")</f>
        <v/>
      </c>
      <c r="AD838" s="462" t="str">
        <f t="shared" si="24"/>
        <v/>
      </c>
      <c r="AE838" s="420" t="str">
        <f t="shared" si="25"/>
        <v/>
      </c>
      <c r="AF838" s="333" t="str">
        <f>IF(O838="","",'別紙様式3-2（４・５月）'!O840&amp;'別紙様式3-2（４・５月）'!P840&amp;'別紙様式3-2（４・５月）'!Q840&amp;"から"&amp;O838)</f>
        <v/>
      </c>
      <c r="AG838" s="333" t="str">
        <f>IF(OR(W838="",W838="―"),"",'別紙様式3-2（４・５月）'!O840&amp;'別紙様式3-2（４・５月）'!P840&amp;'別紙様式3-2（４・５月）'!Q840&amp;"から"&amp;W838)</f>
        <v/>
      </c>
      <c r="AH838" s="306"/>
      <c r="AI838" s="306"/>
      <c r="AJ838" s="306"/>
      <c r="AK838" s="306"/>
      <c r="AL838" s="306"/>
      <c r="AM838" s="306"/>
      <c r="AN838" s="306"/>
      <c r="AO838" s="306"/>
    </row>
    <row r="839" spans="1:41" customFormat="1" ht="25" customHeight="1">
      <c r="A839" s="334">
        <v>818</v>
      </c>
      <c r="B839" s="909" t="str">
        <f>IF(基本情報入力シート!C878="","",基本情報入力シート!C878)</f>
        <v/>
      </c>
      <c r="C839" s="909"/>
      <c r="D839" s="909"/>
      <c r="E839" s="909"/>
      <c r="F839" s="909"/>
      <c r="G839" s="909"/>
      <c r="H839" s="909"/>
      <c r="I839" s="909"/>
      <c r="J839" s="325" t="str">
        <f>IF(基本情報入力シート!M878="","",基本情報入力シート!M878)</f>
        <v/>
      </c>
      <c r="K839" s="325" t="str">
        <f>IF(基本情報入力シート!R878="","",基本情報入力シート!R878)</f>
        <v/>
      </c>
      <c r="L839" s="325" t="str">
        <f>IF(基本情報入力シート!W878="","",基本情報入力シート!W878)</f>
        <v/>
      </c>
      <c r="M839" s="335" t="str">
        <f>IF(基本情報入力シート!X878="","",基本情報入力シート!X878)</f>
        <v/>
      </c>
      <c r="N839" s="339" t="str">
        <f>IF(基本情報入力シート!Y878="","",基本情報入力シート!Y878)</f>
        <v/>
      </c>
      <c r="O839" s="44"/>
      <c r="P839" s="1011"/>
      <c r="Q839" s="1011"/>
      <c r="R839" s="475" t="str">
        <f>IFERROR(IF(OR('別紙様式3-2（４・５月）'!Z841="ベア加算",'別紙様式3-2（４・５月）'!R841=""),"",P839*VLOOKUP(N839,【参考】数式用!$AD$2:$AH$37,MATCH(O839,【参考】数式用!$K$4:$N$4,0)+1,0)),"")</f>
        <v/>
      </c>
      <c r="S839" s="54"/>
      <c r="T839" s="1011"/>
      <c r="U839" s="1011"/>
      <c r="V839" s="483" t="str">
        <f>IFERROR(IF(AND('別紙様式3-2（４・５月）'!O841="",O839&lt;&gt;""),P839,P839*VLOOKUP(AF839,【参考】数式用4!$EY$3:$GF$106,MATCH(N839,【参考】数式用4!$EY$2:$GF$2,0))),"")</f>
        <v/>
      </c>
      <c r="W839" s="44"/>
      <c r="X839" s="464"/>
      <c r="Y839" s="992" t="str">
        <f>IFERROR(IF(OR('別紙様式3-2（４・５月）'!R841="",'別紙様式3-2（４・５月）'!Z841="ベア加算"),"",X839*VLOOKUP(N839,【参考】数式用!$AD$2:$AH$37,MATCH(W839,【参考】数式用!$K$4:$N$4,0)+1,0)),"")</f>
        <v/>
      </c>
      <c r="Z839" s="992"/>
      <c r="AA839" s="54"/>
      <c r="AB839" s="464"/>
      <c r="AC839" s="340" t="str">
        <f>IFERROR(IF(AND('別紙様式3-2（４・５月）'!O841="",W839&lt;&gt;"",W839&lt;&gt;"―"),X839,X839*VLOOKUP(AG839,【参考】数式用4!$EY$3:$GF$106,MATCH(N839,【参考】数式用4!$EY$2:$GF$2,0))),"")</f>
        <v/>
      </c>
      <c r="AD839" s="462" t="str">
        <f t="shared" si="24"/>
        <v/>
      </c>
      <c r="AE839" s="420" t="str">
        <f t="shared" si="25"/>
        <v/>
      </c>
      <c r="AF839" s="333" t="str">
        <f>IF(O839="","",'別紙様式3-2（４・５月）'!O841&amp;'別紙様式3-2（４・５月）'!P841&amp;'別紙様式3-2（４・５月）'!Q841&amp;"から"&amp;O839)</f>
        <v/>
      </c>
      <c r="AG839" s="333" t="str">
        <f>IF(OR(W839="",W839="―"),"",'別紙様式3-2（４・５月）'!O841&amp;'別紙様式3-2（４・５月）'!P841&amp;'別紙様式3-2（４・５月）'!Q841&amp;"から"&amp;W839)</f>
        <v/>
      </c>
      <c r="AH839" s="306"/>
      <c r="AI839" s="306"/>
      <c r="AJ839" s="306"/>
      <c r="AK839" s="306"/>
      <c r="AL839" s="306"/>
      <c r="AM839" s="306"/>
      <c r="AN839" s="306"/>
      <c r="AO839" s="306"/>
    </row>
    <row r="840" spans="1:41" customFormat="1" ht="25" customHeight="1">
      <c r="A840" s="334">
        <v>819</v>
      </c>
      <c r="B840" s="909" t="str">
        <f>IF(基本情報入力シート!C879="","",基本情報入力シート!C879)</f>
        <v/>
      </c>
      <c r="C840" s="909"/>
      <c r="D840" s="909"/>
      <c r="E840" s="909"/>
      <c r="F840" s="909"/>
      <c r="G840" s="909"/>
      <c r="H840" s="909"/>
      <c r="I840" s="909"/>
      <c r="J840" s="325" t="str">
        <f>IF(基本情報入力シート!M879="","",基本情報入力シート!M879)</f>
        <v/>
      </c>
      <c r="K840" s="325" t="str">
        <f>IF(基本情報入力シート!R879="","",基本情報入力シート!R879)</f>
        <v/>
      </c>
      <c r="L840" s="325" t="str">
        <f>IF(基本情報入力シート!W879="","",基本情報入力シート!W879)</f>
        <v/>
      </c>
      <c r="M840" s="335" t="str">
        <f>IF(基本情報入力シート!X879="","",基本情報入力シート!X879)</f>
        <v/>
      </c>
      <c r="N840" s="339" t="str">
        <f>IF(基本情報入力シート!Y879="","",基本情報入力シート!Y879)</f>
        <v/>
      </c>
      <c r="O840" s="44"/>
      <c r="P840" s="1011"/>
      <c r="Q840" s="1011"/>
      <c r="R840" s="475" t="str">
        <f>IFERROR(IF(OR('別紙様式3-2（４・５月）'!Z842="ベア加算",'別紙様式3-2（４・５月）'!R842=""),"",P840*VLOOKUP(N840,【参考】数式用!$AD$2:$AH$37,MATCH(O840,【参考】数式用!$K$4:$N$4,0)+1,0)),"")</f>
        <v/>
      </c>
      <c r="S840" s="54"/>
      <c r="T840" s="1011"/>
      <c r="U840" s="1011"/>
      <c r="V840" s="483" t="str">
        <f>IFERROR(IF(AND('別紙様式3-2（４・５月）'!O842="",O840&lt;&gt;""),P840,P840*VLOOKUP(AF840,【参考】数式用4!$EY$3:$GF$106,MATCH(N840,【参考】数式用4!$EY$2:$GF$2,0))),"")</f>
        <v/>
      </c>
      <c r="W840" s="44"/>
      <c r="X840" s="464"/>
      <c r="Y840" s="992" t="str">
        <f>IFERROR(IF(OR('別紙様式3-2（４・５月）'!R842="",'別紙様式3-2（４・５月）'!Z842="ベア加算"),"",X840*VLOOKUP(N840,【参考】数式用!$AD$2:$AH$37,MATCH(W840,【参考】数式用!$K$4:$N$4,0)+1,0)),"")</f>
        <v/>
      </c>
      <c r="Z840" s="992"/>
      <c r="AA840" s="54"/>
      <c r="AB840" s="464"/>
      <c r="AC840" s="340" t="str">
        <f>IFERROR(IF(AND('別紙様式3-2（４・５月）'!O842="",W840&lt;&gt;"",W840&lt;&gt;"―"),X840,X840*VLOOKUP(AG840,【参考】数式用4!$EY$3:$GF$106,MATCH(N840,【参考】数式用4!$EY$2:$GF$2,0))),"")</f>
        <v/>
      </c>
      <c r="AD840" s="462" t="str">
        <f t="shared" si="24"/>
        <v/>
      </c>
      <c r="AE840" s="420" t="str">
        <f t="shared" si="25"/>
        <v/>
      </c>
      <c r="AF840" s="333" t="str">
        <f>IF(O840="","",'別紙様式3-2（４・５月）'!O842&amp;'別紙様式3-2（４・５月）'!P842&amp;'別紙様式3-2（４・５月）'!Q842&amp;"から"&amp;O840)</f>
        <v/>
      </c>
      <c r="AG840" s="333" t="str">
        <f>IF(OR(W840="",W840="―"),"",'別紙様式3-2（４・５月）'!O842&amp;'別紙様式3-2（４・５月）'!P842&amp;'別紙様式3-2（４・５月）'!Q842&amp;"から"&amp;W840)</f>
        <v/>
      </c>
      <c r="AH840" s="306"/>
      <c r="AI840" s="306"/>
      <c r="AJ840" s="306"/>
      <c r="AK840" s="306"/>
      <c r="AL840" s="306"/>
      <c r="AM840" s="306"/>
      <c r="AN840" s="306"/>
      <c r="AO840" s="306"/>
    </row>
    <row r="841" spans="1:41" customFormat="1" ht="25" customHeight="1">
      <c r="A841" s="334">
        <v>820</v>
      </c>
      <c r="B841" s="909" t="str">
        <f>IF(基本情報入力シート!C880="","",基本情報入力シート!C880)</f>
        <v/>
      </c>
      <c r="C841" s="909"/>
      <c r="D841" s="909"/>
      <c r="E841" s="909"/>
      <c r="F841" s="909"/>
      <c r="G841" s="909"/>
      <c r="H841" s="909"/>
      <c r="I841" s="909"/>
      <c r="J841" s="325" t="str">
        <f>IF(基本情報入力シート!M880="","",基本情報入力シート!M880)</f>
        <v/>
      </c>
      <c r="K841" s="325" t="str">
        <f>IF(基本情報入力シート!R880="","",基本情報入力シート!R880)</f>
        <v/>
      </c>
      <c r="L841" s="325" t="str">
        <f>IF(基本情報入力シート!W880="","",基本情報入力シート!W880)</f>
        <v/>
      </c>
      <c r="M841" s="335" t="str">
        <f>IF(基本情報入力シート!X880="","",基本情報入力シート!X880)</f>
        <v/>
      </c>
      <c r="N841" s="339" t="str">
        <f>IF(基本情報入力シート!Y880="","",基本情報入力シート!Y880)</f>
        <v/>
      </c>
      <c r="O841" s="44"/>
      <c r="P841" s="1011"/>
      <c r="Q841" s="1011"/>
      <c r="R841" s="475" t="str">
        <f>IFERROR(IF(OR('別紙様式3-2（４・５月）'!Z843="ベア加算",'別紙様式3-2（４・５月）'!R843=""),"",P841*VLOOKUP(N841,【参考】数式用!$AD$2:$AH$37,MATCH(O841,【参考】数式用!$K$4:$N$4,0)+1,0)),"")</f>
        <v/>
      </c>
      <c r="S841" s="54"/>
      <c r="T841" s="1011"/>
      <c r="U841" s="1011"/>
      <c r="V841" s="483" t="str">
        <f>IFERROR(IF(AND('別紙様式3-2（４・５月）'!O843="",O841&lt;&gt;""),P841,P841*VLOOKUP(AF841,【参考】数式用4!$EY$3:$GF$106,MATCH(N841,【参考】数式用4!$EY$2:$GF$2,0))),"")</f>
        <v/>
      </c>
      <c r="W841" s="44"/>
      <c r="X841" s="464"/>
      <c r="Y841" s="992" t="str">
        <f>IFERROR(IF(OR('別紙様式3-2（４・５月）'!R843="",'別紙様式3-2（４・５月）'!Z843="ベア加算"),"",X841*VLOOKUP(N841,【参考】数式用!$AD$2:$AH$37,MATCH(W841,【参考】数式用!$K$4:$N$4,0)+1,0)),"")</f>
        <v/>
      </c>
      <c r="Z841" s="992"/>
      <c r="AA841" s="54"/>
      <c r="AB841" s="464"/>
      <c r="AC841" s="340" t="str">
        <f>IFERROR(IF(AND('別紙様式3-2（４・５月）'!O843="",W841&lt;&gt;"",W841&lt;&gt;"―"),X841,X841*VLOOKUP(AG841,【参考】数式用4!$EY$3:$GF$106,MATCH(N841,【参考】数式用4!$EY$2:$GF$2,0))),"")</f>
        <v/>
      </c>
      <c r="AD841" s="462" t="str">
        <f t="shared" si="24"/>
        <v/>
      </c>
      <c r="AE841" s="420" t="str">
        <f t="shared" si="25"/>
        <v/>
      </c>
      <c r="AF841" s="333" t="str">
        <f>IF(O841="","",'別紙様式3-2（４・５月）'!O843&amp;'別紙様式3-2（４・５月）'!P843&amp;'別紙様式3-2（４・５月）'!Q843&amp;"から"&amp;O841)</f>
        <v/>
      </c>
      <c r="AG841" s="333" t="str">
        <f>IF(OR(W841="",W841="―"),"",'別紙様式3-2（４・５月）'!O843&amp;'別紙様式3-2（４・５月）'!P843&amp;'別紙様式3-2（４・５月）'!Q843&amp;"から"&amp;W841)</f>
        <v/>
      </c>
      <c r="AH841" s="306"/>
      <c r="AI841" s="306"/>
      <c r="AJ841" s="306"/>
      <c r="AK841" s="306"/>
      <c r="AL841" s="306"/>
      <c r="AM841" s="306"/>
      <c r="AN841" s="306"/>
      <c r="AO841" s="306"/>
    </row>
    <row r="842" spans="1:41" customFormat="1" ht="25" customHeight="1">
      <c r="A842" s="334">
        <v>821</v>
      </c>
      <c r="B842" s="909" t="str">
        <f>IF(基本情報入力シート!C881="","",基本情報入力シート!C881)</f>
        <v/>
      </c>
      <c r="C842" s="909"/>
      <c r="D842" s="909"/>
      <c r="E842" s="909"/>
      <c r="F842" s="909"/>
      <c r="G842" s="909"/>
      <c r="H842" s="909"/>
      <c r="I842" s="909"/>
      <c r="J842" s="325" t="str">
        <f>IF(基本情報入力シート!M881="","",基本情報入力シート!M881)</f>
        <v/>
      </c>
      <c r="K842" s="325" t="str">
        <f>IF(基本情報入力シート!R881="","",基本情報入力シート!R881)</f>
        <v/>
      </c>
      <c r="L842" s="325" t="str">
        <f>IF(基本情報入力シート!W881="","",基本情報入力シート!W881)</f>
        <v/>
      </c>
      <c r="M842" s="335" t="str">
        <f>IF(基本情報入力シート!X881="","",基本情報入力シート!X881)</f>
        <v/>
      </c>
      <c r="N842" s="339" t="str">
        <f>IF(基本情報入力シート!Y881="","",基本情報入力シート!Y881)</f>
        <v/>
      </c>
      <c r="O842" s="44"/>
      <c r="P842" s="1011"/>
      <c r="Q842" s="1011"/>
      <c r="R842" s="475" t="str">
        <f>IFERROR(IF(OR('別紙様式3-2（４・５月）'!Z844="ベア加算",'別紙様式3-2（４・５月）'!R844=""),"",P842*VLOOKUP(N842,【参考】数式用!$AD$2:$AH$37,MATCH(O842,【参考】数式用!$K$4:$N$4,0)+1,0)),"")</f>
        <v/>
      </c>
      <c r="S842" s="54"/>
      <c r="T842" s="1011"/>
      <c r="U842" s="1011"/>
      <c r="V842" s="483" t="str">
        <f>IFERROR(IF(AND('別紙様式3-2（４・５月）'!O844="",O842&lt;&gt;""),P842,P842*VLOOKUP(AF842,【参考】数式用4!$EY$3:$GF$106,MATCH(N842,【参考】数式用4!$EY$2:$GF$2,0))),"")</f>
        <v/>
      </c>
      <c r="W842" s="44"/>
      <c r="X842" s="464"/>
      <c r="Y842" s="992" t="str">
        <f>IFERROR(IF(OR('別紙様式3-2（４・５月）'!R844="",'別紙様式3-2（４・５月）'!Z844="ベア加算"),"",X842*VLOOKUP(N842,【参考】数式用!$AD$2:$AH$37,MATCH(W842,【参考】数式用!$K$4:$N$4,0)+1,0)),"")</f>
        <v/>
      </c>
      <c r="Z842" s="992"/>
      <c r="AA842" s="54"/>
      <c r="AB842" s="464"/>
      <c r="AC842" s="340" t="str">
        <f>IFERROR(IF(AND('別紙様式3-2（４・５月）'!O844="",W842&lt;&gt;"",W842&lt;&gt;"―"),X842,X842*VLOOKUP(AG842,【参考】数式用4!$EY$3:$GF$106,MATCH(N842,【参考】数式用4!$EY$2:$GF$2,0))),"")</f>
        <v/>
      </c>
      <c r="AD842" s="462" t="str">
        <f t="shared" si="24"/>
        <v/>
      </c>
      <c r="AE842" s="420" t="str">
        <f t="shared" si="25"/>
        <v/>
      </c>
      <c r="AF842" s="333" t="str">
        <f>IF(O842="","",'別紙様式3-2（４・５月）'!O844&amp;'別紙様式3-2（４・５月）'!P844&amp;'別紙様式3-2（４・５月）'!Q844&amp;"から"&amp;O842)</f>
        <v/>
      </c>
      <c r="AG842" s="333" t="str">
        <f>IF(OR(W842="",W842="―"),"",'別紙様式3-2（４・５月）'!O844&amp;'別紙様式3-2（４・５月）'!P844&amp;'別紙様式3-2（４・５月）'!Q844&amp;"から"&amp;W842)</f>
        <v/>
      </c>
      <c r="AH842" s="306"/>
      <c r="AI842" s="306"/>
      <c r="AJ842" s="306"/>
      <c r="AK842" s="306"/>
      <c r="AL842" s="306"/>
      <c r="AM842" s="306"/>
      <c r="AN842" s="306"/>
      <c r="AO842" s="306"/>
    </row>
    <row r="843" spans="1:41" customFormat="1" ht="25" customHeight="1">
      <c r="A843" s="334">
        <v>822</v>
      </c>
      <c r="B843" s="909" t="str">
        <f>IF(基本情報入力シート!C882="","",基本情報入力シート!C882)</f>
        <v/>
      </c>
      <c r="C843" s="909"/>
      <c r="D843" s="909"/>
      <c r="E843" s="909"/>
      <c r="F843" s="909"/>
      <c r="G843" s="909"/>
      <c r="H843" s="909"/>
      <c r="I843" s="909"/>
      <c r="J843" s="325" t="str">
        <f>IF(基本情報入力シート!M882="","",基本情報入力シート!M882)</f>
        <v/>
      </c>
      <c r="K843" s="325" t="str">
        <f>IF(基本情報入力シート!R882="","",基本情報入力シート!R882)</f>
        <v/>
      </c>
      <c r="L843" s="325" t="str">
        <f>IF(基本情報入力シート!W882="","",基本情報入力シート!W882)</f>
        <v/>
      </c>
      <c r="M843" s="335" t="str">
        <f>IF(基本情報入力シート!X882="","",基本情報入力シート!X882)</f>
        <v/>
      </c>
      <c r="N843" s="339" t="str">
        <f>IF(基本情報入力シート!Y882="","",基本情報入力シート!Y882)</f>
        <v/>
      </c>
      <c r="O843" s="44"/>
      <c r="P843" s="1011"/>
      <c r="Q843" s="1011"/>
      <c r="R843" s="475" t="str">
        <f>IFERROR(IF(OR('別紙様式3-2（４・５月）'!Z845="ベア加算",'別紙様式3-2（４・５月）'!R845=""),"",P843*VLOOKUP(N843,【参考】数式用!$AD$2:$AH$37,MATCH(O843,【参考】数式用!$K$4:$N$4,0)+1,0)),"")</f>
        <v/>
      </c>
      <c r="S843" s="54"/>
      <c r="T843" s="1011"/>
      <c r="U843" s="1011"/>
      <c r="V843" s="483" t="str">
        <f>IFERROR(IF(AND('別紙様式3-2（４・５月）'!O845="",O843&lt;&gt;""),P843,P843*VLOOKUP(AF843,【参考】数式用4!$EY$3:$GF$106,MATCH(N843,【参考】数式用4!$EY$2:$GF$2,0))),"")</f>
        <v/>
      </c>
      <c r="W843" s="44"/>
      <c r="X843" s="464"/>
      <c r="Y843" s="992" t="str">
        <f>IFERROR(IF(OR('別紙様式3-2（４・５月）'!R845="",'別紙様式3-2（４・５月）'!Z845="ベア加算"),"",X843*VLOOKUP(N843,【参考】数式用!$AD$2:$AH$37,MATCH(W843,【参考】数式用!$K$4:$N$4,0)+1,0)),"")</f>
        <v/>
      </c>
      <c r="Z843" s="992"/>
      <c r="AA843" s="54"/>
      <c r="AB843" s="464"/>
      <c r="AC843" s="340" t="str">
        <f>IFERROR(IF(AND('別紙様式3-2（４・５月）'!O845="",W843&lt;&gt;"",W843&lt;&gt;"―"),X843,X843*VLOOKUP(AG843,【参考】数式用4!$EY$3:$GF$106,MATCH(N843,【参考】数式用4!$EY$2:$GF$2,0))),"")</f>
        <v/>
      </c>
      <c r="AD843" s="462" t="str">
        <f t="shared" si="24"/>
        <v/>
      </c>
      <c r="AE843" s="420" t="str">
        <f t="shared" si="25"/>
        <v/>
      </c>
      <c r="AF843" s="333" t="str">
        <f>IF(O843="","",'別紙様式3-2（４・５月）'!O845&amp;'別紙様式3-2（４・５月）'!P845&amp;'別紙様式3-2（４・５月）'!Q845&amp;"から"&amp;O843)</f>
        <v/>
      </c>
      <c r="AG843" s="333" t="str">
        <f>IF(OR(W843="",W843="―"),"",'別紙様式3-2（４・５月）'!O845&amp;'別紙様式3-2（４・５月）'!P845&amp;'別紙様式3-2（４・５月）'!Q845&amp;"から"&amp;W843)</f>
        <v/>
      </c>
      <c r="AH843" s="306"/>
      <c r="AI843" s="306"/>
      <c r="AJ843" s="306"/>
      <c r="AK843" s="306"/>
      <c r="AL843" s="306"/>
      <c r="AM843" s="306"/>
      <c r="AN843" s="306"/>
      <c r="AO843" s="306"/>
    </row>
    <row r="844" spans="1:41" customFormat="1" ht="25" customHeight="1">
      <c r="A844" s="334">
        <v>823</v>
      </c>
      <c r="B844" s="909" t="str">
        <f>IF(基本情報入力シート!C883="","",基本情報入力シート!C883)</f>
        <v/>
      </c>
      <c r="C844" s="909"/>
      <c r="D844" s="909"/>
      <c r="E844" s="909"/>
      <c r="F844" s="909"/>
      <c r="G844" s="909"/>
      <c r="H844" s="909"/>
      <c r="I844" s="909"/>
      <c r="J844" s="325" t="str">
        <f>IF(基本情報入力シート!M883="","",基本情報入力シート!M883)</f>
        <v/>
      </c>
      <c r="K844" s="325" t="str">
        <f>IF(基本情報入力シート!R883="","",基本情報入力シート!R883)</f>
        <v/>
      </c>
      <c r="L844" s="325" t="str">
        <f>IF(基本情報入力シート!W883="","",基本情報入力シート!W883)</f>
        <v/>
      </c>
      <c r="M844" s="335" t="str">
        <f>IF(基本情報入力シート!X883="","",基本情報入力シート!X883)</f>
        <v/>
      </c>
      <c r="N844" s="339" t="str">
        <f>IF(基本情報入力シート!Y883="","",基本情報入力シート!Y883)</f>
        <v/>
      </c>
      <c r="O844" s="44"/>
      <c r="P844" s="1011"/>
      <c r="Q844" s="1011"/>
      <c r="R844" s="475" t="str">
        <f>IFERROR(IF(OR('別紙様式3-2（４・５月）'!Z846="ベア加算",'別紙様式3-2（４・５月）'!R846=""),"",P844*VLOOKUP(N844,【参考】数式用!$AD$2:$AH$37,MATCH(O844,【参考】数式用!$K$4:$N$4,0)+1,0)),"")</f>
        <v/>
      </c>
      <c r="S844" s="54"/>
      <c r="T844" s="1011"/>
      <c r="U844" s="1011"/>
      <c r="V844" s="483" t="str">
        <f>IFERROR(IF(AND('別紙様式3-2（４・５月）'!O846="",O844&lt;&gt;""),P844,P844*VLOOKUP(AF844,【参考】数式用4!$EY$3:$GF$106,MATCH(N844,【参考】数式用4!$EY$2:$GF$2,0))),"")</f>
        <v/>
      </c>
      <c r="W844" s="44"/>
      <c r="X844" s="464"/>
      <c r="Y844" s="992" t="str">
        <f>IFERROR(IF(OR('別紙様式3-2（４・５月）'!R846="",'別紙様式3-2（４・５月）'!Z846="ベア加算"),"",X844*VLOOKUP(N844,【参考】数式用!$AD$2:$AH$37,MATCH(W844,【参考】数式用!$K$4:$N$4,0)+1,0)),"")</f>
        <v/>
      </c>
      <c r="Z844" s="992"/>
      <c r="AA844" s="54"/>
      <c r="AB844" s="464"/>
      <c r="AC844" s="340" t="str">
        <f>IFERROR(IF(AND('別紙様式3-2（４・５月）'!O846="",W844&lt;&gt;"",W844&lt;&gt;"―"),X844,X844*VLOOKUP(AG844,【参考】数式用4!$EY$3:$GF$106,MATCH(N844,【参考】数式用4!$EY$2:$GF$2,0))),"")</f>
        <v/>
      </c>
      <c r="AD844" s="462" t="str">
        <f t="shared" si="24"/>
        <v/>
      </c>
      <c r="AE844" s="420" t="str">
        <f t="shared" si="25"/>
        <v/>
      </c>
      <c r="AF844" s="333" t="str">
        <f>IF(O844="","",'別紙様式3-2（４・５月）'!O846&amp;'別紙様式3-2（４・５月）'!P846&amp;'別紙様式3-2（４・５月）'!Q846&amp;"から"&amp;O844)</f>
        <v/>
      </c>
      <c r="AG844" s="333" t="str">
        <f>IF(OR(W844="",W844="―"),"",'別紙様式3-2（４・５月）'!O846&amp;'別紙様式3-2（４・５月）'!P846&amp;'別紙様式3-2（４・５月）'!Q846&amp;"から"&amp;W844)</f>
        <v/>
      </c>
      <c r="AH844" s="306"/>
      <c r="AI844" s="306"/>
      <c r="AJ844" s="306"/>
      <c r="AK844" s="306"/>
      <c r="AL844" s="306"/>
      <c r="AM844" s="306"/>
      <c r="AN844" s="306"/>
      <c r="AO844" s="306"/>
    </row>
    <row r="845" spans="1:41" customFormat="1" ht="25" customHeight="1">
      <c r="A845" s="334">
        <v>824</v>
      </c>
      <c r="B845" s="909" t="str">
        <f>IF(基本情報入力シート!C884="","",基本情報入力シート!C884)</f>
        <v/>
      </c>
      <c r="C845" s="909"/>
      <c r="D845" s="909"/>
      <c r="E845" s="909"/>
      <c r="F845" s="909"/>
      <c r="G845" s="909"/>
      <c r="H845" s="909"/>
      <c r="I845" s="909"/>
      <c r="J845" s="325" t="str">
        <f>IF(基本情報入力シート!M884="","",基本情報入力シート!M884)</f>
        <v/>
      </c>
      <c r="K845" s="325" t="str">
        <f>IF(基本情報入力シート!R884="","",基本情報入力シート!R884)</f>
        <v/>
      </c>
      <c r="L845" s="325" t="str">
        <f>IF(基本情報入力シート!W884="","",基本情報入力シート!W884)</f>
        <v/>
      </c>
      <c r="M845" s="335" t="str">
        <f>IF(基本情報入力シート!X884="","",基本情報入力シート!X884)</f>
        <v/>
      </c>
      <c r="N845" s="339" t="str">
        <f>IF(基本情報入力シート!Y884="","",基本情報入力シート!Y884)</f>
        <v/>
      </c>
      <c r="O845" s="44"/>
      <c r="P845" s="1011"/>
      <c r="Q845" s="1011"/>
      <c r="R845" s="475" t="str">
        <f>IFERROR(IF(OR('別紙様式3-2（４・５月）'!Z847="ベア加算",'別紙様式3-2（４・５月）'!R847=""),"",P845*VLOOKUP(N845,【参考】数式用!$AD$2:$AH$37,MATCH(O845,【参考】数式用!$K$4:$N$4,0)+1,0)),"")</f>
        <v/>
      </c>
      <c r="S845" s="54"/>
      <c r="T845" s="1011"/>
      <c r="U845" s="1011"/>
      <c r="V845" s="483" t="str">
        <f>IFERROR(IF(AND('別紙様式3-2（４・５月）'!O847="",O845&lt;&gt;""),P845,P845*VLOOKUP(AF845,【参考】数式用4!$EY$3:$GF$106,MATCH(N845,【参考】数式用4!$EY$2:$GF$2,0))),"")</f>
        <v/>
      </c>
      <c r="W845" s="44"/>
      <c r="X845" s="464"/>
      <c r="Y845" s="992" t="str">
        <f>IFERROR(IF(OR('別紙様式3-2（４・５月）'!R847="",'別紙様式3-2（４・５月）'!Z847="ベア加算"),"",X845*VLOOKUP(N845,【参考】数式用!$AD$2:$AH$37,MATCH(W845,【参考】数式用!$K$4:$N$4,0)+1,0)),"")</f>
        <v/>
      </c>
      <c r="Z845" s="992"/>
      <c r="AA845" s="54"/>
      <c r="AB845" s="464"/>
      <c r="AC845" s="340" t="str">
        <f>IFERROR(IF(AND('別紙様式3-2（４・５月）'!O847="",W845&lt;&gt;"",W845&lt;&gt;"―"),X845,X845*VLOOKUP(AG845,【参考】数式用4!$EY$3:$GF$106,MATCH(N845,【参考】数式用4!$EY$2:$GF$2,0))),"")</f>
        <v/>
      </c>
      <c r="AD845" s="462" t="str">
        <f t="shared" si="24"/>
        <v/>
      </c>
      <c r="AE845" s="420" t="str">
        <f t="shared" si="25"/>
        <v/>
      </c>
      <c r="AF845" s="333" t="str">
        <f>IF(O845="","",'別紙様式3-2（４・５月）'!O847&amp;'別紙様式3-2（４・５月）'!P847&amp;'別紙様式3-2（４・５月）'!Q847&amp;"から"&amp;O845)</f>
        <v/>
      </c>
      <c r="AG845" s="333" t="str">
        <f>IF(OR(W845="",W845="―"),"",'別紙様式3-2（４・５月）'!O847&amp;'別紙様式3-2（４・５月）'!P847&amp;'別紙様式3-2（４・５月）'!Q847&amp;"から"&amp;W845)</f>
        <v/>
      </c>
      <c r="AH845" s="306"/>
      <c r="AI845" s="306"/>
      <c r="AJ845" s="306"/>
      <c r="AK845" s="306"/>
      <c r="AL845" s="306"/>
      <c r="AM845" s="306"/>
      <c r="AN845" s="306"/>
      <c r="AO845" s="306"/>
    </row>
    <row r="846" spans="1:41" customFormat="1" ht="25" customHeight="1">
      <c r="A846" s="334">
        <v>825</v>
      </c>
      <c r="B846" s="909" t="str">
        <f>IF(基本情報入力シート!C885="","",基本情報入力シート!C885)</f>
        <v/>
      </c>
      <c r="C846" s="909"/>
      <c r="D846" s="909"/>
      <c r="E846" s="909"/>
      <c r="F846" s="909"/>
      <c r="G846" s="909"/>
      <c r="H846" s="909"/>
      <c r="I846" s="909"/>
      <c r="J846" s="325" t="str">
        <f>IF(基本情報入力シート!M885="","",基本情報入力シート!M885)</f>
        <v/>
      </c>
      <c r="K846" s="325" t="str">
        <f>IF(基本情報入力シート!R885="","",基本情報入力シート!R885)</f>
        <v/>
      </c>
      <c r="L846" s="325" t="str">
        <f>IF(基本情報入力シート!W885="","",基本情報入力シート!W885)</f>
        <v/>
      </c>
      <c r="M846" s="335" t="str">
        <f>IF(基本情報入力シート!X885="","",基本情報入力シート!X885)</f>
        <v/>
      </c>
      <c r="N846" s="339" t="str">
        <f>IF(基本情報入力シート!Y885="","",基本情報入力シート!Y885)</f>
        <v/>
      </c>
      <c r="O846" s="44"/>
      <c r="P846" s="1011"/>
      <c r="Q846" s="1011"/>
      <c r="R846" s="475" t="str">
        <f>IFERROR(IF(OR('別紙様式3-2（４・５月）'!Z848="ベア加算",'別紙様式3-2（４・５月）'!R848=""),"",P846*VLOOKUP(N846,【参考】数式用!$AD$2:$AH$37,MATCH(O846,【参考】数式用!$K$4:$N$4,0)+1,0)),"")</f>
        <v/>
      </c>
      <c r="S846" s="54"/>
      <c r="T846" s="1011"/>
      <c r="U846" s="1011"/>
      <c r="V846" s="483" t="str">
        <f>IFERROR(IF(AND('別紙様式3-2（４・５月）'!O848="",O846&lt;&gt;""),P846,P846*VLOOKUP(AF846,【参考】数式用4!$EY$3:$GF$106,MATCH(N846,【参考】数式用4!$EY$2:$GF$2,0))),"")</f>
        <v/>
      </c>
      <c r="W846" s="44"/>
      <c r="X846" s="464"/>
      <c r="Y846" s="992" t="str">
        <f>IFERROR(IF(OR('別紙様式3-2（４・５月）'!R848="",'別紙様式3-2（４・５月）'!Z848="ベア加算"),"",X846*VLOOKUP(N846,【参考】数式用!$AD$2:$AH$37,MATCH(W846,【参考】数式用!$K$4:$N$4,0)+1,0)),"")</f>
        <v/>
      </c>
      <c r="Z846" s="992"/>
      <c r="AA846" s="54"/>
      <c r="AB846" s="464"/>
      <c r="AC846" s="340" t="str">
        <f>IFERROR(IF(AND('別紙様式3-2（４・５月）'!O848="",W846&lt;&gt;"",W846&lt;&gt;"―"),X846,X846*VLOOKUP(AG846,【参考】数式用4!$EY$3:$GF$106,MATCH(N846,【参考】数式用4!$EY$2:$GF$2,0))),"")</f>
        <v/>
      </c>
      <c r="AD846" s="462" t="str">
        <f t="shared" si="24"/>
        <v/>
      </c>
      <c r="AE846" s="420" t="str">
        <f t="shared" si="25"/>
        <v/>
      </c>
      <c r="AF846" s="333" t="str">
        <f>IF(O846="","",'別紙様式3-2（４・５月）'!O848&amp;'別紙様式3-2（４・５月）'!P848&amp;'別紙様式3-2（４・５月）'!Q848&amp;"から"&amp;O846)</f>
        <v/>
      </c>
      <c r="AG846" s="333" t="str">
        <f>IF(OR(W846="",W846="―"),"",'別紙様式3-2（４・５月）'!O848&amp;'別紙様式3-2（４・５月）'!P848&amp;'別紙様式3-2（４・５月）'!Q848&amp;"から"&amp;W846)</f>
        <v/>
      </c>
      <c r="AH846" s="306"/>
      <c r="AI846" s="306"/>
      <c r="AJ846" s="306"/>
      <c r="AK846" s="306"/>
      <c r="AL846" s="306"/>
      <c r="AM846" s="306"/>
      <c r="AN846" s="306"/>
      <c r="AO846" s="306"/>
    </row>
    <row r="847" spans="1:41" customFormat="1" ht="25" customHeight="1">
      <c r="A847" s="334">
        <v>826</v>
      </c>
      <c r="B847" s="909" t="str">
        <f>IF(基本情報入力シート!C886="","",基本情報入力シート!C886)</f>
        <v/>
      </c>
      <c r="C847" s="909"/>
      <c r="D847" s="909"/>
      <c r="E847" s="909"/>
      <c r="F847" s="909"/>
      <c r="G847" s="909"/>
      <c r="H847" s="909"/>
      <c r="I847" s="909"/>
      <c r="J847" s="325" t="str">
        <f>IF(基本情報入力シート!M886="","",基本情報入力シート!M886)</f>
        <v/>
      </c>
      <c r="K847" s="325" t="str">
        <f>IF(基本情報入力シート!R886="","",基本情報入力シート!R886)</f>
        <v/>
      </c>
      <c r="L847" s="325" t="str">
        <f>IF(基本情報入力シート!W886="","",基本情報入力シート!W886)</f>
        <v/>
      </c>
      <c r="M847" s="335" t="str">
        <f>IF(基本情報入力シート!X886="","",基本情報入力シート!X886)</f>
        <v/>
      </c>
      <c r="N847" s="339" t="str">
        <f>IF(基本情報入力シート!Y886="","",基本情報入力シート!Y886)</f>
        <v/>
      </c>
      <c r="O847" s="44"/>
      <c r="P847" s="1011"/>
      <c r="Q847" s="1011"/>
      <c r="R847" s="475" t="str">
        <f>IFERROR(IF(OR('別紙様式3-2（４・５月）'!Z849="ベア加算",'別紙様式3-2（４・５月）'!R849=""),"",P847*VLOOKUP(N847,【参考】数式用!$AD$2:$AH$37,MATCH(O847,【参考】数式用!$K$4:$N$4,0)+1,0)),"")</f>
        <v/>
      </c>
      <c r="S847" s="54"/>
      <c r="T847" s="1011"/>
      <c r="U847" s="1011"/>
      <c r="V847" s="483" t="str">
        <f>IFERROR(IF(AND('別紙様式3-2（４・５月）'!O849="",O847&lt;&gt;""),P847,P847*VLOOKUP(AF847,【参考】数式用4!$EY$3:$GF$106,MATCH(N847,【参考】数式用4!$EY$2:$GF$2,0))),"")</f>
        <v/>
      </c>
      <c r="W847" s="44"/>
      <c r="X847" s="464"/>
      <c r="Y847" s="992" t="str">
        <f>IFERROR(IF(OR('別紙様式3-2（４・５月）'!R849="",'別紙様式3-2（４・５月）'!Z849="ベア加算"),"",X847*VLOOKUP(N847,【参考】数式用!$AD$2:$AH$37,MATCH(W847,【参考】数式用!$K$4:$N$4,0)+1,0)),"")</f>
        <v/>
      </c>
      <c r="Z847" s="992"/>
      <c r="AA847" s="54"/>
      <c r="AB847" s="464"/>
      <c r="AC847" s="340" t="str">
        <f>IFERROR(IF(AND('別紙様式3-2（４・５月）'!O849="",W847&lt;&gt;"",W847&lt;&gt;"―"),X847,X847*VLOOKUP(AG847,【参考】数式用4!$EY$3:$GF$106,MATCH(N847,【参考】数式用4!$EY$2:$GF$2,0))),"")</f>
        <v/>
      </c>
      <c r="AD847" s="462" t="str">
        <f t="shared" ref="AD847:AD910" si="26">IF(OR(O847="新加算Ⅰ",O847="新加算Ⅱ",O847="新加算Ⅴ（１）",O847="新加算Ⅴ（２）",O847="新加算Ⅴ（３）",O847="新加算Ⅴ（４）",O847="新加算Ⅴ（５）",O847="新加算Ⅴ（６）",O847="新加算Ⅴ（７）",O847="新加算Ⅴ（９）",O847="新加算Ⅴ（10）",O847="新加算Ⅴ（12）"),1,"")</f>
        <v/>
      </c>
      <c r="AE847" s="420" t="str">
        <f t="shared" ref="AE847:AE910" si="27">IF(OR(W847="新加算Ⅰ",W847="新加算Ⅱ"),1,"")</f>
        <v/>
      </c>
      <c r="AF847" s="333" t="str">
        <f>IF(O847="","",'別紙様式3-2（４・５月）'!O849&amp;'別紙様式3-2（４・５月）'!P849&amp;'別紙様式3-2（４・５月）'!Q849&amp;"から"&amp;O847)</f>
        <v/>
      </c>
      <c r="AG847" s="333" t="str">
        <f>IF(OR(W847="",W847="―"),"",'別紙様式3-2（４・５月）'!O849&amp;'別紙様式3-2（４・５月）'!P849&amp;'別紙様式3-2（４・５月）'!Q849&amp;"から"&amp;W847)</f>
        <v/>
      </c>
      <c r="AH847" s="306"/>
      <c r="AI847" s="306"/>
      <c r="AJ847" s="306"/>
      <c r="AK847" s="306"/>
      <c r="AL847" s="306"/>
      <c r="AM847" s="306"/>
      <c r="AN847" s="306"/>
      <c r="AO847" s="306"/>
    </row>
    <row r="848" spans="1:41" customFormat="1" ht="25" customHeight="1">
      <c r="A848" s="334">
        <v>827</v>
      </c>
      <c r="B848" s="909" t="str">
        <f>IF(基本情報入力シート!C887="","",基本情報入力シート!C887)</f>
        <v/>
      </c>
      <c r="C848" s="909"/>
      <c r="D848" s="909"/>
      <c r="E848" s="909"/>
      <c r="F848" s="909"/>
      <c r="G848" s="909"/>
      <c r="H848" s="909"/>
      <c r="I848" s="909"/>
      <c r="J848" s="325" t="str">
        <f>IF(基本情報入力シート!M887="","",基本情報入力シート!M887)</f>
        <v/>
      </c>
      <c r="K848" s="325" t="str">
        <f>IF(基本情報入力シート!R887="","",基本情報入力シート!R887)</f>
        <v/>
      </c>
      <c r="L848" s="325" t="str">
        <f>IF(基本情報入力シート!W887="","",基本情報入力シート!W887)</f>
        <v/>
      </c>
      <c r="M848" s="335" t="str">
        <f>IF(基本情報入力シート!X887="","",基本情報入力シート!X887)</f>
        <v/>
      </c>
      <c r="N848" s="339" t="str">
        <f>IF(基本情報入力シート!Y887="","",基本情報入力シート!Y887)</f>
        <v/>
      </c>
      <c r="O848" s="44"/>
      <c r="P848" s="1011"/>
      <c r="Q848" s="1011"/>
      <c r="R848" s="475" t="str">
        <f>IFERROR(IF(OR('別紙様式3-2（４・５月）'!Z850="ベア加算",'別紙様式3-2（４・５月）'!R850=""),"",P848*VLOOKUP(N848,【参考】数式用!$AD$2:$AH$37,MATCH(O848,【参考】数式用!$K$4:$N$4,0)+1,0)),"")</f>
        <v/>
      </c>
      <c r="S848" s="54"/>
      <c r="T848" s="1011"/>
      <c r="U848" s="1011"/>
      <c r="V848" s="483" t="str">
        <f>IFERROR(IF(AND('別紙様式3-2（４・５月）'!O850="",O848&lt;&gt;""),P848,P848*VLOOKUP(AF848,【参考】数式用4!$EY$3:$GF$106,MATCH(N848,【参考】数式用4!$EY$2:$GF$2,0))),"")</f>
        <v/>
      </c>
      <c r="W848" s="44"/>
      <c r="X848" s="464"/>
      <c r="Y848" s="992" t="str">
        <f>IFERROR(IF(OR('別紙様式3-2（４・５月）'!R850="",'別紙様式3-2（４・５月）'!Z850="ベア加算"),"",X848*VLOOKUP(N848,【参考】数式用!$AD$2:$AH$37,MATCH(W848,【参考】数式用!$K$4:$N$4,0)+1,0)),"")</f>
        <v/>
      </c>
      <c r="Z848" s="992"/>
      <c r="AA848" s="54"/>
      <c r="AB848" s="464"/>
      <c r="AC848" s="340" t="str">
        <f>IFERROR(IF(AND('別紙様式3-2（４・５月）'!O850="",W848&lt;&gt;"",W848&lt;&gt;"―"),X848,X848*VLOOKUP(AG848,【参考】数式用4!$EY$3:$GF$106,MATCH(N848,【参考】数式用4!$EY$2:$GF$2,0))),"")</f>
        <v/>
      </c>
      <c r="AD848" s="462" t="str">
        <f t="shared" si="26"/>
        <v/>
      </c>
      <c r="AE848" s="420" t="str">
        <f t="shared" si="27"/>
        <v/>
      </c>
      <c r="AF848" s="333" t="str">
        <f>IF(O848="","",'別紙様式3-2（４・５月）'!O850&amp;'別紙様式3-2（４・５月）'!P850&amp;'別紙様式3-2（４・５月）'!Q850&amp;"から"&amp;O848)</f>
        <v/>
      </c>
      <c r="AG848" s="333" t="str">
        <f>IF(OR(W848="",W848="―"),"",'別紙様式3-2（４・５月）'!O850&amp;'別紙様式3-2（４・５月）'!P850&amp;'別紙様式3-2（４・５月）'!Q850&amp;"から"&amp;W848)</f>
        <v/>
      </c>
      <c r="AH848" s="306"/>
      <c r="AI848" s="306"/>
      <c r="AJ848" s="306"/>
      <c r="AK848" s="306"/>
      <c r="AL848" s="306"/>
      <c r="AM848" s="306"/>
      <c r="AN848" s="306"/>
      <c r="AO848" s="306"/>
    </row>
    <row r="849" spans="1:41" customFormat="1" ht="25" customHeight="1">
      <c r="A849" s="334">
        <v>828</v>
      </c>
      <c r="B849" s="909" t="str">
        <f>IF(基本情報入力シート!C888="","",基本情報入力シート!C888)</f>
        <v/>
      </c>
      <c r="C849" s="909"/>
      <c r="D849" s="909"/>
      <c r="E849" s="909"/>
      <c r="F849" s="909"/>
      <c r="G849" s="909"/>
      <c r="H849" s="909"/>
      <c r="I849" s="909"/>
      <c r="J849" s="325" t="str">
        <f>IF(基本情報入力シート!M888="","",基本情報入力シート!M888)</f>
        <v/>
      </c>
      <c r="K849" s="325" t="str">
        <f>IF(基本情報入力シート!R888="","",基本情報入力シート!R888)</f>
        <v/>
      </c>
      <c r="L849" s="325" t="str">
        <f>IF(基本情報入力シート!W888="","",基本情報入力シート!W888)</f>
        <v/>
      </c>
      <c r="M849" s="335" t="str">
        <f>IF(基本情報入力シート!X888="","",基本情報入力シート!X888)</f>
        <v/>
      </c>
      <c r="N849" s="339" t="str">
        <f>IF(基本情報入力シート!Y888="","",基本情報入力シート!Y888)</f>
        <v/>
      </c>
      <c r="O849" s="44"/>
      <c r="P849" s="1011"/>
      <c r="Q849" s="1011"/>
      <c r="R849" s="475" t="str">
        <f>IFERROR(IF(OR('別紙様式3-2（４・５月）'!Z851="ベア加算",'別紙様式3-2（４・５月）'!R851=""),"",P849*VLOOKUP(N849,【参考】数式用!$AD$2:$AH$37,MATCH(O849,【参考】数式用!$K$4:$N$4,0)+1,0)),"")</f>
        <v/>
      </c>
      <c r="S849" s="54"/>
      <c r="T849" s="1011"/>
      <c r="U849" s="1011"/>
      <c r="V849" s="483" t="str">
        <f>IFERROR(IF(AND('別紙様式3-2（４・５月）'!O851="",O849&lt;&gt;""),P849,P849*VLOOKUP(AF849,【参考】数式用4!$EY$3:$GF$106,MATCH(N849,【参考】数式用4!$EY$2:$GF$2,0))),"")</f>
        <v/>
      </c>
      <c r="W849" s="44"/>
      <c r="X849" s="464"/>
      <c r="Y849" s="992" t="str">
        <f>IFERROR(IF(OR('別紙様式3-2（４・５月）'!R851="",'別紙様式3-2（４・５月）'!Z851="ベア加算"),"",X849*VLOOKUP(N849,【参考】数式用!$AD$2:$AH$37,MATCH(W849,【参考】数式用!$K$4:$N$4,0)+1,0)),"")</f>
        <v/>
      </c>
      <c r="Z849" s="992"/>
      <c r="AA849" s="54"/>
      <c r="AB849" s="464"/>
      <c r="AC849" s="340" t="str">
        <f>IFERROR(IF(AND('別紙様式3-2（４・５月）'!O851="",W849&lt;&gt;"",W849&lt;&gt;"―"),X849,X849*VLOOKUP(AG849,【参考】数式用4!$EY$3:$GF$106,MATCH(N849,【参考】数式用4!$EY$2:$GF$2,0))),"")</f>
        <v/>
      </c>
      <c r="AD849" s="462" t="str">
        <f t="shared" si="26"/>
        <v/>
      </c>
      <c r="AE849" s="420" t="str">
        <f t="shared" si="27"/>
        <v/>
      </c>
      <c r="AF849" s="333" t="str">
        <f>IF(O849="","",'別紙様式3-2（４・５月）'!O851&amp;'別紙様式3-2（４・５月）'!P851&amp;'別紙様式3-2（４・５月）'!Q851&amp;"から"&amp;O849)</f>
        <v/>
      </c>
      <c r="AG849" s="333" t="str">
        <f>IF(OR(W849="",W849="―"),"",'別紙様式3-2（４・５月）'!O851&amp;'別紙様式3-2（４・５月）'!P851&amp;'別紙様式3-2（４・５月）'!Q851&amp;"から"&amp;W849)</f>
        <v/>
      </c>
      <c r="AH849" s="306"/>
      <c r="AI849" s="306"/>
      <c r="AJ849" s="306"/>
      <c r="AK849" s="306"/>
      <c r="AL849" s="306"/>
      <c r="AM849" s="306"/>
      <c r="AN849" s="306"/>
      <c r="AO849" s="306"/>
    </row>
    <row r="850" spans="1:41" customFormat="1" ht="25" customHeight="1">
      <c r="A850" s="334">
        <v>829</v>
      </c>
      <c r="B850" s="909" t="str">
        <f>IF(基本情報入力シート!C889="","",基本情報入力シート!C889)</f>
        <v/>
      </c>
      <c r="C850" s="909"/>
      <c r="D850" s="909"/>
      <c r="E850" s="909"/>
      <c r="F850" s="909"/>
      <c r="G850" s="909"/>
      <c r="H850" s="909"/>
      <c r="I850" s="909"/>
      <c r="J850" s="325" t="str">
        <f>IF(基本情報入力シート!M889="","",基本情報入力シート!M889)</f>
        <v/>
      </c>
      <c r="K850" s="325" t="str">
        <f>IF(基本情報入力シート!R889="","",基本情報入力シート!R889)</f>
        <v/>
      </c>
      <c r="L850" s="325" t="str">
        <f>IF(基本情報入力シート!W889="","",基本情報入力シート!W889)</f>
        <v/>
      </c>
      <c r="M850" s="335" t="str">
        <f>IF(基本情報入力シート!X889="","",基本情報入力シート!X889)</f>
        <v/>
      </c>
      <c r="N850" s="339" t="str">
        <f>IF(基本情報入力シート!Y889="","",基本情報入力シート!Y889)</f>
        <v/>
      </c>
      <c r="O850" s="44"/>
      <c r="P850" s="1011"/>
      <c r="Q850" s="1011"/>
      <c r="R850" s="475" t="str">
        <f>IFERROR(IF(OR('別紙様式3-2（４・５月）'!Z852="ベア加算",'別紙様式3-2（４・５月）'!R852=""),"",P850*VLOOKUP(N850,【参考】数式用!$AD$2:$AH$37,MATCH(O850,【参考】数式用!$K$4:$N$4,0)+1,0)),"")</f>
        <v/>
      </c>
      <c r="S850" s="54"/>
      <c r="T850" s="1011"/>
      <c r="U850" s="1011"/>
      <c r="V850" s="483" t="str">
        <f>IFERROR(IF(AND('別紙様式3-2（４・５月）'!O852="",O850&lt;&gt;""),P850,P850*VLOOKUP(AF850,【参考】数式用4!$EY$3:$GF$106,MATCH(N850,【参考】数式用4!$EY$2:$GF$2,0))),"")</f>
        <v/>
      </c>
      <c r="W850" s="44"/>
      <c r="X850" s="464"/>
      <c r="Y850" s="992" t="str">
        <f>IFERROR(IF(OR('別紙様式3-2（４・５月）'!R852="",'別紙様式3-2（４・５月）'!Z852="ベア加算"),"",X850*VLOOKUP(N850,【参考】数式用!$AD$2:$AH$37,MATCH(W850,【参考】数式用!$K$4:$N$4,0)+1,0)),"")</f>
        <v/>
      </c>
      <c r="Z850" s="992"/>
      <c r="AA850" s="54"/>
      <c r="AB850" s="464"/>
      <c r="AC850" s="340" t="str">
        <f>IFERROR(IF(AND('別紙様式3-2（４・５月）'!O852="",W850&lt;&gt;"",W850&lt;&gt;"―"),X850,X850*VLOOKUP(AG850,【参考】数式用4!$EY$3:$GF$106,MATCH(N850,【参考】数式用4!$EY$2:$GF$2,0))),"")</f>
        <v/>
      </c>
      <c r="AD850" s="462" t="str">
        <f t="shared" si="26"/>
        <v/>
      </c>
      <c r="AE850" s="420" t="str">
        <f t="shared" si="27"/>
        <v/>
      </c>
      <c r="AF850" s="333" t="str">
        <f>IF(O850="","",'別紙様式3-2（４・５月）'!O852&amp;'別紙様式3-2（４・５月）'!P852&amp;'別紙様式3-2（４・５月）'!Q852&amp;"から"&amp;O850)</f>
        <v/>
      </c>
      <c r="AG850" s="333" t="str">
        <f>IF(OR(W850="",W850="―"),"",'別紙様式3-2（４・５月）'!O852&amp;'別紙様式3-2（４・５月）'!P852&amp;'別紙様式3-2（４・５月）'!Q852&amp;"から"&amp;W850)</f>
        <v/>
      </c>
      <c r="AH850" s="306"/>
      <c r="AI850" s="306"/>
      <c r="AJ850" s="306"/>
      <c r="AK850" s="306"/>
      <c r="AL850" s="306"/>
      <c r="AM850" s="306"/>
      <c r="AN850" s="306"/>
      <c r="AO850" s="306"/>
    </row>
    <row r="851" spans="1:41" customFormat="1" ht="25" customHeight="1">
      <c r="A851" s="334">
        <v>830</v>
      </c>
      <c r="B851" s="909" t="str">
        <f>IF(基本情報入力シート!C890="","",基本情報入力シート!C890)</f>
        <v/>
      </c>
      <c r="C851" s="909"/>
      <c r="D851" s="909"/>
      <c r="E851" s="909"/>
      <c r="F851" s="909"/>
      <c r="G851" s="909"/>
      <c r="H851" s="909"/>
      <c r="I851" s="909"/>
      <c r="J851" s="325" t="str">
        <f>IF(基本情報入力シート!M890="","",基本情報入力シート!M890)</f>
        <v/>
      </c>
      <c r="K851" s="325" t="str">
        <f>IF(基本情報入力シート!R890="","",基本情報入力シート!R890)</f>
        <v/>
      </c>
      <c r="L851" s="325" t="str">
        <f>IF(基本情報入力シート!W890="","",基本情報入力シート!W890)</f>
        <v/>
      </c>
      <c r="M851" s="335" t="str">
        <f>IF(基本情報入力シート!X890="","",基本情報入力シート!X890)</f>
        <v/>
      </c>
      <c r="N851" s="339" t="str">
        <f>IF(基本情報入力シート!Y890="","",基本情報入力シート!Y890)</f>
        <v/>
      </c>
      <c r="O851" s="44"/>
      <c r="P851" s="1011"/>
      <c r="Q851" s="1011"/>
      <c r="R851" s="475" t="str">
        <f>IFERROR(IF(OR('別紙様式3-2（４・５月）'!Z853="ベア加算",'別紙様式3-2（４・５月）'!R853=""),"",P851*VLOOKUP(N851,【参考】数式用!$AD$2:$AH$37,MATCH(O851,【参考】数式用!$K$4:$N$4,0)+1,0)),"")</f>
        <v/>
      </c>
      <c r="S851" s="54"/>
      <c r="T851" s="1011"/>
      <c r="U851" s="1011"/>
      <c r="V851" s="483" t="str">
        <f>IFERROR(IF(AND('別紙様式3-2（４・５月）'!O853="",O851&lt;&gt;""),P851,P851*VLOOKUP(AF851,【参考】数式用4!$EY$3:$GF$106,MATCH(N851,【参考】数式用4!$EY$2:$GF$2,0))),"")</f>
        <v/>
      </c>
      <c r="W851" s="44"/>
      <c r="X851" s="464"/>
      <c r="Y851" s="992" t="str">
        <f>IFERROR(IF(OR('別紙様式3-2（４・５月）'!R853="",'別紙様式3-2（４・５月）'!Z853="ベア加算"),"",X851*VLOOKUP(N851,【参考】数式用!$AD$2:$AH$37,MATCH(W851,【参考】数式用!$K$4:$N$4,0)+1,0)),"")</f>
        <v/>
      </c>
      <c r="Z851" s="992"/>
      <c r="AA851" s="54"/>
      <c r="AB851" s="464"/>
      <c r="AC851" s="340" t="str">
        <f>IFERROR(IF(AND('別紙様式3-2（４・５月）'!O853="",W851&lt;&gt;"",W851&lt;&gt;"―"),X851,X851*VLOOKUP(AG851,【参考】数式用4!$EY$3:$GF$106,MATCH(N851,【参考】数式用4!$EY$2:$GF$2,0))),"")</f>
        <v/>
      </c>
      <c r="AD851" s="462" t="str">
        <f t="shared" si="26"/>
        <v/>
      </c>
      <c r="AE851" s="420" t="str">
        <f t="shared" si="27"/>
        <v/>
      </c>
      <c r="AF851" s="333" t="str">
        <f>IF(O851="","",'別紙様式3-2（４・５月）'!O853&amp;'別紙様式3-2（４・５月）'!P853&amp;'別紙様式3-2（４・５月）'!Q853&amp;"から"&amp;O851)</f>
        <v/>
      </c>
      <c r="AG851" s="333" t="str">
        <f>IF(OR(W851="",W851="―"),"",'別紙様式3-2（４・５月）'!O853&amp;'別紙様式3-2（４・５月）'!P853&amp;'別紙様式3-2（４・５月）'!Q853&amp;"から"&amp;W851)</f>
        <v/>
      </c>
      <c r="AH851" s="306"/>
      <c r="AI851" s="306"/>
      <c r="AJ851" s="306"/>
      <c r="AK851" s="306"/>
      <c r="AL851" s="306"/>
      <c r="AM851" s="306"/>
      <c r="AN851" s="306"/>
      <c r="AO851" s="306"/>
    </row>
    <row r="852" spans="1:41" customFormat="1" ht="25" customHeight="1">
      <c r="A852" s="334">
        <v>831</v>
      </c>
      <c r="B852" s="909" t="str">
        <f>IF(基本情報入力シート!C891="","",基本情報入力シート!C891)</f>
        <v/>
      </c>
      <c r="C852" s="909"/>
      <c r="D852" s="909"/>
      <c r="E852" s="909"/>
      <c r="F852" s="909"/>
      <c r="G852" s="909"/>
      <c r="H852" s="909"/>
      <c r="I852" s="909"/>
      <c r="J852" s="325" t="str">
        <f>IF(基本情報入力シート!M891="","",基本情報入力シート!M891)</f>
        <v/>
      </c>
      <c r="K852" s="325" t="str">
        <f>IF(基本情報入力シート!R891="","",基本情報入力シート!R891)</f>
        <v/>
      </c>
      <c r="L852" s="325" t="str">
        <f>IF(基本情報入力シート!W891="","",基本情報入力シート!W891)</f>
        <v/>
      </c>
      <c r="M852" s="335" t="str">
        <f>IF(基本情報入力シート!X891="","",基本情報入力シート!X891)</f>
        <v/>
      </c>
      <c r="N852" s="339" t="str">
        <f>IF(基本情報入力シート!Y891="","",基本情報入力シート!Y891)</f>
        <v/>
      </c>
      <c r="O852" s="44"/>
      <c r="P852" s="1011"/>
      <c r="Q852" s="1011"/>
      <c r="R852" s="475" t="str">
        <f>IFERROR(IF(OR('別紙様式3-2（４・５月）'!Z854="ベア加算",'別紙様式3-2（４・５月）'!R854=""),"",P852*VLOOKUP(N852,【参考】数式用!$AD$2:$AH$37,MATCH(O852,【参考】数式用!$K$4:$N$4,0)+1,0)),"")</f>
        <v/>
      </c>
      <c r="S852" s="54"/>
      <c r="T852" s="1011"/>
      <c r="U852" s="1011"/>
      <c r="V852" s="483" t="str">
        <f>IFERROR(IF(AND('別紙様式3-2（４・５月）'!O854="",O852&lt;&gt;""),P852,P852*VLOOKUP(AF852,【参考】数式用4!$EY$3:$GF$106,MATCH(N852,【参考】数式用4!$EY$2:$GF$2,0))),"")</f>
        <v/>
      </c>
      <c r="W852" s="44"/>
      <c r="X852" s="464"/>
      <c r="Y852" s="992" t="str">
        <f>IFERROR(IF(OR('別紙様式3-2（４・５月）'!R854="",'別紙様式3-2（４・５月）'!Z854="ベア加算"),"",X852*VLOOKUP(N852,【参考】数式用!$AD$2:$AH$37,MATCH(W852,【参考】数式用!$K$4:$N$4,0)+1,0)),"")</f>
        <v/>
      </c>
      <c r="Z852" s="992"/>
      <c r="AA852" s="54"/>
      <c r="AB852" s="464"/>
      <c r="AC852" s="340" t="str">
        <f>IFERROR(IF(AND('別紙様式3-2（４・５月）'!O854="",W852&lt;&gt;"",W852&lt;&gt;"―"),X852,X852*VLOOKUP(AG852,【参考】数式用4!$EY$3:$GF$106,MATCH(N852,【参考】数式用4!$EY$2:$GF$2,0))),"")</f>
        <v/>
      </c>
      <c r="AD852" s="462" t="str">
        <f t="shared" si="26"/>
        <v/>
      </c>
      <c r="AE852" s="420" t="str">
        <f t="shared" si="27"/>
        <v/>
      </c>
      <c r="AF852" s="333" t="str">
        <f>IF(O852="","",'別紙様式3-2（４・５月）'!O854&amp;'別紙様式3-2（４・５月）'!P854&amp;'別紙様式3-2（４・５月）'!Q854&amp;"から"&amp;O852)</f>
        <v/>
      </c>
      <c r="AG852" s="333" t="str">
        <f>IF(OR(W852="",W852="―"),"",'別紙様式3-2（４・５月）'!O854&amp;'別紙様式3-2（４・５月）'!P854&amp;'別紙様式3-2（４・５月）'!Q854&amp;"から"&amp;W852)</f>
        <v/>
      </c>
      <c r="AH852" s="306"/>
      <c r="AI852" s="306"/>
      <c r="AJ852" s="306"/>
      <c r="AK852" s="306"/>
      <c r="AL852" s="306"/>
      <c r="AM852" s="306"/>
      <c r="AN852" s="306"/>
      <c r="AO852" s="306"/>
    </row>
    <row r="853" spans="1:41" customFormat="1" ht="25" customHeight="1">
      <c r="A853" s="334">
        <v>832</v>
      </c>
      <c r="B853" s="909" t="str">
        <f>IF(基本情報入力シート!C892="","",基本情報入力シート!C892)</f>
        <v/>
      </c>
      <c r="C853" s="909"/>
      <c r="D853" s="909"/>
      <c r="E853" s="909"/>
      <c r="F853" s="909"/>
      <c r="G853" s="909"/>
      <c r="H853" s="909"/>
      <c r="I853" s="909"/>
      <c r="J853" s="325" t="str">
        <f>IF(基本情報入力シート!M892="","",基本情報入力シート!M892)</f>
        <v/>
      </c>
      <c r="K853" s="325" t="str">
        <f>IF(基本情報入力シート!R892="","",基本情報入力シート!R892)</f>
        <v/>
      </c>
      <c r="L853" s="325" t="str">
        <f>IF(基本情報入力シート!W892="","",基本情報入力シート!W892)</f>
        <v/>
      </c>
      <c r="M853" s="335" t="str">
        <f>IF(基本情報入力シート!X892="","",基本情報入力シート!X892)</f>
        <v/>
      </c>
      <c r="N853" s="339" t="str">
        <f>IF(基本情報入力シート!Y892="","",基本情報入力シート!Y892)</f>
        <v/>
      </c>
      <c r="O853" s="44"/>
      <c r="P853" s="1011"/>
      <c r="Q853" s="1011"/>
      <c r="R853" s="475" t="str">
        <f>IFERROR(IF(OR('別紙様式3-2（４・５月）'!Z855="ベア加算",'別紙様式3-2（４・５月）'!R855=""),"",P853*VLOOKUP(N853,【参考】数式用!$AD$2:$AH$37,MATCH(O853,【参考】数式用!$K$4:$N$4,0)+1,0)),"")</f>
        <v/>
      </c>
      <c r="S853" s="54"/>
      <c r="T853" s="1011"/>
      <c r="U853" s="1011"/>
      <c r="V853" s="483" t="str">
        <f>IFERROR(IF(AND('別紙様式3-2（４・５月）'!O855="",O853&lt;&gt;""),P853,P853*VLOOKUP(AF853,【参考】数式用4!$EY$3:$GF$106,MATCH(N853,【参考】数式用4!$EY$2:$GF$2,0))),"")</f>
        <v/>
      </c>
      <c r="W853" s="44"/>
      <c r="X853" s="464"/>
      <c r="Y853" s="992" t="str">
        <f>IFERROR(IF(OR('別紙様式3-2（４・５月）'!R855="",'別紙様式3-2（４・５月）'!Z855="ベア加算"),"",X853*VLOOKUP(N853,【参考】数式用!$AD$2:$AH$37,MATCH(W853,【参考】数式用!$K$4:$N$4,0)+1,0)),"")</f>
        <v/>
      </c>
      <c r="Z853" s="992"/>
      <c r="AA853" s="54"/>
      <c r="AB853" s="464"/>
      <c r="AC853" s="340" t="str">
        <f>IFERROR(IF(AND('別紙様式3-2（４・５月）'!O855="",W853&lt;&gt;"",W853&lt;&gt;"―"),X853,X853*VLOOKUP(AG853,【参考】数式用4!$EY$3:$GF$106,MATCH(N853,【参考】数式用4!$EY$2:$GF$2,0))),"")</f>
        <v/>
      </c>
      <c r="AD853" s="462" t="str">
        <f t="shared" si="26"/>
        <v/>
      </c>
      <c r="AE853" s="420" t="str">
        <f t="shared" si="27"/>
        <v/>
      </c>
      <c r="AF853" s="333" t="str">
        <f>IF(O853="","",'別紙様式3-2（４・５月）'!O855&amp;'別紙様式3-2（４・５月）'!P855&amp;'別紙様式3-2（４・５月）'!Q855&amp;"から"&amp;O853)</f>
        <v/>
      </c>
      <c r="AG853" s="333" t="str">
        <f>IF(OR(W853="",W853="―"),"",'別紙様式3-2（４・５月）'!O855&amp;'別紙様式3-2（４・５月）'!P855&amp;'別紙様式3-2（４・５月）'!Q855&amp;"から"&amp;W853)</f>
        <v/>
      </c>
      <c r="AH853" s="306"/>
      <c r="AI853" s="306"/>
      <c r="AJ853" s="306"/>
      <c r="AK853" s="306"/>
      <c r="AL853" s="306"/>
      <c r="AM853" s="306"/>
      <c r="AN853" s="306"/>
      <c r="AO853" s="306"/>
    </row>
    <row r="854" spans="1:41" customFormat="1" ht="25" customHeight="1">
      <c r="A854" s="334">
        <v>833</v>
      </c>
      <c r="B854" s="909" t="str">
        <f>IF(基本情報入力シート!C893="","",基本情報入力シート!C893)</f>
        <v/>
      </c>
      <c r="C854" s="909"/>
      <c r="D854" s="909"/>
      <c r="E854" s="909"/>
      <c r="F854" s="909"/>
      <c r="G854" s="909"/>
      <c r="H854" s="909"/>
      <c r="I854" s="909"/>
      <c r="J854" s="325" t="str">
        <f>IF(基本情報入力シート!M893="","",基本情報入力シート!M893)</f>
        <v/>
      </c>
      <c r="K854" s="325" t="str">
        <f>IF(基本情報入力シート!R893="","",基本情報入力シート!R893)</f>
        <v/>
      </c>
      <c r="L854" s="325" t="str">
        <f>IF(基本情報入力シート!W893="","",基本情報入力シート!W893)</f>
        <v/>
      </c>
      <c r="M854" s="335" t="str">
        <f>IF(基本情報入力シート!X893="","",基本情報入力シート!X893)</f>
        <v/>
      </c>
      <c r="N854" s="339" t="str">
        <f>IF(基本情報入力シート!Y893="","",基本情報入力シート!Y893)</f>
        <v/>
      </c>
      <c r="O854" s="44"/>
      <c r="P854" s="1011"/>
      <c r="Q854" s="1011"/>
      <c r="R854" s="475" t="str">
        <f>IFERROR(IF(OR('別紙様式3-2（４・５月）'!Z856="ベア加算",'別紙様式3-2（４・５月）'!R856=""),"",P854*VLOOKUP(N854,【参考】数式用!$AD$2:$AH$37,MATCH(O854,【参考】数式用!$K$4:$N$4,0)+1,0)),"")</f>
        <v/>
      </c>
      <c r="S854" s="54"/>
      <c r="T854" s="1011"/>
      <c r="U854" s="1011"/>
      <c r="V854" s="483" t="str">
        <f>IFERROR(IF(AND('別紙様式3-2（４・５月）'!O856="",O854&lt;&gt;""),P854,P854*VLOOKUP(AF854,【参考】数式用4!$EY$3:$GF$106,MATCH(N854,【参考】数式用4!$EY$2:$GF$2,0))),"")</f>
        <v/>
      </c>
      <c r="W854" s="44"/>
      <c r="X854" s="464"/>
      <c r="Y854" s="992" t="str">
        <f>IFERROR(IF(OR('別紙様式3-2（４・５月）'!R856="",'別紙様式3-2（４・５月）'!Z856="ベア加算"),"",X854*VLOOKUP(N854,【参考】数式用!$AD$2:$AH$37,MATCH(W854,【参考】数式用!$K$4:$N$4,0)+1,0)),"")</f>
        <v/>
      </c>
      <c r="Z854" s="992"/>
      <c r="AA854" s="54"/>
      <c r="AB854" s="464"/>
      <c r="AC854" s="340" t="str">
        <f>IFERROR(IF(AND('別紙様式3-2（４・５月）'!O856="",W854&lt;&gt;"",W854&lt;&gt;"―"),X854,X854*VLOOKUP(AG854,【参考】数式用4!$EY$3:$GF$106,MATCH(N854,【参考】数式用4!$EY$2:$GF$2,0))),"")</f>
        <v/>
      </c>
      <c r="AD854" s="462" t="str">
        <f t="shared" si="26"/>
        <v/>
      </c>
      <c r="AE854" s="420" t="str">
        <f t="shared" si="27"/>
        <v/>
      </c>
      <c r="AF854" s="333" t="str">
        <f>IF(O854="","",'別紙様式3-2（４・５月）'!O856&amp;'別紙様式3-2（４・５月）'!P856&amp;'別紙様式3-2（４・５月）'!Q856&amp;"から"&amp;O854)</f>
        <v/>
      </c>
      <c r="AG854" s="333" t="str">
        <f>IF(OR(W854="",W854="―"),"",'別紙様式3-2（４・５月）'!O856&amp;'別紙様式3-2（４・５月）'!P856&amp;'別紙様式3-2（４・５月）'!Q856&amp;"から"&amp;W854)</f>
        <v/>
      </c>
      <c r="AH854" s="306"/>
      <c r="AI854" s="306"/>
      <c r="AJ854" s="306"/>
      <c r="AK854" s="306"/>
      <c r="AL854" s="306"/>
      <c r="AM854" s="306"/>
      <c r="AN854" s="306"/>
      <c r="AO854" s="306"/>
    </row>
    <row r="855" spans="1:41" customFormat="1" ht="25" customHeight="1">
      <c r="A855" s="334">
        <v>834</v>
      </c>
      <c r="B855" s="909" t="str">
        <f>IF(基本情報入力シート!C894="","",基本情報入力シート!C894)</f>
        <v/>
      </c>
      <c r="C855" s="909"/>
      <c r="D855" s="909"/>
      <c r="E855" s="909"/>
      <c r="F855" s="909"/>
      <c r="G855" s="909"/>
      <c r="H855" s="909"/>
      <c r="I855" s="909"/>
      <c r="J855" s="325" t="str">
        <f>IF(基本情報入力シート!M894="","",基本情報入力シート!M894)</f>
        <v/>
      </c>
      <c r="K855" s="325" t="str">
        <f>IF(基本情報入力シート!R894="","",基本情報入力シート!R894)</f>
        <v/>
      </c>
      <c r="L855" s="325" t="str">
        <f>IF(基本情報入力シート!W894="","",基本情報入力シート!W894)</f>
        <v/>
      </c>
      <c r="M855" s="335" t="str">
        <f>IF(基本情報入力シート!X894="","",基本情報入力シート!X894)</f>
        <v/>
      </c>
      <c r="N855" s="339" t="str">
        <f>IF(基本情報入力シート!Y894="","",基本情報入力シート!Y894)</f>
        <v/>
      </c>
      <c r="O855" s="44"/>
      <c r="P855" s="1011"/>
      <c r="Q855" s="1011"/>
      <c r="R855" s="475" t="str">
        <f>IFERROR(IF(OR('別紙様式3-2（４・５月）'!Z857="ベア加算",'別紙様式3-2（４・５月）'!R857=""),"",P855*VLOOKUP(N855,【参考】数式用!$AD$2:$AH$37,MATCH(O855,【参考】数式用!$K$4:$N$4,0)+1,0)),"")</f>
        <v/>
      </c>
      <c r="S855" s="54"/>
      <c r="T855" s="1011"/>
      <c r="U855" s="1011"/>
      <c r="V855" s="483" t="str">
        <f>IFERROR(IF(AND('別紙様式3-2（４・５月）'!O857="",O855&lt;&gt;""),P855,P855*VLOOKUP(AF855,【参考】数式用4!$EY$3:$GF$106,MATCH(N855,【参考】数式用4!$EY$2:$GF$2,0))),"")</f>
        <v/>
      </c>
      <c r="W855" s="44"/>
      <c r="X855" s="464"/>
      <c r="Y855" s="992" t="str">
        <f>IFERROR(IF(OR('別紙様式3-2（４・５月）'!R857="",'別紙様式3-2（４・５月）'!Z857="ベア加算"),"",X855*VLOOKUP(N855,【参考】数式用!$AD$2:$AH$37,MATCH(W855,【参考】数式用!$K$4:$N$4,0)+1,0)),"")</f>
        <v/>
      </c>
      <c r="Z855" s="992"/>
      <c r="AA855" s="54"/>
      <c r="AB855" s="464"/>
      <c r="AC855" s="340" t="str">
        <f>IFERROR(IF(AND('別紙様式3-2（４・５月）'!O857="",W855&lt;&gt;"",W855&lt;&gt;"―"),X855,X855*VLOOKUP(AG855,【参考】数式用4!$EY$3:$GF$106,MATCH(N855,【参考】数式用4!$EY$2:$GF$2,0))),"")</f>
        <v/>
      </c>
      <c r="AD855" s="462" t="str">
        <f t="shared" si="26"/>
        <v/>
      </c>
      <c r="AE855" s="420" t="str">
        <f t="shared" si="27"/>
        <v/>
      </c>
      <c r="AF855" s="333" t="str">
        <f>IF(O855="","",'別紙様式3-2（４・５月）'!O857&amp;'別紙様式3-2（４・５月）'!P857&amp;'別紙様式3-2（４・５月）'!Q857&amp;"から"&amp;O855)</f>
        <v/>
      </c>
      <c r="AG855" s="333" t="str">
        <f>IF(OR(W855="",W855="―"),"",'別紙様式3-2（４・５月）'!O857&amp;'別紙様式3-2（４・５月）'!P857&amp;'別紙様式3-2（４・５月）'!Q857&amp;"から"&amp;W855)</f>
        <v/>
      </c>
      <c r="AH855" s="306"/>
      <c r="AI855" s="306"/>
      <c r="AJ855" s="306"/>
      <c r="AK855" s="306"/>
      <c r="AL855" s="306"/>
      <c r="AM855" s="306"/>
      <c r="AN855" s="306"/>
      <c r="AO855" s="306"/>
    </row>
    <row r="856" spans="1:41" customFormat="1" ht="25" customHeight="1">
      <c r="A856" s="334">
        <v>835</v>
      </c>
      <c r="B856" s="909" t="str">
        <f>IF(基本情報入力シート!C895="","",基本情報入力シート!C895)</f>
        <v/>
      </c>
      <c r="C856" s="909"/>
      <c r="D856" s="909"/>
      <c r="E856" s="909"/>
      <c r="F856" s="909"/>
      <c r="G856" s="909"/>
      <c r="H856" s="909"/>
      <c r="I856" s="909"/>
      <c r="J856" s="325" t="str">
        <f>IF(基本情報入力シート!M895="","",基本情報入力シート!M895)</f>
        <v/>
      </c>
      <c r="K856" s="325" t="str">
        <f>IF(基本情報入力シート!R895="","",基本情報入力シート!R895)</f>
        <v/>
      </c>
      <c r="L856" s="325" t="str">
        <f>IF(基本情報入力シート!W895="","",基本情報入力シート!W895)</f>
        <v/>
      </c>
      <c r="M856" s="335" t="str">
        <f>IF(基本情報入力シート!X895="","",基本情報入力シート!X895)</f>
        <v/>
      </c>
      <c r="N856" s="339" t="str">
        <f>IF(基本情報入力シート!Y895="","",基本情報入力シート!Y895)</f>
        <v/>
      </c>
      <c r="O856" s="44"/>
      <c r="P856" s="1011"/>
      <c r="Q856" s="1011"/>
      <c r="R856" s="475" t="str">
        <f>IFERROR(IF(OR('別紙様式3-2（４・５月）'!Z858="ベア加算",'別紙様式3-2（４・５月）'!R858=""),"",P856*VLOOKUP(N856,【参考】数式用!$AD$2:$AH$37,MATCH(O856,【参考】数式用!$K$4:$N$4,0)+1,0)),"")</f>
        <v/>
      </c>
      <c r="S856" s="54"/>
      <c r="T856" s="1011"/>
      <c r="U856" s="1011"/>
      <c r="V856" s="483" t="str">
        <f>IFERROR(IF(AND('別紙様式3-2（４・５月）'!O858="",O856&lt;&gt;""),P856,P856*VLOOKUP(AF856,【参考】数式用4!$EY$3:$GF$106,MATCH(N856,【参考】数式用4!$EY$2:$GF$2,0))),"")</f>
        <v/>
      </c>
      <c r="W856" s="44"/>
      <c r="X856" s="464"/>
      <c r="Y856" s="992" t="str">
        <f>IFERROR(IF(OR('別紙様式3-2（４・５月）'!R858="",'別紙様式3-2（４・５月）'!Z858="ベア加算"),"",X856*VLOOKUP(N856,【参考】数式用!$AD$2:$AH$37,MATCH(W856,【参考】数式用!$K$4:$N$4,0)+1,0)),"")</f>
        <v/>
      </c>
      <c r="Z856" s="992"/>
      <c r="AA856" s="54"/>
      <c r="AB856" s="464"/>
      <c r="AC856" s="340" t="str">
        <f>IFERROR(IF(AND('別紙様式3-2（４・５月）'!O858="",W856&lt;&gt;"",W856&lt;&gt;"―"),X856,X856*VLOOKUP(AG856,【参考】数式用4!$EY$3:$GF$106,MATCH(N856,【参考】数式用4!$EY$2:$GF$2,0))),"")</f>
        <v/>
      </c>
      <c r="AD856" s="462" t="str">
        <f t="shared" si="26"/>
        <v/>
      </c>
      <c r="AE856" s="420" t="str">
        <f t="shared" si="27"/>
        <v/>
      </c>
      <c r="AF856" s="333" t="str">
        <f>IF(O856="","",'別紙様式3-2（４・５月）'!O858&amp;'別紙様式3-2（４・５月）'!P858&amp;'別紙様式3-2（４・５月）'!Q858&amp;"から"&amp;O856)</f>
        <v/>
      </c>
      <c r="AG856" s="333" t="str">
        <f>IF(OR(W856="",W856="―"),"",'別紙様式3-2（４・５月）'!O858&amp;'別紙様式3-2（４・５月）'!P858&amp;'別紙様式3-2（４・５月）'!Q858&amp;"から"&amp;W856)</f>
        <v/>
      </c>
      <c r="AH856" s="306"/>
      <c r="AI856" s="306"/>
      <c r="AJ856" s="306"/>
      <c r="AK856" s="306"/>
      <c r="AL856" s="306"/>
      <c r="AM856" s="306"/>
      <c r="AN856" s="306"/>
      <c r="AO856" s="306"/>
    </row>
    <row r="857" spans="1:41" customFormat="1" ht="25" customHeight="1">
      <c r="A857" s="334">
        <v>836</v>
      </c>
      <c r="B857" s="909" t="str">
        <f>IF(基本情報入力シート!C896="","",基本情報入力シート!C896)</f>
        <v/>
      </c>
      <c r="C857" s="909"/>
      <c r="D857" s="909"/>
      <c r="E857" s="909"/>
      <c r="F857" s="909"/>
      <c r="G857" s="909"/>
      <c r="H857" s="909"/>
      <c r="I857" s="909"/>
      <c r="J857" s="325" t="str">
        <f>IF(基本情報入力シート!M896="","",基本情報入力シート!M896)</f>
        <v/>
      </c>
      <c r="K857" s="325" t="str">
        <f>IF(基本情報入力シート!R896="","",基本情報入力シート!R896)</f>
        <v/>
      </c>
      <c r="L857" s="325" t="str">
        <f>IF(基本情報入力シート!W896="","",基本情報入力シート!W896)</f>
        <v/>
      </c>
      <c r="M857" s="335" t="str">
        <f>IF(基本情報入力シート!X896="","",基本情報入力シート!X896)</f>
        <v/>
      </c>
      <c r="N857" s="339" t="str">
        <f>IF(基本情報入力シート!Y896="","",基本情報入力シート!Y896)</f>
        <v/>
      </c>
      <c r="O857" s="44"/>
      <c r="P857" s="1011"/>
      <c r="Q857" s="1011"/>
      <c r="R857" s="475" t="str">
        <f>IFERROR(IF(OR('別紙様式3-2（４・５月）'!Z859="ベア加算",'別紙様式3-2（４・５月）'!R859=""),"",P857*VLOOKUP(N857,【参考】数式用!$AD$2:$AH$37,MATCH(O857,【参考】数式用!$K$4:$N$4,0)+1,0)),"")</f>
        <v/>
      </c>
      <c r="S857" s="54"/>
      <c r="T857" s="1011"/>
      <c r="U857" s="1011"/>
      <c r="V857" s="483" t="str">
        <f>IFERROR(IF(AND('別紙様式3-2（４・５月）'!O859="",O857&lt;&gt;""),P857,P857*VLOOKUP(AF857,【参考】数式用4!$EY$3:$GF$106,MATCH(N857,【参考】数式用4!$EY$2:$GF$2,0))),"")</f>
        <v/>
      </c>
      <c r="W857" s="44"/>
      <c r="X857" s="464"/>
      <c r="Y857" s="992" t="str">
        <f>IFERROR(IF(OR('別紙様式3-2（４・５月）'!R859="",'別紙様式3-2（４・５月）'!Z859="ベア加算"),"",X857*VLOOKUP(N857,【参考】数式用!$AD$2:$AH$37,MATCH(W857,【参考】数式用!$K$4:$N$4,0)+1,0)),"")</f>
        <v/>
      </c>
      <c r="Z857" s="992"/>
      <c r="AA857" s="54"/>
      <c r="AB857" s="464"/>
      <c r="AC857" s="340" t="str">
        <f>IFERROR(IF(AND('別紙様式3-2（４・５月）'!O859="",W857&lt;&gt;"",W857&lt;&gt;"―"),X857,X857*VLOOKUP(AG857,【参考】数式用4!$EY$3:$GF$106,MATCH(N857,【参考】数式用4!$EY$2:$GF$2,0))),"")</f>
        <v/>
      </c>
      <c r="AD857" s="462" t="str">
        <f t="shared" si="26"/>
        <v/>
      </c>
      <c r="AE857" s="420" t="str">
        <f t="shared" si="27"/>
        <v/>
      </c>
      <c r="AF857" s="333" t="str">
        <f>IF(O857="","",'別紙様式3-2（４・５月）'!O859&amp;'別紙様式3-2（４・５月）'!P859&amp;'別紙様式3-2（４・５月）'!Q859&amp;"から"&amp;O857)</f>
        <v/>
      </c>
      <c r="AG857" s="333" t="str">
        <f>IF(OR(W857="",W857="―"),"",'別紙様式3-2（４・５月）'!O859&amp;'別紙様式3-2（４・５月）'!P859&amp;'別紙様式3-2（４・５月）'!Q859&amp;"から"&amp;W857)</f>
        <v/>
      </c>
      <c r="AH857" s="306"/>
      <c r="AI857" s="306"/>
      <c r="AJ857" s="306"/>
      <c r="AK857" s="306"/>
      <c r="AL857" s="306"/>
      <c r="AM857" s="306"/>
      <c r="AN857" s="306"/>
      <c r="AO857" s="306"/>
    </row>
    <row r="858" spans="1:41" customFormat="1" ht="25" customHeight="1">
      <c r="A858" s="334">
        <v>837</v>
      </c>
      <c r="B858" s="909" t="str">
        <f>IF(基本情報入力シート!C897="","",基本情報入力シート!C897)</f>
        <v/>
      </c>
      <c r="C858" s="909"/>
      <c r="D858" s="909"/>
      <c r="E858" s="909"/>
      <c r="F858" s="909"/>
      <c r="G858" s="909"/>
      <c r="H858" s="909"/>
      <c r="I858" s="909"/>
      <c r="J858" s="325" t="str">
        <f>IF(基本情報入力シート!M897="","",基本情報入力シート!M897)</f>
        <v/>
      </c>
      <c r="K858" s="325" t="str">
        <f>IF(基本情報入力シート!R897="","",基本情報入力シート!R897)</f>
        <v/>
      </c>
      <c r="L858" s="325" t="str">
        <f>IF(基本情報入力シート!W897="","",基本情報入力シート!W897)</f>
        <v/>
      </c>
      <c r="M858" s="335" t="str">
        <f>IF(基本情報入力シート!X897="","",基本情報入力シート!X897)</f>
        <v/>
      </c>
      <c r="N858" s="339" t="str">
        <f>IF(基本情報入力シート!Y897="","",基本情報入力シート!Y897)</f>
        <v/>
      </c>
      <c r="O858" s="44"/>
      <c r="P858" s="1011"/>
      <c r="Q858" s="1011"/>
      <c r="R858" s="475" t="str">
        <f>IFERROR(IF(OR('別紙様式3-2（４・５月）'!Z860="ベア加算",'別紙様式3-2（４・５月）'!R860=""),"",P858*VLOOKUP(N858,【参考】数式用!$AD$2:$AH$37,MATCH(O858,【参考】数式用!$K$4:$N$4,0)+1,0)),"")</f>
        <v/>
      </c>
      <c r="S858" s="54"/>
      <c r="T858" s="1011"/>
      <c r="U858" s="1011"/>
      <c r="V858" s="483" t="str">
        <f>IFERROR(IF(AND('別紙様式3-2（４・５月）'!O860="",O858&lt;&gt;""),P858,P858*VLOOKUP(AF858,【参考】数式用4!$EY$3:$GF$106,MATCH(N858,【参考】数式用4!$EY$2:$GF$2,0))),"")</f>
        <v/>
      </c>
      <c r="W858" s="44"/>
      <c r="X858" s="464"/>
      <c r="Y858" s="992" t="str">
        <f>IFERROR(IF(OR('別紙様式3-2（４・５月）'!R860="",'別紙様式3-2（４・５月）'!Z860="ベア加算"),"",X858*VLOOKUP(N858,【参考】数式用!$AD$2:$AH$37,MATCH(W858,【参考】数式用!$K$4:$N$4,0)+1,0)),"")</f>
        <v/>
      </c>
      <c r="Z858" s="992"/>
      <c r="AA858" s="54"/>
      <c r="AB858" s="464"/>
      <c r="AC858" s="340" t="str">
        <f>IFERROR(IF(AND('別紙様式3-2（４・５月）'!O860="",W858&lt;&gt;"",W858&lt;&gt;"―"),X858,X858*VLOOKUP(AG858,【参考】数式用4!$EY$3:$GF$106,MATCH(N858,【参考】数式用4!$EY$2:$GF$2,0))),"")</f>
        <v/>
      </c>
      <c r="AD858" s="462" t="str">
        <f t="shared" si="26"/>
        <v/>
      </c>
      <c r="AE858" s="420" t="str">
        <f t="shared" si="27"/>
        <v/>
      </c>
      <c r="AF858" s="333" t="str">
        <f>IF(O858="","",'別紙様式3-2（４・５月）'!O860&amp;'別紙様式3-2（４・５月）'!P860&amp;'別紙様式3-2（４・５月）'!Q860&amp;"から"&amp;O858)</f>
        <v/>
      </c>
      <c r="AG858" s="333" t="str">
        <f>IF(OR(W858="",W858="―"),"",'別紙様式3-2（４・５月）'!O860&amp;'別紙様式3-2（４・５月）'!P860&amp;'別紙様式3-2（４・５月）'!Q860&amp;"から"&amp;W858)</f>
        <v/>
      </c>
      <c r="AH858" s="306"/>
      <c r="AI858" s="306"/>
      <c r="AJ858" s="306"/>
      <c r="AK858" s="306"/>
      <c r="AL858" s="306"/>
      <c r="AM858" s="306"/>
      <c r="AN858" s="306"/>
      <c r="AO858" s="306"/>
    </row>
    <row r="859" spans="1:41" customFormat="1" ht="25" customHeight="1">
      <c r="A859" s="334">
        <v>838</v>
      </c>
      <c r="B859" s="909" t="str">
        <f>IF(基本情報入力シート!C898="","",基本情報入力シート!C898)</f>
        <v/>
      </c>
      <c r="C859" s="909"/>
      <c r="D859" s="909"/>
      <c r="E859" s="909"/>
      <c r="F859" s="909"/>
      <c r="G859" s="909"/>
      <c r="H859" s="909"/>
      <c r="I859" s="909"/>
      <c r="J859" s="325" t="str">
        <f>IF(基本情報入力シート!M898="","",基本情報入力シート!M898)</f>
        <v/>
      </c>
      <c r="K859" s="325" t="str">
        <f>IF(基本情報入力シート!R898="","",基本情報入力シート!R898)</f>
        <v/>
      </c>
      <c r="L859" s="325" t="str">
        <f>IF(基本情報入力シート!W898="","",基本情報入力シート!W898)</f>
        <v/>
      </c>
      <c r="M859" s="335" t="str">
        <f>IF(基本情報入力シート!X898="","",基本情報入力シート!X898)</f>
        <v/>
      </c>
      <c r="N859" s="339" t="str">
        <f>IF(基本情報入力シート!Y898="","",基本情報入力シート!Y898)</f>
        <v/>
      </c>
      <c r="O859" s="44"/>
      <c r="P859" s="1011"/>
      <c r="Q859" s="1011"/>
      <c r="R859" s="475" t="str">
        <f>IFERROR(IF(OR('別紙様式3-2（４・５月）'!Z861="ベア加算",'別紙様式3-2（４・５月）'!R861=""),"",P859*VLOOKUP(N859,【参考】数式用!$AD$2:$AH$37,MATCH(O859,【参考】数式用!$K$4:$N$4,0)+1,0)),"")</f>
        <v/>
      </c>
      <c r="S859" s="54"/>
      <c r="T859" s="1011"/>
      <c r="U859" s="1011"/>
      <c r="V859" s="483" t="str">
        <f>IFERROR(IF(AND('別紙様式3-2（４・５月）'!O861="",O859&lt;&gt;""),P859,P859*VLOOKUP(AF859,【参考】数式用4!$EY$3:$GF$106,MATCH(N859,【参考】数式用4!$EY$2:$GF$2,0))),"")</f>
        <v/>
      </c>
      <c r="W859" s="44"/>
      <c r="X859" s="464"/>
      <c r="Y859" s="992" t="str">
        <f>IFERROR(IF(OR('別紙様式3-2（４・５月）'!R861="",'別紙様式3-2（４・５月）'!Z861="ベア加算"),"",X859*VLOOKUP(N859,【参考】数式用!$AD$2:$AH$37,MATCH(W859,【参考】数式用!$K$4:$N$4,0)+1,0)),"")</f>
        <v/>
      </c>
      <c r="Z859" s="992"/>
      <c r="AA859" s="54"/>
      <c r="AB859" s="464"/>
      <c r="AC859" s="340" t="str">
        <f>IFERROR(IF(AND('別紙様式3-2（４・５月）'!O861="",W859&lt;&gt;"",W859&lt;&gt;"―"),X859,X859*VLOOKUP(AG859,【参考】数式用4!$EY$3:$GF$106,MATCH(N859,【参考】数式用4!$EY$2:$GF$2,0))),"")</f>
        <v/>
      </c>
      <c r="AD859" s="462" t="str">
        <f t="shared" si="26"/>
        <v/>
      </c>
      <c r="AE859" s="420" t="str">
        <f t="shared" si="27"/>
        <v/>
      </c>
      <c r="AF859" s="333" t="str">
        <f>IF(O859="","",'別紙様式3-2（４・５月）'!O861&amp;'別紙様式3-2（４・５月）'!P861&amp;'別紙様式3-2（４・５月）'!Q861&amp;"から"&amp;O859)</f>
        <v/>
      </c>
      <c r="AG859" s="333" t="str">
        <f>IF(OR(W859="",W859="―"),"",'別紙様式3-2（４・５月）'!O861&amp;'別紙様式3-2（４・５月）'!P861&amp;'別紙様式3-2（４・５月）'!Q861&amp;"から"&amp;W859)</f>
        <v/>
      </c>
      <c r="AH859" s="306"/>
      <c r="AI859" s="306"/>
      <c r="AJ859" s="306"/>
      <c r="AK859" s="306"/>
      <c r="AL859" s="306"/>
      <c r="AM859" s="306"/>
      <c r="AN859" s="306"/>
      <c r="AO859" s="306"/>
    </row>
    <row r="860" spans="1:41" customFormat="1" ht="25" customHeight="1">
      <c r="A860" s="334">
        <v>839</v>
      </c>
      <c r="B860" s="909" t="str">
        <f>IF(基本情報入力シート!C899="","",基本情報入力シート!C899)</f>
        <v/>
      </c>
      <c r="C860" s="909"/>
      <c r="D860" s="909"/>
      <c r="E860" s="909"/>
      <c r="F860" s="909"/>
      <c r="G860" s="909"/>
      <c r="H860" s="909"/>
      <c r="I860" s="909"/>
      <c r="J860" s="325" t="str">
        <f>IF(基本情報入力シート!M899="","",基本情報入力シート!M899)</f>
        <v/>
      </c>
      <c r="K860" s="325" t="str">
        <f>IF(基本情報入力シート!R899="","",基本情報入力シート!R899)</f>
        <v/>
      </c>
      <c r="L860" s="325" t="str">
        <f>IF(基本情報入力シート!W899="","",基本情報入力シート!W899)</f>
        <v/>
      </c>
      <c r="M860" s="335" t="str">
        <f>IF(基本情報入力シート!X899="","",基本情報入力シート!X899)</f>
        <v/>
      </c>
      <c r="N860" s="339" t="str">
        <f>IF(基本情報入力シート!Y899="","",基本情報入力シート!Y899)</f>
        <v/>
      </c>
      <c r="O860" s="44"/>
      <c r="P860" s="1011"/>
      <c r="Q860" s="1011"/>
      <c r="R860" s="475" t="str">
        <f>IFERROR(IF(OR('別紙様式3-2（４・５月）'!Z862="ベア加算",'別紙様式3-2（４・５月）'!R862=""),"",P860*VLOOKUP(N860,【参考】数式用!$AD$2:$AH$37,MATCH(O860,【参考】数式用!$K$4:$N$4,0)+1,0)),"")</f>
        <v/>
      </c>
      <c r="S860" s="54"/>
      <c r="T860" s="1011"/>
      <c r="U860" s="1011"/>
      <c r="V860" s="483" t="str">
        <f>IFERROR(IF(AND('別紙様式3-2（４・５月）'!O862="",O860&lt;&gt;""),P860,P860*VLOOKUP(AF860,【参考】数式用4!$EY$3:$GF$106,MATCH(N860,【参考】数式用4!$EY$2:$GF$2,0))),"")</f>
        <v/>
      </c>
      <c r="W860" s="44"/>
      <c r="X860" s="464"/>
      <c r="Y860" s="992" t="str">
        <f>IFERROR(IF(OR('別紙様式3-2（４・５月）'!R862="",'別紙様式3-2（４・５月）'!Z862="ベア加算"),"",X860*VLOOKUP(N860,【参考】数式用!$AD$2:$AH$37,MATCH(W860,【参考】数式用!$K$4:$N$4,0)+1,0)),"")</f>
        <v/>
      </c>
      <c r="Z860" s="992"/>
      <c r="AA860" s="54"/>
      <c r="AB860" s="464"/>
      <c r="AC860" s="340" t="str">
        <f>IFERROR(IF(AND('別紙様式3-2（４・５月）'!O862="",W860&lt;&gt;"",W860&lt;&gt;"―"),X860,X860*VLOOKUP(AG860,【参考】数式用4!$EY$3:$GF$106,MATCH(N860,【参考】数式用4!$EY$2:$GF$2,0))),"")</f>
        <v/>
      </c>
      <c r="AD860" s="462" t="str">
        <f t="shared" si="26"/>
        <v/>
      </c>
      <c r="AE860" s="420" t="str">
        <f t="shared" si="27"/>
        <v/>
      </c>
      <c r="AF860" s="333" t="str">
        <f>IF(O860="","",'別紙様式3-2（４・５月）'!O862&amp;'別紙様式3-2（４・５月）'!P862&amp;'別紙様式3-2（４・５月）'!Q862&amp;"から"&amp;O860)</f>
        <v/>
      </c>
      <c r="AG860" s="333" t="str">
        <f>IF(OR(W860="",W860="―"),"",'別紙様式3-2（４・５月）'!O862&amp;'別紙様式3-2（４・５月）'!P862&amp;'別紙様式3-2（４・５月）'!Q862&amp;"から"&amp;W860)</f>
        <v/>
      </c>
      <c r="AH860" s="306"/>
      <c r="AI860" s="306"/>
      <c r="AJ860" s="306"/>
      <c r="AK860" s="306"/>
      <c r="AL860" s="306"/>
      <c r="AM860" s="306"/>
      <c r="AN860" s="306"/>
      <c r="AO860" s="306"/>
    </row>
    <row r="861" spans="1:41" customFormat="1" ht="25" customHeight="1">
      <c r="A861" s="334">
        <v>840</v>
      </c>
      <c r="B861" s="909" t="str">
        <f>IF(基本情報入力シート!C900="","",基本情報入力シート!C900)</f>
        <v/>
      </c>
      <c r="C861" s="909"/>
      <c r="D861" s="909"/>
      <c r="E861" s="909"/>
      <c r="F861" s="909"/>
      <c r="G861" s="909"/>
      <c r="H861" s="909"/>
      <c r="I861" s="909"/>
      <c r="J861" s="325" t="str">
        <f>IF(基本情報入力シート!M900="","",基本情報入力シート!M900)</f>
        <v/>
      </c>
      <c r="K861" s="325" t="str">
        <f>IF(基本情報入力シート!R900="","",基本情報入力シート!R900)</f>
        <v/>
      </c>
      <c r="L861" s="325" t="str">
        <f>IF(基本情報入力シート!W900="","",基本情報入力シート!W900)</f>
        <v/>
      </c>
      <c r="M861" s="335" t="str">
        <f>IF(基本情報入力シート!X900="","",基本情報入力シート!X900)</f>
        <v/>
      </c>
      <c r="N861" s="339" t="str">
        <f>IF(基本情報入力シート!Y900="","",基本情報入力シート!Y900)</f>
        <v/>
      </c>
      <c r="O861" s="44"/>
      <c r="P861" s="1011"/>
      <c r="Q861" s="1011"/>
      <c r="R861" s="475" t="str">
        <f>IFERROR(IF(OR('別紙様式3-2（４・５月）'!Z863="ベア加算",'別紙様式3-2（４・５月）'!R863=""),"",P861*VLOOKUP(N861,【参考】数式用!$AD$2:$AH$37,MATCH(O861,【参考】数式用!$K$4:$N$4,0)+1,0)),"")</f>
        <v/>
      </c>
      <c r="S861" s="54"/>
      <c r="T861" s="1011"/>
      <c r="U861" s="1011"/>
      <c r="V861" s="483" t="str">
        <f>IFERROR(IF(AND('別紙様式3-2（４・５月）'!O863="",O861&lt;&gt;""),P861,P861*VLOOKUP(AF861,【参考】数式用4!$EY$3:$GF$106,MATCH(N861,【参考】数式用4!$EY$2:$GF$2,0))),"")</f>
        <v/>
      </c>
      <c r="W861" s="44"/>
      <c r="X861" s="464"/>
      <c r="Y861" s="992" t="str">
        <f>IFERROR(IF(OR('別紙様式3-2（４・５月）'!R863="",'別紙様式3-2（４・５月）'!Z863="ベア加算"),"",X861*VLOOKUP(N861,【参考】数式用!$AD$2:$AH$37,MATCH(W861,【参考】数式用!$K$4:$N$4,0)+1,0)),"")</f>
        <v/>
      </c>
      <c r="Z861" s="992"/>
      <c r="AA861" s="54"/>
      <c r="AB861" s="464"/>
      <c r="AC861" s="340" t="str">
        <f>IFERROR(IF(AND('別紙様式3-2（４・５月）'!O863="",W861&lt;&gt;"",W861&lt;&gt;"―"),X861,X861*VLOOKUP(AG861,【参考】数式用4!$EY$3:$GF$106,MATCH(N861,【参考】数式用4!$EY$2:$GF$2,0))),"")</f>
        <v/>
      </c>
      <c r="AD861" s="462" t="str">
        <f t="shared" si="26"/>
        <v/>
      </c>
      <c r="AE861" s="420" t="str">
        <f t="shared" si="27"/>
        <v/>
      </c>
      <c r="AF861" s="333" t="str">
        <f>IF(O861="","",'別紙様式3-2（４・５月）'!O863&amp;'別紙様式3-2（４・５月）'!P863&amp;'別紙様式3-2（４・５月）'!Q863&amp;"から"&amp;O861)</f>
        <v/>
      </c>
      <c r="AG861" s="333" t="str">
        <f>IF(OR(W861="",W861="―"),"",'別紙様式3-2（４・５月）'!O863&amp;'別紙様式3-2（４・５月）'!P863&amp;'別紙様式3-2（４・５月）'!Q863&amp;"から"&amp;W861)</f>
        <v/>
      </c>
      <c r="AH861" s="306"/>
      <c r="AI861" s="306"/>
      <c r="AJ861" s="306"/>
      <c r="AK861" s="306"/>
      <c r="AL861" s="306"/>
      <c r="AM861" s="306"/>
      <c r="AN861" s="306"/>
      <c r="AO861" s="306"/>
    </row>
    <row r="862" spans="1:41" customFormat="1" ht="25" customHeight="1">
      <c r="A862" s="334">
        <v>841</v>
      </c>
      <c r="B862" s="909" t="str">
        <f>IF(基本情報入力シート!C901="","",基本情報入力シート!C901)</f>
        <v/>
      </c>
      <c r="C862" s="909"/>
      <c r="D862" s="909"/>
      <c r="E862" s="909"/>
      <c r="F862" s="909"/>
      <c r="G862" s="909"/>
      <c r="H862" s="909"/>
      <c r="I862" s="909"/>
      <c r="J862" s="325" t="str">
        <f>IF(基本情報入力シート!M901="","",基本情報入力シート!M901)</f>
        <v/>
      </c>
      <c r="K862" s="325" t="str">
        <f>IF(基本情報入力シート!R901="","",基本情報入力シート!R901)</f>
        <v/>
      </c>
      <c r="L862" s="325" t="str">
        <f>IF(基本情報入力シート!W901="","",基本情報入力シート!W901)</f>
        <v/>
      </c>
      <c r="M862" s="335" t="str">
        <f>IF(基本情報入力シート!X901="","",基本情報入力シート!X901)</f>
        <v/>
      </c>
      <c r="N862" s="339" t="str">
        <f>IF(基本情報入力シート!Y901="","",基本情報入力シート!Y901)</f>
        <v/>
      </c>
      <c r="O862" s="44"/>
      <c r="P862" s="1011"/>
      <c r="Q862" s="1011"/>
      <c r="R862" s="475" t="str">
        <f>IFERROR(IF(OR('別紙様式3-2（４・５月）'!Z864="ベア加算",'別紙様式3-2（４・５月）'!R864=""),"",P862*VLOOKUP(N862,【参考】数式用!$AD$2:$AH$37,MATCH(O862,【参考】数式用!$K$4:$N$4,0)+1,0)),"")</f>
        <v/>
      </c>
      <c r="S862" s="54"/>
      <c r="T862" s="1011"/>
      <c r="U862" s="1011"/>
      <c r="V862" s="483" t="str">
        <f>IFERROR(IF(AND('別紙様式3-2（４・５月）'!O864="",O862&lt;&gt;""),P862,P862*VLOOKUP(AF862,【参考】数式用4!$EY$3:$GF$106,MATCH(N862,【参考】数式用4!$EY$2:$GF$2,0))),"")</f>
        <v/>
      </c>
      <c r="W862" s="44"/>
      <c r="X862" s="464"/>
      <c r="Y862" s="992" t="str">
        <f>IFERROR(IF(OR('別紙様式3-2（４・５月）'!R864="",'別紙様式3-2（４・５月）'!Z864="ベア加算"),"",X862*VLOOKUP(N862,【参考】数式用!$AD$2:$AH$37,MATCH(W862,【参考】数式用!$K$4:$N$4,0)+1,0)),"")</f>
        <v/>
      </c>
      <c r="Z862" s="992"/>
      <c r="AA862" s="54"/>
      <c r="AB862" s="464"/>
      <c r="AC862" s="340" t="str">
        <f>IFERROR(IF(AND('別紙様式3-2（４・５月）'!O864="",W862&lt;&gt;"",W862&lt;&gt;"―"),X862,X862*VLOOKUP(AG862,【参考】数式用4!$EY$3:$GF$106,MATCH(N862,【参考】数式用4!$EY$2:$GF$2,0))),"")</f>
        <v/>
      </c>
      <c r="AD862" s="462" t="str">
        <f t="shared" si="26"/>
        <v/>
      </c>
      <c r="AE862" s="420" t="str">
        <f t="shared" si="27"/>
        <v/>
      </c>
      <c r="AF862" s="333" t="str">
        <f>IF(O862="","",'別紙様式3-2（４・５月）'!O864&amp;'別紙様式3-2（４・５月）'!P864&amp;'別紙様式3-2（４・５月）'!Q864&amp;"から"&amp;O862)</f>
        <v/>
      </c>
      <c r="AG862" s="333" t="str">
        <f>IF(OR(W862="",W862="―"),"",'別紙様式3-2（４・５月）'!O864&amp;'別紙様式3-2（４・５月）'!P864&amp;'別紙様式3-2（４・５月）'!Q864&amp;"から"&amp;W862)</f>
        <v/>
      </c>
      <c r="AH862" s="306"/>
      <c r="AI862" s="306"/>
      <c r="AJ862" s="306"/>
      <c r="AK862" s="306"/>
      <c r="AL862" s="306"/>
      <c r="AM862" s="306"/>
      <c r="AN862" s="306"/>
      <c r="AO862" s="306"/>
    </row>
    <row r="863" spans="1:41" customFormat="1" ht="25" customHeight="1">
      <c r="A863" s="334">
        <v>842</v>
      </c>
      <c r="B863" s="909" t="str">
        <f>IF(基本情報入力シート!C902="","",基本情報入力シート!C902)</f>
        <v/>
      </c>
      <c r="C863" s="909"/>
      <c r="D863" s="909"/>
      <c r="E863" s="909"/>
      <c r="F863" s="909"/>
      <c r="G863" s="909"/>
      <c r="H863" s="909"/>
      <c r="I863" s="909"/>
      <c r="J863" s="325" t="str">
        <f>IF(基本情報入力シート!M902="","",基本情報入力シート!M902)</f>
        <v/>
      </c>
      <c r="K863" s="325" t="str">
        <f>IF(基本情報入力シート!R902="","",基本情報入力シート!R902)</f>
        <v/>
      </c>
      <c r="L863" s="325" t="str">
        <f>IF(基本情報入力シート!W902="","",基本情報入力シート!W902)</f>
        <v/>
      </c>
      <c r="M863" s="335" t="str">
        <f>IF(基本情報入力シート!X902="","",基本情報入力シート!X902)</f>
        <v/>
      </c>
      <c r="N863" s="339" t="str">
        <f>IF(基本情報入力シート!Y902="","",基本情報入力シート!Y902)</f>
        <v/>
      </c>
      <c r="O863" s="44"/>
      <c r="P863" s="1011"/>
      <c r="Q863" s="1011"/>
      <c r="R863" s="475" t="str">
        <f>IFERROR(IF(OR('別紙様式3-2（４・５月）'!Z865="ベア加算",'別紙様式3-2（４・５月）'!R865=""),"",P863*VLOOKUP(N863,【参考】数式用!$AD$2:$AH$37,MATCH(O863,【参考】数式用!$K$4:$N$4,0)+1,0)),"")</f>
        <v/>
      </c>
      <c r="S863" s="54"/>
      <c r="T863" s="1011"/>
      <c r="U863" s="1011"/>
      <c r="V863" s="483" t="str">
        <f>IFERROR(IF(AND('別紙様式3-2（４・５月）'!O865="",O863&lt;&gt;""),P863,P863*VLOOKUP(AF863,【参考】数式用4!$EY$3:$GF$106,MATCH(N863,【参考】数式用4!$EY$2:$GF$2,0))),"")</f>
        <v/>
      </c>
      <c r="W863" s="44"/>
      <c r="X863" s="464"/>
      <c r="Y863" s="992" t="str">
        <f>IFERROR(IF(OR('別紙様式3-2（４・５月）'!R865="",'別紙様式3-2（４・５月）'!Z865="ベア加算"),"",X863*VLOOKUP(N863,【参考】数式用!$AD$2:$AH$37,MATCH(W863,【参考】数式用!$K$4:$N$4,0)+1,0)),"")</f>
        <v/>
      </c>
      <c r="Z863" s="992"/>
      <c r="AA863" s="54"/>
      <c r="AB863" s="464"/>
      <c r="AC863" s="340" t="str">
        <f>IFERROR(IF(AND('別紙様式3-2（４・５月）'!O865="",W863&lt;&gt;"",W863&lt;&gt;"―"),X863,X863*VLOOKUP(AG863,【参考】数式用4!$EY$3:$GF$106,MATCH(N863,【参考】数式用4!$EY$2:$GF$2,0))),"")</f>
        <v/>
      </c>
      <c r="AD863" s="462" t="str">
        <f t="shared" si="26"/>
        <v/>
      </c>
      <c r="AE863" s="420" t="str">
        <f t="shared" si="27"/>
        <v/>
      </c>
      <c r="AF863" s="333" t="str">
        <f>IF(O863="","",'別紙様式3-2（４・５月）'!O865&amp;'別紙様式3-2（４・５月）'!P865&amp;'別紙様式3-2（４・５月）'!Q865&amp;"から"&amp;O863)</f>
        <v/>
      </c>
      <c r="AG863" s="333" t="str">
        <f>IF(OR(W863="",W863="―"),"",'別紙様式3-2（４・５月）'!O865&amp;'別紙様式3-2（４・５月）'!P865&amp;'別紙様式3-2（４・５月）'!Q865&amp;"から"&amp;W863)</f>
        <v/>
      </c>
      <c r="AH863" s="306"/>
      <c r="AI863" s="306"/>
      <c r="AJ863" s="306"/>
      <c r="AK863" s="306"/>
      <c r="AL863" s="306"/>
      <c r="AM863" s="306"/>
      <c r="AN863" s="306"/>
      <c r="AO863" s="306"/>
    </row>
    <row r="864" spans="1:41" customFormat="1" ht="25" customHeight="1">
      <c r="A864" s="334">
        <v>843</v>
      </c>
      <c r="B864" s="909" t="str">
        <f>IF(基本情報入力シート!C903="","",基本情報入力シート!C903)</f>
        <v/>
      </c>
      <c r="C864" s="909"/>
      <c r="D864" s="909"/>
      <c r="E864" s="909"/>
      <c r="F864" s="909"/>
      <c r="G864" s="909"/>
      <c r="H864" s="909"/>
      <c r="I864" s="909"/>
      <c r="J864" s="325" t="str">
        <f>IF(基本情報入力シート!M903="","",基本情報入力シート!M903)</f>
        <v/>
      </c>
      <c r="K864" s="325" t="str">
        <f>IF(基本情報入力シート!R903="","",基本情報入力シート!R903)</f>
        <v/>
      </c>
      <c r="L864" s="325" t="str">
        <f>IF(基本情報入力シート!W903="","",基本情報入力シート!W903)</f>
        <v/>
      </c>
      <c r="M864" s="335" t="str">
        <f>IF(基本情報入力シート!X903="","",基本情報入力シート!X903)</f>
        <v/>
      </c>
      <c r="N864" s="339" t="str">
        <f>IF(基本情報入力シート!Y903="","",基本情報入力シート!Y903)</f>
        <v/>
      </c>
      <c r="O864" s="44"/>
      <c r="P864" s="1011"/>
      <c r="Q864" s="1011"/>
      <c r="R864" s="475" t="str">
        <f>IFERROR(IF(OR('別紙様式3-2（４・５月）'!Z866="ベア加算",'別紙様式3-2（４・５月）'!R866=""),"",P864*VLOOKUP(N864,【参考】数式用!$AD$2:$AH$37,MATCH(O864,【参考】数式用!$K$4:$N$4,0)+1,0)),"")</f>
        <v/>
      </c>
      <c r="S864" s="54"/>
      <c r="T864" s="1011"/>
      <c r="U864" s="1011"/>
      <c r="V864" s="483" t="str">
        <f>IFERROR(IF(AND('別紙様式3-2（４・５月）'!O866="",O864&lt;&gt;""),P864,P864*VLOOKUP(AF864,【参考】数式用4!$EY$3:$GF$106,MATCH(N864,【参考】数式用4!$EY$2:$GF$2,0))),"")</f>
        <v/>
      </c>
      <c r="W864" s="44"/>
      <c r="X864" s="464"/>
      <c r="Y864" s="992" t="str">
        <f>IFERROR(IF(OR('別紙様式3-2（４・５月）'!R866="",'別紙様式3-2（４・５月）'!Z866="ベア加算"),"",X864*VLOOKUP(N864,【参考】数式用!$AD$2:$AH$37,MATCH(W864,【参考】数式用!$K$4:$N$4,0)+1,0)),"")</f>
        <v/>
      </c>
      <c r="Z864" s="992"/>
      <c r="AA864" s="54"/>
      <c r="AB864" s="464"/>
      <c r="AC864" s="340" t="str">
        <f>IFERROR(IF(AND('別紙様式3-2（４・５月）'!O866="",W864&lt;&gt;"",W864&lt;&gt;"―"),X864,X864*VLOOKUP(AG864,【参考】数式用4!$EY$3:$GF$106,MATCH(N864,【参考】数式用4!$EY$2:$GF$2,0))),"")</f>
        <v/>
      </c>
      <c r="AD864" s="462" t="str">
        <f t="shared" si="26"/>
        <v/>
      </c>
      <c r="AE864" s="420" t="str">
        <f t="shared" si="27"/>
        <v/>
      </c>
      <c r="AF864" s="333" t="str">
        <f>IF(O864="","",'別紙様式3-2（４・５月）'!O866&amp;'別紙様式3-2（４・５月）'!P866&amp;'別紙様式3-2（４・５月）'!Q866&amp;"から"&amp;O864)</f>
        <v/>
      </c>
      <c r="AG864" s="333" t="str">
        <f>IF(OR(W864="",W864="―"),"",'別紙様式3-2（４・５月）'!O866&amp;'別紙様式3-2（４・５月）'!P866&amp;'別紙様式3-2（４・５月）'!Q866&amp;"から"&amp;W864)</f>
        <v/>
      </c>
      <c r="AH864" s="306"/>
      <c r="AI864" s="306"/>
      <c r="AJ864" s="306"/>
      <c r="AK864" s="306"/>
      <c r="AL864" s="306"/>
      <c r="AM864" s="306"/>
      <c r="AN864" s="306"/>
      <c r="AO864" s="306"/>
    </row>
    <row r="865" spans="1:41" customFormat="1" ht="25" customHeight="1">
      <c r="A865" s="334">
        <v>844</v>
      </c>
      <c r="B865" s="909" t="str">
        <f>IF(基本情報入力シート!C904="","",基本情報入力シート!C904)</f>
        <v/>
      </c>
      <c r="C865" s="909"/>
      <c r="D865" s="909"/>
      <c r="E865" s="909"/>
      <c r="F865" s="909"/>
      <c r="G865" s="909"/>
      <c r="H865" s="909"/>
      <c r="I865" s="909"/>
      <c r="J865" s="325" t="str">
        <f>IF(基本情報入力シート!M904="","",基本情報入力シート!M904)</f>
        <v/>
      </c>
      <c r="K865" s="325" t="str">
        <f>IF(基本情報入力シート!R904="","",基本情報入力シート!R904)</f>
        <v/>
      </c>
      <c r="L865" s="325" t="str">
        <f>IF(基本情報入力シート!W904="","",基本情報入力シート!W904)</f>
        <v/>
      </c>
      <c r="M865" s="335" t="str">
        <f>IF(基本情報入力シート!X904="","",基本情報入力シート!X904)</f>
        <v/>
      </c>
      <c r="N865" s="339" t="str">
        <f>IF(基本情報入力シート!Y904="","",基本情報入力シート!Y904)</f>
        <v/>
      </c>
      <c r="O865" s="44"/>
      <c r="P865" s="1011"/>
      <c r="Q865" s="1011"/>
      <c r="R865" s="475" t="str">
        <f>IFERROR(IF(OR('別紙様式3-2（４・５月）'!Z867="ベア加算",'別紙様式3-2（４・５月）'!R867=""),"",P865*VLOOKUP(N865,【参考】数式用!$AD$2:$AH$37,MATCH(O865,【参考】数式用!$K$4:$N$4,0)+1,0)),"")</f>
        <v/>
      </c>
      <c r="S865" s="54"/>
      <c r="T865" s="1011"/>
      <c r="U865" s="1011"/>
      <c r="V865" s="483" t="str">
        <f>IFERROR(IF(AND('別紙様式3-2（４・５月）'!O867="",O865&lt;&gt;""),P865,P865*VLOOKUP(AF865,【参考】数式用4!$EY$3:$GF$106,MATCH(N865,【参考】数式用4!$EY$2:$GF$2,0))),"")</f>
        <v/>
      </c>
      <c r="W865" s="44"/>
      <c r="X865" s="464"/>
      <c r="Y865" s="992" t="str">
        <f>IFERROR(IF(OR('別紙様式3-2（４・５月）'!R867="",'別紙様式3-2（４・５月）'!Z867="ベア加算"),"",X865*VLOOKUP(N865,【参考】数式用!$AD$2:$AH$37,MATCH(W865,【参考】数式用!$K$4:$N$4,0)+1,0)),"")</f>
        <v/>
      </c>
      <c r="Z865" s="992"/>
      <c r="AA865" s="54"/>
      <c r="AB865" s="464"/>
      <c r="AC865" s="340" t="str">
        <f>IFERROR(IF(AND('別紙様式3-2（４・５月）'!O867="",W865&lt;&gt;"",W865&lt;&gt;"―"),X865,X865*VLOOKUP(AG865,【参考】数式用4!$EY$3:$GF$106,MATCH(N865,【参考】数式用4!$EY$2:$GF$2,0))),"")</f>
        <v/>
      </c>
      <c r="AD865" s="462" t="str">
        <f t="shared" si="26"/>
        <v/>
      </c>
      <c r="AE865" s="420" t="str">
        <f t="shared" si="27"/>
        <v/>
      </c>
      <c r="AF865" s="333" t="str">
        <f>IF(O865="","",'別紙様式3-2（４・５月）'!O867&amp;'別紙様式3-2（４・５月）'!P867&amp;'別紙様式3-2（４・５月）'!Q867&amp;"から"&amp;O865)</f>
        <v/>
      </c>
      <c r="AG865" s="333" t="str">
        <f>IF(OR(W865="",W865="―"),"",'別紙様式3-2（４・５月）'!O867&amp;'別紙様式3-2（４・５月）'!P867&amp;'別紙様式3-2（４・５月）'!Q867&amp;"から"&amp;W865)</f>
        <v/>
      </c>
      <c r="AH865" s="306"/>
      <c r="AI865" s="306"/>
      <c r="AJ865" s="306"/>
      <c r="AK865" s="306"/>
      <c r="AL865" s="306"/>
      <c r="AM865" s="306"/>
      <c r="AN865" s="306"/>
      <c r="AO865" s="306"/>
    </row>
    <row r="866" spans="1:41" customFormat="1" ht="25" customHeight="1">
      <c r="A866" s="334">
        <v>845</v>
      </c>
      <c r="B866" s="909" t="str">
        <f>IF(基本情報入力シート!C905="","",基本情報入力シート!C905)</f>
        <v/>
      </c>
      <c r="C866" s="909"/>
      <c r="D866" s="909"/>
      <c r="E866" s="909"/>
      <c r="F866" s="909"/>
      <c r="G866" s="909"/>
      <c r="H866" s="909"/>
      <c r="I866" s="909"/>
      <c r="J866" s="325" t="str">
        <f>IF(基本情報入力シート!M905="","",基本情報入力シート!M905)</f>
        <v/>
      </c>
      <c r="K866" s="325" t="str">
        <f>IF(基本情報入力シート!R905="","",基本情報入力シート!R905)</f>
        <v/>
      </c>
      <c r="L866" s="325" t="str">
        <f>IF(基本情報入力シート!W905="","",基本情報入力シート!W905)</f>
        <v/>
      </c>
      <c r="M866" s="335" t="str">
        <f>IF(基本情報入力シート!X905="","",基本情報入力シート!X905)</f>
        <v/>
      </c>
      <c r="N866" s="339" t="str">
        <f>IF(基本情報入力シート!Y905="","",基本情報入力シート!Y905)</f>
        <v/>
      </c>
      <c r="O866" s="44"/>
      <c r="P866" s="1011"/>
      <c r="Q866" s="1011"/>
      <c r="R866" s="475" t="str">
        <f>IFERROR(IF(OR('別紙様式3-2（４・５月）'!Z868="ベア加算",'別紙様式3-2（４・５月）'!R868=""),"",P866*VLOOKUP(N866,【参考】数式用!$AD$2:$AH$37,MATCH(O866,【参考】数式用!$K$4:$N$4,0)+1,0)),"")</f>
        <v/>
      </c>
      <c r="S866" s="54"/>
      <c r="T866" s="1011"/>
      <c r="U866" s="1011"/>
      <c r="V866" s="483" t="str">
        <f>IFERROR(IF(AND('別紙様式3-2（４・５月）'!O868="",O866&lt;&gt;""),P866,P866*VLOOKUP(AF866,【参考】数式用4!$EY$3:$GF$106,MATCH(N866,【参考】数式用4!$EY$2:$GF$2,0))),"")</f>
        <v/>
      </c>
      <c r="W866" s="44"/>
      <c r="X866" s="464"/>
      <c r="Y866" s="992" t="str">
        <f>IFERROR(IF(OR('別紙様式3-2（４・５月）'!R868="",'別紙様式3-2（４・５月）'!Z868="ベア加算"),"",X866*VLOOKUP(N866,【参考】数式用!$AD$2:$AH$37,MATCH(W866,【参考】数式用!$K$4:$N$4,0)+1,0)),"")</f>
        <v/>
      </c>
      <c r="Z866" s="992"/>
      <c r="AA866" s="54"/>
      <c r="AB866" s="464"/>
      <c r="AC866" s="340" t="str">
        <f>IFERROR(IF(AND('別紙様式3-2（４・５月）'!O868="",W866&lt;&gt;"",W866&lt;&gt;"―"),X866,X866*VLOOKUP(AG866,【参考】数式用4!$EY$3:$GF$106,MATCH(N866,【参考】数式用4!$EY$2:$GF$2,0))),"")</f>
        <v/>
      </c>
      <c r="AD866" s="462" t="str">
        <f t="shared" si="26"/>
        <v/>
      </c>
      <c r="AE866" s="420" t="str">
        <f t="shared" si="27"/>
        <v/>
      </c>
      <c r="AF866" s="333" t="str">
        <f>IF(O866="","",'別紙様式3-2（４・５月）'!O868&amp;'別紙様式3-2（４・５月）'!P868&amp;'別紙様式3-2（４・５月）'!Q868&amp;"から"&amp;O866)</f>
        <v/>
      </c>
      <c r="AG866" s="333" t="str">
        <f>IF(OR(W866="",W866="―"),"",'別紙様式3-2（４・５月）'!O868&amp;'別紙様式3-2（４・５月）'!P868&amp;'別紙様式3-2（４・５月）'!Q868&amp;"から"&amp;W866)</f>
        <v/>
      </c>
      <c r="AH866" s="306"/>
      <c r="AI866" s="306"/>
      <c r="AJ866" s="306"/>
      <c r="AK866" s="306"/>
      <c r="AL866" s="306"/>
      <c r="AM866" s="306"/>
      <c r="AN866" s="306"/>
      <c r="AO866" s="306"/>
    </row>
    <row r="867" spans="1:41" customFormat="1" ht="25" customHeight="1">
      <c r="A867" s="334">
        <v>846</v>
      </c>
      <c r="B867" s="909" t="str">
        <f>IF(基本情報入力シート!C906="","",基本情報入力シート!C906)</f>
        <v/>
      </c>
      <c r="C867" s="909"/>
      <c r="D867" s="909"/>
      <c r="E867" s="909"/>
      <c r="F867" s="909"/>
      <c r="G867" s="909"/>
      <c r="H867" s="909"/>
      <c r="I867" s="909"/>
      <c r="J867" s="325" t="str">
        <f>IF(基本情報入力シート!M906="","",基本情報入力シート!M906)</f>
        <v/>
      </c>
      <c r="K867" s="325" t="str">
        <f>IF(基本情報入力シート!R906="","",基本情報入力シート!R906)</f>
        <v/>
      </c>
      <c r="L867" s="325" t="str">
        <f>IF(基本情報入力シート!W906="","",基本情報入力シート!W906)</f>
        <v/>
      </c>
      <c r="M867" s="335" t="str">
        <f>IF(基本情報入力シート!X906="","",基本情報入力シート!X906)</f>
        <v/>
      </c>
      <c r="N867" s="339" t="str">
        <f>IF(基本情報入力シート!Y906="","",基本情報入力シート!Y906)</f>
        <v/>
      </c>
      <c r="O867" s="44"/>
      <c r="P867" s="1011"/>
      <c r="Q867" s="1011"/>
      <c r="R867" s="475" t="str">
        <f>IFERROR(IF(OR('別紙様式3-2（４・５月）'!Z869="ベア加算",'別紙様式3-2（４・５月）'!R869=""),"",P867*VLOOKUP(N867,【参考】数式用!$AD$2:$AH$37,MATCH(O867,【参考】数式用!$K$4:$N$4,0)+1,0)),"")</f>
        <v/>
      </c>
      <c r="S867" s="54"/>
      <c r="T867" s="1011"/>
      <c r="U867" s="1011"/>
      <c r="V867" s="483" t="str">
        <f>IFERROR(IF(AND('別紙様式3-2（４・５月）'!O869="",O867&lt;&gt;""),P867,P867*VLOOKUP(AF867,【参考】数式用4!$EY$3:$GF$106,MATCH(N867,【参考】数式用4!$EY$2:$GF$2,0))),"")</f>
        <v/>
      </c>
      <c r="W867" s="44"/>
      <c r="X867" s="464"/>
      <c r="Y867" s="992" t="str">
        <f>IFERROR(IF(OR('別紙様式3-2（４・５月）'!R869="",'別紙様式3-2（４・５月）'!Z869="ベア加算"),"",X867*VLOOKUP(N867,【参考】数式用!$AD$2:$AH$37,MATCH(W867,【参考】数式用!$K$4:$N$4,0)+1,0)),"")</f>
        <v/>
      </c>
      <c r="Z867" s="992"/>
      <c r="AA867" s="54"/>
      <c r="AB867" s="464"/>
      <c r="AC867" s="340" t="str">
        <f>IFERROR(IF(AND('別紙様式3-2（４・５月）'!O869="",W867&lt;&gt;"",W867&lt;&gt;"―"),X867,X867*VLOOKUP(AG867,【参考】数式用4!$EY$3:$GF$106,MATCH(N867,【参考】数式用4!$EY$2:$GF$2,0))),"")</f>
        <v/>
      </c>
      <c r="AD867" s="462" t="str">
        <f t="shared" si="26"/>
        <v/>
      </c>
      <c r="AE867" s="420" t="str">
        <f t="shared" si="27"/>
        <v/>
      </c>
      <c r="AF867" s="333" t="str">
        <f>IF(O867="","",'別紙様式3-2（４・５月）'!O869&amp;'別紙様式3-2（４・５月）'!P869&amp;'別紙様式3-2（４・５月）'!Q869&amp;"から"&amp;O867)</f>
        <v/>
      </c>
      <c r="AG867" s="333" t="str">
        <f>IF(OR(W867="",W867="―"),"",'別紙様式3-2（４・５月）'!O869&amp;'別紙様式3-2（４・５月）'!P869&amp;'別紙様式3-2（４・５月）'!Q869&amp;"から"&amp;W867)</f>
        <v/>
      </c>
      <c r="AH867" s="306"/>
      <c r="AI867" s="306"/>
      <c r="AJ867" s="306"/>
      <c r="AK867" s="306"/>
      <c r="AL867" s="306"/>
      <c r="AM867" s="306"/>
      <c r="AN867" s="306"/>
      <c r="AO867" s="306"/>
    </row>
    <row r="868" spans="1:41" customFormat="1" ht="25" customHeight="1">
      <c r="A868" s="334">
        <v>847</v>
      </c>
      <c r="B868" s="909" t="str">
        <f>IF(基本情報入力シート!C907="","",基本情報入力シート!C907)</f>
        <v/>
      </c>
      <c r="C868" s="909"/>
      <c r="D868" s="909"/>
      <c r="E868" s="909"/>
      <c r="F868" s="909"/>
      <c r="G868" s="909"/>
      <c r="H868" s="909"/>
      <c r="I868" s="909"/>
      <c r="J868" s="325" t="str">
        <f>IF(基本情報入力シート!M907="","",基本情報入力シート!M907)</f>
        <v/>
      </c>
      <c r="K868" s="325" t="str">
        <f>IF(基本情報入力シート!R907="","",基本情報入力シート!R907)</f>
        <v/>
      </c>
      <c r="L868" s="325" t="str">
        <f>IF(基本情報入力シート!W907="","",基本情報入力シート!W907)</f>
        <v/>
      </c>
      <c r="M868" s="335" t="str">
        <f>IF(基本情報入力シート!X907="","",基本情報入力シート!X907)</f>
        <v/>
      </c>
      <c r="N868" s="339" t="str">
        <f>IF(基本情報入力シート!Y907="","",基本情報入力シート!Y907)</f>
        <v/>
      </c>
      <c r="O868" s="44"/>
      <c r="P868" s="1011"/>
      <c r="Q868" s="1011"/>
      <c r="R868" s="475" t="str">
        <f>IFERROR(IF(OR('別紙様式3-2（４・５月）'!Z870="ベア加算",'別紙様式3-2（４・５月）'!R870=""),"",P868*VLOOKUP(N868,【参考】数式用!$AD$2:$AH$37,MATCH(O868,【参考】数式用!$K$4:$N$4,0)+1,0)),"")</f>
        <v/>
      </c>
      <c r="S868" s="54"/>
      <c r="T868" s="1011"/>
      <c r="U868" s="1011"/>
      <c r="V868" s="483" t="str">
        <f>IFERROR(IF(AND('別紙様式3-2（４・５月）'!O870="",O868&lt;&gt;""),P868,P868*VLOOKUP(AF868,【参考】数式用4!$EY$3:$GF$106,MATCH(N868,【参考】数式用4!$EY$2:$GF$2,0))),"")</f>
        <v/>
      </c>
      <c r="W868" s="44"/>
      <c r="X868" s="464"/>
      <c r="Y868" s="992" t="str">
        <f>IFERROR(IF(OR('別紙様式3-2（４・５月）'!R870="",'別紙様式3-2（４・５月）'!Z870="ベア加算"),"",X868*VLOOKUP(N868,【参考】数式用!$AD$2:$AH$37,MATCH(W868,【参考】数式用!$K$4:$N$4,0)+1,0)),"")</f>
        <v/>
      </c>
      <c r="Z868" s="992"/>
      <c r="AA868" s="54"/>
      <c r="AB868" s="464"/>
      <c r="AC868" s="340" t="str">
        <f>IFERROR(IF(AND('別紙様式3-2（４・５月）'!O870="",W868&lt;&gt;"",W868&lt;&gt;"―"),X868,X868*VLOOKUP(AG868,【参考】数式用4!$EY$3:$GF$106,MATCH(N868,【参考】数式用4!$EY$2:$GF$2,0))),"")</f>
        <v/>
      </c>
      <c r="AD868" s="462" t="str">
        <f t="shared" si="26"/>
        <v/>
      </c>
      <c r="AE868" s="420" t="str">
        <f t="shared" si="27"/>
        <v/>
      </c>
      <c r="AF868" s="333" t="str">
        <f>IF(O868="","",'別紙様式3-2（４・５月）'!O870&amp;'別紙様式3-2（４・５月）'!P870&amp;'別紙様式3-2（４・５月）'!Q870&amp;"から"&amp;O868)</f>
        <v/>
      </c>
      <c r="AG868" s="333" t="str">
        <f>IF(OR(W868="",W868="―"),"",'別紙様式3-2（４・５月）'!O870&amp;'別紙様式3-2（４・５月）'!P870&amp;'別紙様式3-2（４・５月）'!Q870&amp;"から"&amp;W868)</f>
        <v/>
      </c>
      <c r="AH868" s="306"/>
      <c r="AI868" s="306"/>
      <c r="AJ868" s="306"/>
      <c r="AK868" s="306"/>
      <c r="AL868" s="306"/>
      <c r="AM868" s="306"/>
      <c r="AN868" s="306"/>
      <c r="AO868" s="306"/>
    </row>
    <row r="869" spans="1:41" customFormat="1" ht="25" customHeight="1">
      <c r="A869" s="334">
        <v>848</v>
      </c>
      <c r="B869" s="909" t="str">
        <f>IF(基本情報入力シート!C908="","",基本情報入力シート!C908)</f>
        <v/>
      </c>
      <c r="C869" s="909"/>
      <c r="D869" s="909"/>
      <c r="E869" s="909"/>
      <c r="F869" s="909"/>
      <c r="G869" s="909"/>
      <c r="H869" s="909"/>
      <c r="I869" s="909"/>
      <c r="J869" s="325" t="str">
        <f>IF(基本情報入力シート!M908="","",基本情報入力シート!M908)</f>
        <v/>
      </c>
      <c r="K869" s="325" t="str">
        <f>IF(基本情報入力シート!R908="","",基本情報入力シート!R908)</f>
        <v/>
      </c>
      <c r="L869" s="325" t="str">
        <f>IF(基本情報入力シート!W908="","",基本情報入力シート!W908)</f>
        <v/>
      </c>
      <c r="M869" s="335" t="str">
        <f>IF(基本情報入力シート!X908="","",基本情報入力シート!X908)</f>
        <v/>
      </c>
      <c r="N869" s="339" t="str">
        <f>IF(基本情報入力シート!Y908="","",基本情報入力シート!Y908)</f>
        <v/>
      </c>
      <c r="O869" s="44"/>
      <c r="P869" s="1011"/>
      <c r="Q869" s="1011"/>
      <c r="R869" s="475" t="str">
        <f>IFERROR(IF(OR('別紙様式3-2（４・５月）'!Z871="ベア加算",'別紙様式3-2（４・５月）'!R871=""),"",P869*VLOOKUP(N869,【参考】数式用!$AD$2:$AH$37,MATCH(O869,【参考】数式用!$K$4:$N$4,0)+1,0)),"")</f>
        <v/>
      </c>
      <c r="S869" s="54"/>
      <c r="T869" s="1011"/>
      <c r="U869" s="1011"/>
      <c r="V869" s="483" t="str">
        <f>IFERROR(IF(AND('別紙様式3-2（４・５月）'!O871="",O869&lt;&gt;""),P869,P869*VLOOKUP(AF869,【参考】数式用4!$EY$3:$GF$106,MATCH(N869,【参考】数式用4!$EY$2:$GF$2,0))),"")</f>
        <v/>
      </c>
      <c r="W869" s="44"/>
      <c r="X869" s="464"/>
      <c r="Y869" s="992" t="str">
        <f>IFERROR(IF(OR('別紙様式3-2（４・５月）'!R871="",'別紙様式3-2（４・５月）'!Z871="ベア加算"),"",X869*VLOOKUP(N869,【参考】数式用!$AD$2:$AH$37,MATCH(W869,【参考】数式用!$K$4:$N$4,0)+1,0)),"")</f>
        <v/>
      </c>
      <c r="Z869" s="992"/>
      <c r="AA869" s="54"/>
      <c r="AB869" s="464"/>
      <c r="AC869" s="340" t="str">
        <f>IFERROR(IF(AND('別紙様式3-2（４・５月）'!O871="",W869&lt;&gt;"",W869&lt;&gt;"―"),X869,X869*VLOOKUP(AG869,【参考】数式用4!$EY$3:$GF$106,MATCH(N869,【参考】数式用4!$EY$2:$GF$2,0))),"")</f>
        <v/>
      </c>
      <c r="AD869" s="462" t="str">
        <f t="shared" si="26"/>
        <v/>
      </c>
      <c r="AE869" s="420" t="str">
        <f t="shared" si="27"/>
        <v/>
      </c>
      <c r="AF869" s="333" t="str">
        <f>IF(O869="","",'別紙様式3-2（４・５月）'!O871&amp;'別紙様式3-2（４・５月）'!P871&amp;'別紙様式3-2（４・５月）'!Q871&amp;"から"&amp;O869)</f>
        <v/>
      </c>
      <c r="AG869" s="333" t="str">
        <f>IF(OR(W869="",W869="―"),"",'別紙様式3-2（４・５月）'!O871&amp;'別紙様式3-2（４・５月）'!P871&amp;'別紙様式3-2（４・５月）'!Q871&amp;"から"&amp;W869)</f>
        <v/>
      </c>
      <c r="AH869" s="306"/>
      <c r="AI869" s="306"/>
      <c r="AJ869" s="306"/>
      <c r="AK869" s="306"/>
      <c r="AL869" s="306"/>
      <c r="AM869" s="306"/>
      <c r="AN869" s="306"/>
      <c r="AO869" s="306"/>
    </row>
    <row r="870" spans="1:41" customFormat="1" ht="25" customHeight="1">
      <c r="A870" s="334">
        <v>849</v>
      </c>
      <c r="B870" s="909" t="str">
        <f>IF(基本情報入力シート!C909="","",基本情報入力シート!C909)</f>
        <v/>
      </c>
      <c r="C870" s="909"/>
      <c r="D870" s="909"/>
      <c r="E870" s="909"/>
      <c r="F870" s="909"/>
      <c r="G870" s="909"/>
      <c r="H870" s="909"/>
      <c r="I870" s="909"/>
      <c r="J870" s="325" t="str">
        <f>IF(基本情報入力シート!M909="","",基本情報入力シート!M909)</f>
        <v/>
      </c>
      <c r="K870" s="325" t="str">
        <f>IF(基本情報入力シート!R909="","",基本情報入力シート!R909)</f>
        <v/>
      </c>
      <c r="L870" s="325" t="str">
        <f>IF(基本情報入力シート!W909="","",基本情報入力シート!W909)</f>
        <v/>
      </c>
      <c r="M870" s="335" t="str">
        <f>IF(基本情報入力シート!X909="","",基本情報入力シート!X909)</f>
        <v/>
      </c>
      <c r="N870" s="339" t="str">
        <f>IF(基本情報入力シート!Y909="","",基本情報入力シート!Y909)</f>
        <v/>
      </c>
      <c r="O870" s="44"/>
      <c r="P870" s="1011"/>
      <c r="Q870" s="1011"/>
      <c r="R870" s="475" t="str">
        <f>IFERROR(IF(OR('別紙様式3-2（４・５月）'!Z872="ベア加算",'別紙様式3-2（４・５月）'!R872=""),"",P870*VLOOKUP(N870,【参考】数式用!$AD$2:$AH$37,MATCH(O870,【参考】数式用!$K$4:$N$4,0)+1,0)),"")</f>
        <v/>
      </c>
      <c r="S870" s="54"/>
      <c r="T870" s="1011"/>
      <c r="U870" s="1011"/>
      <c r="V870" s="483" t="str">
        <f>IFERROR(IF(AND('別紙様式3-2（４・５月）'!O872="",O870&lt;&gt;""),P870,P870*VLOOKUP(AF870,【参考】数式用4!$EY$3:$GF$106,MATCH(N870,【参考】数式用4!$EY$2:$GF$2,0))),"")</f>
        <v/>
      </c>
      <c r="W870" s="44"/>
      <c r="X870" s="464"/>
      <c r="Y870" s="992" t="str">
        <f>IFERROR(IF(OR('別紙様式3-2（４・５月）'!R872="",'別紙様式3-2（４・５月）'!Z872="ベア加算"),"",X870*VLOOKUP(N870,【参考】数式用!$AD$2:$AH$37,MATCH(W870,【参考】数式用!$K$4:$N$4,0)+1,0)),"")</f>
        <v/>
      </c>
      <c r="Z870" s="992"/>
      <c r="AA870" s="54"/>
      <c r="AB870" s="464"/>
      <c r="AC870" s="340" t="str">
        <f>IFERROR(IF(AND('別紙様式3-2（４・５月）'!O872="",W870&lt;&gt;"",W870&lt;&gt;"―"),X870,X870*VLOOKUP(AG870,【参考】数式用4!$EY$3:$GF$106,MATCH(N870,【参考】数式用4!$EY$2:$GF$2,0))),"")</f>
        <v/>
      </c>
      <c r="AD870" s="462" t="str">
        <f t="shared" si="26"/>
        <v/>
      </c>
      <c r="AE870" s="420" t="str">
        <f t="shared" si="27"/>
        <v/>
      </c>
      <c r="AF870" s="333" t="str">
        <f>IF(O870="","",'別紙様式3-2（４・５月）'!O872&amp;'別紙様式3-2（４・５月）'!P872&amp;'別紙様式3-2（４・５月）'!Q872&amp;"から"&amp;O870)</f>
        <v/>
      </c>
      <c r="AG870" s="333" t="str">
        <f>IF(OR(W870="",W870="―"),"",'別紙様式3-2（４・５月）'!O872&amp;'別紙様式3-2（４・５月）'!P872&amp;'別紙様式3-2（４・５月）'!Q872&amp;"から"&amp;W870)</f>
        <v/>
      </c>
      <c r="AH870" s="306"/>
      <c r="AI870" s="306"/>
      <c r="AJ870" s="306"/>
      <c r="AK870" s="306"/>
      <c r="AL870" s="306"/>
      <c r="AM870" s="306"/>
      <c r="AN870" s="306"/>
      <c r="AO870" s="306"/>
    </row>
    <row r="871" spans="1:41" customFormat="1" ht="25" customHeight="1">
      <c r="A871" s="334">
        <v>850</v>
      </c>
      <c r="B871" s="909" t="str">
        <f>IF(基本情報入力シート!C910="","",基本情報入力シート!C910)</f>
        <v/>
      </c>
      <c r="C871" s="909"/>
      <c r="D871" s="909"/>
      <c r="E871" s="909"/>
      <c r="F871" s="909"/>
      <c r="G871" s="909"/>
      <c r="H871" s="909"/>
      <c r="I871" s="909"/>
      <c r="J871" s="325" t="str">
        <f>IF(基本情報入力シート!M910="","",基本情報入力シート!M910)</f>
        <v/>
      </c>
      <c r="K871" s="325" t="str">
        <f>IF(基本情報入力シート!R910="","",基本情報入力シート!R910)</f>
        <v/>
      </c>
      <c r="L871" s="325" t="str">
        <f>IF(基本情報入力シート!W910="","",基本情報入力シート!W910)</f>
        <v/>
      </c>
      <c r="M871" s="335" t="str">
        <f>IF(基本情報入力シート!X910="","",基本情報入力シート!X910)</f>
        <v/>
      </c>
      <c r="N871" s="339" t="str">
        <f>IF(基本情報入力シート!Y910="","",基本情報入力シート!Y910)</f>
        <v/>
      </c>
      <c r="O871" s="44"/>
      <c r="P871" s="1011"/>
      <c r="Q871" s="1011"/>
      <c r="R871" s="475" t="str">
        <f>IFERROR(IF(OR('別紙様式3-2（４・５月）'!Z873="ベア加算",'別紙様式3-2（４・５月）'!R873=""),"",P871*VLOOKUP(N871,【参考】数式用!$AD$2:$AH$37,MATCH(O871,【参考】数式用!$K$4:$N$4,0)+1,0)),"")</f>
        <v/>
      </c>
      <c r="S871" s="54"/>
      <c r="T871" s="1011"/>
      <c r="U871" s="1011"/>
      <c r="V871" s="483" t="str">
        <f>IFERROR(IF(AND('別紙様式3-2（４・５月）'!O873="",O871&lt;&gt;""),P871,P871*VLOOKUP(AF871,【参考】数式用4!$EY$3:$GF$106,MATCH(N871,【参考】数式用4!$EY$2:$GF$2,0))),"")</f>
        <v/>
      </c>
      <c r="W871" s="44"/>
      <c r="X871" s="464"/>
      <c r="Y871" s="992" t="str">
        <f>IFERROR(IF(OR('別紙様式3-2（４・５月）'!R873="",'別紙様式3-2（４・５月）'!Z873="ベア加算"),"",X871*VLOOKUP(N871,【参考】数式用!$AD$2:$AH$37,MATCH(W871,【参考】数式用!$K$4:$N$4,0)+1,0)),"")</f>
        <v/>
      </c>
      <c r="Z871" s="992"/>
      <c r="AA871" s="54"/>
      <c r="AB871" s="464"/>
      <c r="AC871" s="340" t="str">
        <f>IFERROR(IF(AND('別紙様式3-2（４・５月）'!O873="",W871&lt;&gt;"",W871&lt;&gt;"―"),X871,X871*VLOOKUP(AG871,【参考】数式用4!$EY$3:$GF$106,MATCH(N871,【参考】数式用4!$EY$2:$GF$2,0))),"")</f>
        <v/>
      </c>
      <c r="AD871" s="462" t="str">
        <f t="shared" si="26"/>
        <v/>
      </c>
      <c r="AE871" s="420" t="str">
        <f t="shared" si="27"/>
        <v/>
      </c>
      <c r="AF871" s="333" t="str">
        <f>IF(O871="","",'別紙様式3-2（４・５月）'!O873&amp;'別紙様式3-2（４・５月）'!P873&amp;'別紙様式3-2（４・５月）'!Q873&amp;"から"&amp;O871)</f>
        <v/>
      </c>
      <c r="AG871" s="333" t="str">
        <f>IF(OR(W871="",W871="―"),"",'別紙様式3-2（４・５月）'!O873&amp;'別紙様式3-2（４・５月）'!P873&amp;'別紙様式3-2（４・５月）'!Q873&amp;"から"&amp;W871)</f>
        <v/>
      </c>
      <c r="AH871" s="306"/>
      <c r="AI871" s="306"/>
      <c r="AJ871" s="306"/>
      <c r="AK871" s="306"/>
      <c r="AL871" s="306"/>
      <c r="AM871" s="306"/>
      <c r="AN871" s="306"/>
      <c r="AO871" s="306"/>
    </row>
    <row r="872" spans="1:41" customFormat="1" ht="25" customHeight="1">
      <c r="A872" s="334">
        <v>851</v>
      </c>
      <c r="B872" s="909" t="str">
        <f>IF(基本情報入力シート!C911="","",基本情報入力シート!C911)</f>
        <v/>
      </c>
      <c r="C872" s="909"/>
      <c r="D872" s="909"/>
      <c r="E872" s="909"/>
      <c r="F872" s="909"/>
      <c r="G872" s="909"/>
      <c r="H872" s="909"/>
      <c r="I872" s="909"/>
      <c r="J872" s="325" t="str">
        <f>IF(基本情報入力シート!M911="","",基本情報入力シート!M911)</f>
        <v/>
      </c>
      <c r="K872" s="325" t="str">
        <f>IF(基本情報入力シート!R911="","",基本情報入力シート!R911)</f>
        <v/>
      </c>
      <c r="L872" s="325" t="str">
        <f>IF(基本情報入力シート!W911="","",基本情報入力シート!W911)</f>
        <v/>
      </c>
      <c r="M872" s="335" t="str">
        <f>IF(基本情報入力シート!X911="","",基本情報入力シート!X911)</f>
        <v/>
      </c>
      <c r="N872" s="339" t="str">
        <f>IF(基本情報入力シート!Y911="","",基本情報入力シート!Y911)</f>
        <v/>
      </c>
      <c r="O872" s="44"/>
      <c r="P872" s="1011"/>
      <c r="Q872" s="1011"/>
      <c r="R872" s="475" t="str">
        <f>IFERROR(IF(OR('別紙様式3-2（４・５月）'!Z874="ベア加算",'別紙様式3-2（４・５月）'!R874=""),"",P872*VLOOKUP(N872,【参考】数式用!$AD$2:$AH$37,MATCH(O872,【参考】数式用!$K$4:$N$4,0)+1,0)),"")</f>
        <v/>
      </c>
      <c r="S872" s="54"/>
      <c r="T872" s="1011"/>
      <c r="U872" s="1011"/>
      <c r="V872" s="483" t="str">
        <f>IFERROR(IF(AND('別紙様式3-2（４・５月）'!O874="",O872&lt;&gt;""),P872,P872*VLOOKUP(AF872,【参考】数式用4!$EY$3:$GF$106,MATCH(N872,【参考】数式用4!$EY$2:$GF$2,0))),"")</f>
        <v/>
      </c>
      <c r="W872" s="44"/>
      <c r="X872" s="464"/>
      <c r="Y872" s="992" t="str">
        <f>IFERROR(IF(OR('別紙様式3-2（４・５月）'!R874="",'別紙様式3-2（４・５月）'!Z874="ベア加算"),"",X872*VLOOKUP(N872,【参考】数式用!$AD$2:$AH$37,MATCH(W872,【参考】数式用!$K$4:$N$4,0)+1,0)),"")</f>
        <v/>
      </c>
      <c r="Z872" s="992"/>
      <c r="AA872" s="54"/>
      <c r="AB872" s="464"/>
      <c r="AC872" s="340" t="str">
        <f>IFERROR(IF(AND('別紙様式3-2（４・５月）'!O874="",W872&lt;&gt;"",W872&lt;&gt;"―"),X872,X872*VLOOKUP(AG872,【参考】数式用4!$EY$3:$GF$106,MATCH(N872,【参考】数式用4!$EY$2:$GF$2,0))),"")</f>
        <v/>
      </c>
      <c r="AD872" s="462" t="str">
        <f t="shared" si="26"/>
        <v/>
      </c>
      <c r="AE872" s="420" t="str">
        <f t="shared" si="27"/>
        <v/>
      </c>
      <c r="AF872" s="333" t="str">
        <f>IF(O872="","",'別紙様式3-2（４・５月）'!O874&amp;'別紙様式3-2（４・５月）'!P874&amp;'別紙様式3-2（４・５月）'!Q874&amp;"から"&amp;O872)</f>
        <v/>
      </c>
      <c r="AG872" s="333" t="str">
        <f>IF(OR(W872="",W872="―"),"",'別紙様式3-2（４・５月）'!O874&amp;'別紙様式3-2（４・５月）'!P874&amp;'別紙様式3-2（４・５月）'!Q874&amp;"から"&amp;W872)</f>
        <v/>
      </c>
      <c r="AH872" s="306"/>
      <c r="AI872" s="306"/>
      <c r="AJ872" s="306"/>
      <c r="AK872" s="306"/>
      <c r="AL872" s="306"/>
      <c r="AM872" s="306"/>
      <c r="AN872" s="306"/>
      <c r="AO872" s="306"/>
    </row>
    <row r="873" spans="1:41" customFormat="1" ht="25" customHeight="1">
      <c r="A873" s="334">
        <v>852</v>
      </c>
      <c r="B873" s="909" t="str">
        <f>IF(基本情報入力シート!C912="","",基本情報入力シート!C912)</f>
        <v/>
      </c>
      <c r="C873" s="909"/>
      <c r="D873" s="909"/>
      <c r="E873" s="909"/>
      <c r="F873" s="909"/>
      <c r="G873" s="909"/>
      <c r="H873" s="909"/>
      <c r="I873" s="909"/>
      <c r="J873" s="325" t="str">
        <f>IF(基本情報入力シート!M912="","",基本情報入力シート!M912)</f>
        <v/>
      </c>
      <c r="K873" s="325" t="str">
        <f>IF(基本情報入力シート!R912="","",基本情報入力シート!R912)</f>
        <v/>
      </c>
      <c r="L873" s="325" t="str">
        <f>IF(基本情報入力シート!W912="","",基本情報入力シート!W912)</f>
        <v/>
      </c>
      <c r="M873" s="335" t="str">
        <f>IF(基本情報入力シート!X912="","",基本情報入力シート!X912)</f>
        <v/>
      </c>
      <c r="N873" s="339" t="str">
        <f>IF(基本情報入力シート!Y912="","",基本情報入力シート!Y912)</f>
        <v/>
      </c>
      <c r="O873" s="44"/>
      <c r="P873" s="1011"/>
      <c r="Q873" s="1011"/>
      <c r="R873" s="475" t="str">
        <f>IFERROR(IF(OR('別紙様式3-2（４・５月）'!Z875="ベア加算",'別紙様式3-2（４・５月）'!R875=""),"",P873*VLOOKUP(N873,【参考】数式用!$AD$2:$AH$37,MATCH(O873,【参考】数式用!$K$4:$N$4,0)+1,0)),"")</f>
        <v/>
      </c>
      <c r="S873" s="54"/>
      <c r="T873" s="1011"/>
      <c r="U873" s="1011"/>
      <c r="V873" s="483" t="str">
        <f>IFERROR(IF(AND('別紙様式3-2（４・５月）'!O875="",O873&lt;&gt;""),P873,P873*VLOOKUP(AF873,【参考】数式用4!$EY$3:$GF$106,MATCH(N873,【参考】数式用4!$EY$2:$GF$2,0))),"")</f>
        <v/>
      </c>
      <c r="W873" s="44"/>
      <c r="X873" s="464"/>
      <c r="Y873" s="992" t="str">
        <f>IFERROR(IF(OR('別紙様式3-2（４・５月）'!R875="",'別紙様式3-2（４・５月）'!Z875="ベア加算"),"",X873*VLOOKUP(N873,【参考】数式用!$AD$2:$AH$37,MATCH(W873,【参考】数式用!$K$4:$N$4,0)+1,0)),"")</f>
        <v/>
      </c>
      <c r="Z873" s="992"/>
      <c r="AA873" s="54"/>
      <c r="AB873" s="464"/>
      <c r="AC873" s="340" t="str">
        <f>IFERROR(IF(AND('別紙様式3-2（４・５月）'!O875="",W873&lt;&gt;"",W873&lt;&gt;"―"),X873,X873*VLOOKUP(AG873,【参考】数式用4!$EY$3:$GF$106,MATCH(N873,【参考】数式用4!$EY$2:$GF$2,0))),"")</f>
        <v/>
      </c>
      <c r="AD873" s="462" t="str">
        <f t="shared" si="26"/>
        <v/>
      </c>
      <c r="AE873" s="420" t="str">
        <f t="shared" si="27"/>
        <v/>
      </c>
      <c r="AF873" s="333" t="str">
        <f>IF(O873="","",'別紙様式3-2（４・５月）'!O875&amp;'別紙様式3-2（４・５月）'!P875&amp;'別紙様式3-2（４・５月）'!Q875&amp;"から"&amp;O873)</f>
        <v/>
      </c>
      <c r="AG873" s="333" t="str">
        <f>IF(OR(W873="",W873="―"),"",'別紙様式3-2（４・５月）'!O875&amp;'別紙様式3-2（４・５月）'!P875&amp;'別紙様式3-2（４・５月）'!Q875&amp;"から"&amp;W873)</f>
        <v/>
      </c>
      <c r="AH873" s="306"/>
      <c r="AI873" s="306"/>
      <c r="AJ873" s="306"/>
      <c r="AK873" s="306"/>
      <c r="AL873" s="306"/>
      <c r="AM873" s="306"/>
      <c r="AN873" s="306"/>
      <c r="AO873" s="306"/>
    </row>
    <row r="874" spans="1:41" customFormat="1" ht="25" customHeight="1">
      <c r="A874" s="334">
        <v>853</v>
      </c>
      <c r="B874" s="909" t="str">
        <f>IF(基本情報入力シート!C913="","",基本情報入力シート!C913)</f>
        <v/>
      </c>
      <c r="C874" s="909"/>
      <c r="D874" s="909"/>
      <c r="E874" s="909"/>
      <c r="F874" s="909"/>
      <c r="G874" s="909"/>
      <c r="H874" s="909"/>
      <c r="I874" s="909"/>
      <c r="J874" s="325" t="str">
        <f>IF(基本情報入力シート!M913="","",基本情報入力シート!M913)</f>
        <v/>
      </c>
      <c r="K874" s="325" t="str">
        <f>IF(基本情報入力シート!R913="","",基本情報入力シート!R913)</f>
        <v/>
      </c>
      <c r="L874" s="325" t="str">
        <f>IF(基本情報入力シート!W913="","",基本情報入力シート!W913)</f>
        <v/>
      </c>
      <c r="M874" s="335" t="str">
        <f>IF(基本情報入力シート!X913="","",基本情報入力シート!X913)</f>
        <v/>
      </c>
      <c r="N874" s="339" t="str">
        <f>IF(基本情報入力シート!Y913="","",基本情報入力シート!Y913)</f>
        <v/>
      </c>
      <c r="O874" s="44"/>
      <c r="P874" s="1011"/>
      <c r="Q874" s="1011"/>
      <c r="R874" s="475" t="str">
        <f>IFERROR(IF(OR('別紙様式3-2（４・５月）'!Z876="ベア加算",'別紙様式3-2（４・５月）'!R876=""),"",P874*VLOOKUP(N874,【参考】数式用!$AD$2:$AH$37,MATCH(O874,【参考】数式用!$K$4:$N$4,0)+1,0)),"")</f>
        <v/>
      </c>
      <c r="S874" s="54"/>
      <c r="T874" s="1011"/>
      <c r="U874" s="1011"/>
      <c r="V874" s="483" t="str">
        <f>IFERROR(IF(AND('別紙様式3-2（４・５月）'!O876="",O874&lt;&gt;""),P874,P874*VLOOKUP(AF874,【参考】数式用4!$EY$3:$GF$106,MATCH(N874,【参考】数式用4!$EY$2:$GF$2,0))),"")</f>
        <v/>
      </c>
      <c r="W874" s="44"/>
      <c r="X874" s="464"/>
      <c r="Y874" s="992" t="str">
        <f>IFERROR(IF(OR('別紙様式3-2（４・５月）'!R876="",'別紙様式3-2（４・５月）'!Z876="ベア加算"),"",X874*VLOOKUP(N874,【参考】数式用!$AD$2:$AH$37,MATCH(W874,【参考】数式用!$K$4:$N$4,0)+1,0)),"")</f>
        <v/>
      </c>
      <c r="Z874" s="992"/>
      <c r="AA874" s="54"/>
      <c r="AB874" s="464"/>
      <c r="AC874" s="340" t="str">
        <f>IFERROR(IF(AND('別紙様式3-2（４・５月）'!O876="",W874&lt;&gt;"",W874&lt;&gt;"―"),X874,X874*VLOOKUP(AG874,【参考】数式用4!$EY$3:$GF$106,MATCH(N874,【参考】数式用4!$EY$2:$GF$2,0))),"")</f>
        <v/>
      </c>
      <c r="AD874" s="462" t="str">
        <f t="shared" si="26"/>
        <v/>
      </c>
      <c r="AE874" s="420" t="str">
        <f t="shared" si="27"/>
        <v/>
      </c>
      <c r="AF874" s="333" t="str">
        <f>IF(O874="","",'別紙様式3-2（４・５月）'!O876&amp;'別紙様式3-2（４・５月）'!P876&amp;'別紙様式3-2（４・５月）'!Q876&amp;"から"&amp;O874)</f>
        <v/>
      </c>
      <c r="AG874" s="333" t="str">
        <f>IF(OR(W874="",W874="―"),"",'別紙様式3-2（４・５月）'!O876&amp;'別紙様式3-2（４・５月）'!P876&amp;'別紙様式3-2（４・５月）'!Q876&amp;"から"&amp;W874)</f>
        <v/>
      </c>
      <c r="AH874" s="306"/>
      <c r="AI874" s="306"/>
      <c r="AJ874" s="306"/>
      <c r="AK874" s="306"/>
      <c r="AL874" s="306"/>
      <c r="AM874" s="306"/>
      <c r="AN874" s="306"/>
      <c r="AO874" s="306"/>
    </row>
    <row r="875" spans="1:41" customFormat="1" ht="25" customHeight="1">
      <c r="A875" s="334">
        <v>854</v>
      </c>
      <c r="B875" s="909" t="str">
        <f>IF(基本情報入力シート!C914="","",基本情報入力シート!C914)</f>
        <v/>
      </c>
      <c r="C875" s="909"/>
      <c r="D875" s="909"/>
      <c r="E875" s="909"/>
      <c r="F875" s="909"/>
      <c r="G875" s="909"/>
      <c r="H875" s="909"/>
      <c r="I875" s="909"/>
      <c r="J875" s="325" t="str">
        <f>IF(基本情報入力シート!M914="","",基本情報入力シート!M914)</f>
        <v/>
      </c>
      <c r="K875" s="325" t="str">
        <f>IF(基本情報入力シート!R914="","",基本情報入力シート!R914)</f>
        <v/>
      </c>
      <c r="L875" s="325" t="str">
        <f>IF(基本情報入力シート!W914="","",基本情報入力シート!W914)</f>
        <v/>
      </c>
      <c r="M875" s="335" t="str">
        <f>IF(基本情報入力シート!X914="","",基本情報入力シート!X914)</f>
        <v/>
      </c>
      <c r="N875" s="339" t="str">
        <f>IF(基本情報入力シート!Y914="","",基本情報入力シート!Y914)</f>
        <v/>
      </c>
      <c r="O875" s="44"/>
      <c r="P875" s="1011"/>
      <c r="Q875" s="1011"/>
      <c r="R875" s="475" t="str">
        <f>IFERROR(IF(OR('別紙様式3-2（４・５月）'!Z877="ベア加算",'別紙様式3-2（４・５月）'!R877=""),"",P875*VLOOKUP(N875,【参考】数式用!$AD$2:$AH$37,MATCH(O875,【参考】数式用!$K$4:$N$4,0)+1,0)),"")</f>
        <v/>
      </c>
      <c r="S875" s="54"/>
      <c r="T875" s="1011"/>
      <c r="U875" s="1011"/>
      <c r="V875" s="483" t="str">
        <f>IFERROR(IF(AND('別紙様式3-2（４・５月）'!O877="",O875&lt;&gt;""),P875,P875*VLOOKUP(AF875,【参考】数式用4!$EY$3:$GF$106,MATCH(N875,【参考】数式用4!$EY$2:$GF$2,0))),"")</f>
        <v/>
      </c>
      <c r="W875" s="44"/>
      <c r="X875" s="464"/>
      <c r="Y875" s="992" t="str">
        <f>IFERROR(IF(OR('別紙様式3-2（４・５月）'!R877="",'別紙様式3-2（４・５月）'!Z877="ベア加算"),"",X875*VLOOKUP(N875,【参考】数式用!$AD$2:$AH$37,MATCH(W875,【参考】数式用!$K$4:$N$4,0)+1,0)),"")</f>
        <v/>
      </c>
      <c r="Z875" s="992"/>
      <c r="AA875" s="54"/>
      <c r="AB875" s="464"/>
      <c r="AC875" s="340" t="str">
        <f>IFERROR(IF(AND('別紙様式3-2（４・５月）'!O877="",W875&lt;&gt;"",W875&lt;&gt;"―"),X875,X875*VLOOKUP(AG875,【参考】数式用4!$EY$3:$GF$106,MATCH(N875,【参考】数式用4!$EY$2:$GF$2,0))),"")</f>
        <v/>
      </c>
      <c r="AD875" s="462" t="str">
        <f t="shared" si="26"/>
        <v/>
      </c>
      <c r="AE875" s="420" t="str">
        <f t="shared" si="27"/>
        <v/>
      </c>
      <c r="AF875" s="333" t="str">
        <f>IF(O875="","",'別紙様式3-2（４・５月）'!O877&amp;'別紙様式3-2（４・５月）'!P877&amp;'別紙様式3-2（４・５月）'!Q877&amp;"から"&amp;O875)</f>
        <v/>
      </c>
      <c r="AG875" s="333" t="str">
        <f>IF(OR(W875="",W875="―"),"",'別紙様式3-2（４・５月）'!O877&amp;'別紙様式3-2（４・５月）'!P877&amp;'別紙様式3-2（４・５月）'!Q877&amp;"から"&amp;W875)</f>
        <v/>
      </c>
      <c r="AH875" s="306"/>
      <c r="AI875" s="306"/>
      <c r="AJ875" s="306"/>
      <c r="AK875" s="306"/>
      <c r="AL875" s="306"/>
      <c r="AM875" s="306"/>
      <c r="AN875" s="306"/>
      <c r="AO875" s="306"/>
    </row>
    <row r="876" spans="1:41" customFormat="1" ht="25" customHeight="1">
      <c r="A876" s="334">
        <v>855</v>
      </c>
      <c r="B876" s="909" t="str">
        <f>IF(基本情報入力シート!C915="","",基本情報入力シート!C915)</f>
        <v/>
      </c>
      <c r="C876" s="909"/>
      <c r="D876" s="909"/>
      <c r="E876" s="909"/>
      <c r="F876" s="909"/>
      <c r="G876" s="909"/>
      <c r="H876" s="909"/>
      <c r="I876" s="909"/>
      <c r="J876" s="325" t="str">
        <f>IF(基本情報入力シート!M915="","",基本情報入力シート!M915)</f>
        <v/>
      </c>
      <c r="K876" s="325" t="str">
        <f>IF(基本情報入力シート!R915="","",基本情報入力シート!R915)</f>
        <v/>
      </c>
      <c r="L876" s="325" t="str">
        <f>IF(基本情報入力シート!W915="","",基本情報入力シート!W915)</f>
        <v/>
      </c>
      <c r="M876" s="335" t="str">
        <f>IF(基本情報入力シート!X915="","",基本情報入力シート!X915)</f>
        <v/>
      </c>
      <c r="N876" s="339" t="str">
        <f>IF(基本情報入力シート!Y915="","",基本情報入力シート!Y915)</f>
        <v/>
      </c>
      <c r="O876" s="44"/>
      <c r="P876" s="1011"/>
      <c r="Q876" s="1011"/>
      <c r="R876" s="475" t="str">
        <f>IFERROR(IF(OR('別紙様式3-2（４・５月）'!Z878="ベア加算",'別紙様式3-2（４・５月）'!R878=""),"",P876*VLOOKUP(N876,【参考】数式用!$AD$2:$AH$37,MATCH(O876,【参考】数式用!$K$4:$N$4,0)+1,0)),"")</f>
        <v/>
      </c>
      <c r="S876" s="54"/>
      <c r="T876" s="1011"/>
      <c r="U876" s="1011"/>
      <c r="V876" s="483" t="str">
        <f>IFERROR(IF(AND('別紙様式3-2（４・５月）'!O878="",O876&lt;&gt;""),P876,P876*VLOOKUP(AF876,【参考】数式用4!$EY$3:$GF$106,MATCH(N876,【参考】数式用4!$EY$2:$GF$2,0))),"")</f>
        <v/>
      </c>
      <c r="W876" s="44"/>
      <c r="X876" s="464"/>
      <c r="Y876" s="992" t="str">
        <f>IFERROR(IF(OR('別紙様式3-2（４・５月）'!R878="",'別紙様式3-2（４・５月）'!Z878="ベア加算"),"",X876*VLOOKUP(N876,【参考】数式用!$AD$2:$AH$37,MATCH(W876,【参考】数式用!$K$4:$N$4,0)+1,0)),"")</f>
        <v/>
      </c>
      <c r="Z876" s="992"/>
      <c r="AA876" s="54"/>
      <c r="AB876" s="464"/>
      <c r="AC876" s="340" t="str">
        <f>IFERROR(IF(AND('別紙様式3-2（４・５月）'!O878="",W876&lt;&gt;"",W876&lt;&gt;"―"),X876,X876*VLOOKUP(AG876,【参考】数式用4!$EY$3:$GF$106,MATCH(N876,【参考】数式用4!$EY$2:$GF$2,0))),"")</f>
        <v/>
      </c>
      <c r="AD876" s="462" t="str">
        <f t="shared" si="26"/>
        <v/>
      </c>
      <c r="AE876" s="420" t="str">
        <f t="shared" si="27"/>
        <v/>
      </c>
      <c r="AF876" s="333" t="str">
        <f>IF(O876="","",'別紙様式3-2（４・５月）'!O878&amp;'別紙様式3-2（４・５月）'!P878&amp;'別紙様式3-2（４・５月）'!Q878&amp;"から"&amp;O876)</f>
        <v/>
      </c>
      <c r="AG876" s="333" t="str">
        <f>IF(OR(W876="",W876="―"),"",'別紙様式3-2（４・５月）'!O878&amp;'別紙様式3-2（４・５月）'!P878&amp;'別紙様式3-2（４・５月）'!Q878&amp;"から"&amp;W876)</f>
        <v/>
      </c>
      <c r="AH876" s="306"/>
      <c r="AI876" s="306"/>
      <c r="AJ876" s="306"/>
      <c r="AK876" s="306"/>
      <c r="AL876" s="306"/>
      <c r="AM876" s="306"/>
      <c r="AN876" s="306"/>
      <c r="AO876" s="306"/>
    </row>
    <row r="877" spans="1:41" customFormat="1" ht="25" customHeight="1">
      <c r="A877" s="334">
        <v>856</v>
      </c>
      <c r="B877" s="909" t="str">
        <f>IF(基本情報入力シート!C916="","",基本情報入力シート!C916)</f>
        <v/>
      </c>
      <c r="C877" s="909"/>
      <c r="D877" s="909"/>
      <c r="E877" s="909"/>
      <c r="F877" s="909"/>
      <c r="G877" s="909"/>
      <c r="H877" s="909"/>
      <c r="I877" s="909"/>
      <c r="J877" s="325" t="str">
        <f>IF(基本情報入力シート!M916="","",基本情報入力シート!M916)</f>
        <v/>
      </c>
      <c r="K877" s="325" t="str">
        <f>IF(基本情報入力シート!R916="","",基本情報入力シート!R916)</f>
        <v/>
      </c>
      <c r="L877" s="325" t="str">
        <f>IF(基本情報入力シート!W916="","",基本情報入力シート!W916)</f>
        <v/>
      </c>
      <c r="M877" s="335" t="str">
        <f>IF(基本情報入力シート!X916="","",基本情報入力シート!X916)</f>
        <v/>
      </c>
      <c r="N877" s="339" t="str">
        <f>IF(基本情報入力シート!Y916="","",基本情報入力シート!Y916)</f>
        <v/>
      </c>
      <c r="O877" s="44"/>
      <c r="P877" s="1011"/>
      <c r="Q877" s="1011"/>
      <c r="R877" s="475" t="str">
        <f>IFERROR(IF(OR('別紙様式3-2（４・５月）'!Z879="ベア加算",'別紙様式3-2（４・５月）'!R879=""),"",P877*VLOOKUP(N877,【参考】数式用!$AD$2:$AH$37,MATCH(O877,【参考】数式用!$K$4:$N$4,0)+1,0)),"")</f>
        <v/>
      </c>
      <c r="S877" s="54"/>
      <c r="T877" s="1011"/>
      <c r="U877" s="1011"/>
      <c r="V877" s="483" t="str">
        <f>IFERROR(IF(AND('別紙様式3-2（４・５月）'!O879="",O877&lt;&gt;""),P877,P877*VLOOKUP(AF877,【参考】数式用4!$EY$3:$GF$106,MATCH(N877,【参考】数式用4!$EY$2:$GF$2,0))),"")</f>
        <v/>
      </c>
      <c r="W877" s="44"/>
      <c r="X877" s="464"/>
      <c r="Y877" s="992" t="str">
        <f>IFERROR(IF(OR('別紙様式3-2（４・５月）'!R879="",'別紙様式3-2（４・５月）'!Z879="ベア加算"),"",X877*VLOOKUP(N877,【参考】数式用!$AD$2:$AH$37,MATCH(W877,【参考】数式用!$K$4:$N$4,0)+1,0)),"")</f>
        <v/>
      </c>
      <c r="Z877" s="992"/>
      <c r="AA877" s="54"/>
      <c r="AB877" s="464"/>
      <c r="AC877" s="340" t="str">
        <f>IFERROR(IF(AND('別紙様式3-2（４・５月）'!O879="",W877&lt;&gt;"",W877&lt;&gt;"―"),X877,X877*VLOOKUP(AG877,【参考】数式用4!$EY$3:$GF$106,MATCH(N877,【参考】数式用4!$EY$2:$GF$2,0))),"")</f>
        <v/>
      </c>
      <c r="AD877" s="462" t="str">
        <f t="shared" si="26"/>
        <v/>
      </c>
      <c r="AE877" s="420" t="str">
        <f t="shared" si="27"/>
        <v/>
      </c>
      <c r="AF877" s="333" t="str">
        <f>IF(O877="","",'別紙様式3-2（４・５月）'!O879&amp;'別紙様式3-2（４・５月）'!P879&amp;'別紙様式3-2（４・５月）'!Q879&amp;"から"&amp;O877)</f>
        <v/>
      </c>
      <c r="AG877" s="333" t="str">
        <f>IF(OR(W877="",W877="―"),"",'別紙様式3-2（４・５月）'!O879&amp;'別紙様式3-2（４・５月）'!P879&amp;'別紙様式3-2（４・５月）'!Q879&amp;"から"&amp;W877)</f>
        <v/>
      </c>
      <c r="AH877" s="306"/>
      <c r="AI877" s="306"/>
      <c r="AJ877" s="306"/>
      <c r="AK877" s="306"/>
      <c r="AL877" s="306"/>
      <c r="AM877" s="306"/>
      <c r="AN877" s="306"/>
      <c r="AO877" s="306"/>
    </row>
    <row r="878" spans="1:41" customFormat="1" ht="25" customHeight="1">
      <c r="A878" s="334">
        <v>857</v>
      </c>
      <c r="B878" s="909" t="str">
        <f>IF(基本情報入力シート!C917="","",基本情報入力シート!C917)</f>
        <v/>
      </c>
      <c r="C878" s="909"/>
      <c r="D878" s="909"/>
      <c r="E878" s="909"/>
      <c r="F878" s="909"/>
      <c r="G878" s="909"/>
      <c r="H878" s="909"/>
      <c r="I878" s="909"/>
      <c r="J878" s="325" t="str">
        <f>IF(基本情報入力シート!M917="","",基本情報入力シート!M917)</f>
        <v/>
      </c>
      <c r="K878" s="325" t="str">
        <f>IF(基本情報入力シート!R917="","",基本情報入力シート!R917)</f>
        <v/>
      </c>
      <c r="L878" s="325" t="str">
        <f>IF(基本情報入力シート!W917="","",基本情報入力シート!W917)</f>
        <v/>
      </c>
      <c r="M878" s="335" t="str">
        <f>IF(基本情報入力シート!X917="","",基本情報入力シート!X917)</f>
        <v/>
      </c>
      <c r="N878" s="339" t="str">
        <f>IF(基本情報入力シート!Y917="","",基本情報入力シート!Y917)</f>
        <v/>
      </c>
      <c r="O878" s="44"/>
      <c r="P878" s="1011"/>
      <c r="Q878" s="1011"/>
      <c r="R878" s="475" t="str">
        <f>IFERROR(IF(OR('別紙様式3-2（４・５月）'!Z880="ベア加算",'別紙様式3-2（４・５月）'!R880=""),"",P878*VLOOKUP(N878,【参考】数式用!$AD$2:$AH$37,MATCH(O878,【参考】数式用!$K$4:$N$4,0)+1,0)),"")</f>
        <v/>
      </c>
      <c r="S878" s="54"/>
      <c r="T878" s="1011"/>
      <c r="U878" s="1011"/>
      <c r="V878" s="483" t="str">
        <f>IFERROR(IF(AND('別紙様式3-2（４・５月）'!O880="",O878&lt;&gt;""),P878,P878*VLOOKUP(AF878,【参考】数式用4!$EY$3:$GF$106,MATCH(N878,【参考】数式用4!$EY$2:$GF$2,0))),"")</f>
        <v/>
      </c>
      <c r="W878" s="44"/>
      <c r="X878" s="464"/>
      <c r="Y878" s="992" t="str">
        <f>IFERROR(IF(OR('別紙様式3-2（４・５月）'!R880="",'別紙様式3-2（４・５月）'!Z880="ベア加算"),"",X878*VLOOKUP(N878,【参考】数式用!$AD$2:$AH$37,MATCH(W878,【参考】数式用!$K$4:$N$4,0)+1,0)),"")</f>
        <v/>
      </c>
      <c r="Z878" s="992"/>
      <c r="AA878" s="54"/>
      <c r="AB878" s="464"/>
      <c r="AC878" s="340" t="str">
        <f>IFERROR(IF(AND('別紙様式3-2（４・５月）'!O880="",W878&lt;&gt;"",W878&lt;&gt;"―"),X878,X878*VLOOKUP(AG878,【参考】数式用4!$EY$3:$GF$106,MATCH(N878,【参考】数式用4!$EY$2:$GF$2,0))),"")</f>
        <v/>
      </c>
      <c r="AD878" s="462" t="str">
        <f t="shared" si="26"/>
        <v/>
      </c>
      <c r="AE878" s="420" t="str">
        <f t="shared" si="27"/>
        <v/>
      </c>
      <c r="AF878" s="333" t="str">
        <f>IF(O878="","",'別紙様式3-2（４・５月）'!O880&amp;'別紙様式3-2（４・５月）'!P880&amp;'別紙様式3-2（４・５月）'!Q880&amp;"から"&amp;O878)</f>
        <v/>
      </c>
      <c r="AG878" s="333" t="str">
        <f>IF(OR(W878="",W878="―"),"",'別紙様式3-2（４・５月）'!O880&amp;'別紙様式3-2（４・５月）'!P880&amp;'別紙様式3-2（４・５月）'!Q880&amp;"から"&amp;W878)</f>
        <v/>
      </c>
      <c r="AH878" s="306"/>
      <c r="AI878" s="306"/>
      <c r="AJ878" s="306"/>
      <c r="AK878" s="306"/>
      <c r="AL878" s="306"/>
      <c r="AM878" s="306"/>
      <c r="AN878" s="306"/>
      <c r="AO878" s="306"/>
    </row>
    <row r="879" spans="1:41" customFormat="1" ht="25" customHeight="1">
      <c r="A879" s="334">
        <v>858</v>
      </c>
      <c r="B879" s="909" t="str">
        <f>IF(基本情報入力シート!C918="","",基本情報入力シート!C918)</f>
        <v/>
      </c>
      <c r="C879" s="909"/>
      <c r="D879" s="909"/>
      <c r="E879" s="909"/>
      <c r="F879" s="909"/>
      <c r="G879" s="909"/>
      <c r="H879" s="909"/>
      <c r="I879" s="909"/>
      <c r="J879" s="325" t="str">
        <f>IF(基本情報入力シート!M918="","",基本情報入力シート!M918)</f>
        <v/>
      </c>
      <c r="K879" s="325" t="str">
        <f>IF(基本情報入力シート!R918="","",基本情報入力シート!R918)</f>
        <v/>
      </c>
      <c r="L879" s="325" t="str">
        <f>IF(基本情報入力シート!W918="","",基本情報入力シート!W918)</f>
        <v/>
      </c>
      <c r="M879" s="335" t="str">
        <f>IF(基本情報入力シート!X918="","",基本情報入力シート!X918)</f>
        <v/>
      </c>
      <c r="N879" s="339" t="str">
        <f>IF(基本情報入力シート!Y918="","",基本情報入力シート!Y918)</f>
        <v/>
      </c>
      <c r="O879" s="44"/>
      <c r="P879" s="1011"/>
      <c r="Q879" s="1011"/>
      <c r="R879" s="475" t="str">
        <f>IFERROR(IF(OR('別紙様式3-2（４・５月）'!Z881="ベア加算",'別紙様式3-2（４・５月）'!R881=""),"",P879*VLOOKUP(N879,【参考】数式用!$AD$2:$AH$37,MATCH(O879,【参考】数式用!$K$4:$N$4,0)+1,0)),"")</f>
        <v/>
      </c>
      <c r="S879" s="54"/>
      <c r="T879" s="1011"/>
      <c r="U879" s="1011"/>
      <c r="V879" s="483" t="str">
        <f>IFERROR(IF(AND('別紙様式3-2（４・５月）'!O881="",O879&lt;&gt;""),P879,P879*VLOOKUP(AF879,【参考】数式用4!$EY$3:$GF$106,MATCH(N879,【参考】数式用4!$EY$2:$GF$2,0))),"")</f>
        <v/>
      </c>
      <c r="W879" s="44"/>
      <c r="X879" s="464"/>
      <c r="Y879" s="992" t="str">
        <f>IFERROR(IF(OR('別紙様式3-2（４・５月）'!R881="",'別紙様式3-2（４・５月）'!Z881="ベア加算"),"",X879*VLOOKUP(N879,【参考】数式用!$AD$2:$AH$37,MATCH(W879,【参考】数式用!$K$4:$N$4,0)+1,0)),"")</f>
        <v/>
      </c>
      <c r="Z879" s="992"/>
      <c r="AA879" s="54"/>
      <c r="AB879" s="464"/>
      <c r="AC879" s="340" t="str">
        <f>IFERROR(IF(AND('別紙様式3-2（４・５月）'!O881="",W879&lt;&gt;"",W879&lt;&gt;"―"),X879,X879*VLOOKUP(AG879,【参考】数式用4!$EY$3:$GF$106,MATCH(N879,【参考】数式用4!$EY$2:$GF$2,0))),"")</f>
        <v/>
      </c>
      <c r="AD879" s="462" t="str">
        <f t="shared" si="26"/>
        <v/>
      </c>
      <c r="AE879" s="420" t="str">
        <f t="shared" si="27"/>
        <v/>
      </c>
      <c r="AF879" s="333" t="str">
        <f>IF(O879="","",'別紙様式3-2（４・５月）'!O881&amp;'別紙様式3-2（４・５月）'!P881&amp;'別紙様式3-2（４・５月）'!Q881&amp;"から"&amp;O879)</f>
        <v/>
      </c>
      <c r="AG879" s="333" t="str">
        <f>IF(OR(W879="",W879="―"),"",'別紙様式3-2（４・５月）'!O881&amp;'別紙様式3-2（４・５月）'!P881&amp;'別紙様式3-2（４・５月）'!Q881&amp;"から"&amp;W879)</f>
        <v/>
      </c>
      <c r="AH879" s="306"/>
      <c r="AI879" s="306"/>
      <c r="AJ879" s="306"/>
      <c r="AK879" s="306"/>
      <c r="AL879" s="306"/>
      <c r="AM879" s="306"/>
      <c r="AN879" s="306"/>
      <c r="AO879" s="306"/>
    </row>
    <row r="880" spans="1:41" customFormat="1" ht="25" customHeight="1">
      <c r="A880" s="334">
        <v>859</v>
      </c>
      <c r="B880" s="909" t="str">
        <f>IF(基本情報入力シート!C919="","",基本情報入力シート!C919)</f>
        <v/>
      </c>
      <c r="C880" s="909"/>
      <c r="D880" s="909"/>
      <c r="E880" s="909"/>
      <c r="F880" s="909"/>
      <c r="G880" s="909"/>
      <c r="H880" s="909"/>
      <c r="I880" s="909"/>
      <c r="J880" s="325" t="str">
        <f>IF(基本情報入力シート!M919="","",基本情報入力シート!M919)</f>
        <v/>
      </c>
      <c r="K880" s="325" t="str">
        <f>IF(基本情報入力シート!R919="","",基本情報入力シート!R919)</f>
        <v/>
      </c>
      <c r="L880" s="325" t="str">
        <f>IF(基本情報入力シート!W919="","",基本情報入力シート!W919)</f>
        <v/>
      </c>
      <c r="M880" s="335" t="str">
        <f>IF(基本情報入力シート!X919="","",基本情報入力シート!X919)</f>
        <v/>
      </c>
      <c r="N880" s="339" t="str">
        <f>IF(基本情報入力シート!Y919="","",基本情報入力シート!Y919)</f>
        <v/>
      </c>
      <c r="O880" s="44"/>
      <c r="P880" s="1011"/>
      <c r="Q880" s="1011"/>
      <c r="R880" s="475" t="str">
        <f>IFERROR(IF(OR('別紙様式3-2（４・５月）'!Z882="ベア加算",'別紙様式3-2（４・５月）'!R882=""),"",P880*VLOOKUP(N880,【参考】数式用!$AD$2:$AH$37,MATCH(O880,【参考】数式用!$K$4:$N$4,0)+1,0)),"")</f>
        <v/>
      </c>
      <c r="S880" s="54"/>
      <c r="T880" s="1011"/>
      <c r="U880" s="1011"/>
      <c r="V880" s="483" t="str">
        <f>IFERROR(IF(AND('別紙様式3-2（４・５月）'!O882="",O880&lt;&gt;""),P880,P880*VLOOKUP(AF880,【参考】数式用4!$EY$3:$GF$106,MATCH(N880,【参考】数式用4!$EY$2:$GF$2,0))),"")</f>
        <v/>
      </c>
      <c r="W880" s="44"/>
      <c r="X880" s="464"/>
      <c r="Y880" s="992" t="str">
        <f>IFERROR(IF(OR('別紙様式3-2（４・５月）'!R882="",'別紙様式3-2（４・５月）'!Z882="ベア加算"),"",X880*VLOOKUP(N880,【参考】数式用!$AD$2:$AH$37,MATCH(W880,【参考】数式用!$K$4:$N$4,0)+1,0)),"")</f>
        <v/>
      </c>
      <c r="Z880" s="992"/>
      <c r="AA880" s="54"/>
      <c r="AB880" s="464"/>
      <c r="AC880" s="340" t="str">
        <f>IFERROR(IF(AND('別紙様式3-2（４・５月）'!O882="",W880&lt;&gt;"",W880&lt;&gt;"―"),X880,X880*VLOOKUP(AG880,【参考】数式用4!$EY$3:$GF$106,MATCH(N880,【参考】数式用4!$EY$2:$GF$2,0))),"")</f>
        <v/>
      </c>
      <c r="AD880" s="462" t="str">
        <f t="shared" si="26"/>
        <v/>
      </c>
      <c r="AE880" s="420" t="str">
        <f t="shared" si="27"/>
        <v/>
      </c>
      <c r="AF880" s="333" t="str">
        <f>IF(O880="","",'別紙様式3-2（４・５月）'!O882&amp;'別紙様式3-2（４・５月）'!P882&amp;'別紙様式3-2（４・５月）'!Q882&amp;"から"&amp;O880)</f>
        <v/>
      </c>
      <c r="AG880" s="333" t="str">
        <f>IF(OR(W880="",W880="―"),"",'別紙様式3-2（４・５月）'!O882&amp;'別紙様式3-2（４・５月）'!P882&amp;'別紙様式3-2（４・５月）'!Q882&amp;"から"&amp;W880)</f>
        <v/>
      </c>
      <c r="AH880" s="306"/>
      <c r="AI880" s="306"/>
      <c r="AJ880" s="306"/>
      <c r="AK880" s="306"/>
      <c r="AL880" s="306"/>
      <c r="AM880" s="306"/>
      <c r="AN880" s="306"/>
      <c r="AO880" s="306"/>
    </row>
    <row r="881" spans="1:41" customFormat="1" ht="25" customHeight="1">
      <c r="A881" s="334">
        <v>860</v>
      </c>
      <c r="B881" s="909" t="str">
        <f>IF(基本情報入力シート!C920="","",基本情報入力シート!C920)</f>
        <v/>
      </c>
      <c r="C881" s="909"/>
      <c r="D881" s="909"/>
      <c r="E881" s="909"/>
      <c r="F881" s="909"/>
      <c r="G881" s="909"/>
      <c r="H881" s="909"/>
      <c r="I881" s="909"/>
      <c r="J881" s="325" t="str">
        <f>IF(基本情報入力シート!M920="","",基本情報入力シート!M920)</f>
        <v/>
      </c>
      <c r="K881" s="325" t="str">
        <f>IF(基本情報入力シート!R920="","",基本情報入力シート!R920)</f>
        <v/>
      </c>
      <c r="L881" s="325" t="str">
        <f>IF(基本情報入力シート!W920="","",基本情報入力シート!W920)</f>
        <v/>
      </c>
      <c r="M881" s="335" t="str">
        <f>IF(基本情報入力シート!X920="","",基本情報入力シート!X920)</f>
        <v/>
      </c>
      <c r="N881" s="339" t="str">
        <f>IF(基本情報入力シート!Y920="","",基本情報入力シート!Y920)</f>
        <v/>
      </c>
      <c r="O881" s="44"/>
      <c r="P881" s="1011"/>
      <c r="Q881" s="1011"/>
      <c r="R881" s="475" t="str">
        <f>IFERROR(IF(OR('別紙様式3-2（４・５月）'!Z883="ベア加算",'別紙様式3-2（４・５月）'!R883=""),"",P881*VLOOKUP(N881,【参考】数式用!$AD$2:$AH$37,MATCH(O881,【参考】数式用!$K$4:$N$4,0)+1,0)),"")</f>
        <v/>
      </c>
      <c r="S881" s="54"/>
      <c r="T881" s="1011"/>
      <c r="U881" s="1011"/>
      <c r="V881" s="483" t="str">
        <f>IFERROR(IF(AND('別紙様式3-2（４・５月）'!O883="",O881&lt;&gt;""),P881,P881*VLOOKUP(AF881,【参考】数式用4!$EY$3:$GF$106,MATCH(N881,【参考】数式用4!$EY$2:$GF$2,0))),"")</f>
        <v/>
      </c>
      <c r="W881" s="44"/>
      <c r="X881" s="464"/>
      <c r="Y881" s="992" t="str">
        <f>IFERROR(IF(OR('別紙様式3-2（４・５月）'!R883="",'別紙様式3-2（４・５月）'!Z883="ベア加算"),"",X881*VLOOKUP(N881,【参考】数式用!$AD$2:$AH$37,MATCH(W881,【参考】数式用!$K$4:$N$4,0)+1,0)),"")</f>
        <v/>
      </c>
      <c r="Z881" s="992"/>
      <c r="AA881" s="54"/>
      <c r="AB881" s="464"/>
      <c r="AC881" s="340" t="str">
        <f>IFERROR(IF(AND('別紙様式3-2（４・５月）'!O883="",W881&lt;&gt;"",W881&lt;&gt;"―"),X881,X881*VLOOKUP(AG881,【参考】数式用4!$EY$3:$GF$106,MATCH(N881,【参考】数式用4!$EY$2:$GF$2,0))),"")</f>
        <v/>
      </c>
      <c r="AD881" s="462" t="str">
        <f t="shared" si="26"/>
        <v/>
      </c>
      <c r="AE881" s="420" t="str">
        <f t="shared" si="27"/>
        <v/>
      </c>
      <c r="AF881" s="333" t="str">
        <f>IF(O881="","",'別紙様式3-2（４・５月）'!O883&amp;'別紙様式3-2（４・５月）'!P883&amp;'別紙様式3-2（４・５月）'!Q883&amp;"から"&amp;O881)</f>
        <v/>
      </c>
      <c r="AG881" s="333" t="str">
        <f>IF(OR(W881="",W881="―"),"",'別紙様式3-2（４・５月）'!O883&amp;'別紙様式3-2（４・５月）'!P883&amp;'別紙様式3-2（４・５月）'!Q883&amp;"から"&amp;W881)</f>
        <v/>
      </c>
      <c r="AH881" s="306"/>
      <c r="AI881" s="306"/>
      <c r="AJ881" s="306"/>
      <c r="AK881" s="306"/>
      <c r="AL881" s="306"/>
      <c r="AM881" s="306"/>
      <c r="AN881" s="306"/>
      <c r="AO881" s="306"/>
    </row>
    <row r="882" spans="1:41" customFormat="1" ht="25" customHeight="1">
      <c r="A882" s="334">
        <v>861</v>
      </c>
      <c r="B882" s="909" t="str">
        <f>IF(基本情報入力シート!C921="","",基本情報入力シート!C921)</f>
        <v/>
      </c>
      <c r="C882" s="909"/>
      <c r="D882" s="909"/>
      <c r="E882" s="909"/>
      <c r="F882" s="909"/>
      <c r="G882" s="909"/>
      <c r="H882" s="909"/>
      <c r="I882" s="909"/>
      <c r="J882" s="325" t="str">
        <f>IF(基本情報入力シート!M921="","",基本情報入力シート!M921)</f>
        <v/>
      </c>
      <c r="K882" s="325" t="str">
        <f>IF(基本情報入力シート!R921="","",基本情報入力シート!R921)</f>
        <v/>
      </c>
      <c r="L882" s="325" t="str">
        <f>IF(基本情報入力シート!W921="","",基本情報入力シート!W921)</f>
        <v/>
      </c>
      <c r="M882" s="335" t="str">
        <f>IF(基本情報入力シート!X921="","",基本情報入力シート!X921)</f>
        <v/>
      </c>
      <c r="N882" s="339" t="str">
        <f>IF(基本情報入力シート!Y921="","",基本情報入力シート!Y921)</f>
        <v/>
      </c>
      <c r="O882" s="44"/>
      <c r="P882" s="1011"/>
      <c r="Q882" s="1011"/>
      <c r="R882" s="475" t="str">
        <f>IFERROR(IF(OR('別紙様式3-2（４・５月）'!Z884="ベア加算",'別紙様式3-2（４・５月）'!R884=""),"",P882*VLOOKUP(N882,【参考】数式用!$AD$2:$AH$37,MATCH(O882,【参考】数式用!$K$4:$N$4,0)+1,0)),"")</f>
        <v/>
      </c>
      <c r="S882" s="54"/>
      <c r="T882" s="1011"/>
      <c r="U882" s="1011"/>
      <c r="V882" s="483" t="str">
        <f>IFERROR(IF(AND('別紙様式3-2（４・５月）'!O884="",O882&lt;&gt;""),P882,P882*VLOOKUP(AF882,【参考】数式用4!$EY$3:$GF$106,MATCH(N882,【参考】数式用4!$EY$2:$GF$2,0))),"")</f>
        <v/>
      </c>
      <c r="W882" s="44"/>
      <c r="X882" s="464"/>
      <c r="Y882" s="992" t="str">
        <f>IFERROR(IF(OR('別紙様式3-2（４・５月）'!R884="",'別紙様式3-2（４・５月）'!Z884="ベア加算"),"",X882*VLOOKUP(N882,【参考】数式用!$AD$2:$AH$37,MATCH(W882,【参考】数式用!$K$4:$N$4,0)+1,0)),"")</f>
        <v/>
      </c>
      <c r="Z882" s="992"/>
      <c r="AA882" s="54"/>
      <c r="AB882" s="464"/>
      <c r="AC882" s="340" t="str">
        <f>IFERROR(IF(AND('別紙様式3-2（４・５月）'!O884="",W882&lt;&gt;"",W882&lt;&gt;"―"),X882,X882*VLOOKUP(AG882,【参考】数式用4!$EY$3:$GF$106,MATCH(N882,【参考】数式用4!$EY$2:$GF$2,0))),"")</f>
        <v/>
      </c>
      <c r="AD882" s="462" t="str">
        <f t="shared" si="26"/>
        <v/>
      </c>
      <c r="AE882" s="420" t="str">
        <f t="shared" si="27"/>
        <v/>
      </c>
      <c r="AF882" s="333" t="str">
        <f>IF(O882="","",'別紙様式3-2（４・５月）'!O884&amp;'別紙様式3-2（４・５月）'!P884&amp;'別紙様式3-2（４・５月）'!Q884&amp;"から"&amp;O882)</f>
        <v/>
      </c>
      <c r="AG882" s="333" t="str">
        <f>IF(OR(W882="",W882="―"),"",'別紙様式3-2（４・５月）'!O884&amp;'別紙様式3-2（４・５月）'!P884&amp;'別紙様式3-2（４・５月）'!Q884&amp;"から"&amp;W882)</f>
        <v/>
      </c>
      <c r="AH882" s="306"/>
      <c r="AI882" s="306"/>
      <c r="AJ882" s="306"/>
      <c r="AK882" s="306"/>
      <c r="AL882" s="306"/>
      <c r="AM882" s="306"/>
      <c r="AN882" s="306"/>
      <c r="AO882" s="306"/>
    </row>
    <row r="883" spans="1:41" customFormat="1" ht="25" customHeight="1">
      <c r="A883" s="334">
        <v>862</v>
      </c>
      <c r="B883" s="909" t="str">
        <f>IF(基本情報入力シート!C922="","",基本情報入力シート!C922)</f>
        <v/>
      </c>
      <c r="C883" s="909"/>
      <c r="D883" s="909"/>
      <c r="E883" s="909"/>
      <c r="F883" s="909"/>
      <c r="G883" s="909"/>
      <c r="H883" s="909"/>
      <c r="I883" s="909"/>
      <c r="J883" s="325" t="str">
        <f>IF(基本情報入力シート!M922="","",基本情報入力シート!M922)</f>
        <v/>
      </c>
      <c r="K883" s="325" t="str">
        <f>IF(基本情報入力シート!R922="","",基本情報入力シート!R922)</f>
        <v/>
      </c>
      <c r="L883" s="325" t="str">
        <f>IF(基本情報入力シート!W922="","",基本情報入力シート!W922)</f>
        <v/>
      </c>
      <c r="M883" s="335" t="str">
        <f>IF(基本情報入力シート!X922="","",基本情報入力シート!X922)</f>
        <v/>
      </c>
      <c r="N883" s="339" t="str">
        <f>IF(基本情報入力シート!Y922="","",基本情報入力シート!Y922)</f>
        <v/>
      </c>
      <c r="O883" s="44"/>
      <c r="P883" s="1011"/>
      <c r="Q883" s="1011"/>
      <c r="R883" s="475" t="str">
        <f>IFERROR(IF(OR('別紙様式3-2（４・５月）'!Z885="ベア加算",'別紙様式3-2（４・５月）'!R885=""),"",P883*VLOOKUP(N883,【参考】数式用!$AD$2:$AH$37,MATCH(O883,【参考】数式用!$K$4:$N$4,0)+1,0)),"")</f>
        <v/>
      </c>
      <c r="S883" s="54"/>
      <c r="T883" s="1011"/>
      <c r="U883" s="1011"/>
      <c r="V883" s="483" t="str">
        <f>IFERROR(IF(AND('別紙様式3-2（４・５月）'!O885="",O883&lt;&gt;""),P883,P883*VLOOKUP(AF883,【参考】数式用4!$EY$3:$GF$106,MATCH(N883,【参考】数式用4!$EY$2:$GF$2,0))),"")</f>
        <v/>
      </c>
      <c r="W883" s="44"/>
      <c r="X883" s="464"/>
      <c r="Y883" s="992" t="str">
        <f>IFERROR(IF(OR('別紙様式3-2（４・５月）'!R885="",'別紙様式3-2（４・５月）'!Z885="ベア加算"),"",X883*VLOOKUP(N883,【参考】数式用!$AD$2:$AH$37,MATCH(W883,【参考】数式用!$K$4:$N$4,0)+1,0)),"")</f>
        <v/>
      </c>
      <c r="Z883" s="992"/>
      <c r="AA883" s="54"/>
      <c r="AB883" s="464"/>
      <c r="AC883" s="340" t="str">
        <f>IFERROR(IF(AND('別紙様式3-2（４・５月）'!O885="",W883&lt;&gt;"",W883&lt;&gt;"―"),X883,X883*VLOOKUP(AG883,【参考】数式用4!$EY$3:$GF$106,MATCH(N883,【参考】数式用4!$EY$2:$GF$2,0))),"")</f>
        <v/>
      </c>
      <c r="AD883" s="462" t="str">
        <f t="shared" si="26"/>
        <v/>
      </c>
      <c r="AE883" s="420" t="str">
        <f t="shared" si="27"/>
        <v/>
      </c>
      <c r="AF883" s="333" t="str">
        <f>IF(O883="","",'別紙様式3-2（４・５月）'!O885&amp;'別紙様式3-2（４・５月）'!P885&amp;'別紙様式3-2（４・５月）'!Q885&amp;"から"&amp;O883)</f>
        <v/>
      </c>
      <c r="AG883" s="333" t="str">
        <f>IF(OR(W883="",W883="―"),"",'別紙様式3-2（４・５月）'!O885&amp;'別紙様式3-2（４・５月）'!P885&amp;'別紙様式3-2（４・５月）'!Q885&amp;"から"&amp;W883)</f>
        <v/>
      </c>
      <c r="AH883" s="306"/>
      <c r="AI883" s="306"/>
      <c r="AJ883" s="306"/>
      <c r="AK883" s="306"/>
      <c r="AL883" s="306"/>
      <c r="AM883" s="306"/>
      <c r="AN883" s="306"/>
      <c r="AO883" s="306"/>
    </row>
    <row r="884" spans="1:41" customFormat="1" ht="25" customHeight="1">
      <c r="A884" s="334">
        <v>863</v>
      </c>
      <c r="B884" s="909" t="str">
        <f>IF(基本情報入力シート!C923="","",基本情報入力シート!C923)</f>
        <v/>
      </c>
      <c r="C884" s="909"/>
      <c r="D884" s="909"/>
      <c r="E884" s="909"/>
      <c r="F884" s="909"/>
      <c r="G884" s="909"/>
      <c r="H884" s="909"/>
      <c r="I884" s="909"/>
      <c r="J884" s="325" t="str">
        <f>IF(基本情報入力シート!M923="","",基本情報入力シート!M923)</f>
        <v/>
      </c>
      <c r="K884" s="325" t="str">
        <f>IF(基本情報入力シート!R923="","",基本情報入力シート!R923)</f>
        <v/>
      </c>
      <c r="L884" s="325" t="str">
        <f>IF(基本情報入力シート!W923="","",基本情報入力シート!W923)</f>
        <v/>
      </c>
      <c r="M884" s="335" t="str">
        <f>IF(基本情報入力シート!X923="","",基本情報入力シート!X923)</f>
        <v/>
      </c>
      <c r="N884" s="339" t="str">
        <f>IF(基本情報入力シート!Y923="","",基本情報入力シート!Y923)</f>
        <v/>
      </c>
      <c r="O884" s="44"/>
      <c r="P884" s="1011"/>
      <c r="Q884" s="1011"/>
      <c r="R884" s="475" t="str">
        <f>IFERROR(IF(OR('別紙様式3-2（４・５月）'!Z886="ベア加算",'別紙様式3-2（４・５月）'!R886=""),"",P884*VLOOKUP(N884,【参考】数式用!$AD$2:$AH$37,MATCH(O884,【参考】数式用!$K$4:$N$4,0)+1,0)),"")</f>
        <v/>
      </c>
      <c r="S884" s="54"/>
      <c r="T884" s="1011"/>
      <c r="U884" s="1011"/>
      <c r="V884" s="483" t="str">
        <f>IFERROR(IF(AND('別紙様式3-2（４・５月）'!O886="",O884&lt;&gt;""),P884,P884*VLOOKUP(AF884,【参考】数式用4!$EY$3:$GF$106,MATCH(N884,【参考】数式用4!$EY$2:$GF$2,0))),"")</f>
        <v/>
      </c>
      <c r="W884" s="44"/>
      <c r="X884" s="464"/>
      <c r="Y884" s="992" t="str">
        <f>IFERROR(IF(OR('別紙様式3-2（４・５月）'!R886="",'別紙様式3-2（４・５月）'!Z886="ベア加算"),"",X884*VLOOKUP(N884,【参考】数式用!$AD$2:$AH$37,MATCH(W884,【参考】数式用!$K$4:$N$4,0)+1,0)),"")</f>
        <v/>
      </c>
      <c r="Z884" s="992"/>
      <c r="AA884" s="54"/>
      <c r="AB884" s="464"/>
      <c r="AC884" s="340" t="str">
        <f>IFERROR(IF(AND('別紙様式3-2（４・５月）'!O886="",W884&lt;&gt;"",W884&lt;&gt;"―"),X884,X884*VLOOKUP(AG884,【参考】数式用4!$EY$3:$GF$106,MATCH(N884,【参考】数式用4!$EY$2:$GF$2,0))),"")</f>
        <v/>
      </c>
      <c r="AD884" s="462" t="str">
        <f t="shared" si="26"/>
        <v/>
      </c>
      <c r="AE884" s="420" t="str">
        <f t="shared" si="27"/>
        <v/>
      </c>
      <c r="AF884" s="333" t="str">
        <f>IF(O884="","",'別紙様式3-2（４・５月）'!O886&amp;'別紙様式3-2（４・５月）'!P886&amp;'別紙様式3-2（４・５月）'!Q886&amp;"から"&amp;O884)</f>
        <v/>
      </c>
      <c r="AG884" s="333" t="str">
        <f>IF(OR(W884="",W884="―"),"",'別紙様式3-2（４・５月）'!O886&amp;'別紙様式3-2（４・５月）'!P886&amp;'別紙様式3-2（４・５月）'!Q886&amp;"から"&amp;W884)</f>
        <v/>
      </c>
      <c r="AH884" s="306"/>
      <c r="AI884" s="306"/>
      <c r="AJ884" s="306"/>
      <c r="AK884" s="306"/>
      <c r="AL884" s="306"/>
      <c r="AM884" s="306"/>
      <c r="AN884" s="306"/>
      <c r="AO884" s="306"/>
    </row>
    <row r="885" spans="1:41" customFormat="1" ht="25" customHeight="1">
      <c r="A885" s="334">
        <v>864</v>
      </c>
      <c r="B885" s="909" t="str">
        <f>IF(基本情報入力シート!C924="","",基本情報入力シート!C924)</f>
        <v/>
      </c>
      <c r="C885" s="909"/>
      <c r="D885" s="909"/>
      <c r="E885" s="909"/>
      <c r="F885" s="909"/>
      <c r="G885" s="909"/>
      <c r="H885" s="909"/>
      <c r="I885" s="909"/>
      <c r="J885" s="325" t="str">
        <f>IF(基本情報入力シート!M924="","",基本情報入力シート!M924)</f>
        <v/>
      </c>
      <c r="K885" s="325" t="str">
        <f>IF(基本情報入力シート!R924="","",基本情報入力シート!R924)</f>
        <v/>
      </c>
      <c r="L885" s="325" t="str">
        <f>IF(基本情報入力シート!W924="","",基本情報入力シート!W924)</f>
        <v/>
      </c>
      <c r="M885" s="335" t="str">
        <f>IF(基本情報入力シート!X924="","",基本情報入力シート!X924)</f>
        <v/>
      </c>
      <c r="N885" s="339" t="str">
        <f>IF(基本情報入力シート!Y924="","",基本情報入力シート!Y924)</f>
        <v/>
      </c>
      <c r="O885" s="44"/>
      <c r="P885" s="1011"/>
      <c r="Q885" s="1011"/>
      <c r="R885" s="475" t="str">
        <f>IFERROR(IF(OR('別紙様式3-2（４・５月）'!Z887="ベア加算",'別紙様式3-2（４・５月）'!R887=""),"",P885*VLOOKUP(N885,【参考】数式用!$AD$2:$AH$37,MATCH(O885,【参考】数式用!$K$4:$N$4,0)+1,0)),"")</f>
        <v/>
      </c>
      <c r="S885" s="54"/>
      <c r="T885" s="1011"/>
      <c r="U885" s="1011"/>
      <c r="V885" s="483" t="str">
        <f>IFERROR(IF(AND('別紙様式3-2（４・５月）'!O887="",O885&lt;&gt;""),P885,P885*VLOOKUP(AF885,【参考】数式用4!$EY$3:$GF$106,MATCH(N885,【参考】数式用4!$EY$2:$GF$2,0))),"")</f>
        <v/>
      </c>
      <c r="W885" s="44"/>
      <c r="X885" s="464"/>
      <c r="Y885" s="992" t="str">
        <f>IFERROR(IF(OR('別紙様式3-2（４・５月）'!R887="",'別紙様式3-2（４・５月）'!Z887="ベア加算"),"",X885*VLOOKUP(N885,【参考】数式用!$AD$2:$AH$37,MATCH(W885,【参考】数式用!$K$4:$N$4,0)+1,0)),"")</f>
        <v/>
      </c>
      <c r="Z885" s="992"/>
      <c r="AA885" s="54"/>
      <c r="AB885" s="464"/>
      <c r="AC885" s="340" t="str">
        <f>IFERROR(IF(AND('別紙様式3-2（４・５月）'!O887="",W885&lt;&gt;"",W885&lt;&gt;"―"),X885,X885*VLOOKUP(AG885,【参考】数式用4!$EY$3:$GF$106,MATCH(N885,【参考】数式用4!$EY$2:$GF$2,0))),"")</f>
        <v/>
      </c>
      <c r="AD885" s="462" t="str">
        <f t="shared" si="26"/>
        <v/>
      </c>
      <c r="AE885" s="420" t="str">
        <f t="shared" si="27"/>
        <v/>
      </c>
      <c r="AF885" s="333" t="str">
        <f>IF(O885="","",'別紙様式3-2（４・５月）'!O887&amp;'別紙様式3-2（４・５月）'!P887&amp;'別紙様式3-2（４・５月）'!Q887&amp;"から"&amp;O885)</f>
        <v/>
      </c>
      <c r="AG885" s="333" t="str">
        <f>IF(OR(W885="",W885="―"),"",'別紙様式3-2（４・５月）'!O887&amp;'別紙様式3-2（４・５月）'!P887&amp;'別紙様式3-2（４・５月）'!Q887&amp;"から"&amp;W885)</f>
        <v/>
      </c>
      <c r="AH885" s="306"/>
      <c r="AI885" s="306"/>
      <c r="AJ885" s="306"/>
      <c r="AK885" s="306"/>
      <c r="AL885" s="306"/>
      <c r="AM885" s="306"/>
      <c r="AN885" s="306"/>
      <c r="AO885" s="306"/>
    </row>
    <row r="886" spans="1:41" customFormat="1" ht="25" customHeight="1">
      <c r="A886" s="334">
        <v>865</v>
      </c>
      <c r="B886" s="909" t="str">
        <f>IF(基本情報入力シート!C925="","",基本情報入力シート!C925)</f>
        <v/>
      </c>
      <c r="C886" s="909"/>
      <c r="D886" s="909"/>
      <c r="E886" s="909"/>
      <c r="F886" s="909"/>
      <c r="G886" s="909"/>
      <c r="H886" s="909"/>
      <c r="I886" s="909"/>
      <c r="J886" s="325" t="str">
        <f>IF(基本情報入力シート!M925="","",基本情報入力シート!M925)</f>
        <v/>
      </c>
      <c r="K886" s="325" t="str">
        <f>IF(基本情報入力シート!R925="","",基本情報入力シート!R925)</f>
        <v/>
      </c>
      <c r="L886" s="325" t="str">
        <f>IF(基本情報入力シート!W925="","",基本情報入力シート!W925)</f>
        <v/>
      </c>
      <c r="M886" s="335" t="str">
        <f>IF(基本情報入力シート!X925="","",基本情報入力シート!X925)</f>
        <v/>
      </c>
      <c r="N886" s="339" t="str">
        <f>IF(基本情報入力シート!Y925="","",基本情報入力シート!Y925)</f>
        <v/>
      </c>
      <c r="O886" s="44"/>
      <c r="P886" s="1011"/>
      <c r="Q886" s="1011"/>
      <c r="R886" s="475" t="str">
        <f>IFERROR(IF(OR('別紙様式3-2（４・５月）'!Z888="ベア加算",'別紙様式3-2（４・５月）'!R888=""),"",P886*VLOOKUP(N886,【参考】数式用!$AD$2:$AH$37,MATCH(O886,【参考】数式用!$K$4:$N$4,0)+1,0)),"")</f>
        <v/>
      </c>
      <c r="S886" s="54"/>
      <c r="T886" s="1011"/>
      <c r="U886" s="1011"/>
      <c r="V886" s="483" t="str">
        <f>IFERROR(IF(AND('別紙様式3-2（４・５月）'!O888="",O886&lt;&gt;""),P886,P886*VLOOKUP(AF886,【参考】数式用4!$EY$3:$GF$106,MATCH(N886,【参考】数式用4!$EY$2:$GF$2,0))),"")</f>
        <v/>
      </c>
      <c r="W886" s="44"/>
      <c r="X886" s="464"/>
      <c r="Y886" s="992" t="str">
        <f>IFERROR(IF(OR('別紙様式3-2（４・５月）'!R888="",'別紙様式3-2（４・５月）'!Z888="ベア加算"),"",X886*VLOOKUP(N886,【参考】数式用!$AD$2:$AH$37,MATCH(W886,【参考】数式用!$K$4:$N$4,0)+1,0)),"")</f>
        <v/>
      </c>
      <c r="Z886" s="992"/>
      <c r="AA886" s="54"/>
      <c r="AB886" s="464"/>
      <c r="AC886" s="340" t="str">
        <f>IFERROR(IF(AND('別紙様式3-2（４・５月）'!O888="",W886&lt;&gt;"",W886&lt;&gt;"―"),X886,X886*VLOOKUP(AG886,【参考】数式用4!$EY$3:$GF$106,MATCH(N886,【参考】数式用4!$EY$2:$GF$2,0))),"")</f>
        <v/>
      </c>
      <c r="AD886" s="462" t="str">
        <f t="shared" si="26"/>
        <v/>
      </c>
      <c r="AE886" s="420" t="str">
        <f t="shared" si="27"/>
        <v/>
      </c>
      <c r="AF886" s="333" t="str">
        <f>IF(O886="","",'別紙様式3-2（４・５月）'!O888&amp;'別紙様式3-2（４・５月）'!P888&amp;'別紙様式3-2（４・５月）'!Q888&amp;"から"&amp;O886)</f>
        <v/>
      </c>
      <c r="AG886" s="333" t="str">
        <f>IF(OR(W886="",W886="―"),"",'別紙様式3-2（４・５月）'!O888&amp;'別紙様式3-2（４・５月）'!P888&amp;'別紙様式3-2（４・５月）'!Q888&amp;"から"&amp;W886)</f>
        <v/>
      </c>
      <c r="AH886" s="306"/>
      <c r="AI886" s="306"/>
      <c r="AJ886" s="306"/>
      <c r="AK886" s="306"/>
      <c r="AL886" s="306"/>
      <c r="AM886" s="306"/>
      <c r="AN886" s="306"/>
      <c r="AO886" s="306"/>
    </row>
    <row r="887" spans="1:41" customFormat="1" ht="25" customHeight="1">
      <c r="A887" s="334">
        <v>866</v>
      </c>
      <c r="B887" s="909" t="str">
        <f>IF(基本情報入力シート!C926="","",基本情報入力シート!C926)</f>
        <v/>
      </c>
      <c r="C887" s="909"/>
      <c r="D887" s="909"/>
      <c r="E887" s="909"/>
      <c r="F887" s="909"/>
      <c r="G887" s="909"/>
      <c r="H887" s="909"/>
      <c r="I887" s="909"/>
      <c r="J887" s="325" t="str">
        <f>IF(基本情報入力シート!M926="","",基本情報入力シート!M926)</f>
        <v/>
      </c>
      <c r="K887" s="325" t="str">
        <f>IF(基本情報入力シート!R926="","",基本情報入力シート!R926)</f>
        <v/>
      </c>
      <c r="L887" s="325" t="str">
        <f>IF(基本情報入力シート!W926="","",基本情報入力シート!W926)</f>
        <v/>
      </c>
      <c r="M887" s="335" t="str">
        <f>IF(基本情報入力シート!X926="","",基本情報入力シート!X926)</f>
        <v/>
      </c>
      <c r="N887" s="339" t="str">
        <f>IF(基本情報入力シート!Y926="","",基本情報入力シート!Y926)</f>
        <v/>
      </c>
      <c r="O887" s="44"/>
      <c r="P887" s="1011"/>
      <c r="Q887" s="1011"/>
      <c r="R887" s="475" t="str">
        <f>IFERROR(IF(OR('別紙様式3-2（４・５月）'!Z889="ベア加算",'別紙様式3-2（４・５月）'!R889=""),"",P887*VLOOKUP(N887,【参考】数式用!$AD$2:$AH$37,MATCH(O887,【参考】数式用!$K$4:$N$4,0)+1,0)),"")</f>
        <v/>
      </c>
      <c r="S887" s="54"/>
      <c r="T887" s="1011"/>
      <c r="U887" s="1011"/>
      <c r="V887" s="483" t="str">
        <f>IFERROR(IF(AND('別紙様式3-2（４・５月）'!O889="",O887&lt;&gt;""),P887,P887*VLOOKUP(AF887,【参考】数式用4!$EY$3:$GF$106,MATCH(N887,【参考】数式用4!$EY$2:$GF$2,0))),"")</f>
        <v/>
      </c>
      <c r="W887" s="44"/>
      <c r="X887" s="464"/>
      <c r="Y887" s="992" t="str">
        <f>IFERROR(IF(OR('別紙様式3-2（４・５月）'!R889="",'別紙様式3-2（４・５月）'!Z889="ベア加算"),"",X887*VLOOKUP(N887,【参考】数式用!$AD$2:$AH$37,MATCH(W887,【参考】数式用!$K$4:$N$4,0)+1,0)),"")</f>
        <v/>
      </c>
      <c r="Z887" s="992"/>
      <c r="AA887" s="54"/>
      <c r="AB887" s="464"/>
      <c r="AC887" s="340" t="str">
        <f>IFERROR(IF(AND('別紙様式3-2（４・５月）'!O889="",W887&lt;&gt;"",W887&lt;&gt;"―"),X887,X887*VLOOKUP(AG887,【参考】数式用4!$EY$3:$GF$106,MATCH(N887,【参考】数式用4!$EY$2:$GF$2,0))),"")</f>
        <v/>
      </c>
      <c r="AD887" s="462" t="str">
        <f t="shared" si="26"/>
        <v/>
      </c>
      <c r="AE887" s="420" t="str">
        <f t="shared" si="27"/>
        <v/>
      </c>
      <c r="AF887" s="333" t="str">
        <f>IF(O887="","",'別紙様式3-2（４・５月）'!O889&amp;'別紙様式3-2（４・５月）'!P889&amp;'別紙様式3-2（４・５月）'!Q889&amp;"から"&amp;O887)</f>
        <v/>
      </c>
      <c r="AG887" s="333" t="str">
        <f>IF(OR(W887="",W887="―"),"",'別紙様式3-2（４・５月）'!O889&amp;'別紙様式3-2（４・５月）'!P889&amp;'別紙様式3-2（４・５月）'!Q889&amp;"から"&amp;W887)</f>
        <v/>
      </c>
      <c r="AH887" s="306"/>
      <c r="AI887" s="306"/>
      <c r="AJ887" s="306"/>
      <c r="AK887" s="306"/>
      <c r="AL887" s="306"/>
      <c r="AM887" s="306"/>
      <c r="AN887" s="306"/>
      <c r="AO887" s="306"/>
    </row>
    <row r="888" spans="1:41" customFormat="1" ht="25" customHeight="1">
      <c r="A888" s="334">
        <v>867</v>
      </c>
      <c r="B888" s="909" t="str">
        <f>IF(基本情報入力シート!C927="","",基本情報入力シート!C927)</f>
        <v/>
      </c>
      <c r="C888" s="909"/>
      <c r="D888" s="909"/>
      <c r="E888" s="909"/>
      <c r="F888" s="909"/>
      <c r="G888" s="909"/>
      <c r="H888" s="909"/>
      <c r="I888" s="909"/>
      <c r="J888" s="325" t="str">
        <f>IF(基本情報入力シート!M927="","",基本情報入力シート!M927)</f>
        <v/>
      </c>
      <c r="K888" s="325" t="str">
        <f>IF(基本情報入力シート!R927="","",基本情報入力シート!R927)</f>
        <v/>
      </c>
      <c r="L888" s="325" t="str">
        <f>IF(基本情報入力シート!W927="","",基本情報入力シート!W927)</f>
        <v/>
      </c>
      <c r="M888" s="335" t="str">
        <f>IF(基本情報入力シート!X927="","",基本情報入力シート!X927)</f>
        <v/>
      </c>
      <c r="N888" s="339" t="str">
        <f>IF(基本情報入力シート!Y927="","",基本情報入力シート!Y927)</f>
        <v/>
      </c>
      <c r="O888" s="44"/>
      <c r="P888" s="1011"/>
      <c r="Q888" s="1011"/>
      <c r="R888" s="475" t="str">
        <f>IFERROR(IF(OR('別紙様式3-2（４・５月）'!Z890="ベア加算",'別紙様式3-2（４・５月）'!R890=""),"",P888*VLOOKUP(N888,【参考】数式用!$AD$2:$AH$37,MATCH(O888,【参考】数式用!$K$4:$N$4,0)+1,0)),"")</f>
        <v/>
      </c>
      <c r="S888" s="54"/>
      <c r="T888" s="1011"/>
      <c r="U888" s="1011"/>
      <c r="V888" s="483" t="str">
        <f>IFERROR(IF(AND('別紙様式3-2（４・５月）'!O890="",O888&lt;&gt;""),P888,P888*VLOOKUP(AF888,【参考】数式用4!$EY$3:$GF$106,MATCH(N888,【参考】数式用4!$EY$2:$GF$2,0))),"")</f>
        <v/>
      </c>
      <c r="W888" s="44"/>
      <c r="X888" s="464"/>
      <c r="Y888" s="992" t="str">
        <f>IFERROR(IF(OR('別紙様式3-2（４・５月）'!R890="",'別紙様式3-2（４・５月）'!Z890="ベア加算"),"",X888*VLOOKUP(N888,【参考】数式用!$AD$2:$AH$37,MATCH(W888,【参考】数式用!$K$4:$N$4,0)+1,0)),"")</f>
        <v/>
      </c>
      <c r="Z888" s="992"/>
      <c r="AA888" s="54"/>
      <c r="AB888" s="464"/>
      <c r="AC888" s="340" t="str">
        <f>IFERROR(IF(AND('別紙様式3-2（４・５月）'!O890="",W888&lt;&gt;"",W888&lt;&gt;"―"),X888,X888*VLOOKUP(AG888,【参考】数式用4!$EY$3:$GF$106,MATCH(N888,【参考】数式用4!$EY$2:$GF$2,0))),"")</f>
        <v/>
      </c>
      <c r="AD888" s="462" t="str">
        <f t="shared" si="26"/>
        <v/>
      </c>
      <c r="AE888" s="420" t="str">
        <f t="shared" si="27"/>
        <v/>
      </c>
      <c r="AF888" s="333" t="str">
        <f>IF(O888="","",'別紙様式3-2（４・５月）'!O890&amp;'別紙様式3-2（４・５月）'!P890&amp;'別紙様式3-2（４・５月）'!Q890&amp;"から"&amp;O888)</f>
        <v/>
      </c>
      <c r="AG888" s="333" t="str">
        <f>IF(OR(W888="",W888="―"),"",'別紙様式3-2（４・５月）'!O890&amp;'別紙様式3-2（４・５月）'!P890&amp;'別紙様式3-2（４・５月）'!Q890&amp;"から"&amp;W888)</f>
        <v/>
      </c>
      <c r="AH888" s="306"/>
      <c r="AI888" s="306"/>
      <c r="AJ888" s="306"/>
      <c r="AK888" s="306"/>
      <c r="AL888" s="306"/>
      <c r="AM888" s="306"/>
      <c r="AN888" s="306"/>
      <c r="AO888" s="306"/>
    </row>
    <row r="889" spans="1:41" customFormat="1" ht="25" customHeight="1">
      <c r="A889" s="334">
        <v>868</v>
      </c>
      <c r="B889" s="909" t="str">
        <f>IF(基本情報入力シート!C928="","",基本情報入力シート!C928)</f>
        <v/>
      </c>
      <c r="C889" s="909"/>
      <c r="D889" s="909"/>
      <c r="E889" s="909"/>
      <c r="F889" s="909"/>
      <c r="G889" s="909"/>
      <c r="H889" s="909"/>
      <c r="I889" s="909"/>
      <c r="J889" s="325" t="str">
        <f>IF(基本情報入力シート!M928="","",基本情報入力シート!M928)</f>
        <v/>
      </c>
      <c r="K889" s="325" t="str">
        <f>IF(基本情報入力シート!R928="","",基本情報入力シート!R928)</f>
        <v/>
      </c>
      <c r="L889" s="325" t="str">
        <f>IF(基本情報入力シート!W928="","",基本情報入力シート!W928)</f>
        <v/>
      </c>
      <c r="M889" s="335" t="str">
        <f>IF(基本情報入力シート!X928="","",基本情報入力シート!X928)</f>
        <v/>
      </c>
      <c r="N889" s="339" t="str">
        <f>IF(基本情報入力シート!Y928="","",基本情報入力シート!Y928)</f>
        <v/>
      </c>
      <c r="O889" s="44"/>
      <c r="P889" s="1011"/>
      <c r="Q889" s="1011"/>
      <c r="R889" s="475" t="str">
        <f>IFERROR(IF(OR('別紙様式3-2（４・５月）'!Z891="ベア加算",'別紙様式3-2（４・５月）'!R891=""),"",P889*VLOOKUP(N889,【参考】数式用!$AD$2:$AH$37,MATCH(O889,【参考】数式用!$K$4:$N$4,0)+1,0)),"")</f>
        <v/>
      </c>
      <c r="S889" s="54"/>
      <c r="T889" s="1011"/>
      <c r="U889" s="1011"/>
      <c r="V889" s="483" t="str">
        <f>IFERROR(IF(AND('別紙様式3-2（４・５月）'!O891="",O889&lt;&gt;""),P889,P889*VLOOKUP(AF889,【参考】数式用4!$EY$3:$GF$106,MATCH(N889,【参考】数式用4!$EY$2:$GF$2,0))),"")</f>
        <v/>
      </c>
      <c r="W889" s="44"/>
      <c r="X889" s="464"/>
      <c r="Y889" s="992" t="str">
        <f>IFERROR(IF(OR('別紙様式3-2（４・５月）'!R891="",'別紙様式3-2（４・５月）'!Z891="ベア加算"),"",X889*VLOOKUP(N889,【参考】数式用!$AD$2:$AH$37,MATCH(W889,【参考】数式用!$K$4:$N$4,0)+1,0)),"")</f>
        <v/>
      </c>
      <c r="Z889" s="992"/>
      <c r="AA889" s="54"/>
      <c r="AB889" s="464"/>
      <c r="AC889" s="340" t="str">
        <f>IFERROR(IF(AND('別紙様式3-2（４・５月）'!O891="",W889&lt;&gt;"",W889&lt;&gt;"―"),X889,X889*VLOOKUP(AG889,【参考】数式用4!$EY$3:$GF$106,MATCH(N889,【参考】数式用4!$EY$2:$GF$2,0))),"")</f>
        <v/>
      </c>
      <c r="AD889" s="462" t="str">
        <f t="shared" si="26"/>
        <v/>
      </c>
      <c r="AE889" s="420" t="str">
        <f t="shared" si="27"/>
        <v/>
      </c>
      <c r="AF889" s="333" t="str">
        <f>IF(O889="","",'別紙様式3-2（４・５月）'!O891&amp;'別紙様式3-2（４・５月）'!P891&amp;'別紙様式3-2（４・５月）'!Q891&amp;"から"&amp;O889)</f>
        <v/>
      </c>
      <c r="AG889" s="333" t="str">
        <f>IF(OR(W889="",W889="―"),"",'別紙様式3-2（４・５月）'!O891&amp;'別紙様式3-2（４・５月）'!P891&amp;'別紙様式3-2（４・５月）'!Q891&amp;"から"&amp;W889)</f>
        <v/>
      </c>
      <c r="AH889" s="306"/>
      <c r="AI889" s="306"/>
      <c r="AJ889" s="306"/>
      <c r="AK889" s="306"/>
      <c r="AL889" s="306"/>
      <c r="AM889" s="306"/>
      <c r="AN889" s="306"/>
      <c r="AO889" s="306"/>
    </row>
    <row r="890" spans="1:41" customFormat="1" ht="25" customHeight="1">
      <c r="A890" s="334">
        <v>869</v>
      </c>
      <c r="B890" s="909" t="str">
        <f>IF(基本情報入力シート!C929="","",基本情報入力シート!C929)</f>
        <v/>
      </c>
      <c r="C890" s="909"/>
      <c r="D890" s="909"/>
      <c r="E890" s="909"/>
      <c r="F890" s="909"/>
      <c r="G890" s="909"/>
      <c r="H890" s="909"/>
      <c r="I890" s="909"/>
      <c r="J890" s="325" t="str">
        <f>IF(基本情報入力シート!M929="","",基本情報入力シート!M929)</f>
        <v/>
      </c>
      <c r="K890" s="325" t="str">
        <f>IF(基本情報入力シート!R929="","",基本情報入力シート!R929)</f>
        <v/>
      </c>
      <c r="L890" s="325" t="str">
        <f>IF(基本情報入力シート!W929="","",基本情報入力シート!W929)</f>
        <v/>
      </c>
      <c r="M890" s="335" t="str">
        <f>IF(基本情報入力シート!X929="","",基本情報入力シート!X929)</f>
        <v/>
      </c>
      <c r="N890" s="339" t="str">
        <f>IF(基本情報入力シート!Y929="","",基本情報入力シート!Y929)</f>
        <v/>
      </c>
      <c r="O890" s="44"/>
      <c r="P890" s="1011"/>
      <c r="Q890" s="1011"/>
      <c r="R890" s="475" t="str">
        <f>IFERROR(IF(OR('別紙様式3-2（４・５月）'!Z892="ベア加算",'別紙様式3-2（４・５月）'!R892=""),"",P890*VLOOKUP(N890,【参考】数式用!$AD$2:$AH$37,MATCH(O890,【参考】数式用!$K$4:$N$4,0)+1,0)),"")</f>
        <v/>
      </c>
      <c r="S890" s="54"/>
      <c r="T890" s="1011"/>
      <c r="U890" s="1011"/>
      <c r="V890" s="483" t="str">
        <f>IFERROR(IF(AND('別紙様式3-2（４・５月）'!O892="",O890&lt;&gt;""),P890,P890*VLOOKUP(AF890,【参考】数式用4!$EY$3:$GF$106,MATCH(N890,【参考】数式用4!$EY$2:$GF$2,0))),"")</f>
        <v/>
      </c>
      <c r="W890" s="44"/>
      <c r="X890" s="464"/>
      <c r="Y890" s="992" t="str">
        <f>IFERROR(IF(OR('別紙様式3-2（４・５月）'!R892="",'別紙様式3-2（４・５月）'!Z892="ベア加算"),"",X890*VLOOKUP(N890,【参考】数式用!$AD$2:$AH$37,MATCH(W890,【参考】数式用!$K$4:$N$4,0)+1,0)),"")</f>
        <v/>
      </c>
      <c r="Z890" s="992"/>
      <c r="AA890" s="54"/>
      <c r="AB890" s="464"/>
      <c r="AC890" s="340" t="str">
        <f>IFERROR(IF(AND('別紙様式3-2（４・５月）'!O892="",W890&lt;&gt;"",W890&lt;&gt;"―"),X890,X890*VLOOKUP(AG890,【参考】数式用4!$EY$3:$GF$106,MATCH(N890,【参考】数式用4!$EY$2:$GF$2,0))),"")</f>
        <v/>
      </c>
      <c r="AD890" s="462" t="str">
        <f t="shared" si="26"/>
        <v/>
      </c>
      <c r="AE890" s="420" t="str">
        <f t="shared" si="27"/>
        <v/>
      </c>
      <c r="AF890" s="333" t="str">
        <f>IF(O890="","",'別紙様式3-2（４・５月）'!O892&amp;'別紙様式3-2（４・５月）'!P892&amp;'別紙様式3-2（４・５月）'!Q892&amp;"から"&amp;O890)</f>
        <v/>
      </c>
      <c r="AG890" s="333" t="str">
        <f>IF(OR(W890="",W890="―"),"",'別紙様式3-2（４・５月）'!O892&amp;'別紙様式3-2（４・５月）'!P892&amp;'別紙様式3-2（４・５月）'!Q892&amp;"から"&amp;W890)</f>
        <v/>
      </c>
      <c r="AH890" s="306"/>
      <c r="AI890" s="306"/>
      <c r="AJ890" s="306"/>
      <c r="AK890" s="306"/>
      <c r="AL890" s="306"/>
      <c r="AM890" s="306"/>
      <c r="AN890" s="306"/>
      <c r="AO890" s="306"/>
    </row>
    <row r="891" spans="1:41" customFormat="1" ht="25" customHeight="1">
      <c r="A891" s="334">
        <v>870</v>
      </c>
      <c r="B891" s="909" t="str">
        <f>IF(基本情報入力シート!C930="","",基本情報入力シート!C930)</f>
        <v/>
      </c>
      <c r="C891" s="909"/>
      <c r="D891" s="909"/>
      <c r="E891" s="909"/>
      <c r="F891" s="909"/>
      <c r="G891" s="909"/>
      <c r="H891" s="909"/>
      <c r="I891" s="909"/>
      <c r="J891" s="325" t="str">
        <f>IF(基本情報入力シート!M930="","",基本情報入力シート!M930)</f>
        <v/>
      </c>
      <c r="K891" s="325" t="str">
        <f>IF(基本情報入力シート!R930="","",基本情報入力シート!R930)</f>
        <v/>
      </c>
      <c r="L891" s="325" t="str">
        <f>IF(基本情報入力シート!W930="","",基本情報入力シート!W930)</f>
        <v/>
      </c>
      <c r="M891" s="335" t="str">
        <f>IF(基本情報入力シート!X930="","",基本情報入力シート!X930)</f>
        <v/>
      </c>
      <c r="N891" s="339" t="str">
        <f>IF(基本情報入力シート!Y930="","",基本情報入力シート!Y930)</f>
        <v/>
      </c>
      <c r="O891" s="44"/>
      <c r="P891" s="1011"/>
      <c r="Q891" s="1011"/>
      <c r="R891" s="475" t="str">
        <f>IFERROR(IF(OR('別紙様式3-2（４・５月）'!Z893="ベア加算",'別紙様式3-2（４・５月）'!R893=""),"",P891*VLOOKUP(N891,【参考】数式用!$AD$2:$AH$37,MATCH(O891,【参考】数式用!$K$4:$N$4,0)+1,0)),"")</f>
        <v/>
      </c>
      <c r="S891" s="54"/>
      <c r="T891" s="1011"/>
      <c r="U891" s="1011"/>
      <c r="V891" s="483" t="str">
        <f>IFERROR(IF(AND('別紙様式3-2（４・５月）'!O893="",O891&lt;&gt;""),P891,P891*VLOOKUP(AF891,【参考】数式用4!$EY$3:$GF$106,MATCH(N891,【参考】数式用4!$EY$2:$GF$2,0))),"")</f>
        <v/>
      </c>
      <c r="W891" s="44"/>
      <c r="X891" s="464"/>
      <c r="Y891" s="992" t="str">
        <f>IFERROR(IF(OR('別紙様式3-2（４・５月）'!R893="",'別紙様式3-2（４・５月）'!Z893="ベア加算"),"",X891*VLOOKUP(N891,【参考】数式用!$AD$2:$AH$37,MATCH(W891,【参考】数式用!$K$4:$N$4,0)+1,0)),"")</f>
        <v/>
      </c>
      <c r="Z891" s="992"/>
      <c r="AA891" s="54"/>
      <c r="AB891" s="464"/>
      <c r="AC891" s="340" t="str">
        <f>IFERROR(IF(AND('別紙様式3-2（４・５月）'!O893="",W891&lt;&gt;"",W891&lt;&gt;"―"),X891,X891*VLOOKUP(AG891,【参考】数式用4!$EY$3:$GF$106,MATCH(N891,【参考】数式用4!$EY$2:$GF$2,0))),"")</f>
        <v/>
      </c>
      <c r="AD891" s="462" t="str">
        <f t="shared" si="26"/>
        <v/>
      </c>
      <c r="AE891" s="420" t="str">
        <f t="shared" si="27"/>
        <v/>
      </c>
      <c r="AF891" s="333" t="str">
        <f>IF(O891="","",'別紙様式3-2（４・５月）'!O893&amp;'別紙様式3-2（４・５月）'!P893&amp;'別紙様式3-2（４・５月）'!Q893&amp;"から"&amp;O891)</f>
        <v/>
      </c>
      <c r="AG891" s="333" t="str">
        <f>IF(OR(W891="",W891="―"),"",'別紙様式3-2（４・５月）'!O893&amp;'別紙様式3-2（４・５月）'!P893&amp;'別紙様式3-2（４・５月）'!Q893&amp;"から"&amp;W891)</f>
        <v/>
      </c>
      <c r="AH891" s="306"/>
      <c r="AI891" s="306"/>
      <c r="AJ891" s="306"/>
      <c r="AK891" s="306"/>
      <c r="AL891" s="306"/>
      <c r="AM891" s="306"/>
      <c r="AN891" s="306"/>
      <c r="AO891" s="306"/>
    </row>
    <row r="892" spans="1:41" customFormat="1" ht="25" customHeight="1">
      <c r="A892" s="334">
        <v>871</v>
      </c>
      <c r="B892" s="909" t="str">
        <f>IF(基本情報入力シート!C931="","",基本情報入力シート!C931)</f>
        <v/>
      </c>
      <c r="C892" s="909"/>
      <c r="D892" s="909"/>
      <c r="E892" s="909"/>
      <c r="F892" s="909"/>
      <c r="G892" s="909"/>
      <c r="H892" s="909"/>
      <c r="I892" s="909"/>
      <c r="J892" s="325" t="str">
        <f>IF(基本情報入力シート!M931="","",基本情報入力シート!M931)</f>
        <v/>
      </c>
      <c r="K892" s="325" t="str">
        <f>IF(基本情報入力シート!R931="","",基本情報入力シート!R931)</f>
        <v/>
      </c>
      <c r="L892" s="325" t="str">
        <f>IF(基本情報入力シート!W931="","",基本情報入力シート!W931)</f>
        <v/>
      </c>
      <c r="M892" s="335" t="str">
        <f>IF(基本情報入力シート!X931="","",基本情報入力シート!X931)</f>
        <v/>
      </c>
      <c r="N892" s="339" t="str">
        <f>IF(基本情報入力シート!Y931="","",基本情報入力シート!Y931)</f>
        <v/>
      </c>
      <c r="O892" s="44"/>
      <c r="P892" s="1011"/>
      <c r="Q892" s="1011"/>
      <c r="R892" s="475" t="str">
        <f>IFERROR(IF(OR('別紙様式3-2（４・５月）'!Z894="ベア加算",'別紙様式3-2（４・５月）'!R894=""),"",P892*VLOOKUP(N892,【参考】数式用!$AD$2:$AH$37,MATCH(O892,【参考】数式用!$K$4:$N$4,0)+1,0)),"")</f>
        <v/>
      </c>
      <c r="S892" s="54"/>
      <c r="T892" s="1011"/>
      <c r="U892" s="1011"/>
      <c r="V892" s="483" t="str">
        <f>IFERROR(IF(AND('別紙様式3-2（４・５月）'!O894="",O892&lt;&gt;""),P892,P892*VLOOKUP(AF892,【参考】数式用4!$EY$3:$GF$106,MATCH(N892,【参考】数式用4!$EY$2:$GF$2,0))),"")</f>
        <v/>
      </c>
      <c r="W892" s="44"/>
      <c r="X892" s="464"/>
      <c r="Y892" s="992" t="str">
        <f>IFERROR(IF(OR('別紙様式3-2（４・５月）'!R894="",'別紙様式3-2（４・５月）'!Z894="ベア加算"),"",X892*VLOOKUP(N892,【参考】数式用!$AD$2:$AH$37,MATCH(W892,【参考】数式用!$K$4:$N$4,0)+1,0)),"")</f>
        <v/>
      </c>
      <c r="Z892" s="992"/>
      <c r="AA892" s="54"/>
      <c r="AB892" s="464"/>
      <c r="AC892" s="340" t="str">
        <f>IFERROR(IF(AND('別紙様式3-2（４・５月）'!O894="",W892&lt;&gt;"",W892&lt;&gt;"―"),X892,X892*VLOOKUP(AG892,【参考】数式用4!$EY$3:$GF$106,MATCH(N892,【参考】数式用4!$EY$2:$GF$2,0))),"")</f>
        <v/>
      </c>
      <c r="AD892" s="462" t="str">
        <f t="shared" si="26"/>
        <v/>
      </c>
      <c r="AE892" s="420" t="str">
        <f t="shared" si="27"/>
        <v/>
      </c>
      <c r="AF892" s="333" t="str">
        <f>IF(O892="","",'別紙様式3-2（４・５月）'!O894&amp;'別紙様式3-2（４・５月）'!P894&amp;'別紙様式3-2（４・５月）'!Q894&amp;"から"&amp;O892)</f>
        <v/>
      </c>
      <c r="AG892" s="333" t="str">
        <f>IF(OR(W892="",W892="―"),"",'別紙様式3-2（４・５月）'!O894&amp;'別紙様式3-2（４・５月）'!P894&amp;'別紙様式3-2（４・５月）'!Q894&amp;"から"&amp;W892)</f>
        <v/>
      </c>
      <c r="AH892" s="306"/>
      <c r="AI892" s="306"/>
      <c r="AJ892" s="306"/>
      <c r="AK892" s="306"/>
      <c r="AL892" s="306"/>
      <c r="AM892" s="306"/>
      <c r="AN892" s="306"/>
      <c r="AO892" s="306"/>
    </row>
    <row r="893" spans="1:41" customFormat="1" ht="25" customHeight="1">
      <c r="A893" s="334">
        <v>872</v>
      </c>
      <c r="B893" s="909" t="str">
        <f>IF(基本情報入力シート!C932="","",基本情報入力シート!C932)</f>
        <v/>
      </c>
      <c r="C893" s="909"/>
      <c r="D893" s="909"/>
      <c r="E893" s="909"/>
      <c r="F893" s="909"/>
      <c r="G893" s="909"/>
      <c r="H893" s="909"/>
      <c r="I893" s="909"/>
      <c r="J893" s="325" t="str">
        <f>IF(基本情報入力シート!M932="","",基本情報入力シート!M932)</f>
        <v/>
      </c>
      <c r="K893" s="325" t="str">
        <f>IF(基本情報入力シート!R932="","",基本情報入力シート!R932)</f>
        <v/>
      </c>
      <c r="L893" s="325" t="str">
        <f>IF(基本情報入力シート!W932="","",基本情報入力シート!W932)</f>
        <v/>
      </c>
      <c r="M893" s="335" t="str">
        <f>IF(基本情報入力シート!X932="","",基本情報入力シート!X932)</f>
        <v/>
      </c>
      <c r="N893" s="339" t="str">
        <f>IF(基本情報入力シート!Y932="","",基本情報入力シート!Y932)</f>
        <v/>
      </c>
      <c r="O893" s="44"/>
      <c r="P893" s="1011"/>
      <c r="Q893" s="1011"/>
      <c r="R893" s="475" t="str">
        <f>IFERROR(IF(OR('別紙様式3-2（４・５月）'!Z895="ベア加算",'別紙様式3-2（４・５月）'!R895=""),"",P893*VLOOKUP(N893,【参考】数式用!$AD$2:$AH$37,MATCH(O893,【参考】数式用!$K$4:$N$4,0)+1,0)),"")</f>
        <v/>
      </c>
      <c r="S893" s="54"/>
      <c r="T893" s="1011"/>
      <c r="U893" s="1011"/>
      <c r="V893" s="483" t="str">
        <f>IFERROR(IF(AND('別紙様式3-2（４・５月）'!O895="",O893&lt;&gt;""),P893,P893*VLOOKUP(AF893,【参考】数式用4!$EY$3:$GF$106,MATCH(N893,【参考】数式用4!$EY$2:$GF$2,0))),"")</f>
        <v/>
      </c>
      <c r="W893" s="44"/>
      <c r="X893" s="464"/>
      <c r="Y893" s="992" t="str">
        <f>IFERROR(IF(OR('別紙様式3-2（４・５月）'!R895="",'別紙様式3-2（４・５月）'!Z895="ベア加算"),"",X893*VLOOKUP(N893,【参考】数式用!$AD$2:$AH$37,MATCH(W893,【参考】数式用!$K$4:$N$4,0)+1,0)),"")</f>
        <v/>
      </c>
      <c r="Z893" s="992"/>
      <c r="AA893" s="54"/>
      <c r="AB893" s="464"/>
      <c r="AC893" s="340" t="str">
        <f>IFERROR(IF(AND('別紙様式3-2（４・５月）'!O895="",W893&lt;&gt;"",W893&lt;&gt;"―"),X893,X893*VLOOKUP(AG893,【参考】数式用4!$EY$3:$GF$106,MATCH(N893,【参考】数式用4!$EY$2:$GF$2,0))),"")</f>
        <v/>
      </c>
      <c r="AD893" s="462" t="str">
        <f t="shared" si="26"/>
        <v/>
      </c>
      <c r="AE893" s="420" t="str">
        <f t="shared" si="27"/>
        <v/>
      </c>
      <c r="AF893" s="333" t="str">
        <f>IF(O893="","",'別紙様式3-2（４・５月）'!O895&amp;'別紙様式3-2（４・５月）'!P895&amp;'別紙様式3-2（４・５月）'!Q895&amp;"から"&amp;O893)</f>
        <v/>
      </c>
      <c r="AG893" s="333" t="str">
        <f>IF(OR(W893="",W893="―"),"",'別紙様式3-2（４・５月）'!O895&amp;'別紙様式3-2（４・５月）'!P895&amp;'別紙様式3-2（４・５月）'!Q895&amp;"から"&amp;W893)</f>
        <v/>
      </c>
      <c r="AH893" s="306"/>
      <c r="AI893" s="306"/>
      <c r="AJ893" s="306"/>
      <c r="AK893" s="306"/>
      <c r="AL893" s="306"/>
      <c r="AM893" s="306"/>
      <c r="AN893" s="306"/>
      <c r="AO893" s="306"/>
    </row>
    <row r="894" spans="1:41" customFormat="1" ht="25" customHeight="1">
      <c r="A894" s="334">
        <v>873</v>
      </c>
      <c r="B894" s="909" t="str">
        <f>IF(基本情報入力シート!C933="","",基本情報入力シート!C933)</f>
        <v/>
      </c>
      <c r="C894" s="909"/>
      <c r="D894" s="909"/>
      <c r="E894" s="909"/>
      <c r="F894" s="909"/>
      <c r="G894" s="909"/>
      <c r="H894" s="909"/>
      <c r="I894" s="909"/>
      <c r="J894" s="325" t="str">
        <f>IF(基本情報入力シート!M933="","",基本情報入力シート!M933)</f>
        <v/>
      </c>
      <c r="K894" s="325" t="str">
        <f>IF(基本情報入力シート!R933="","",基本情報入力シート!R933)</f>
        <v/>
      </c>
      <c r="L894" s="325" t="str">
        <f>IF(基本情報入力シート!W933="","",基本情報入力シート!W933)</f>
        <v/>
      </c>
      <c r="M894" s="335" t="str">
        <f>IF(基本情報入力シート!X933="","",基本情報入力シート!X933)</f>
        <v/>
      </c>
      <c r="N894" s="339" t="str">
        <f>IF(基本情報入力シート!Y933="","",基本情報入力シート!Y933)</f>
        <v/>
      </c>
      <c r="O894" s="44"/>
      <c r="P894" s="1011"/>
      <c r="Q894" s="1011"/>
      <c r="R894" s="475" t="str">
        <f>IFERROR(IF(OR('別紙様式3-2（４・５月）'!Z896="ベア加算",'別紙様式3-2（４・５月）'!R896=""),"",P894*VLOOKUP(N894,【参考】数式用!$AD$2:$AH$37,MATCH(O894,【参考】数式用!$K$4:$N$4,0)+1,0)),"")</f>
        <v/>
      </c>
      <c r="S894" s="54"/>
      <c r="T894" s="1011"/>
      <c r="U894" s="1011"/>
      <c r="V894" s="483" t="str">
        <f>IFERROR(IF(AND('別紙様式3-2（４・５月）'!O896="",O894&lt;&gt;""),P894,P894*VLOOKUP(AF894,【参考】数式用4!$EY$3:$GF$106,MATCH(N894,【参考】数式用4!$EY$2:$GF$2,0))),"")</f>
        <v/>
      </c>
      <c r="W894" s="44"/>
      <c r="X894" s="464"/>
      <c r="Y894" s="992" t="str">
        <f>IFERROR(IF(OR('別紙様式3-2（４・５月）'!R896="",'別紙様式3-2（４・５月）'!Z896="ベア加算"),"",X894*VLOOKUP(N894,【参考】数式用!$AD$2:$AH$37,MATCH(W894,【参考】数式用!$K$4:$N$4,0)+1,0)),"")</f>
        <v/>
      </c>
      <c r="Z894" s="992"/>
      <c r="AA894" s="54"/>
      <c r="AB894" s="464"/>
      <c r="AC894" s="340" t="str">
        <f>IFERROR(IF(AND('別紙様式3-2（４・５月）'!O896="",W894&lt;&gt;"",W894&lt;&gt;"―"),X894,X894*VLOOKUP(AG894,【参考】数式用4!$EY$3:$GF$106,MATCH(N894,【参考】数式用4!$EY$2:$GF$2,0))),"")</f>
        <v/>
      </c>
      <c r="AD894" s="462" t="str">
        <f t="shared" si="26"/>
        <v/>
      </c>
      <c r="AE894" s="420" t="str">
        <f t="shared" si="27"/>
        <v/>
      </c>
      <c r="AF894" s="333" t="str">
        <f>IF(O894="","",'別紙様式3-2（４・５月）'!O896&amp;'別紙様式3-2（４・５月）'!P896&amp;'別紙様式3-2（４・５月）'!Q896&amp;"から"&amp;O894)</f>
        <v/>
      </c>
      <c r="AG894" s="333" t="str">
        <f>IF(OR(W894="",W894="―"),"",'別紙様式3-2（４・５月）'!O896&amp;'別紙様式3-2（４・５月）'!P896&amp;'別紙様式3-2（４・５月）'!Q896&amp;"から"&amp;W894)</f>
        <v/>
      </c>
      <c r="AH894" s="306"/>
      <c r="AI894" s="306"/>
      <c r="AJ894" s="306"/>
      <c r="AK894" s="306"/>
      <c r="AL894" s="306"/>
      <c r="AM894" s="306"/>
      <c r="AN894" s="306"/>
      <c r="AO894" s="306"/>
    </row>
    <row r="895" spans="1:41" customFormat="1" ht="25" customHeight="1">
      <c r="A895" s="334">
        <v>874</v>
      </c>
      <c r="B895" s="909" t="str">
        <f>IF(基本情報入力シート!C934="","",基本情報入力シート!C934)</f>
        <v/>
      </c>
      <c r="C895" s="909"/>
      <c r="D895" s="909"/>
      <c r="E895" s="909"/>
      <c r="F895" s="909"/>
      <c r="G895" s="909"/>
      <c r="H895" s="909"/>
      <c r="I895" s="909"/>
      <c r="J895" s="325" t="str">
        <f>IF(基本情報入力シート!M934="","",基本情報入力シート!M934)</f>
        <v/>
      </c>
      <c r="K895" s="325" t="str">
        <f>IF(基本情報入力シート!R934="","",基本情報入力シート!R934)</f>
        <v/>
      </c>
      <c r="L895" s="325" t="str">
        <f>IF(基本情報入力シート!W934="","",基本情報入力シート!W934)</f>
        <v/>
      </c>
      <c r="M895" s="335" t="str">
        <f>IF(基本情報入力シート!X934="","",基本情報入力シート!X934)</f>
        <v/>
      </c>
      <c r="N895" s="339" t="str">
        <f>IF(基本情報入力シート!Y934="","",基本情報入力シート!Y934)</f>
        <v/>
      </c>
      <c r="O895" s="44"/>
      <c r="P895" s="1011"/>
      <c r="Q895" s="1011"/>
      <c r="R895" s="475" t="str">
        <f>IFERROR(IF(OR('別紙様式3-2（４・５月）'!Z897="ベア加算",'別紙様式3-2（４・５月）'!R897=""),"",P895*VLOOKUP(N895,【参考】数式用!$AD$2:$AH$37,MATCH(O895,【参考】数式用!$K$4:$N$4,0)+1,0)),"")</f>
        <v/>
      </c>
      <c r="S895" s="54"/>
      <c r="T895" s="1011"/>
      <c r="U895" s="1011"/>
      <c r="V895" s="483" t="str">
        <f>IFERROR(IF(AND('別紙様式3-2（４・５月）'!O897="",O895&lt;&gt;""),P895,P895*VLOOKUP(AF895,【参考】数式用4!$EY$3:$GF$106,MATCH(N895,【参考】数式用4!$EY$2:$GF$2,0))),"")</f>
        <v/>
      </c>
      <c r="W895" s="44"/>
      <c r="X895" s="464"/>
      <c r="Y895" s="992" t="str">
        <f>IFERROR(IF(OR('別紙様式3-2（４・５月）'!R897="",'別紙様式3-2（４・５月）'!Z897="ベア加算"),"",X895*VLOOKUP(N895,【参考】数式用!$AD$2:$AH$37,MATCH(W895,【参考】数式用!$K$4:$N$4,0)+1,0)),"")</f>
        <v/>
      </c>
      <c r="Z895" s="992"/>
      <c r="AA895" s="54"/>
      <c r="AB895" s="464"/>
      <c r="AC895" s="340" t="str">
        <f>IFERROR(IF(AND('別紙様式3-2（４・５月）'!O897="",W895&lt;&gt;"",W895&lt;&gt;"―"),X895,X895*VLOOKUP(AG895,【参考】数式用4!$EY$3:$GF$106,MATCH(N895,【参考】数式用4!$EY$2:$GF$2,0))),"")</f>
        <v/>
      </c>
      <c r="AD895" s="462" t="str">
        <f t="shared" si="26"/>
        <v/>
      </c>
      <c r="AE895" s="420" t="str">
        <f t="shared" si="27"/>
        <v/>
      </c>
      <c r="AF895" s="333" t="str">
        <f>IF(O895="","",'別紙様式3-2（４・５月）'!O897&amp;'別紙様式3-2（４・５月）'!P897&amp;'別紙様式3-2（４・５月）'!Q897&amp;"から"&amp;O895)</f>
        <v/>
      </c>
      <c r="AG895" s="333" t="str">
        <f>IF(OR(W895="",W895="―"),"",'別紙様式3-2（４・５月）'!O897&amp;'別紙様式3-2（４・５月）'!P897&amp;'別紙様式3-2（４・５月）'!Q897&amp;"から"&amp;W895)</f>
        <v/>
      </c>
      <c r="AH895" s="306"/>
      <c r="AI895" s="306"/>
      <c r="AJ895" s="306"/>
      <c r="AK895" s="306"/>
      <c r="AL895" s="306"/>
      <c r="AM895" s="306"/>
      <c r="AN895" s="306"/>
      <c r="AO895" s="306"/>
    </row>
    <row r="896" spans="1:41" customFormat="1" ht="25" customHeight="1">
      <c r="A896" s="334">
        <v>875</v>
      </c>
      <c r="B896" s="909" t="str">
        <f>IF(基本情報入力シート!C935="","",基本情報入力シート!C935)</f>
        <v/>
      </c>
      <c r="C896" s="909"/>
      <c r="D896" s="909"/>
      <c r="E896" s="909"/>
      <c r="F896" s="909"/>
      <c r="G896" s="909"/>
      <c r="H896" s="909"/>
      <c r="I896" s="909"/>
      <c r="J896" s="325" t="str">
        <f>IF(基本情報入力シート!M935="","",基本情報入力シート!M935)</f>
        <v/>
      </c>
      <c r="K896" s="325" t="str">
        <f>IF(基本情報入力シート!R935="","",基本情報入力シート!R935)</f>
        <v/>
      </c>
      <c r="L896" s="325" t="str">
        <f>IF(基本情報入力シート!W935="","",基本情報入力シート!W935)</f>
        <v/>
      </c>
      <c r="M896" s="335" t="str">
        <f>IF(基本情報入力シート!X935="","",基本情報入力シート!X935)</f>
        <v/>
      </c>
      <c r="N896" s="339" t="str">
        <f>IF(基本情報入力シート!Y935="","",基本情報入力シート!Y935)</f>
        <v/>
      </c>
      <c r="O896" s="44"/>
      <c r="P896" s="1011"/>
      <c r="Q896" s="1011"/>
      <c r="R896" s="475" t="str">
        <f>IFERROR(IF(OR('別紙様式3-2（４・５月）'!Z898="ベア加算",'別紙様式3-2（４・５月）'!R898=""),"",P896*VLOOKUP(N896,【参考】数式用!$AD$2:$AH$37,MATCH(O896,【参考】数式用!$K$4:$N$4,0)+1,0)),"")</f>
        <v/>
      </c>
      <c r="S896" s="54"/>
      <c r="T896" s="1011"/>
      <c r="U896" s="1011"/>
      <c r="V896" s="483" t="str">
        <f>IFERROR(IF(AND('別紙様式3-2（４・５月）'!O898="",O896&lt;&gt;""),P896,P896*VLOOKUP(AF896,【参考】数式用4!$EY$3:$GF$106,MATCH(N896,【参考】数式用4!$EY$2:$GF$2,0))),"")</f>
        <v/>
      </c>
      <c r="W896" s="44"/>
      <c r="X896" s="464"/>
      <c r="Y896" s="992" t="str">
        <f>IFERROR(IF(OR('別紙様式3-2（４・５月）'!R898="",'別紙様式3-2（４・５月）'!Z898="ベア加算"),"",X896*VLOOKUP(N896,【参考】数式用!$AD$2:$AH$37,MATCH(W896,【参考】数式用!$K$4:$N$4,0)+1,0)),"")</f>
        <v/>
      </c>
      <c r="Z896" s="992"/>
      <c r="AA896" s="54"/>
      <c r="AB896" s="464"/>
      <c r="AC896" s="340" t="str">
        <f>IFERROR(IF(AND('別紙様式3-2（４・５月）'!O898="",W896&lt;&gt;"",W896&lt;&gt;"―"),X896,X896*VLOOKUP(AG896,【参考】数式用4!$EY$3:$GF$106,MATCH(N896,【参考】数式用4!$EY$2:$GF$2,0))),"")</f>
        <v/>
      </c>
      <c r="AD896" s="462" t="str">
        <f t="shared" si="26"/>
        <v/>
      </c>
      <c r="AE896" s="420" t="str">
        <f t="shared" si="27"/>
        <v/>
      </c>
      <c r="AF896" s="333" t="str">
        <f>IF(O896="","",'別紙様式3-2（４・５月）'!O898&amp;'別紙様式3-2（４・５月）'!P898&amp;'別紙様式3-2（４・５月）'!Q898&amp;"から"&amp;O896)</f>
        <v/>
      </c>
      <c r="AG896" s="333" t="str">
        <f>IF(OR(W896="",W896="―"),"",'別紙様式3-2（４・５月）'!O898&amp;'別紙様式3-2（４・５月）'!P898&amp;'別紙様式3-2（４・５月）'!Q898&amp;"から"&amp;W896)</f>
        <v/>
      </c>
      <c r="AH896" s="306"/>
      <c r="AI896" s="306"/>
      <c r="AJ896" s="306"/>
      <c r="AK896" s="306"/>
      <c r="AL896" s="306"/>
      <c r="AM896" s="306"/>
      <c r="AN896" s="306"/>
      <c r="AO896" s="306"/>
    </row>
    <row r="897" spans="1:41" customFormat="1" ht="25" customHeight="1">
      <c r="A897" s="334">
        <v>876</v>
      </c>
      <c r="B897" s="909" t="str">
        <f>IF(基本情報入力シート!C936="","",基本情報入力シート!C936)</f>
        <v/>
      </c>
      <c r="C897" s="909"/>
      <c r="D897" s="909"/>
      <c r="E897" s="909"/>
      <c r="F897" s="909"/>
      <c r="G897" s="909"/>
      <c r="H897" s="909"/>
      <c r="I897" s="909"/>
      <c r="J897" s="325" t="str">
        <f>IF(基本情報入力シート!M936="","",基本情報入力シート!M936)</f>
        <v/>
      </c>
      <c r="K897" s="325" t="str">
        <f>IF(基本情報入力シート!R936="","",基本情報入力シート!R936)</f>
        <v/>
      </c>
      <c r="L897" s="325" t="str">
        <f>IF(基本情報入力シート!W936="","",基本情報入力シート!W936)</f>
        <v/>
      </c>
      <c r="M897" s="335" t="str">
        <f>IF(基本情報入力シート!X936="","",基本情報入力シート!X936)</f>
        <v/>
      </c>
      <c r="N897" s="339" t="str">
        <f>IF(基本情報入力シート!Y936="","",基本情報入力シート!Y936)</f>
        <v/>
      </c>
      <c r="O897" s="44"/>
      <c r="P897" s="1011"/>
      <c r="Q897" s="1011"/>
      <c r="R897" s="475" t="str">
        <f>IFERROR(IF(OR('別紙様式3-2（４・５月）'!Z899="ベア加算",'別紙様式3-2（４・５月）'!R899=""),"",P897*VLOOKUP(N897,【参考】数式用!$AD$2:$AH$37,MATCH(O897,【参考】数式用!$K$4:$N$4,0)+1,0)),"")</f>
        <v/>
      </c>
      <c r="S897" s="54"/>
      <c r="T897" s="1011"/>
      <c r="U897" s="1011"/>
      <c r="V897" s="483" t="str">
        <f>IFERROR(IF(AND('別紙様式3-2（４・５月）'!O899="",O897&lt;&gt;""),P897,P897*VLOOKUP(AF897,【参考】数式用4!$EY$3:$GF$106,MATCH(N897,【参考】数式用4!$EY$2:$GF$2,0))),"")</f>
        <v/>
      </c>
      <c r="W897" s="44"/>
      <c r="X897" s="464"/>
      <c r="Y897" s="992" t="str">
        <f>IFERROR(IF(OR('別紙様式3-2（４・５月）'!R899="",'別紙様式3-2（４・５月）'!Z899="ベア加算"),"",X897*VLOOKUP(N897,【参考】数式用!$AD$2:$AH$37,MATCH(W897,【参考】数式用!$K$4:$N$4,0)+1,0)),"")</f>
        <v/>
      </c>
      <c r="Z897" s="992"/>
      <c r="AA897" s="54"/>
      <c r="AB897" s="464"/>
      <c r="AC897" s="340" t="str">
        <f>IFERROR(IF(AND('別紙様式3-2（４・５月）'!O899="",W897&lt;&gt;"",W897&lt;&gt;"―"),X897,X897*VLOOKUP(AG897,【参考】数式用4!$EY$3:$GF$106,MATCH(N897,【参考】数式用4!$EY$2:$GF$2,0))),"")</f>
        <v/>
      </c>
      <c r="AD897" s="462" t="str">
        <f t="shared" si="26"/>
        <v/>
      </c>
      <c r="AE897" s="420" t="str">
        <f t="shared" si="27"/>
        <v/>
      </c>
      <c r="AF897" s="333" t="str">
        <f>IF(O897="","",'別紙様式3-2（４・５月）'!O899&amp;'別紙様式3-2（４・５月）'!P899&amp;'別紙様式3-2（４・５月）'!Q899&amp;"から"&amp;O897)</f>
        <v/>
      </c>
      <c r="AG897" s="333" t="str">
        <f>IF(OR(W897="",W897="―"),"",'別紙様式3-2（４・５月）'!O899&amp;'別紙様式3-2（４・５月）'!P899&amp;'別紙様式3-2（４・５月）'!Q899&amp;"から"&amp;W897)</f>
        <v/>
      </c>
      <c r="AH897" s="306"/>
      <c r="AI897" s="306"/>
      <c r="AJ897" s="306"/>
      <c r="AK897" s="306"/>
      <c r="AL897" s="306"/>
      <c r="AM897" s="306"/>
      <c r="AN897" s="306"/>
      <c r="AO897" s="306"/>
    </row>
    <row r="898" spans="1:41" customFormat="1" ht="25" customHeight="1">
      <c r="A898" s="334">
        <v>877</v>
      </c>
      <c r="B898" s="909" t="str">
        <f>IF(基本情報入力シート!C937="","",基本情報入力シート!C937)</f>
        <v/>
      </c>
      <c r="C898" s="909"/>
      <c r="D898" s="909"/>
      <c r="E898" s="909"/>
      <c r="F898" s="909"/>
      <c r="G898" s="909"/>
      <c r="H898" s="909"/>
      <c r="I898" s="909"/>
      <c r="J898" s="325" t="str">
        <f>IF(基本情報入力シート!M937="","",基本情報入力シート!M937)</f>
        <v/>
      </c>
      <c r="K898" s="325" t="str">
        <f>IF(基本情報入力シート!R937="","",基本情報入力シート!R937)</f>
        <v/>
      </c>
      <c r="L898" s="325" t="str">
        <f>IF(基本情報入力シート!W937="","",基本情報入力シート!W937)</f>
        <v/>
      </c>
      <c r="M898" s="335" t="str">
        <f>IF(基本情報入力シート!X937="","",基本情報入力シート!X937)</f>
        <v/>
      </c>
      <c r="N898" s="339" t="str">
        <f>IF(基本情報入力シート!Y937="","",基本情報入力シート!Y937)</f>
        <v/>
      </c>
      <c r="O898" s="44"/>
      <c r="P898" s="1011"/>
      <c r="Q898" s="1011"/>
      <c r="R898" s="475" t="str">
        <f>IFERROR(IF(OR('別紙様式3-2（４・５月）'!Z900="ベア加算",'別紙様式3-2（４・５月）'!R900=""),"",P898*VLOOKUP(N898,【参考】数式用!$AD$2:$AH$37,MATCH(O898,【参考】数式用!$K$4:$N$4,0)+1,0)),"")</f>
        <v/>
      </c>
      <c r="S898" s="54"/>
      <c r="T898" s="1011"/>
      <c r="U898" s="1011"/>
      <c r="V898" s="483" t="str">
        <f>IFERROR(IF(AND('別紙様式3-2（４・５月）'!O900="",O898&lt;&gt;""),P898,P898*VLOOKUP(AF898,【参考】数式用4!$EY$3:$GF$106,MATCH(N898,【参考】数式用4!$EY$2:$GF$2,0))),"")</f>
        <v/>
      </c>
      <c r="W898" s="44"/>
      <c r="X898" s="464"/>
      <c r="Y898" s="992" t="str">
        <f>IFERROR(IF(OR('別紙様式3-2（４・５月）'!R900="",'別紙様式3-2（４・５月）'!Z900="ベア加算"),"",X898*VLOOKUP(N898,【参考】数式用!$AD$2:$AH$37,MATCH(W898,【参考】数式用!$K$4:$N$4,0)+1,0)),"")</f>
        <v/>
      </c>
      <c r="Z898" s="992"/>
      <c r="AA898" s="54"/>
      <c r="AB898" s="464"/>
      <c r="AC898" s="340" t="str">
        <f>IFERROR(IF(AND('別紙様式3-2（４・５月）'!O900="",W898&lt;&gt;"",W898&lt;&gt;"―"),X898,X898*VLOOKUP(AG898,【参考】数式用4!$EY$3:$GF$106,MATCH(N898,【参考】数式用4!$EY$2:$GF$2,0))),"")</f>
        <v/>
      </c>
      <c r="AD898" s="462" t="str">
        <f t="shared" si="26"/>
        <v/>
      </c>
      <c r="AE898" s="420" t="str">
        <f t="shared" si="27"/>
        <v/>
      </c>
      <c r="AF898" s="333" t="str">
        <f>IF(O898="","",'別紙様式3-2（４・５月）'!O900&amp;'別紙様式3-2（４・５月）'!P900&amp;'別紙様式3-2（４・５月）'!Q900&amp;"から"&amp;O898)</f>
        <v/>
      </c>
      <c r="AG898" s="333" t="str">
        <f>IF(OR(W898="",W898="―"),"",'別紙様式3-2（４・５月）'!O900&amp;'別紙様式3-2（４・５月）'!P900&amp;'別紙様式3-2（４・５月）'!Q900&amp;"から"&amp;W898)</f>
        <v/>
      </c>
      <c r="AH898" s="306"/>
      <c r="AI898" s="306"/>
      <c r="AJ898" s="306"/>
      <c r="AK898" s="306"/>
      <c r="AL898" s="306"/>
      <c r="AM898" s="306"/>
      <c r="AN898" s="306"/>
      <c r="AO898" s="306"/>
    </row>
    <row r="899" spans="1:41" customFormat="1" ht="25" customHeight="1">
      <c r="A899" s="334">
        <v>878</v>
      </c>
      <c r="B899" s="909" t="str">
        <f>IF(基本情報入力シート!C938="","",基本情報入力シート!C938)</f>
        <v/>
      </c>
      <c r="C899" s="909"/>
      <c r="D899" s="909"/>
      <c r="E899" s="909"/>
      <c r="F899" s="909"/>
      <c r="G899" s="909"/>
      <c r="H899" s="909"/>
      <c r="I899" s="909"/>
      <c r="J899" s="325" t="str">
        <f>IF(基本情報入力シート!M938="","",基本情報入力シート!M938)</f>
        <v/>
      </c>
      <c r="K899" s="325" t="str">
        <f>IF(基本情報入力シート!R938="","",基本情報入力シート!R938)</f>
        <v/>
      </c>
      <c r="L899" s="325" t="str">
        <f>IF(基本情報入力シート!W938="","",基本情報入力シート!W938)</f>
        <v/>
      </c>
      <c r="M899" s="335" t="str">
        <f>IF(基本情報入力シート!X938="","",基本情報入力シート!X938)</f>
        <v/>
      </c>
      <c r="N899" s="339" t="str">
        <f>IF(基本情報入力シート!Y938="","",基本情報入力シート!Y938)</f>
        <v/>
      </c>
      <c r="O899" s="44"/>
      <c r="P899" s="1011"/>
      <c r="Q899" s="1011"/>
      <c r="R899" s="475" t="str">
        <f>IFERROR(IF(OR('別紙様式3-2（４・５月）'!Z901="ベア加算",'別紙様式3-2（４・５月）'!R901=""),"",P899*VLOOKUP(N899,【参考】数式用!$AD$2:$AH$37,MATCH(O899,【参考】数式用!$K$4:$N$4,0)+1,0)),"")</f>
        <v/>
      </c>
      <c r="S899" s="54"/>
      <c r="T899" s="1011"/>
      <c r="U899" s="1011"/>
      <c r="V899" s="483" t="str">
        <f>IFERROR(IF(AND('別紙様式3-2（４・５月）'!O901="",O899&lt;&gt;""),P899,P899*VLOOKUP(AF899,【参考】数式用4!$EY$3:$GF$106,MATCH(N899,【参考】数式用4!$EY$2:$GF$2,0))),"")</f>
        <v/>
      </c>
      <c r="W899" s="44"/>
      <c r="X899" s="464"/>
      <c r="Y899" s="992" t="str">
        <f>IFERROR(IF(OR('別紙様式3-2（４・５月）'!R901="",'別紙様式3-2（４・５月）'!Z901="ベア加算"),"",X899*VLOOKUP(N899,【参考】数式用!$AD$2:$AH$37,MATCH(W899,【参考】数式用!$K$4:$N$4,0)+1,0)),"")</f>
        <v/>
      </c>
      <c r="Z899" s="992"/>
      <c r="AA899" s="54"/>
      <c r="AB899" s="464"/>
      <c r="AC899" s="340" t="str">
        <f>IFERROR(IF(AND('別紙様式3-2（４・５月）'!O901="",W899&lt;&gt;"",W899&lt;&gt;"―"),X899,X899*VLOOKUP(AG899,【参考】数式用4!$EY$3:$GF$106,MATCH(N899,【参考】数式用4!$EY$2:$GF$2,0))),"")</f>
        <v/>
      </c>
      <c r="AD899" s="462" t="str">
        <f t="shared" si="26"/>
        <v/>
      </c>
      <c r="AE899" s="420" t="str">
        <f t="shared" si="27"/>
        <v/>
      </c>
      <c r="AF899" s="333" t="str">
        <f>IF(O899="","",'別紙様式3-2（４・５月）'!O901&amp;'別紙様式3-2（４・５月）'!P901&amp;'別紙様式3-2（４・５月）'!Q901&amp;"から"&amp;O899)</f>
        <v/>
      </c>
      <c r="AG899" s="333" t="str">
        <f>IF(OR(W899="",W899="―"),"",'別紙様式3-2（４・５月）'!O901&amp;'別紙様式3-2（４・５月）'!P901&amp;'別紙様式3-2（４・５月）'!Q901&amp;"から"&amp;W899)</f>
        <v/>
      </c>
      <c r="AH899" s="306"/>
      <c r="AI899" s="306"/>
      <c r="AJ899" s="306"/>
      <c r="AK899" s="306"/>
      <c r="AL899" s="306"/>
      <c r="AM899" s="306"/>
      <c r="AN899" s="306"/>
      <c r="AO899" s="306"/>
    </row>
    <row r="900" spans="1:41" customFormat="1" ht="25" customHeight="1">
      <c r="A900" s="334">
        <v>879</v>
      </c>
      <c r="B900" s="909" t="str">
        <f>IF(基本情報入力シート!C939="","",基本情報入力シート!C939)</f>
        <v/>
      </c>
      <c r="C900" s="909"/>
      <c r="D900" s="909"/>
      <c r="E900" s="909"/>
      <c r="F900" s="909"/>
      <c r="G900" s="909"/>
      <c r="H900" s="909"/>
      <c r="I900" s="909"/>
      <c r="J900" s="325" t="str">
        <f>IF(基本情報入力シート!M939="","",基本情報入力シート!M939)</f>
        <v/>
      </c>
      <c r="K900" s="325" t="str">
        <f>IF(基本情報入力シート!R939="","",基本情報入力シート!R939)</f>
        <v/>
      </c>
      <c r="L900" s="325" t="str">
        <f>IF(基本情報入力シート!W939="","",基本情報入力シート!W939)</f>
        <v/>
      </c>
      <c r="M900" s="335" t="str">
        <f>IF(基本情報入力シート!X939="","",基本情報入力シート!X939)</f>
        <v/>
      </c>
      <c r="N900" s="339" t="str">
        <f>IF(基本情報入力シート!Y939="","",基本情報入力シート!Y939)</f>
        <v/>
      </c>
      <c r="O900" s="44"/>
      <c r="P900" s="1011"/>
      <c r="Q900" s="1011"/>
      <c r="R900" s="475" t="str">
        <f>IFERROR(IF(OR('別紙様式3-2（４・５月）'!Z902="ベア加算",'別紙様式3-2（４・５月）'!R902=""),"",P900*VLOOKUP(N900,【参考】数式用!$AD$2:$AH$37,MATCH(O900,【参考】数式用!$K$4:$N$4,0)+1,0)),"")</f>
        <v/>
      </c>
      <c r="S900" s="54"/>
      <c r="T900" s="1011"/>
      <c r="U900" s="1011"/>
      <c r="V900" s="483" t="str">
        <f>IFERROR(IF(AND('別紙様式3-2（４・５月）'!O902="",O900&lt;&gt;""),P900,P900*VLOOKUP(AF900,【参考】数式用4!$EY$3:$GF$106,MATCH(N900,【参考】数式用4!$EY$2:$GF$2,0))),"")</f>
        <v/>
      </c>
      <c r="W900" s="44"/>
      <c r="X900" s="464"/>
      <c r="Y900" s="992" t="str">
        <f>IFERROR(IF(OR('別紙様式3-2（４・５月）'!R902="",'別紙様式3-2（４・５月）'!Z902="ベア加算"),"",X900*VLOOKUP(N900,【参考】数式用!$AD$2:$AH$37,MATCH(W900,【参考】数式用!$K$4:$N$4,0)+1,0)),"")</f>
        <v/>
      </c>
      <c r="Z900" s="992"/>
      <c r="AA900" s="54"/>
      <c r="AB900" s="464"/>
      <c r="AC900" s="340" t="str">
        <f>IFERROR(IF(AND('別紙様式3-2（４・５月）'!O902="",W900&lt;&gt;"",W900&lt;&gt;"―"),X900,X900*VLOOKUP(AG900,【参考】数式用4!$EY$3:$GF$106,MATCH(N900,【参考】数式用4!$EY$2:$GF$2,0))),"")</f>
        <v/>
      </c>
      <c r="AD900" s="462" t="str">
        <f t="shared" si="26"/>
        <v/>
      </c>
      <c r="AE900" s="420" t="str">
        <f t="shared" si="27"/>
        <v/>
      </c>
      <c r="AF900" s="333" t="str">
        <f>IF(O900="","",'別紙様式3-2（４・５月）'!O902&amp;'別紙様式3-2（４・５月）'!P902&amp;'別紙様式3-2（４・５月）'!Q902&amp;"から"&amp;O900)</f>
        <v/>
      </c>
      <c r="AG900" s="333" t="str">
        <f>IF(OR(W900="",W900="―"),"",'別紙様式3-2（４・５月）'!O902&amp;'別紙様式3-2（４・５月）'!P902&amp;'別紙様式3-2（４・５月）'!Q902&amp;"から"&amp;W900)</f>
        <v/>
      </c>
      <c r="AH900" s="306"/>
      <c r="AI900" s="306"/>
      <c r="AJ900" s="306"/>
      <c r="AK900" s="306"/>
      <c r="AL900" s="306"/>
      <c r="AM900" s="306"/>
      <c r="AN900" s="306"/>
      <c r="AO900" s="306"/>
    </row>
    <row r="901" spans="1:41" customFormat="1" ht="25" customHeight="1">
      <c r="A901" s="334">
        <v>880</v>
      </c>
      <c r="B901" s="909" t="str">
        <f>IF(基本情報入力シート!C940="","",基本情報入力シート!C940)</f>
        <v/>
      </c>
      <c r="C901" s="909"/>
      <c r="D901" s="909"/>
      <c r="E901" s="909"/>
      <c r="F901" s="909"/>
      <c r="G901" s="909"/>
      <c r="H901" s="909"/>
      <c r="I901" s="909"/>
      <c r="J901" s="325" t="str">
        <f>IF(基本情報入力シート!M940="","",基本情報入力シート!M940)</f>
        <v/>
      </c>
      <c r="K901" s="325" t="str">
        <f>IF(基本情報入力シート!R940="","",基本情報入力シート!R940)</f>
        <v/>
      </c>
      <c r="L901" s="325" t="str">
        <f>IF(基本情報入力シート!W940="","",基本情報入力シート!W940)</f>
        <v/>
      </c>
      <c r="M901" s="335" t="str">
        <f>IF(基本情報入力シート!X940="","",基本情報入力シート!X940)</f>
        <v/>
      </c>
      <c r="N901" s="339" t="str">
        <f>IF(基本情報入力シート!Y940="","",基本情報入力シート!Y940)</f>
        <v/>
      </c>
      <c r="O901" s="44"/>
      <c r="P901" s="1011"/>
      <c r="Q901" s="1011"/>
      <c r="R901" s="475" t="str">
        <f>IFERROR(IF(OR('別紙様式3-2（４・５月）'!Z903="ベア加算",'別紙様式3-2（４・５月）'!R903=""),"",P901*VLOOKUP(N901,【参考】数式用!$AD$2:$AH$37,MATCH(O901,【参考】数式用!$K$4:$N$4,0)+1,0)),"")</f>
        <v/>
      </c>
      <c r="S901" s="54"/>
      <c r="T901" s="1011"/>
      <c r="U901" s="1011"/>
      <c r="V901" s="483" t="str">
        <f>IFERROR(IF(AND('別紙様式3-2（４・５月）'!O903="",O901&lt;&gt;""),P901,P901*VLOOKUP(AF901,【参考】数式用4!$EY$3:$GF$106,MATCH(N901,【参考】数式用4!$EY$2:$GF$2,0))),"")</f>
        <v/>
      </c>
      <c r="W901" s="44"/>
      <c r="X901" s="464"/>
      <c r="Y901" s="992" t="str">
        <f>IFERROR(IF(OR('別紙様式3-2（４・５月）'!R903="",'別紙様式3-2（４・５月）'!Z903="ベア加算"),"",X901*VLOOKUP(N901,【参考】数式用!$AD$2:$AH$37,MATCH(W901,【参考】数式用!$K$4:$N$4,0)+1,0)),"")</f>
        <v/>
      </c>
      <c r="Z901" s="992"/>
      <c r="AA901" s="54"/>
      <c r="AB901" s="464"/>
      <c r="AC901" s="340" t="str">
        <f>IFERROR(IF(AND('別紙様式3-2（４・５月）'!O903="",W901&lt;&gt;"",W901&lt;&gt;"―"),X901,X901*VLOOKUP(AG901,【参考】数式用4!$EY$3:$GF$106,MATCH(N901,【参考】数式用4!$EY$2:$GF$2,0))),"")</f>
        <v/>
      </c>
      <c r="AD901" s="462" t="str">
        <f t="shared" si="26"/>
        <v/>
      </c>
      <c r="AE901" s="420" t="str">
        <f t="shared" si="27"/>
        <v/>
      </c>
      <c r="AF901" s="333" t="str">
        <f>IF(O901="","",'別紙様式3-2（４・５月）'!O903&amp;'別紙様式3-2（４・５月）'!P903&amp;'別紙様式3-2（４・５月）'!Q903&amp;"から"&amp;O901)</f>
        <v/>
      </c>
      <c r="AG901" s="333" t="str">
        <f>IF(OR(W901="",W901="―"),"",'別紙様式3-2（４・５月）'!O903&amp;'別紙様式3-2（４・５月）'!P903&amp;'別紙様式3-2（４・５月）'!Q903&amp;"から"&amp;W901)</f>
        <v/>
      </c>
      <c r="AH901" s="306"/>
      <c r="AI901" s="306"/>
      <c r="AJ901" s="306"/>
      <c r="AK901" s="306"/>
      <c r="AL901" s="306"/>
      <c r="AM901" s="306"/>
      <c r="AN901" s="306"/>
      <c r="AO901" s="306"/>
    </row>
    <row r="902" spans="1:41" customFormat="1" ht="25" customHeight="1">
      <c r="A902" s="334">
        <v>881</v>
      </c>
      <c r="B902" s="909" t="str">
        <f>IF(基本情報入力シート!C941="","",基本情報入力シート!C941)</f>
        <v/>
      </c>
      <c r="C902" s="909"/>
      <c r="D902" s="909"/>
      <c r="E902" s="909"/>
      <c r="F902" s="909"/>
      <c r="G902" s="909"/>
      <c r="H902" s="909"/>
      <c r="I902" s="909"/>
      <c r="J902" s="325" t="str">
        <f>IF(基本情報入力シート!M941="","",基本情報入力シート!M941)</f>
        <v/>
      </c>
      <c r="K902" s="325" t="str">
        <f>IF(基本情報入力シート!R941="","",基本情報入力シート!R941)</f>
        <v/>
      </c>
      <c r="L902" s="325" t="str">
        <f>IF(基本情報入力シート!W941="","",基本情報入力シート!W941)</f>
        <v/>
      </c>
      <c r="M902" s="335" t="str">
        <f>IF(基本情報入力シート!X941="","",基本情報入力シート!X941)</f>
        <v/>
      </c>
      <c r="N902" s="339" t="str">
        <f>IF(基本情報入力シート!Y941="","",基本情報入力シート!Y941)</f>
        <v/>
      </c>
      <c r="O902" s="44"/>
      <c r="P902" s="1011"/>
      <c r="Q902" s="1011"/>
      <c r="R902" s="475" t="str">
        <f>IFERROR(IF(OR('別紙様式3-2（４・５月）'!Z904="ベア加算",'別紙様式3-2（４・５月）'!R904=""),"",P902*VLOOKUP(N902,【参考】数式用!$AD$2:$AH$37,MATCH(O902,【参考】数式用!$K$4:$N$4,0)+1,0)),"")</f>
        <v/>
      </c>
      <c r="S902" s="54"/>
      <c r="T902" s="1011"/>
      <c r="U902" s="1011"/>
      <c r="V902" s="483" t="str">
        <f>IFERROR(IF(AND('別紙様式3-2（４・５月）'!O904="",O902&lt;&gt;""),P902,P902*VLOOKUP(AF902,【参考】数式用4!$EY$3:$GF$106,MATCH(N902,【参考】数式用4!$EY$2:$GF$2,0))),"")</f>
        <v/>
      </c>
      <c r="W902" s="44"/>
      <c r="X902" s="464"/>
      <c r="Y902" s="992" t="str">
        <f>IFERROR(IF(OR('別紙様式3-2（４・５月）'!R904="",'別紙様式3-2（４・５月）'!Z904="ベア加算"),"",X902*VLOOKUP(N902,【参考】数式用!$AD$2:$AH$37,MATCH(W902,【参考】数式用!$K$4:$N$4,0)+1,0)),"")</f>
        <v/>
      </c>
      <c r="Z902" s="992"/>
      <c r="AA902" s="54"/>
      <c r="AB902" s="464"/>
      <c r="AC902" s="340" t="str">
        <f>IFERROR(IF(AND('別紙様式3-2（４・５月）'!O904="",W902&lt;&gt;"",W902&lt;&gt;"―"),X902,X902*VLOOKUP(AG902,【参考】数式用4!$EY$3:$GF$106,MATCH(N902,【参考】数式用4!$EY$2:$GF$2,0))),"")</f>
        <v/>
      </c>
      <c r="AD902" s="462" t="str">
        <f t="shared" si="26"/>
        <v/>
      </c>
      <c r="AE902" s="420" t="str">
        <f t="shared" si="27"/>
        <v/>
      </c>
      <c r="AF902" s="333" t="str">
        <f>IF(O902="","",'別紙様式3-2（４・５月）'!O904&amp;'別紙様式3-2（４・５月）'!P904&amp;'別紙様式3-2（４・５月）'!Q904&amp;"から"&amp;O902)</f>
        <v/>
      </c>
      <c r="AG902" s="333" t="str">
        <f>IF(OR(W902="",W902="―"),"",'別紙様式3-2（４・５月）'!O904&amp;'別紙様式3-2（４・５月）'!P904&amp;'別紙様式3-2（４・５月）'!Q904&amp;"から"&amp;W902)</f>
        <v/>
      </c>
      <c r="AH902" s="306"/>
      <c r="AI902" s="306"/>
      <c r="AJ902" s="306"/>
      <c r="AK902" s="306"/>
      <c r="AL902" s="306"/>
      <c r="AM902" s="306"/>
      <c r="AN902" s="306"/>
      <c r="AO902" s="306"/>
    </row>
    <row r="903" spans="1:41" customFormat="1" ht="25" customHeight="1">
      <c r="A903" s="334">
        <v>882</v>
      </c>
      <c r="B903" s="909" t="str">
        <f>IF(基本情報入力シート!C942="","",基本情報入力シート!C942)</f>
        <v/>
      </c>
      <c r="C903" s="909"/>
      <c r="D903" s="909"/>
      <c r="E903" s="909"/>
      <c r="F903" s="909"/>
      <c r="G903" s="909"/>
      <c r="H903" s="909"/>
      <c r="I903" s="909"/>
      <c r="J903" s="325" t="str">
        <f>IF(基本情報入力シート!M942="","",基本情報入力シート!M942)</f>
        <v/>
      </c>
      <c r="K903" s="325" t="str">
        <f>IF(基本情報入力シート!R942="","",基本情報入力シート!R942)</f>
        <v/>
      </c>
      <c r="L903" s="325" t="str">
        <f>IF(基本情報入力シート!W942="","",基本情報入力シート!W942)</f>
        <v/>
      </c>
      <c r="M903" s="335" t="str">
        <f>IF(基本情報入力シート!X942="","",基本情報入力シート!X942)</f>
        <v/>
      </c>
      <c r="N903" s="339" t="str">
        <f>IF(基本情報入力シート!Y942="","",基本情報入力シート!Y942)</f>
        <v/>
      </c>
      <c r="O903" s="44"/>
      <c r="P903" s="1011"/>
      <c r="Q903" s="1011"/>
      <c r="R903" s="475" t="str">
        <f>IFERROR(IF(OR('別紙様式3-2（４・５月）'!Z905="ベア加算",'別紙様式3-2（４・５月）'!R905=""),"",P903*VLOOKUP(N903,【参考】数式用!$AD$2:$AH$37,MATCH(O903,【参考】数式用!$K$4:$N$4,0)+1,0)),"")</f>
        <v/>
      </c>
      <c r="S903" s="54"/>
      <c r="T903" s="1011"/>
      <c r="U903" s="1011"/>
      <c r="V903" s="483" t="str">
        <f>IFERROR(IF(AND('別紙様式3-2（４・５月）'!O905="",O903&lt;&gt;""),P903,P903*VLOOKUP(AF903,【参考】数式用4!$EY$3:$GF$106,MATCH(N903,【参考】数式用4!$EY$2:$GF$2,0))),"")</f>
        <v/>
      </c>
      <c r="W903" s="44"/>
      <c r="X903" s="464"/>
      <c r="Y903" s="992" t="str">
        <f>IFERROR(IF(OR('別紙様式3-2（４・５月）'!R905="",'別紙様式3-2（４・５月）'!Z905="ベア加算"),"",X903*VLOOKUP(N903,【参考】数式用!$AD$2:$AH$37,MATCH(W903,【参考】数式用!$K$4:$N$4,0)+1,0)),"")</f>
        <v/>
      </c>
      <c r="Z903" s="992"/>
      <c r="AA903" s="54"/>
      <c r="AB903" s="464"/>
      <c r="AC903" s="340" t="str">
        <f>IFERROR(IF(AND('別紙様式3-2（４・５月）'!O905="",W903&lt;&gt;"",W903&lt;&gt;"―"),X903,X903*VLOOKUP(AG903,【参考】数式用4!$EY$3:$GF$106,MATCH(N903,【参考】数式用4!$EY$2:$GF$2,0))),"")</f>
        <v/>
      </c>
      <c r="AD903" s="462" t="str">
        <f t="shared" si="26"/>
        <v/>
      </c>
      <c r="AE903" s="420" t="str">
        <f t="shared" si="27"/>
        <v/>
      </c>
      <c r="AF903" s="333" t="str">
        <f>IF(O903="","",'別紙様式3-2（４・５月）'!O905&amp;'別紙様式3-2（４・５月）'!P905&amp;'別紙様式3-2（４・５月）'!Q905&amp;"から"&amp;O903)</f>
        <v/>
      </c>
      <c r="AG903" s="333" t="str">
        <f>IF(OR(W903="",W903="―"),"",'別紙様式3-2（４・５月）'!O905&amp;'別紙様式3-2（４・５月）'!P905&amp;'別紙様式3-2（４・５月）'!Q905&amp;"から"&amp;W903)</f>
        <v/>
      </c>
      <c r="AH903" s="306"/>
      <c r="AI903" s="306"/>
      <c r="AJ903" s="306"/>
      <c r="AK903" s="306"/>
      <c r="AL903" s="306"/>
      <c r="AM903" s="306"/>
      <c r="AN903" s="306"/>
      <c r="AO903" s="306"/>
    </row>
    <row r="904" spans="1:41" customFormat="1" ht="25" customHeight="1">
      <c r="A904" s="334">
        <v>883</v>
      </c>
      <c r="B904" s="909" t="str">
        <f>IF(基本情報入力シート!C943="","",基本情報入力シート!C943)</f>
        <v/>
      </c>
      <c r="C904" s="909"/>
      <c r="D904" s="909"/>
      <c r="E904" s="909"/>
      <c r="F904" s="909"/>
      <c r="G904" s="909"/>
      <c r="H904" s="909"/>
      <c r="I904" s="909"/>
      <c r="J904" s="325" t="str">
        <f>IF(基本情報入力シート!M943="","",基本情報入力シート!M943)</f>
        <v/>
      </c>
      <c r="K904" s="325" t="str">
        <f>IF(基本情報入力シート!R943="","",基本情報入力シート!R943)</f>
        <v/>
      </c>
      <c r="L904" s="325" t="str">
        <f>IF(基本情報入力シート!W943="","",基本情報入力シート!W943)</f>
        <v/>
      </c>
      <c r="M904" s="335" t="str">
        <f>IF(基本情報入力シート!X943="","",基本情報入力シート!X943)</f>
        <v/>
      </c>
      <c r="N904" s="339" t="str">
        <f>IF(基本情報入力シート!Y943="","",基本情報入力シート!Y943)</f>
        <v/>
      </c>
      <c r="O904" s="44"/>
      <c r="P904" s="1011"/>
      <c r="Q904" s="1011"/>
      <c r="R904" s="475" t="str">
        <f>IFERROR(IF(OR('別紙様式3-2（４・５月）'!Z906="ベア加算",'別紙様式3-2（４・５月）'!R906=""),"",P904*VLOOKUP(N904,【参考】数式用!$AD$2:$AH$37,MATCH(O904,【参考】数式用!$K$4:$N$4,0)+1,0)),"")</f>
        <v/>
      </c>
      <c r="S904" s="54"/>
      <c r="T904" s="1011"/>
      <c r="U904" s="1011"/>
      <c r="V904" s="483" t="str">
        <f>IFERROR(IF(AND('別紙様式3-2（４・５月）'!O906="",O904&lt;&gt;""),P904,P904*VLOOKUP(AF904,【参考】数式用4!$EY$3:$GF$106,MATCH(N904,【参考】数式用4!$EY$2:$GF$2,0))),"")</f>
        <v/>
      </c>
      <c r="W904" s="44"/>
      <c r="X904" s="464"/>
      <c r="Y904" s="992" t="str">
        <f>IFERROR(IF(OR('別紙様式3-2（４・５月）'!R906="",'別紙様式3-2（４・５月）'!Z906="ベア加算"),"",X904*VLOOKUP(N904,【参考】数式用!$AD$2:$AH$37,MATCH(W904,【参考】数式用!$K$4:$N$4,0)+1,0)),"")</f>
        <v/>
      </c>
      <c r="Z904" s="992"/>
      <c r="AA904" s="54"/>
      <c r="AB904" s="464"/>
      <c r="AC904" s="340" t="str">
        <f>IFERROR(IF(AND('別紙様式3-2（４・５月）'!O906="",W904&lt;&gt;"",W904&lt;&gt;"―"),X904,X904*VLOOKUP(AG904,【参考】数式用4!$EY$3:$GF$106,MATCH(N904,【参考】数式用4!$EY$2:$GF$2,0))),"")</f>
        <v/>
      </c>
      <c r="AD904" s="462" t="str">
        <f t="shared" si="26"/>
        <v/>
      </c>
      <c r="AE904" s="420" t="str">
        <f t="shared" si="27"/>
        <v/>
      </c>
      <c r="AF904" s="333" t="str">
        <f>IF(O904="","",'別紙様式3-2（４・５月）'!O906&amp;'別紙様式3-2（４・５月）'!P906&amp;'別紙様式3-2（４・５月）'!Q906&amp;"から"&amp;O904)</f>
        <v/>
      </c>
      <c r="AG904" s="333" t="str">
        <f>IF(OR(W904="",W904="―"),"",'別紙様式3-2（４・５月）'!O906&amp;'別紙様式3-2（４・５月）'!P906&amp;'別紙様式3-2（４・５月）'!Q906&amp;"から"&amp;W904)</f>
        <v/>
      </c>
      <c r="AH904" s="306"/>
      <c r="AI904" s="306"/>
      <c r="AJ904" s="306"/>
      <c r="AK904" s="306"/>
      <c r="AL904" s="306"/>
      <c r="AM904" s="306"/>
      <c r="AN904" s="306"/>
      <c r="AO904" s="306"/>
    </row>
    <row r="905" spans="1:41" customFormat="1" ht="25" customHeight="1">
      <c r="A905" s="334">
        <v>884</v>
      </c>
      <c r="B905" s="909" t="str">
        <f>IF(基本情報入力シート!C944="","",基本情報入力シート!C944)</f>
        <v/>
      </c>
      <c r="C905" s="909"/>
      <c r="D905" s="909"/>
      <c r="E905" s="909"/>
      <c r="F905" s="909"/>
      <c r="G905" s="909"/>
      <c r="H905" s="909"/>
      <c r="I905" s="909"/>
      <c r="J905" s="325" t="str">
        <f>IF(基本情報入力シート!M944="","",基本情報入力シート!M944)</f>
        <v/>
      </c>
      <c r="K905" s="325" t="str">
        <f>IF(基本情報入力シート!R944="","",基本情報入力シート!R944)</f>
        <v/>
      </c>
      <c r="L905" s="325" t="str">
        <f>IF(基本情報入力シート!W944="","",基本情報入力シート!W944)</f>
        <v/>
      </c>
      <c r="M905" s="335" t="str">
        <f>IF(基本情報入力シート!X944="","",基本情報入力シート!X944)</f>
        <v/>
      </c>
      <c r="N905" s="339" t="str">
        <f>IF(基本情報入力シート!Y944="","",基本情報入力シート!Y944)</f>
        <v/>
      </c>
      <c r="O905" s="44"/>
      <c r="P905" s="1011"/>
      <c r="Q905" s="1011"/>
      <c r="R905" s="475" t="str">
        <f>IFERROR(IF(OR('別紙様式3-2（４・５月）'!Z907="ベア加算",'別紙様式3-2（４・５月）'!R907=""),"",P905*VLOOKUP(N905,【参考】数式用!$AD$2:$AH$37,MATCH(O905,【参考】数式用!$K$4:$N$4,0)+1,0)),"")</f>
        <v/>
      </c>
      <c r="S905" s="54"/>
      <c r="T905" s="1011"/>
      <c r="U905" s="1011"/>
      <c r="V905" s="483" t="str">
        <f>IFERROR(IF(AND('別紙様式3-2（４・５月）'!O907="",O905&lt;&gt;""),P905,P905*VLOOKUP(AF905,【参考】数式用4!$EY$3:$GF$106,MATCH(N905,【参考】数式用4!$EY$2:$GF$2,0))),"")</f>
        <v/>
      </c>
      <c r="W905" s="44"/>
      <c r="X905" s="464"/>
      <c r="Y905" s="992" t="str">
        <f>IFERROR(IF(OR('別紙様式3-2（４・５月）'!R907="",'別紙様式3-2（４・５月）'!Z907="ベア加算"),"",X905*VLOOKUP(N905,【参考】数式用!$AD$2:$AH$37,MATCH(W905,【参考】数式用!$K$4:$N$4,0)+1,0)),"")</f>
        <v/>
      </c>
      <c r="Z905" s="992"/>
      <c r="AA905" s="54"/>
      <c r="AB905" s="464"/>
      <c r="AC905" s="340" t="str">
        <f>IFERROR(IF(AND('別紙様式3-2（４・５月）'!O907="",W905&lt;&gt;"",W905&lt;&gt;"―"),X905,X905*VLOOKUP(AG905,【参考】数式用4!$EY$3:$GF$106,MATCH(N905,【参考】数式用4!$EY$2:$GF$2,0))),"")</f>
        <v/>
      </c>
      <c r="AD905" s="462" t="str">
        <f t="shared" si="26"/>
        <v/>
      </c>
      <c r="AE905" s="420" t="str">
        <f t="shared" si="27"/>
        <v/>
      </c>
      <c r="AF905" s="333" t="str">
        <f>IF(O905="","",'別紙様式3-2（４・５月）'!O907&amp;'別紙様式3-2（４・５月）'!P907&amp;'別紙様式3-2（４・５月）'!Q907&amp;"から"&amp;O905)</f>
        <v/>
      </c>
      <c r="AG905" s="333" t="str">
        <f>IF(OR(W905="",W905="―"),"",'別紙様式3-2（４・５月）'!O907&amp;'別紙様式3-2（４・５月）'!P907&amp;'別紙様式3-2（４・５月）'!Q907&amp;"から"&amp;W905)</f>
        <v/>
      </c>
      <c r="AH905" s="306"/>
      <c r="AI905" s="306"/>
      <c r="AJ905" s="306"/>
      <c r="AK905" s="306"/>
      <c r="AL905" s="306"/>
      <c r="AM905" s="306"/>
      <c r="AN905" s="306"/>
      <c r="AO905" s="306"/>
    </row>
    <row r="906" spans="1:41" customFormat="1" ht="25" customHeight="1">
      <c r="A906" s="334">
        <v>885</v>
      </c>
      <c r="B906" s="909" t="str">
        <f>IF(基本情報入力シート!C945="","",基本情報入力シート!C945)</f>
        <v/>
      </c>
      <c r="C906" s="909"/>
      <c r="D906" s="909"/>
      <c r="E906" s="909"/>
      <c r="F906" s="909"/>
      <c r="G906" s="909"/>
      <c r="H906" s="909"/>
      <c r="I906" s="909"/>
      <c r="J906" s="325" t="str">
        <f>IF(基本情報入力シート!M945="","",基本情報入力シート!M945)</f>
        <v/>
      </c>
      <c r="K906" s="325" t="str">
        <f>IF(基本情報入力シート!R945="","",基本情報入力シート!R945)</f>
        <v/>
      </c>
      <c r="L906" s="325" t="str">
        <f>IF(基本情報入力シート!W945="","",基本情報入力シート!W945)</f>
        <v/>
      </c>
      <c r="M906" s="335" t="str">
        <f>IF(基本情報入力シート!X945="","",基本情報入力シート!X945)</f>
        <v/>
      </c>
      <c r="N906" s="339" t="str">
        <f>IF(基本情報入力シート!Y945="","",基本情報入力シート!Y945)</f>
        <v/>
      </c>
      <c r="O906" s="44"/>
      <c r="P906" s="1011"/>
      <c r="Q906" s="1011"/>
      <c r="R906" s="475" t="str">
        <f>IFERROR(IF(OR('別紙様式3-2（４・５月）'!Z908="ベア加算",'別紙様式3-2（４・５月）'!R908=""),"",P906*VLOOKUP(N906,【参考】数式用!$AD$2:$AH$37,MATCH(O906,【参考】数式用!$K$4:$N$4,0)+1,0)),"")</f>
        <v/>
      </c>
      <c r="S906" s="54"/>
      <c r="T906" s="1011"/>
      <c r="U906" s="1011"/>
      <c r="V906" s="483" t="str">
        <f>IFERROR(IF(AND('別紙様式3-2（４・５月）'!O908="",O906&lt;&gt;""),P906,P906*VLOOKUP(AF906,【参考】数式用4!$EY$3:$GF$106,MATCH(N906,【参考】数式用4!$EY$2:$GF$2,0))),"")</f>
        <v/>
      </c>
      <c r="W906" s="44"/>
      <c r="X906" s="464"/>
      <c r="Y906" s="992" t="str">
        <f>IFERROR(IF(OR('別紙様式3-2（４・５月）'!R908="",'別紙様式3-2（４・５月）'!Z908="ベア加算"),"",X906*VLOOKUP(N906,【参考】数式用!$AD$2:$AH$37,MATCH(W906,【参考】数式用!$K$4:$N$4,0)+1,0)),"")</f>
        <v/>
      </c>
      <c r="Z906" s="992"/>
      <c r="AA906" s="54"/>
      <c r="AB906" s="464"/>
      <c r="AC906" s="340" t="str">
        <f>IFERROR(IF(AND('別紙様式3-2（４・５月）'!O908="",W906&lt;&gt;"",W906&lt;&gt;"―"),X906,X906*VLOOKUP(AG906,【参考】数式用4!$EY$3:$GF$106,MATCH(N906,【参考】数式用4!$EY$2:$GF$2,0))),"")</f>
        <v/>
      </c>
      <c r="AD906" s="462" t="str">
        <f t="shared" si="26"/>
        <v/>
      </c>
      <c r="AE906" s="420" t="str">
        <f t="shared" si="27"/>
        <v/>
      </c>
      <c r="AF906" s="333" t="str">
        <f>IF(O906="","",'別紙様式3-2（４・５月）'!O908&amp;'別紙様式3-2（４・５月）'!P908&amp;'別紙様式3-2（４・５月）'!Q908&amp;"から"&amp;O906)</f>
        <v/>
      </c>
      <c r="AG906" s="333" t="str">
        <f>IF(OR(W906="",W906="―"),"",'別紙様式3-2（４・５月）'!O908&amp;'別紙様式3-2（４・５月）'!P908&amp;'別紙様式3-2（４・５月）'!Q908&amp;"から"&amp;W906)</f>
        <v/>
      </c>
      <c r="AH906" s="306"/>
      <c r="AI906" s="306"/>
      <c r="AJ906" s="306"/>
      <c r="AK906" s="306"/>
      <c r="AL906" s="306"/>
      <c r="AM906" s="306"/>
      <c r="AN906" s="306"/>
      <c r="AO906" s="306"/>
    </row>
    <row r="907" spans="1:41" customFormat="1" ht="25" customHeight="1">
      <c r="A907" s="334">
        <v>886</v>
      </c>
      <c r="B907" s="909" t="str">
        <f>IF(基本情報入力シート!C946="","",基本情報入力シート!C946)</f>
        <v/>
      </c>
      <c r="C907" s="909"/>
      <c r="D907" s="909"/>
      <c r="E907" s="909"/>
      <c r="F907" s="909"/>
      <c r="G907" s="909"/>
      <c r="H907" s="909"/>
      <c r="I907" s="909"/>
      <c r="J907" s="325" t="str">
        <f>IF(基本情報入力シート!M946="","",基本情報入力シート!M946)</f>
        <v/>
      </c>
      <c r="K907" s="325" t="str">
        <f>IF(基本情報入力シート!R946="","",基本情報入力シート!R946)</f>
        <v/>
      </c>
      <c r="L907" s="325" t="str">
        <f>IF(基本情報入力シート!W946="","",基本情報入力シート!W946)</f>
        <v/>
      </c>
      <c r="M907" s="335" t="str">
        <f>IF(基本情報入力シート!X946="","",基本情報入力シート!X946)</f>
        <v/>
      </c>
      <c r="N907" s="339" t="str">
        <f>IF(基本情報入力シート!Y946="","",基本情報入力シート!Y946)</f>
        <v/>
      </c>
      <c r="O907" s="44"/>
      <c r="P907" s="1011"/>
      <c r="Q907" s="1011"/>
      <c r="R907" s="475" t="str">
        <f>IFERROR(IF(OR('別紙様式3-2（４・５月）'!Z909="ベア加算",'別紙様式3-2（４・５月）'!R909=""),"",P907*VLOOKUP(N907,【参考】数式用!$AD$2:$AH$37,MATCH(O907,【参考】数式用!$K$4:$N$4,0)+1,0)),"")</f>
        <v/>
      </c>
      <c r="S907" s="54"/>
      <c r="T907" s="1011"/>
      <c r="U907" s="1011"/>
      <c r="V907" s="483" t="str">
        <f>IFERROR(IF(AND('別紙様式3-2（４・５月）'!O909="",O907&lt;&gt;""),P907,P907*VLOOKUP(AF907,【参考】数式用4!$EY$3:$GF$106,MATCH(N907,【参考】数式用4!$EY$2:$GF$2,0))),"")</f>
        <v/>
      </c>
      <c r="W907" s="44"/>
      <c r="X907" s="464"/>
      <c r="Y907" s="992" t="str">
        <f>IFERROR(IF(OR('別紙様式3-2（４・５月）'!R909="",'別紙様式3-2（４・５月）'!Z909="ベア加算"),"",X907*VLOOKUP(N907,【参考】数式用!$AD$2:$AH$37,MATCH(W907,【参考】数式用!$K$4:$N$4,0)+1,0)),"")</f>
        <v/>
      </c>
      <c r="Z907" s="992"/>
      <c r="AA907" s="54"/>
      <c r="AB907" s="464"/>
      <c r="AC907" s="340" t="str">
        <f>IFERROR(IF(AND('別紙様式3-2（４・５月）'!O909="",W907&lt;&gt;"",W907&lt;&gt;"―"),X907,X907*VLOOKUP(AG907,【参考】数式用4!$EY$3:$GF$106,MATCH(N907,【参考】数式用4!$EY$2:$GF$2,0))),"")</f>
        <v/>
      </c>
      <c r="AD907" s="462" t="str">
        <f t="shared" si="26"/>
        <v/>
      </c>
      <c r="AE907" s="420" t="str">
        <f t="shared" si="27"/>
        <v/>
      </c>
      <c r="AF907" s="333" t="str">
        <f>IF(O907="","",'別紙様式3-2（４・５月）'!O909&amp;'別紙様式3-2（４・５月）'!P909&amp;'別紙様式3-2（４・５月）'!Q909&amp;"から"&amp;O907)</f>
        <v/>
      </c>
      <c r="AG907" s="333" t="str">
        <f>IF(OR(W907="",W907="―"),"",'別紙様式3-2（４・５月）'!O909&amp;'別紙様式3-2（４・５月）'!P909&amp;'別紙様式3-2（４・５月）'!Q909&amp;"から"&amp;W907)</f>
        <v/>
      </c>
      <c r="AH907" s="306"/>
      <c r="AI907" s="306"/>
      <c r="AJ907" s="306"/>
      <c r="AK907" s="306"/>
      <c r="AL907" s="306"/>
      <c r="AM907" s="306"/>
      <c r="AN907" s="306"/>
      <c r="AO907" s="306"/>
    </row>
    <row r="908" spans="1:41" customFormat="1" ht="25" customHeight="1">
      <c r="A908" s="334">
        <v>887</v>
      </c>
      <c r="B908" s="909" t="str">
        <f>IF(基本情報入力シート!C947="","",基本情報入力シート!C947)</f>
        <v/>
      </c>
      <c r="C908" s="909"/>
      <c r="D908" s="909"/>
      <c r="E908" s="909"/>
      <c r="F908" s="909"/>
      <c r="G908" s="909"/>
      <c r="H908" s="909"/>
      <c r="I908" s="909"/>
      <c r="J908" s="325" t="str">
        <f>IF(基本情報入力シート!M947="","",基本情報入力シート!M947)</f>
        <v/>
      </c>
      <c r="K908" s="325" t="str">
        <f>IF(基本情報入力シート!R947="","",基本情報入力シート!R947)</f>
        <v/>
      </c>
      <c r="L908" s="325" t="str">
        <f>IF(基本情報入力シート!W947="","",基本情報入力シート!W947)</f>
        <v/>
      </c>
      <c r="M908" s="335" t="str">
        <f>IF(基本情報入力シート!X947="","",基本情報入力シート!X947)</f>
        <v/>
      </c>
      <c r="N908" s="339" t="str">
        <f>IF(基本情報入力シート!Y947="","",基本情報入力シート!Y947)</f>
        <v/>
      </c>
      <c r="O908" s="44"/>
      <c r="P908" s="1011"/>
      <c r="Q908" s="1011"/>
      <c r="R908" s="475" t="str">
        <f>IFERROR(IF(OR('別紙様式3-2（４・５月）'!Z910="ベア加算",'別紙様式3-2（４・５月）'!R910=""),"",P908*VLOOKUP(N908,【参考】数式用!$AD$2:$AH$37,MATCH(O908,【参考】数式用!$K$4:$N$4,0)+1,0)),"")</f>
        <v/>
      </c>
      <c r="S908" s="54"/>
      <c r="T908" s="1011"/>
      <c r="U908" s="1011"/>
      <c r="V908" s="483" t="str">
        <f>IFERROR(IF(AND('別紙様式3-2（４・５月）'!O910="",O908&lt;&gt;""),P908,P908*VLOOKUP(AF908,【参考】数式用4!$EY$3:$GF$106,MATCH(N908,【参考】数式用4!$EY$2:$GF$2,0))),"")</f>
        <v/>
      </c>
      <c r="W908" s="44"/>
      <c r="X908" s="464"/>
      <c r="Y908" s="992" t="str">
        <f>IFERROR(IF(OR('別紙様式3-2（４・５月）'!R910="",'別紙様式3-2（４・５月）'!Z910="ベア加算"),"",X908*VLOOKUP(N908,【参考】数式用!$AD$2:$AH$37,MATCH(W908,【参考】数式用!$K$4:$N$4,0)+1,0)),"")</f>
        <v/>
      </c>
      <c r="Z908" s="992"/>
      <c r="AA908" s="54"/>
      <c r="AB908" s="464"/>
      <c r="AC908" s="340" t="str">
        <f>IFERROR(IF(AND('別紙様式3-2（４・５月）'!O910="",W908&lt;&gt;"",W908&lt;&gt;"―"),X908,X908*VLOOKUP(AG908,【参考】数式用4!$EY$3:$GF$106,MATCH(N908,【参考】数式用4!$EY$2:$GF$2,0))),"")</f>
        <v/>
      </c>
      <c r="AD908" s="462" t="str">
        <f t="shared" si="26"/>
        <v/>
      </c>
      <c r="AE908" s="420" t="str">
        <f t="shared" si="27"/>
        <v/>
      </c>
      <c r="AF908" s="333" t="str">
        <f>IF(O908="","",'別紙様式3-2（４・５月）'!O910&amp;'別紙様式3-2（４・５月）'!P910&amp;'別紙様式3-2（４・５月）'!Q910&amp;"から"&amp;O908)</f>
        <v/>
      </c>
      <c r="AG908" s="333" t="str">
        <f>IF(OR(W908="",W908="―"),"",'別紙様式3-2（４・５月）'!O910&amp;'別紙様式3-2（４・５月）'!P910&amp;'別紙様式3-2（４・５月）'!Q910&amp;"から"&amp;W908)</f>
        <v/>
      </c>
      <c r="AH908" s="306"/>
      <c r="AI908" s="306"/>
      <c r="AJ908" s="306"/>
      <c r="AK908" s="306"/>
      <c r="AL908" s="306"/>
      <c r="AM908" s="306"/>
      <c r="AN908" s="306"/>
      <c r="AO908" s="306"/>
    </row>
    <row r="909" spans="1:41" customFormat="1" ht="25" customHeight="1">
      <c r="A909" s="334">
        <v>888</v>
      </c>
      <c r="B909" s="909" t="str">
        <f>IF(基本情報入力シート!C948="","",基本情報入力シート!C948)</f>
        <v/>
      </c>
      <c r="C909" s="909"/>
      <c r="D909" s="909"/>
      <c r="E909" s="909"/>
      <c r="F909" s="909"/>
      <c r="G909" s="909"/>
      <c r="H909" s="909"/>
      <c r="I909" s="909"/>
      <c r="J909" s="325" t="str">
        <f>IF(基本情報入力シート!M948="","",基本情報入力シート!M948)</f>
        <v/>
      </c>
      <c r="K909" s="325" t="str">
        <f>IF(基本情報入力シート!R948="","",基本情報入力シート!R948)</f>
        <v/>
      </c>
      <c r="L909" s="325" t="str">
        <f>IF(基本情報入力シート!W948="","",基本情報入力シート!W948)</f>
        <v/>
      </c>
      <c r="M909" s="335" t="str">
        <f>IF(基本情報入力シート!X948="","",基本情報入力シート!X948)</f>
        <v/>
      </c>
      <c r="N909" s="339" t="str">
        <f>IF(基本情報入力シート!Y948="","",基本情報入力シート!Y948)</f>
        <v/>
      </c>
      <c r="O909" s="44"/>
      <c r="P909" s="1011"/>
      <c r="Q909" s="1011"/>
      <c r="R909" s="475" t="str">
        <f>IFERROR(IF(OR('別紙様式3-2（４・５月）'!Z911="ベア加算",'別紙様式3-2（４・５月）'!R911=""),"",P909*VLOOKUP(N909,【参考】数式用!$AD$2:$AH$37,MATCH(O909,【参考】数式用!$K$4:$N$4,0)+1,0)),"")</f>
        <v/>
      </c>
      <c r="S909" s="54"/>
      <c r="T909" s="1011"/>
      <c r="U909" s="1011"/>
      <c r="V909" s="483" t="str">
        <f>IFERROR(IF(AND('別紙様式3-2（４・５月）'!O911="",O909&lt;&gt;""),P909,P909*VLOOKUP(AF909,【参考】数式用4!$EY$3:$GF$106,MATCH(N909,【参考】数式用4!$EY$2:$GF$2,0))),"")</f>
        <v/>
      </c>
      <c r="W909" s="44"/>
      <c r="X909" s="464"/>
      <c r="Y909" s="992" t="str">
        <f>IFERROR(IF(OR('別紙様式3-2（４・５月）'!R911="",'別紙様式3-2（４・５月）'!Z911="ベア加算"),"",X909*VLOOKUP(N909,【参考】数式用!$AD$2:$AH$37,MATCH(W909,【参考】数式用!$K$4:$N$4,0)+1,0)),"")</f>
        <v/>
      </c>
      <c r="Z909" s="992"/>
      <c r="AA909" s="54"/>
      <c r="AB909" s="464"/>
      <c r="AC909" s="340" t="str">
        <f>IFERROR(IF(AND('別紙様式3-2（４・５月）'!O911="",W909&lt;&gt;"",W909&lt;&gt;"―"),X909,X909*VLOOKUP(AG909,【参考】数式用4!$EY$3:$GF$106,MATCH(N909,【参考】数式用4!$EY$2:$GF$2,0))),"")</f>
        <v/>
      </c>
      <c r="AD909" s="462" t="str">
        <f t="shared" si="26"/>
        <v/>
      </c>
      <c r="AE909" s="420" t="str">
        <f t="shared" si="27"/>
        <v/>
      </c>
      <c r="AF909" s="333" t="str">
        <f>IF(O909="","",'別紙様式3-2（４・５月）'!O911&amp;'別紙様式3-2（４・５月）'!P911&amp;'別紙様式3-2（４・５月）'!Q911&amp;"から"&amp;O909)</f>
        <v/>
      </c>
      <c r="AG909" s="333" t="str">
        <f>IF(OR(W909="",W909="―"),"",'別紙様式3-2（４・５月）'!O911&amp;'別紙様式3-2（４・５月）'!P911&amp;'別紙様式3-2（４・５月）'!Q911&amp;"から"&amp;W909)</f>
        <v/>
      </c>
      <c r="AH909" s="306"/>
      <c r="AI909" s="306"/>
      <c r="AJ909" s="306"/>
      <c r="AK909" s="306"/>
      <c r="AL909" s="306"/>
      <c r="AM909" s="306"/>
      <c r="AN909" s="306"/>
      <c r="AO909" s="306"/>
    </row>
    <row r="910" spans="1:41" customFormat="1" ht="25" customHeight="1">
      <c r="A910" s="334">
        <v>889</v>
      </c>
      <c r="B910" s="909" t="str">
        <f>IF(基本情報入力シート!C949="","",基本情報入力シート!C949)</f>
        <v/>
      </c>
      <c r="C910" s="909"/>
      <c r="D910" s="909"/>
      <c r="E910" s="909"/>
      <c r="F910" s="909"/>
      <c r="G910" s="909"/>
      <c r="H910" s="909"/>
      <c r="I910" s="909"/>
      <c r="J910" s="325" t="str">
        <f>IF(基本情報入力シート!M949="","",基本情報入力シート!M949)</f>
        <v/>
      </c>
      <c r="K910" s="325" t="str">
        <f>IF(基本情報入力シート!R949="","",基本情報入力シート!R949)</f>
        <v/>
      </c>
      <c r="L910" s="325" t="str">
        <f>IF(基本情報入力シート!W949="","",基本情報入力シート!W949)</f>
        <v/>
      </c>
      <c r="M910" s="335" t="str">
        <f>IF(基本情報入力シート!X949="","",基本情報入力シート!X949)</f>
        <v/>
      </c>
      <c r="N910" s="339" t="str">
        <f>IF(基本情報入力シート!Y949="","",基本情報入力シート!Y949)</f>
        <v/>
      </c>
      <c r="O910" s="44"/>
      <c r="P910" s="1011"/>
      <c r="Q910" s="1011"/>
      <c r="R910" s="475" t="str">
        <f>IFERROR(IF(OR('別紙様式3-2（４・５月）'!Z912="ベア加算",'別紙様式3-2（４・５月）'!R912=""),"",P910*VLOOKUP(N910,【参考】数式用!$AD$2:$AH$37,MATCH(O910,【参考】数式用!$K$4:$N$4,0)+1,0)),"")</f>
        <v/>
      </c>
      <c r="S910" s="54"/>
      <c r="T910" s="1011"/>
      <c r="U910" s="1011"/>
      <c r="V910" s="483" t="str">
        <f>IFERROR(IF(AND('別紙様式3-2（４・５月）'!O912="",O910&lt;&gt;""),P910,P910*VLOOKUP(AF910,【参考】数式用4!$EY$3:$GF$106,MATCH(N910,【参考】数式用4!$EY$2:$GF$2,0))),"")</f>
        <v/>
      </c>
      <c r="W910" s="44"/>
      <c r="X910" s="464"/>
      <c r="Y910" s="992" t="str">
        <f>IFERROR(IF(OR('別紙様式3-2（４・５月）'!R912="",'別紙様式3-2（４・５月）'!Z912="ベア加算"),"",X910*VLOOKUP(N910,【参考】数式用!$AD$2:$AH$37,MATCH(W910,【参考】数式用!$K$4:$N$4,0)+1,0)),"")</f>
        <v/>
      </c>
      <c r="Z910" s="992"/>
      <c r="AA910" s="54"/>
      <c r="AB910" s="464"/>
      <c r="AC910" s="340" t="str">
        <f>IFERROR(IF(AND('別紙様式3-2（４・５月）'!O912="",W910&lt;&gt;"",W910&lt;&gt;"―"),X910,X910*VLOOKUP(AG910,【参考】数式用4!$EY$3:$GF$106,MATCH(N910,【参考】数式用4!$EY$2:$GF$2,0))),"")</f>
        <v/>
      </c>
      <c r="AD910" s="462" t="str">
        <f t="shared" si="26"/>
        <v/>
      </c>
      <c r="AE910" s="420" t="str">
        <f t="shared" si="27"/>
        <v/>
      </c>
      <c r="AF910" s="333" t="str">
        <f>IF(O910="","",'別紙様式3-2（４・５月）'!O912&amp;'別紙様式3-2（４・５月）'!P912&amp;'別紙様式3-2（４・５月）'!Q912&amp;"から"&amp;O910)</f>
        <v/>
      </c>
      <c r="AG910" s="333" t="str">
        <f>IF(OR(W910="",W910="―"),"",'別紙様式3-2（４・５月）'!O912&amp;'別紙様式3-2（４・５月）'!P912&amp;'別紙様式3-2（４・５月）'!Q912&amp;"から"&amp;W910)</f>
        <v/>
      </c>
      <c r="AH910" s="306"/>
      <c r="AI910" s="306"/>
      <c r="AJ910" s="306"/>
      <c r="AK910" s="306"/>
      <c r="AL910" s="306"/>
      <c r="AM910" s="306"/>
      <c r="AN910" s="306"/>
      <c r="AO910" s="306"/>
    </row>
    <row r="911" spans="1:41" customFormat="1" ht="25" customHeight="1">
      <c r="A911" s="334">
        <v>890</v>
      </c>
      <c r="B911" s="909" t="str">
        <f>IF(基本情報入力シート!C950="","",基本情報入力シート!C950)</f>
        <v/>
      </c>
      <c r="C911" s="909"/>
      <c r="D911" s="909"/>
      <c r="E911" s="909"/>
      <c r="F911" s="909"/>
      <c r="G911" s="909"/>
      <c r="H911" s="909"/>
      <c r="I911" s="909"/>
      <c r="J911" s="325" t="str">
        <f>IF(基本情報入力シート!M950="","",基本情報入力シート!M950)</f>
        <v/>
      </c>
      <c r="K911" s="325" t="str">
        <f>IF(基本情報入力シート!R950="","",基本情報入力シート!R950)</f>
        <v/>
      </c>
      <c r="L911" s="325" t="str">
        <f>IF(基本情報入力シート!W950="","",基本情報入力シート!W950)</f>
        <v/>
      </c>
      <c r="M911" s="335" t="str">
        <f>IF(基本情報入力シート!X950="","",基本情報入力シート!X950)</f>
        <v/>
      </c>
      <c r="N911" s="339" t="str">
        <f>IF(基本情報入力シート!Y950="","",基本情報入力シート!Y950)</f>
        <v/>
      </c>
      <c r="O911" s="44"/>
      <c r="P911" s="1011"/>
      <c r="Q911" s="1011"/>
      <c r="R911" s="475" t="str">
        <f>IFERROR(IF(OR('別紙様式3-2（４・５月）'!Z913="ベア加算",'別紙様式3-2（４・５月）'!R913=""),"",P911*VLOOKUP(N911,【参考】数式用!$AD$2:$AH$37,MATCH(O911,【参考】数式用!$K$4:$N$4,0)+1,0)),"")</f>
        <v/>
      </c>
      <c r="S911" s="54"/>
      <c r="T911" s="1011"/>
      <c r="U911" s="1011"/>
      <c r="V911" s="483" t="str">
        <f>IFERROR(IF(AND('別紙様式3-2（４・５月）'!O913="",O911&lt;&gt;""),P911,P911*VLOOKUP(AF911,【参考】数式用4!$EY$3:$GF$106,MATCH(N911,【参考】数式用4!$EY$2:$GF$2,0))),"")</f>
        <v/>
      </c>
      <c r="W911" s="44"/>
      <c r="X911" s="464"/>
      <c r="Y911" s="992" t="str">
        <f>IFERROR(IF(OR('別紙様式3-2（４・５月）'!R913="",'別紙様式3-2（４・５月）'!Z913="ベア加算"),"",X911*VLOOKUP(N911,【参考】数式用!$AD$2:$AH$37,MATCH(W911,【参考】数式用!$K$4:$N$4,0)+1,0)),"")</f>
        <v/>
      </c>
      <c r="Z911" s="992"/>
      <c r="AA911" s="54"/>
      <c r="AB911" s="464"/>
      <c r="AC911" s="340" t="str">
        <f>IFERROR(IF(AND('別紙様式3-2（４・５月）'!O913="",W911&lt;&gt;"",W911&lt;&gt;"―"),X911,X911*VLOOKUP(AG911,【参考】数式用4!$EY$3:$GF$106,MATCH(N911,【参考】数式用4!$EY$2:$GF$2,0))),"")</f>
        <v/>
      </c>
      <c r="AD911" s="462" t="str">
        <f t="shared" ref="AD911:AD974" si="28">IF(OR(O911="新加算Ⅰ",O911="新加算Ⅱ",O911="新加算Ⅴ（１）",O911="新加算Ⅴ（２）",O911="新加算Ⅴ（３）",O911="新加算Ⅴ（４）",O911="新加算Ⅴ（５）",O911="新加算Ⅴ（６）",O911="新加算Ⅴ（７）",O911="新加算Ⅴ（９）",O911="新加算Ⅴ（10）",O911="新加算Ⅴ（12）"),1,"")</f>
        <v/>
      </c>
      <c r="AE911" s="420" t="str">
        <f t="shared" ref="AE911:AE974" si="29">IF(OR(W911="新加算Ⅰ",W911="新加算Ⅱ"),1,"")</f>
        <v/>
      </c>
      <c r="AF911" s="333" t="str">
        <f>IF(O911="","",'別紙様式3-2（４・５月）'!O913&amp;'別紙様式3-2（４・５月）'!P913&amp;'別紙様式3-2（４・５月）'!Q913&amp;"から"&amp;O911)</f>
        <v/>
      </c>
      <c r="AG911" s="333" t="str">
        <f>IF(OR(W911="",W911="―"),"",'別紙様式3-2（４・５月）'!O913&amp;'別紙様式3-2（４・５月）'!P913&amp;'別紙様式3-2（４・５月）'!Q913&amp;"から"&amp;W911)</f>
        <v/>
      </c>
      <c r="AH911" s="306"/>
      <c r="AI911" s="306"/>
      <c r="AJ911" s="306"/>
      <c r="AK911" s="306"/>
      <c r="AL911" s="306"/>
      <c r="AM911" s="306"/>
      <c r="AN911" s="306"/>
      <c r="AO911" s="306"/>
    </row>
    <row r="912" spans="1:41" customFormat="1" ht="25" customHeight="1">
      <c r="A912" s="334">
        <v>891</v>
      </c>
      <c r="B912" s="909" t="str">
        <f>IF(基本情報入力シート!C951="","",基本情報入力シート!C951)</f>
        <v/>
      </c>
      <c r="C912" s="909"/>
      <c r="D912" s="909"/>
      <c r="E912" s="909"/>
      <c r="F912" s="909"/>
      <c r="G912" s="909"/>
      <c r="H912" s="909"/>
      <c r="I912" s="909"/>
      <c r="J912" s="325" t="str">
        <f>IF(基本情報入力シート!M951="","",基本情報入力シート!M951)</f>
        <v/>
      </c>
      <c r="K912" s="325" t="str">
        <f>IF(基本情報入力シート!R951="","",基本情報入力シート!R951)</f>
        <v/>
      </c>
      <c r="L912" s="325" t="str">
        <f>IF(基本情報入力シート!W951="","",基本情報入力シート!W951)</f>
        <v/>
      </c>
      <c r="M912" s="335" t="str">
        <f>IF(基本情報入力シート!X951="","",基本情報入力シート!X951)</f>
        <v/>
      </c>
      <c r="N912" s="339" t="str">
        <f>IF(基本情報入力シート!Y951="","",基本情報入力シート!Y951)</f>
        <v/>
      </c>
      <c r="O912" s="44"/>
      <c r="P912" s="1011"/>
      <c r="Q912" s="1011"/>
      <c r="R912" s="475" t="str">
        <f>IFERROR(IF(OR('別紙様式3-2（４・５月）'!Z914="ベア加算",'別紙様式3-2（４・５月）'!R914=""),"",P912*VLOOKUP(N912,【参考】数式用!$AD$2:$AH$37,MATCH(O912,【参考】数式用!$K$4:$N$4,0)+1,0)),"")</f>
        <v/>
      </c>
      <c r="S912" s="54"/>
      <c r="T912" s="1011"/>
      <c r="U912" s="1011"/>
      <c r="V912" s="483" t="str">
        <f>IFERROR(IF(AND('別紙様式3-2（４・５月）'!O914="",O912&lt;&gt;""),P912,P912*VLOOKUP(AF912,【参考】数式用4!$EY$3:$GF$106,MATCH(N912,【参考】数式用4!$EY$2:$GF$2,0))),"")</f>
        <v/>
      </c>
      <c r="W912" s="44"/>
      <c r="X912" s="464"/>
      <c r="Y912" s="992" t="str">
        <f>IFERROR(IF(OR('別紙様式3-2（４・５月）'!R914="",'別紙様式3-2（４・５月）'!Z914="ベア加算"),"",X912*VLOOKUP(N912,【参考】数式用!$AD$2:$AH$37,MATCH(W912,【参考】数式用!$K$4:$N$4,0)+1,0)),"")</f>
        <v/>
      </c>
      <c r="Z912" s="992"/>
      <c r="AA912" s="54"/>
      <c r="AB912" s="464"/>
      <c r="AC912" s="340" t="str">
        <f>IFERROR(IF(AND('別紙様式3-2（４・５月）'!O914="",W912&lt;&gt;"",W912&lt;&gt;"―"),X912,X912*VLOOKUP(AG912,【参考】数式用4!$EY$3:$GF$106,MATCH(N912,【参考】数式用4!$EY$2:$GF$2,0))),"")</f>
        <v/>
      </c>
      <c r="AD912" s="462" t="str">
        <f t="shared" si="28"/>
        <v/>
      </c>
      <c r="AE912" s="420" t="str">
        <f t="shared" si="29"/>
        <v/>
      </c>
      <c r="AF912" s="333" t="str">
        <f>IF(O912="","",'別紙様式3-2（４・５月）'!O914&amp;'別紙様式3-2（４・５月）'!P914&amp;'別紙様式3-2（４・５月）'!Q914&amp;"から"&amp;O912)</f>
        <v/>
      </c>
      <c r="AG912" s="333" t="str">
        <f>IF(OR(W912="",W912="―"),"",'別紙様式3-2（４・５月）'!O914&amp;'別紙様式3-2（４・５月）'!P914&amp;'別紙様式3-2（４・５月）'!Q914&amp;"から"&amp;W912)</f>
        <v/>
      </c>
      <c r="AH912" s="306"/>
      <c r="AI912" s="306"/>
      <c r="AJ912" s="306"/>
      <c r="AK912" s="306"/>
      <c r="AL912" s="306"/>
      <c r="AM912" s="306"/>
      <c r="AN912" s="306"/>
      <c r="AO912" s="306"/>
    </row>
    <row r="913" spans="1:41" customFormat="1" ht="25" customHeight="1">
      <c r="A913" s="334">
        <v>892</v>
      </c>
      <c r="B913" s="909" t="str">
        <f>IF(基本情報入力シート!C952="","",基本情報入力シート!C952)</f>
        <v/>
      </c>
      <c r="C913" s="909"/>
      <c r="D913" s="909"/>
      <c r="E913" s="909"/>
      <c r="F913" s="909"/>
      <c r="G913" s="909"/>
      <c r="H913" s="909"/>
      <c r="I913" s="909"/>
      <c r="J913" s="325" t="str">
        <f>IF(基本情報入力シート!M952="","",基本情報入力シート!M952)</f>
        <v/>
      </c>
      <c r="K913" s="325" t="str">
        <f>IF(基本情報入力シート!R952="","",基本情報入力シート!R952)</f>
        <v/>
      </c>
      <c r="L913" s="325" t="str">
        <f>IF(基本情報入力シート!W952="","",基本情報入力シート!W952)</f>
        <v/>
      </c>
      <c r="M913" s="335" t="str">
        <f>IF(基本情報入力シート!X952="","",基本情報入力シート!X952)</f>
        <v/>
      </c>
      <c r="N913" s="339" t="str">
        <f>IF(基本情報入力シート!Y952="","",基本情報入力シート!Y952)</f>
        <v/>
      </c>
      <c r="O913" s="44"/>
      <c r="P913" s="1011"/>
      <c r="Q913" s="1011"/>
      <c r="R913" s="475" t="str">
        <f>IFERROR(IF(OR('別紙様式3-2（４・５月）'!Z915="ベア加算",'別紙様式3-2（４・５月）'!R915=""),"",P913*VLOOKUP(N913,【参考】数式用!$AD$2:$AH$37,MATCH(O913,【参考】数式用!$K$4:$N$4,0)+1,0)),"")</f>
        <v/>
      </c>
      <c r="S913" s="54"/>
      <c r="T913" s="1011"/>
      <c r="U913" s="1011"/>
      <c r="V913" s="483" t="str">
        <f>IFERROR(IF(AND('別紙様式3-2（４・５月）'!O915="",O913&lt;&gt;""),P913,P913*VLOOKUP(AF913,【参考】数式用4!$EY$3:$GF$106,MATCH(N913,【参考】数式用4!$EY$2:$GF$2,0))),"")</f>
        <v/>
      </c>
      <c r="W913" s="44"/>
      <c r="X913" s="464"/>
      <c r="Y913" s="992" t="str">
        <f>IFERROR(IF(OR('別紙様式3-2（４・５月）'!R915="",'別紙様式3-2（４・５月）'!Z915="ベア加算"),"",X913*VLOOKUP(N913,【参考】数式用!$AD$2:$AH$37,MATCH(W913,【参考】数式用!$K$4:$N$4,0)+1,0)),"")</f>
        <v/>
      </c>
      <c r="Z913" s="992"/>
      <c r="AA913" s="54"/>
      <c r="AB913" s="464"/>
      <c r="AC913" s="340" t="str">
        <f>IFERROR(IF(AND('別紙様式3-2（４・５月）'!O915="",W913&lt;&gt;"",W913&lt;&gt;"―"),X913,X913*VLOOKUP(AG913,【参考】数式用4!$EY$3:$GF$106,MATCH(N913,【参考】数式用4!$EY$2:$GF$2,0))),"")</f>
        <v/>
      </c>
      <c r="AD913" s="462" t="str">
        <f t="shared" si="28"/>
        <v/>
      </c>
      <c r="AE913" s="420" t="str">
        <f t="shared" si="29"/>
        <v/>
      </c>
      <c r="AF913" s="333" t="str">
        <f>IF(O913="","",'別紙様式3-2（４・５月）'!O915&amp;'別紙様式3-2（４・５月）'!P915&amp;'別紙様式3-2（４・５月）'!Q915&amp;"から"&amp;O913)</f>
        <v/>
      </c>
      <c r="AG913" s="333" t="str">
        <f>IF(OR(W913="",W913="―"),"",'別紙様式3-2（４・５月）'!O915&amp;'別紙様式3-2（４・５月）'!P915&amp;'別紙様式3-2（４・５月）'!Q915&amp;"から"&amp;W913)</f>
        <v/>
      </c>
      <c r="AH913" s="306"/>
      <c r="AI913" s="306"/>
      <c r="AJ913" s="306"/>
      <c r="AK913" s="306"/>
      <c r="AL913" s="306"/>
      <c r="AM913" s="306"/>
      <c r="AN913" s="306"/>
      <c r="AO913" s="306"/>
    </row>
    <row r="914" spans="1:41" s="324" customFormat="1" ht="25" customHeight="1">
      <c r="A914" s="469" t="s">
        <v>292</v>
      </c>
      <c r="B914" s="909" t="str">
        <f>IF(基本情報入力シート!C953="","",基本情報入力シート!C953)</f>
        <v/>
      </c>
      <c r="C914" s="909"/>
      <c r="D914" s="909"/>
      <c r="E914" s="909"/>
      <c r="F914" s="909"/>
      <c r="G914" s="909"/>
      <c r="H914" s="909"/>
      <c r="I914" s="909"/>
      <c r="J914" s="325" t="str">
        <f>IF(基本情報入力シート!M953="","",基本情報入力シート!M953)</f>
        <v/>
      </c>
      <c r="K914" s="325" t="str">
        <f>IF(基本情報入力シート!R953="","",基本情報入力シート!R953)</f>
        <v/>
      </c>
      <c r="L914" s="325" t="str">
        <f>IF(基本情報入力シート!W953="","",基本情報入力シート!W953)</f>
        <v/>
      </c>
      <c r="M914" s="335" t="str">
        <f>IF(基本情報入力シート!X953="","",基本情報入力シート!X953)</f>
        <v/>
      </c>
      <c r="N914" s="339" t="str">
        <f>IF(基本情報入力シート!Y953="","",基本情報入力シート!Y953)</f>
        <v/>
      </c>
      <c r="O914" s="44"/>
      <c r="P914" s="1011"/>
      <c r="Q914" s="1011"/>
      <c r="R914" s="475" t="str">
        <f>IFERROR(IF(OR('別紙様式3-2（４・５月）'!Z916="ベア加算",'別紙様式3-2（４・５月）'!R916=""),"",P914*VLOOKUP(N914,【参考】数式用!$AD$2:$AH$37,MATCH(O914,【参考】数式用!$K$4:$N$4,0)+1,0)),"")</f>
        <v/>
      </c>
      <c r="S914" s="54"/>
      <c r="T914" s="1011"/>
      <c r="U914" s="1011"/>
      <c r="V914" s="483" t="str">
        <f>IFERROR(IF(AND('別紙様式3-2（４・５月）'!O916="",O914&lt;&gt;""),P914,P914*VLOOKUP(AF914,【参考】数式用4!$EY$3:$GF$106,MATCH(N914,【参考】数式用4!$EY$2:$GF$2,0))),"")</f>
        <v/>
      </c>
      <c r="W914" s="44"/>
      <c r="X914" s="464"/>
      <c r="Y914" s="992" t="str">
        <f>IFERROR(IF(OR('別紙様式3-2（４・５月）'!R916="",'別紙様式3-2（４・５月）'!Z916="ベア加算"),"",X914*VLOOKUP(N914,【参考】数式用!$AD$2:$AH$37,MATCH(W914,【参考】数式用!$K$4:$N$4,0)+1,0)),"")</f>
        <v/>
      </c>
      <c r="Z914" s="992"/>
      <c r="AA914" s="54"/>
      <c r="AB914" s="464"/>
      <c r="AC914" s="340" t="str">
        <f>IFERROR(IF(AND('別紙様式3-2（４・５月）'!O916="",W914&lt;&gt;"",W914&lt;&gt;"―"),X914,X914*VLOOKUP(AG914,【参考】数式用4!$EY$3:$GF$106,MATCH(N914,【参考】数式用4!$EY$2:$GF$2,0))),"")</f>
        <v/>
      </c>
      <c r="AD914" s="462" t="str">
        <f t="shared" si="28"/>
        <v/>
      </c>
      <c r="AE914" s="420" t="str">
        <f t="shared" si="29"/>
        <v/>
      </c>
      <c r="AF914" s="419" t="str">
        <f>IF(O914="","",'別紙様式3-2（４・５月）'!O916&amp;'別紙様式3-2（４・５月）'!P916&amp;'別紙様式3-2（４・５月）'!Q916&amp;"から"&amp;O914)</f>
        <v/>
      </c>
      <c r="AG914" s="333" t="str">
        <f>IF(OR(W914="",W914="―"),"",'別紙様式3-2（４・５月）'!O916&amp;'別紙様式3-2（４・５月）'!P916&amp;'別紙様式3-2（４・５月）'!Q916&amp;"から"&amp;W914)</f>
        <v/>
      </c>
    </row>
    <row r="915" spans="1:41" ht="25" customHeight="1">
      <c r="A915" s="334">
        <v>893</v>
      </c>
      <c r="B915" s="909" t="str">
        <f>IF(基本情報入力シート!C954="","",基本情報入力シート!C954)</f>
        <v/>
      </c>
      <c r="C915" s="909"/>
      <c r="D915" s="909"/>
      <c r="E915" s="909"/>
      <c r="F915" s="909"/>
      <c r="G915" s="909"/>
      <c r="H915" s="909"/>
      <c r="I915" s="909"/>
      <c r="J915" s="325" t="str">
        <f>IF(基本情報入力シート!M954="","",基本情報入力シート!M954)</f>
        <v/>
      </c>
      <c r="K915" s="325" t="str">
        <f>IF(基本情報入力シート!R954="","",基本情報入力シート!R954)</f>
        <v/>
      </c>
      <c r="L915" s="325" t="str">
        <f>IF(基本情報入力シート!W954="","",基本情報入力シート!W954)</f>
        <v/>
      </c>
      <c r="M915" s="335" t="str">
        <f>IF(基本情報入力シート!X954="","",基本情報入力シート!X954)</f>
        <v/>
      </c>
      <c r="N915" s="339" t="str">
        <f>IF(基本情報入力シート!Y954="","",基本情報入力シート!Y954)</f>
        <v/>
      </c>
      <c r="O915" s="44"/>
      <c r="P915" s="1011"/>
      <c r="Q915" s="1011"/>
      <c r="R915" s="475" t="str">
        <f>IFERROR(IF(OR('別紙様式3-2（４・５月）'!Z917="ベア加算",'別紙様式3-2（４・５月）'!R917=""),"",P915*VLOOKUP(N915,【参考】数式用!$AD$2:$AH$37,MATCH(O915,【参考】数式用!$K$4:$N$4,0)+1,0)),"")</f>
        <v/>
      </c>
      <c r="S915" s="54"/>
      <c r="T915" s="1011"/>
      <c r="U915" s="1011"/>
      <c r="V915" s="483" t="str">
        <f>IFERROR(IF(AND('別紙様式3-2（４・５月）'!O917="",O915&lt;&gt;""),P915,P915*VLOOKUP(AF915,【参考】数式用4!$EY$3:$GF$106,MATCH(N915,【参考】数式用4!$EY$2:$GF$2,0))),"")</f>
        <v/>
      </c>
      <c r="W915" s="44"/>
      <c r="X915" s="464"/>
      <c r="Y915" s="992" t="str">
        <f>IFERROR(IF(OR('別紙様式3-2（４・５月）'!R917="",'別紙様式3-2（４・５月）'!Z917="ベア加算"),"",X915*VLOOKUP(N915,【参考】数式用!$AD$2:$AH$37,MATCH(W915,【参考】数式用!$K$4:$N$4,0)+1,0)),"")</f>
        <v/>
      </c>
      <c r="Z915" s="992"/>
      <c r="AA915" s="54"/>
      <c r="AB915" s="464"/>
      <c r="AC915" s="340" t="str">
        <f>IFERROR(IF(AND('別紙様式3-2（４・５月）'!O917="",W915&lt;&gt;"",W915&lt;&gt;"―"),X915,X915*VLOOKUP(AG915,【参考】数式用4!$EY$3:$GF$106,MATCH(N915,【参考】数式用4!$EY$2:$GF$2,0))),"")</f>
        <v/>
      </c>
      <c r="AD915" s="462" t="str">
        <f t="shared" si="28"/>
        <v/>
      </c>
      <c r="AE915" s="420" t="str">
        <f t="shared" si="29"/>
        <v/>
      </c>
      <c r="AF915" s="419" t="str">
        <f>IF(O915="","",'別紙様式3-2（４・５月）'!O917&amp;'別紙様式3-2（４・５月）'!P917&amp;'別紙様式3-2（４・５月）'!Q917&amp;"から"&amp;O915)</f>
        <v/>
      </c>
      <c r="AG915" s="333" t="str">
        <f>IF(OR(W915="",W915="―"),"",'別紙様式3-2（４・５月）'!O917&amp;'別紙様式3-2（４・５月）'!P917&amp;'別紙様式3-2（４・５月）'!Q917&amp;"から"&amp;W915)</f>
        <v/>
      </c>
    </row>
    <row r="916" spans="1:41" ht="25" customHeight="1">
      <c r="A916" s="334">
        <v>894</v>
      </c>
      <c r="B916" s="909" t="str">
        <f>IF(基本情報入力シート!C955="","",基本情報入力シート!C955)</f>
        <v/>
      </c>
      <c r="C916" s="909"/>
      <c r="D916" s="909"/>
      <c r="E916" s="909"/>
      <c r="F916" s="909"/>
      <c r="G916" s="909"/>
      <c r="H916" s="909"/>
      <c r="I916" s="909"/>
      <c r="J916" s="325" t="str">
        <f>IF(基本情報入力シート!M955="","",基本情報入力シート!M955)</f>
        <v/>
      </c>
      <c r="K916" s="325" t="str">
        <f>IF(基本情報入力シート!R955="","",基本情報入力シート!R955)</f>
        <v/>
      </c>
      <c r="L916" s="325" t="str">
        <f>IF(基本情報入力シート!W955="","",基本情報入力シート!W955)</f>
        <v/>
      </c>
      <c r="M916" s="335" t="str">
        <f>IF(基本情報入力シート!X955="","",基本情報入力シート!X955)</f>
        <v/>
      </c>
      <c r="N916" s="339" t="str">
        <f>IF(基本情報入力シート!Y955="","",基本情報入力シート!Y955)</f>
        <v/>
      </c>
      <c r="O916" s="44"/>
      <c r="P916" s="1011"/>
      <c r="Q916" s="1011"/>
      <c r="R916" s="475" t="str">
        <f>IFERROR(IF(OR('別紙様式3-2（４・５月）'!Z918="ベア加算",'別紙様式3-2（４・５月）'!R918=""),"",P916*VLOOKUP(N916,【参考】数式用!$AD$2:$AH$37,MATCH(O916,【参考】数式用!$K$4:$N$4,0)+1,0)),"")</f>
        <v/>
      </c>
      <c r="S916" s="54"/>
      <c r="T916" s="1011"/>
      <c r="U916" s="1011"/>
      <c r="V916" s="483" t="str">
        <f>IFERROR(IF(AND('別紙様式3-2（４・５月）'!O918="",O916&lt;&gt;""),P916,P916*VLOOKUP(AF916,【参考】数式用4!$EY$3:$GF$106,MATCH(N916,【参考】数式用4!$EY$2:$GF$2,0))),"")</f>
        <v/>
      </c>
      <c r="W916" s="44"/>
      <c r="X916" s="464"/>
      <c r="Y916" s="992" t="str">
        <f>IFERROR(IF(OR('別紙様式3-2（４・５月）'!R918="",'別紙様式3-2（４・５月）'!Z918="ベア加算"),"",X916*VLOOKUP(N916,【参考】数式用!$AD$2:$AH$37,MATCH(W916,【参考】数式用!$K$4:$N$4,0)+1,0)),"")</f>
        <v/>
      </c>
      <c r="Z916" s="992"/>
      <c r="AA916" s="54"/>
      <c r="AB916" s="464"/>
      <c r="AC916" s="340" t="str">
        <f>IFERROR(IF(AND('別紙様式3-2（４・５月）'!O918="",W916&lt;&gt;"",W916&lt;&gt;"―"),X916,X916*VLOOKUP(AG916,【参考】数式用4!$EY$3:$GF$106,MATCH(N916,【参考】数式用4!$EY$2:$GF$2,0))),"")</f>
        <v/>
      </c>
      <c r="AD916" s="462" t="str">
        <f t="shared" si="28"/>
        <v/>
      </c>
      <c r="AE916" s="420" t="str">
        <f t="shared" si="29"/>
        <v/>
      </c>
      <c r="AF916" s="419" t="str">
        <f>IF(O916="","",'別紙様式3-2（４・５月）'!O918&amp;'別紙様式3-2（４・５月）'!P918&amp;'別紙様式3-2（４・５月）'!Q918&amp;"から"&amp;O916)</f>
        <v/>
      </c>
      <c r="AG916" s="333" t="str">
        <f>IF(OR(W916="",W916="―"),"",'別紙様式3-2（４・５月）'!O918&amp;'別紙様式3-2（４・５月）'!P918&amp;'別紙様式3-2（４・５月）'!Q918&amp;"から"&amp;W916)</f>
        <v/>
      </c>
    </row>
    <row r="917" spans="1:41" ht="25" customHeight="1">
      <c r="A917" s="334">
        <v>895</v>
      </c>
      <c r="B917" s="909" t="str">
        <f>IF(基本情報入力シート!C956="","",基本情報入力シート!C956)</f>
        <v/>
      </c>
      <c r="C917" s="909"/>
      <c r="D917" s="909"/>
      <c r="E917" s="909"/>
      <c r="F917" s="909"/>
      <c r="G917" s="909"/>
      <c r="H917" s="909"/>
      <c r="I917" s="909"/>
      <c r="J917" s="325" t="str">
        <f>IF(基本情報入力シート!M956="","",基本情報入力シート!M956)</f>
        <v/>
      </c>
      <c r="K917" s="325" t="str">
        <f>IF(基本情報入力シート!R956="","",基本情報入力シート!R956)</f>
        <v/>
      </c>
      <c r="L917" s="325" t="str">
        <f>IF(基本情報入力シート!W956="","",基本情報入力シート!W956)</f>
        <v/>
      </c>
      <c r="M917" s="335" t="str">
        <f>IF(基本情報入力シート!X956="","",基本情報入力シート!X956)</f>
        <v/>
      </c>
      <c r="N917" s="339" t="str">
        <f>IF(基本情報入力シート!Y956="","",基本情報入力シート!Y956)</f>
        <v/>
      </c>
      <c r="O917" s="44"/>
      <c r="P917" s="1011"/>
      <c r="Q917" s="1011"/>
      <c r="R917" s="475" t="str">
        <f>IFERROR(IF(OR('別紙様式3-2（４・５月）'!Z919="ベア加算",'別紙様式3-2（４・５月）'!R919=""),"",P917*VLOOKUP(N917,【参考】数式用!$AD$2:$AH$37,MATCH(O917,【参考】数式用!$K$4:$N$4,0)+1,0)),"")</f>
        <v/>
      </c>
      <c r="S917" s="54"/>
      <c r="T917" s="1011"/>
      <c r="U917" s="1011"/>
      <c r="V917" s="483" t="str">
        <f>IFERROR(IF(AND('別紙様式3-2（４・５月）'!O919="",O917&lt;&gt;""),P917,P917*VLOOKUP(AF917,【参考】数式用4!$EY$3:$GF$106,MATCH(N917,【参考】数式用4!$EY$2:$GF$2,0))),"")</f>
        <v/>
      </c>
      <c r="W917" s="44"/>
      <c r="X917" s="464"/>
      <c r="Y917" s="992" t="str">
        <f>IFERROR(IF(OR('別紙様式3-2（４・５月）'!R919="",'別紙様式3-2（４・５月）'!Z919="ベア加算"),"",X917*VLOOKUP(N917,【参考】数式用!$AD$2:$AH$37,MATCH(W917,【参考】数式用!$K$4:$N$4,0)+1,0)),"")</f>
        <v/>
      </c>
      <c r="Z917" s="992"/>
      <c r="AA917" s="54"/>
      <c r="AB917" s="464"/>
      <c r="AC917" s="340" t="str">
        <f>IFERROR(IF(AND('別紙様式3-2（４・５月）'!O919="",W917&lt;&gt;"",W917&lt;&gt;"―"),X917,X917*VLOOKUP(AG917,【参考】数式用4!$EY$3:$GF$106,MATCH(N917,【参考】数式用4!$EY$2:$GF$2,0))),"")</f>
        <v/>
      </c>
      <c r="AD917" s="462" t="str">
        <f t="shared" si="28"/>
        <v/>
      </c>
      <c r="AE917" s="420" t="str">
        <f t="shared" si="29"/>
        <v/>
      </c>
      <c r="AF917" s="333" t="str">
        <f>IF(O917="","",'別紙様式3-2（４・５月）'!O919&amp;'別紙様式3-2（４・５月）'!P919&amp;'別紙様式3-2（４・５月）'!Q919&amp;"から"&amp;O917)</f>
        <v/>
      </c>
      <c r="AG917" s="333" t="str">
        <f>IF(OR(W917="",W917="―"),"",'別紙様式3-2（４・５月）'!O919&amp;'別紙様式3-2（４・５月）'!P919&amp;'別紙様式3-2（４・５月）'!Q919&amp;"から"&amp;W917)</f>
        <v/>
      </c>
    </row>
    <row r="918" spans="1:41" ht="25" customHeight="1">
      <c r="A918" s="334">
        <v>896</v>
      </c>
      <c r="B918" s="909" t="str">
        <f>IF(基本情報入力シート!C957="","",基本情報入力シート!C957)</f>
        <v/>
      </c>
      <c r="C918" s="909"/>
      <c r="D918" s="909"/>
      <c r="E918" s="909"/>
      <c r="F918" s="909"/>
      <c r="G918" s="909"/>
      <c r="H918" s="909"/>
      <c r="I918" s="909"/>
      <c r="J918" s="325" t="str">
        <f>IF(基本情報入力シート!M957="","",基本情報入力シート!M957)</f>
        <v/>
      </c>
      <c r="K918" s="325" t="str">
        <f>IF(基本情報入力シート!R957="","",基本情報入力シート!R957)</f>
        <v/>
      </c>
      <c r="L918" s="325" t="str">
        <f>IF(基本情報入力シート!W957="","",基本情報入力シート!W957)</f>
        <v/>
      </c>
      <c r="M918" s="335" t="str">
        <f>IF(基本情報入力シート!X957="","",基本情報入力シート!X957)</f>
        <v/>
      </c>
      <c r="N918" s="339" t="str">
        <f>IF(基本情報入力シート!Y957="","",基本情報入力シート!Y957)</f>
        <v/>
      </c>
      <c r="O918" s="44"/>
      <c r="P918" s="1011"/>
      <c r="Q918" s="1011"/>
      <c r="R918" s="475" t="str">
        <f>IFERROR(IF(OR('別紙様式3-2（４・５月）'!Z920="ベア加算",'別紙様式3-2（４・５月）'!R920=""),"",P918*VLOOKUP(N918,【参考】数式用!$AD$2:$AH$37,MATCH(O918,【参考】数式用!$K$4:$N$4,0)+1,0)),"")</f>
        <v/>
      </c>
      <c r="S918" s="54"/>
      <c r="T918" s="1011"/>
      <c r="U918" s="1011"/>
      <c r="V918" s="483" t="str">
        <f>IFERROR(IF(AND('別紙様式3-2（４・５月）'!O920="",O918&lt;&gt;""),P918,P918*VLOOKUP(AF918,【参考】数式用4!$EY$3:$GF$106,MATCH(N918,【参考】数式用4!$EY$2:$GF$2,0))),"")</f>
        <v/>
      </c>
      <c r="W918" s="44"/>
      <c r="X918" s="464"/>
      <c r="Y918" s="992" t="str">
        <f>IFERROR(IF(OR('別紙様式3-2（４・５月）'!R920="",'別紙様式3-2（４・５月）'!Z920="ベア加算"),"",X918*VLOOKUP(N918,【参考】数式用!$AD$2:$AH$37,MATCH(W918,【参考】数式用!$K$4:$N$4,0)+1,0)),"")</f>
        <v/>
      </c>
      <c r="Z918" s="992"/>
      <c r="AA918" s="54"/>
      <c r="AB918" s="464"/>
      <c r="AC918" s="340" t="str">
        <f>IFERROR(IF(AND('別紙様式3-2（４・５月）'!O920="",W918&lt;&gt;"",W918&lt;&gt;"―"),X918,X918*VLOOKUP(AG918,【参考】数式用4!$EY$3:$GF$106,MATCH(N918,【参考】数式用4!$EY$2:$GF$2,0))),"")</f>
        <v/>
      </c>
      <c r="AD918" s="462" t="str">
        <f t="shared" si="28"/>
        <v/>
      </c>
      <c r="AE918" s="420" t="str">
        <f t="shared" si="29"/>
        <v/>
      </c>
      <c r="AF918" s="333" t="str">
        <f>IF(O918="","",'別紙様式3-2（４・５月）'!O920&amp;'別紙様式3-2（４・５月）'!P920&amp;'別紙様式3-2（４・５月）'!Q920&amp;"から"&amp;O918)</f>
        <v/>
      </c>
      <c r="AG918" s="333" t="str">
        <f>IF(OR(W918="",W918="―"),"",'別紙様式3-2（４・５月）'!O920&amp;'別紙様式3-2（４・５月）'!P920&amp;'別紙様式3-2（４・５月）'!Q920&amp;"から"&amp;W918)</f>
        <v/>
      </c>
    </row>
    <row r="919" spans="1:41" ht="25" customHeight="1">
      <c r="A919" s="334">
        <v>897</v>
      </c>
      <c r="B919" s="909" t="str">
        <f>IF(基本情報入力シート!C958="","",基本情報入力シート!C958)</f>
        <v/>
      </c>
      <c r="C919" s="909"/>
      <c r="D919" s="909"/>
      <c r="E919" s="909"/>
      <c r="F919" s="909"/>
      <c r="G919" s="909"/>
      <c r="H919" s="909"/>
      <c r="I919" s="909"/>
      <c r="J919" s="325" t="str">
        <f>IF(基本情報入力シート!M958="","",基本情報入力シート!M958)</f>
        <v/>
      </c>
      <c r="K919" s="325" t="str">
        <f>IF(基本情報入力シート!R958="","",基本情報入力シート!R958)</f>
        <v/>
      </c>
      <c r="L919" s="325" t="str">
        <f>IF(基本情報入力シート!W958="","",基本情報入力シート!W958)</f>
        <v/>
      </c>
      <c r="M919" s="335" t="str">
        <f>IF(基本情報入力シート!X958="","",基本情報入力シート!X958)</f>
        <v/>
      </c>
      <c r="N919" s="339" t="str">
        <f>IF(基本情報入力シート!Y958="","",基本情報入力シート!Y958)</f>
        <v/>
      </c>
      <c r="O919" s="44"/>
      <c r="P919" s="1011"/>
      <c r="Q919" s="1011"/>
      <c r="R919" s="475" t="str">
        <f>IFERROR(IF(OR('別紙様式3-2（４・５月）'!Z921="ベア加算",'別紙様式3-2（４・５月）'!R921=""),"",P919*VLOOKUP(N919,【参考】数式用!$AD$2:$AH$37,MATCH(O919,【参考】数式用!$K$4:$N$4,0)+1,0)),"")</f>
        <v/>
      </c>
      <c r="S919" s="54"/>
      <c r="T919" s="1011"/>
      <c r="U919" s="1011"/>
      <c r="V919" s="483" t="str">
        <f>IFERROR(IF(AND('別紙様式3-2（４・５月）'!O921="",O919&lt;&gt;""),P919,P919*VLOOKUP(AF919,【参考】数式用4!$EY$3:$GF$106,MATCH(N919,【参考】数式用4!$EY$2:$GF$2,0))),"")</f>
        <v/>
      </c>
      <c r="W919" s="44"/>
      <c r="X919" s="464"/>
      <c r="Y919" s="992" t="str">
        <f>IFERROR(IF(OR('別紙様式3-2（４・５月）'!R921="",'別紙様式3-2（４・５月）'!Z921="ベア加算"),"",X919*VLOOKUP(N919,【参考】数式用!$AD$2:$AH$37,MATCH(W919,【参考】数式用!$K$4:$N$4,0)+1,0)),"")</f>
        <v/>
      </c>
      <c r="Z919" s="992"/>
      <c r="AA919" s="54"/>
      <c r="AB919" s="464"/>
      <c r="AC919" s="340" t="str">
        <f>IFERROR(IF(AND('別紙様式3-2（４・５月）'!O921="",W919&lt;&gt;"",W919&lt;&gt;"―"),X919,X919*VLOOKUP(AG919,【参考】数式用4!$EY$3:$GF$106,MATCH(N919,【参考】数式用4!$EY$2:$GF$2,0))),"")</f>
        <v/>
      </c>
      <c r="AD919" s="462" t="str">
        <f t="shared" si="28"/>
        <v/>
      </c>
      <c r="AE919" s="420" t="str">
        <f t="shared" si="29"/>
        <v/>
      </c>
      <c r="AF919" s="333" t="str">
        <f>IF(O919="","",'別紙様式3-2（４・５月）'!O921&amp;'別紙様式3-2（４・５月）'!P921&amp;'別紙様式3-2（４・５月）'!Q921&amp;"から"&amp;O919)</f>
        <v/>
      </c>
      <c r="AG919" s="333" t="str">
        <f>IF(OR(W919="",W919="―"),"",'別紙様式3-2（４・５月）'!O921&amp;'別紙様式3-2（４・５月）'!P921&amp;'別紙様式3-2（４・５月）'!Q921&amp;"から"&amp;W919)</f>
        <v/>
      </c>
    </row>
    <row r="920" spans="1:41" ht="25" customHeight="1">
      <c r="A920" s="334">
        <v>898</v>
      </c>
      <c r="B920" s="909" t="str">
        <f>IF(基本情報入力シート!C959="","",基本情報入力シート!C959)</f>
        <v/>
      </c>
      <c r="C920" s="909"/>
      <c r="D920" s="909"/>
      <c r="E920" s="909"/>
      <c r="F920" s="909"/>
      <c r="G920" s="909"/>
      <c r="H920" s="909"/>
      <c r="I920" s="909"/>
      <c r="J920" s="325" t="str">
        <f>IF(基本情報入力シート!M959="","",基本情報入力シート!M959)</f>
        <v/>
      </c>
      <c r="K920" s="325" t="str">
        <f>IF(基本情報入力シート!R959="","",基本情報入力シート!R959)</f>
        <v/>
      </c>
      <c r="L920" s="325" t="str">
        <f>IF(基本情報入力シート!W959="","",基本情報入力シート!W959)</f>
        <v/>
      </c>
      <c r="M920" s="335" t="str">
        <f>IF(基本情報入力シート!X959="","",基本情報入力シート!X959)</f>
        <v/>
      </c>
      <c r="N920" s="339" t="str">
        <f>IF(基本情報入力シート!Y959="","",基本情報入力シート!Y959)</f>
        <v/>
      </c>
      <c r="O920" s="44"/>
      <c r="P920" s="1011"/>
      <c r="Q920" s="1011"/>
      <c r="R920" s="475" t="str">
        <f>IFERROR(IF(OR('別紙様式3-2（４・５月）'!Z922="ベア加算",'別紙様式3-2（４・５月）'!R922=""),"",P920*VLOOKUP(N920,【参考】数式用!$AD$2:$AH$37,MATCH(O920,【参考】数式用!$K$4:$N$4,0)+1,0)),"")</f>
        <v/>
      </c>
      <c r="S920" s="54"/>
      <c r="T920" s="1011"/>
      <c r="U920" s="1011"/>
      <c r="V920" s="483" t="str">
        <f>IFERROR(IF(AND('別紙様式3-2（４・５月）'!O922="",O920&lt;&gt;""),P920,P920*VLOOKUP(AF920,【参考】数式用4!$EY$3:$GF$106,MATCH(N920,【参考】数式用4!$EY$2:$GF$2,0))),"")</f>
        <v/>
      </c>
      <c r="W920" s="44"/>
      <c r="X920" s="464"/>
      <c r="Y920" s="992" t="str">
        <f>IFERROR(IF(OR('別紙様式3-2（４・５月）'!R922="",'別紙様式3-2（４・５月）'!Z922="ベア加算"),"",X920*VLOOKUP(N920,【参考】数式用!$AD$2:$AH$37,MATCH(W920,【参考】数式用!$K$4:$N$4,0)+1,0)),"")</f>
        <v/>
      </c>
      <c r="Z920" s="992"/>
      <c r="AA920" s="54"/>
      <c r="AB920" s="464"/>
      <c r="AC920" s="340" t="str">
        <f>IFERROR(IF(AND('別紙様式3-2（４・５月）'!O922="",W920&lt;&gt;"",W920&lt;&gt;"―"),X920,X920*VLOOKUP(AG920,【参考】数式用4!$EY$3:$GF$106,MATCH(N920,【参考】数式用4!$EY$2:$GF$2,0))),"")</f>
        <v/>
      </c>
      <c r="AD920" s="462" t="str">
        <f t="shared" si="28"/>
        <v/>
      </c>
      <c r="AE920" s="420" t="str">
        <f t="shared" si="29"/>
        <v/>
      </c>
      <c r="AF920" s="333" t="str">
        <f>IF(O920="","",'別紙様式3-2（４・５月）'!O922&amp;'別紙様式3-2（４・５月）'!P922&amp;'別紙様式3-2（４・５月）'!Q922&amp;"から"&amp;O920)</f>
        <v/>
      </c>
      <c r="AG920" s="333" t="str">
        <f>IF(OR(W920="",W920="―"),"",'別紙様式3-2（４・５月）'!O922&amp;'別紙様式3-2（４・５月）'!P922&amp;'別紙様式3-2（４・５月）'!Q922&amp;"から"&amp;W920)</f>
        <v/>
      </c>
    </row>
    <row r="921" spans="1:41" ht="25" customHeight="1">
      <c r="A921" s="334">
        <v>899</v>
      </c>
      <c r="B921" s="909" t="str">
        <f>IF(基本情報入力シート!C960="","",基本情報入力シート!C960)</f>
        <v/>
      </c>
      <c r="C921" s="909"/>
      <c r="D921" s="909"/>
      <c r="E921" s="909"/>
      <c r="F921" s="909"/>
      <c r="G921" s="909"/>
      <c r="H921" s="909"/>
      <c r="I921" s="909"/>
      <c r="J921" s="325" t="str">
        <f>IF(基本情報入力シート!M960="","",基本情報入力シート!M960)</f>
        <v/>
      </c>
      <c r="K921" s="325" t="str">
        <f>IF(基本情報入力シート!R960="","",基本情報入力シート!R960)</f>
        <v/>
      </c>
      <c r="L921" s="325" t="str">
        <f>IF(基本情報入力シート!W960="","",基本情報入力シート!W960)</f>
        <v/>
      </c>
      <c r="M921" s="335" t="str">
        <f>IF(基本情報入力シート!X960="","",基本情報入力シート!X960)</f>
        <v/>
      </c>
      <c r="N921" s="339" t="str">
        <f>IF(基本情報入力シート!Y960="","",基本情報入力シート!Y960)</f>
        <v/>
      </c>
      <c r="O921" s="44"/>
      <c r="P921" s="1011"/>
      <c r="Q921" s="1011"/>
      <c r="R921" s="475" t="str">
        <f>IFERROR(IF(OR('別紙様式3-2（４・５月）'!Z923="ベア加算",'別紙様式3-2（４・５月）'!R923=""),"",P921*VLOOKUP(N921,【参考】数式用!$AD$2:$AH$37,MATCH(O921,【参考】数式用!$K$4:$N$4,0)+1,0)),"")</f>
        <v/>
      </c>
      <c r="S921" s="54"/>
      <c r="T921" s="1011"/>
      <c r="U921" s="1011"/>
      <c r="V921" s="483" t="str">
        <f>IFERROR(IF(AND('別紙様式3-2（４・５月）'!O923="",O921&lt;&gt;""),P921,P921*VLOOKUP(AF921,【参考】数式用4!$EY$3:$GF$106,MATCH(N921,【参考】数式用4!$EY$2:$GF$2,0))),"")</f>
        <v/>
      </c>
      <c r="W921" s="44"/>
      <c r="X921" s="464"/>
      <c r="Y921" s="992" t="str">
        <f>IFERROR(IF(OR('別紙様式3-2（４・５月）'!R923="",'別紙様式3-2（４・５月）'!Z923="ベア加算"),"",X921*VLOOKUP(N921,【参考】数式用!$AD$2:$AH$37,MATCH(W921,【参考】数式用!$K$4:$N$4,0)+1,0)),"")</f>
        <v/>
      </c>
      <c r="Z921" s="992"/>
      <c r="AA921" s="54"/>
      <c r="AB921" s="464"/>
      <c r="AC921" s="340" t="str">
        <f>IFERROR(IF(AND('別紙様式3-2（４・５月）'!O923="",W921&lt;&gt;"",W921&lt;&gt;"―"),X921,X921*VLOOKUP(AG921,【参考】数式用4!$EY$3:$GF$106,MATCH(N921,【参考】数式用4!$EY$2:$GF$2,0))),"")</f>
        <v/>
      </c>
      <c r="AD921" s="462" t="str">
        <f t="shared" si="28"/>
        <v/>
      </c>
      <c r="AE921" s="420" t="str">
        <f t="shared" si="29"/>
        <v/>
      </c>
      <c r="AF921" s="333" t="str">
        <f>IF(O921="","",'別紙様式3-2（４・５月）'!O923&amp;'別紙様式3-2（４・５月）'!P923&amp;'別紙様式3-2（４・５月）'!Q923&amp;"から"&amp;O921)</f>
        <v/>
      </c>
      <c r="AG921" s="333" t="str">
        <f>IF(OR(W921="",W921="―"),"",'別紙様式3-2（４・５月）'!O923&amp;'別紙様式3-2（４・５月）'!P923&amp;'別紙様式3-2（４・５月）'!Q923&amp;"から"&amp;W921)</f>
        <v/>
      </c>
    </row>
    <row r="922" spans="1:41" ht="25" customHeight="1">
      <c r="A922" s="334">
        <v>900</v>
      </c>
      <c r="B922" s="909" t="str">
        <f>IF(基本情報入力シート!C961="","",基本情報入力シート!C961)</f>
        <v/>
      </c>
      <c r="C922" s="909"/>
      <c r="D922" s="909"/>
      <c r="E922" s="909"/>
      <c r="F922" s="909"/>
      <c r="G922" s="909"/>
      <c r="H922" s="909"/>
      <c r="I922" s="909"/>
      <c r="J922" s="325" t="str">
        <f>IF(基本情報入力シート!M961="","",基本情報入力シート!M961)</f>
        <v/>
      </c>
      <c r="K922" s="325" t="str">
        <f>IF(基本情報入力シート!R961="","",基本情報入力シート!R961)</f>
        <v/>
      </c>
      <c r="L922" s="325" t="str">
        <f>IF(基本情報入力シート!W961="","",基本情報入力シート!W961)</f>
        <v/>
      </c>
      <c r="M922" s="335" t="str">
        <f>IF(基本情報入力シート!X961="","",基本情報入力シート!X961)</f>
        <v/>
      </c>
      <c r="N922" s="339" t="str">
        <f>IF(基本情報入力シート!Y961="","",基本情報入力シート!Y961)</f>
        <v/>
      </c>
      <c r="O922" s="44"/>
      <c r="P922" s="1011"/>
      <c r="Q922" s="1011"/>
      <c r="R922" s="475" t="str">
        <f>IFERROR(IF(OR('別紙様式3-2（４・５月）'!Z924="ベア加算",'別紙様式3-2（４・５月）'!R924=""),"",P922*VLOOKUP(N922,【参考】数式用!$AD$2:$AH$37,MATCH(O922,【参考】数式用!$K$4:$N$4,0)+1,0)),"")</f>
        <v/>
      </c>
      <c r="S922" s="54"/>
      <c r="T922" s="1011"/>
      <c r="U922" s="1011"/>
      <c r="V922" s="483" t="str">
        <f>IFERROR(IF(AND('別紙様式3-2（４・５月）'!O924="",O922&lt;&gt;""),P922,P922*VLOOKUP(AF922,【参考】数式用4!$EY$3:$GF$106,MATCH(N922,【参考】数式用4!$EY$2:$GF$2,0))),"")</f>
        <v/>
      </c>
      <c r="W922" s="44"/>
      <c r="X922" s="464"/>
      <c r="Y922" s="992" t="str">
        <f>IFERROR(IF(OR('別紙様式3-2（４・５月）'!R924="",'別紙様式3-2（４・５月）'!Z924="ベア加算"),"",X922*VLOOKUP(N922,【参考】数式用!$AD$2:$AH$37,MATCH(W922,【参考】数式用!$K$4:$N$4,0)+1,0)),"")</f>
        <v/>
      </c>
      <c r="Z922" s="992"/>
      <c r="AA922" s="54"/>
      <c r="AB922" s="464"/>
      <c r="AC922" s="340" t="str">
        <f>IFERROR(IF(AND('別紙様式3-2（４・５月）'!O924="",W922&lt;&gt;"",W922&lt;&gt;"―"),X922,X922*VLOOKUP(AG922,【参考】数式用4!$EY$3:$GF$106,MATCH(N922,【参考】数式用4!$EY$2:$GF$2,0))),"")</f>
        <v/>
      </c>
      <c r="AD922" s="462" t="str">
        <f t="shared" si="28"/>
        <v/>
      </c>
      <c r="AE922" s="420" t="str">
        <f t="shared" si="29"/>
        <v/>
      </c>
      <c r="AF922" s="333" t="str">
        <f>IF(O922="","",'別紙様式3-2（４・５月）'!O924&amp;'別紙様式3-2（４・５月）'!P924&amp;'別紙様式3-2（４・５月）'!Q924&amp;"から"&amp;O922)</f>
        <v/>
      </c>
      <c r="AG922" s="333" t="str">
        <f>IF(OR(W922="",W922="―"),"",'別紙様式3-2（４・５月）'!O924&amp;'別紙様式3-2（４・５月）'!P924&amp;'別紙様式3-2（４・５月）'!Q924&amp;"から"&amp;W922)</f>
        <v/>
      </c>
    </row>
    <row r="923" spans="1:41" ht="25" customHeight="1">
      <c r="A923" s="334">
        <v>901</v>
      </c>
      <c r="B923" s="909" t="str">
        <f>IF(基本情報入力シート!C962="","",基本情報入力シート!C962)</f>
        <v/>
      </c>
      <c r="C923" s="909"/>
      <c r="D923" s="909"/>
      <c r="E923" s="909"/>
      <c r="F923" s="909"/>
      <c r="G923" s="909"/>
      <c r="H923" s="909"/>
      <c r="I923" s="909"/>
      <c r="J923" s="325" t="str">
        <f>IF(基本情報入力シート!M962="","",基本情報入力シート!M962)</f>
        <v/>
      </c>
      <c r="K923" s="325" t="str">
        <f>IF(基本情報入力シート!R962="","",基本情報入力シート!R962)</f>
        <v/>
      </c>
      <c r="L923" s="325" t="str">
        <f>IF(基本情報入力シート!W962="","",基本情報入力シート!W962)</f>
        <v/>
      </c>
      <c r="M923" s="335" t="str">
        <f>IF(基本情報入力シート!X962="","",基本情報入力シート!X962)</f>
        <v/>
      </c>
      <c r="N923" s="339" t="str">
        <f>IF(基本情報入力シート!Y962="","",基本情報入力シート!Y962)</f>
        <v/>
      </c>
      <c r="O923" s="44"/>
      <c r="P923" s="1011"/>
      <c r="Q923" s="1011"/>
      <c r="R923" s="475" t="str">
        <f>IFERROR(IF(OR('別紙様式3-2（４・５月）'!Z925="ベア加算",'別紙様式3-2（４・５月）'!R925=""),"",P923*VLOOKUP(N923,【参考】数式用!$AD$2:$AH$37,MATCH(O923,【参考】数式用!$K$4:$N$4,0)+1,0)),"")</f>
        <v/>
      </c>
      <c r="S923" s="54"/>
      <c r="T923" s="1011"/>
      <c r="U923" s="1011"/>
      <c r="V923" s="483" t="str">
        <f>IFERROR(IF(AND('別紙様式3-2（４・５月）'!O925="",O923&lt;&gt;""),P923,P923*VLOOKUP(AF923,【参考】数式用4!$EY$3:$GF$106,MATCH(N923,【参考】数式用4!$EY$2:$GF$2,0))),"")</f>
        <v/>
      </c>
      <c r="W923" s="44"/>
      <c r="X923" s="464"/>
      <c r="Y923" s="992" t="str">
        <f>IFERROR(IF(OR('別紙様式3-2（４・５月）'!R925="",'別紙様式3-2（４・５月）'!Z925="ベア加算"),"",X923*VLOOKUP(N923,【参考】数式用!$AD$2:$AH$37,MATCH(W923,【参考】数式用!$K$4:$N$4,0)+1,0)),"")</f>
        <v/>
      </c>
      <c r="Z923" s="992"/>
      <c r="AA923" s="54"/>
      <c r="AB923" s="464"/>
      <c r="AC923" s="340" t="str">
        <f>IFERROR(IF(AND('別紙様式3-2（４・５月）'!O925="",W923&lt;&gt;"",W923&lt;&gt;"―"),X923,X923*VLOOKUP(AG923,【参考】数式用4!$EY$3:$GF$106,MATCH(N923,【参考】数式用4!$EY$2:$GF$2,0))),"")</f>
        <v/>
      </c>
      <c r="AD923" s="462" t="str">
        <f t="shared" si="28"/>
        <v/>
      </c>
      <c r="AE923" s="420" t="str">
        <f t="shared" si="29"/>
        <v/>
      </c>
      <c r="AF923" s="333" t="str">
        <f>IF(O923="","",'別紙様式3-2（４・５月）'!O925&amp;'別紙様式3-2（４・５月）'!P925&amp;'別紙様式3-2（４・５月）'!Q925&amp;"から"&amp;O923)</f>
        <v/>
      </c>
      <c r="AG923" s="333" t="str">
        <f>IF(OR(W923="",W923="―"),"",'別紙様式3-2（４・５月）'!O925&amp;'別紙様式3-2（４・５月）'!P925&amp;'別紙様式3-2（４・５月）'!Q925&amp;"から"&amp;W923)</f>
        <v/>
      </c>
    </row>
    <row r="924" spans="1:41" ht="25" customHeight="1">
      <c r="A924" s="334">
        <v>902</v>
      </c>
      <c r="B924" s="909" t="str">
        <f>IF(基本情報入力シート!C963="","",基本情報入力シート!C963)</f>
        <v/>
      </c>
      <c r="C924" s="909"/>
      <c r="D924" s="909"/>
      <c r="E924" s="909"/>
      <c r="F924" s="909"/>
      <c r="G924" s="909"/>
      <c r="H924" s="909"/>
      <c r="I924" s="909"/>
      <c r="J924" s="325" t="str">
        <f>IF(基本情報入力シート!M963="","",基本情報入力シート!M963)</f>
        <v/>
      </c>
      <c r="K924" s="325" t="str">
        <f>IF(基本情報入力シート!R963="","",基本情報入力シート!R963)</f>
        <v/>
      </c>
      <c r="L924" s="325" t="str">
        <f>IF(基本情報入力シート!W963="","",基本情報入力シート!W963)</f>
        <v/>
      </c>
      <c r="M924" s="335" t="str">
        <f>IF(基本情報入力シート!X963="","",基本情報入力シート!X963)</f>
        <v/>
      </c>
      <c r="N924" s="339" t="str">
        <f>IF(基本情報入力シート!Y963="","",基本情報入力シート!Y963)</f>
        <v/>
      </c>
      <c r="O924" s="44"/>
      <c r="P924" s="1011"/>
      <c r="Q924" s="1011"/>
      <c r="R924" s="475" t="str">
        <f>IFERROR(IF(OR('別紙様式3-2（４・５月）'!Z926="ベア加算",'別紙様式3-2（４・５月）'!R926=""),"",P924*VLOOKUP(N924,【参考】数式用!$AD$2:$AH$37,MATCH(O924,【参考】数式用!$K$4:$N$4,0)+1,0)),"")</f>
        <v/>
      </c>
      <c r="S924" s="54"/>
      <c r="T924" s="1011"/>
      <c r="U924" s="1011"/>
      <c r="V924" s="483" t="str">
        <f>IFERROR(IF(AND('別紙様式3-2（４・５月）'!O926="",O924&lt;&gt;""),P924,P924*VLOOKUP(AF924,【参考】数式用4!$EY$3:$GF$106,MATCH(N924,【参考】数式用4!$EY$2:$GF$2,0))),"")</f>
        <v/>
      </c>
      <c r="W924" s="44"/>
      <c r="X924" s="464"/>
      <c r="Y924" s="992" t="str">
        <f>IFERROR(IF(OR('別紙様式3-2（４・５月）'!R926="",'別紙様式3-2（４・５月）'!Z926="ベア加算"),"",X924*VLOOKUP(N924,【参考】数式用!$AD$2:$AH$37,MATCH(W924,【参考】数式用!$K$4:$N$4,0)+1,0)),"")</f>
        <v/>
      </c>
      <c r="Z924" s="992"/>
      <c r="AA924" s="54"/>
      <c r="AB924" s="464"/>
      <c r="AC924" s="340" t="str">
        <f>IFERROR(IF(AND('別紙様式3-2（４・５月）'!O926="",W924&lt;&gt;"",W924&lt;&gt;"―"),X924,X924*VLOOKUP(AG924,【参考】数式用4!$EY$3:$GF$106,MATCH(N924,【参考】数式用4!$EY$2:$GF$2,0))),"")</f>
        <v/>
      </c>
      <c r="AD924" s="462" t="str">
        <f t="shared" si="28"/>
        <v/>
      </c>
      <c r="AE924" s="420" t="str">
        <f t="shared" si="29"/>
        <v/>
      </c>
      <c r="AF924" s="333" t="str">
        <f>IF(O924="","",'別紙様式3-2（４・５月）'!O926&amp;'別紙様式3-2（４・５月）'!P926&amp;'別紙様式3-2（４・５月）'!Q926&amp;"から"&amp;O924)</f>
        <v/>
      </c>
      <c r="AG924" s="333" t="str">
        <f>IF(OR(W924="",W924="―"),"",'別紙様式3-2（４・５月）'!O926&amp;'別紙様式3-2（４・５月）'!P926&amp;'別紙様式3-2（４・５月）'!Q926&amp;"から"&amp;W924)</f>
        <v/>
      </c>
    </row>
    <row r="925" spans="1:41" ht="25" customHeight="1">
      <c r="A925" s="334">
        <v>903</v>
      </c>
      <c r="B925" s="909" t="str">
        <f>IF(基本情報入力シート!C964="","",基本情報入力シート!C964)</f>
        <v/>
      </c>
      <c r="C925" s="909"/>
      <c r="D925" s="909"/>
      <c r="E925" s="909"/>
      <c r="F925" s="909"/>
      <c r="G925" s="909"/>
      <c r="H925" s="909"/>
      <c r="I925" s="909"/>
      <c r="J925" s="325" t="str">
        <f>IF(基本情報入力シート!M964="","",基本情報入力シート!M964)</f>
        <v/>
      </c>
      <c r="K925" s="325" t="str">
        <f>IF(基本情報入力シート!R964="","",基本情報入力シート!R964)</f>
        <v/>
      </c>
      <c r="L925" s="325" t="str">
        <f>IF(基本情報入力シート!W964="","",基本情報入力シート!W964)</f>
        <v/>
      </c>
      <c r="M925" s="335" t="str">
        <f>IF(基本情報入力シート!X964="","",基本情報入力シート!X964)</f>
        <v/>
      </c>
      <c r="N925" s="339" t="str">
        <f>IF(基本情報入力シート!Y964="","",基本情報入力シート!Y964)</f>
        <v/>
      </c>
      <c r="O925" s="44"/>
      <c r="P925" s="1011"/>
      <c r="Q925" s="1011"/>
      <c r="R925" s="475" t="str">
        <f>IFERROR(IF(OR('別紙様式3-2（４・５月）'!Z927="ベア加算",'別紙様式3-2（４・５月）'!R927=""),"",P925*VLOOKUP(N925,【参考】数式用!$AD$2:$AH$37,MATCH(O925,【参考】数式用!$K$4:$N$4,0)+1,0)),"")</f>
        <v/>
      </c>
      <c r="S925" s="54"/>
      <c r="T925" s="1011"/>
      <c r="U925" s="1011"/>
      <c r="V925" s="483" t="str">
        <f>IFERROR(IF(AND('別紙様式3-2（４・５月）'!O927="",O925&lt;&gt;""),P925,P925*VLOOKUP(AF925,【参考】数式用4!$EY$3:$GF$106,MATCH(N925,【参考】数式用4!$EY$2:$GF$2,0))),"")</f>
        <v/>
      </c>
      <c r="W925" s="44"/>
      <c r="X925" s="464"/>
      <c r="Y925" s="992" t="str">
        <f>IFERROR(IF(OR('別紙様式3-2（４・５月）'!R927="",'別紙様式3-2（４・５月）'!Z927="ベア加算"),"",X925*VLOOKUP(N925,【参考】数式用!$AD$2:$AH$37,MATCH(W925,【参考】数式用!$K$4:$N$4,0)+1,0)),"")</f>
        <v/>
      </c>
      <c r="Z925" s="992"/>
      <c r="AA925" s="54"/>
      <c r="AB925" s="464"/>
      <c r="AC925" s="340" t="str">
        <f>IFERROR(IF(AND('別紙様式3-2（４・５月）'!O927="",W925&lt;&gt;"",W925&lt;&gt;"―"),X925,X925*VLOOKUP(AG925,【参考】数式用4!$EY$3:$GF$106,MATCH(N925,【参考】数式用4!$EY$2:$GF$2,0))),"")</f>
        <v/>
      </c>
      <c r="AD925" s="462" t="str">
        <f t="shared" si="28"/>
        <v/>
      </c>
      <c r="AE925" s="420" t="str">
        <f t="shared" si="29"/>
        <v/>
      </c>
      <c r="AF925" s="333" t="str">
        <f>IF(O925="","",'別紙様式3-2（４・５月）'!O927&amp;'別紙様式3-2（４・５月）'!P927&amp;'別紙様式3-2（４・５月）'!Q927&amp;"から"&amp;O925)</f>
        <v/>
      </c>
      <c r="AG925" s="333" t="str">
        <f>IF(OR(W925="",W925="―"),"",'別紙様式3-2（４・５月）'!O927&amp;'別紙様式3-2（４・５月）'!P927&amp;'別紙様式3-2（４・５月）'!Q927&amp;"から"&amp;W925)</f>
        <v/>
      </c>
    </row>
    <row r="926" spans="1:41" ht="25" customHeight="1">
      <c r="A926" s="334">
        <v>904</v>
      </c>
      <c r="B926" s="909" t="str">
        <f>IF(基本情報入力シート!C965="","",基本情報入力シート!C965)</f>
        <v/>
      </c>
      <c r="C926" s="909"/>
      <c r="D926" s="909"/>
      <c r="E926" s="909"/>
      <c r="F926" s="909"/>
      <c r="G926" s="909"/>
      <c r="H926" s="909"/>
      <c r="I926" s="909"/>
      <c r="J926" s="325" t="str">
        <f>IF(基本情報入力シート!M965="","",基本情報入力シート!M965)</f>
        <v/>
      </c>
      <c r="K926" s="325" t="str">
        <f>IF(基本情報入力シート!R965="","",基本情報入力シート!R965)</f>
        <v/>
      </c>
      <c r="L926" s="325" t="str">
        <f>IF(基本情報入力シート!W965="","",基本情報入力シート!W965)</f>
        <v/>
      </c>
      <c r="M926" s="335" t="str">
        <f>IF(基本情報入力シート!X965="","",基本情報入力シート!X965)</f>
        <v/>
      </c>
      <c r="N926" s="339" t="str">
        <f>IF(基本情報入力シート!Y965="","",基本情報入力シート!Y965)</f>
        <v/>
      </c>
      <c r="O926" s="44"/>
      <c r="P926" s="1011"/>
      <c r="Q926" s="1011"/>
      <c r="R926" s="475" t="str">
        <f>IFERROR(IF(OR('別紙様式3-2（４・５月）'!Z928="ベア加算",'別紙様式3-2（４・５月）'!R928=""),"",P926*VLOOKUP(N926,【参考】数式用!$AD$2:$AH$37,MATCH(O926,【参考】数式用!$K$4:$N$4,0)+1,0)),"")</f>
        <v/>
      </c>
      <c r="S926" s="54"/>
      <c r="T926" s="1011"/>
      <c r="U926" s="1011"/>
      <c r="V926" s="483" t="str">
        <f>IFERROR(IF(AND('別紙様式3-2（４・５月）'!O928="",O926&lt;&gt;""),P926,P926*VLOOKUP(AF926,【参考】数式用4!$EY$3:$GF$106,MATCH(N926,【参考】数式用4!$EY$2:$GF$2,0))),"")</f>
        <v/>
      </c>
      <c r="W926" s="44"/>
      <c r="X926" s="464"/>
      <c r="Y926" s="992" t="str">
        <f>IFERROR(IF(OR('別紙様式3-2（４・５月）'!R928="",'別紙様式3-2（４・５月）'!Z928="ベア加算"),"",X926*VLOOKUP(N926,【参考】数式用!$AD$2:$AH$37,MATCH(W926,【参考】数式用!$K$4:$N$4,0)+1,0)),"")</f>
        <v/>
      </c>
      <c r="Z926" s="992"/>
      <c r="AA926" s="54"/>
      <c r="AB926" s="464"/>
      <c r="AC926" s="340" t="str">
        <f>IFERROR(IF(AND('別紙様式3-2（４・５月）'!O928="",W926&lt;&gt;"",W926&lt;&gt;"―"),X926,X926*VLOOKUP(AG926,【参考】数式用4!$EY$3:$GF$106,MATCH(N926,【参考】数式用4!$EY$2:$GF$2,0))),"")</f>
        <v/>
      </c>
      <c r="AD926" s="462" t="str">
        <f t="shared" si="28"/>
        <v/>
      </c>
      <c r="AE926" s="420" t="str">
        <f t="shared" si="29"/>
        <v/>
      </c>
      <c r="AF926" s="333" t="str">
        <f>IF(O926="","",'別紙様式3-2（４・５月）'!O928&amp;'別紙様式3-2（４・５月）'!P928&amp;'別紙様式3-2（４・５月）'!Q928&amp;"から"&amp;O926)</f>
        <v/>
      </c>
      <c r="AG926" s="333" t="str">
        <f>IF(OR(W926="",W926="―"),"",'別紙様式3-2（４・５月）'!O928&amp;'別紙様式3-2（４・５月）'!P928&amp;'別紙様式3-2（４・５月）'!Q928&amp;"から"&amp;W926)</f>
        <v/>
      </c>
    </row>
    <row r="927" spans="1:41" ht="25" customHeight="1">
      <c r="A927" s="334">
        <v>905</v>
      </c>
      <c r="B927" s="909" t="str">
        <f>IF(基本情報入力シート!C966="","",基本情報入力シート!C966)</f>
        <v/>
      </c>
      <c r="C927" s="909"/>
      <c r="D927" s="909"/>
      <c r="E927" s="909"/>
      <c r="F927" s="909"/>
      <c r="G927" s="909"/>
      <c r="H927" s="909"/>
      <c r="I927" s="909"/>
      <c r="J927" s="325" t="str">
        <f>IF(基本情報入力シート!M966="","",基本情報入力シート!M966)</f>
        <v/>
      </c>
      <c r="K927" s="325" t="str">
        <f>IF(基本情報入力シート!R966="","",基本情報入力シート!R966)</f>
        <v/>
      </c>
      <c r="L927" s="325" t="str">
        <f>IF(基本情報入力シート!W966="","",基本情報入力シート!W966)</f>
        <v/>
      </c>
      <c r="M927" s="335" t="str">
        <f>IF(基本情報入力シート!X966="","",基本情報入力シート!X966)</f>
        <v/>
      </c>
      <c r="N927" s="339" t="str">
        <f>IF(基本情報入力シート!Y966="","",基本情報入力シート!Y966)</f>
        <v/>
      </c>
      <c r="O927" s="44"/>
      <c r="P927" s="1011"/>
      <c r="Q927" s="1011"/>
      <c r="R927" s="475" t="str">
        <f>IFERROR(IF(OR('別紙様式3-2（４・５月）'!Z929="ベア加算",'別紙様式3-2（４・５月）'!R929=""),"",P927*VLOOKUP(N927,【参考】数式用!$AD$2:$AH$37,MATCH(O927,【参考】数式用!$K$4:$N$4,0)+1,0)),"")</f>
        <v/>
      </c>
      <c r="S927" s="54"/>
      <c r="T927" s="1011"/>
      <c r="U927" s="1011"/>
      <c r="V927" s="483" t="str">
        <f>IFERROR(IF(AND('別紙様式3-2（４・５月）'!O929="",O927&lt;&gt;""),P927,P927*VLOOKUP(AF927,【参考】数式用4!$EY$3:$GF$106,MATCH(N927,【参考】数式用4!$EY$2:$GF$2,0))),"")</f>
        <v/>
      </c>
      <c r="W927" s="44"/>
      <c r="X927" s="464"/>
      <c r="Y927" s="992" t="str">
        <f>IFERROR(IF(OR('別紙様式3-2（４・５月）'!R929="",'別紙様式3-2（４・５月）'!Z929="ベア加算"),"",X927*VLOOKUP(N927,【参考】数式用!$AD$2:$AH$37,MATCH(W927,【参考】数式用!$K$4:$N$4,0)+1,0)),"")</f>
        <v/>
      </c>
      <c r="Z927" s="992"/>
      <c r="AA927" s="54"/>
      <c r="AB927" s="464"/>
      <c r="AC927" s="340" t="str">
        <f>IFERROR(IF(AND('別紙様式3-2（４・５月）'!O929="",W927&lt;&gt;"",W927&lt;&gt;"―"),X927,X927*VLOOKUP(AG927,【参考】数式用4!$EY$3:$GF$106,MATCH(N927,【参考】数式用4!$EY$2:$GF$2,0))),"")</f>
        <v/>
      </c>
      <c r="AD927" s="462" t="str">
        <f t="shared" si="28"/>
        <v/>
      </c>
      <c r="AE927" s="420" t="str">
        <f t="shared" si="29"/>
        <v/>
      </c>
      <c r="AF927" s="333" t="str">
        <f>IF(O927="","",'別紙様式3-2（４・５月）'!O929&amp;'別紙様式3-2（４・５月）'!P929&amp;'別紙様式3-2（４・５月）'!Q929&amp;"から"&amp;O927)</f>
        <v/>
      </c>
      <c r="AG927" s="333" t="str">
        <f>IF(OR(W927="",W927="―"),"",'別紙様式3-2（４・５月）'!O929&amp;'別紙様式3-2（４・５月）'!P929&amp;'別紙様式3-2（４・５月）'!Q929&amp;"から"&amp;W927)</f>
        <v/>
      </c>
    </row>
    <row r="928" spans="1:41" ht="25" customHeight="1">
      <c r="A928" s="334">
        <v>906</v>
      </c>
      <c r="B928" s="909" t="str">
        <f>IF(基本情報入力シート!C967="","",基本情報入力シート!C967)</f>
        <v/>
      </c>
      <c r="C928" s="909"/>
      <c r="D928" s="909"/>
      <c r="E928" s="909"/>
      <c r="F928" s="909"/>
      <c r="G928" s="909"/>
      <c r="H928" s="909"/>
      <c r="I928" s="909"/>
      <c r="J928" s="325" t="str">
        <f>IF(基本情報入力シート!M967="","",基本情報入力シート!M967)</f>
        <v/>
      </c>
      <c r="K928" s="325" t="str">
        <f>IF(基本情報入力シート!R967="","",基本情報入力シート!R967)</f>
        <v/>
      </c>
      <c r="L928" s="325" t="str">
        <f>IF(基本情報入力シート!W967="","",基本情報入力シート!W967)</f>
        <v/>
      </c>
      <c r="M928" s="335" t="str">
        <f>IF(基本情報入力シート!X967="","",基本情報入力シート!X967)</f>
        <v/>
      </c>
      <c r="N928" s="339" t="str">
        <f>IF(基本情報入力シート!Y967="","",基本情報入力シート!Y967)</f>
        <v/>
      </c>
      <c r="O928" s="44"/>
      <c r="P928" s="1011"/>
      <c r="Q928" s="1011"/>
      <c r="R928" s="475" t="str">
        <f>IFERROR(IF(OR('別紙様式3-2（４・５月）'!Z930="ベア加算",'別紙様式3-2（４・５月）'!R930=""),"",P928*VLOOKUP(N928,【参考】数式用!$AD$2:$AH$37,MATCH(O928,【参考】数式用!$K$4:$N$4,0)+1,0)),"")</f>
        <v/>
      </c>
      <c r="S928" s="54"/>
      <c r="T928" s="1011"/>
      <c r="U928" s="1011"/>
      <c r="V928" s="483" t="str">
        <f>IFERROR(IF(AND('別紙様式3-2（４・５月）'!O930="",O928&lt;&gt;""),P928,P928*VLOOKUP(AF928,【参考】数式用4!$EY$3:$GF$106,MATCH(N928,【参考】数式用4!$EY$2:$GF$2,0))),"")</f>
        <v/>
      </c>
      <c r="W928" s="44"/>
      <c r="X928" s="464"/>
      <c r="Y928" s="992" t="str">
        <f>IFERROR(IF(OR('別紙様式3-2（４・５月）'!R930="",'別紙様式3-2（４・５月）'!Z930="ベア加算"),"",X928*VLOOKUP(N928,【参考】数式用!$AD$2:$AH$37,MATCH(W928,【参考】数式用!$K$4:$N$4,0)+1,0)),"")</f>
        <v/>
      </c>
      <c r="Z928" s="992"/>
      <c r="AA928" s="54"/>
      <c r="AB928" s="464"/>
      <c r="AC928" s="340" t="str">
        <f>IFERROR(IF(AND('別紙様式3-2（４・５月）'!O930="",W928&lt;&gt;"",W928&lt;&gt;"―"),X928,X928*VLOOKUP(AG928,【参考】数式用4!$EY$3:$GF$106,MATCH(N928,【参考】数式用4!$EY$2:$GF$2,0))),"")</f>
        <v/>
      </c>
      <c r="AD928" s="462" t="str">
        <f t="shared" si="28"/>
        <v/>
      </c>
      <c r="AE928" s="420" t="str">
        <f t="shared" si="29"/>
        <v/>
      </c>
      <c r="AF928" s="333" t="str">
        <f>IF(O928="","",'別紙様式3-2（４・５月）'!O930&amp;'別紙様式3-2（４・５月）'!P930&amp;'別紙様式3-2（４・５月）'!Q930&amp;"から"&amp;O928)</f>
        <v/>
      </c>
      <c r="AG928" s="333" t="str">
        <f>IF(OR(W928="",W928="―"),"",'別紙様式3-2（４・５月）'!O930&amp;'別紙様式3-2（４・５月）'!P930&amp;'別紙様式3-2（４・５月）'!Q930&amp;"から"&amp;W928)</f>
        <v/>
      </c>
    </row>
    <row r="929" spans="1:41" ht="25" customHeight="1">
      <c r="A929" s="334">
        <v>907</v>
      </c>
      <c r="B929" s="909" t="str">
        <f>IF(基本情報入力シート!C968="","",基本情報入力シート!C968)</f>
        <v/>
      </c>
      <c r="C929" s="909"/>
      <c r="D929" s="909"/>
      <c r="E929" s="909"/>
      <c r="F929" s="909"/>
      <c r="G929" s="909"/>
      <c r="H929" s="909"/>
      <c r="I929" s="909"/>
      <c r="J929" s="325" t="str">
        <f>IF(基本情報入力シート!M968="","",基本情報入力シート!M968)</f>
        <v/>
      </c>
      <c r="K929" s="325" t="str">
        <f>IF(基本情報入力シート!R968="","",基本情報入力シート!R968)</f>
        <v/>
      </c>
      <c r="L929" s="325" t="str">
        <f>IF(基本情報入力シート!W968="","",基本情報入力シート!W968)</f>
        <v/>
      </c>
      <c r="M929" s="335" t="str">
        <f>IF(基本情報入力シート!X968="","",基本情報入力シート!X968)</f>
        <v/>
      </c>
      <c r="N929" s="339" t="str">
        <f>IF(基本情報入力シート!Y968="","",基本情報入力シート!Y968)</f>
        <v/>
      </c>
      <c r="O929" s="44"/>
      <c r="P929" s="1011"/>
      <c r="Q929" s="1011"/>
      <c r="R929" s="475" t="str">
        <f>IFERROR(IF(OR('別紙様式3-2（４・５月）'!Z931="ベア加算",'別紙様式3-2（４・５月）'!R931=""),"",P929*VLOOKUP(N929,【参考】数式用!$AD$2:$AH$37,MATCH(O929,【参考】数式用!$K$4:$N$4,0)+1,0)),"")</f>
        <v/>
      </c>
      <c r="S929" s="54"/>
      <c r="T929" s="1011"/>
      <c r="U929" s="1011"/>
      <c r="V929" s="483" t="str">
        <f>IFERROR(IF(AND('別紙様式3-2（４・５月）'!O931="",O929&lt;&gt;""),P929,P929*VLOOKUP(AF929,【参考】数式用4!$EY$3:$GF$106,MATCH(N929,【参考】数式用4!$EY$2:$GF$2,0))),"")</f>
        <v/>
      </c>
      <c r="W929" s="44"/>
      <c r="X929" s="464"/>
      <c r="Y929" s="992" t="str">
        <f>IFERROR(IF(OR('別紙様式3-2（４・５月）'!R931="",'別紙様式3-2（４・５月）'!Z931="ベア加算"),"",X929*VLOOKUP(N929,【参考】数式用!$AD$2:$AH$37,MATCH(W929,【参考】数式用!$K$4:$N$4,0)+1,0)),"")</f>
        <v/>
      </c>
      <c r="Z929" s="992"/>
      <c r="AA929" s="54"/>
      <c r="AB929" s="464"/>
      <c r="AC929" s="340" t="str">
        <f>IFERROR(IF(AND('別紙様式3-2（４・５月）'!O931="",W929&lt;&gt;"",W929&lt;&gt;"―"),X929,X929*VLOOKUP(AG929,【参考】数式用4!$EY$3:$GF$106,MATCH(N929,【参考】数式用4!$EY$2:$GF$2,0))),"")</f>
        <v/>
      </c>
      <c r="AD929" s="462" t="str">
        <f t="shared" si="28"/>
        <v/>
      </c>
      <c r="AE929" s="420" t="str">
        <f t="shared" si="29"/>
        <v/>
      </c>
      <c r="AF929" s="333" t="str">
        <f>IF(O929="","",'別紙様式3-2（４・５月）'!O931&amp;'別紙様式3-2（４・５月）'!P931&amp;'別紙様式3-2（４・５月）'!Q931&amp;"から"&amp;O929)</f>
        <v/>
      </c>
      <c r="AG929" s="333" t="str">
        <f>IF(OR(W929="",W929="―"),"",'別紙様式3-2（４・５月）'!O931&amp;'別紙様式3-2（４・５月）'!P931&amp;'別紙様式3-2（４・５月）'!Q931&amp;"から"&amp;W929)</f>
        <v/>
      </c>
    </row>
    <row r="930" spans="1:41" customFormat="1" ht="25" customHeight="1">
      <c r="A930" s="334">
        <v>908</v>
      </c>
      <c r="B930" s="909" t="str">
        <f>IF(基本情報入力シート!C969="","",基本情報入力シート!C969)</f>
        <v/>
      </c>
      <c r="C930" s="909"/>
      <c r="D930" s="909"/>
      <c r="E930" s="909"/>
      <c r="F930" s="909"/>
      <c r="G930" s="909"/>
      <c r="H930" s="909"/>
      <c r="I930" s="909"/>
      <c r="J930" s="325" t="str">
        <f>IF(基本情報入力シート!M969="","",基本情報入力シート!M969)</f>
        <v/>
      </c>
      <c r="K930" s="325" t="str">
        <f>IF(基本情報入力シート!R969="","",基本情報入力シート!R969)</f>
        <v/>
      </c>
      <c r="L930" s="325" t="str">
        <f>IF(基本情報入力シート!W969="","",基本情報入力シート!W969)</f>
        <v/>
      </c>
      <c r="M930" s="335" t="str">
        <f>IF(基本情報入力シート!X969="","",基本情報入力シート!X969)</f>
        <v/>
      </c>
      <c r="N930" s="339" t="str">
        <f>IF(基本情報入力シート!Y969="","",基本情報入力シート!Y969)</f>
        <v/>
      </c>
      <c r="O930" s="44"/>
      <c r="P930" s="1011"/>
      <c r="Q930" s="1011"/>
      <c r="R930" s="475" t="str">
        <f>IFERROR(IF(OR('別紙様式3-2（４・５月）'!Z932="ベア加算",'別紙様式3-2（４・５月）'!R932=""),"",P930*VLOOKUP(N930,【参考】数式用!$AD$2:$AH$37,MATCH(O930,【参考】数式用!$K$4:$N$4,0)+1,0)),"")</f>
        <v/>
      </c>
      <c r="S930" s="54"/>
      <c r="T930" s="1011"/>
      <c r="U930" s="1011"/>
      <c r="V930" s="483" t="str">
        <f>IFERROR(IF(AND('別紙様式3-2（４・５月）'!O932="",O930&lt;&gt;""),P930,P930*VLOOKUP(AF930,【参考】数式用4!$EY$3:$GF$106,MATCH(N930,【参考】数式用4!$EY$2:$GF$2,0))),"")</f>
        <v/>
      </c>
      <c r="W930" s="44"/>
      <c r="X930" s="464"/>
      <c r="Y930" s="992" t="str">
        <f>IFERROR(IF(OR('別紙様式3-2（４・５月）'!R932="",'別紙様式3-2（４・５月）'!Z932="ベア加算"),"",X930*VLOOKUP(N930,【参考】数式用!$AD$2:$AH$37,MATCH(W930,【参考】数式用!$K$4:$N$4,0)+1,0)),"")</f>
        <v/>
      </c>
      <c r="Z930" s="992"/>
      <c r="AA930" s="54"/>
      <c r="AB930" s="464"/>
      <c r="AC930" s="340" t="str">
        <f>IFERROR(IF(AND('別紙様式3-2（４・５月）'!O932="",W930&lt;&gt;"",W930&lt;&gt;"―"),X930,X930*VLOOKUP(AG930,【参考】数式用4!$EY$3:$GF$106,MATCH(N930,【参考】数式用4!$EY$2:$GF$2,0))),"")</f>
        <v/>
      </c>
      <c r="AD930" s="462" t="str">
        <f t="shared" si="28"/>
        <v/>
      </c>
      <c r="AE930" s="420" t="str">
        <f t="shared" si="29"/>
        <v/>
      </c>
      <c r="AF930" s="333" t="str">
        <f>IF(O930="","",'別紙様式3-2（４・５月）'!O932&amp;'別紙様式3-2（４・５月）'!P932&amp;'別紙様式3-2（４・５月）'!Q932&amp;"から"&amp;O930)</f>
        <v/>
      </c>
      <c r="AG930" s="333" t="str">
        <f>IF(OR(W930="",W930="―"),"",'別紙様式3-2（４・５月）'!O932&amp;'別紙様式3-2（４・５月）'!P932&amp;'別紙様式3-2（４・５月）'!Q932&amp;"から"&amp;W930)</f>
        <v/>
      </c>
      <c r="AH930" s="306"/>
      <c r="AI930" s="306"/>
      <c r="AJ930" s="306"/>
      <c r="AK930" s="306"/>
      <c r="AL930" s="306"/>
      <c r="AM930" s="306"/>
      <c r="AN930" s="306"/>
      <c r="AO930" s="306"/>
    </row>
    <row r="931" spans="1:41" customFormat="1" ht="25" customHeight="1">
      <c r="A931" s="334">
        <v>909</v>
      </c>
      <c r="B931" s="909" t="str">
        <f>IF(基本情報入力シート!C970="","",基本情報入力シート!C970)</f>
        <v/>
      </c>
      <c r="C931" s="909"/>
      <c r="D931" s="909"/>
      <c r="E931" s="909"/>
      <c r="F931" s="909"/>
      <c r="G931" s="909"/>
      <c r="H931" s="909"/>
      <c r="I931" s="909"/>
      <c r="J931" s="325" t="str">
        <f>IF(基本情報入力シート!M970="","",基本情報入力シート!M970)</f>
        <v/>
      </c>
      <c r="K931" s="325" t="str">
        <f>IF(基本情報入力シート!R970="","",基本情報入力シート!R970)</f>
        <v/>
      </c>
      <c r="L931" s="325" t="str">
        <f>IF(基本情報入力シート!W970="","",基本情報入力シート!W970)</f>
        <v/>
      </c>
      <c r="M931" s="335" t="str">
        <f>IF(基本情報入力シート!X970="","",基本情報入力シート!X970)</f>
        <v/>
      </c>
      <c r="N931" s="339" t="str">
        <f>IF(基本情報入力シート!Y970="","",基本情報入力シート!Y970)</f>
        <v/>
      </c>
      <c r="O931" s="44"/>
      <c r="P931" s="1011"/>
      <c r="Q931" s="1011"/>
      <c r="R931" s="475" t="str">
        <f>IFERROR(IF(OR('別紙様式3-2（４・５月）'!Z933="ベア加算",'別紙様式3-2（４・５月）'!R933=""),"",P931*VLOOKUP(N931,【参考】数式用!$AD$2:$AH$37,MATCH(O931,【参考】数式用!$K$4:$N$4,0)+1,0)),"")</f>
        <v/>
      </c>
      <c r="S931" s="54"/>
      <c r="T931" s="1011"/>
      <c r="U931" s="1011"/>
      <c r="V931" s="483" t="str">
        <f>IFERROR(IF(AND('別紙様式3-2（４・５月）'!O933="",O931&lt;&gt;""),P931,P931*VLOOKUP(AF931,【参考】数式用4!$EY$3:$GF$106,MATCH(N931,【参考】数式用4!$EY$2:$GF$2,0))),"")</f>
        <v/>
      </c>
      <c r="W931" s="44"/>
      <c r="X931" s="464"/>
      <c r="Y931" s="992" t="str">
        <f>IFERROR(IF(OR('別紙様式3-2（４・５月）'!R933="",'別紙様式3-2（４・５月）'!Z933="ベア加算"),"",X931*VLOOKUP(N931,【参考】数式用!$AD$2:$AH$37,MATCH(W931,【参考】数式用!$K$4:$N$4,0)+1,0)),"")</f>
        <v/>
      </c>
      <c r="Z931" s="992"/>
      <c r="AA931" s="54"/>
      <c r="AB931" s="464"/>
      <c r="AC931" s="340" t="str">
        <f>IFERROR(IF(AND('別紙様式3-2（４・５月）'!O933="",W931&lt;&gt;"",W931&lt;&gt;"―"),X931,X931*VLOOKUP(AG931,【参考】数式用4!$EY$3:$GF$106,MATCH(N931,【参考】数式用4!$EY$2:$GF$2,0))),"")</f>
        <v/>
      </c>
      <c r="AD931" s="462" t="str">
        <f t="shared" si="28"/>
        <v/>
      </c>
      <c r="AE931" s="420" t="str">
        <f t="shared" si="29"/>
        <v/>
      </c>
      <c r="AF931" s="333" t="str">
        <f>IF(O931="","",'別紙様式3-2（４・５月）'!O933&amp;'別紙様式3-2（４・５月）'!P933&amp;'別紙様式3-2（４・５月）'!Q933&amp;"から"&amp;O931)</f>
        <v/>
      </c>
      <c r="AG931" s="333" t="str">
        <f>IF(OR(W931="",W931="―"),"",'別紙様式3-2（４・５月）'!O933&amp;'別紙様式3-2（４・５月）'!P933&amp;'別紙様式3-2（４・５月）'!Q933&amp;"から"&amp;W931)</f>
        <v/>
      </c>
      <c r="AH931" s="306"/>
      <c r="AI931" s="306"/>
      <c r="AJ931" s="306"/>
      <c r="AK931" s="306"/>
      <c r="AL931" s="306"/>
      <c r="AM931" s="306"/>
      <c r="AN931" s="306"/>
      <c r="AO931" s="306"/>
    </row>
    <row r="932" spans="1:41" customFormat="1" ht="25" customHeight="1">
      <c r="A932" s="334">
        <v>910</v>
      </c>
      <c r="B932" s="909" t="str">
        <f>IF(基本情報入力シート!C971="","",基本情報入力シート!C971)</f>
        <v/>
      </c>
      <c r="C932" s="909"/>
      <c r="D932" s="909"/>
      <c r="E932" s="909"/>
      <c r="F932" s="909"/>
      <c r="G932" s="909"/>
      <c r="H932" s="909"/>
      <c r="I932" s="909"/>
      <c r="J932" s="325" t="str">
        <f>IF(基本情報入力シート!M971="","",基本情報入力シート!M971)</f>
        <v/>
      </c>
      <c r="K932" s="325" t="str">
        <f>IF(基本情報入力シート!R971="","",基本情報入力シート!R971)</f>
        <v/>
      </c>
      <c r="L932" s="325" t="str">
        <f>IF(基本情報入力シート!W971="","",基本情報入力シート!W971)</f>
        <v/>
      </c>
      <c r="M932" s="335" t="str">
        <f>IF(基本情報入力シート!X971="","",基本情報入力シート!X971)</f>
        <v/>
      </c>
      <c r="N932" s="339" t="str">
        <f>IF(基本情報入力シート!Y971="","",基本情報入力シート!Y971)</f>
        <v/>
      </c>
      <c r="O932" s="44"/>
      <c r="P932" s="1011"/>
      <c r="Q932" s="1011"/>
      <c r="R932" s="475" t="str">
        <f>IFERROR(IF(OR('別紙様式3-2（４・５月）'!Z934="ベア加算",'別紙様式3-2（４・５月）'!R934=""),"",P932*VLOOKUP(N932,【参考】数式用!$AD$2:$AH$37,MATCH(O932,【参考】数式用!$K$4:$N$4,0)+1,0)),"")</f>
        <v/>
      </c>
      <c r="S932" s="54"/>
      <c r="T932" s="1011"/>
      <c r="U932" s="1011"/>
      <c r="V932" s="483" t="str">
        <f>IFERROR(IF(AND('別紙様式3-2（４・５月）'!O934="",O932&lt;&gt;""),P932,P932*VLOOKUP(AF932,【参考】数式用4!$EY$3:$GF$106,MATCH(N932,【参考】数式用4!$EY$2:$GF$2,0))),"")</f>
        <v/>
      </c>
      <c r="W932" s="44"/>
      <c r="X932" s="464"/>
      <c r="Y932" s="992" t="str">
        <f>IFERROR(IF(OR('別紙様式3-2（４・５月）'!R934="",'別紙様式3-2（４・５月）'!Z934="ベア加算"),"",X932*VLOOKUP(N932,【参考】数式用!$AD$2:$AH$37,MATCH(W932,【参考】数式用!$K$4:$N$4,0)+1,0)),"")</f>
        <v/>
      </c>
      <c r="Z932" s="992"/>
      <c r="AA932" s="54"/>
      <c r="AB932" s="464"/>
      <c r="AC932" s="340" t="str">
        <f>IFERROR(IF(AND('別紙様式3-2（４・５月）'!O934="",W932&lt;&gt;"",W932&lt;&gt;"―"),X932,X932*VLOOKUP(AG932,【参考】数式用4!$EY$3:$GF$106,MATCH(N932,【参考】数式用4!$EY$2:$GF$2,0))),"")</f>
        <v/>
      </c>
      <c r="AD932" s="462" t="str">
        <f t="shared" si="28"/>
        <v/>
      </c>
      <c r="AE932" s="420" t="str">
        <f t="shared" si="29"/>
        <v/>
      </c>
      <c r="AF932" s="333" t="str">
        <f>IF(O932="","",'別紙様式3-2（４・５月）'!O934&amp;'別紙様式3-2（４・５月）'!P934&amp;'別紙様式3-2（４・５月）'!Q934&amp;"から"&amp;O932)</f>
        <v/>
      </c>
      <c r="AG932" s="333" t="str">
        <f>IF(OR(W932="",W932="―"),"",'別紙様式3-2（４・５月）'!O934&amp;'別紙様式3-2（４・５月）'!P934&amp;'別紙様式3-2（４・５月）'!Q934&amp;"から"&amp;W932)</f>
        <v/>
      </c>
      <c r="AH932" s="306"/>
      <c r="AI932" s="306"/>
      <c r="AJ932" s="306"/>
      <c r="AK932" s="306"/>
      <c r="AL932" s="306"/>
      <c r="AM932" s="306"/>
      <c r="AN932" s="306"/>
      <c r="AO932" s="306"/>
    </row>
    <row r="933" spans="1:41" customFormat="1" ht="25" customHeight="1">
      <c r="A933" s="334">
        <v>911</v>
      </c>
      <c r="B933" s="909" t="str">
        <f>IF(基本情報入力シート!C972="","",基本情報入力シート!C972)</f>
        <v/>
      </c>
      <c r="C933" s="909"/>
      <c r="D933" s="909"/>
      <c r="E933" s="909"/>
      <c r="F933" s="909"/>
      <c r="G933" s="909"/>
      <c r="H933" s="909"/>
      <c r="I933" s="909"/>
      <c r="J933" s="325" t="str">
        <f>IF(基本情報入力シート!M972="","",基本情報入力シート!M972)</f>
        <v/>
      </c>
      <c r="K933" s="325" t="str">
        <f>IF(基本情報入力シート!R972="","",基本情報入力シート!R972)</f>
        <v/>
      </c>
      <c r="L933" s="325" t="str">
        <f>IF(基本情報入力シート!W972="","",基本情報入力シート!W972)</f>
        <v/>
      </c>
      <c r="M933" s="335" t="str">
        <f>IF(基本情報入力シート!X972="","",基本情報入力シート!X972)</f>
        <v/>
      </c>
      <c r="N933" s="339" t="str">
        <f>IF(基本情報入力シート!Y972="","",基本情報入力シート!Y972)</f>
        <v/>
      </c>
      <c r="O933" s="44"/>
      <c r="P933" s="1011"/>
      <c r="Q933" s="1011"/>
      <c r="R933" s="475" t="str">
        <f>IFERROR(IF(OR('別紙様式3-2（４・５月）'!Z935="ベア加算",'別紙様式3-2（４・５月）'!R935=""),"",P933*VLOOKUP(N933,【参考】数式用!$AD$2:$AH$37,MATCH(O933,【参考】数式用!$K$4:$N$4,0)+1,0)),"")</f>
        <v/>
      </c>
      <c r="S933" s="54"/>
      <c r="T933" s="1011"/>
      <c r="U933" s="1011"/>
      <c r="V933" s="483" t="str">
        <f>IFERROR(IF(AND('別紙様式3-2（４・５月）'!O935="",O933&lt;&gt;""),P933,P933*VLOOKUP(AF933,【参考】数式用4!$EY$3:$GF$106,MATCH(N933,【参考】数式用4!$EY$2:$GF$2,0))),"")</f>
        <v/>
      </c>
      <c r="W933" s="44"/>
      <c r="X933" s="464"/>
      <c r="Y933" s="992" t="str">
        <f>IFERROR(IF(OR('別紙様式3-2（４・５月）'!R935="",'別紙様式3-2（４・５月）'!Z935="ベア加算"),"",X933*VLOOKUP(N933,【参考】数式用!$AD$2:$AH$37,MATCH(W933,【参考】数式用!$K$4:$N$4,0)+1,0)),"")</f>
        <v/>
      </c>
      <c r="Z933" s="992"/>
      <c r="AA933" s="54"/>
      <c r="AB933" s="464"/>
      <c r="AC933" s="340" t="str">
        <f>IFERROR(IF(AND('別紙様式3-2（４・５月）'!O935="",W933&lt;&gt;"",W933&lt;&gt;"―"),X933,X933*VLOOKUP(AG933,【参考】数式用4!$EY$3:$GF$106,MATCH(N933,【参考】数式用4!$EY$2:$GF$2,0))),"")</f>
        <v/>
      </c>
      <c r="AD933" s="462" t="str">
        <f t="shared" si="28"/>
        <v/>
      </c>
      <c r="AE933" s="420" t="str">
        <f t="shared" si="29"/>
        <v/>
      </c>
      <c r="AF933" s="333" t="str">
        <f>IF(O933="","",'別紙様式3-2（４・５月）'!O935&amp;'別紙様式3-2（４・５月）'!P935&amp;'別紙様式3-2（４・５月）'!Q935&amp;"から"&amp;O933)</f>
        <v/>
      </c>
      <c r="AG933" s="333" t="str">
        <f>IF(OR(W933="",W933="―"),"",'別紙様式3-2（４・５月）'!O935&amp;'別紙様式3-2（４・５月）'!P935&amp;'別紙様式3-2（４・５月）'!Q935&amp;"から"&amp;W933)</f>
        <v/>
      </c>
      <c r="AH933" s="306"/>
      <c r="AI933" s="306"/>
      <c r="AJ933" s="306"/>
      <c r="AK933" s="306"/>
      <c r="AL933" s="306"/>
      <c r="AM933" s="306"/>
      <c r="AN933" s="306"/>
      <c r="AO933" s="306"/>
    </row>
    <row r="934" spans="1:41" customFormat="1" ht="25" customHeight="1">
      <c r="A934" s="334">
        <v>912</v>
      </c>
      <c r="B934" s="909" t="str">
        <f>IF(基本情報入力シート!C973="","",基本情報入力シート!C973)</f>
        <v/>
      </c>
      <c r="C934" s="909"/>
      <c r="D934" s="909"/>
      <c r="E934" s="909"/>
      <c r="F934" s="909"/>
      <c r="G934" s="909"/>
      <c r="H934" s="909"/>
      <c r="I934" s="909"/>
      <c r="J934" s="325" t="str">
        <f>IF(基本情報入力シート!M973="","",基本情報入力シート!M973)</f>
        <v/>
      </c>
      <c r="K934" s="325" t="str">
        <f>IF(基本情報入力シート!R973="","",基本情報入力シート!R973)</f>
        <v/>
      </c>
      <c r="L934" s="325" t="str">
        <f>IF(基本情報入力シート!W973="","",基本情報入力シート!W973)</f>
        <v/>
      </c>
      <c r="M934" s="335" t="str">
        <f>IF(基本情報入力シート!X973="","",基本情報入力シート!X973)</f>
        <v/>
      </c>
      <c r="N934" s="339" t="str">
        <f>IF(基本情報入力シート!Y973="","",基本情報入力シート!Y973)</f>
        <v/>
      </c>
      <c r="O934" s="44"/>
      <c r="P934" s="1011"/>
      <c r="Q934" s="1011"/>
      <c r="R934" s="475" t="str">
        <f>IFERROR(IF(OR('別紙様式3-2（４・５月）'!Z936="ベア加算",'別紙様式3-2（４・５月）'!R936=""),"",P934*VLOOKUP(N934,【参考】数式用!$AD$2:$AH$37,MATCH(O934,【参考】数式用!$K$4:$N$4,0)+1,0)),"")</f>
        <v/>
      </c>
      <c r="S934" s="54"/>
      <c r="T934" s="1011"/>
      <c r="U934" s="1011"/>
      <c r="V934" s="483" t="str">
        <f>IFERROR(IF(AND('別紙様式3-2（４・５月）'!O936="",O934&lt;&gt;""),P934,P934*VLOOKUP(AF934,【参考】数式用4!$EY$3:$GF$106,MATCH(N934,【参考】数式用4!$EY$2:$GF$2,0))),"")</f>
        <v/>
      </c>
      <c r="W934" s="44"/>
      <c r="X934" s="464"/>
      <c r="Y934" s="992" t="str">
        <f>IFERROR(IF(OR('別紙様式3-2（４・５月）'!R936="",'別紙様式3-2（４・５月）'!Z936="ベア加算"),"",X934*VLOOKUP(N934,【参考】数式用!$AD$2:$AH$37,MATCH(W934,【参考】数式用!$K$4:$N$4,0)+1,0)),"")</f>
        <v/>
      </c>
      <c r="Z934" s="992"/>
      <c r="AA934" s="54"/>
      <c r="AB934" s="464"/>
      <c r="AC934" s="340" t="str">
        <f>IFERROR(IF(AND('別紙様式3-2（４・５月）'!O936="",W934&lt;&gt;"",W934&lt;&gt;"―"),X934,X934*VLOOKUP(AG934,【参考】数式用4!$EY$3:$GF$106,MATCH(N934,【参考】数式用4!$EY$2:$GF$2,0))),"")</f>
        <v/>
      </c>
      <c r="AD934" s="462" t="str">
        <f t="shared" si="28"/>
        <v/>
      </c>
      <c r="AE934" s="420" t="str">
        <f t="shared" si="29"/>
        <v/>
      </c>
      <c r="AF934" s="333" t="str">
        <f>IF(O934="","",'別紙様式3-2（４・５月）'!O936&amp;'別紙様式3-2（４・５月）'!P936&amp;'別紙様式3-2（４・５月）'!Q936&amp;"から"&amp;O934)</f>
        <v/>
      </c>
      <c r="AG934" s="333" t="str">
        <f>IF(OR(W934="",W934="―"),"",'別紙様式3-2（４・５月）'!O936&amp;'別紙様式3-2（４・５月）'!P936&amp;'別紙様式3-2（４・５月）'!Q936&amp;"から"&amp;W934)</f>
        <v/>
      </c>
      <c r="AH934" s="306"/>
      <c r="AI934" s="306"/>
      <c r="AJ934" s="306"/>
      <c r="AK934" s="306"/>
      <c r="AL934" s="306"/>
      <c r="AM934" s="306"/>
      <c r="AN934" s="306"/>
      <c r="AO934" s="306"/>
    </row>
    <row r="935" spans="1:41" customFormat="1" ht="25" customHeight="1">
      <c r="A935" s="334">
        <v>913</v>
      </c>
      <c r="B935" s="909" t="str">
        <f>IF(基本情報入力シート!C974="","",基本情報入力シート!C974)</f>
        <v/>
      </c>
      <c r="C935" s="909"/>
      <c r="D935" s="909"/>
      <c r="E935" s="909"/>
      <c r="F935" s="909"/>
      <c r="G935" s="909"/>
      <c r="H935" s="909"/>
      <c r="I935" s="909"/>
      <c r="J935" s="325" t="str">
        <f>IF(基本情報入力シート!M974="","",基本情報入力シート!M974)</f>
        <v/>
      </c>
      <c r="K935" s="325" t="str">
        <f>IF(基本情報入力シート!R974="","",基本情報入力シート!R974)</f>
        <v/>
      </c>
      <c r="L935" s="325" t="str">
        <f>IF(基本情報入力シート!W974="","",基本情報入力シート!W974)</f>
        <v/>
      </c>
      <c r="M935" s="335" t="str">
        <f>IF(基本情報入力シート!X974="","",基本情報入力シート!X974)</f>
        <v/>
      </c>
      <c r="N935" s="339" t="str">
        <f>IF(基本情報入力シート!Y974="","",基本情報入力シート!Y974)</f>
        <v/>
      </c>
      <c r="O935" s="44"/>
      <c r="P935" s="1011"/>
      <c r="Q935" s="1011"/>
      <c r="R935" s="475" t="str">
        <f>IFERROR(IF(OR('別紙様式3-2（４・５月）'!Z937="ベア加算",'別紙様式3-2（４・５月）'!R937=""),"",P935*VLOOKUP(N935,【参考】数式用!$AD$2:$AH$37,MATCH(O935,【参考】数式用!$K$4:$N$4,0)+1,0)),"")</f>
        <v/>
      </c>
      <c r="S935" s="54"/>
      <c r="T935" s="1011"/>
      <c r="U935" s="1011"/>
      <c r="V935" s="483" t="str">
        <f>IFERROR(IF(AND('別紙様式3-2（４・５月）'!O937="",O935&lt;&gt;""),P935,P935*VLOOKUP(AF935,【参考】数式用4!$EY$3:$GF$106,MATCH(N935,【参考】数式用4!$EY$2:$GF$2,0))),"")</f>
        <v/>
      </c>
      <c r="W935" s="44"/>
      <c r="X935" s="464"/>
      <c r="Y935" s="992" t="str">
        <f>IFERROR(IF(OR('別紙様式3-2（４・５月）'!R937="",'別紙様式3-2（４・５月）'!Z937="ベア加算"),"",X935*VLOOKUP(N935,【参考】数式用!$AD$2:$AH$37,MATCH(W935,【参考】数式用!$K$4:$N$4,0)+1,0)),"")</f>
        <v/>
      </c>
      <c r="Z935" s="992"/>
      <c r="AA935" s="54"/>
      <c r="AB935" s="464"/>
      <c r="AC935" s="340" t="str">
        <f>IFERROR(IF(AND('別紙様式3-2（４・５月）'!O937="",W935&lt;&gt;"",W935&lt;&gt;"―"),X935,X935*VLOOKUP(AG935,【参考】数式用4!$EY$3:$GF$106,MATCH(N935,【参考】数式用4!$EY$2:$GF$2,0))),"")</f>
        <v/>
      </c>
      <c r="AD935" s="462" t="str">
        <f t="shared" si="28"/>
        <v/>
      </c>
      <c r="AE935" s="420" t="str">
        <f t="shared" si="29"/>
        <v/>
      </c>
      <c r="AF935" s="333" t="str">
        <f>IF(O935="","",'別紙様式3-2（４・５月）'!O937&amp;'別紙様式3-2（４・５月）'!P937&amp;'別紙様式3-2（４・５月）'!Q937&amp;"から"&amp;O935)</f>
        <v/>
      </c>
      <c r="AG935" s="333" t="str">
        <f>IF(OR(W935="",W935="―"),"",'別紙様式3-2（４・５月）'!O937&amp;'別紙様式3-2（４・５月）'!P937&amp;'別紙様式3-2（４・５月）'!Q937&amp;"から"&amp;W935)</f>
        <v/>
      </c>
      <c r="AH935" s="306"/>
      <c r="AI935" s="306"/>
      <c r="AJ935" s="306"/>
      <c r="AK935" s="306"/>
      <c r="AL935" s="306"/>
      <c r="AM935" s="306"/>
      <c r="AN935" s="306"/>
      <c r="AO935" s="306"/>
    </row>
    <row r="936" spans="1:41" customFormat="1" ht="25" customHeight="1">
      <c r="A936" s="334">
        <v>914</v>
      </c>
      <c r="B936" s="909" t="str">
        <f>IF(基本情報入力シート!C975="","",基本情報入力シート!C975)</f>
        <v/>
      </c>
      <c r="C936" s="909"/>
      <c r="D936" s="909"/>
      <c r="E936" s="909"/>
      <c r="F936" s="909"/>
      <c r="G936" s="909"/>
      <c r="H936" s="909"/>
      <c r="I936" s="909"/>
      <c r="J936" s="325" t="str">
        <f>IF(基本情報入力シート!M975="","",基本情報入力シート!M975)</f>
        <v/>
      </c>
      <c r="K936" s="325" t="str">
        <f>IF(基本情報入力シート!R975="","",基本情報入力シート!R975)</f>
        <v/>
      </c>
      <c r="L936" s="325" t="str">
        <f>IF(基本情報入力シート!W975="","",基本情報入力シート!W975)</f>
        <v/>
      </c>
      <c r="M936" s="335" t="str">
        <f>IF(基本情報入力シート!X975="","",基本情報入力シート!X975)</f>
        <v/>
      </c>
      <c r="N936" s="339" t="str">
        <f>IF(基本情報入力シート!Y975="","",基本情報入力シート!Y975)</f>
        <v/>
      </c>
      <c r="O936" s="44"/>
      <c r="P936" s="1011"/>
      <c r="Q936" s="1011"/>
      <c r="R936" s="475" t="str">
        <f>IFERROR(IF(OR('別紙様式3-2（４・５月）'!Z938="ベア加算",'別紙様式3-2（４・５月）'!R938=""),"",P936*VLOOKUP(N936,【参考】数式用!$AD$2:$AH$37,MATCH(O936,【参考】数式用!$K$4:$N$4,0)+1,0)),"")</f>
        <v/>
      </c>
      <c r="S936" s="54"/>
      <c r="T936" s="1011"/>
      <c r="U936" s="1011"/>
      <c r="V936" s="483" t="str">
        <f>IFERROR(IF(AND('別紙様式3-2（４・５月）'!O938="",O936&lt;&gt;""),P936,P936*VLOOKUP(AF936,【参考】数式用4!$EY$3:$GF$106,MATCH(N936,【参考】数式用4!$EY$2:$GF$2,0))),"")</f>
        <v/>
      </c>
      <c r="W936" s="44"/>
      <c r="X936" s="464"/>
      <c r="Y936" s="992" t="str">
        <f>IFERROR(IF(OR('別紙様式3-2（４・５月）'!R938="",'別紙様式3-2（４・５月）'!Z938="ベア加算"),"",X936*VLOOKUP(N936,【参考】数式用!$AD$2:$AH$37,MATCH(W936,【参考】数式用!$K$4:$N$4,0)+1,0)),"")</f>
        <v/>
      </c>
      <c r="Z936" s="992"/>
      <c r="AA936" s="54"/>
      <c r="AB936" s="464"/>
      <c r="AC936" s="340" t="str">
        <f>IFERROR(IF(AND('別紙様式3-2（４・５月）'!O938="",W936&lt;&gt;"",W936&lt;&gt;"―"),X936,X936*VLOOKUP(AG936,【参考】数式用4!$EY$3:$GF$106,MATCH(N936,【参考】数式用4!$EY$2:$GF$2,0))),"")</f>
        <v/>
      </c>
      <c r="AD936" s="462" t="str">
        <f t="shared" si="28"/>
        <v/>
      </c>
      <c r="AE936" s="420" t="str">
        <f t="shared" si="29"/>
        <v/>
      </c>
      <c r="AF936" s="333" t="str">
        <f>IF(O936="","",'別紙様式3-2（４・５月）'!O938&amp;'別紙様式3-2（４・５月）'!P938&amp;'別紙様式3-2（４・５月）'!Q938&amp;"から"&amp;O936)</f>
        <v/>
      </c>
      <c r="AG936" s="333" t="str">
        <f>IF(OR(W936="",W936="―"),"",'別紙様式3-2（４・５月）'!O938&amp;'別紙様式3-2（４・５月）'!P938&amp;'別紙様式3-2（４・５月）'!Q938&amp;"から"&amp;W936)</f>
        <v/>
      </c>
      <c r="AH936" s="306"/>
      <c r="AI936" s="306"/>
      <c r="AJ936" s="306"/>
      <c r="AK936" s="306"/>
      <c r="AL936" s="306"/>
      <c r="AM936" s="306"/>
      <c r="AN936" s="306"/>
      <c r="AO936" s="306"/>
    </row>
    <row r="937" spans="1:41" customFormat="1" ht="25" customHeight="1">
      <c r="A937" s="334">
        <v>915</v>
      </c>
      <c r="B937" s="909" t="str">
        <f>IF(基本情報入力シート!C976="","",基本情報入力シート!C976)</f>
        <v/>
      </c>
      <c r="C937" s="909"/>
      <c r="D937" s="909"/>
      <c r="E937" s="909"/>
      <c r="F937" s="909"/>
      <c r="G937" s="909"/>
      <c r="H937" s="909"/>
      <c r="I937" s="909"/>
      <c r="J937" s="325" t="str">
        <f>IF(基本情報入力シート!M976="","",基本情報入力シート!M976)</f>
        <v/>
      </c>
      <c r="K937" s="325" t="str">
        <f>IF(基本情報入力シート!R976="","",基本情報入力シート!R976)</f>
        <v/>
      </c>
      <c r="L937" s="325" t="str">
        <f>IF(基本情報入力シート!W976="","",基本情報入力シート!W976)</f>
        <v/>
      </c>
      <c r="M937" s="335" t="str">
        <f>IF(基本情報入力シート!X976="","",基本情報入力シート!X976)</f>
        <v/>
      </c>
      <c r="N937" s="339" t="str">
        <f>IF(基本情報入力シート!Y976="","",基本情報入力シート!Y976)</f>
        <v/>
      </c>
      <c r="O937" s="44"/>
      <c r="P937" s="1011"/>
      <c r="Q937" s="1011"/>
      <c r="R937" s="475" t="str">
        <f>IFERROR(IF(OR('別紙様式3-2（４・５月）'!Z939="ベア加算",'別紙様式3-2（４・５月）'!R939=""),"",P937*VLOOKUP(N937,【参考】数式用!$AD$2:$AH$37,MATCH(O937,【参考】数式用!$K$4:$N$4,0)+1,0)),"")</f>
        <v/>
      </c>
      <c r="S937" s="54"/>
      <c r="T937" s="1011"/>
      <c r="U937" s="1011"/>
      <c r="V937" s="483" t="str">
        <f>IFERROR(IF(AND('別紙様式3-2（４・５月）'!O939="",O937&lt;&gt;""),P937,P937*VLOOKUP(AF937,【参考】数式用4!$EY$3:$GF$106,MATCH(N937,【参考】数式用4!$EY$2:$GF$2,0))),"")</f>
        <v/>
      </c>
      <c r="W937" s="44"/>
      <c r="X937" s="464"/>
      <c r="Y937" s="992" t="str">
        <f>IFERROR(IF(OR('別紙様式3-2（４・５月）'!R939="",'別紙様式3-2（４・５月）'!Z939="ベア加算"),"",X937*VLOOKUP(N937,【参考】数式用!$AD$2:$AH$37,MATCH(W937,【参考】数式用!$K$4:$N$4,0)+1,0)),"")</f>
        <v/>
      </c>
      <c r="Z937" s="992"/>
      <c r="AA937" s="54"/>
      <c r="AB937" s="464"/>
      <c r="AC937" s="340" t="str">
        <f>IFERROR(IF(AND('別紙様式3-2（４・５月）'!O939="",W937&lt;&gt;"",W937&lt;&gt;"―"),X937,X937*VLOOKUP(AG937,【参考】数式用4!$EY$3:$GF$106,MATCH(N937,【参考】数式用4!$EY$2:$GF$2,0))),"")</f>
        <v/>
      </c>
      <c r="AD937" s="462" t="str">
        <f t="shared" si="28"/>
        <v/>
      </c>
      <c r="AE937" s="420" t="str">
        <f t="shared" si="29"/>
        <v/>
      </c>
      <c r="AF937" s="333" t="str">
        <f>IF(O937="","",'別紙様式3-2（４・５月）'!O939&amp;'別紙様式3-2（４・５月）'!P939&amp;'別紙様式3-2（４・５月）'!Q939&amp;"から"&amp;O937)</f>
        <v/>
      </c>
      <c r="AG937" s="333" t="str">
        <f>IF(OR(W937="",W937="―"),"",'別紙様式3-2（４・５月）'!O939&amp;'別紙様式3-2（４・５月）'!P939&amp;'別紙様式3-2（４・５月）'!Q939&amp;"から"&amp;W937)</f>
        <v/>
      </c>
      <c r="AH937" s="306"/>
      <c r="AI937" s="306"/>
      <c r="AJ937" s="306"/>
      <c r="AK937" s="306"/>
      <c r="AL937" s="306"/>
      <c r="AM937" s="306"/>
      <c r="AN937" s="306"/>
      <c r="AO937" s="306"/>
    </row>
    <row r="938" spans="1:41" customFormat="1" ht="25" customHeight="1">
      <c r="A938" s="334">
        <v>916</v>
      </c>
      <c r="B938" s="909" t="str">
        <f>IF(基本情報入力シート!C977="","",基本情報入力シート!C977)</f>
        <v/>
      </c>
      <c r="C938" s="909"/>
      <c r="D938" s="909"/>
      <c r="E938" s="909"/>
      <c r="F938" s="909"/>
      <c r="G938" s="909"/>
      <c r="H938" s="909"/>
      <c r="I938" s="909"/>
      <c r="J938" s="325" t="str">
        <f>IF(基本情報入力シート!M977="","",基本情報入力シート!M977)</f>
        <v/>
      </c>
      <c r="K938" s="325" t="str">
        <f>IF(基本情報入力シート!R977="","",基本情報入力シート!R977)</f>
        <v/>
      </c>
      <c r="L938" s="325" t="str">
        <f>IF(基本情報入力シート!W977="","",基本情報入力シート!W977)</f>
        <v/>
      </c>
      <c r="M938" s="335" t="str">
        <f>IF(基本情報入力シート!X977="","",基本情報入力シート!X977)</f>
        <v/>
      </c>
      <c r="N938" s="339" t="str">
        <f>IF(基本情報入力シート!Y977="","",基本情報入力シート!Y977)</f>
        <v/>
      </c>
      <c r="O938" s="44"/>
      <c r="P938" s="1011"/>
      <c r="Q938" s="1011"/>
      <c r="R938" s="475" t="str">
        <f>IFERROR(IF(OR('別紙様式3-2（４・５月）'!Z940="ベア加算",'別紙様式3-2（４・５月）'!R940=""),"",P938*VLOOKUP(N938,【参考】数式用!$AD$2:$AH$37,MATCH(O938,【参考】数式用!$K$4:$N$4,0)+1,0)),"")</f>
        <v/>
      </c>
      <c r="S938" s="54"/>
      <c r="T938" s="1011"/>
      <c r="U938" s="1011"/>
      <c r="V938" s="483" t="str">
        <f>IFERROR(IF(AND('別紙様式3-2（４・５月）'!O940="",O938&lt;&gt;""),P938,P938*VLOOKUP(AF938,【参考】数式用4!$EY$3:$GF$106,MATCH(N938,【参考】数式用4!$EY$2:$GF$2,0))),"")</f>
        <v/>
      </c>
      <c r="W938" s="44"/>
      <c r="X938" s="464"/>
      <c r="Y938" s="992" t="str">
        <f>IFERROR(IF(OR('別紙様式3-2（４・５月）'!R940="",'別紙様式3-2（４・５月）'!Z940="ベア加算"),"",X938*VLOOKUP(N938,【参考】数式用!$AD$2:$AH$37,MATCH(W938,【参考】数式用!$K$4:$N$4,0)+1,0)),"")</f>
        <v/>
      </c>
      <c r="Z938" s="992"/>
      <c r="AA938" s="54"/>
      <c r="AB938" s="464"/>
      <c r="AC938" s="340" t="str">
        <f>IFERROR(IF(AND('別紙様式3-2（４・５月）'!O940="",W938&lt;&gt;"",W938&lt;&gt;"―"),X938,X938*VLOOKUP(AG938,【参考】数式用4!$EY$3:$GF$106,MATCH(N938,【参考】数式用4!$EY$2:$GF$2,0))),"")</f>
        <v/>
      </c>
      <c r="AD938" s="462" t="str">
        <f t="shared" si="28"/>
        <v/>
      </c>
      <c r="AE938" s="420" t="str">
        <f t="shared" si="29"/>
        <v/>
      </c>
      <c r="AF938" s="333" t="str">
        <f>IF(O938="","",'別紙様式3-2（４・５月）'!O940&amp;'別紙様式3-2（４・５月）'!P940&amp;'別紙様式3-2（４・５月）'!Q940&amp;"から"&amp;O938)</f>
        <v/>
      </c>
      <c r="AG938" s="333" t="str">
        <f>IF(OR(W938="",W938="―"),"",'別紙様式3-2（４・５月）'!O940&amp;'別紙様式3-2（４・５月）'!P940&amp;'別紙様式3-2（４・５月）'!Q940&amp;"から"&amp;W938)</f>
        <v/>
      </c>
      <c r="AH938" s="306"/>
      <c r="AI938" s="306"/>
      <c r="AJ938" s="306"/>
      <c r="AK938" s="306"/>
      <c r="AL938" s="306"/>
      <c r="AM938" s="306"/>
      <c r="AN938" s="306"/>
      <c r="AO938" s="306"/>
    </row>
    <row r="939" spans="1:41" customFormat="1" ht="25" customHeight="1">
      <c r="A939" s="334">
        <v>917</v>
      </c>
      <c r="B939" s="909" t="str">
        <f>IF(基本情報入力シート!C978="","",基本情報入力シート!C978)</f>
        <v/>
      </c>
      <c r="C939" s="909"/>
      <c r="D939" s="909"/>
      <c r="E939" s="909"/>
      <c r="F939" s="909"/>
      <c r="G939" s="909"/>
      <c r="H939" s="909"/>
      <c r="I939" s="909"/>
      <c r="J939" s="325" t="str">
        <f>IF(基本情報入力シート!M978="","",基本情報入力シート!M978)</f>
        <v/>
      </c>
      <c r="K939" s="325" t="str">
        <f>IF(基本情報入力シート!R978="","",基本情報入力シート!R978)</f>
        <v/>
      </c>
      <c r="L939" s="325" t="str">
        <f>IF(基本情報入力シート!W978="","",基本情報入力シート!W978)</f>
        <v/>
      </c>
      <c r="M939" s="335" t="str">
        <f>IF(基本情報入力シート!X978="","",基本情報入力シート!X978)</f>
        <v/>
      </c>
      <c r="N939" s="339" t="str">
        <f>IF(基本情報入力シート!Y978="","",基本情報入力シート!Y978)</f>
        <v/>
      </c>
      <c r="O939" s="44"/>
      <c r="P939" s="1011"/>
      <c r="Q939" s="1011"/>
      <c r="R939" s="475" t="str">
        <f>IFERROR(IF(OR('別紙様式3-2（４・５月）'!Z941="ベア加算",'別紙様式3-2（４・５月）'!R941=""),"",P939*VLOOKUP(N939,【参考】数式用!$AD$2:$AH$37,MATCH(O939,【参考】数式用!$K$4:$N$4,0)+1,0)),"")</f>
        <v/>
      </c>
      <c r="S939" s="54"/>
      <c r="T939" s="1011"/>
      <c r="U939" s="1011"/>
      <c r="V939" s="483" t="str">
        <f>IFERROR(IF(AND('別紙様式3-2（４・５月）'!O941="",O939&lt;&gt;""),P939,P939*VLOOKUP(AF939,【参考】数式用4!$EY$3:$GF$106,MATCH(N939,【参考】数式用4!$EY$2:$GF$2,0))),"")</f>
        <v/>
      </c>
      <c r="W939" s="44"/>
      <c r="X939" s="464"/>
      <c r="Y939" s="992" t="str">
        <f>IFERROR(IF(OR('別紙様式3-2（４・５月）'!R941="",'別紙様式3-2（４・５月）'!Z941="ベア加算"),"",X939*VLOOKUP(N939,【参考】数式用!$AD$2:$AH$37,MATCH(W939,【参考】数式用!$K$4:$N$4,0)+1,0)),"")</f>
        <v/>
      </c>
      <c r="Z939" s="992"/>
      <c r="AA939" s="54"/>
      <c r="AB939" s="464"/>
      <c r="AC939" s="340" t="str">
        <f>IFERROR(IF(AND('別紙様式3-2（４・５月）'!O941="",W939&lt;&gt;"",W939&lt;&gt;"―"),X939,X939*VLOOKUP(AG939,【参考】数式用4!$EY$3:$GF$106,MATCH(N939,【参考】数式用4!$EY$2:$GF$2,0))),"")</f>
        <v/>
      </c>
      <c r="AD939" s="462" t="str">
        <f t="shared" si="28"/>
        <v/>
      </c>
      <c r="AE939" s="420" t="str">
        <f t="shared" si="29"/>
        <v/>
      </c>
      <c r="AF939" s="333" t="str">
        <f>IF(O939="","",'別紙様式3-2（４・５月）'!O941&amp;'別紙様式3-2（４・５月）'!P941&amp;'別紙様式3-2（４・５月）'!Q941&amp;"から"&amp;O939)</f>
        <v/>
      </c>
      <c r="AG939" s="333" t="str">
        <f>IF(OR(W939="",W939="―"),"",'別紙様式3-2（４・５月）'!O941&amp;'別紙様式3-2（４・５月）'!P941&amp;'別紙様式3-2（４・５月）'!Q941&amp;"から"&amp;W939)</f>
        <v/>
      </c>
      <c r="AH939" s="306"/>
      <c r="AI939" s="306"/>
      <c r="AJ939" s="306"/>
      <c r="AK939" s="306"/>
      <c r="AL939" s="306"/>
      <c r="AM939" s="306"/>
      <c r="AN939" s="306"/>
      <c r="AO939" s="306"/>
    </row>
    <row r="940" spans="1:41" customFormat="1" ht="25" customHeight="1">
      <c r="A940" s="334">
        <v>918</v>
      </c>
      <c r="B940" s="909" t="str">
        <f>IF(基本情報入力シート!C979="","",基本情報入力シート!C979)</f>
        <v/>
      </c>
      <c r="C940" s="909"/>
      <c r="D940" s="909"/>
      <c r="E940" s="909"/>
      <c r="F940" s="909"/>
      <c r="G940" s="909"/>
      <c r="H940" s="909"/>
      <c r="I940" s="909"/>
      <c r="J940" s="325" t="str">
        <f>IF(基本情報入力シート!M979="","",基本情報入力シート!M979)</f>
        <v/>
      </c>
      <c r="K940" s="325" t="str">
        <f>IF(基本情報入力シート!R979="","",基本情報入力シート!R979)</f>
        <v/>
      </c>
      <c r="L940" s="325" t="str">
        <f>IF(基本情報入力シート!W979="","",基本情報入力シート!W979)</f>
        <v/>
      </c>
      <c r="M940" s="335" t="str">
        <f>IF(基本情報入力シート!X979="","",基本情報入力シート!X979)</f>
        <v/>
      </c>
      <c r="N940" s="339" t="str">
        <f>IF(基本情報入力シート!Y979="","",基本情報入力シート!Y979)</f>
        <v/>
      </c>
      <c r="O940" s="44"/>
      <c r="P940" s="1011"/>
      <c r="Q940" s="1011"/>
      <c r="R940" s="475" t="str">
        <f>IFERROR(IF(OR('別紙様式3-2（４・５月）'!Z942="ベア加算",'別紙様式3-2（４・５月）'!R942=""),"",P940*VLOOKUP(N940,【参考】数式用!$AD$2:$AH$37,MATCH(O940,【参考】数式用!$K$4:$N$4,0)+1,0)),"")</f>
        <v/>
      </c>
      <c r="S940" s="54"/>
      <c r="T940" s="1011"/>
      <c r="U940" s="1011"/>
      <c r="V940" s="483" t="str">
        <f>IFERROR(IF(AND('別紙様式3-2（４・５月）'!O942="",O940&lt;&gt;""),P940,P940*VLOOKUP(AF940,【参考】数式用4!$EY$3:$GF$106,MATCH(N940,【参考】数式用4!$EY$2:$GF$2,0))),"")</f>
        <v/>
      </c>
      <c r="W940" s="44"/>
      <c r="X940" s="464"/>
      <c r="Y940" s="992" t="str">
        <f>IFERROR(IF(OR('別紙様式3-2（４・５月）'!R942="",'別紙様式3-2（４・５月）'!Z942="ベア加算"),"",X940*VLOOKUP(N940,【参考】数式用!$AD$2:$AH$37,MATCH(W940,【参考】数式用!$K$4:$N$4,0)+1,0)),"")</f>
        <v/>
      </c>
      <c r="Z940" s="992"/>
      <c r="AA940" s="54"/>
      <c r="AB940" s="464"/>
      <c r="AC940" s="340" t="str">
        <f>IFERROR(IF(AND('別紙様式3-2（４・５月）'!O942="",W940&lt;&gt;"",W940&lt;&gt;"―"),X940,X940*VLOOKUP(AG940,【参考】数式用4!$EY$3:$GF$106,MATCH(N940,【参考】数式用4!$EY$2:$GF$2,0))),"")</f>
        <v/>
      </c>
      <c r="AD940" s="462" t="str">
        <f t="shared" si="28"/>
        <v/>
      </c>
      <c r="AE940" s="420" t="str">
        <f t="shared" si="29"/>
        <v/>
      </c>
      <c r="AF940" s="333" t="str">
        <f>IF(O940="","",'別紙様式3-2（４・５月）'!O942&amp;'別紙様式3-2（４・５月）'!P942&amp;'別紙様式3-2（４・５月）'!Q942&amp;"から"&amp;O940)</f>
        <v/>
      </c>
      <c r="AG940" s="333" t="str">
        <f>IF(OR(W940="",W940="―"),"",'別紙様式3-2（４・５月）'!O942&amp;'別紙様式3-2（４・５月）'!P942&amp;'別紙様式3-2（４・５月）'!Q942&amp;"から"&amp;W940)</f>
        <v/>
      </c>
      <c r="AH940" s="306"/>
      <c r="AI940" s="306"/>
      <c r="AJ940" s="306"/>
      <c r="AK940" s="306"/>
      <c r="AL940" s="306"/>
      <c r="AM940" s="306"/>
      <c r="AN940" s="306"/>
      <c r="AO940" s="306"/>
    </row>
    <row r="941" spans="1:41" customFormat="1" ht="25" customHeight="1">
      <c r="A941" s="334">
        <v>919</v>
      </c>
      <c r="B941" s="909" t="str">
        <f>IF(基本情報入力シート!C980="","",基本情報入力シート!C980)</f>
        <v/>
      </c>
      <c r="C941" s="909"/>
      <c r="D941" s="909"/>
      <c r="E941" s="909"/>
      <c r="F941" s="909"/>
      <c r="G941" s="909"/>
      <c r="H941" s="909"/>
      <c r="I941" s="909"/>
      <c r="J941" s="325" t="str">
        <f>IF(基本情報入力シート!M980="","",基本情報入力シート!M980)</f>
        <v/>
      </c>
      <c r="K941" s="325" t="str">
        <f>IF(基本情報入力シート!R980="","",基本情報入力シート!R980)</f>
        <v/>
      </c>
      <c r="L941" s="325" t="str">
        <f>IF(基本情報入力シート!W980="","",基本情報入力シート!W980)</f>
        <v/>
      </c>
      <c r="M941" s="335" t="str">
        <f>IF(基本情報入力シート!X980="","",基本情報入力シート!X980)</f>
        <v/>
      </c>
      <c r="N941" s="339" t="str">
        <f>IF(基本情報入力シート!Y980="","",基本情報入力シート!Y980)</f>
        <v/>
      </c>
      <c r="O941" s="44"/>
      <c r="P941" s="1011"/>
      <c r="Q941" s="1011"/>
      <c r="R941" s="475" t="str">
        <f>IFERROR(IF(OR('別紙様式3-2（４・５月）'!Z943="ベア加算",'別紙様式3-2（４・５月）'!R943=""),"",P941*VLOOKUP(N941,【参考】数式用!$AD$2:$AH$37,MATCH(O941,【参考】数式用!$K$4:$N$4,0)+1,0)),"")</f>
        <v/>
      </c>
      <c r="S941" s="54"/>
      <c r="T941" s="1011"/>
      <c r="U941" s="1011"/>
      <c r="V941" s="483" t="str">
        <f>IFERROR(IF(AND('別紙様式3-2（４・５月）'!O943="",O941&lt;&gt;""),P941,P941*VLOOKUP(AF941,【参考】数式用4!$EY$3:$GF$106,MATCH(N941,【参考】数式用4!$EY$2:$GF$2,0))),"")</f>
        <v/>
      </c>
      <c r="W941" s="44"/>
      <c r="X941" s="464"/>
      <c r="Y941" s="992" t="str">
        <f>IFERROR(IF(OR('別紙様式3-2（４・５月）'!R943="",'別紙様式3-2（４・５月）'!Z943="ベア加算"),"",X941*VLOOKUP(N941,【参考】数式用!$AD$2:$AH$37,MATCH(W941,【参考】数式用!$K$4:$N$4,0)+1,0)),"")</f>
        <v/>
      </c>
      <c r="Z941" s="992"/>
      <c r="AA941" s="54"/>
      <c r="AB941" s="464"/>
      <c r="AC941" s="340" t="str">
        <f>IFERROR(IF(AND('別紙様式3-2（４・５月）'!O943="",W941&lt;&gt;"",W941&lt;&gt;"―"),X941,X941*VLOOKUP(AG941,【参考】数式用4!$EY$3:$GF$106,MATCH(N941,【参考】数式用4!$EY$2:$GF$2,0))),"")</f>
        <v/>
      </c>
      <c r="AD941" s="462" t="str">
        <f t="shared" si="28"/>
        <v/>
      </c>
      <c r="AE941" s="420" t="str">
        <f t="shared" si="29"/>
        <v/>
      </c>
      <c r="AF941" s="333" t="str">
        <f>IF(O941="","",'別紙様式3-2（４・５月）'!O943&amp;'別紙様式3-2（４・５月）'!P943&amp;'別紙様式3-2（４・５月）'!Q943&amp;"から"&amp;O941)</f>
        <v/>
      </c>
      <c r="AG941" s="333" t="str">
        <f>IF(OR(W941="",W941="―"),"",'別紙様式3-2（４・５月）'!O943&amp;'別紙様式3-2（４・５月）'!P943&amp;'別紙様式3-2（４・５月）'!Q943&amp;"から"&amp;W941)</f>
        <v/>
      </c>
      <c r="AH941" s="306"/>
      <c r="AI941" s="306"/>
      <c r="AJ941" s="306"/>
      <c r="AK941" s="306"/>
      <c r="AL941" s="306"/>
      <c r="AM941" s="306"/>
      <c r="AN941" s="306"/>
      <c r="AO941" s="306"/>
    </row>
    <row r="942" spans="1:41" customFormat="1" ht="25" customHeight="1">
      <c r="A942" s="334">
        <v>920</v>
      </c>
      <c r="B942" s="909" t="str">
        <f>IF(基本情報入力シート!C981="","",基本情報入力シート!C981)</f>
        <v/>
      </c>
      <c r="C942" s="909"/>
      <c r="D942" s="909"/>
      <c r="E942" s="909"/>
      <c r="F942" s="909"/>
      <c r="G942" s="909"/>
      <c r="H942" s="909"/>
      <c r="I942" s="909"/>
      <c r="J942" s="325" t="str">
        <f>IF(基本情報入力シート!M981="","",基本情報入力シート!M981)</f>
        <v/>
      </c>
      <c r="K942" s="325" t="str">
        <f>IF(基本情報入力シート!R981="","",基本情報入力シート!R981)</f>
        <v/>
      </c>
      <c r="L942" s="325" t="str">
        <f>IF(基本情報入力シート!W981="","",基本情報入力シート!W981)</f>
        <v/>
      </c>
      <c r="M942" s="335" t="str">
        <f>IF(基本情報入力シート!X981="","",基本情報入力シート!X981)</f>
        <v/>
      </c>
      <c r="N942" s="339" t="str">
        <f>IF(基本情報入力シート!Y981="","",基本情報入力シート!Y981)</f>
        <v/>
      </c>
      <c r="O942" s="44"/>
      <c r="P942" s="1011"/>
      <c r="Q942" s="1011"/>
      <c r="R942" s="475" t="str">
        <f>IFERROR(IF(OR('別紙様式3-2（４・５月）'!Z944="ベア加算",'別紙様式3-2（４・５月）'!R944=""),"",P942*VLOOKUP(N942,【参考】数式用!$AD$2:$AH$37,MATCH(O942,【参考】数式用!$K$4:$N$4,0)+1,0)),"")</f>
        <v/>
      </c>
      <c r="S942" s="54"/>
      <c r="T942" s="1011"/>
      <c r="U942" s="1011"/>
      <c r="V942" s="483" t="str">
        <f>IFERROR(IF(AND('別紙様式3-2（４・５月）'!O944="",O942&lt;&gt;""),P942,P942*VLOOKUP(AF942,【参考】数式用4!$EY$3:$GF$106,MATCH(N942,【参考】数式用4!$EY$2:$GF$2,0))),"")</f>
        <v/>
      </c>
      <c r="W942" s="44"/>
      <c r="X942" s="464"/>
      <c r="Y942" s="992" t="str">
        <f>IFERROR(IF(OR('別紙様式3-2（４・５月）'!R944="",'別紙様式3-2（４・５月）'!Z944="ベア加算"),"",X942*VLOOKUP(N942,【参考】数式用!$AD$2:$AH$37,MATCH(W942,【参考】数式用!$K$4:$N$4,0)+1,0)),"")</f>
        <v/>
      </c>
      <c r="Z942" s="992"/>
      <c r="AA942" s="54"/>
      <c r="AB942" s="464"/>
      <c r="AC942" s="340" t="str">
        <f>IFERROR(IF(AND('別紙様式3-2（４・５月）'!O944="",W942&lt;&gt;"",W942&lt;&gt;"―"),X942,X942*VLOOKUP(AG942,【参考】数式用4!$EY$3:$GF$106,MATCH(N942,【参考】数式用4!$EY$2:$GF$2,0))),"")</f>
        <v/>
      </c>
      <c r="AD942" s="462" t="str">
        <f t="shared" si="28"/>
        <v/>
      </c>
      <c r="AE942" s="420" t="str">
        <f t="shared" si="29"/>
        <v/>
      </c>
      <c r="AF942" s="333" t="str">
        <f>IF(O942="","",'別紙様式3-2（４・５月）'!O944&amp;'別紙様式3-2（４・５月）'!P944&amp;'別紙様式3-2（４・５月）'!Q944&amp;"から"&amp;O942)</f>
        <v/>
      </c>
      <c r="AG942" s="333" t="str">
        <f>IF(OR(W942="",W942="―"),"",'別紙様式3-2（４・５月）'!O944&amp;'別紙様式3-2（４・５月）'!P944&amp;'別紙様式3-2（４・５月）'!Q944&amp;"から"&amp;W942)</f>
        <v/>
      </c>
      <c r="AH942" s="306"/>
      <c r="AI942" s="306"/>
      <c r="AJ942" s="306"/>
      <c r="AK942" s="306"/>
      <c r="AL942" s="306"/>
      <c r="AM942" s="306"/>
      <c r="AN942" s="306"/>
      <c r="AO942" s="306"/>
    </row>
    <row r="943" spans="1:41" customFormat="1" ht="25" customHeight="1">
      <c r="A943" s="334">
        <v>921</v>
      </c>
      <c r="B943" s="909" t="str">
        <f>IF(基本情報入力シート!C982="","",基本情報入力シート!C982)</f>
        <v/>
      </c>
      <c r="C943" s="909"/>
      <c r="D943" s="909"/>
      <c r="E943" s="909"/>
      <c r="F943" s="909"/>
      <c r="G943" s="909"/>
      <c r="H943" s="909"/>
      <c r="I943" s="909"/>
      <c r="J943" s="325" t="str">
        <f>IF(基本情報入力シート!M982="","",基本情報入力シート!M982)</f>
        <v/>
      </c>
      <c r="K943" s="325" t="str">
        <f>IF(基本情報入力シート!R982="","",基本情報入力シート!R982)</f>
        <v/>
      </c>
      <c r="L943" s="325" t="str">
        <f>IF(基本情報入力シート!W982="","",基本情報入力シート!W982)</f>
        <v/>
      </c>
      <c r="M943" s="335" t="str">
        <f>IF(基本情報入力シート!X982="","",基本情報入力シート!X982)</f>
        <v/>
      </c>
      <c r="N943" s="339" t="str">
        <f>IF(基本情報入力シート!Y982="","",基本情報入力シート!Y982)</f>
        <v/>
      </c>
      <c r="O943" s="44"/>
      <c r="P943" s="1011"/>
      <c r="Q943" s="1011"/>
      <c r="R943" s="475" t="str">
        <f>IFERROR(IF(OR('別紙様式3-2（４・５月）'!Z945="ベア加算",'別紙様式3-2（４・５月）'!R945=""),"",P943*VLOOKUP(N943,【参考】数式用!$AD$2:$AH$37,MATCH(O943,【参考】数式用!$K$4:$N$4,0)+1,0)),"")</f>
        <v/>
      </c>
      <c r="S943" s="54"/>
      <c r="T943" s="1011"/>
      <c r="U943" s="1011"/>
      <c r="V943" s="483" t="str">
        <f>IFERROR(IF(AND('別紙様式3-2（４・５月）'!O945="",O943&lt;&gt;""),P943,P943*VLOOKUP(AF943,【参考】数式用4!$EY$3:$GF$106,MATCH(N943,【参考】数式用4!$EY$2:$GF$2,0))),"")</f>
        <v/>
      </c>
      <c r="W943" s="44"/>
      <c r="X943" s="464"/>
      <c r="Y943" s="992" t="str">
        <f>IFERROR(IF(OR('別紙様式3-2（４・５月）'!R945="",'別紙様式3-2（４・５月）'!Z945="ベア加算"),"",X943*VLOOKUP(N943,【参考】数式用!$AD$2:$AH$37,MATCH(W943,【参考】数式用!$K$4:$N$4,0)+1,0)),"")</f>
        <v/>
      </c>
      <c r="Z943" s="992"/>
      <c r="AA943" s="54"/>
      <c r="AB943" s="464"/>
      <c r="AC943" s="340" t="str">
        <f>IFERROR(IF(AND('別紙様式3-2（４・５月）'!O945="",W943&lt;&gt;"",W943&lt;&gt;"―"),X943,X943*VLOOKUP(AG943,【参考】数式用4!$EY$3:$GF$106,MATCH(N943,【参考】数式用4!$EY$2:$GF$2,0))),"")</f>
        <v/>
      </c>
      <c r="AD943" s="462" t="str">
        <f t="shared" si="28"/>
        <v/>
      </c>
      <c r="AE943" s="420" t="str">
        <f t="shared" si="29"/>
        <v/>
      </c>
      <c r="AF943" s="333" t="str">
        <f>IF(O943="","",'別紙様式3-2（４・５月）'!O945&amp;'別紙様式3-2（４・５月）'!P945&amp;'別紙様式3-2（４・５月）'!Q945&amp;"から"&amp;O943)</f>
        <v/>
      </c>
      <c r="AG943" s="333" t="str">
        <f>IF(OR(W943="",W943="―"),"",'別紙様式3-2（４・５月）'!O945&amp;'別紙様式3-2（４・５月）'!P945&amp;'別紙様式3-2（４・５月）'!Q945&amp;"から"&amp;W943)</f>
        <v/>
      </c>
      <c r="AH943" s="306"/>
      <c r="AI943" s="306"/>
      <c r="AJ943" s="306"/>
      <c r="AK943" s="306"/>
      <c r="AL943" s="306"/>
      <c r="AM943" s="306"/>
      <c r="AN943" s="306"/>
      <c r="AO943" s="306"/>
    </row>
    <row r="944" spans="1:41" customFormat="1" ht="25" customHeight="1">
      <c r="A944" s="334">
        <v>922</v>
      </c>
      <c r="B944" s="909" t="str">
        <f>IF(基本情報入力シート!C983="","",基本情報入力シート!C983)</f>
        <v/>
      </c>
      <c r="C944" s="909"/>
      <c r="D944" s="909"/>
      <c r="E944" s="909"/>
      <c r="F944" s="909"/>
      <c r="G944" s="909"/>
      <c r="H944" s="909"/>
      <c r="I944" s="909"/>
      <c r="J944" s="325" t="str">
        <f>IF(基本情報入力シート!M983="","",基本情報入力シート!M983)</f>
        <v/>
      </c>
      <c r="K944" s="325" t="str">
        <f>IF(基本情報入力シート!R983="","",基本情報入力シート!R983)</f>
        <v/>
      </c>
      <c r="L944" s="325" t="str">
        <f>IF(基本情報入力シート!W983="","",基本情報入力シート!W983)</f>
        <v/>
      </c>
      <c r="M944" s="335" t="str">
        <f>IF(基本情報入力シート!X983="","",基本情報入力シート!X983)</f>
        <v/>
      </c>
      <c r="N944" s="339" t="str">
        <f>IF(基本情報入力シート!Y983="","",基本情報入力シート!Y983)</f>
        <v/>
      </c>
      <c r="O944" s="44"/>
      <c r="P944" s="1011"/>
      <c r="Q944" s="1011"/>
      <c r="R944" s="475" t="str">
        <f>IFERROR(IF(OR('別紙様式3-2（４・５月）'!Z946="ベア加算",'別紙様式3-2（４・５月）'!R946=""),"",P944*VLOOKUP(N944,【参考】数式用!$AD$2:$AH$37,MATCH(O944,【参考】数式用!$K$4:$N$4,0)+1,0)),"")</f>
        <v/>
      </c>
      <c r="S944" s="54"/>
      <c r="T944" s="1011"/>
      <c r="U944" s="1011"/>
      <c r="V944" s="483" t="str">
        <f>IFERROR(IF(AND('別紙様式3-2（４・５月）'!O946="",O944&lt;&gt;""),P944,P944*VLOOKUP(AF944,【参考】数式用4!$EY$3:$GF$106,MATCH(N944,【参考】数式用4!$EY$2:$GF$2,0))),"")</f>
        <v/>
      </c>
      <c r="W944" s="44"/>
      <c r="X944" s="464"/>
      <c r="Y944" s="992" t="str">
        <f>IFERROR(IF(OR('別紙様式3-2（４・５月）'!R946="",'別紙様式3-2（４・５月）'!Z946="ベア加算"),"",X944*VLOOKUP(N944,【参考】数式用!$AD$2:$AH$37,MATCH(W944,【参考】数式用!$K$4:$N$4,0)+1,0)),"")</f>
        <v/>
      </c>
      <c r="Z944" s="992"/>
      <c r="AA944" s="54"/>
      <c r="AB944" s="464"/>
      <c r="AC944" s="340" t="str">
        <f>IFERROR(IF(AND('別紙様式3-2（４・５月）'!O946="",W944&lt;&gt;"",W944&lt;&gt;"―"),X944,X944*VLOOKUP(AG944,【参考】数式用4!$EY$3:$GF$106,MATCH(N944,【参考】数式用4!$EY$2:$GF$2,0))),"")</f>
        <v/>
      </c>
      <c r="AD944" s="462" t="str">
        <f t="shared" si="28"/>
        <v/>
      </c>
      <c r="AE944" s="420" t="str">
        <f t="shared" si="29"/>
        <v/>
      </c>
      <c r="AF944" s="333" t="str">
        <f>IF(O944="","",'別紙様式3-2（４・５月）'!O946&amp;'別紙様式3-2（４・５月）'!P946&amp;'別紙様式3-2（４・５月）'!Q946&amp;"から"&amp;O944)</f>
        <v/>
      </c>
      <c r="AG944" s="333" t="str">
        <f>IF(OR(W944="",W944="―"),"",'別紙様式3-2（４・５月）'!O946&amp;'別紙様式3-2（４・５月）'!P946&amp;'別紙様式3-2（４・５月）'!Q946&amp;"から"&amp;W944)</f>
        <v/>
      </c>
      <c r="AH944" s="306"/>
      <c r="AI944" s="306"/>
      <c r="AJ944" s="306"/>
      <c r="AK944" s="306"/>
      <c r="AL944" s="306"/>
      <c r="AM944" s="306"/>
      <c r="AN944" s="306"/>
      <c r="AO944" s="306"/>
    </row>
    <row r="945" spans="1:41" customFormat="1" ht="25" customHeight="1">
      <c r="A945" s="334">
        <v>923</v>
      </c>
      <c r="B945" s="909" t="str">
        <f>IF(基本情報入力シート!C984="","",基本情報入力シート!C984)</f>
        <v/>
      </c>
      <c r="C945" s="909"/>
      <c r="D945" s="909"/>
      <c r="E945" s="909"/>
      <c r="F945" s="909"/>
      <c r="G945" s="909"/>
      <c r="H945" s="909"/>
      <c r="I945" s="909"/>
      <c r="J945" s="325" t="str">
        <f>IF(基本情報入力シート!M984="","",基本情報入力シート!M984)</f>
        <v/>
      </c>
      <c r="K945" s="325" t="str">
        <f>IF(基本情報入力シート!R984="","",基本情報入力シート!R984)</f>
        <v/>
      </c>
      <c r="L945" s="325" t="str">
        <f>IF(基本情報入力シート!W984="","",基本情報入力シート!W984)</f>
        <v/>
      </c>
      <c r="M945" s="335" t="str">
        <f>IF(基本情報入力シート!X984="","",基本情報入力シート!X984)</f>
        <v/>
      </c>
      <c r="N945" s="339" t="str">
        <f>IF(基本情報入力シート!Y984="","",基本情報入力シート!Y984)</f>
        <v/>
      </c>
      <c r="O945" s="44"/>
      <c r="P945" s="1011"/>
      <c r="Q945" s="1011"/>
      <c r="R945" s="475" t="str">
        <f>IFERROR(IF(OR('別紙様式3-2（４・５月）'!Z947="ベア加算",'別紙様式3-2（４・５月）'!R947=""),"",P945*VLOOKUP(N945,【参考】数式用!$AD$2:$AH$37,MATCH(O945,【参考】数式用!$K$4:$N$4,0)+1,0)),"")</f>
        <v/>
      </c>
      <c r="S945" s="54"/>
      <c r="T945" s="1011"/>
      <c r="U945" s="1011"/>
      <c r="V945" s="483" t="str">
        <f>IFERROR(IF(AND('別紙様式3-2（４・５月）'!O947="",O945&lt;&gt;""),P945,P945*VLOOKUP(AF945,【参考】数式用4!$EY$3:$GF$106,MATCH(N945,【参考】数式用4!$EY$2:$GF$2,0))),"")</f>
        <v/>
      </c>
      <c r="W945" s="44"/>
      <c r="X945" s="464"/>
      <c r="Y945" s="992" t="str">
        <f>IFERROR(IF(OR('別紙様式3-2（４・５月）'!R947="",'別紙様式3-2（４・５月）'!Z947="ベア加算"),"",X945*VLOOKUP(N945,【参考】数式用!$AD$2:$AH$37,MATCH(W945,【参考】数式用!$K$4:$N$4,0)+1,0)),"")</f>
        <v/>
      </c>
      <c r="Z945" s="992"/>
      <c r="AA945" s="54"/>
      <c r="AB945" s="464"/>
      <c r="AC945" s="340" t="str">
        <f>IFERROR(IF(AND('別紙様式3-2（４・５月）'!O947="",W945&lt;&gt;"",W945&lt;&gt;"―"),X945,X945*VLOOKUP(AG945,【参考】数式用4!$EY$3:$GF$106,MATCH(N945,【参考】数式用4!$EY$2:$GF$2,0))),"")</f>
        <v/>
      </c>
      <c r="AD945" s="462" t="str">
        <f t="shared" si="28"/>
        <v/>
      </c>
      <c r="AE945" s="420" t="str">
        <f t="shared" si="29"/>
        <v/>
      </c>
      <c r="AF945" s="333" t="str">
        <f>IF(O945="","",'別紙様式3-2（４・５月）'!O947&amp;'別紙様式3-2（４・５月）'!P947&amp;'別紙様式3-2（４・５月）'!Q947&amp;"から"&amp;O945)</f>
        <v/>
      </c>
      <c r="AG945" s="333" t="str">
        <f>IF(OR(W945="",W945="―"),"",'別紙様式3-2（４・５月）'!O947&amp;'別紙様式3-2（４・５月）'!P947&amp;'別紙様式3-2（４・５月）'!Q947&amp;"から"&amp;W945)</f>
        <v/>
      </c>
      <c r="AH945" s="306"/>
      <c r="AI945" s="306"/>
      <c r="AJ945" s="306"/>
      <c r="AK945" s="306"/>
      <c r="AL945" s="306"/>
      <c r="AM945" s="306"/>
      <c r="AN945" s="306"/>
      <c r="AO945" s="306"/>
    </row>
    <row r="946" spans="1:41" customFormat="1" ht="25" customHeight="1">
      <c r="A946" s="334">
        <v>924</v>
      </c>
      <c r="B946" s="909" t="str">
        <f>IF(基本情報入力シート!C985="","",基本情報入力シート!C985)</f>
        <v/>
      </c>
      <c r="C946" s="909"/>
      <c r="D946" s="909"/>
      <c r="E946" s="909"/>
      <c r="F946" s="909"/>
      <c r="G946" s="909"/>
      <c r="H946" s="909"/>
      <c r="I946" s="909"/>
      <c r="J946" s="325" t="str">
        <f>IF(基本情報入力シート!M985="","",基本情報入力シート!M985)</f>
        <v/>
      </c>
      <c r="K946" s="325" t="str">
        <f>IF(基本情報入力シート!R985="","",基本情報入力シート!R985)</f>
        <v/>
      </c>
      <c r="L946" s="325" t="str">
        <f>IF(基本情報入力シート!W985="","",基本情報入力シート!W985)</f>
        <v/>
      </c>
      <c r="M946" s="335" t="str">
        <f>IF(基本情報入力シート!X985="","",基本情報入力シート!X985)</f>
        <v/>
      </c>
      <c r="N946" s="339" t="str">
        <f>IF(基本情報入力シート!Y985="","",基本情報入力シート!Y985)</f>
        <v/>
      </c>
      <c r="O946" s="44"/>
      <c r="P946" s="1011"/>
      <c r="Q946" s="1011"/>
      <c r="R946" s="475" t="str">
        <f>IFERROR(IF(OR('別紙様式3-2（４・５月）'!Z948="ベア加算",'別紙様式3-2（４・５月）'!R948=""),"",P946*VLOOKUP(N946,【参考】数式用!$AD$2:$AH$37,MATCH(O946,【参考】数式用!$K$4:$N$4,0)+1,0)),"")</f>
        <v/>
      </c>
      <c r="S946" s="54"/>
      <c r="T946" s="1011"/>
      <c r="U946" s="1011"/>
      <c r="V946" s="483" t="str">
        <f>IFERROR(IF(AND('別紙様式3-2（４・５月）'!O948="",O946&lt;&gt;""),P946,P946*VLOOKUP(AF946,【参考】数式用4!$EY$3:$GF$106,MATCH(N946,【参考】数式用4!$EY$2:$GF$2,0))),"")</f>
        <v/>
      </c>
      <c r="W946" s="44"/>
      <c r="X946" s="464"/>
      <c r="Y946" s="992" t="str">
        <f>IFERROR(IF(OR('別紙様式3-2（４・５月）'!R948="",'別紙様式3-2（４・５月）'!Z948="ベア加算"),"",X946*VLOOKUP(N946,【参考】数式用!$AD$2:$AH$37,MATCH(W946,【参考】数式用!$K$4:$N$4,0)+1,0)),"")</f>
        <v/>
      </c>
      <c r="Z946" s="992"/>
      <c r="AA946" s="54"/>
      <c r="AB946" s="464"/>
      <c r="AC946" s="340" t="str">
        <f>IFERROR(IF(AND('別紙様式3-2（４・５月）'!O948="",W946&lt;&gt;"",W946&lt;&gt;"―"),X946,X946*VLOOKUP(AG946,【参考】数式用4!$EY$3:$GF$106,MATCH(N946,【参考】数式用4!$EY$2:$GF$2,0))),"")</f>
        <v/>
      </c>
      <c r="AD946" s="462" t="str">
        <f t="shared" si="28"/>
        <v/>
      </c>
      <c r="AE946" s="420" t="str">
        <f t="shared" si="29"/>
        <v/>
      </c>
      <c r="AF946" s="333" t="str">
        <f>IF(O946="","",'別紙様式3-2（４・５月）'!O948&amp;'別紙様式3-2（４・５月）'!P948&amp;'別紙様式3-2（４・５月）'!Q948&amp;"から"&amp;O946)</f>
        <v/>
      </c>
      <c r="AG946" s="333" t="str">
        <f>IF(OR(W946="",W946="―"),"",'別紙様式3-2（４・５月）'!O948&amp;'別紙様式3-2（４・５月）'!P948&amp;'別紙様式3-2（４・５月）'!Q948&amp;"から"&amp;W946)</f>
        <v/>
      </c>
      <c r="AH946" s="306"/>
      <c r="AI946" s="306"/>
      <c r="AJ946" s="306"/>
      <c r="AK946" s="306"/>
      <c r="AL946" s="306"/>
      <c r="AM946" s="306"/>
      <c r="AN946" s="306"/>
      <c r="AO946" s="306"/>
    </row>
    <row r="947" spans="1:41" customFormat="1" ht="25" customHeight="1">
      <c r="A947" s="334">
        <v>925</v>
      </c>
      <c r="B947" s="909" t="str">
        <f>IF(基本情報入力シート!C986="","",基本情報入力シート!C986)</f>
        <v/>
      </c>
      <c r="C947" s="909"/>
      <c r="D947" s="909"/>
      <c r="E947" s="909"/>
      <c r="F947" s="909"/>
      <c r="G947" s="909"/>
      <c r="H947" s="909"/>
      <c r="I947" s="909"/>
      <c r="J947" s="325" t="str">
        <f>IF(基本情報入力シート!M986="","",基本情報入力シート!M986)</f>
        <v/>
      </c>
      <c r="K947" s="325" t="str">
        <f>IF(基本情報入力シート!R986="","",基本情報入力シート!R986)</f>
        <v/>
      </c>
      <c r="L947" s="325" t="str">
        <f>IF(基本情報入力シート!W986="","",基本情報入力シート!W986)</f>
        <v/>
      </c>
      <c r="M947" s="335" t="str">
        <f>IF(基本情報入力シート!X986="","",基本情報入力シート!X986)</f>
        <v/>
      </c>
      <c r="N947" s="339" t="str">
        <f>IF(基本情報入力シート!Y986="","",基本情報入力シート!Y986)</f>
        <v/>
      </c>
      <c r="O947" s="44"/>
      <c r="P947" s="1011"/>
      <c r="Q947" s="1011"/>
      <c r="R947" s="475" t="str">
        <f>IFERROR(IF(OR('別紙様式3-2（４・５月）'!Z949="ベア加算",'別紙様式3-2（４・５月）'!R949=""),"",P947*VLOOKUP(N947,【参考】数式用!$AD$2:$AH$37,MATCH(O947,【参考】数式用!$K$4:$N$4,0)+1,0)),"")</f>
        <v/>
      </c>
      <c r="S947" s="54"/>
      <c r="T947" s="1011"/>
      <c r="U947" s="1011"/>
      <c r="V947" s="483" t="str">
        <f>IFERROR(IF(AND('別紙様式3-2（４・５月）'!O949="",O947&lt;&gt;""),P947,P947*VLOOKUP(AF947,【参考】数式用4!$EY$3:$GF$106,MATCH(N947,【参考】数式用4!$EY$2:$GF$2,0))),"")</f>
        <v/>
      </c>
      <c r="W947" s="44"/>
      <c r="X947" s="464"/>
      <c r="Y947" s="992" t="str">
        <f>IFERROR(IF(OR('別紙様式3-2（４・５月）'!R949="",'別紙様式3-2（４・５月）'!Z949="ベア加算"),"",X947*VLOOKUP(N947,【参考】数式用!$AD$2:$AH$37,MATCH(W947,【参考】数式用!$K$4:$N$4,0)+1,0)),"")</f>
        <v/>
      </c>
      <c r="Z947" s="992"/>
      <c r="AA947" s="54"/>
      <c r="AB947" s="464"/>
      <c r="AC947" s="340" t="str">
        <f>IFERROR(IF(AND('別紙様式3-2（４・５月）'!O949="",W947&lt;&gt;"",W947&lt;&gt;"―"),X947,X947*VLOOKUP(AG947,【参考】数式用4!$EY$3:$GF$106,MATCH(N947,【参考】数式用4!$EY$2:$GF$2,0))),"")</f>
        <v/>
      </c>
      <c r="AD947" s="462" t="str">
        <f t="shared" si="28"/>
        <v/>
      </c>
      <c r="AE947" s="420" t="str">
        <f t="shared" si="29"/>
        <v/>
      </c>
      <c r="AF947" s="333" t="str">
        <f>IF(O947="","",'別紙様式3-2（４・５月）'!O949&amp;'別紙様式3-2（４・５月）'!P949&amp;'別紙様式3-2（４・５月）'!Q949&amp;"から"&amp;O947)</f>
        <v/>
      </c>
      <c r="AG947" s="333" t="str">
        <f>IF(OR(W947="",W947="―"),"",'別紙様式3-2（４・５月）'!O949&amp;'別紙様式3-2（４・５月）'!P949&amp;'別紙様式3-2（４・５月）'!Q949&amp;"から"&amp;W947)</f>
        <v/>
      </c>
      <c r="AH947" s="306"/>
      <c r="AI947" s="306"/>
      <c r="AJ947" s="306"/>
      <c r="AK947" s="306"/>
      <c r="AL947" s="306"/>
      <c r="AM947" s="306"/>
      <c r="AN947" s="306"/>
      <c r="AO947" s="306"/>
    </row>
    <row r="948" spans="1:41" customFormat="1" ht="25" customHeight="1">
      <c r="A948" s="334">
        <v>926</v>
      </c>
      <c r="B948" s="909" t="str">
        <f>IF(基本情報入力シート!C987="","",基本情報入力シート!C987)</f>
        <v/>
      </c>
      <c r="C948" s="909"/>
      <c r="D948" s="909"/>
      <c r="E948" s="909"/>
      <c r="F948" s="909"/>
      <c r="G948" s="909"/>
      <c r="H948" s="909"/>
      <c r="I948" s="909"/>
      <c r="J948" s="325" t="str">
        <f>IF(基本情報入力シート!M987="","",基本情報入力シート!M987)</f>
        <v/>
      </c>
      <c r="K948" s="325" t="str">
        <f>IF(基本情報入力シート!R987="","",基本情報入力シート!R987)</f>
        <v/>
      </c>
      <c r="L948" s="325" t="str">
        <f>IF(基本情報入力シート!W987="","",基本情報入力シート!W987)</f>
        <v/>
      </c>
      <c r="M948" s="335" t="str">
        <f>IF(基本情報入力シート!X987="","",基本情報入力シート!X987)</f>
        <v/>
      </c>
      <c r="N948" s="339" t="str">
        <f>IF(基本情報入力シート!Y987="","",基本情報入力シート!Y987)</f>
        <v/>
      </c>
      <c r="O948" s="44"/>
      <c r="P948" s="1011"/>
      <c r="Q948" s="1011"/>
      <c r="R948" s="475" t="str">
        <f>IFERROR(IF(OR('別紙様式3-2（４・５月）'!Z950="ベア加算",'別紙様式3-2（４・５月）'!R950=""),"",P948*VLOOKUP(N948,【参考】数式用!$AD$2:$AH$37,MATCH(O948,【参考】数式用!$K$4:$N$4,0)+1,0)),"")</f>
        <v/>
      </c>
      <c r="S948" s="54"/>
      <c r="T948" s="1011"/>
      <c r="U948" s="1011"/>
      <c r="V948" s="483" t="str">
        <f>IFERROR(IF(AND('別紙様式3-2（４・５月）'!O950="",O948&lt;&gt;""),P948,P948*VLOOKUP(AF948,【参考】数式用4!$EY$3:$GF$106,MATCH(N948,【参考】数式用4!$EY$2:$GF$2,0))),"")</f>
        <v/>
      </c>
      <c r="W948" s="44"/>
      <c r="X948" s="464"/>
      <c r="Y948" s="992" t="str">
        <f>IFERROR(IF(OR('別紙様式3-2（４・５月）'!R950="",'別紙様式3-2（４・５月）'!Z950="ベア加算"),"",X948*VLOOKUP(N948,【参考】数式用!$AD$2:$AH$37,MATCH(W948,【参考】数式用!$K$4:$N$4,0)+1,0)),"")</f>
        <v/>
      </c>
      <c r="Z948" s="992"/>
      <c r="AA948" s="54"/>
      <c r="AB948" s="464"/>
      <c r="AC948" s="340" t="str">
        <f>IFERROR(IF(AND('別紙様式3-2（４・５月）'!O950="",W948&lt;&gt;"",W948&lt;&gt;"―"),X948,X948*VLOOKUP(AG948,【参考】数式用4!$EY$3:$GF$106,MATCH(N948,【参考】数式用4!$EY$2:$GF$2,0))),"")</f>
        <v/>
      </c>
      <c r="AD948" s="462" t="str">
        <f t="shared" si="28"/>
        <v/>
      </c>
      <c r="AE948" s="420" t="str">
        <f t="shared" si="29"/>
        <v/>
      </c>
      <c r="AF948" s="333" t="str">
        <f>IF(O948="","",'別紙様式3-2（４・５月）'!O950&amp;'別紙様式3-2（４・５月）'!P950&amp;'別紙様式3-2（４・５月）'!Q950&amp;"から"&amp;O948)</f>
        <v/>
      </c>
      <c r="AG948" s="333" t="str">
        <f>IF(OR(W948="",W948="―"),"",'別紙様式3-2（４・５月）'!O950&amp;'別紙様式3-2（４・５月）'!P950&amp;'別紙様式3-2（４・５月）'!Q950&amp;"から"&amp;W948)</f>
        <v/>
      </c>
      <c r="AH948" s="306"/>
      <c r="AI948" s="306"/>
      <c r="AJ948" s="306"/>
      <c r="AK948" s="306"/>
      <c r="AL948" s="306"/>
      <c r="AM948" s="306"/>
      <c r="AN948" s="306"/>
      <c r="AO948" s="306"/>
    </row>
    <row r="949" spans="1:41" customFormat="1" ht="25" customHeight="1">
      <c r="A949" s="334">
        <v>927</v>
      </c>
      <c r="B949" s="909" t="str">
        <f>IF(基本情報入力シート!C988="","",基本情報入力シート!C988)</f>
        <v/>
      </c>
      <c r="C949" s="909"/>
      <c r="D949" s="909"/>
      <c r="E949" s="909"/>
      <c r="F949" s="909"/>
      <c r="G949" s="909"/>
      <c r="H949" s="909"/>
      <c r="I949" s="909"/>
      <c r="J949" s="325" t="str">
        <f>IF(基本情報入力シート!M988="","",基本情報入力シート!M988)</f>
        <v/>
      </c>
      <c r="K949" s="325" t="str">
        <f>IF(基本情報入力シート!R988="","",基本情報入力シート!R988)</f>
        <v/>
      </c>
      <c r="L949" s="325" t="str">
        <f>IF(基本情報入力シート!W988="","",基本情報入力シート!W988)</f>
        <v/>
      </c>
      <c r="M949" s="335" t="str">
        <f>IF(基本情報入力シート!X988="","",基本情報入力シート!X988)</f>
        <v/>
      </c>
      <c r="N949" s="339" t="str">
        <f>IF(基本情報入力シート!Y988="","",基本情報入力シート!Y988)</f>
        <v/>
      </c>
      <c r="O949" s="44"/>
      <c r="P949" s="1011"/>
      <c r="Q949" s="1011"/>
      <c r="R949" s="475" t="str">
        <f>IFERROR(IF(OR('別紙様式3-2（４・５月）'!Z951="ベア加算",'別紙様式3-2（４・５月）'!R951=""),"",P949*VLOOKUP(N949,【参考】数式用!$AD$2:$AH$37,MATCH(O949,【参考】数式用!$K$4:$N$4,0)+1,0)),"")</f>
        <v/>
      </c>
      <c r="S949" s="54"/>
      <c r="T949" s="1011"/>
      <c r="U949" s="1011"/>
      <c r="V949" s="483" t="str">
        <f>IFERROR(IF(AND('別紙様式3-2（４・５月）'!O951="",O949&lt;&gt;""),P949,P949*VLOOKUP(AF949,【参考】数式用4!$EY$3:$GF$106,MATCH(N949,【参考】数式用4!$EY$2:$GF$2,0))),"")</f>
        <v/>
      </c>
      <c r="W949" s="44"/>
      <c r="X949" s="464"/>
      <c r="Y949" s="992" t="str">
        <f>IFERROR(IF(OR('別紙様式3-2（４・５月）'!R951="",'別紙様式3-2（４・５月）'!Z951="ベア加算"),"",X949*VLOOKUP(N949,【参考】数式用!$AD$2:$AH$37,MATCH(W949,【参考】数式用!$K$4:$N$4,0)+1,0)),"")</f>
        <v/>
      </c>
      <c r="Z949" s="992"/>
      <c r="AA949" s="54"/>
      <c r="AB949" s="464"/>
      <c r="AC949" s="340" t="str">
        <f>IFERROR(IF(AND('別紙様式3-2（４・５月）'!O951="",W949&lt;&gt;"",W949&lt;&gt;"―"),X949,X949*VLOOKUP(AG949,【参考】数式用4!$EY$3:$GF$106,MATCH(N949,【参考】数式用4!$EY$2:$GF$2,0))),"")</f>
        <v/>
      </c>
      <c r="AD949" s="462" t="str">
        <f t="shared" si="28"/>
        <v/>
      </c>
      <c r="AE949" s="420" t="str">
        <f t="shared" si="29"/>
        <v/>
      </c>
      <c r="AF949" s="333" t="str">
        <f>IF(O949="","",'別紙様式3-2（４・５月）'!O951&amp;'別紙様式3-2（４・５月）'!P951&amp;'別紙様式3-2（４・５月）'!Q951&amp;"から"&amp;O949)</f>
        <v/>
      </c>
      <c r="AG949" s="333" t="str">
        <f>IF(OR(W949="",W949="―"),"",'別紙様式3-2（４・５月）'!O951&amp;'別紙様式3-2（４・５月）'!P951&amp;'別紙様式3-2（４・５月）'!Q951&amp;"から"&amp;W949)</f>
        <v/>
      </c>
      <c r="AH949" s="306"/>
      <c r="AI949" s="306"/>
      <c r="AJ949" s="306"/>
      <c r="AK949" s="306"/>
      <c r="AL949" s="306"/>
      <c r="AM949" s="306"/>
      <c r="AN949" s="306"/>
      <c r="AO949" s="306"/>
    </row>
    <row r="950" spans="1:41" customFormat="1" ht="25" customHeight="1">
      <c r="A950" s="334">
        <v>928</v>
      </c>
      <c r="B950" s="909" t="str">
        <f>IF(基本情報入力シート!C989="","",基本情報入力シート!C989)</f>
        <v/>
      </c>
      <c r="C950" s="909"/>
      <c r="D950" s="909"/>
      <c r="E950" s="909"/>
      <c r="F950" s="909"/>
      <c r="G950" s="909"/>
      <c r="H950" s="909"/>
      <c r="I950" s="909"/>
      <c r="J950" s="325" t="str">
        <f>IF(基本情報入力シート!M989="","",基本情報入力シート!M989)</f>
        <v/>
      </c>
      <c r="K950" s="325" t="str">
        <f>IF(基本情報入力シート!R989="","",基本情報入力シート!R989)</f>
        <v/>
      </c>
      <c r="L950" s="325" t="str">
        <f>IF(基本情報入力シート!W989="","",基本情報入力シート!W989)</f>
        <v/>
      </c>
      <c r="M950" s="335" t="str">
        <f>IF(基本情報入力シート!X989="","",基本情報入力シート!X989)</f>
        <v/>
      </c>
      <c r="N950" s="339" t="str">
        <f>IF(基本情報入力シート!Y989="","",基本情報入力シート!Y989)</f>
        <v/>
      </c>
      <c r="O950" s="44"/>
      <c r="P950" s="1011"/>
      <c r="Q950" s="1011"/>
      <c r="R950" s="475" t="str">
        <f>IFERROR(IF(OR('別紙様式3-2（４・５月）'!Z952="ベア加算",'別紙様式3-2（４・５月）'!R952=""),"",P950*VLOOKUP(N950,【参考】数式用!$AD$2:$AH$37,MATCH(O950,【参考】数式用!$K$4:$N$4,0)+1,0)),"")</f>
        <v/>
      </c>
      <c r="S950" s="54"/>
      <c r="T950" s="1011"/>
      <c r="U950" s="1011"/>
      <c r="V950" s="483" t="str">
        <f>IFERROR(IF(AND('別紙様式3-2（４・５月）'!O952="",O950&lt;&gt;""),P950,P950*VLOOKUP(AF950,【参考】数式用4!$EY$3:$GF$106,MATCH(N950,【参考】数式用4!$EY$2:$GF$2,0))),"")</f>
        <v/>
      </c>
      <c r="W950" s="44"/>
      <c r="X950" s="464"/>
      <c r="Y950" s="992" t="str">
        <f>IFERROR(IF(OR('別紙様式3-2（４・５月）'!R952="",'別紙様式3-2（４・５月）'!Z952="ベア加算"),"",X950*VLOOKUP(N950,【参考】数式用!$AD$2:$AH$37,MATCH(W950,【参考】数式用!$K$4:$N$4,0)+1,0)),"")</f>
        <v/>
      </c>
      <c r="Z950" s="992"/>
      <c r="AA950" s="54"/>
      <c r="AB950" s="464"/>
      <c r="AC950" s="340" t="str">
        <f>IFERROR(IF(AND('別紙様式3-2（４・５月）'!O952="",W950&lt;&gt;"",W950&lt;&gt;"―"),X950,X950*VLOOKUP(AG950,【参考】数式用4!$EY$3:$GF$106,MATCH(N950,【参考】数式用4!$EY$2:$GF$2,0))),"")</f>
        <v/>
      </c>
      <c r="AD950" s="462" t="str">
        <f t="shared" si="28"/>
        <v/>
      </c>
      <c r="AE950" s="420" t="str">
        <f t="shared" si="29"/>
        <v/>
      </c>
      <c r="AF950" s="333" t="str">
        <f>IF(O950="","",'別紙様式3-2（４・５月）'!O952&amp;'別紙様式3-2（４・５月）'!P952&amp;'別紙様式3-2（４・５月）'!Q952&amp;"から"&amp;O950)</f>
        <v/>
      </c>
      <c r="AG950" s="333" t="str">
        <f>IF(OR(W950="",W950="―"),"",'別紙様式3-2（４・５月）'!O952&amp;'別紙様式3-2（４・５月）'!P952&amp;'別紙様式3-2（４・５月）'!Q952&amp;"から"&amp;W950)</f>
        <v/>
      </c>
      <c r="AH950" s="306"/>
      <c r="AI950" s="306"/>
      <c r="AJ950" s="306"/>
      <c r="AK950" s="306"/>
      <c r="AL950" s="306"/>
      <c r="AM950" s="306"/>
      <c r="AN950" s="306"/>
      <c r="AO950" s="306"/>
    </row>
    <row r="951" spans="1:41" customFormat="1" ht="25" customHeight="1">
      <c r="A951" s="334">
        <v>929</v>
      </c>
      <c r="B951" s="909" t="str">
        <f>IF(基本情報入力シート!C990="","",基本情報入力シート!C990)</f>
        <v/>
      </c>
      <c r="C951" s="909"/>
      <c r="D951" s="909"/>
      <c r="E951" s="909"/>
      <c r="F951" s="909"/>
      <c r="G951" s="909"/>
      <c r="H951" s="909"/>
      <c r="I951" s="909"/>
      <c r="J951" s="325" t="str">
        <f>IF(基本情報入力シート!M990="","",基本情報入力シート!M990)</f>
        <v/>
      </c>
      <c r="K951" s="325" t="str">
        <f>IF(基本情報入力シート!R990="","",基本情報入力シート!R990)</f>
        <v/>
      </c>
      <c r="L951" s="325" t="str">
        <f>IF(基本情報入力シート!W990="","",基本情報入力シート!W990)</f>
        <v/>
      </c>
      <c r="M951" s="335" t="str">
        <f>IF(基本情報入力シート!X990="","",基本情報入力シート!X990)</f>
        <v/>
      </c>
      <c r="N951" s="339" t="str">
        <f>IF(基本情報入力シート!Y990="","",基本情報入力シート!Y990)</f>
        <v/>
      </c>
      <c r="O951" s="44"/>
      <c r="P951" s="1011"/>
      <c r="Q951" s="1011"/>
      <c r="R951" s="475" t="str">
        <f>IFERROR(IF(OR('別紙様式3-2（４・５月）'!Z953="ベア加算",'別紙様式3-2（４・５月）'!R953=""),"",P951*VLOOKUP(N951,【参考】数式用!$AD$2:$AH$37,MATCH(O951,【参考】数式用!$K$4:$N$4,0)+1,0)),"")</f>
        <v/>
      </c>
      <c r="S951" s="54"/>
      <c r="T951" s="1011"/>
      <c r="U951" s="1011"/>
      <c r="V951" s="483" t="str">
        <f>IFERROR(IF(AND('別紙様式3-2（４・５月）'!O953="",O951&lt;&gt;""),P951,P951*VLOOKUP(AF951,【参考】数式用4!$EY$3:$GF$106,MATCH(N951,【参考】数式用4!$EY$2:$GF$2,0))),"")</f>
        <v/>
      </c>
      <c r="W951" s="44"/>
      <c r="X951" s="464"/>
      <c r="Y951" s="992" t="str">
        <f>IFERROR(IF(OR('別紙様式3-2（４・５月）'!R953="",'別紙様式3-2（４・５月）'!Z953="ベア加算"),"",X951*VLOOKUP(N951,【参考】数式用!$AD$2:$AH$37,MATCH(W951,【参考】数式用!$K$4:$N$4,0)+1,0)),"")</f>
        <v/>
      </c>
      <c r="Z951" s="992"/>
      <c r="AA951" s="54"/>
      <c r="AB951" s="464"/>
      <c r="AC951" s="340" t="str">
        <f>IFERROR(IF(AND('別紙様式3-2（４・５月）'!O953="",W951&lt;&gt;"",W951&lt;&gt;"―"),X951,X951*VLOOKUP(AG951,【参考】数式用4!$EY$3:$GF$106,MATCH(N951,【参考】数式用4!$EY$2:$GF$2,0))),"")</f>
        <v/>
      </c>
      <c r="AD951" s="462" t="str">
        <f t="shared" si="28"/>
        <v/>
      </c>
      <c r="AE951" s="420" t="str">
        <f t="shared" si="29"/>
        <v/>
      </c>
      <c r="AF951" s="333" t="str">
        <f>IF(O951="","",'別紙様式3-2（４・５月）'!O953&amp;'別紙様式3-2（４・５月）'!P953&amp;'別紙様式3-2（４・５月）'!Q953&amp;"から"&amp;O951)</f>
        <v/>
      </c>
      <c r="AG951" s="333" t="str">
        <f>IF(OR(W951="",W951="―"),"",'別紙様式3-2（４・５月）'!O953&amp;'別紙様式3-2（４・５月）'!P953&amp;'別紙様式3-2（４・５月）'!Q953&amp;"から"&amp;W951)</f>
        <v/>
      </c>
      <c r="AH951" s="306"/>
      <c r="AI951" s="306"/>
      <c r="AJ951" s="306"/>
      <c r="AK951" s="306"/>
      <c r="AL951" s="306"/>
      <c r="AM951" s="306"/>
      <c r="AN951" s="306"/>
      <c r="AO951" s="306"/>
    </row>
    <row r="952" spans="1:41" customFormat="1" ht="25" customHeight="1">
      <c r="A952" s="334">
        <v>930</v>
      </c>
      <c r="B952" s="909" t="str">
        <f>IF(基本情報入力シート!C991="","",基本情報入力シート!C991)</f>
        <v/>
      </c>
      <c r="C952" s="909"/>
      <c r="D952" s="909"/>
      <c r="E952" s="909"/>
      <c r="F952" s="909"/>
      <c r="G952" s="909"/>
      <c r="H952" s="909"/>
      <c r="I952" s="909"/>
      <c r="J952" s="325" t="str">
        <f>IF(基本情報入力シート!M991="","",基本情報入力シート!M991)</f>
        <v/>
      </c>
      <c r="K952" s="325" t="str">
        <f>IF(基本情報入力シート!R991="","",基本情報入力シート!R991)</f>
        <v/>
      </c>
      <c r="L952" s="325" t="str">
        <f>IF(基本情報入力シート!W991="","",基本情報入力シート!W991)</f>
        <v/>
      </c>
      <c r="M952" s="335" t="str">
        <f>IF(基本情報入力シート!X991="","",基本情報入力シート!X991)</f>
        <v/>
      </c>
      <c r="N952" s="339" t="str">
        <f>IF(基本情報入力シート!Y991="","",基本情報入力シート!Y991)</f>
        <v/>
      </c>
      <c r="O952" s="44"/>
      <c r="P952" s="1011"/>
      <c r="Q952" s="1011"/>
      <c r="R952" s="475" t="str">
        <f>IFERROR(IF(OR('別紙様式3-2（４・５月）'!Z954="ベア加算",'別紙様式3-2（４・５月）'!R954=""),"",P952*VLOOKUP(N952,【参考】数式用!$AD$2:$AH$37,MATCH(O952,【参考】数式用!$K$4:$N$4,0)+1,0)),"")</f>
        <v/>
      </c>
      <c r="S952" s="54"/>
      <c r="T952" s="1011"/>
      <c r="U952" s="1011"/>
      <c r="V952" s="483" t="str">
        <f>IFERROR(IF(AND('別紙様式3-2（４・５月）'!O954="",O952&lt;&gt;""),P952,P952*VLOOKUP(AF952,【参考】数式用4!$EY$3:$GF$106,MATCH(N952,【参考】数式用4!$EY$2:$GF$2,0))),"")</f>
        <v/>
      </c>
      <c r="W952" s="44"/>
      <c r="X952" s="464"/>
      <c r="Y952" s="992" t="str">
        <f>IFERROR(IF(OR('別紙様式3-2（４・５月）'!R954="",'別紙様式3-2（４・５月）'!Z954="ベア加算"),"",X952*VLOOKUP(N952,【参考】数式用!$AD$2:$AH$37,MATCH(W952,【参考】数式用!$K$4:$N$4,0)+1,0)),"")</f>
        <v/>
      </c>
      <c r="Z952" s="992"/>
      <c r="AA952" s="54"/>
      <c r="AB952" s="464"/>
      <c r="AC952" s="340" t="str">
        <f>IFERROR(IF(AND('別紙様式3-2（４・５月）'!O954="",W952&lt;&gt;"",W952&lt;&gt;"―"),X952,X952*VLOOKUP(AG952,【参考】数式用4!$EY$3:$GF$106,MATCH(N952,【参考】数式用4!$EY$2:$GF$2,0))),"")</f>
        <v/>
      </c>
      <c r="AD952" s="462" t="str">
        <f t="shared" si="28"/>
        <v/>
      </c>
      <c r="AE952" s="420" t="str">
        <f t="shared" si="29"/>
        <v/>
      </c>
      <c r="AF952" s="333" t="str">
        <f>IF(O952="","",'別紙様式3-2（４・５月）'!O954&amp;'別紙様式3-2（４・５月）'!P954&amp;'別紙様式3-2（４・５月）'!Q954&amp;"から"&amp;O952)</f>
        <v/>
      </c>
      <c r="AG952" s="333" t="str">
        <f>IF(OR(W952="",W952="―"),"",'別紙様式3-2（４・５月）'!O954&amp;'別紙様式3-2（４・５月）'!P954&amp;'別紙様式3-2（４・５月）'!Q954&amp;"から"&amp;W952)</f>
        <v/>
      </c>
      <c r="AH952" s="306"/>
      <c r="AI952" s="306"/>
      <c r="AJ952" s="306"/>
      <c r="AK952" s="306"/>
      <c r="AL952" s="306"/>
      <c r="AM952" s="306"/>
      <c r="AN952" s="306"/>
      <c r="AO952" s="306"/>
    </row>
    <row r="953" spans="1:41" customFormat="1" ht="25" customHeight="1">
      <c r="A953" s="334">
        <v>931</v>
      </c>
      <c r="B953" s="909" t="str">
        <f>IF(基本情報入力シート!C992="","",基本情報入力シート!C992)</f>
        <v/>
      </c>
      <c r="C953" s="909"/>
      <c r="D953" s="909"/>
      <c r="E953" s="909"/>
      <c r="F953" s="909"/>
      <c r="G953" s="909"/>
      <c r="H953" s="909"/>
      <c r="I953" s="909"/>
      <c r="J953" s="325" t="str">
        <f>IF(基本情報入力シート!M992="","",基本情報入力シート!M992)</f>
        <v/>
      </c>
      <c r="K953" s="325" t="str">
        <f>IF(基本情報入力シート!R992="","",基本情報入力シート!R992)</f>
        <v/>
      </c>
      <c r="L953" s="325" t="str">
        <f>IF(基本情報入力シート!W992="","",基本情報入力シート!W992)</f>
        <v/>
      </c>
      <c r="M953" s="335" t="str">
        <f>IF(基本情報入力シート!X992="","",基本情報入力シート!X992)</f>
        <v/>
      </c>
      <c r="N953" s="339" t="str">
        <f>IF(基本情報入力シート!Y992="","",基本情報入力シート!Y992)</f>
        <v/>
      </c>
      <c r="O953" s="44"/>
      <c r="P953" s="1011"/>
      <c r="Q953" s="1011"/>
      <c r="R953" s="475" t="str">
        <f>IFERROR(IF(OR('別紙様式3-2（４・５月）'!Z955="ベア加算",'別紙様式3-2（４・５月）'!R955=""),"",P953*VLOOKUP(N953,【参考】数式用!$AD$2:$AH$37,MATCH(O953,【参考】数式用!$K$4:$N$4,0)+1,0)),"")</f>
        <v/>
      </c>
      <c r="S953" s="54"/>
      <c r="T953" s="1011"/>
      <c r="U953" s="1011"/>
      <c r="V953" s="483" t="str">
        <f>IFERROR(IF(AND('別紙様式3-2（４・５月）'!O955="",O953&lt;&gt;""),P953,P953*VLOOKUP(AF953,【参考】数式用4!$EY$3:$GF$106,MATCH(N953,【参考】数式用4!$EY$2:$GF$2,0))),"")</f>
        <v/>
      </c>
      <c r="W953" s="44"/>
      <c r="X953" s="464"/>
      <c r="Y953" s="992" t="str">
        <f>IFERROR(IF(OR('別紙様式3-2（４・５月）'!R955="",'別紙様式3-2（４・５月）'!Z955="ベア加算"),"",X953*VLOOKUP(N953,【参考】数式用!$AD$2:$AH$37,MATCH(W953,【参考】数式用!$K$4:$N$4,0)+1,0)),"")</f>
        <v/>
      </c>
      <c r="Z953" s="992"/>
      <c r="AA953" s="54"/>
      <c r="AB953" s="464"/>
      <c r="AC953" s="340" t="str">
        <f>IFERROR(IF(AND('別紙様式3-2（４・５月）'!O955="",W953&lt;&gt;"",W953&lt;&gt;"―"),X953,X953*VLOOKUP(AG953,【参考】数式用4!$EY$3:$GF$106,MATCH(N953,【参考】数式用4!$EY$2:$GF$2,0))),"")</f>
        <v/>
      </c>
      <c r="AD953" s="462" t="str">
        <f t="shared" si="28"/>
        <v/>
      </c>
      <c r="AE953" s="420" t="str">
        <f t="shared" si="29"/>
        <v/>
      </c>
      <c r="AF953" s="333" t="str">
        <f>IF(O953="","",'別紙様式3-2（４・５月）'!O955&amp;'別紙様式3-2（４・５月）'!P955&amp;'別紙様式3-2（４・５月）'!Q955&amp;"から"&amp;O953)</f>
        <v/>
      </c>
      <c r="AG953" s="333" t="str">
        <f>IF(OR(W953="",W953="―"),"",'別紙様式3-2（４・５月）'!O955&amp;'別紙様式3-2（４・５月）'!P955&amp;'別紙様式3-2（４・５月）'!Q955&amp;"から"&amp;W953)</f>
        <v/>
      </c>
      <c r="AH953" s="306"/>
      <c r="AI953" s="306"/>
      <c r="AJ953" s="306"/>
      <c r="AK953" s="306"/>
      <c r="AL953" s="306"/>
      <c r="AM953" s="306"/>
      <c r="AN953" s="306"/>
      <c r="AO953" s="306"/>
    </row>
    <row r="954" spans="1:41" customFormat="1" ht="25" customHeight="1">
      <c r="A954" s="334">
        <v>932</v>
      </c>
      <c r="B954" s="909" t="str">
        <f>IF(基本情報入力シート!C993="","",基本情報入力シート!C993)</f>
        <v/>
      </c>
      <c r="C954" s="909"/>
      <c r="D954" s="909"/>
      <c r="E954" s="909"/>
      <c r="F954" s="909"/>
      <c r="G954" s="909"/>
      <c r="H954" s="909"/>
      <c r="I954" s="909"/>
      <c r="J954" s="325" t="str">
        <f>IF(基本情報入力シート!M993="","",基本情報入力シート!M993)</f>
        <v/>
      </c>
      <c r="K954" s="325" t="str">
        <f>IF(基本情報入力シート!R993="","",基本情報入力シート!R993)</f>
        <v/>
      </c>
      <c r="L954" s="325" t="str">
        <f>IF(基本情報入力シート!W993="","",基本情報入力シート!W993)</f>
        <v/>
      </c>
      <c r="M954" s="335" t="str">
        <f>IF(基本情報入力シート!X993="","",基本情報入力シート!X993)</f>
        <v/>
      </c>
      <c r="N954" s="339" t="str">
        <f>IF(基本情報入力シート!Y993="","",基本情報入力シート!Y993)</f>
        <v/>
      </c>
      <c r="O954" s="44"/>
      <c r="P954" s="1011"/>
      <c r="Q954" s="1011"/>
      <c r="R954" s="475" t="str">
        <f>IFERROR(IF(OR('別紙様式3-2（４・５月）'!Z956="ベア加算",'別紙様式3-2（４・５月）'!R956=""),"",P954*VLOOKUP(N954,【参考】数式用!$AD$2:$AH$37,MATCH(O954,【参考】数式用!$K$4:$N$4,0)+1,0)),"")</f>
        <v/>
      </c>
      <c r="S954" s="54"/>
      <c r="T954" s="1011"/>
      <c r="U954" s="1011"/>
      <c r="V954" s="483" t="str">
        <f>IFERROR(IF(AND('別紙様式3-2（４・５月）'!O956="",O954&lt;&gt;""),P954,P954*VLOOKUP(AF954,【参考】数式用4!$EY$3:$GF$106,MATCH(N954,【参考】数式用4!$EY$2:$GF$2,0))),"")</f>
        <v/>
      </c>
      <c r="W954" s="44"/>
      <c r="X954" s="464"/>
      <c r="Y954" s="992" t="str">
        <f>IFERROR(IF(OR('別紙様式3-2（４・５月）'!R956="",'別紙様式3-2（４・５月）'!Z956="ベア加算"),"",X954*VLOOKUP(N954,【参考】数式用!$AD$2:$AH$37,MATCH(W954,【参考】数式用!$K$4:$N$4,0)+1,0)),"")</f>
        <v/>
      </c>
      <c r="Z954" s="992"/>
      <c r="AA954" s="54"/>
      <c r="AB954" s="464"/>
      <c r="AC954" s="340" t="str">
        <f>IFERROR(IF(AND('別紙様式3-2（４・５月）'!O956="",W954&lt;&gt;"",W954&lt;&gt;"―"),X954,X954*VLOOKUP(AG954,【参考】数式用4!$EY$3:$GF$106,MATCH(N954,【参考】数式用4!$EY$2:$GF$2,0))),"")</f>
        <v/>
      </c>
      <c r="AD954" s="462" t="str">
        <f t="shared" si="28"/>
        <v/>
      </c>
      <c r="AE954" s="420" t="str">
        <f t="shared" si="29"/>
        <v/>
      </c>
      <c r="AF954" s="333" t="str">
        <f>IF(O954="","",'別紙様式3-2（４・５月）'!O956&amp;'別紙様式3-2（４・５月）'!P956&amp;'別紙様式3-2（４・５月）'!Q956&amp;"から"&amp;O954)</f>
        <v/>
      </c>
      <c r="AG954" s="333" t="str">
        <f>IF(OR(W954="",W954="―"),"",'別紙様式3-2（４・５月）'!O956&amp;'別紙様式3-2（４・５月）'!P956&amp;'別紙様式3-2（４・５月）'!Q956&amp;"から"&amp;W954)</f>
        <v/>
      </c>
      <c r="AH954" s="306"/>
      <c r="AI954" s="306"/>
      <c r="AJ954" s="306"/>
      <c r="AK954" s="306"/>
      <c r="AL954" s="306"/>
      <c r="AM954" s="306"/>
      <c r="AN954" s="306"/>
      <c r="AO954" s="306"/>
    </row>
    <row r="955" spans="1:41" customFormat="1" ht="25" customHeight="1">
      <c r="A955" s="334">
        <v>933</v>
      </c>
      <c r="B955" s="909" t="str">
        <f>IF(基本情報入力シート!C994="","",基本情報入力シート!C994)</f>
        <v/>
      </c>
      <c r="C955" s="909"/>
      <c r="D955" s="909"/>
      <c r="E955" s="909"/>
      <c r="F955" s="909"/>
      <c r="G955" s="909"/>
      <c r="H955" s="909"/>
      <c r="I955" s="909"/>
      <c r="J955" s="325" t="str">
        <f>IF(基本情報入力シート!M994="","",基本情報入力シート!M994)</f>
        <v/>
      </c>
      <c r="K955" s="325" t="str">
        <f>IF(基本情報入力シート!R994="","",基本情報入力シート!R994)</f>
        <v/>
      </c>
      <c r="L955" s="325" t="str">
        <f>IF(基本情報入力シート!W994="","",基本情報入力シート!W994)</f>
        <v/>
      </c>
      <c r="M955" s="335" t="str">
        <f>IF(基本情報入力シート!X994="","",基本情報入力シート!X994)</f>
        <v/>
      </c>
      <c r="N955" s="339" t="str">
        <f>IF(基本情報入力シート!Y994="","",基本情報入力シート!Y994)</f>
        <v/>
      </c>
      <c r="O955" s="44"/>
      <c r="P955" s="1011"/>
      <c r="Q955" s="1011"/>
      <c r="R955" s="475" t="str">
        <f>IFERROR(IF(OR('別紙様式3-2（４・５月）'!Z957="ベア加算",'別紙様式3-2（４・５月）'!R957=""),"",P955*VLOOKUP(N955,【参考】数式用!$AD$2:$AH$37,MATCH(O955,【参考】数式用!$K$4:$N$4,0)+1,0)),"")</f>
        <v/>
      </c>
      <c r="S955" s="54"/>
      <c r="T955" s="1011"/>
      <c r="U955" s="1011"/>
      <c r="V955" s="483" t="str">
        <f>IFERROR(IF(AND('別紙様式3-2（４・５月）'!O957="",O955&lt;&gt;""),P955,P955*VLOOKUP(AF955,【参考】数式用4!$EY$3:$GF$106,MATCH(N955,【参考】数式用4!$EY$2:$GF$2,0))),"")</f>
        <v/>
      </c>
      <c r="W955" s="44"/>
      <c r="X955" s="464"/>
      <c r="Y955" s="992" t="str">
        <f>IFERROR(IF(OR('別紙様式3-2（４・５月）'!R957="",'別紙様式3-2（４・５月）'!Z957="ベア加算"),"",X955*VLOOKUP(N955,【参考】数式用!$AD$2:$AH$37,MATCH(W955,【参考】数式用!$K$4:$N$4,0)+1,0)),"")</f>
        <v/>
      </c>
      <c r="Z955" s="992"/>
      <c r="AA955" s="54"/>
      <c r="AB955" s="464"/>
      <c r="AC955" s="340" t="str">
        <f>IFERROR(IF(AND('別紙様式3-2（４・５月）'!O957="",W955&lt;&gt;"",W955&lt;&gt;"―"),X955,X955*VLOOKUP(AG955,【参考】数式用4!$EY$3:$GF$106,MATCH(N955,【参考】数式用4!$EY$2:$GF$2,0))),"")</f>
        <v/>
      </c>
      <c r="AD955" s="462" t="str">
        <f t="shared" si="28"/>
        <v/>
      </c>
      <c r="AE955" s="420" t="str">
        <f t="shared" si="29"/>
        <v/>
      </c>
      <c r="AF955" s="333" t="str">
        <f>IF(O955="","",'別紙様式3-2（４・５月）'!O957&amp;'別紙様式3-2（４・５月）'!P957&amp;'別紙様式3-2（４・５月）'!Q957&amp;"から"&amp;O955)</f>
        <v/>
      </c>
      <c r="AG955" s="333" t="str">
        <f>IF(OR(W955="",W955="―"),"",'別紙様式3-2（４・５月）'!O957&amp;'別紙様式3-2（４・５月）'!P957&amp;'別紙様式3-2（４・５月）'!Q957&amp;"から"&amp;W955)</f>
        <v/>
      </c>
      <c r="AH955" s="306"/>
      <c r="AI955" s="306"/>
      <c r="AJ955" s="306"/>
      <c r="AK955" s="306"/>
      <c r="AL955" s="306"/>
      <c r="AM955" s="306"/>
      <c r="AN955" s="306"/>
      <c r="AO955" s="306"/>
    </row>
    <row r="956" spans="1:41" customFormat="1" ht="25" customHeight="1">
      <c r="A956" s="334">
        <v>934</v>
      </c>
      <c r="B956" s="909" t="str">
        <f>IF(基本情報入力シート!C995="","",基本情報入力シート!C995)</f>
        <v/>
      </c>
      <c r="C956" s="909"/>
      <c r="D956" s="909"/>
      <c r="E956" s="909"/>
      <c r="F956" s="909"/>
      <c r="G956" s="909"/>
      <c r="H956" s="909"/>
      <c r="I956" s="909"/>
      <c r="J956" s="325" t="str">
        <f>IF(基本情報入力シート!M995="","",基本情報入力シート!M995)</f>
        <v/>
      </c>
      <c r="K956" s="325" t="str">
        <f>IF(基本情報入力シート!R995="","",基本情報入力シート!R995)</f>
        <v/>
      </c>
      <c r="L956" s="325" t="str">
        <f>IF(基本情報入力シート!W995="","",基本情報入力シート!W995)</f>
        <v/>
      </c>
      <c r="M956" s="335" t="str">
        <f>IF(基本情報入力シート!X995="","",基本情報入力シート!X995)</f>
        <v/>
      </c>
      <c r="N956" s="339" t="str">
        <f>IF(基本情報入力シート!Y995="","",基本情報入力シート!Y995)</f>
        <v/>
      </c>
      <c r="O956" s="44"/>
      <c r="P956" s="1011"/>
      <c r="Q956" s="1011"/>
      <c r="R956" s="475" t="str">
        <f>IFERROR(IF(OR('別紙様式3-2（４・５月）'!Z958="ベア加算",'別紙様式3-2（４・５月）'!R958=""),"",P956*VLOOKUP(N956,【参考】数式用!$AD$2:$AH$37,MATCH(O956,【参考】数式用!$K$4:$N$4,0)+1,0)),"")</f>
        <v/>
      </c>
      <c r="S956" s="54"/>
      <c r="T956" s="1011"/>
      <c r="U956" s="1011"/>
      <c r="V956" s="483" t="str">
        <f>IFERROR(IF(AND('別紙様式3-2（４・５月）'!O958="",O956&lt;&gt;""),P956,P956*VLOOKUP(AF956,【参考】数式用4!$EY$3:$GF$106,MATCH(N956,【参考】数式用4!$EY$2:$GF$2,0))),"")</f>
        <v/>
      </c>
      <c r="W956" s="44"/>
      <c r="X956" s="464"/>
      <c r="Y956" s="992" t="str">
        <f>IFERROR(IF(OR('別紙様式3-2（４・５月）'!R958="",'別紙様式3-2（４・５月）'!Z958="ベア加算"),"",X956*VLOOKUP(N956,【参考】数式用!$AD$2:$AH$37,MATCH(W956,【参考】数式用!$K$4:$N$4,0)+1,0)),"")</f>
        <v/>
      </c>
      <c r="Z956" s="992"/>
      <c r="AA956" s="54"/>
      <c r="AB956" s="464"/>
      <c r="AC956" s="340" t="str">
        <f>IFERROR(IF(AND('別紙様式3-2（４・５月）'!O958="",W956&lt;&gt;"",W956&lt;&gt;"―"),X956,X956*VLOOKUP(AG956,【参考】数式用4!$EY$3:$GF$106,MATCH(N956,【参考】数式用4!$EY$2:$GF$2,0))),"")</f>
        <v/>
      </c>
      <c r="AD956" s="462" t="str">
        <f t="shared" si="28"/>
        <v/>
      </c>
      <c r="AE956" s="420" t="str">
        <f t="shared" si="29"/>
        <v/>
      </c>
      <c r="AF956" s="333" t="str">
        <f>IF(O956="","",'別紙様式3-2（４・５月）'!O958&amp;'別紙様式3-2（４・５月）'!P958&amp;'別紙様式3-2（４・５月）'!Q958&amp;"から"&amp;O956)</f>
        <v/>
      </c>
      <c r="AG956" s="333" t="str">
        <f>IF(OR(W956="",W956="―"),"",'別紙様式3-2（４・５月）'!O958&amp;'別紙様式3-2（４・５月）'!P958&amp;'別紙様式3-2（４・５月）'!Q958&amp;"から"&amp;W956)</f>
        <v/>
      </c>
      <c r="AH956" s="306"/>
      <c r="AI956" s="306"/>
      <c r="AJ956" s="306"/>
      <c r="AK956" s="306"/>
      <c r="AL956" s="306"/>
      <c r="AM956" s="306"/>
      <c r="AN956" s="306"/>
      <c r="AO956" s="306"/>
    </row>
    <row r="957" spans="1:41" customFormat="1" ht="25" customHeight="1">
      <c r="A957" s="334">
        <v>935</v>
      </c>
      <c r="B957" s="909" t="str">
        <f>IF(基本情報入力シート!C996="","",基本情報入力シート!C996)</f>
        <v/>
      </c>
      <c r="C957" s="909"/>
      <c r="D957" s="909"/>
      <c r="E957" s="909"/>
      <c r="F957" s="909"/>
      <c r="G957" s="909"/>
      <c r="H957" s="909"/>
      <c r="I957" s="909"/>
      <c r="J957" s="325" t="str">
        <f>IF(基本情報入力シート!M996="","",基本情報入力シート!M996)</f>
        <v/>
      </c>
      <c r="K957" s="325" t="str">
        <f>IF(基本情報入力シート!R996="","",基本情報入力シート!R996)</f>
        <v/>
      </c>
      <c r="L957" s="325" t="str">
        <f>IF(基本情報入力シート!W996="","",基本情報入力シート!W996)</f>
        <v/>
      </c>
      <c r="M957" s="335" t="str">
        <f>IF(基本情報入力シート!X996="","",基本情報入力シート!X996)</f>
        <v/>
      </c>
      <c r="N957" s="339" t="str">
        <f>IF(基本情報入力シート!Y996="","",基本情報入力シート!Y996)</f>
        <v/>
      </c>
      <c r="O957" s="44"/>
      <c r="P957" s="1011"/>
      <c r="Q957" s="1011"/>
      <c r="R957" s="475" t="str">
        <f>IFERROR(IF(OR('別紙様式3-2（４・５月）'!Z959="ベア加算",'別紙様式3-2（４・５月）'!R959=""),"",P957*VLOOKUP(N957,【参考】数式用!$AD$2:$AH$37,MATCH(O957,【参考】数式用!$K$4:$N$4,0)+1,0)),"")</f>
        <v/>
      </c>
      <c r="S957" s="54"/>
      <c r="T957" s="1011"/>
      <c r="U957" s="1011"/>
      <c r="V957" s="483" t="str">
        <f>IFERROR(IF(AND('別紙様式3-2（４・５月）'!O959="",O957&lt;&gt;""),P957,P957*VLOOKUP(AF957,【参考】数式用4!$EY$3:$GF$106,MATCH(N957,【参考】数式用4!$EY$2:$GF$2,0))),"")</f>
        <v/>
      </c>
      <c r="W957" s="44"/>
      <c r="X957" s="464"/>
      <c r="Y957" s="992" t="str">
        <f>IFERROR(IF(OR('別紙様式3-2（４・５月）'!R959="",'別紙様式3-2（４・５月）'!Z959="ベア加算"),"",X957*VLOOKUP(N957,【参考】数式用!$AD$2:$AH$37,MATCH(W957,【参考】数式用!$K$4:$N$4,0)+1,0)),"")</f>
        <v/>
      </c>
      <c r="Z957" s="992"/>
      <c r="AA957" s="54"/>
      <c r="AB957" s="464"/>
      <c r="AC957" s="340" t="str">
        <f>IFERROR(IF(AND('別紙様式3-2（４・５月）'!O959="",W957&lt;&gt;"",W957&lt;&gt;"―"),X957,X957*VLOOKUP(AG957,【参考】数式用4!$EY$3:$GF$106,MATCH(N957,【参考】数式用4!$EY$2:$GF$2,0))),"")</f>
        <v/>
      </c>
      <c r="AD957" s="462" t="str">
        <f t="shared" si="28"/>
        <v/>
      </c>
      <c r="AE957" s="420" t="str">
        <f t="shared" si="29"/>
        <v/>
      </c>
      <c r="AF957" s="333" t="str">
        <f>IF(O957="","",'別紙様式3-2（４・５月）'!O959&amp;'別紙様式3-2（４・５月）'!P959&amp;'別紙様式3-2（４・５月）'!Q959&amp;"から"&amp;O957)</f>
        <v/>
      </c>
      <c r="AG957" s="333" t="str">
        <f>IF(OR(W957="",W957="―"),"",'別紙様式3-2（４・５月）'!O959&amp;'別紙様式3-2（４・５月）'!P959&amp;'別紙様式3-2（４・５月）'!Q959&amp;"から"&amp;W957)</f>
        <v/>
      </c>
      <c r="AH957" s="306"/>
      <c r="AI957" s="306"/>
      <c r="AJ957" s="306"/>
      <c r="AK957" s="306"/>
      <c r="AL957" s="306"/>
      <c r="AM957" s="306"/>
      <c r="AN957" s="306"/>
      <c r="AO957" s="306"/>
    </row>
    <row r="958" spans="1:41" customFormat="1" ht="25" customHeight="1">
      <c r="A958" s="334">
        <v>936</v>
      </c>
      <c r="B958" s="909" t="str">
        <f>IF(基本情報入力シート!C997="","",基本情報入力シート!C997)</f>
        <v/>
      </c>
      <c r="C958" s="909"/>
      <c r="D958" s="909"/>
      <c r="E958" s="909"/>
      <c r="F958" s="909"/>
      <c r="G958" s="909"/>
      <c r="H958" s="909"/>
      <c r="I958" s="909"/>
      <c r="J958" s="325" t="str">
        <f>IF(基本情報入力シート!M997="","",基本情報入力シート!M997)</f>
        <v/>
      </c>
      <c r="K958" s="325" t="str">
        <f>IF(基本情報入力シート!R997="","",基本情報入力シート!R997)</f>
        <v/>
      </c>
      <c r="L958" s="325" t="str">
        <f>IF(基本情報入力シート!W997="","",基本情報入力シート!W997)</f>
        <v/>
      </c>
      <c r="M958" s="335" t="str">
        <f>IF(基本情報入力シート!X997="","",基本情報入力シート!X997)</f>
        <v/>
      </c>
      <c r="N958" s="339" t="str">
        <f>IF(基本情報入力シート!Y997="","",基本情報入力シート!Y997)</f>
        <v/>
      </c>
      <c r="O958" s="44"/>
      <c r="P958" s="1011"/>
      <c r="Q958" s="1011"/>
      <c r="R958" s="475" t="str">
        <f>IFERROR(IF(OR('別紙様式3-2（４・５月）'!Z960="ベア加算",'別紙様式3-2（４・５月）'!R960=""),"",P958*VLOOKUP(N958,【参考】数式用!$AD$2:$AH$37,MATCH(O958,【参考】数式用!$K$4:$N$4,0)+1,0)),"")</f>
        <v/>
      </c>
      <c r="S958" s="54"/>
      <c r="T958" s="1011"/>
      <c r="U958" s="1011"/>
      <c r="V958" s="483" t="str">
        <f>IFERROR(IF(AND('別紙様式3-2（４・５月）'!O960="",O958&lt;&gt;""),P958,P958*VLOOKUP(AF958,【参考】数式用4!$EY$3:$GF$106,MATCH(N958,【参考】数式用4!$EY$2:$GF$2,0))),"")</f>
        <v/>
      </c>
      <c r="W958" s="44"/>
      <c r="X958" s="464"/>
      <c r="Y958" s="992" t="str">
        <f>IFERROR(IF(OR('別紙様式3-2（４・５月）'!R960="",'別紙様式3-2（４・５月）'!Z960="ベア加算"),"",X958*VLOOKUP(N958,【参考】数式用!$AD$2:$AH$37,MATCH(W958,【参考】数式用!$K$4:$N$4,0)+1,0)),"")</f>
        <v/>
      </c>
      <c r="Z958" s="992"/>
      <c r="AA958" s="54"/>
      <c r="AB958" s="464"/>
      <c r="AC958" s="340" t="str">
        <f>IFERROR(IF(AND('別紙様式3-2（４・５月）'!O960="",W958&lt;&gt;"",W958&lt;&gt;"―"),X958,X958*VLOOKUP(AG958,【参考】数式用4!$EY$3:$GF$106,MATCH(N958,【参考】数式用4!$EY$2:$GF$2,0))),"")</f>
        <v/>
      </c>
      <c r="AD958" s="462" t="str">
        <f t="shared" si="28"/>
        <v/>
      </c>
      <c r="AE958" s="420" t="str">
        <f t="shared" si="29"/>
        <v/>
      </c>
      <c r="AF958" s="333" t="str">
        <f>IF(O958="","",'別紙様式3-2（４・５月）'!O960&amp;'別紙様式3-2（４・５月）'!P960&amp;'別紙様式3-2（４・５月）'!Q960&amp;"から"&amp;O958)</f>
        <v/>
      </c>
      <c r="AG958" s="333" t="str">
        <f>IF(OR(W958="",W958="―"),"",'別紙様式3-2（４・５月）'!O960&amp;'別紙様式3-2（４・５月）'!P960&amp;'別紙様式3-2（４・５月）'!Q960&amp;"から"&amp;W958)</f>
        <v/>
      </c>
      <c r="AH958" s="306"/>
      <c r="AI958" s="306"/>
      <c r="AJ958" s="306"/>
      <c r="AK958" s="306"/>
      <c r="AL958" s="306"/>
      <c r="AM958" s="306"/>
      <c r="AN958" s="306"/>
      <c r="AO958" s="306"/>
    </row>
    <row r="959" spans="1:41" customFormat="1" ht="25" customHeight="1">
      <c r="A959" s="334">
        <v>937</v>
      </c>
      <c r="B959" s="909" t="str">
        <f>IF(基本情報入力シート!C998="","",基本情報入力シート!C998)</f>
        <v/>
      </c>
      <c r="C959" s="909"/>
      <c r="D959" s="909"/>
      <c r="E959" s="909"/>
      <c r="F959" s="909"/>
      <c r="G959" s="909"/>
      <c r="H959" s="909"/>
      <c r="I959" s="909"/>
      <c r="J959" s="325" t="str">
        <f>IF(基本情報入力シート!M998="","",基本情報入力シート!M998)</f>
        <v/>
      </c>
      <c r="K959" s="325" t="str">
        <f>IF(基本情報入力シート!R998="","",基本情報入力シート!R998)</f>
        <v/>
      </c>
      <c r="L959" s="325" t="str">
        <f>IF(基本情報入力シート!W998="","",基本情報入力シート!W998)</f>
        <v/>
      </c>
      <c r="M959" s="335" t="str">
        <f>IF(基本情報入力シート!X998="","",基本情報入力シート!X998)</f>
        <v/>
      </c>
      <c r="N959" s="339" t="str">
        <f>IF(基本情報入力シート!Y998="","",基本情報入力シート!Y998)</f>
        <v/>
      </c>
      <c r="O959" s="44"/>
      <c r="P959" s="1011"/>
      <c r="Q959" s="1011"/>
      <c r="R959" s="475" t="str">
        <f>IFERROR(IF(OR('別紙様式3-2（４・５月）'!Z961="ベア加算",'別紙様式3-2（４・５月）'!R961=""),"",P959*VLOOKUP(N959,【参考】数式用!$AD$2:$AH$37,MATCH(O959,【参考】数式用!$K$4:$N$4,0)+1,0)),"")</f>
        <v/>
      </c>
      <c r="S959" s="54"/>
      <c r="T959" s="1011"/>
      <c r="U959" s="1011"/>
      <c r="V959" s="483" t="str">
        <f>IFERROR(IF(AND('別紙様式3-2（４・５月）'!O961="",O959&lt;&gt;""),P959,P959*VLOOKUP(AF959,【参考】数式用4!$EY$3:$GF$106,MATCH(N959,【参考】数式用4!$EY$2:$GF$2,0))),"")</f>
        <v/>
      </c>
      <c r="W959" s="44"/>
      <c r="X959" s="464"/>
      <c r="Y959" s="992" t="str">
        <f>IFERROR(IF(OR('別紙様式3-2（４・５月）'!R961="",'別紙様式3-2（４・５月）'!Z961="ベア加算"),"",X959*VLOOKUP(N959,【参考】数式用!$AD$2:$AH$37,MATCH(W959,【参考】数式用!$K$4:$N$4,0)+1,0)),"")</f>
        <v/>
      </c>
      <c r="Z959" s="992"/>
      <c r="AA959" s="54"/>
      <c r="AB959" s="464"/>
      <c r="AC959" s="340" t="str">
        <f>IFERROR(IF(AND('別紙様式3-2（４・５月）'!O961="",W959&lt;&gt;"",W959&lt;&gt;"―"),X959,X959*VLOOKUP(AG959,【参考】数式用4!$EY$3:$GF$106,MATCH(N959,【参考】数式用4!$EY$2:$GF$2,0))),"")</f>
        <v/>
      </c>
      <c r="AD959" s="462" t="str">
        <f t="shared" si="28"/>
        <v/>
      </c>
      <c r="AE959" s="420" t="str">
        <f t="shared" si="29"/>
        <v/>
      </c>
      <c r="AF959" s="333" t="str">
        <f>IF(O959="","",'別紙様式3-2（４・５月）'!O961&amp;'別紙様式3-2（４・５月）'!P961&amp;'別紙様式3-2（４・５月）'!Q961&amp;"から"&amp;O959)</f>
        <v/>
      </c>
      <c r="AG959" s="333" t="str">
        <f>IF(OR(W959="",W959="―"),"",'別紙様式3-2（４・５月）'!O961&amp;'別紙様式3-2（４・５月）'!P961&amp;'別紙様式3-2（４・５月）'!Q961&amp;"から"&amp;W959)</f>
        <v/>
      </c>
      <c r="AH959" s="306"/>
      <c r="AI959" s="306"/>
      <c r="AJ959" s="306"/>
      <c r="AK959" s="306"/>
      <c r="AL959" s="306"/>
      <c r="AM959" s="306"/>
      <c r="AN959" s="306"/>
      <c r="AO959" s="306"/>
    </row>
    <row r="960" spans="1:41" customFormat="1" ht="25" customHeight="1">
      <c r="A960" s="334">
        <v>938</v>
      </c>
      <c r="B960" s="909" t="str">
        <f>IF(基本情報入力シート!C999="","",基本情報入力シート!C999)</f>
        <v/>
      </c>
      <c r="C960" s="909"/>
      <c r="D960" s="909"/>
      <c r="E960" s="909"/>
      <c r="F960" s="909"/>
      <c r="G960" s="909"/>
      <c r="H960" s="909"/>
      <c r="I960" s="909"/>
      <c r="J960" s="325" t="str">
        <f>IF(基本情報入力シート!M999="","",基本情報入力シート!M999)</f>
        <v/>
      </c>
      <c r="K960" s="325" t="str">
        <f>IF(基本情報入力シート!R999="","",基本情報入力シート!R999)</f>
        <v/>
      </c>
      <c r="L960" s="325" t="str">
        <f>IF(基本情報入力シート!W999="","",基本情報入力シート!W999)</f>
        <v/>
      </c>
      <c r="M960" s="335" t="str">
        <f>IF(基本情報入力シート!X999="","",基本情報入力シート!X999)</f>
        <v/>
      </c>
      <c r="N960" s="339" t="str">
        <f>IF(基本情報入力シート!Y999="","",基本情報入力シート!Y999)</f>
        <v/>
      </c>
      <c r="O960" s="44"/>
      <c r="P960" s="1011"/>
      <c r="Q960" s="1011"/>
      <c r="R960" s="475" t="str">
        <f>IFERROR(IF(OR('別紙様式3-2（４・５月）'!Z962="ベア加算",'別紙様式3-2（４・５月）'!R962=""),"",P960*VLOOKUP(N960,【参考】数式用!$AD$2:$AH$37,MATCH(O960,【参考】数式用!$K$4:$N$4,0)+1,0)),"")</f>
        <v/>
      </c>
      <c r="S960" s="54"/>
      <c r="T960" s="1011"/>
      <c r="U960" s="1011"/>
      <c r="V960" s="483" t="str">
        <f>IFERROR(IF(AND('別紙様式3-2（４・５月）'!O962="",O960&lt;&gt;""),P960,P960*VLOOKUP(AF960,【参考】数式用4!$EY$3:$GF$106,MATCH(N960,【参考】数式用4!$EY$2:$GF$2,0))),"")</f>
        <v/>
      </c>
      <c r="W960" s="44"/>
      <c r="X960" s="464"/>
      <c r="Y960" s="992" t="str">
        <f>IFERROR(IF(OR('別紙様式3-2（４・５月）'!R962="",'別紙様式3-2（４・５月）'!Z962="ベア加算"),"",X960*VLOOKUP(N960,【参考】数式用!$AD$2:$AH$37,MATCH(W960,【参考】数式用!$K$4:$N$4,0)+1,0)),"")</f>
        <v/>
      </c>
      <c r="Z960" s="992"/>
      <c r="AA960" s="54"/>
      <c r="AB960" s="464"/>
      <c r="AC960" s="340" t="str">
        <f>IFERROR(IF(AND('別紙様式3-2（４・５月）'!O962="",W960&lt;&gt;"",W960&lt;&gt;"―"),X960,X960*VLOOKUP(AG960,【参考】数式用4!$EY$3:$GF$106,MATCH(N960,【参考】数式用4!$EY$2:$GF$2,0))),"")</f>
        <v/>
      </c>
      <c r="AD960" s="462" t="str">
        <f t="shared" si="28"/>
        <v/>
      </c>
      <c r="AE960" s="420" t="str">
        <f t="shared" si="29"/>
        <v/>
      </c>
      <c r="AF960" s="333" t="str">
        <f>IF(O960="","",'別紙様式3-2（４・５月）'!O962&amp;'別紙様式3-2（４・５月）'!P962&amp;'別紙様式3-2（４・５月）'!Q962&amp;"から"&amp;O960)</f>
        <v/>
      </c>
      <c r="AG960" s="333" t="str">
        <f>IF(OR(W960="",W960="―"),"",'別紙様式3-2（４・５月）'!O962&amp;'別紙様式3-2（４・５月）'!P962&amp;'別紙様式3-2（４・５月）'!Q962&amp;"から"&amp;W960)</f>
        <v/>
      </c>
      <c r="AH960" s="306"/>
      <c r="AI960" s="306"/>
      <c r="AJ960" s="306"/>
      <c r="AK960" s="306"/>
      <c r="AL960" s="306"/>
      <c r="AM960" s="306"/>
      <c r="AN960" s="306"/>
      <c r="AO960" s="306"/>
    </row>
    <row r="961" spans="1:41" customFormat="1" ht="25" customHeight="1">
      <c r="A961" s="334">
        <v>939</v>
      </c>
      <c r="B961" s="909" t="str">
        <f>IF(基本情報入力シート!C1000="","",基本情報入力シート!C1000)</f>
        <v/>
      </c>
      <c r="C961" s="909"/>
      <c r="D961" s="909"/>
      <c r="E961" s="909"/>
      <c r="F961" s="909"/>
      <c r="G961" s="909"/>
      <c r="H961" s="909"/>
      <c r="I961" s="909"/>
      <c r="J961" s="325" t="str">
        <f>IF(基本情報入力シート!M1000="","",基本情報入力シート!M1000)</f>
        <v/>
      </c>
      <c r="K961" s="325" t="str">
        <f>IF(基本情報入力シート!R1000="","",基本情報入力シート!R1000)</f>
        <v/>
      </c>
      <c r="L961" s="325" t="str">
        <f>IF(基本情報入力シート!W1000="","",基本情報入力シート!W1000)</f>
        <v/>
      </c>
      <c r="M961" s="335" t="str">
        <f>IF(基本情報入力シート!X1000="","",基本情報入力シート!X1000)</f>
        <v/>
      </c>
      <c r="N961" s="339" t="str">
        <f>IF(基本情報入力シート!Y1000="","",基本情報入力シート!Y1000)</f>
        <v/>
      </c>
      <c r="O961" s="44"/>
      <c r="P961" s="1011"/>
      <c r="Q961" s="1011"/>
      <c r="R961" s="475" t="str">
        <f>IFERROR(IF(OR('別紙様式3-2（４・５月）'!Z963="ベア加算",'別紙様式3-2（４・５月）'!R963=""),"",P961*VLOOKUP(N961,【参考】数式用!$AD$2:$AH$37,MATCH(O961,【参考】数式用!$K$4:$N$4,0)+1,0)),"")</f>
        <v/>
      </c>
      <c r="S961" s="54"/>
      <c r="T961" s="1011"/>
      <c r="U961" s="1011"/>
      <c r="V961" s="483" t="str">
        <f>IFERROR(IF(AND('別紙様式3-2（４・５月）'!O963="",O961&lt;&gt;""),P961,P961*VLOOKUP(AF961,【参考】数式用4!$EY$3:$GF$106,MATCH(N961,【参考】数式用4!$EY$2:$GF$2,0))),"")</f>
        <v/>
      </c>
      <c r="W961" s="44"/>
      <c r="X961" s="464"/>
      <c r="Y961" s="992" t="str">
        <f>IFERROR(IF(OR('別紙様式3-2（４・５月）'!R963="",'別紙様式3-2（４・５月）'!Z963="ベア加算"),"",X961*VLOOKUP(N961,【参考】数式用!$AD$2:$AH$37,MATCH(W961,【参考】数式用!$K$4:$N$4,0)+1,0)),"")</f>
        <v/>
      </c>
      <c r="Z961" s="992"/>
      <c r="AA961" s="54"/>
      <c r="AB961" s="464"/>
      <c r="AC961" s="340" t="str">
        <f>IFERROR(IF(AND('別紙様式3-2（４・５月）'!O963="",W961&lt;&gt;"",W961&lt;&gt;"―"),X961,X961*VLOOKUP(AG961,【参考】数式用4!$EY$3:$GF$106,MATCH(N961,【参考】数式用4!$EY$2:$GF$2,0))),"")</f>
        <v/>
      </c>
      <c r="AD961" s="462" t="str">
        <f t="shared" si="28"/>
        <v/>
      </c>
      <c r="AE961" s="420" t="str">
        <f t="shared" si="29"/>
        <v/>
      </c>
      <c r="AF961" s="333" t="str">
        <f>IF(O961="","",'別紙様式3-2（４・５月）'!O963&amp;'別紙様式3-2（４・５月）'!P963&amp;'別紙様式3-2（４・５月）'!Q963&amp;"から"&amp;O961)</f>
        <v/>
      </c>
      <c r="AG961" s="333" t="str">
        <f>IF(OR(W961="",W961="―"),"",'別紙様式3-2（４・５月）'!O963&amp;'別紙様式3-2（４・５月）'!P963&amp;'別紙様式3-2（４・５月）'!Q963&amp;"から"&amp;W961)</f>
        <v/>
      </c>
      <c r="AH961" s="306"/>
      <c r="AI961" s="306"/>
      <c r="AJ961" s="306"/>
      <c r="AK961" s="306"/>
      <c r="AL961" s="306"/>
      <c r="AM961" s="306"/>
      <c r="AN961" s="306"/>
      <c r="AO961" s="306"/>
    </row>
    <row r="962" spans="1:41" customFormat="1" ht="25" customHeight="1">
      <c r="A962" s="334">
        <v>940</v>
      </c>
      <c r="B962" s="909" t="str">
        <f>IF(基本情報入力シート!C1001="","",基本情報入力シート!C1001)</f>
        <v/>
      </c>
      <c r="C962" s="909"/>
      <c r="D962" s="909"/>
      <c r="E962" s="909"/>
      <c r="F962" s="909"/>
      <c r="G962" s="909"/>
      <c r="H962" s="909"/>
      <c r="I962" s="909"/>
      <c r="J962" s="325" t="str">
        <f>IF(基本情報入力シート!M1001="","",基本情報入力シート!M1001)</f>
        <v/>
      </c>
      <c r="K962" s="325" t="str">
        <f>IF(基本情報入力シート!R1001="","",基本情報入力シート!R1001)</f>
        <v/>
      </c>
      <c r="L962" s="325" t="str">
        <f>IF(基本情報入力シート!W1001="","",基本情報入力シート!W1001)</f>
        <v/>
      </c>
      <c r="M962" s="335" t="str">
        <f>IF(基本情報入力シート!X1001="","",基本情報入力シート!X1001)</f>
        <v/>
      </c>
      <c r="N962" s="339" t="str">
        <f>IF(基本情報入力シート!Y1001="","",基本情報入力シート!Y1001)</f>
        <v/>
      </c>
      <c r="O962" s="44"/>
      <c r="P962" s="1011"/>
      <c r="Q962" s="1011"/>
      <c r="R962" s="475" t="str">
        <f>IFERROR(IF(OR('別紙様式3-2（４・５月）'!Z964="ベア加算",'別紙様式3-2（４・５月）'!R964=""),"",P962*VLOOKUP(N962,【参考】数式用!$AD$2:$AH$37,MATCH(O962,【参考】数式用!$K$4:$N$4,0)+1,0)),"")</f>
        <v/>
      </c>
      <c r="S962" s="54"/>
      <c r="T962" s="1011"/>
      <c r="U962" s="1011"/>
      <c r="V962" s="483" t="str">
        <f>IFERROR(IF(AND('別紙様式3-2（４・５月）'!O964="",O962&lt;&gt;""),P962,P962*VLOOKUP(AF962,【参考】数式用4!$EY$3:$GF$106,MATCH(N962,【参考】数式用4!$EY$2:$GF$2,0))),"")</f>
        <v/>
      </c>
      <c r="W962" s="44"/>
      <c r="X962" s="464"/>
      <c r="Y962" s="992" t="str">
        <f>IFERROR(IF(OR('別紙様式3-2（４・５月）'!R964="",'別紙様式3-2（４・５月）'!Z964="ベア加算"),"",X962*VLOOKUP(N962,【参考】数式用!$AD$2:$AH$37,MATCH(W962,【参考】数式用!$K$4:$N$4,0)+1,0)),"")</f>
        <v/>
      </c>
      <c r="Z962" s="992"/>
      <c r="AA962" s="54"/>
      <c r="AB962" s="464"/>
      <c r="AC962" s="340" t="str">
        <f>IFERROR(IF(AND('別紙様式3-2（４・５月）'!O964="",W962&lt;&gt;"",W962&lt;&gt;"―"),X962,X962*VLOOKUP(AG962,【参考】数式用4!$EY$3:$GF$106,MATCH(N962,【参考】数式用4!$EY$2:$GF$2,0))),"")</f>
        <v/>
      </c>
      <c r="AD962" s="462" t="str">
        <f t="shared" si="28"/>
        <v/>
      </c>
      <c r="AE962" s="420" t="str">
        <f t="shared" si="29"/>
        <v/>
      </c>
      <c r="AF962" s="333" t="str">
        <f>IF(O962="","",'別紙様式3-2（４・５月）'!O964&amp;'別紙様式3-2（４・５月）'!P964&amp;'別紙様式3-2（４・５月）'!Q964&amp;"から"&amp;O962)</f>
        <v/>
      </c>
      <c r="AG962" s="333" t="str">
        <f>IF(OR(W962="",W962="―"),"",'別紙様式3-2（４・５月）'!O964&amp;'別紙様式3-2（４・５月）'!P964&amp;'別紙様式3-2（４・５月）'!Q964&amp;"から"&amp;W962)</f>
        <v/>
      </c>
      <c r="AH962" s="306"/>
      <c r="AI962" s="306"/>
      <c r="AJ962" s="306"/>
      <c r="AK962" s="306"/>
      <c r="AL962" s="306"/>
      <c r="AM962" s="306"/>
      <c r="AN962" s="306"/>
      <c r="AO962" s="306"/>
    </row>
    <row r="963" spans="1:41" customFormat="1" ht="25" customHeight="1">
      <c r="A963" s="334">
        <v>941</v>
      </c>
      <c r="B963" s="909" t="str">
        <f>IF(基本情報入力シート!C1002="","",基本情報入力シート!C1002)</f>
        <v/>
      </c>
      <c r="C963" s="909"/>
      <c r="D963" s="909"/>
      <c r="E963" s="909"/>
      <c r="F963" s="909"/>
      <c r="G963" s="909"/>
      <c r="H963" s="909"/>
      <c r="I963" s="909"/>
      <c r="J963" s="325" t="str">
        <f>IF(基本情報入力シート!M1002="","",基本情報入力シート!M1002)</f>
        <v/>
      </c>
      <c r="K963" s="325" t="str">
        <f>IF(基本情報入力シート!R1002="","",基本情報入力シート!R1002)</f>
        <v/>
      </c>
      <c r="L963" s="325" t="str">
        <f>IF(基本情報入力シート!W1002="","",基本情報入力シート!W1002)</f>
        <v/>
      </c>
      <c r="M963" s="335" t="str">
        <f>IF(基本情報入力シート!X1002="","",基本情報入力シート!X1002)</f>
        <v/>
      </c>
      <c r="N963" s="339" t="str">
        <f>IF(基本情報入力シート!Y1002="","",基本情報入力シート!Y1002)</f>
        <v/>
      </c>
      <c r="O963" s="44"/>
      <c r="P963" s="1011"/>
      <c r="Q963" s="1011"/>
      <c r="R963" s="475" t="str">
        <f>IFERROR(IF(OR('別紙様式3-2（４・５月）'!Z965="ベア加算",'別紙様式3-2（４・５月）'!R965=""),"",P963*VLOOKUP(N963,【参考】数式用!$AD$2:$AH$37,MATCH(O963,【参考】数式用!$K$4:$N$4,0)+1,0)),"")</f>
        <v/>
      </c>
      <c r="S963" s="54"/>
      <c r="T963" s="1011"/>
      <c r="U963" s="1011"/>
      <c r="V963" s="483" t="str">
        <f>IFERROR(IF(AND('別紙様式3-2（４・５月）'!O965="",O963&lt;&gt;""),P963,P963*VLOOKUP(AF963,【参考】数式用4!$EY$3:$GF$106,MATCH(N963,【参考】数式用4!$EY$2:$GF$2,0))),"")</f>
        <v/>
      </c>
      <c r="W963" s="44"/>
      <c r="X963" s="464"/>
      <c r="Y963" s="992" t="str">
        <f>IFERROR(IF(OR('別紙様式3-2（４・５月）'!R965="",'別紙様式3-2（４・５月）'!Z965="ベア加算"),"",X963*VLOOKUP(N963,【参考】数式用!$AD$2:$AH$37,MATCH(W963,【参考】数式用!$K$4:$N$4,0)+1,0)),"")</f>
        <v/>
      </c>
      <c r="Z963" s="992"/>
      <c r="AA963" s="54"/>
      <c r="AB963" s="464"/>
      <c r="AC963" s="340" t="str">
        <f>IFERROR(IF(AND('別紙様式3-2（４・５月）'!O965="",W963&lt;&gt;"",W963&lt;&gt;"―"),X963,X963*VLOOKUP(AG963,【参考】数式用4!$EY$3:$GF$106,MATCH(N963,【参考】数式用4!$EY$2:$GF$2,0))),"")</f>
        <v/>
      </c>
      <c r="AD963" s="462" t="str">
        <f t="shared" si="28"/>
        <v/>
      </c>
      <c r="AE963" s="420" t="str">
        <f t="shared" si="29"/>
        <v/>
      </c>
      <c r="AF963" s="333" t="str">
        <f>IF(O963="","",'別紙様式3-2（４・５月）'!O965&amp;'別紙様式3-2（４・５月）'!P965&amp;'別紙様式3-2（４・５月）'!Q965&amp;"から"&amp;O963)</f>
        <v/>
      </c>
      <c r="AG963" s="333" t="str">
        <f>IF(OR(W963="",W963="―"),"",'別紙様式3-2（４・５月）'!O965&amp;'別紙様式3-2（４・５月）'!P965&amp;'別紙様式3-2（４・５月）'!Q965&amp;"から"&amp;W963)</f>
        <v/>
      </c>
      <c r="AH963" s="306"/>
      <c r="AI963" s="306"/>
      <c r="AJ963" s="306"/>
      <c r="AK963" s="306"/>
      <c r="AL963" s="306"/>
      <c r="AM963" s="306"/>
      <c r="AN963" s="306"/>
      <c r="AO963" s="306"/>
    </row>
    <row r="964" spans="1:41" customFormat="1" ht="25" customHeight="1">
      <c r="A964" s="334">
        <v>942</v>
      </c>
      <c r="B964" s="909" t="str">
        <f>IF(基本情報入力シート!C1003="","",基本情報入力シート!C1003)</f>
        <v/>
      </c>
      <c r="C964" s="909"/>
      <c r="D964" s="909"/>
      <c r="E964" s="909"/>
      <c r="F964" s="909"/>
      <c r="G964" s="909"/>
      <c r="H964" s="909"/>
      <c r="I964" s="909"/>
      <c r="J964" s="325" t="str">
        <f>IF(基本情報入力シート!M1003="","",基本情報入力シート!M1003)</f>
        <v/>
      </c>
      <c r="K964" s="325" t="str">
        <f>IF(基本情報入力シート!R1003="","",基本情報入力シート!R1003)</f>
        <v/>
      </c>
      <c r="L964" s="325" t="str">
        <f>IF(基本情報入力シート!W1003="","",基本情報入力シート!W1003)</f>
        <v/>
      </c>
      <c r="M964" s="335" t="str">
        <f>IF(基本情報入力シート!X1003="","",基本情報入力シート!X1003)</f>
        <v/>
      </c>
      <c r="N964" s="339" t="str">
        <f>IF(基本情報入力シート!Y1003="","",基本情報入力シート!Y1003)</f>
        <v/>
      </c>
      <c r="O964" s="44"/>
      <c r="P964" s="1011"/>
      <c r="Q964" s="1011"/>
      <c r="R964" s="475" t="str">
        <f>IFERROR(IF(OR('別紙様式3-2（４・５月）'!Z966="ベア加算",'別紙様式3-2（４・５月）'!R966=""),"",P964*VLOOKUP(N964,【参考】数式用!$AD$2:$AH$37,MATCH(O964,【参考】数式用!$K$4:$N$4,0)+1,0)),"")</f>
        <v/>
      </c>
      <c r="S964" s="54"/>
      <c r="T964" s="1011"/>
      <c r="U964" s="1011"/>
      <c r="V964" s="483" t="str">
        <f>IFERROR(IF(AND('別紙様式3-2（４・５月）'!O966="",O964&lt;&gt;""),P964,P964*VLOOKUP(AF964,【参考】数式用4!$EY$3:$GF$106,MATCH(N964,【参考】数式用4!$EY$2:$GF$2,0))),"")</f>
        <v/>
      </c>
      <c r="W964" s="44"/>
      <c r="X964" s="464"/>
      <c r="Y964" s="992" t="str">
        <f>IFERROR(IF(OR('別紙様式3-2（４・５月）'!R966="",'別紙様式3-2（４・５月）'!Z966="ベア加算"),"",X964*VLOOKUP(N964,【参考】数式用!$AD$2:$AH$37,MATCH(W964,【参考】数式用!$K$4:$N$4,0)+1,0)),"")</f>
        <v/>
      </c>
      <c r="Z964" s="992"/>
      <c r="AA964" s="54"/>
      <c r="AB964" s="464"/>
      <c r="AC964" s="340" t="str">
        <f>IFERROR(IF(AND('別紙様式3-2（４・５月）'!O966="",W964&lt;&gt;"",W964&lt;&gt;"―"),X964,X964*VLOOKUP(AG964,【参考】数式用4!$EY$3:$GF$106,MATCH(N964,【参考】数式用4!$EY$2:$GF$2,0))),"")</f>
        <v/>
      </c>
      <c r="AD964" s="462" t="str">
        <f t="shared" si="28"/>
        <v/>
      </c>
      <c r="AE964" s="420" t="str">
        <f t="shared" si="29"/>
        <v/>
      </c>
      <c r="AF964" s="333" t="str">
        <f>IF(O964="","",'別紙様式3-2（４・５月）'!O966&amp;'別紙様式3-2（４・５月）'!P966&amp;'別紙様式3-2（４・５月）'!Q966&amp;"から"&amp;O964)</f>
        <v/>
      </c>
      <c r="AG964" s="333" t="str">
        <f>IF(OR(W964="",W964="―"),"",'別紙様式3-2（４・５月）'!O966&amp;'別紙様式3-2（４・５月）'!P966&amp;'別紙様式3-2（４・５月）'!Q966&amp;"から"&amp;W964)</f>
        <v/>
      </c>
      <c r="AH964" s="306"/>
      <c r="AI964" s="306"/>
      <c r="AJ964" s="306"/>
      <c r="AK964" s="306"/>
      <c r="AL964" s="306"/>
      <c r="AM964" s="306"/>
      <c r="AN964" s="306"/>
      <c r="AO964" s="306"/>
    </row>
    <row r="965" spans="1:41" customFormat="1" ht="25" customHeight="1">
      <c r="A965" s="334">
        <v>943</v>
      </c>
      <c r="B965" s="909" t="str">
        <f>IF(基本情報入力シート!C1004="","",基本情報入力シート!C1004)</f>
        <v/>
      </c>
      <c r="C965" s="909"/>
      <c r="D965" s="909"/>
      <c r="E965" s="909"/>
      <c r="F965" s="909"/>
      <c r="G965" s="909"/>
      <c r="H965" s="909"/>
      <c r="I965" s="909"/>
      <c r="J965" s="325" t="str">
        <f>IF(基本情報入力シート!M1004="","",基本情報入力シート!M1004)</f>
        <v/>
      </c>
      <c r="K965" s="325" t="str">
        <f>IF(基本情報入力シート!R1004="","",基本情報入力シート!R1004)</f>
        <v/>
      </c>
      <c r="L965" s="325" t="str">
        <f>IF(基本情報入力シート!W1004="","",基本情報入力シート!W1004)</f>
        <v/>
      </c>
      <c r="M965" s="335" t="str">
        <f>IF(基本情報入力シート!X1004="","",基本情報入力シート!X1004)</f>
        <v/>
      </c>
      <c r="N965" s="339" t="str">
        <f>IF(基本情報入力シート!Y1004="","",基本情報入力シート!Y1004)</f>
        <v/>
      </c>
      <c r="O965" s="44"/>
      <c r="P965" s="1011"/>
      <c r="Q965" s="1011"/>
      <c r="R965" s="475" t="str">
        <f>IFERROR(IF(OR('別紙様式3-2（４・５月）'!Z967="ベア加算",'別紙様式3-2（４・５月）'!R967=""),"",P965*VLOOKUP(N965,【参考】数式用!$AD$2:$AH$37,MATCH(O965,【参考】数式用!$K$4:$N$4,0)+1,0)),"")</f>
        <v/>
      </c>
      <c r="S965" s="54"/>
      <c r="T965" s="1011"/>
      <c r="U965" s="1011"/>
      <c r="V965" s="483" t="str">
        <f>IFERROR(IF(AND('別紙様式3-2（４・５月）'!O967="",O965&lt;&gt;""),P965,P965*VLOOKUP(AF965,【参考】数式用4!$EY$3:$GF$106,MATCH(N965,【参考】数式用4!$EY$2:$GF$2,0))),"")</f>
        <v/>
      </c>
      <c r="W965" s="44"/>
      <c r="X965" s="464"/>
      <c r="Y965" s="992" t="str">
        <f>IFERROR(IF(OR('別紙様式3-2（４・５月）'!R967="",'別紙様式3-2（４・５月）'!Z967="ベア加算"),"",X965*VLOOKUP(N965,【参考】数式用!$AD$2:$AH$37,MATCH(W965,【参考】数式用!$K$4:$N$4,0)+1,0)),"")</f>
        <v/>
      </c>
      <c r="Z965" s="992"/>
      <c r="AA965" s="54"/>
      <c r="AB965" s="464"/>
      <c r="AC965" s="340" t="str">
        <f>IFERROR(IF(AND('別紙様式3-2（４・５月）'!O967="",W965&lt;&gt;"",W965&lt;&gt;"―"),X965,X965*VLOOKUP(AG965,【参考】数式用4!$EY$3:$GF$106,MATCH(N965,【参考】数式用4!$EY$2:$GF$2,0))),"")</f>
        <v/>
      </c>
      <c r="AD965" s="462" t="str">
        <f t="shared" si="28"/>
        <v/>
      </c>
      <c r="AE965" s="420" t="str">
        <f t="shared" si="29"/>
        <v/>
      </c>
      <c r="AF965" s="333" t="str">
        <f>IF(O965="","",'別紙様式3-2（４・５月）'!O967&amp;'別紙様式3-2（４・５月）'!P967&amp;'別紙様式3-2（４・５月）'!Q967&amp;"から"&amp;O965)</f>
        <v/>
      </c>
      <c r="AG965" s="333" t="str">
        <f>IF(OR(W965="",W965="―"),"",'別紙様式3-2（４・５月）'!O967&amp;'別紙様式3-2（４・５月）'!P967&amp;'別紙様式3-2（４・５月）'!Q967&amp;"から"&amp;W965)</f>
        <v/>
      </c>
      <c r="AH965" s="306"/>
      <c r="AI965" s="306"/>
      <c r="AJ965" s="306"/>
      <c r="AK965" s="306"/>
      <c r="AL965" s="306"/>
      <c r="AM965" s="306"/>
      <c r="AN965" s="306"/>
      <c r="AO965" s="306"/>
    </row>
    <row r="966" spans="1:41" customFormat="1" ht="25" customHeight="1">
      <c r="A966" s="334">
        <v>944</v>
      </c>
      <c r="B966" s="909" t="str">
        <f>IF(基本情報入力シート!C1005="","",基本情報入力シート!C1005)</f>
        <v/>
      </c>
      <c r="C966" s="909"/>
      <c r="D966" s="909"/>
      <c r="E966" s="909"/>
      <c r="F966" s="909"/>
      <c r="G966" s="909"/>
      <c r="H966" s="909"/>
      <c r="I966" s="909"/>
      <c r="J966" s="325" t="str">
        <f>IF(基本情報入力シート!M1005="","",基本情報入力シート!M1005)</f>
        <v/>
      </c>
      <c r="K966" s="325" t="str">
        <f>IF(基本情報入力シート!R1005="","",基本情報入力シート!R1005)</f>
        <v/>
      </c>
      <c r="L966" s="325" t="str">
        <f>IF(基本情報入力シート!W1005="","",基本情報入力シート!W1005)</f>
        <v/>
      </c>
      <c r="M966" s="335" t="str">
        <f>IF(基本情報入力シート!X1005="","",基本情報入力シート!X1005)</f>
        <v/>
      </c>
      <c r="N966" s="339" t="str">
        <f>IF(基本情報入力シート!Y1005="","",基本情報入力シート!Y1005)</f>
        <v/>
      </c>
      <c r="O966" s="44"/>
      <c r="P966" s="1011"/>
      <c r="Q966" s="1011"/>
      <c r="R966" s="475" t="str">
        <f>IFERROR(IF(OR('別紙様式3-2（４・５月）'!Z968="ベア加算",'別紙様式3-2（４・５月）'!R968=""),"",P966*VLOOKUP(N966,【参考】数式用!$AD$2:$AH$37,MATCH(O966,【参考】数式用!$K$4:$N$4,0)+1,0)),"")</f>
        <v/>
      </c>
      <c r="S966" s="54"/>
      <c r="T966" s="1011"/>
      <c r="U966" s="1011"/>
      <c r="V966" s="483" t="str">
        <f>IFERROR(IF(AND('別紙様式3-2（４・５月）'!O968="",O966&lt;&gt;""),P966,P966*VLOOKUP(AF966,【参考】数式用4!$EY$3:$GF$106,MATCH(N966,【参考】数式用4!$EY$2:$GF$2,0))),"")</f>
        <v/>
      </c>
      <c r="W966" s="44"/>
      <c r="X966" s="464"/>
      <c r="Y966" s="992" t="str">
        <f>IFERROR(IF(OR('別紙様式3-2（４・５月）'!R968="",'別紙様式3-2（４・５月）'!Z968="ベア加算"),"",X966*VLOOKUP(N966,【参考】数式用!$AD$2:$AH$37,MATCH(W966,【参考】数式用!$K$4:$N$4,0)+1,0)),"")</f>
        <v/>
      </c>
      <c r="Z966" s="992"/>
      <c r="AA966" s="54"/>
      <c r="AB966" s="464"/>
      <c r="AC966" s="340" t="str">
        <f>IFERROR(IF(AND('別紙様式3-2（４・５月）'!O968="",W966&lt;&gt;"",W966&lt;&gt;"―"),X966,X966*VLOOKUP(AG966,【参考】数式用4!$EY$3:$GF$106,MATCH(N966,【参考】数式用4!$EY$2:$GF$2,0))),"")</f>
        <v/>
      </c>
      <c r="AD966" s="462" t="str">
        <f t="shared" si="28"/>
        <v/>
      </c>
      <c r="AE966" s="420" t="str">
        <f t="shared" si="29"/>
        <v/>
      </c>
      <c r="AF966" s="333" t="str">
        <f>IF(O966="","",'別紙様式3-2（４・５月）'!O968&amp;'別紙様式3-2（４・５月）'!P968&amp;'別紙様式3-2（４・５月）'!Q968&amp;"から"&amp;O966)</f>
        <v/>
      </c>
      <c r="AG966" s="333" t="str">
        <f>IF(OR(W966="",W966="―"),"",'別紙様式3-2（４・５月）'!O968&amp;'別紙様式3-2（４・５月）'!P968&amp;'別紙様式3-2（４・５月）'!Q968&amp;"から"&amp;W966)</f>
        <v/>
      </c>
      <c r="AH966" s="306"/>
      <c r="AI966" s="306"/>
      <c r="AJ966" s="306"/>
      <c r="AK966" s="306"/>
      <c r="AL966" s="306"/>
      <c r="AM966" s="306"/>
      <c r="AN966" s="306"/>
      <c r="AO966" s="306"/>
    </row>
    <row r="967" spans="1:41" customFormat="1" ht="25" customHeight="1">
      <c r="A967" s="334">
        <v>945</v>
      </c>
      <c r="B967" s="909" t="str">
        <f>IF(基本情報入力シート!C1006="","",基本情報入力シート!C1006)</f>
        <v/>
      </c>
      <c r="C967" s="909"/>
      <c r="D967" s="909"/>
      <c r="E967" s="909"/>
      <c r="F967" s="909"/>
      <c r="G967" s="909"/>
      <c r="H967" s="909"/>
      <c r="I967" s="909"/>
      <c r="J967" s="325" t="str">
        <f>IF(基本情報入力シート!M1006="","",基本情報入力シート!M1006)</f>
        <v/>
      </c>
      <c r="K967" s="325" t="str">
        <f>IF(基本情報入力シート!R1006="","",基本情報入力シート!R1006)</f>
        <v/>
      </c>
      <c r="L967" s="325" t="str">
        <f>IF(基本情報入力シート!W1006="","",基本情報入力シート!W1006)</f>
        <v/>
      </c>
      <c r="M967" s="335" t="str">
        <f>IF(基本情報入力シート!X1006="","",基本情報入力シート!X1006)</f>
        <v/>
      </c>
      <c r="N967" s="339" t="str">
        <f>IF(基本情報入力シート!Y1006="","",基本情報入力シート!Y1006)</f>
        <v/>
      </c>
      <c r="O967" s="44"/>
      <c r="P967" s="1011"/>
      <c r="Q967" s="1011"/>
      <c r="R967" s="475" t="str">
        <f>IFERROR(IF(OR('別紙様式3-2（４・５月）'!Z969="ベア加算",'別紙様式3-2（４・５月）'!R969=""),"",P967*VLOOKUP(N967,【参考】数式用!$AD$2:$AH$37,MATCH(O967,【参考】数式用!$K$4:$N$4,0)+1,0)),"")</f>
        <v/>
      </c>
      <c r="S967" s="54"/>
      <c r="T967" s="1011"/>
      <c r="U967" s="1011"/>
      <c r="V967" s="483" t="str">
        <f>IFERROR(IF(AND('別紙様式3-2（４・５月）'!O969="",O967&lt;&gt;""),P967,P967*VLOOKUP(AF967,【参考】数式用4!$EY$3:$GF$106,MATCH(N967,【参考】数式用4!$EY$2:$GF$2,0))),"")</f>
        <v/>
      </c>
      <c r="W967" s="44"/>
      <c r="X967" s="464"/>
      <c r="Y967" s="992" t="str">
        <f>IFERROR(IF(OR('別紙様式3-2（４・５月）'!R969="",'別紙様式3-2（４・５月）'!Z969="ベア加算"),"",X967*VLOOKUP(N967,【参考】数式用!$AD$2:$AH$37,MATCH(W967,【参考】数式用!$K$4:$N$4,0)+1,0)),"")</f>
        <v/>
      </c>
      <c r="Z967" s="992"/>
      <c r="AA967" s="54"/>
      <c r="AB967" s="464"/>
      <c r="AC967" s="340" t="str">
        <f>IFERROR(IF(AND('別紙様式3-2（４・５月）'!O969="",W967&lt;&gt;"",W967&lt;&gt;"―"),X967,X967*VLOOKUP(AG967,【参考】数式用4!$EY$3:$GF$106,MATCH(N967,【参考】数式用4!$EY$2:$GF$2,0))),"")</f>
        <v/>
      </c>
      <c r="AD967" s="462" t="str">
        <f t="shared" si="28"/>
        <v/>
      </c>
      <c r="AE967" s="420" t="str">
        <f t="shared" si="29"/>
        <v/>
      </c>
      <c r="AF967" s="333" t="str">
        <f>IF(O967="","",'別紙様式3-2（４・５月）'!O969&amp;'別紙様式3-2（４・５月）'!P969&amp;'別紙様式3-2（４・５月）'!Q969&amp;"から"&amp;O967)</f>
        <v/>
      </c>
      <c r="AG967" s="333" t="str">
        <f>IF(OR(W967="",W967="―"),"",'別紙様式3-2（４・５月）'!O969&amp;'別紙様式3-2（４・５月）'!P969&amp;'別紙様式3-2（４・５月）'!Q969&amp;"から"&amp;W967)</f>
        <v/>
      </c>
      <c r="AH967" s="306"/>
      <c r="AI967" s="306"/>
      <c r="AJ967" s="306"/>
      <c r="AK967" s="306"/>
      <c r="AL967" s="306"/>
      <c r="AM967" s="306"/>
      <c r="AN967" s="306"/>
      <c r="AO967" s="306"/>
    </row>
    <row r="968" spans="1:41" customFormat="1" ht="25" customHeight="1">
      <c r="A968" s="334">
        <v>946</v>
      </c>
      <c r="B968" s="909" t="str">
        <f>IF(基本情報入力シート!C1007="","",基本情報入力シート!C1007)</f>
        <v/>
      </c>
      <c r="C968" s="909"/>
      <c r="D968" s="909"/>
      <c r="E968" s="909"/>
      <c r="F968" s="909"/>
      <c r="G968" s="909"/>
      <c r="H968" s="909"/>
      <c r="I968" s="909"/>
      <c r="J968" s="325" t="str">
        <f>IF(基本情報入力シート!M1007="","",基本情報入力シート!M1007)</f>
        <v/>
      </c>
      <c r="K968" s="325" t="str">
        <f>IF(基本情報入力シート!R1007="","",基本情報入力シート!R1007)</f>
        <v/>
      </c>
      <c r="L968" s="325" t="str">
        <f>IF(基本情報入力シート!W1007="","",基本情報入力シート!W1007)</f>
        <v/>
      </c>
      <c r="M968" s="335" t="str">
        <f>IF(基本情報入力シート!X1007="","",基本情報入力シート!X1007)</f>
        <v/>
      </c>
      <c r="N968" s="339" t="str">
        <f>IF(基本情報入力シート!Y1007="","",基本情報入力シート!Y1007)</f>
        <v/>
      </c>
      <c r="O968" s="44"/>
      <c r="P968" s="1011"/>
      <c r="Q968" s="1011"/>
      <c r="R968" s="475" t="str">
        <f>IFERROR(IF(OR('別紙様式3-2（４・５月）'!Z970="ベア加算",'別紙様式3-2（４・５月）'!R970=""),"",P968*VLOOKUP(N968,【参考】数式用!$AD$2:$AH$37,MATCH(O968,【参考】数式用!$K$4:$N$4,0)+1,0)),"")</f>
        <v/>
      </c>
      <c r="S968" s="54"/>
      <c r="T968" s="1011"/>
      <c r="U968" s="1011"/>
      <c r="V968" s="483" t="str">
        <f>IFERROR(IF(AND('別紙様式3-2（４・５月）'!O970="",O968&lt;&gt;""),P968,P968*VLOOKUP(AF968,【参考】数式用4!$EY$3:$GF$106,MATCH(N968,【参考】数式用4!$EY$2:$GF$2,0))),"")</f>
        <v/>
      </c>
      <c r="W968" s="44"/>
      <c r="X968" s="464"/>
      <c r="Y968" s="992" t="str">
        <f>IFERROR(IF(OR('別紙様式3-2（４・５月）'!R970="",'別紙様式3-2（４・５月）'!Z970="ベア加算"),"",X968*VLOOKUP(N968,【参考】数式用!$AD$2:$AH$37,MATCH(W968,【参考】数式用!$K$4:$N$4,0)+1,0)),"")</f>
        <v/>
      </c>
      <c r="Z968" s="992"/>
      <c r="AA968" s="54"/>
      <c r="AB968" s="464"/>
      <c r="AC968" s="340" t="str">
        <f>IFERROR(IF(AND('別紙様式3-2（４・５月）'!O970="",W968&lt;&gt;"",W968&lt;&gt;"―"),X968,X968*VLOOKUP(AG968,【参考】数式用4!$EY$3:$GF$106,MATCH(N968,【参考】数式用4!$EY$2:$GF$2,0))),"")</f>
        <v/>
      </c>
      <c r="AD968" s="462" t="str">
        <f t="shared" si="28"/>
        <v/>
      </c>
      <c r="AE968" s="420" t="str">
        <f t="shared" si="29"/>
        <v/>
      </c>
      <c r="AF968" s="333" t="str">
        <f>IF(O968="","",'別紙様式3-2（４・５月）'!O970&amp;'別紙様式3-2（４・５月）'!P970&amp;'別紙様式3-2（４・５月）'!Q970&amp;"から"&amp;O968)</f>
        <v/>
      </c>
      <c r="AG968" s="333" t="str">
        <f>IF(OR(W968="",W968="―"),"",'別紙様式3-2（４・５月）'!O970&amp;'別紙様式3-2（４・５月）'!P970&amp;'別紙様式3-2（４・５月）'!Q970&amp;"から"&amp;W968)</f>
        <v/>
      </c>
      <c r="AH968" s="306"/>
      <c r="AI968" s="306"/>
      <c r="AJ968" s="306"/>
      <c r="AK968" s="306"/>
      <c r="AL968" s="306"/>
      <c r="AM968" s="306"/>
      <c r="AN968" s="306"/>
      <c r="AO968" s="306"/>
    </row>
    <row r="969" spans="1:41" customFormat="1" ht="25" customHeight="1">
      <c r="A969" s="334">
        <v>947</v>
      </c>
      <c r="B969" s="909" t="str">
        <f>IF(基本情報入力シート!C1008="","",基本情報入力シート!C1008)</f>
        <v/>
      </c>
      <c r="C969" s="909"/>
      <c r="D969" s="909"/>
      <c r="E969" s="909"/>
      <c r="F969" s="909"/>
      <c r="G969" s="909"/>
      <c r="H969" s="909"/>
      <c r="I969" s="909"/>
      <c r="J969" s="325" t="str">
        <f>IF(基本情報入力シート!M1008="","",基本情報入力シート!M1008)</f>
        <v/>
      </c>
      <c r="K969" s="325" t="str">
        <f>IF(基本情報入力シート!R1008="","",基本情報入力シート!R1008)</f>
        <v/>
      </c>
      <c r="L969" s="325" t="str">
        <f>IF(基本情報入力シート!W1008="","",基本情報入力シート!W1008)</f>
        <v/>
      </c>
      <c r="M969" s="335" t="str">
        <f>IF(基本情報入力シート!X1008="","",基本情報入力シート!X1008)</f>
        <v/>
      </c>
      <c r="N969" s="339" t="str">
        <f>IF(基本情報入力シート!Y1008="","",基本情報入力シート!Y1008)</f>
        <v/>
      </c>
      <c r="O969" s="44"/>
      <c r="P969" s="1011"/>
      <c r="Q969" s="1011"/>
      <c r="R969" s="475" t="str">
        <f>IFERROR(IF(OR('別紙様式3-2（４・５月）'!Z971="ベア加算",'別紙様式3-2（４・５月）'!R971=""),"",P969*VLOOKUP(N969,【参考】数式用!$AD$2:$AH$37,MATCH(O969,【参考】数式用!$K$4:$N$4,0)+1,0)),"")</f>
        <v/>
      </c>
      <c r="S969" s="54"/>
      <c r="T969" s="1011"/>
      <c r="U969" s="1011"/>
      <c r="V969" s="483" t="str">
        <f>IFERROR(IF(AND('別紙様式3-2（４・５月）'!O971="",O969&lt;&gt;""),P969,P969*VLOOKUP(AF969,【参考】数式用4!$EY$3:$GF$106,MATCH(N969,【参考】数式用4!$EY$2:$GF$2,0))),"")</f>
        <v/>
      </c>
      <c r="W969" s="44"/>
      <c r="X969" s="464"/>
      <c r="Y969" s="992" t="str">
        <f>IFERROR(IF(OR('別紙様式3-2（４・５月）'!R971="",'別紙様式3-2（４・５月）'!Z971="ベア加算"),"",X969*VLOOKUP(N969,【参考】数式用!$AD$2:$AH$37,MATCH(W969,【参考】数式用!$K$4:$N$4,0)+1,0)),"")</f>
        <v/>
      </c>
      <c r="Z969" s="992"/>
      <c r="AA969" s="54"/>
      <c r="AB969" s="464"/>
      <c r="AC969" s="340" t="str">
        <f>IFERROR(IF(AND('別紙様式3-2（４・５月）'!O971="",W969&lt;&gt;"",W969&lt;&gt;"―"),X969,X969*VLOOKUP(AG969,【参考】数式用4!$EY$3:$GF$106,MATCH(N969,【参考】数式用4!$EY$2:$GF$2,0))),"")</f>
        <v/>
      </c>
      <c r="AD969" s="462" t="str">
        <f t="shared" si="28"/>
        <v/>
      </c>
      <c r="AE969" s="420" t="str">
        <f t="shared" si="29"/>
        <v/>
      </c>
      <c r="AF969" s="333" t="str">
        <f>IF(O969="","",'別紙様式3-2（４・５月）'!O971&amp;'別紙様式3-2（４・５月）'!P971&amp;'別紙様式3-2（４・５月）'!Q971&amp;"から"&amp;O969)</f>
        <v/>
      </c>
      <c r="AG969" s="333" t="str">
        <f>IF(OR(W969="",W969="―"),"",'別紙様式3-2（４・５月）'!O971&amp;'別紙様式3-2（４・５月）'!P971&amp;'別紙様式3-2（４・５月）'!Q971&amp;"から"&amp;W969)</f>
        <v/>
      </c>
      <c r="AH969" s="306"/>
      <c r="AI969" s="306"/>
      <c r="AJ969" s="306"/>
      <c r="AK969" s="306"/>
      <c r="AL969" s="306"/>
      <c r="AM969" s="306"/>
      <c r="AN969" s="306"/>
      <c r="AO969" s="306"/>
    </row>
    <row r="970" spans="1:41" customFormat="1" ht="25" customHeight="1">
      <c r="A970" s="334">
        <v>948</v>
      </c>
      <c r="B970" s="909" t="str">
        <f>IF(基本情報入力シート!C1009="","",基本情報入力シート!C1009)</f>
        <v/>
      </c>
      <c r="C970" s="909"/>
      <c r="D970" s="909"/>
      <c r="E970" s="909"/>
      <c r="F970" s="909"/>
      <c r="G970" s="909"/>
      <c r="H970" s="909"/>
      <c r="I970" s="909"/>
      <c r="J970" s="325" t="str">
        <f>IF(基本情報入力シート!M1009="","",基本情報入力シート!M1009)</f>
        <v/>
      </c>
      <c r="K970" s="325" t="str">
        <f>IF(基本情報入力シート!R1009="","",基本情報入力シート!R1009)</f>
        <v/>
      </c>
      <c r="L970" s="325" t="str">
        <f>IF(基本情報入力シート!W1009="","",基本情報入力シート!W1009)</f>
        <v/>
      </c>
      <c r="M970" s="335" t="str">
        <f>IF(基本情報入力シート!X1009="","",基本情報入力シート!X1009)</f>
        <v/>
      </c>
      <c r="N970" s="339" t="str">
        <f>IF(基本情報入力シート!Y1009="","",基本情報入力シート!Y1009)</f>
        <v/>
      </c>
      <c r="O970" s="44"/>
      <c r="P970" s="1011"/>
      <c r="Q970" s="1011"/>
      <c r="R970" s="475" t="str">
        <f>IFERROR(IF(OR('別紙様式3-2（４・５月）'!Z972="ベア加算",'別紙様式3-2（４・５月）'!R972=""),"",P970*VLOOKUP(N970,【参考】数式用!$AD$2:$AH$37,MATCH(O970,【参考】数式用!$K$4:$N$4,0)+1,0)),"")</f>
        <v/>
      </c>
      <c r="S970" s="54"/>
      <c r="T970" s="1011"/>
      <c r="U970" s="1011"/>
      <c r="V970" s="483" t="str">
        <f>IFERROR(IF(AND('別紙様式3-2（４・５月）'!O972="",O970&lt;&gt;""),P970,P970*VLOOKUP(AF970,【参考】数式用4!$EY$3:$GF$106,MATCH(N970,【参考】数式用4!$EY$2:$GF$2,0))),"")</f>
        <v/>
      </c>
      <c r="W970" s="44"/>
      <c r="X970" s="464"/>
      <c r="Y970" s="992" t="str">
        <f>IFERROR(IF(OR('別紙様式3-2（４・５月）'!R972="",'別紙様式3-2（４・５月）'!Z972="ベア加算"),"",X970*VLOOKUP(N970,【参考】数式用!$AD$2:$AH$37,MATCH(W970,【参考】数式用!$K$4:$N$4,0)+1,0)),"")</f>
        <v/>
      </c>
      <c r="Z970" s="992"/>
      <c r="AA970" s="54"/>
      <c r="AB970" s="464"/>
      <c r="AC970" s="340" t="str">
        <f>IFERROR(IF(AND('別紙様式3-2（４・５月）'!O972="",W970&lt;&gt;"",W970&lt;&gt;"―"),X970,X970*VLOOKUP(AG970,【参考】数式用4!$EY$3:$GF$106,MATCH(N970,【参考】数式用4!$EY$2:$GF$2,0))),"")</f>
        <v/>
      </c>
      <c r="AD970" s="462" t="str">
        <f t="shared" si="28"/>
        <v/>
      </c>
      <c r="AE970" s="420" t="str">
        <f t="shared" si="29"/>
        <v/>
      </c>
      <c r="AF970" s="333" t="str">
        <f>IF(O970="","",'別紙様式3-2（４・５月）'!O972&amp;'別紙様式3-2（４・５月）'!P972&amp;'別紙様式3-2（４・５月）'!Q972&amp;"から"&amp;O970)</f>
        <v/>
      </c>
      <c r="AG970" s="333" t="str">
        <f>IF(OR(W970="",W970="―"),"",'別紙様式3-2（４・５月）'!O972&amp;'別紙様式3-2（４・５月）'!P972&amp;'別紙様式3-2（４・５月）'!Q972&amp;"から"&amp;W970)</f>
        <v/>
      </c>
      <c r="AH970" s="306"/>
      <c r="AI970" s="306"/>
      <c r="AJ970" s="306"/>
      <c r="AK970" s="306"/>
      <c r="AL970" s="306"/>
      <c r="AM970" s="306"/>
      <c r="AN970" s="306"/>
      <c r="AO970" s="306"/>
    </row>
    <row r="971" spans="1:41" customFormat="1" ht="25" customHeight="1">
      <c r="A971" s="334">
        <v>949</v>
      </c>
      <c r="B971" s="909" t="str">
        <f>IF(基本情報入力シート!C1010="","",基本情報入力シート!C1010)</f>
        <v/>
      </c>
      <c r="C971" s="909"/>
      <c r="D971" s="909"/>
      <c r="E971" s="909"/>
      <c r="F971" s="909"/>
      <c r="G971" s="909"/>
      <c r="H971" s="909"/>
      <c r="I971" s="909"/>
      <c r="J971" s="325" t="str">
        <f>IF(基本情報入力シート!M1010="","",基本情報入力シート!M1010)</f>
        <v/>
      </c>
      <c r="K971" s="325" t="str">
        <f>IF(基本情報入力シート!R1010="","",基本情報入力シート!R1010)</f>
        <v/>
      </c>
      <c r="L971" s="325" t="str">
        <f>IF(基本情報入力シート!W1010="","",基本情報入力シート!W1010)</f>
        <v/>
      </c>
      <c r="M971" s="335" t="str">
        <f>IF(基本情報入力シート!X1010="","",基本情報入力シート!X1010)</f>
        <v/>
      </c>
      <c r="N971" s="339" t="str">
        <f>IF(基本情報入力シート!Y1010="","",基本情報入力シート!Y1010)</f>
        <v/>
      </c>
      <c r="O971" s="44"/>
      <c r="P971" s="1011"/>
      <c r="Q971" s="1011"/>
      <c r="R971" s="475" t="str">
        <f>IFERROR(IF(OR('別紙様式3-2（４・５月）'!Z973="ベア加算",'別紙様式3-2（４・５月）'!R973=""),"",P971*VLOOKUP(N971,【参考】数式用!$AD$2:$AH$37,MATCH(O971,【参考】数式用!$K$4:$N$4,0)+1,0)),"")</f>
        <v/>
      </c>
      <c r="S971" s="54"/>
      <c r="T971" s="1011"/>
      <c r="U971" s="1011"/>
      <c r="V971" s="483" t="str">
        <f>IFERROR(IF(AND('別紙様式3-2（４・５月）'!O973="",O971&lt;&gt;""),P971,P971*VLOOKUP(AF971,【参考】数式用4!$EY$3:$GF$106,MATCH(N971,【参考】数式用4!$EY$2:$GF$2,0))),"")</f>
        <v/>
      </c>
      <c r="W971" s="44"/>
      <c r="X971" s="464"/>
      <c r="Y971" s="992" t="str">
        <f>IFERROR(IF(OR('別紙様式3-2（４・５月）'!R973="",'別紙様式3-2（４・５月）'!Z973="ベア加算"),"",X971*VLOOKUP(N971,【参考】数式用!$AD$2:$AH$37,MATCH(W971,【参考】数式用!$K$4:$N$4,0)+1,0)),"")</f>
        <v/>
      </c>
      <c r="Z971" s="992"/>
      <c r="AA971" s="54"/>
      <c r="AB971" s="464"/>
      <c r="AC971" s="340" t="str">
        <f>IFERROR(IF(AND('別紙様式3-2（４・５月）'!O973="",W971&lt;&gt;"",W971&lt;&gt;"―"),X971,X971*VLOOKUP(AG971,【参考】数式用4!$EY$3:$GF$106,MATCH(N971,【参考】数式用4!$EY$2:$GF$2,0))),"")</f>
        <v/>
      </c>
      <c r="AD971" s="462" t="str">
        <f t="shared" si="28"/>
        <v/>
      </c>
      <c r="AE971" s="420" t="str">
        <f t="shared" si="29"/>
        <v/>
      </c>
      <c r="AF971" s="333" t="str">
        <f>IF(O971="","",'別紙様式3-2（４・５月）'!O973&amp;'別紙様式3-2（４・５月）'!P973&amp;'別紙様式3-2（４・５月）'!Q973&amp;"から"&amp;O971)</f>
        <v/>
      </c>
      <c r="AG971" s="333" t="str">
        <f>IF(OR(W971="",W971="―"),"",'別紙様式3-2（４・５月）'!O973&amp;'別紙様式3-2（４・５月）'!P973&amp;'別紙様式3-2（４・５月）'!Q973&amp;"から"&amp;W971)</f>
        <v/>
      </c>
      <c r="AH971" s="306"/>
      <c r="AI971" s="306"/>
      <c r="AJ971" s="306"/>
      <c r="AK971" s="306"/>
      <c r="AL971" s="306"/>
      <c r="AM971" s="306"/>
      <c r="AN971" s="306"/>
      <c r="AO971" s="306"/>
    </row>
    <row r="972" spans="1:41" customFormat="1" ht="25" customHeight="1">
      <c r="A972" s="334">
        <v>950</v>
      </c>
      <c r="B972" s="909" t="str">
        <f>IF(基本情報入力シート!C1011="","",基本情報入力シート!C1011)</f>
        <v/>
      </c>
      <c r="C972" s="909"/>
      <c r="D972" s="909"/>
      <c r="E972" s="909"/>
      <c r="F972" s="909"/>
      <c r="G972" s="909"/>
      <c r="H972" s="909"/>
      <c r="I972" s="909"/>
      <c r="J972" s="325" t="str">
        <f>IF(基本情報入力シート!M1011="","",基本情報入力シート!M1011)</f>
        <v/>
      </c>
      <c r="K972" s="325" t="str">
        <f>IF(基本情報入力シート!R1011="","",基本情報入力シート!R1011)</f>
        <v/>
      </c>
      <c r="L972" s="325" t="str">
        <f>IF(基本情報入力シート!W1011="","",基本情報入力シート!W1011)</f>
        <v/>
      </c>
      <c r="M972" s="335" t="str">
        <f>IF(基本情報入力シート!X1011="","",基本情報入力シート!X1011)</f>
        <v/>
      </c>
      <c r="N972" s="339" t="str">
        <f>IF(基本情報入力シート!Y1011="","",基本情報入力シート!Y1011)</f>
        <v/>
      </c>
      <c r="O972" s="44"/>
      <c r="P972" s="1011"/>
      <c r="Q972" s="1011"/>
      <c r="R972" s="475" t="str">
        <f>IFERROR(IF(OR('別紙様式3-2（４・５月）'!Z974="ベア加算",'別紙様式3-2（４・５月）'!R974=""),"",P972*VLOOKUP(N972,【参考】数式用!$AD$2:$AH$37,MATCH(O972,【参考】数式用!$K$4:$N$4,0)+1,0)),"")</f>
        <v/>
      </c>
      <c r="S972" s="54"/>
      <c r="T972" s="1011"/>
      <c r="U972" s="1011"/>
      <c r="V972" s="483" t="str">
        <f>IFERROR(IF(AND('別紙様式3-2（４・５月）'!O974="",O972&lt;&gt;""),P972,P972*VLOOKUP(AF972,【参考】数式用4!$EY$3:$GF$106,MATCH(N972,【参考】数式用4!$EY$2:$GF$2,0))),"")</f>
        <v/>
      </c>
      <c r="W972" s="44"/>
      <c r="X972" s="464"/>
      <c r="Y972" s="992" t="str">
        <f>IFERROR(IF(OR('別紙様式3-2（４・５月）'!R974="",'別紙様式3-2（４・５月）'!Z974="ベア加算"),"",X972*VLOOKUP(N972,【参考】数式用!$AD$2:$AH$37,MATCH(W972,【参考】数式用!$K$4:$N$4,0)+1,0)),"")</f>
        <v/>
      </c>
      <c r="Z972" s="992"/>
      <c r="AA972" s="54"/>
      <c r="AB972" s="464"/>
      <c r="AC972" s="340" t="str">
        <f>IFERROR(IF(AND('別紙様式3-2（４・５月）'!O974="",W972&lt;&gt;"",W972&lt;&gt;"―"),X972,X972*VLOOKUP(AG972,【参考】数式用4!$EY$3:$GF$106,MATCH(N972,【参考】数式用4!$EY$2:$GF$2,0))),"")</f>
        <v/>
      </c>
      <c r="AD972" s="462" t="str">
        <f t="shared" si="28"/>
        <v/>
      </c>
      <c r="AE972" s="420" t="str">
        <f t="shared" si="29"/>
        <v/>
      </c>
      <c r="AF972" s="333" t="str">
        <f>IF(O972="","",'別紙様式3-2（４・５月）'!O974&amp;'別紙様式3-2（４・５月）'!P974&amp;'別紙様式3-2（４・５月）'!Q974&amp;"から"&amp;O972)</f>
        <v/>
      </c>
      <c r="AG972" s="333" t="str">
        <f>IF(OR(W972="",W972="―"),"",'別紙様式3-2（４・５月）'!O974&amp;'別紙様式3-2（４・５月）'!P974&amp;'別紙様式3-2（４・５月）'!Q974&amp;"から"&amp;W972)</f>
        <v/>
      </c>
      <c r="AH972" s="306"/>
      <c r="AI972" s="306"/>
      <c r="AJ972" s="306"/>
      <c r="AK972" s="306"/>
      <c r="AL972" s="306"/>
      <c r="AM972" s="306"/>
      <c r="AN972" s="306"/>
      <c r="AO972" s="306"/>
    </row>
    <row r="973" spans="1:41" customFormat="1" ht="25" customHeight="1">
      <c r="A973" s="334">
        <v>951</v>
      </c>
      <c r="B973" s="909" t="str">
        <f>IF(基本情報入力シート!C1012="","",基本情報入力シート!C1012)</f>
        <v/>
      </c>
      <c r="C973" s="909"/>
      <c r="D973" s="909"/>
      <c r="E973" s="909"/>
      <c r="F973" s="909"/>
      <c r="G973" s="909"/>
      <c r="H973" s="909"/>
      <c r="I973" s="909"/>
      <c r="J973" s="325" t="str">
        <f>IF(基本情報入力シート!M1012="","",基本情報入力シート!M1012)</f>
        <v/>
      </c>
      <c r="K973" s="325" t="str">
        <f>IF(基本情報入力シート!R1012="","",基本情報入力シート!R1012)</f>
        <v/>
      </c>
      <c r="L973" s="325" t="str">
        <f>IF(基本情報入力シート!W1012="","",基本情報入力シート!W1012)</f>
        <v/>
      </c>
      <c r="M973" s="335" t="str">
        <f>IF(基本情報入力シート!X1012="","",基本情報入力シート!X1012)</f>
        <v/>
      </c>
      <c r="N973" s="339" t="str">
        <f>IF(基本情報入力シート!Y1012="","",基本情報入力シート!Y1012)</f>
        <v/>
      </c>
      <c r="O973" s="44"/>
      <c r="P973" s="1011"/>
      <c r="Q973" s="1011"/>
      <c r="R973" s="475" t="str">
        <f>IFERROR(IF(OR('別紙様式3-2（４・５月）'!Z975="ベア加算",'別紙様式3-2（４・５月）'!R975=""),"",P973*VLOOKUP(N973,【参考】数式用!$AD$2:$AH$37,MATCH(O973,【参考】数式用!$K$4:$N$4,0)+1,0)),"")</f>
        <v/>
      </c>
      <c r="S973" s="54"/>
      <c r="T973" s="1011"/>
      <c r="U973" s="1011"/>
      <c r="V973" s="483" t="str">
        <f>IFERROR(IF(AND('別紙様式3-2（４・５月）'!O975="",O973&lt;&gt;""),P973,P973*VLOOKUP(AF973,【参考】数式用4!$EY$3:$GF$106,MATCH(N973,【参考】数式用4!$EY$2:$GF$2,0))),"")</f>
        <v/>
      </c>
      <c r="W973" s="44"/>
      <c r="X973" s="464"/>
      <c r="Y973" s="992" t="str">
        <f>IFERROR(IF(OR('別紙様式3-2（４・５月）'!R975="",'別紙様式3-2（４・５月）'!Z975="ベア加算"),"",X973*VLOOKUP(N973,【参考】数式用!$AD$2:$AH$37,MATCH(W973,【参考】数式用!$K$4:$N$4,0)+1,0)),"")</f>
        <v/>
      </c>
      <c r="Z973" s="992"/>
      <c r="AA973" s="54"/>
      <c r="AB973" s="464"/>
      <c r="AC973" s="340" t="str">
        <f>IFERROR(IF(AND('別紙様式3-2（４・５月）'!O975="",W973&lt;&gt;"",W973&lt;&gt;"―"),X973,X973*VLOOKUP(AG973,【参考】数式用4!$EY$3:$GF$106,MATCH(N973,【参考】数式用4!$EY$2:$GF$2,0))),"")</f>
        <v/>
      </c>
      <c r="AD973" s="462" t="str">
        <f t="shared" si="28"/>
        <v/>
      </c>
      <c r="AE973" s="420" t="str">
        <f t="shared" si="29"/>
        <v/>
      </c>
      <c r="AF973" s="333" t="str">
        <f>IF(O973="","",'別紙様式3-2（４・５月）'!O975&amp;'別紙様式3-2（４・５月）'!P975&amp;'別紙様式3-2（４・５月）'!Q975&amp;"から"&amp;O973)</f>
        <v/>
      </c>
      <c r="AG973" s="333" t="str">
        <f>IF(OR(W973="",W973="―"),"",'別紙様式3-2（４・５月）'!O975&amp;'別紙様式3-2（４・５月）'!P975&amp;'別紙様式3-2（４・５月）'!Q975&amp;"から"&amp;W973)</f>
        <v/>
      </c>
      <c r="AH973" s="306"/>
      <c r="AI973" s="306"/>
      <c r="AJ973" s="306"/>
      <c r="AK973" s="306"/>
      <c r="AL973" s="306"/>
      <c r="AM973" s="306"/>
      <c r="AN973" s="306"/>
      <c r="AO973" s="306"/>
    </row>
    <row r="974" spans="1:41" customFormat="1" ht="25" customHeight="1">
      <c r="A974" s="334">
        <v>952</v>
      </c>
      <c r="B974" s="909" t="str">
        <f>IF(基本情報入力シート!C1013="","",基本情報入力シート!C1013)</f>
        <v/>
      </c>
      <c r="C974" s="909"/>
      <c r="D974" s="909"/>
      <c r="E974" s="909"/>
      <c r="F974" s="909"/>
      <c r="G974" s="909"/>
      <c r="H974" s="909"/>
      <c r="I974" s="909"/>
      <c r="J974" s="325" t="str">
        <f>IF(基本情報入力シート!M1013="","",基本情報入力シート!M1013)</f>
        <v/>
      </c>
      <c r="K974" s="325" t="str">
        <f>IF(基本情報入力シート!R1013="","",基本情報入力シート!R1013)</f>
        <v/>
      </c>
      <c r="L974" s="325" t="str">
        <f>IF(基本情報入力シート!W1013="","",基本情報入力シート!W1013)</f>
        <v/>
      </c>
      <c r="M974" s="335" t="str">
        <f>IF(基本情報入力シート!X1013="","",基本情報入力シート!X1013)</f>
        <v/>
      </c>
      <c r="N974" s="339" t="str">
        <f>IF(基本情報入力シート!Y1013="","",基本情報入力シート!Y1013)</f>
        <v/>
      </c>
      <c r="O974" s="44"/>
      <c r="P974" s="1011"/>
      <c r="Q974" s="1011"/>
      <c r="R974" s="475" t="str">
        <f>IFERROR(IF(OR('別紙様式3-2（４・５月）'!Z976="ベア加算",'別紙様式3-2（４・５月）'!R976=""),"",P974*VLOOKUP(N974,【参考】数式用!$AD$2:$AH$37,MATCH(O974,【参考】数式用!$K$4:$N$4,0)+1,0)),"")</f>
        <v/>
      </c>
      <c r="S974" s="54"/>
      <c r="T974" s="1011"/>
      <c r="U974" s="1011"/>
      <c r="V974" s="483" t="str">
        <f>IFERROR(IF(AND('別紙様式3-2（４・５月）'!O976="",O974&lt;&gt;""),P974,P974*VLOOKUP(AF974,【参考】数式用4!$EY$3:$GF$106,MATCH(N974,【参考】数式用4!$EY$2:$GF$2,0))),"")</f>
        <v/>
      </c>
      <c r="W974" s="44"/>
      <c r="X974" s="464"/>
      <c r="Y974" s="992" t="str">
        <f>IFERROR(IF(OR('別紙様式3-2（４・５月）'!R976="",'別紙様式3-2（４・５月）'!Z976="ベア加算"),"",X974*VLOOKUP(N974,【参考】数式用!$AD$2:$AH$37,MATCH(W974,【参考】数式用!$K$4:$N$4,0)+1,0)),"")</f>
        <v/>
      </c>
      <c r="Z974" s="992"/>
      <c r="AA974" s="54"/>
      <c r="AB974" s="464"/>
      <c r="AC974" s="340" t="str">
        <f>IFERROR(IF(AND('別紙様式3-2（４・５月）'!O976="",W974&lt;&gt;"",W974&lt;&gt;"―"),X974,X974*VLOOKUP(AG974,【参考】数式用4!$EY$3:$GF$106,MATCH(N974,【参考】数式用4!$EY$2:$GF$2,0))),"")</f>
        <v/>
      </c>
      <c r="AD974" s="462" t="str">
        <f t="shared" si="28"/>
        <v/>
      </c>
      <c r="AE974" s="420" t="str">
        <f t="shared" si="29"/>
        <v/>
      </c>
      <c r="AF974" s="333" t="str">
        <f>IF(O974="","",'別紙様式3-2（４・５月）'!O976&amp;'別紙様式3-2（４・５月）'!P976&amp;'別紙様式3-2（４・５月）'!Q976&amp;"から"&amp;O974)</f>
        <v/>
      </c>
      <c r="AG974" s="333" t="str">
        <f>IF(OR(W974="",W974="―"),"",'別紙様式3-2（４・５月）'!O976&amp;'別紙様式3-2（４・５月）'!P976&amp;'別紙様式3-2（４・５月）'!Q976&amp;"から"&amp;W974)</f>
        <v/>
      </c>
      <c r="AH974" s="306"/>
      <c r="AI974" s="306"/>
      <c r="AJ974" s="306"/>
      <c r="AK974" s="306"/>
      <c r="AL974" s="306"/>
      <c r="AM974" s="306"/>
      <c r="AN974" s="306"/>
      <c r="AO974" s="306"/>
    </row>
    <row r="975" spans="1:41" customFormat="1" ht="25" customHeight="1">
      <c r="A975" s="334">
        <v>953</v>
      </c>
      <c r="B975" s="909" t="str">
        <f>IF(基本情報入力シート!C1014="","",基本情報入力シート!C1014)</f>
        <v/>
      </c>
      <c r="C975" s="909"/>
      <c r="D975" s="909"/>
      <c r="E975" s="909"/>
      <c r="F975" s="909"/>
      <c r="G975" s="909"/>
      <c r="H975" s="909"/>
      <c r="I975" s="909"/>
      <c r="J975" s="325" t="str">
        <f>IF(基本情報入力シート!M1014="","",基本情報入力シート!M1014)</f>
        <v/>
      </c>
      <c r="K975" s="325" t="str">
        <f>IF(基本情報入力シート!R1014="","",基本情報入力シート!R1014)</f>
        <v/>
      </c>
      <c r="L975" s="325" t="str">
        <f>IF(基本情報入力シート!W1014="","",基本情報入力シート!W1014)</f>
        <v/>
      </c>
      <c r="M975" s="335" t="str">
        <f>IF(基本情報入力シート!X1014="","",基本情報入力シート!X1014)</f>
        <v/>
      </c>
      <c r="N975" s="339" t="str">
        <f>IF(基本情報入力シート!Y1014="","",基本情報入力シート!Y1014)</f>
        <v/>
      </c>
      <c r="O975" s="44"/>
      <c r="P975" s="1011"/>
      <c r="Q975" s="1011"/>
      <c r="R975" s="475" t="str">
        <f>IFERROR(IF(OR('別紙様式3-2（４・５月）'!Z977="ベア加算",'別紙様式3-2（４・５月）'!R977=""),"",P975*VLOOKUP(N975,【参考】数式用!$AD$2:$AH$37,MATCH(O975,【参考】数式用!$K$4:$N$4,0)+1,0)),"")</f>
        <v/>
      </c>
      <c r="S975" s="54"/>
      <c r="T975" s="1011"/>
      <c r="U975" s="1011"/>
      <c r="V975" s="483" t="str">
        <f>IFERROR(IF(AND('別紙様式3-2（４・５月）'!O977="",O975&lt;&gt;""),P975,P975*VLOOKUP(AF975,【参考】数式用4!$EY$3:$GF$106,MATCH(N975,【参考】数式用4!$EY$2:$GF$2,0))),"")</f>
        <v/>
      </c>
      <c r="W975" s="44"/>
      <c r="X975" s="464"/>
      <c r="Y975" s="992" t="str">
        <f>IFERROR(IF(OR('別紙様式3-2（４・５月）'!R977="",'別紙様式3-2（４・５月）'!Z977="ベア加算"),"",X975*VLOOKUP(N975,【参考】数式用!$AD$2:$AH$37,MATCH(W975,【参考】数式用!$K$4:$N$4,0)+1,0)),"")</f>
        <v/>
      </c>
      <c r="Z975" s="992"/>
      <c r="AA975" s="54"/>
      <c r="AB975" s="464"/>
      <c r="AC975" s="340" t="str">
        <f>IFERROR(IF(AND('別紙様式3-2（４・５月）'!O977="",W975&lt;&gt;"",W975&lt;&gt;"―"),X975,X975*VLOOKUP(AG975,【参考】数式用4!$EY$3:$GF$106,MATCH(N975,【参考】数式用4!$EY$2:$GF$2,0))),"")</f>
        <v/>
      </c>
      <c r="AD975" s="462" t="str">
        <f t="shared" ref="AD975:AD1038" si="30">IF(OR(O975="新加算Ⅰ",O975="新加算Ⅱ",O975="新加算Ⅴ（１）",O975="新加算Ⅴ（２）",O975="新加算Ⅴ（３）",O975="新加算Ⅴ（４）",O975="新加算Ⅴ（５）",O975="新加算Ⅴ（６）",O975="新加算Ⅴ（７）",O975="新加算Ⅴ（９）",O975="新加算Ⅴ（10）",O975="新加算Ⅴ（12）"),1,"")</f>
        <v/>
      </c>
      <c r="AE975" s="420" t="str">
        <f t="shared" ref="AE975:AE1038" si="31">IF(OR(W975="新加算Ⅰ",W975="新加算Ⅱ"),1,"")</f>
        <v/>
      </c>
      <c r="AF975" s="333" t="str">
        <f>IF(O975="","",'別紙様式3-2（４・５月）'!O977&amp;'別紙様式3-2（４・５月）'!P977&amp;'別紙様式3-2（４・５月）'!Q977&amp;"から"&amp;O975)</f>
        <v/>
      </c>
      <c r="AG975" s="333" t="str">
        <f>IF(OR(W975="",W975="―"),"",'別紙様式3-2（４・５月）'!O977&amp;'別紙様式3-2（４・５月）'!P977&amp;'別紙様式3-2（４・５月）'!Q977&amp;"から"&amp;W975)</f>
        <v/>
      </c>
      <c r="AH975" s="306"/>
      <c r="AI975" s="306"/>
      <c r="AJ975" s="306"/>
      <c r="AK975" s="306"/>
      <c r="AL975" s="306"/>
      <c r="AM975" s="306"/>
      <c r="AN975" s="306"/>
      <c r="AO975" s="306"/>
    </row>
    <row r="976" spans="1:41" customFormat="1" ht="25" customHeight="1">
      <c r="A976" s="334">
        <v>954</v>
      </c>
      <c r="B976" s="909" t="str">
        <f>IF(基本情報入力シート!C1015="","",基本情報入力シート!C1015)</f>
        <v/>
      </c>
      <c r="C976" s="909"/>
      <c r="D976" s="909"/>
      <c r="E976" s="909"/>
      <c r="F976" s="909"/>
      <c r="G976" s="909"/>
      <c r="H976" s="909"/>
      <c r="I976" s="909"/>
      <c r="J976" s="325" t="str">
        <f>IF(基本情報入力シート!M1015="","",基本情報入力シート!M1015)</f>
        <v/>
      </c>
      <c r="K976" s="325" t="str">
        <f>IF(基本情報入力シート!R1015="","",基本情報入力シート!R1015)</f>
        <v/>
      </c>
      <c r="L976" s="325" t="str">
        <f>IF(基本情報入力シート!W1015="","",基本情報入力シート!W1015)</f>
        <v/>
      </c>
      <c r="M976" s="335" t="str">
        <f>IF(基本情報入力シート!X1015="","",基本情報入力シート!X1015)</f>
        <v/>
      </c>
      <c r="N976" s="339" t="str">
        <f>IF(基本情報入力シート!Y1015="","",基本情報入力シート!Y1015)</f>
        <v/>
      </c>
      <c r="O976" s="44"/>
      <c r="P976" s="1011"/>
      <c r="Q976" s="1011"/>
      <c r="R976" s="475" t="str">
        <f>IFERROR(IF(OR('別紙様式3-2（４・５月）'!Z978="ベア加算",'別紙様式3-2（４・５月）'!R978=""),"",P976*VLOOKUP(N976,【参考】数式用!$AD$2:$AH$37,MATCH(O976,【参考】数式用!$K$4:$N$4,0)+1,0)),"")</f>
        <v/>
      </c>
      <c r="S976" s="54"/>
      <c r="T976" s="1011"/>
      <c r="U976" s="1011"/>
      <c r="V976" s="483" t="str">
        <f>IFERROR(IF(AND('別紙様式3-2（４・５月）'!O978="",O976&lt;&gt;""),P976,P976*VLOOKUP(AF976,【参考】数式用4!$EY$3:$GF$106,MATCH(N976,【参考】数式用4!$EY$2:$GF$2,0))),"")</f>
        <v/>
      </c>
      <c r="W976" s="44"/>
      <c r="X976" s="464"/>
      <c r="Y976" s="992" t="str">
        <f>IFERROR(IF(OR('別紙様式3-2（４・５月）'!R978="",'別紙様式3-2（４・５月）'!Z978="ベア加算"),"",X976*VLOOKUP(N976,【参考】数式用!$AD$2:$AH$37,MATCH(W976,【参考】数式用!$K$4:$N$4,0)+1,0)),"")</f>
        <v/>
      </c>
      <c r="Z976" s="992"/>
      <c r="AA976" s="54"/>
      <c r="AB976" s="464"/>
      <c r="AC976" s="340" t="str">
        <f>IFERROR(IF(AND('別紙様式3-2（４・５月）'!O978="",W976&lt;&gt;"",W976&lt;&gt;"―"),X976,X976*VLOOKUP(AG976,【参考】数式用4!$EY$3:$GF$106,MATCH(N976,【参考】数式用4!$EY$2:$GF$2,0))),"")</f>
        <v/>
      </c>
      <c r="AD976" s="462" t="str">
        <f t="shared" si="30"/>
        <v/>
      </c>
      <c r="AE976" s="420" t="str">
        <f t="shared" si="31"/>
        <v/>
      </c>
      <c r="AF976" s="333" t="str">
        <f>IF(O976="","",'別紙様式3-2（４・５月）'!O978&amp;'別紙様式3-2（４・５月）'!P978&amp;'別紙様式3-2（４・５月）'!Q978&amp;"から"&amp;O976)</f>
        <v/>
      </c>
      <c r="AG976" s="333" t="str">
        <f>IF(OR(W976="",W976="―"),"",'別紙様式3-2（４・５月）'!O978&amp;'別紙様式3-2（４・５月）'!P978&amp;'別紙様式3-2（４・５月）'!Q978&amp;"から"&amp;W976)</f>
        <v/>
      </c>
      <c r="AH976" s="306"/>
      <c r="AI976" s="306"/>
      <c r="AJ976" s="306"/>
      <c r="AK976" s="306"/>
      <c r="AL976" s="306"/>
      <c r="AM976" s="306"/>
      <c r="AN976" s="306"/>
      <c r="AO976" s="306"/>
    </row>
    <row r="977" spans="1:41" customFormat="1" ht="25" customHeight="1">
      <c r="A977" s="334">
        <v>955</v>
      </c>
      <c r="B977" s="909" t="str">
        <f>IF(基本情報入力シート!C1016="","",基本情報入力シート!C1016)</f>
        <v/>
      </c>
      <c r="C977" s="909"/>
      <c r="D977" s="909"/>
      <c r="E977" s="909"/>
      <c r="F977" s="909"/>
      <c r="G977" s="909"/>
      <c r="H977" s="909"/>
      <c r="I977" s="909"/>
      <c r="J977" s="325" t="str">
        <f>IF(基本情報入力シート!M1016="","",基本情報入力シート!M1016)</f>
        <v/>
      </c>
      <c r="K977" s="325" t="str">
        <f>IF(基本情報入力シート!R1016="","",基本情報入力シート!R1016)</f>
        <v/>
      </c>
      <c r="L977" s="325" t="str">
        <f>IF(基本情報入力シート!W1016="","",基本情報入力シート!W1016)</f>
        <v/>
      </c>
      <c r="M977" s="335" t="str">
        <f>IF(基本情報入力シート!X1016="","",基本情報入力シート!X1016)</f>
        <v/>
      </c>
      <c r="N977" s="339" t="str">
        <f>IF(基本情報入力シート!Y1016="","",基本情報入力シート!Y1016)</f>
        <v/>
      </c>
      <c r="O977" s="44"/>
      <c r="P977" s="1011"/>
      <c r="Q977" s="1011"/>
      <c r="R977" s="475" t="str">
        <f>IFERROR(IF(OR('別紙様式3-2（４・５月）'!Z979="ベア加算",'別紙様式3-2（４・５月）'!R979=""),"",P977*VLOOKUP(N977,【参考】数式用!$AD$2:$AH$37,MATCH(O977,【参考】数式用!$K$4:$N$4,0)+1,0)),"")</f>
        <v/>
      </c>
      <c r="S977" s="54"/>
      <c r="T977" s="1011"/>
      <c r="U977" s="1011"/>
      <c r="V977" s="483" t="str">
        <f>IFERROR(IF(AND('別紙様式3-2（４・５月）'!O979="",O977&lt;&gt;""),P977,P977*VLOOKUP(AF977,【参考】数式用4!$EY$3:$GF$106,MATCH(N977,【参考】数式用4!$EY$2:$GF$2,0))),"")</f>
        <v/>
      </c>
      <c r="W977" s="44"/>
      <c r="X977" s="464"/>
      <c r="Y977" s="992" t="str">
        <f>IFERROR(IF(OR('別紙様式3-2（４・５月）'!R979="",'別紙様式3-2（４・５月）'!Z979="ベア加算"),"",X977*VLOOKUP(N977,【参考】数式用!$AD$2:$AH$37,MATCH(W977,【参考】数式用!$K$4:$N$4,0)+1,0)),"")</f>
        <v/>
      </c>
      <c r="Z977" s="992"/>
      <c r="AA977" s="54"/>
      <c r="AB977" s="464"/>
      <c r="AC977" s="340" t="str">
        <f>IFERROR(IF(AND('別紙様式3-2（４・５月）'!O979="",W977&lt;&gt;"",W977&lt;&gt;"―"),X977,X977*VLOOKUP(AG977,【参考】数式用4!$EY$3:$GF$106,MATCH(N977,【参考】数式用4!$EY$2:$GF$2,0))),"")</f>
        <v/>
      </c>
      <c r="AD977" s="462" t="str">
        <f t="shared" si="30"/>
        <v/>
      </c>
      <c r="AE977" s="420" t="str">
        <f t="shared" si="31"/>
        <v/>
      </c>
      <c r="AF977" s="333" t="str">
        <f>IF(O977="","",'別紙様式3-2（４・５月）'!O979&amp;'別紙様式3-2（４・５月）'!P979&amp;'別紙様式3-2（４・５月）'!Q979&amp;"から"&amp;O977)</f>
        <v/>
      </c>
      <c r="AG977" s="333" t="str">
        <f>IF(OR(W977="",W977="―"),"",'別紙様式3-2（４・５月）'!O979&amp;'別紙様式3-2（４・５月）'!P979&amp;'別紙様式3-2（４・５月）'!Q979&amp;"から"&amp;W977)</f>
        <v/>
      </c>
      <c r="AH977" s="306"/>
      <c r="AI977" s="306"/>
      <c r="AJ977" s="306"/>
      <c r="AK977" s="306"/>
      <c r="AL977" s="306"/>
      <c r="AM977" s="306"/>
      <c r="AN977" s="306"/>
      <c r="AO977" s="306"/>
    </row>
    <row r="978" spans="1:41" customFormat="1" ht="25" customHeight="1">
      <c r="A978" s="334">
        <v>956</v>
      </c>
      <c r="B978" s="909" t="str">
        <f>IF(基本情報入力シート!C1017="","",基本情報入力シート!C1017)</f>
        <v/>
      </c>
      <c r="C978" s="909"/>
      <c r="D978" s="909"/>
      <c r="E978" s="909"/>
      <c r="F978" s="909"/>
      <c r="G978" s="909"/>
      <c r="H978" s="909"/>
      <c r="I978" s="909"/>
      <c r="J978" s="325" t="str">
        <f>IF(基本情報入力シート!M1017="","",基本情報入力シート!M1017)</f>
        <v/>
      </c>
      <c r="K978" s="325" t="str">
        <f>IF(基本情報入力シート!R1017="","",基本情報入力シート!R1017)</f>
        <v/>
      </c>
      <c r="L978" s="325" t="str">
        <f>IF(基本情報入力シート!W1017="","",基本情報入力シート!W1017)</f>
        <v/>
      </c>
      <c r="M978" s="335" t="str">
        <f>IF(基本情報入力シート!X1017="","",基本情報入力シート!X1017)</f>
        <v/>
      </c>
      <c r="N978" s="339" t="str">
        <f>IF(基本情報入力シート!Y1017="","",基本情報入力シート!Y1017)</f>
        <v/>
      </c>
      <c r="O978" s="44"/>
      <c r="P978" s="1011"/>
      <c r="Q978" s="1011"/>
      <c r="R978" s="475" t="str">
        <f>IFERROR(IF(OR('別紙様式3-2（４・５月）'!Z980="ベア加算",'別紙様式3-2（４・５月）'!R980=""),"",P978*VLOOKUP(N978,【参考】数式用!$AD$2:$AH$37,MATCH(O978,【参考】数式用!$K$4:$N$4,0)+1,0)),"")</f>
        <v/>
      </c>
      <c r="S978" s="54"/>
      <c r="T978" s="1011"/>
      <c r="U978" s="1011"/>
      <c r="V978" s="483" t="str">
        <f>IFERROR(IF(AND('別紙様式3-2（４・５月）'!O980="",O978&lt;&gt;""),P978,P978*VLOOKUP(AF978,【参考】数式用4!$EY$3:$GF$106,MATCH(N978,【参考】数式用4!$EY$2:$GF$2,0))),"")</f>
        <v/>
      </c>
      <c r="W978" s="44"/>
      <c r="X978" s="464"/>
      <c r="Y978" s="992" t="str">
        <f>IFERROR(IF(OR('別紙様式3-2（４・５月）'!R980="",'別紙様式3-2（４・５月）'!Z980="ベア加算"),"",X978*VLOOKUP(N978,【参考】数式用!$AD$2:$AH$37,MATCH(W978,【参考】数式用!$K$4:$N$4,0)+1,0)),"")</f>
        <v/>
      </c>
      <c r="Z978" s="992"/>
      <c r="AA978" s="54"/>
      <c r="AB978" s="464"/>
      <c r="AC978" s="340" t="str">
        <f>IFERROR(IF(AND('別紙様式3-2（４・５月）'!O980="",W978&lt;&gt;"",W978&lt;&gt;"―"),X978,X978*VLOOKUP(AG978,【参考】数式用4!$EY$3:$GF$106,MATCH(N978,【参考】数式用4!$EY$2:$GF$2,0))),"")</f>
        <v/>
      </c>
      <c r="AD978" s="462" t="str">
        <f t="shared" si="30"/>
        <v/>
      </c>
      <c r="AE978" s="420" t="str">
        <f t="shared" si="31"/>
        <v/>
      </c>
      <c r="AF978" s="333" t="str">
        <f>IF(O978="","",'別紙様式3-2（４・５月）'!O980&amp;'別紙様式3-2（４・５月）'!P980&amp;'別紙様式3-2（４・５月）'!Q980&amp;"から"&amp;O978)</f>
        <v/>
      </c>
      <c r="AG978" s="333" t="str">
        <f>IF(OR(W978="",W978="―"),"",'別紙様式3-2（４・５月）'!O980&amp;'別紙様式3-2（４・５月）'!P980&amp;'別紙様式3-2（４・５月）'!Q980&amp;"から"&amp;W978)</f>
        <v/>
      </c>
      <c r="AH978" s="306"/>
      <c r="AI978" s="306"/>
      <c r="AJ978" s="306"/>
      <c r="AK978" s="306"/>
      <c r="AL978" s="306"/>
      <c r="AM978" s="306"/>
      <c r="AN978" s="306"/>
      <c r="AO978" s="306"/>
    </row>
    <row r="979" spans="1:41" customFormat="1" ht="25" customHeight="1">
      <c r="A979" s="334">
        <v>957</v>
      </c>
      <c r="B979" s="909" t="str">
        <f>IF(基本情報入力シート!C1018="","",基本情報入力シート!C1018)</f>
        <v/>
      </c>
      <c r="C979" s="909"/>
      <c r="D979" s="909"/>
      <c r="E979" s="909"/>
      <c r="F979" s="909"/>
      <c r="G979" s="909"/>
      <c r="H979" s="909"/>
      <c r="I979" s="909"/>
      <c r="J979" s="325" t="str">
        <f>IF(基本情報入力シート!M1018="","",基本情報入力シート!M1018)</f>
        <v/>
      </c>
      <c r="K979" s="325" t="str">
        <f>IF(基本情報入力シート!R1018="","",基本情報入力シート!R1018)</f>
        <v/>
      </c>
      <c r="L979" s="325" t="str">
        <f>IF(基本情報入力シート!W1018="","",基本情報入力シート!W1018)</f>
        <v/>
      </c>
      <c r="M979" s="335" t="str">
        <f>IF(基本情報入力シート!X1018="","",基本情報入力シート!X1018)</f>
        <v/>
      </c>
      <c r="N979" s="339" t="str">
        <f>IF(基本情報入力シート!Y1018="","",基本情報入力シート!Y1018)</f>
        <v/>
      </c>
      <c r="O979" s="44"/>
      <c r="P979" s="1011"/>
      <c r="Q979" s="1011"/>
      <c r="R979" s="475" t="str">
        <f>IFERROR(IF(OR('別紙様式3-2（４・５月）'!Z981="ベア加算",'別紙様式3-2（４・５月）'!R981=""),"",P979*VLOOKUP(N979,【参考】数式用!$AD$2:$AH$37,MATCH(O979,【参考】数式用!$K$4:$N$4,0)+1,0)),"")</f>
        <v/>
      </c>
      <c r="S979" s="54"/>
      <c r="T979" s="1011"/>
      <c r="U979" s="1011"/>
      <c r="V979" s="483" t="str">
        <f>IFERROR(IF(AND('別紙様式3-2（４・５月）'!O981="",O979&lt;&gt;""),P979,P979*VLOOKUP(AF979,【参考】数式用4!$EY$3:$GF$106,MATCH(N979,【参考】数式用4!$EY$2:$GF$2,0))),"")</f>
        <v/>
      </c>
      <c r="W979" s="44"/>
      <c r="X979" s="464"/>
      <c r="Y979" s="992" t="str">
        <f>IFERROR(IF(OR('別紙様式3-2（４・５月）'!R981="",'別紙様式3-2（４・５月）'!Z981="ベア加算"),"",X979*VLOOKUP(N979,【参考】数式用!$AD$2:$AH$37,MATCH(W979,【参考】数式用!$K$4:$N$4,0)+1,0)),"")</f>
        <v/>
      </c>
      <c r="Z979" s="992"/>
      <c r="AA979" s="54"/>
      <c r="AB979" s="464"/>
      <c r="AC979" s="340" t="str">
        <f>IFERROR(IF(AND('別紙様式3-2（４・５月）'!O981="",W979&lt;&gt;"",W979&lt;&gt;"―"),X979,X979*VLOOKUP(AG979,【参考】数式用4!$EY$3:$GF$106,MATCH(N979,【参考】数式用4!$EY$2:$GF$2,0))),"")</f>
        <v/>
      </c>
      <c r="AD979" s="462" t="str">
        <f t="shared" si="30"/>
        <v/>
      </c>
      <c r="AE979" s="420" t="str">
        <f t="shared" si="31"/>
        <v/>
      </c>
      <c r="AF979" s="333" t="str">
        <f>IF(O979="","",'別紙様式3-2（４・５月）'!O981&amp;'別紙様式3-2（４・５月）'!P981&amp;'別紙様式3-2（４・５月）'!Q981&amp;"から"&amp;O979)</f>
        <v/>
      </c>
      <c r="AG979" s="333" t="str">
        <f>IF(OR(W979="",W979="―"),"",'別紙様式3-2（４・５月）'!O981&amp;'別紙様式3-2（４・５月）'!P981&amp;'別紙様式3-2（４・５月）'!Q981&amp;"から"&amp;W979)</f>
        <v/>
      </c>
      <c r="AH979" s="306"/>
      <c r="AI979" s="306"/>
      <c r="AJ979" s="306"/>
      <c r="AK979" s="306"/>
      <c r="AL979" s="306"/>
      <c r="AM979" s="306"/>
      <c r="AN979" s="306"/>
      <c r="AO979" s="306"/>
    </row>
    <row r="980" spans="1:41" customFormat="1" ht="25" customHeight="1">
      <c r="A980" s="334">
        <v>958</v>
      </c>
      <c r="B980" s="909" t="str">
        <f>IF(基本情報入力シート!C1019="","",基本情報入力シート!C1019)</f>
        <v/>
      </c>
      <c r="C980" s="909"/>
      <c r="D980" s="909"/>
      <c r="E980" s="909"/>
      <c r="F980" s="909"/>
      <c r="G980" s="909"/>
      <c r="H980" s="909"/>
      <c r="I980" s="909"/>
      <c r="J980" s="325" t="str">
        <f>IF(基本情報入力シート!M1019="","",基本情報入力シート!M1019)</f>
        <v/>
      </c>
      <c r="K980" s="325" t="str">
        <f>IF(基本情報入力シート!R1019="","",基本情報入力シート!R1019)</f>
        <v/>
      </c>
      <c r="L980" s="325" t="str">
        <f>IF(基本情報入力シート!W1019="","",基本情報入力シート!W1019)</f>
        <v/>
      </c>
      <c r="M980" s="335" t="str">
        <f>IF(基本情報入力シート!X1019="","",基本情報入力シート!X1019)</f>
        <v/>
      </c>
      <c r="N980" s="339" t="str">
        <f>IF(基本情報入力シート!Y1019="","",基本情報入力シート!Y1019)</f>
        <v/>
      </c>
      <c r="O980" s="44"/>
      <c r="P980" s="1011"/>
      <c r="Q980" s="1011"/>
      <c r="R980" s="475" t="str">
        <f>IFERROR(IF(OR('別紙様式3-2（４・５月）'!Z982="ベア加算",'別紙様式3-2（４・５月）'!R982=""),"",P980*VLOOKUP(N980,【参考】数式用!$AD$2:$AH$37,MATCH(O980,【参考】数式用!$K$4:$N$4,0)+1,0)),"")</f>
        <v/>
      </c>
      <c r="S980" s="54"/>
      <c r="T980" s="1011"/>
      <c r="U980" s="1011"/>
      <c r="V980" s="483" t="str">
        <f>IFERROR(IF(AND('別紙様式3-2（４・５月）'!O982="",O980&lt;&gt;""),P980,P980*VLOOKUP(AF980,【参考】数式用4!$EY$3:$GF$106,MATCH(N980,【参考】数式用4!$EY$2:$GF$2,0))),"")</f>
        <v/>
      </c>
      <c r="W980" s="44"/>
      <c r="X980" s="464"/>
      <c r="Y980" s="992" t="str">
        <f>IFERROR(IF(OR('別紙様式3-2（４・５月）'!R982="",'別紙様式3-2（４・５月）'!Z982="ベア加算"),"",X980*VLOOKUP(N980,【参考】数式用!$AD$2:$AH$37,MATCH(W980,【参考】数式用!$K$4:$N$4,0)+1,0)),"")</f>
        <v/>
      </c>
      <c r="Z980" s="992"/>
      <c r="AA980" s="54"/>
      <c r="AB980" s="464"/>
      <c r="AC980" s="340" t="str">
        <f>IFERROR(IF(AND('別紙様式3-2（４・５月）'!O982="",W980&lt;&gt;"",W980&lt;&gt;"―"),X980,X980*VLOOKUP(AG980,【参考】数式用4!$EY$3:$GF$106,MATCH(N980,【参考】数式用4!$EY$2:$GF$2,0))),"")</f>
        <v/>
      </c>
      <c r="AD980" s="462" t="str">
        <f t="shared" si="30"/>
        <v/>
      </c>
      <c r="AE980" s="420" t="str">
        <f t="shared" si="31"/>
        <v/>
      </c>
      <c r="AF980" s="333" t="str">
        <f>IF(O980="","",'別紙様式3-2（４・５月）'!O982&amp;'別紙様式3-2（４・５月）'!P982&amp;'別紙様式3-2（４・５月）'!Q982&amp;"から"&amp;O980)</f>
        <v/>
      </c>
      <c r="AG980" s="333" t="str">
        <f>IF(OR(W980="",W980="―"),"",'別紙様式3-2（４・５月）'!O982&amp;'別紙様式3-2（４・５月）'!P982&amp;'別紙様式3-2（４・５月）'!Q982&amp;"から"&amp;W980)</f>
        <v/>
      </c>
      <c r="AH980" s="306"/>
      <c r="AI980" s="306"/>
      <c r="AJ980" s="306"/>
      <c r="AK980" s="306"/>
      <c r="AL980" s="306"/>
      <c r="AM980" s="306"/>
      <c r="AN980" s="306"/>
      <c r="AO980" s="306"/>
    </row>
    <row r="981" spans="1:41" customFormat="1" ht="25" customHeight="1">
      <c r="A981" s="334">
        <v>959</v>
      </c>
      <c r="B981" s="909" t="str">
        <f>IF(基本情報入力シート!C1020="","",基本情報入力シート!C1020)</f>
        <v/>
      </c>
      <c r="C981" s="909"/>
      <c r="D981" s="909"/>
      <c r="E981" s="909"/>
      <c r="F981" s="909"/>
      <c r="G981" s="909"/>
      <c r="H981" s="909"/>
      <c r="I981" s="909"/>
      <c r="J981" s="325" t="str">
        <f>IF(基本情報入力シート!M1020="","",基本情報入力シート!M1020)</f>
        <v/>
      </c>
      <c r="K981" s="325" t="str">
        <f>IF(基本情報入力シート!R1020="","",基本情報入力シート!R1020)</f>
        <v/>
      </c>
      <c r="L981" s="325" t="str">
        <f>IF(基本情報入力シート!W1020="","",基本情報入力シート!W1020)</f>
        <v/>
      </c>
      <c r="M981" s="335" t="str">
        <f>IF(基本情報入力シート!X1020="","",基本情報入力シート!X1020)</f>
        <v/>
      </c>
      <c r="N981" s="339" t="str">
        <f>IF(基本情報入力シート!Y1020="","",基本情報入力シート!Y1020)</f>
        <v/>
      </c>
      <c r="O981" s="44"/>
      <c r="P981" s="1011"/>
      <c r="Q981" s="1011"/>
      <c r="R981" s="475" t="str">
        <f>IFERROR(IF(OR('別紙様式3-2（４・５月）'!Z983="ベア加算",'別紙様式3-2（４・５月）'!R983=""),"",P981*VLOOKUP(N981,【参考】数式用!$AD$2:$AH$37,MATCH(O981,【参考】数式用!$K$4:$N$4,0)+1,0)),"")</f>
        <v/>
      </c>
      <c r="S981" s="54"/>
      <c r="T981" s="1011"/>
      <c r="U981" s="1011"/>
      <c r="V981" s="483" t="str">
        <f>IFERROR(IF(AND('別紙様式3-2（４・５月）'!O983="",O981&lt;&gt;""),P981,P981*VLOOKUP(AF981,【参考】数式用4!$EY$3:$GF$106,MATCH(N981,【参考】数式用4!$EY$2:$GF$2,0))),"")</f>
        <v/>
      </c>
      <c r="W981" s="44"/>
      <c r="X981" s="464"/>
      <c r="Y981" s="992" t="str">
        <f>IFERROR(IF(OR('別紙様式3-2（４・５月）'!R983="",'別紙様式3-2（４・５月）'!Z983="ベア加算"),"",X981*VLOOKUP(N981,【参考】数式用!$AD$2:$AH$37,MATCH(W981,【参考】数式用!$K$4:$N$4,0)+1,0)),"")</f>
        <v/>
      </c>
      <c r="Z981" s="992"/>
      <c r="AA981" s="54"/>
      <c r="AB981" s="464"/>
      <c r="AC981" s="340" t="str">
        <f>IFERROR(IF(AND('別紙様式3-2（４・５月）'!O983="",W981&lt;&gt;"",W981&lt;&gt;"―"),X981,X981*VLOOKUP(AG981,【参考】数式用4!$EY$3:$GF$106,MATCH(N981,【参考】数式用4!$EY$2:$GF$2,0))),"")</f>
        <v/>
      </c>
      <c r="AD981" s="462" t="str">
        <f t="shared" si="30"/>
        <v/>
      </c>
      <c r="AE981" s="420" t="str">
        <f t="shared" si="31"/>
        <v/>
      </c>
      <c r="AF981" s="333" t="str">
        <f>IF(O981="","",'別紙様式3-2（４・５月）'!O983&amp;'別紙様式3-2（４・５月）'!P983&amp;'別紙様式3-2（４・５月）'!Q983&amp;"から"&amp;O981)</f>
        <v/>
      </c>
      <c r="AG981" s="333" t="str">
        <f>IF(OR(W981="",W981="―"),"",'別紙様式3-2（４・５月）'!O983&amp;'別紙様式3-2（４・５月）'!P983&amp;'別紙様式3-2（４・５月）'!Q983&amp;"から"&amp;W981)</f>
        <v/>
      </c>
      <c r="AH981" s="306"/>
      <c r="AI981" s="306"/>
      <c r="AJ981" s="306"/>
      <c r="AK981" s="306"/>
      <c r="AL981" s="306"/>
      <c r="AM981" s="306"/>
      <c r="AN981" s="306"/>
      <c r="AO981" s="306"/>
    </row>
    <row r="982" spans="1:41" customFormat="1" ht="25" customHeight="1">
      <c r="A982" s="334">
        <v>960</v>
      </c>
      <c r="B982" s="909" t="str">
        <f>IF(基本情報入力シート!C1021="","",基本情報入力シート!C1021)</f>
        <v/>
      </c>
      <c r="C982" s="909"/>
      <c r="D982" s="909"/>
      <c r="E982" s="909"/>
      <c r="F982" s="909"/>
      <c r="G982" s="909"/>
      <c r="H982" s="909"/>
      <c r="I982" s="909"/>
      <c r="J982" s="325" t="str">
        <f>IF(基本情報入力シート!M1021="","",基本情報入力シート!M1021)</f>
        <v/>
      </c>
      <c r="K982" s="325" t="str">
        <f>IF(基本情報入力シート!R1021="","",基本情報入力シート!R1021)</f>
        <v/>
      </c>
      <c r="L982" s="325" t="str">
        <f>IF(基本情報入力シート!W1021="","",基本情報入力シート!W1021)</f>
        <v/>
      </c>
      <c r="M982" s="335" t="str">
        <f>IF(基本情報入力シート!X1021="","",基本情報入力シート!X1021)</f>
        <v/>
      </c>
      <c r="N982" s="339" t="str">
        <f>IF(基本情報入力シート!Y1021="","",基本情報入力シート!Y1021)</f>
        <v/>
      </c>
      <c r="O982" s="44"/>
      <c r="P982" s="1011"/>
      <c r="Q982" s="1011"/>
      <c r="R982" s="475" t="str">
        <f>IFERROR(IF(OR('別紙様式3-2（４・５月）'!Z984="ベア加算",'別紙様式3-2（４・５月）'!R984=""),"",P982*VLOOKUP(N982,【参考】数式用!$AD$2:$AH$37,MATCH(O982,【参考】数式用!$K$4:$N$4,0)+1,0)),"")</f>
        <v/>
      </c>
      <c r="S982" s="54"/>
      <c r="T982" s="1011"/>
      <c r="U982" s="1011"/>
      <c r="V982" s="483" t="str">
        <f>IFERROR(IF(AND('別紙様式3-2（４・５月）'!O984="",O982&lt;&gt;""),P982,P982*VLOOKUP(AF982,【参考】数式用4!$EY$3:$GF$106,MATCH(N982,【参考】数式用4!$EY$2:$GF$2,0))),"")</f>
        <v/>
      </c>
      <c r="W982" s="44"/>
      <c r="X982" s="464"/>
      <c r="Y982" s="992" t="str">
        <f>IFERROR(IF(OR('別紙様式3-2（４・５月）'!R984="",'別紙様式3-2（４・５月）'!Z984="ベア加算"),"",X982*VLOOKUP(N982,【参考】数式用!$AD$2:$AH$37,MATCH(W982,【参考】数式用!$K$4:$N$4,0)+1,0)),"")</f>
        <v/>
      </c>
      <c r="Z982" s="992"/>
      <c r="AA982" s="54"/>
      <c r="AB982" s="464"/>
      <c r="AC982" s="340" t="str">
        <f>IFERROR(IF(AND('別紙様式3-2（４・５月）'!O984="",W982&lt;&gt;"",W982&lt;&gt;"―"),X982,X982*VLOOKUP(AG982,【参考】数式用4!$EY$3:$GF$106,MATCH(N982,【参考】数式用4!$EY$2:$GF$2,0))),"")</f>
        <v/>
      </c>
      <c r="AD982" s="462" t="str">
        <f t="shared" si="30"/>
        <v/>
      </c>
      <c r="AE982" s="420" t="str">
        <f t="shared" si="31"/>
        <v/>
      </c>
      <c r="AF982" s="333" t="str">
        <f>IF(O982="","",'別紙様式3-2（４・５月）'!O984&amp;'別紙様式3-2（４・５月）'!P984&amp;'別紙様式3-2（４・５月）'!Q984&amp;"から"&amp;O982)</f>
        <v/>
      </c>
      <c r="AG982" s="333" t="str">
        <f>IF(OR(W982="",W982="―"),"",'別紙様式3-2（４・５月）'!O984&amp;'別紙様式3-2（４・５月）'!P984&amp;'別紙様式3-2（４・５月）'!Q984&amp;"から"&amp;W982)</f>
        <v/>
      </c>
      <c r="AH982" s="306"/>
      <c r="AI982" s="306"/>
      <c r="AJ982" s="306"/>
      <c r="AK982" s="306"/>
      <c r="AL982" s="306"/>
      <c r="AM982" s="306"/>
      <c r="AN982" s="306"/>
      <c r="AO982" s="306"/>
    </row>
    <row r="983" spans="1:41" customFormat="1" ht="25" customHeight="1">
      <c r="A983" s="334">
        <v>961</v>
      </c>
      <c r="B983" s="909" t="str">
        <f>IF(基本情報入力シート!C1022="","",基本情報入力シート!C1022)</f>
        <v/>
      </c>
      <c r="C983" s="909"/>
      <c r="D983" s="909"/>
      <c r="E983" s="909"/>
      <c r="F983" s="909"/>
      <c r="G983" s="909"/>
      <c r="H983" s="909"/>
      <c r="I983" s="909"/>
      <c r="J983" s="325" t="str">
        <f>IF(基本情報入力シート!M1022="","",基本情報入力シート!M1022)</f>
        <v/>
      </c>
      <c r="K983" s="325" t="str">
        <f>IF(基本情報入力シート!R1022="","",基本情報入力シート!R1022)</f>
        <v/>
      </c>
      <c r="L983" s="325" t="str">
        <f>IF(基本情報入力シート!W1022="","",基本情報入力シート!W1022)</f>
        <v/>
      </c>
      <c r="M983" s="335" t="str">
        <f>IF(基本情報入力シート!X1022="","",基本情報入力シート!X1022)</f>
        <v/>
      </c>
      <c r="N983" s="339" t="str">
        <f>IF(基本情報入力シート!Y1022="","",基本情報入力シート!Y1022)</f>
        <v/>
      </c>
      <c r="O983" s="44"/>
      <c r="P983" s="1011"/>
      <c r="Q983" s="1011"/>
      <c r="R983" s="475" t="str">
        <f>IFERROR(IF(OR('別紙様式3-2（４・５月）'!Z985="ベア加算",'別紙様式3-2（４・５月）'!R985=""),"",P983*VLOOKUP(N983,【参考】数式用!$AD$2:$AH$37,MATCH(O983,【参考】数式用!$K$4:$N$4,0)+1,0)),"")</f>
        <v/>
      </c>
      <c r="S983" s="54"/>
      <c r="T983" s="1011"/>
      <c r="U983" s="1011"/>
      <c r="V983" s="483" t="str">
        <f>IFERROR(IF(AND('別紙様式3-2（４・５月）'!O985="",O983&lt;&gt;""),P983,P983*VLOOKUP(AF983,【参考】数式用4!$EY$3:$GF$106,MATCH(N983,【参考】数式用4!$EY$2:$GF$2,0))),"")</f>
        <v/>
      </c>
      <c r="W983" s="44"/>
      <c r="X983" s="464"/>
      <c r="Y983" s="992" t="str">
        <f>IFERROR(IF(OR('別紙様式3-2（４・５月）'!R985="",'別紙様式3-2（４・５月）'!Z985="ベア加算"),"",X983*VLOOKUP(N983,【参考】数式用!$AD$2:$AH$37,MATCH(W983,【参考】数式用!$K$4:$N$4,0)+1,0)),"")</f>
        <v/>
      </c>
      <c r="Z983" s="992"/>
      <c r="AA983" s="54"/>
      <c r="AB983" s="464"/>
      <c r="AC983" s="340" t="str">
        <f>IFERROR(IF(AND('別紙様式3-2（４・５月）'!O985="",W983&lt;&gt;"",W983&lt;&gt;"―"),X983,X983*VLOOKUP(AG983,【参考】数式用4!$EY$3:$GF$106,MATCH(N983,【参考】数式用4!$EY$2:$GF$2,0))),"")</f>
        <v/>
      </c>
      <c r="AD983" s="462" t="str">
        <f t="shared" si="30"/>
        <v/>
      </c>
      <c r="AE983" s="420" t="str">
        <f t="shared" si="31"/>
        <v/>
      </c>
      <c r="AF983" s="333" t="str">
        <f>IF(O983="","",'別紙様式3-2（４・５月）'!O985&amp;'別紙様式3-2（４・５月）'!P985&amp;'別紙様式3-2（４・５月）'!Q985&amp;"から"&amp;O983)</f>
        <v/>
      </c>
      <c r="AG983" s="333" t="str">
        <f>IF(OR(W983="",W983="―"),"",'別紙様式3-2（４・５月）'!O985&amp;'別紙様式3-2（４・５月）'!P985&amp;'別紙様式3-2（４・５月）'!Q985&amp;"から"&amp;W983)</f>
        <v/>
      </c>
      <c r="AH983" s="306"/>
      <c r="AI983" s="306"/>
      <c r="AJ983" s="306"/>
      <c r="AK983" s="306"/>
      <c r="AL983" s="306"/>
      <c r="AM983" s="306"/>
      <c r="AN983" s="306"/>
      <c r="AO983" s="306"/>
    </row>
    <row r="984" spans="1:41" customFormat="1" ht="25" customHeight="1">
      <c r="A984" s="334">
        <v>962</v>
      </c>
      <c r="B984" s="909" t="str">
        <f>IF(基本情報入力シート!C1023="","",基本情報入力シート!C1023)</f>
        <v/>
      </c>
      <c r="C984" s="909"/>
      <c r="D984" s="909"/>
      <c r="E984" s="909"/>
      <c r="F984" s="909"/>
      <c r="G984" s="909"/>
      <c r="H984" s="909"/>
      <c r="I984" s="909"/>
      <c r="J984" s="325" t="str">
        <f>IF(基本情報入力シート!M1023="","",基本情報入力シート!M1023)</f>
        <v/>
      </c>
      <c r="K984" s="325" t="str">
        <f>IF(基本情報入力シート!R1023="","",基本情報入力シート!R1023)</f>
        <v/>
      </c>
      <c r="L984" s="325" t="str">
        <f>IF(基本情報入力シート!W1023="","",基本情報入力シート!W1023)</f>
        <v/>
      </c>
      <c r="M984" s="335" t="str">
        <f>IF(基本情報入力シート!X1023="","",基本情報入力シート!X1023)</f>
        <v/>
      </c>
      <c r="N984" s="339" t="str">
        <f>IF(基本情報入力シート!Y1023="","",基本情報入力シート!Y1023)</f>
        <v/>
      </c>
      <c r="O984" s="44"/>
      <c r="P984" s="1011"/>
      <c r="Q984" s="1011"/>
      <c r="R984" s="475" t="str">
        <f>IFERROR(IF(OR('別紙様式3-2（４・５月）'!Z986="ベア加算",'別紙様式3-2（４・５月）'!R986=""),"",P984*VLOOKUP(N984,【参考】数式用!$AD$2:$AH$37,MATCH(O984,【参考】数式用!$K$4:$N$4,0)+1,0)),"")</f>
        <v/>
      </c>
      <c r="S984" s="54"/>
      <c r="T984" s="1011"/>
      <c r="U984" s="1011"/>
      <c r="V984" s="483" t="str">
        <f>IFERROR(IF(AND('別紙様式3-2（４・５月）'!O986="",O984&lt;&gt;""),P984,P984*VLOOKUP(AF984,【参考】数式用4!$EY$3:$GF$106,MATCH(N984,【参考】数式用4!$EY$2:$GF$2,0))),"")</f>
        <v/>
      </c>
      <c r="W984" s="44"/>
      <c r="X984" s="464"/>
      <c r="Y984" s="992" t="str">
        <f>IFERROR(IF(OR('別紙様式3-2（４・５月）'!R986="",'別紙様式3-2（４・５月）'!Z986="ベア加算"),"",X984*VLOOKUP(N984,【参考】数式用!$AD$2:$AH$37,MATCH(W984,【参考】数式用!$K$4:$N$4,0)+1,0)),"")</f>
        <v/>
      </c>
      <c r="Z984" s="992"/>
      <c r="AA984" s="54"/>
      <c r="AB984" s="464"/>
      <c r="AC984" s="340" t="str">
        <f>IFERROR(IF(AND('別紙様式3-2（４・５月）'!O986="",W984&lt;&gt;"",W984&lt;&gt;"―"),X984,X984*VLOOKUP(AG984,【参考】数式用4!$EY$3:$GF$106,MATCH(N984,【参考】数式用4!$EY$2:$GF$2,0))),"")</f>
        <v/>
      </c>
      <c r="AD984" s="462" t="str">
        <f t="shared" si="30"/>
        <v/>
      </c>
      <c r="AE984" s="420" t="str">
        <f t="shared" si="31"/>
        <v/>
      </c>
      <c r="AF984" s="333" t="str">
        <f>IF(O984="","",'別紙様式3-2（４・５月）'!O986&amp;'別紙様式3-2（４・５月）'!P986&amp;'別紙様式3-2（４・５月）'!Q986&amp;"から"&amp;O984)</f>
        <v/>
      </c>
      <c r="AG984" s="333" t="str">
        <f>IF(OR(W984="",W984="―"),"",'別紙様式3-2（４・５月）'!O986&amp;'別紙様式3-2（４・５月）'!P986&amp;'別紙様式3-2（４・５月）'!Q986&amp;"から"&amp;W984)</f>
        <v/>
      </c>
      <c r="AH984" s="306"/>
      <c r="AI984" s="306"/>
      <c r="AJ984" s="306"/>
      <c r="AK984" s="306"/>
      <c r="AL984" s="306"/>
      <c r="AM984" s="306"/>
      <c r="AN984" s="306"/>
      <c r="AO984" s="306"/>
    </row>
    <row r="985" spans="1:41" customFormat="1" ht="25" customHeight="1">
      <c r="A985" s="334">
        <v>963</v>
      </c>
      <c r="B985" s="909" t="str">
        <f>IF(基本情報入力シート!C1024="","",基本情報入力シート!C1024)</f>
        <v/>
      </c>
      <c r="C985" s="909"/>
      <c r="D985" s="909"/>
      <c r="E985" s="909"/>
      <c r="F985" s="909"/>
      <c r="G985" s="909"/>
      <c r="H985" s="909"/>
      <c r="I985" s="909"/>
      <c r="J985" s="325" t="str">
        <f>IF(基本情報入力シート!M1024="","",基本情報入力シート!M1024)</f>
        <v/>
      </c>
      <c r="K985" s="325" t="str">
        <f>IF(基本情報入力シート!R1024="","",基本情報入力シート!R1024)</f>
        <v/>
      </c>
      <c r="L985" s="325" t="str">
        <f>IF(基本情報入力シート!W1024="","",基本情報入力シート!W1024)</f>
        <v/>
      </c>
      <c r="M985" s="335" t="str">
        <f>IF(基本情報入力シート!X1024="","",基本情報入力シート!X1024)</f>
        <v/>
      </c>
      <c r="N985" s="339" t="str">
        <f>IF(基本情報入力シート!Y1024="","",基本情報入力シート!Y1024)</f>
        <v/>
      </c>
      <c r="O985" s="44"/>
      <c r="P985" s="1011"/>
      <c r="Q985" s="1011"/>
      <c r="R985" s="475" t="str">
        <f>IFERROR(IF(OR('別紙様式3-2（４・５月）'!Z987="ベア加算",'別紙様式3-2（４・５月）'!R987=""),"",P985*VLOOKUP(N985,【参考】数式用!$AD$2:$AH$37,MATCH(O985,【参考】数式用!$K$4:$N$4,0)+1,0)),"")</f>
        <v/>
      </c>
      <c r="S985" s="54"/>
      <c r="T985" s="1011"/>
      <c r="U985" s="1011"/>
      <c r="V985" s="483" t="str">
        <f>IFERROR(IF(AND('別紙様式3-2（４・５月）'!O987="",O985&lt;&gt;""),P985,P985*VLOOKUP(AF985,【参考】数式用4!$EY$3:$GF$106,MATCH(N985,【参考】数式用4!$EY$2:$GF$2,0))),"")</f>
        <v/>
      </c>
      <c r="W985" s="44"/>
      <c r="X985" s="464"/>
      <c r="Y985" s="992" t="str">
        <f>IFERROR(IF(OR('別紙様式3-2（４・５月）'!R987="",'別紙様式3-2（４・５月）'!Z987="ベア加算"),"",X985*VLOOKUP(N985,【参考】数式用!$AD$2:$AH$37,MATCH(W985,【参考】数式用!$K$4:$N$4,0)+1,0)),"")</f>
        <v/>
      </c>
      <c r="Z985" s="992"/>
      <c r="AA985" s="54"/>
      <c r="AB985" s="464"/>
      <c r="AC985" s="340" t="str">
        <f>IFERROR(IF(AND('別紙様式3-2（４・５月）'!O987="",W985&lt;&gt;"",W985&lt;&gt;"―"),X985,X985*VLOOKUP(AG985,【参考】数式用4!$EY$3:$GF$106,MATCH(N985,【参考】数式用4!$EY$2:$GF$2,0))),"")</f>
        <v/>
      </c>
      <c r="AD985" s="462" t="str">
        <f t="shared" si="30"/>
        <v/>
      </c>
      <c r="AE985" s="420" t="str">
        <f t="shared" si="31"/>
        <v/>
      </c>
      <c r="AF985" s="333" t="str">
        <f>IF(O985="","",'別紙様式3-2（４・５月）'!O987&amp;'別紙様式3-2（４・５月）'!P987&amp;'別紙様式3-2（４・５月）'!Q987&amp;"から"&amp;O985)</f>
        <v/>
      </c>
      <c r="AG985" s="333" t="str">
        <f>IF(OR(W985="",W985="―"),"",'別紙様式3-2（４・５月）'!O987&amp;'別紙様式3-2（４・５月）'!P987&amp;'別紙様式3-2（４・５月）'!Q987&amp;"から"&amp;W985)</f>
        <v/>
      </c>
      <c r="AH985" s="306"/>
      <c r="AI985" s="306"/>
      <c r="AJ985" s="306"/>
      <c r="AK985" s="306"/>
      <c r="AL985" s="306"/>
      <c r="AM985" s="306"/>
      <c r="AN985" s="306"/>
      <c r="AO985" s="306"/>
    </row>
    <row r="986" spans="1:41" customFormat="1" ht="25" customHeight="1">
      <c r="A986" s="334">
        <v>964</v>
      </c>
      <c r="B986" s="909" t="str">
        <f>IF(基本情報入力シート!C1025="","",基本情報入力シート!C1025)</f>
        <v/>
      </c>
      <c r="C986" s="909"/>
      <c r="D986" s="909"/>
      <c r="E986" s="909"/>
      <c r="F986" s="909"/>
      <c r="G986" s="909"/>
      <c r="H986" s="909"/>
      <c r="I986" s="909"/>
      <c r="J986" s="325" t="str">
        <f>IF(基本情報入力シート!M1025="","",基本情報入力シート!M1025)</f>
        <v/>
      </c>
      <c r="K986" s="325" t="str">
        <f>IF(基本情報入力シート!R1025="","",基本情報入力シート!R1025)</f>
        <v/>
      </c>
      <c r="L986" s="325" t="str">
        <f>IF(基本情報入力シート!W1025="","",基本情報入力シート!W1025)</f>
        <v/>
      </c>
      <c r="M986" s="335" t="str">
        <f>IF(基本情報入力シート!X1025="","",基本情報入力シート!X1025)</f>
        <v/>
      </c>
      <c r="N986" s="339" t="str">
        <f>IF(基本情報入力シート!Y1025="","",基本情報入力シート!Y1025)</f>
        <v/>
      </c>
      <c r="O986" s="44"/>
      <c r="P986" s="1011"/>
      <c r="Q986" s="1011"/>
      <c r="R986" s="475" t="str">
        <f>IFERROR(IF(OR('別紙様式3-2（４・５月）'!Z988="ベア加算",'別紙様式3-2（４・５月）'!R988=""),"",P986*VLOOKUP(N986,【参考】数式用!$AD$2:$AH$37,MATCH(O986,【参考】数式用!$K$4:$N$4,0)+1,0)),"")</f>
        <v/>
      </c>
      <c r="S986" s="54"/>
      <c r="T986" s="1011"/>
      <c r="U986" s="1011"/>
      <c r="V986" s="483" t="str">
        <f>IFERROR(IF(AND('別紙様式3-2（４・５月）'!O988="",O986&lt;&gt;""),P986,P986*VLOOKUP(AF986,【参考】数式用4!$EY$3:$GF$106,MATCH(N986,【参考】数式用4!$EY$2:$GF$2,0))),"")</f>
        <v/>
      </c>
      <c r="W986" s="44"/>
      <c r="X986" s="464"/>
      <c r="Y986" s="992" t="str">
        <f>IFERROR(IF(OR('別紙様式3-2（４・５月）'!R988="",'別紙様式3-2（４・５月）'!Z988="ベア加算"),"",X986*VLOOKUP(N986,【参考】数式用!$AD$2:$AH$37,MATCH(W986,【参考】数式用!$K$4:$N$4,0)+1,0)),"")</f>
        <v/>
      </c>
      <c r="Z986" s="992"/>
      <c r="AA986" s="54"/>
      <c r="AB986" s="464"/>
      <c r="AC986" s="340" t="str">
        <f>IFERROR(IF(AND('別紙様式3-2（４・５月）'!O988="",W986&lt;&gt;"",W986&lt;&gt;"―"),X986,X986*VLOOKUP(AG986,【参考】数式用4!$EY$3:$GF$106,MATCH(N986,【参考】数式用4!$EY$2:$GF$2,0))),"")</f>
        <v/>
      </c>
      <c r="AD986" s="462" t="str">
        <f t="shared" si="30"/>
        <v/>
      </c>
      <c r="AE986" s="420" t="str">
        <f t="shared" si="31"/>
        <v/>
      </c>
      <c r="AF986" s="333" t="str">
        <f>IF(O986="","",'別紙様式3-2（４・５月）'!O988&amp;'別紙様式3-2（４・５月）'!P988&amp;'別紙様式3-2（４・５月）'!Q988&amp;"から"&amp;O986)</f>
        <v/>
      </c>
      <c r="AG986" s="333" t="str">
        <f>IF(OR(W986="",W986="―"),"",'別紙様式3-2（４・５月）'!O988&amp;'別紙様式3-2（４・５月）'!P988&amp;'別紙様式3-2（４・５月）'!Q988&amp;"から"&amp;W986)</f>
        <v/>
      </c>
      <c r="AH986" s="306"/>
      <c r="AI986" s="306"/>
      <c r="AJ986" s="306"/>
      <c r="AK986" s="306"/>
      <c r="AL986" s="306"/>
      <c r="AM986" s="306"/>
      <c r="AN986" s="306"/>
      <c r="AO986" s="306"/>
    </row>
    <row r="987" spans="1:41" customFormat="1" ht="25" customHeight="1">
      <c r="A987" s="334">
        <v>965</v>
      </c>
      <c r="B987" s="909" t="str">
        <f>IF(基本情報入力シート!C1026="","",基本情報入力シート!C1026)</f>
        <v/>
      </c>
      <c r="C987" s="909"/>
      <c r="D987" s="909"/>
      <c r="E987" s="909"/>
      <c r="F987" s="909"/>
      <c r="G987" s="909"/>
      <c r="H987" s="909"/>
      <c r="I987" s="909"/>
      <c r="J987" s="325" t="str">
        <f>IF(基本情報入力シート!M1026="","",基本情報入力シート!M1026)</f>
        <v/>
      </c>
      <c r="K987" s="325" t="str">
        <f>IF(基本情報入力シート!R1026="","",基本情報入力シート!R1026)</f>
        <v/>
      </c>
      <c r="L987" s="325" t="str">
        <f>IF(基本情報入力シート!W1026="","",基本情報入力シート!W1026)</f>
        <v/>
      </c>
      <c r="M987" s="335" t="str">
        <f>IF(基本情報入力シート!X1026="","",基本情報入力シート!X1026)</f>
        <v/>
      </c>
      <c r="N987" s="339" t="str">
        <f>IF(基本情報入力シート!Y1026="","",基本情報入力シート!Y1026)</f>
        <v/>
      </c>
      <c r="O987" s="44"/>
      <c r="P987" s="1011"/>
      <c r="Q987" s="1011"/>
      <c r="R987" s="475" t="str">
        <f>IFERROR(IF(OR('別紙様式3-2（４・５月）'!Z989="ベア加算",'別紙様式3-2（４・５月）'!R989=""),"",P987*VLOOKUP(N987,【参考】数式用!$AD$2:$AH$37,MATCH(O987,【参考】数式用!$K$4:$N$4,0)+1,0)),"")</f>
        <v/>
      </c>
      <c r="S987" s="54"/>
      <c r="T987" s="1011"/>
      <c r="U987" s="1011"/>
      <c r="V987" s="483" t="str">
        <f>IFERROR(IF(AND('別紙様式3-2（４・５月）'!O989="",O987&lt;&gt;""),P987,P987*VLOOKUP(AF987,【参考】数式用4!$EY$3:$GF$106,MATCH(N987,【参考】数式用4!$EY$2:$GF$2,0))),"")</f>
        <v/>
      </c>
      <c r="W987" s="44"/>
      <c r="X987" s="464"/>
      <c r="Y987" s="992" t="str">
        <f>IFERROR(IF(OR('別紙様式3-2（４・５月）'!R989="",'別紙様式3-2（４・５月）'!Z989="ベア加算"),"",X987*VLOOKUP(N987,【参考】数式用!$AD$2:$AH$37,MATCH(W987,【参考】数式用!$K$4:$N$4,0)+1,0)),"")</f>
        <v/>
      </c>
      <c r="Z987" s="992"/>
      <c r="AA987" s="54"/>
      <c r="AB987" s="464"/>
      <c r="AC987" s="340" t="str">
        <f>IFERROR(IF(AND('別紙様式3-2（４・５月）'!O989="",W987&lt;&gt;"",W987&lt;&gt;"―"),X987,X987*VLOOKUP(AG987,【参考】数式用4!$EY$3:$GF$106,MATCH(N987,【参考】数式用4!$EY$2:$GF$2,0))),"")</f>
        <v/>
      </c>
      <c r="AD987" s="462" t="str">
        <f t="shared" si="30"/>
        <v/>
      </c>
      <c r="AE987" s="420" t="str">
        <f t="shared" si="31"/>
        <v/>
      </c>
      <c r="AF987" s="333" t="str">
        <f>IF(O987="","",'別紙様式3-2（４・５月）'!O989&amp;'別紙様式3-2（４・５月）'!P989&amp;'別紙様式3-2（４・５月）'!Q989&amp;"から"&amp;O987)</f>
        <v/>
      </c>
      <c r="AG987" s="333" t="str">
        <f>IF(OR(W987="",W987="―"),"",'別紙様式3-2（４・５月）'!O989&amp;'別紙様式3-2（４・５月）'!P989&amp;'別紙様式3-2（４・５月）'!Q989&amp;"から"&amp;W987)</f>
        <v/>
      </c>
      <c r="AH987" s="306"/>
      <c r="AI987" s="306"/>
      <c r="AJ987" s="306"/>
      <c r="AK987" s="306"/>
      <c r="AL987" s="306"/>
      <c r="AM987" s="306"/>
      <c r="AN987" s="306"/>
      <c r="AO987" s="306"/>
    </row>
    <row r="988" spans="1:41" customFormat="1" ht="25" customHeight="1">
      <c r="A988" s="334">
        <v>966</v>
      </c>
      <c r="B988" s="909" t="str">
        <f>IF(基本情報入力シート!C1027="","",基本情報入力シート!C1027)</f>
        <v/>
      </c>
      <c r="C988" s="909"/>
      <c r="D988" s="909"/>
      <c r="E988" s="909"/>
      <c r="F988" s="909"/>
      <c r="G988" s="909"/>
      <c r="H988" s="909"/>
      <c r="I988" s="909"/>
      <c r="J988" s="325" t="str">
        <f>IF(基本情報入力シート!M1027="","",基本情報入力シート!M1027)</f>
        <v/>
      </c>
      <c r="K988" s="325" t="str">
        <f>IF(基本情報入力シート!R1027="","",基本情報入力シート!R1027)</f>
        <v/>
      </c>
      <c r="L988" s="325" t="str">
        <f>IF(基本情報入力シート!W1027="","",基本情報入力シート!W1027)</f>
        <v/>
      </c>
      <c r="M988" s="335" t="str">
        <f>IF(基本情報入力シート!X1027="","",基本情報入力シート!X1027)</f>
        <v/>
      </c>
      <c r="N988" s="339" t="str">
        <f>IF(基本情報入力シート!Y1027="","",基本情報入力シート!Y1027)</f>
        <v/>
      </c>
      <c r="O988" s="44"/>
      <c r="P988" s="1011"/>
      <c r="Q988" s="1011"/>
      <c r="R988" s="475" t="str">
        <f>IFERROR(IF(OR('別紙様式3-2（４・５月）'!Z990="ベア加算",'別紙様式3-2（４・５月）'!R990=""),"",P988*VLOOKUP(N988,【参考】数式用!$AD$2:$AH$37,MATCH(O988,【参考】数式用!$K$4:$N$4,0)+1,0)),"")</f>
        <v/>
      </c>
      <c r="S988" s="54"/>
      <c r="T988" s="1011"/>
      <c r="U988" s="1011"/>
      <c r="V988" s="483" t="str">
        <f>IFERROR(IF(AND('別紙様式3-2（４・５月）'!O990="",O988&lt;&gt;""),P988,P988*VLOOKUP(AF988,【参考】数式用4!$EY$3:$GF$106,MATCH(N988,【参考】数式用4!$EY$2:$GF$2,0))),"")</f>
        <v/>
      </c>
      <c r="W988" s="44"/>
      <c r="X988" s="464"/>
      <c r="Y988" s="992" t="str">
        <f>IFERROR(IF(OR('別紙様式3-2（４・５月）'!R990="",'別紙様式3-2（４・５月）'!Z990="ベア加算"),"",X988*VLOOKUP(N988,【参考】数式用!$AD$2:$AH$37,MATCH(W988,【参考】数式用!$K$4:$N$4,0)+1,0)),"")</f>
        <v/>
      </c>
      <c r="Z988" s="992"/>
      <c r="AA988" s="54"/>
      <c r="AB988" s="464"/>
      <c r="AC988" s="340" t="str">
        <f>IFERROR(IF(AND('別紙様式3-2（４・５月）'!O990="",W988&lt;&gt;"",W988&lt;&gt;"―"),X988,X988*VLOOKUP(AG988,【参考】数式用4!$EY$3:$GF$106,MATCH(N988,【参考】数式用4!$EY$2:$GF$2,0))),"")</f>
        <v/>
      </c>
      <c r="AD988" s="462" t="str">
        <f t="shared" si="30"/>
        <v/>
      </c>
      <c r="AE988" s="420" t="str">
        <f t="shared" si="31"/>
        <v/>
      </c>
      <c r="AF988" s="333" t="str">
        <f>IF(O988="","",'別紙様式3-2（４・５月）'!O990&amp;'別紙様式3-2（４・５月）'!P990&amp;'別紙様式3-2（４・５月）'!Q990&amp;"から"&amp;O988)</f>
        <v/>
      </c>
      <c r="AG988" s="333" t="str">
        <f>IF(OR(W988="",W988="―"),"",'別紙様式3-2（４・５月）'!O990&amp;'別紙様式3-2（４・５月）'!P990&amp;'別紙様式3-2（４・５月）'!Q990&amp;"から"&amp;W988)</f>
        <v/>
      </c>
      <c r="AH988" s="306"/>
      <c r="AI988" s="306"/>
      <c r="AJ988" s="306"/>
      <c r="AK988" s="306"/>
      <c r="AL988" s="306"/>
      <c r="AM988" s="306"/>
      <c r="AN988" s="306"/>
      <c r="AO988" s="306"/>
    </row>
    <row r="989" spans="1:41" customFormat="1" ht="25" customHeight="1">
      <c r="A989" s="334">
        <v>967</v>
      </c>
      <c r="B989" s="909" t="str">
        <f>IF(基本情報入力シート!C1028="","",基本情報入力シート!C1028)</f>
        <v/>
      </c>
      <c r="C989" s="909"/>
      <c r="D989" s="909"/>
      <c r="E989" s="909"/>
      <c r="F989" s="909"/>
      <c r="G989" s="909"/>
      <c r="H989" s="909"/>
      <c r="I989" s="909"/>
      <c r="J989" s="325" t="str">
        <f>IF(基本情報入力シート!M1028="","",基本情報入力シート!M1028)</f>
        <v/>
      </c>
      <c r="K989" s="325" t="str">
        <f>IF(基本情報入力シート!R1028="","",基本情報入力シート!R1028)</f>
        <v/>
      </c>
      <c r="L989" s="325" t="str">
        <f>IF(基本情報入力シート!W1028="","",基本情報入力シート!W1028)</f>
        <v/>
      </c>
      <c r="M989" s="335" t="str">
        <f>IF(基本情報入力シート!X1028="","",基本情報入力シート!X1028)</f>
        <v/>
      </c>
      <c r="N989" s="339" t="str">
        <f>IF(基本情報入力シート!Y1028="","",基本情報入力シート!Y1028)</f>
        <v/>
      </c>
      <c r="O989" s="44"/>
      <c r="P989" s="1011"/>
      <c r="Q989" s="1011"/>
      <c r="R989" s="475" t="str">
        <f>IFERROR(IF(OR('別紙様式3-2（４・５月）'!Z991="ベア加算",'別紙様式3-2（４・５月）'!R991=""),"",P989*VLOOKUP(N989,【参考】数式用!$AD$2:$AH$37,MATCH(O989,【参考】数式用!$K$4:$N$4,0)+1,0)),"")</f>
        <v/>
      </c>
      <c r="S989" s="54"/>
      <c r="T989" s="1011"/>
      <c r="U989" s="1011"/>
      <c r="V989" s="483" t="str">
        <f>IFERROR(IF(AND('別紙様式3-2（４・５月）'!O991="",O989&lt;&gt;""),P989,P989*VLOOKUP(AF989,【参考】数式用4!$EY$3:$GF$106,MATCH(N989,【参考】数式用4!$EY$2:$GF$2,0))),"")</f>
        <v/>
      </c>
      <c r="W989" s="44"/>
      <c r="X989" s="464"/>
      <c r="Y989" s="992" t="str">
        <f>IFERROR(IF(OR('別紙様式3-2（４・５月）'!R991="",'別紙様式3-2（４・５月）'!Z991="ベア加算"),"",X989*VLOOKUP(N989,【参考】数式用!$AD$2:$AH$37,MATCH(W989,【参考】数式用!$K$4:$N$4,0)+1,0)),"")</f>
        <v/>
      </c>
      <c r="Z989" s="992"/>
      <c r="AA989" s="54"/>
      <c r="AB989" s="464"/>
      <c r="AC989" s="340" t="str">
        <f>IFERROR(IF(AND('別紙様式3-2（４・５月）'!O991="",W989&lt;&gt;"",W989&lt;&gt;"―"),X989,X989*VLOOKUP(AG989,【参考】数式用4!$EY$3:$GF$106,MATCH(N989,【参考】数式用4!$EY$2:$GF$2,0))),"")</f>
        <v/>
      </c>
      <c r="AD989" s="462" t="str">
        <f t="shared" si="30"/>
        <v/>
      </c>
      <c r="AE989" s="420" t="str">
        <f t="shared" si="31"/>
        <v/>
      </c>
      <c r="AF989" s="333" t="str">
        <f>IF(O989="","",'別紙様式3-2（４・５月）'!O991&amp;'別紙様式3-2（４・５月）'!P991&amp;'別紙様式3-2（４・５月）'!Q991&amp;"から"&amp;O989)</f>
        <v/>
      </c>
      <c r="AG989" s="333" t="str">
        <f>IF(OR(W989="",W989="―"),"",'別紙様式3-2（４・５月）'!O991&amp;'別紙様式3-2（４・５月）'!P991&amp;'別紙様式3-2（４・５月）'!Q991&amp;"から"&amp;W989)</f>
        <v/>
      </c>
      <c r="AH989" s="306"/>
      <c r="AI989" s="306"/>
      <c r="AJ989" s="306"/>
      <c r="AK989" s="306"/>
      <c r="AL989" s="306"/>
      <c r="AM989" s="306"/>
      <c r="AN989" s="306"/>
      <c r="AO989" s="306"/>
    </row>
    <row r="990" spans="1:41" customFormat="1" ht="25" customHeight="1">
      <c r="A990" s="334">
        <v>968</v>
      </c>
      <c r="B990" s="909" t="str">
        <f>IF(基本情報入力シート!C1029="","",基本情報入力シート!C1029)</f>
        <v/>
      </c>
      <c r="C990" s="909"/>
      <c r="D990" s="909"/>
      <c r="E990" s="909"/>
      <c r="F990" s="909"/>
      <c r="G990" s="909"/>
      <c r="H990" s="909"/>
      <c r="I990" s="909"/>
      <c r="J990" s="325" t="str">
        <f>IF(基本情報入力シート!M1029="","",基本情報入力シート!M1029)</f>
        <v/>
      </c>
      <c r="K990" s="325" t="str">
        <f>IF(基本情報入力シート!R1029="","",基本情報入力シート!R1029)</f>
        <v/>
      </c>
      <c r="L990" s="325" t="str">
        <f>IF(基本情報入力シート!W1029="","",基本情報入力シート!W1029)</f>
        <v/>
      </c>
      <c r="M990" s="335" t="str">
        <f>IF(基本情報入力シート!X1029="","",基本情報入力シート!X1029)</f>
        <v/>
      </c>
      <c r="N990" s="339" t="str">
        <f>IF(基本情報入力シート!Y1029="","",基本情報入力シート!Y1029)</f>
        <v/>
      </c>
      <c r="O990" s="44"/>
      <c r="P990" s="1011"/>
      <c r="Q990" s="1011"/>
      <c r="R990" s="475" t="str">
        <f>IFERROR(IF(OR('別紙様式3-2（４・５月）'!Z992="ベア加算",'別紙様式3-2（４・５月）'!R992=""),"",P990*VLOOKUP(N990,【参考】数式用!$AD$2:$AH$37,MATCH(O990,【参考】数式用!$K$4:$N$4,0)+1,0)),"")</f>
        <v/>
      </c>
      <c r="S990" s="54"/>
      <c r="T990" s="1011"/>
      <c r="U990" s="1011"/>
      <c r="V990" s="483" t="str">
        <f>IFERROR(IF(AND('別紙様式3-2（４・５月）'!O992="",O990&lt;&gt;""),P990,P990*VLOOKUP(AF990,【参考】数式用4!$EY$3:$GF$106,MATCH(N990,【参考】数式用4!$EY$2:$GF$2,0))),"")</f>
        <v/>
      </c>
      <c r="W990" s="44"/>
      <c r="X990" s="464"/>
      <c r="Y990" s="992" t="str">
        <f>IFERROR(IF(OR('別紙様式3-2（４・５月）'!R992="",'別紙様式3-2（４・５月）'!Z992="ベア加算"),"",X990*VLOOKUP(N990,【参考】数式用!$AD$2:$AH$37,MATCH(W990,【参考】数式用!$K$4:$N$4,0)+1,0)),"")</f>
        <v/>
      </c>
      <c r="Z990" s="992"/>
      <c r="AA990" s="54"/>
      <c r="AB990" s="464"/>
      <c r="AC990" s="340" t="str">
        <f>IFERROR(IF(AND('別紙様式3-2（４・５月）'!O992="",W990&lt;&gt;"",W990&lt;&gt;"―"),X990,X990*VLOOKUP(AG990,【参考】数式用4!$EY$3:$GF$106,MATCH(N990,【参考】数式用4!$EY$2:$GF$2,0))),"")</f>
        <v/>
      </c>
      <c r="AD990" s="462" t="str">
        <f t="shared" si="30"/>
        <v/>
      </c>
      <c r="AE990" s="420" t="str">
        <f t="shared" si="31"/>
        <v/>
      </c>
      <c r="AF990" s="333" t="str">
        <f>IF(O990="","",'別紙様式3-2（４・５月）'!O992&amp;'別紙様式3-2（４・５月）'!P992&amp;'別紙様式3-2（４・５月）'!Q992&amp;"から"&amp;O990)</f>
        <v/>
      </c>
      <c r="AG990" s="333" t="str">
        <f>IF(OR(W990="",W990="―"),"",'別紙様式3-2（４・５月）'!O992&amp;'別紙様式3-2（４・５月）'!P992&amp;'別紙様式3-2（４・５月）'!Q992&amp;"から"&amp;W990)</f>
        <v/>
      </c>
      <c r="AH990" s="306"/>
      <c r="AI990" s="306"/>
      <c r="AJ990" s="306"/>
      <c r="AK990" s="306"/>
      <c r="AL990" s="306"/>
      <c r="AM990" s="306"/>
      <c r="AN990" s="306"/>
      <c r="AO990" s="306"/>
    </row>
    <row r="991" spans="1:41" customFormat="1" ht="25" customHeight="1">
      <c r="A991" s="334">
        <v>969</v>
      </c>
      <c r="B991" s="909" t="str">
        <f>IF(基本情報入力シート!C1030="","",基本情報入力シート!C1030)</f>
        <v/>
      </c>
      <c r="C991" s="909"/>
      <c r="D991" s="909"/>
      <c r="E991" s="909"/>
      <c r="F991" s="909"/>
      <c r="G991" s="909"/>
      <c r="H991" s="909"/>
      <c r="I991" s="909"/>
      <c r="J991" s="325" t="str">
        <f>IF(基本情報入力シート!M1030="","",基本情報入力シート!M1030)</f>
        <v/>
      </c>
      <c r="K991" s="325" t="str">
        <f>IF(基本情報入力シート!R1030="","",基本情報入力シート!R1030)</f>
        <v/>
      </c>
      <c r="L991" s="325" t="str">
        <f>IF(基本情報入力シート!W1030="","",基本情報入力シート!W1030)</f>
        <v/>
      </c>
      <c r="M991" s="335" t="str">
        <f>IF(基本情報入力シート!X1030="","",基本情報入力シート!X1030)</f>
        <v/>
      </c>
      <c r="N991" s="339" t="str">
        <f>IF(基本情報入力シート!Y1030="","",基本情報入力シート!Y1030)</f>
        <v/>
      </c>
      <c r="O991" s="44"/>
      <c r="P991" s="1011"/>
      <c r="Q991" s="1011"/>
      <c r="R991" s="475" t="str">
        <f>IFERROR(IF(OR('別紙様式3-2（４・５月）'!Z993="ベア加算",'別紙様式3-2（４・５月）'!R993=""),"",P991*VLOOKUP(N991,【参考】数式用!$AD$2:$AH$37,MATCH(O991,【参考】数式用!$K$4:$N$4,0)+1,0)),"")</f>
        <v/>
      </c>
      <c r="S991" s="54"/>
      <c r="T991" s="1011"/>
      <c r="U991" s="1011"/>
      <c r="V991" s="483" t="str">
        <f>IFERROR(IF(AND('別紙様式3-2（４・５月）'!O993="",O991&lt;&gt;""),P991,P991*VLOOKUP(AF991,【参考】数式用4!$EY$3:$GF$106,MATCH(N991,【参考】数式用4!$EY$2:$GF$2,0))),"")</f>
        <v/>
      </c>
      <c r="W991" s="44"/>
      <c r="X991" s="464"/>
      <c r="Y991" s="992" t="str">
        <f>IFERROR(IF(OR('別紙様式3-2（４・５月）'!R993="",'別紙様式3-2（４・５月）'!Z993="ベア加算"),"",X991*VLOOKUP(N991,【参考】数式用!$AD$2:$AH$37,MATCH(W991,【参考】数式用!$K$4:$N$4,0)+1,0)),"")</f>
        <v/>
      </c>
      <c r="Z991" s="992"/>
      <c r="AA991" s="54"/>
      <c r="AB991" s="464"/>
      <c r="AC991" s="340" t="str">
        <f>IFERROR(IF(AND('別紙様式3-2（４・５月）'!O993="",W991&lt;&gt;"",W991&lt;&gt;"―"),X991,X991*VLOOKUP(AG991,【参考】数式用4!$EY$3:$GF$106,MATCH(N991,【参考】数式用4!$EY$2:$GF$2,0))),"")</f>
        <v/>
      </c>
      <c r="AD991" s="462" t="str">
        <f t="shared" si="30"/>
        <v/>
      </c>
      <c r="AE991" s="420" t="str">
        <f t="shared" si="31"/>
        <v/>
      </c>
      <c r="AF991" s="333" t="str">
        <f>IF(O991="","",'別紙様式3-2（４・５月）'!O993&amp;'別紙様式3-2（４・５月）'!P993&amp;'別紙様式3-2（４・５月）'!Q993&amp;"から"&amp;O991)</f>
        <v/>
      </c>
      <c r="AG991" s="333" t="str">
        <f>IF(OR(W991="",W991="―"),"",'別紙様式3-2（４・５月）'!O993&amp;'別紙様式3-2（４・５月）'!P993&amp;'別紙様式3-2（４・５月）'!Q993&amp;"から"&amp;W991)</f>
        <v/>
      </c>
      <c r="AH991" s="306"/>
      <c r="AI991" s="306"/>
      <c r="AJ991" s="306"/>
      <c r="AK991" s="306"/>
      <c r="AL991" s="306"/>
      <c r="AM991" s="306"/>
      <c r="AN991" s="306"/>
      <c r="AO991" s="306"/>
    </row>
    <row r="992" spans="1:41" customFormat="1" ht="25" customHeight="1">
      <c r="A992" s="334">
        <v>970</v>
      </c>
      <c r="B992" s="909" t="str">
        <f>IF(基本情報入力シート!C1031="","",基本情報入力シート!C1031)</f>
        <v/>
      </c>
      <c r="C992" s="909"/>
      <c r="D992" s="909"/>
      <c r="E992" s="909"/>
      <c r="F992" s="909"/>
      <c r="G992" s="909"/>
      <c r="H992" s="909"/>
      <c r="I992" s="909"/>
      <c r="J992" s="325" t="str">
        <f>IF(基本情報入力シート!M1031="","",基本情報入力シート!M1031)</f>
        <v/>
      </c>
      <c r="K992" s="325" t="str">
        <f>IF(基本情報入力シート!R1031="","",基本情報入力シート!R1031)</f>
        <v/>
      </c>
      <c r="L992" s="325" t="str">
        <f>IF(基本情報入力シート!W1031="","",基本情報入力シート!W1031)</f>
        <v/>
      </c>
      <c r="M992" s="335" t="str">
        <f>IF(基本情報入力シート!X1031="","",基本情報入力シート!X1031)</f>
        <v/>
      </c>
      <c r="N992" s="339" t="str">
        <f>IF(基本情報入力シート!Y1031="","",基本情報入力シート!Y1031)</f>
        <v/>
      </c>
      <c r="O992" s="44"/>
      <c r="P992" s="1011"/>
      <c r="Q992" s="1011"/>
      <c r="R992" s="475" t="str">
        <f>IFERROR(IF(OR('別紙様式3-2（４・５月）'!Z994="ベア加算",'別紙様式3-2（４・５月）'!R994=""),"",P992*VLOOKUP(N992,【参考】数式用!$AD$2:$AH$37,MATCH(O992,【参考】数式用!$K$4:$N$4,0)+1,0)),"")</f>
        <v/>
      </c>
      <c r="S992" s="54"/>
      <c r="T992" s="1011"/>
      <c r="U992" s="1011"/>
      <c r="V992" s="483" t="str">
        <f>IFERROR(IF(AND('別紙様式3-2（４・５月）'!O994="",O992&lt;&gt;""),P992,P992*VLOOKUP(AF992,【参考】数式用4!$EY$3:$GF$106,MATCH(N992,【参考】数式用4!$EY$2:$GF$2,0))),"")</f>
        <v/>
      </c>
      <c r="W992" s="44"/>
      <c r="X992" s="464"/>
      <c r="Y992" s="992" t="str">
        <f>IFERROR(IF(OR('別紙様式3-2（４・５月）'!R994="",'別紙様式3-2（４・５月）'!Z994="ベア加算"),"",X992*VLOOKUP(N992,【参考】数式用!$AD$2:$AH$37,MATCH(W992,【参考】数式用!$K$4:$N$4,0)+1,0)),"")</f>
        <v/>
      </c>
      <c r="Z992" s="992"/>
      <c r="AA992" s="54"/>
      <c r="AB992" s="464"/>
      <c r="AC992" s="340" t="str">
        <f>IFERROR(IF(AND('別紙様式3-2（４・５月）'!O994="",W992&lt;&gt;"",W992&lt;&gt;"―"),X992,X992*VLOOKUP(AG992,【参考】数式用4!$EY$3:$GF$106,MATCH(N992,【参考】数式用4!$EY$2:$GF$2,0))),"")</f>
        <v/>
      </c>
      <c r="AD992" s="462" t="str">
        <f t="shared" si="30"/>
        <v/>
      </c>
      <c r="AE992" s="420" t="str">
        <f t="shared" si="31"/>
        <v/>
      </c>
      <c r="AF992" s="333" t="str">
        <f>IF(O992="","",'別紙様式3-2（４・５月）'!O994&amp;'別紙様式3-2（４・５月）'!P994&amp;'別紙様式3-2（４・５月）'!Q994&amp;"から"&amp;O992)</f>
        <v/>
      </c>
      <c r="AG992" s="333" t="str">
        <f>IF(OR(W992="",W992="―"),"",'別紙様式3-2（４・５月）'!O994&amp;'別紙様式3-2（４・５月）'!P994&amp;'別紙様式3-2（４・５月）'!Q994&amp;"から"&amp;W992)</f>
        <v/>
      </c>
      <c r="AH992" s="306"/>
      <c r="AI992" s="306"/>
      <c r="AJ992" s="306"/>
      <c r="AK992" s="306"/>
      <c r="AL992" s="306"/>
      <c r="AM992" s="306"/>
      <c r="AN992" s="306"/>
      <c r="AO992" s="306"/>
    </row>
    <row r="993" spans="1:41" customFormat="1" ht="25" customHeight="1">
      <c r="A993" s="334">
        <v>971</v>
      </c>
      <c r="B993" s="909" t="str">
        <f>IF(基本情報入力シート!C1032="","",基本情報入力シート!C1032)</f>
        <v/>
      </c>
      <c r="C993" s="909"/>
      <c r="D993" s="909"/>
      <c r="E993" s="909"/>
      <c r="F993" s="909"/>
      <c r="G993" s="909"/>
      <c r="H993" s="909"/>
      <c r="I993" s="909"/>
      <c r="J993" s="325" t="str">
        <f>IF(基本情報入力シート!M1032="","",基本情報入力シート!M1032)</f>
        <v/>
      </c>
      <c r="K993" s="325" t="str">
        <f>IF(基本情報入力シート!R1032="","",基本情報入力シート!R1032)</f>
        <v/>
      </c>
      <c r="L993" s="325" t="str">
        <f>IF(基本情報入力シート!W1032="","",基本情報入力シート!W1032)</f>
        <v/>
      </c>
      <c r="M993" s="335" t="str">
        <f>IF(基本情報入力シート!X1032="","",基本情報入力シート!X1032)</f>
        <v/>
      </c>
      <c r="N993" s="339" t="str">
        <f>IF(基本情報入力シート!Y1032="","",基本情報入力シート!Y1032)</f>
        <v/>
      </c>
      <c r="O993" s="44"/>
      <c r="P993" s="1011"/>
      <c r="Q993" s="1011"/>
      <c r="R993" s="475" t="str">
        <f>IFERROR(IF(OR('別紙様式3-2（４・５月）'!Z995="ベア加算",'別紙様式3-2（４・５月）'!R995=""),"",P993*VLOOKUP(N993,【参考】数式用!$AD$2:$AH$37,MATCH(O993,【参考】数式用!$K$4:$N$4,0)+1,0)),"")</f>
        <v/>
      </c>
      <c r="S993" s="54"/>
      <c r="T993" s="1011"/>
      <c r="U993" s="1011"/>
      <c r="V993" s="483" t="str">
        <f>IFERROR(IF(AND('別紙様式3-2（４・５月）'!O995="",O993&lt;&gt;""),P993,P993*VLOOKUP(AF993,【参考】数式用4!$EY$3:$GF$106,MATCH(N993,【参考】数式用4!$EY$2:$GF$2,0))),"")</f>
        <v/>
      </c>
      <c r="W993" s="44"/>
      <c r="X993" s="464"/>
      <c r="Y993" s="992" t="str">
        <f>IFERROR(IF(OR('別紙様式3-2（４・５月）'!R995="",'別紙様式3-2（４・５月）'!Z995="ベア加算"),"",X993*VLOOKUP(N993,【参考】数式用!$AD$2:$AH$37,MATCH(W993,【参考】数式用!$K$4:$N$4,0)+1,0)),"")</f>
        <v/>
      </c>
      <c r="Z993" s="992"/>
      <c r="AA993" s="54"/>
      <c r="AB993" s="464"/>
      <c r="AC993" s="340" t="str">
        <f>IFERROR(IF(AND('別紙様式3-2（４・５月）'!O995="",W993&lt;&gt;"",W993&lt;&gt;"―"),X993,X993*VLOOKUP(AG993,【参考】数式用4!$EY$3:$GF$106,MATCH(N993,【参考】数式用4!$EY$2:$GF$2,0))),"")</f>
        <v/>
      </c>
      <c r="AD993" s="462" t="str">
        <f t="shared" si="30"/>
        <v/>
      </c>
      <c r="AE993" s="420" t="str">
        <f t="shared" si="31"/>
        <v/>
      </c>
      <c r="AF993" s="333" t="str">
        <f>IF(O993="","",'別紙様式3-2（４・５月）'!O995&amp;'別紙様式3-2（４・５月）'!P995&amp;'別紙様式3-2（４・５月）'!Q995&amp;"から"&amp;O993)</f>
        <v/>
      </c>
      <c r="AG993" s="333" t="str">
        <f>IF(OR(W993="",W993="―"),"",'別紙様式3-2（４・５月）'!O995&amp;'別紙様式3-2（４・５月）'!P995&amp;'別紙様式3-2（４・５月）'!Q995&amp;"から"&amp;W993)</f>
        <v/>
      </c>
      <c r="AH993" s="306"/>
      <c r="AI993" s="306"/>
      <c r="AJ993" s="306"/>
      <c r="AK993" s="306"/>
      <c r="AL993" s="306"/>
      <c r="AM993" s="306"/>
      <c r="AN993" s="306"/>
      <c r="AO993" s="306"/>
    </row>
    <row r="994" spans="1:41" customFormat="1" ht="25" customHeight="1">
      <c r="A994" s="334">
        <v>972</v>
      </c>
      <c r="B994" s="909" t="str">
        <f>IF(基本情報入力シート!C1033="","",基本情報入力シート!C1033)</f>
        <v/>
      </c>
      <c r="C994" s="909"/>
      <c r="D994" s="909"/>
      <c r="E994" s="909"/>
      <c r="F994" s="909"/>
      <c r="G994" s="909"/>
      <c r="H994" s="909"/>
      <c r="I994" s="909"/>
      <c r="J994" s="325" t="str">
        <f>IF(基本情報入力シート!M1033="","",基本情報入力シート!M1033)</f>
        <v/>
      </c>
      <c r="K994" s="325" t="str">
        <f>IF(基本情報入力シート!R1033="","",基本情報入力シート!R1033)</f>
        <v/>
      </c>
      <c r="L994" s="325" t="str">
        <f>IF(基本情報入力シート!W1033="","",基本情報入力シート!W1033)</f>
        <v/>
      </c>
      <c r="M994" s="335" t="str">
        <f>IF(基本情報入力シート!X1033="","",基本情報入力シート!X1033)</f>
        <v/>
      </c>
      <c r="N994" s="339" t="str">
        <f>IF(基本情報入力シート!Y1033="","",基本情報入力シート!Y1033)</f>
        <v/>
      </c>
      <c r="O994" s="44"/>
      <c r="P994" s="1011"/>
      <c r="Q994" s="1011"/>
      <c r="R994" s="475" t="str">
        <f>IFERROR(IF(OR('別紙様式3-2（４・５月）'!Z996="ベア加算",'別紙様式3-2（４・５月）'!R996=""),"",P994*VLOOKUP(N994,【参考】数式用!$AD$2:$AH$37,MATCH(O994,【参考】数式用!$K$4:$N$4,0)+1,0)),"")</f>
        <v/>
      </c>
      <c r="S994" s="54"/>
      <c r="T994" s="1011"/>
      <c r="U994" s="1011"/>
      <c r="V994" s="483" t="str">
        <f>IFERROR(IF(AND('別紙様式3-2（４・５月）'!O996="",O994&lt;&gt;""),P994,P994*VLOOKUP(AF994,【参考】数式用4!$EY$3:$GF$106,MATCH(N994,【参考】数式用4!$EY$2:$GF$2,0))),"")</f>
        <v/>
      </c>
      <c r="W994" s="44"/>
      <c r="X994" s="464"/>
      <c r="Y994" s="992" t="str">
        <f>IFERROR(IF(OR('別紙様式3-2（４・５月）'!R996="",'別紙様式3-2（４・５月）'!Z996="ベア加算"),"",X994*VLOOKUP(N994,【参考】数式用!$AD$2:$AH$37,MATCH(W994,【参考】数式用!$K$4:$N$4,0)+1,0)),"")</f>
        <v/>
      </c>
      <c r="Z994" s="992"/>
      <c r="AA994" s="54"/>
      <c r="AB994" s="464"/>
      <c r="AC994" s="340" t="str">
        <f>IFERROR(IF(AND('別紙様式3-2（４・５月）'!O996="",W994&lt;&gt;"",W994&lt;&gt;"―"),X994,X994*VLOOKUP(AG994,【参考】数式用4!$EY$3:$GF$106,MATCH(N994,【参考】数式用4!$EY$2:$GF$2,0))),"")</f>
        <v/>
      </c>
      <c r="AD994" s="462" t="str">
        <f t="shared" si="30"/>
        <v/>
      </c>
      <c r="AE994" s="420" t="str">
        <f t="shared" si="31"/>
        <v/>
      </c>
      <c r="AF994" s="333" t="str">
        <f>IF(O994="","",'別紙様式3-2（４・５月）'!O996&amp;'別紙様式3-2（４・５月）'!P996&amp;'別紙様式3-2（４・５月）'!Q996&amp;"から"&amp;O994)</f>
        <v/>
      </c>
      <c r="AG994" s="333" t="str">
        <f>IF(OR(W994="",W994="―"),"",'別紙様式3-2（４・５月）'!O996&amp;'別紙様式3-2（４・５月）'!P996&amp;'別紙様式3-2（４・５月）'!Q996&amp;"から"&amp;W994)</f>
        <v/>
      </c>
      <c r="AH994" s="306"/>
      <c r="AI994" s="306"/>
      <c r="AJ994" s="306"/>
      <c r="AK994" s="306"/>
      <c r="AL994" s="306"/>
      <c r="AM994" s="306"/>
      <c r="AN994" s="306"/>
      <c r="AO994" s="306"/>
    </row>
    <row r="995" spans="1:41" customFormat="1" ht="25" customHeight="1">
      <c r="A995" s="334">
        <v>973</v>
      </c>
      <c r="B995" s="909" t="str">
        <f>IF(基本情報入力シート!C1034="","",基本情報入力シート!C1034)</f>
        <v/>
      </c>
      <c r="C995" s="909"/>
      <c r="D995" s="909"/>
      <c r="E995" s="909"/>
      <c r="F995" s="909"/>
      <c r="G995" s="909"/>
      <c r="H995" s="909"/>
      <c r="I995" s="909"/>
      <c r="J995" s="325" t="str">
        <f>IF(基本情報入力シート!M1034="","",基本情報入力シート!M1034)</f>
        <v/>
      </c>
      <c r="K995" s="325" t="str">
        <f>IF(基本情報入力シート!R1034="","",基本情報入力シート!R1034)</f>
        <v/>
      </c>
      <c r="L995" s="325" t="str">
        <f>IF(基本情報入力シート!W1034="","",基本情報入力シート!W1034)</f>
        <v/>
      </c>
      <c r="M995" s="335" t="str">
        <f>IF(基本情報入力シート!X1034="","",基本情報入力シート!X1034)</f>
        <v/>
      </c>
      <c r="N995" s="339" t="str">
        <f>IF(基本情報入力シート!Y1034="","",基本情報入力シート!Y1034)</f>
        <v/>
      </c>
      <c r="O995" s="44"/>
      <c r="P995" s="1011"/>
      <c r="Q995" s="1011"/>
      <c r="R995" s="475" t="str">
        <f>IFERROR(IF(OR('別紙様式3-2（４・５月）'!Z997="ベア加算",'別紙様式3-2（４・５月）'!R997=""),"",P995*VLOOKUP(N995,【参考】数式用!$AD$2:$AH$37,MATCH(O995,【参考】数式用!$K$4:$N$4,0)+1,0)),"")</f>
        <v/>
      </c>
      <c r="S995" s="54"/>
      <c r="T995" s="1011"/>
      <c r="U995" s="1011"/>
      <c r="V995" s="483" t="str">
        <f>IFERROR(IF(AND('別紙様式3-2（４・５月）'!O997="",O995&lt;&gt;""),P995,P995*VLOOKUP(AF995,【参考】数式用4!$EY$3:$GF$106,MATCH(N995,【参考】数式用4!$EY$2:$GF$2,0))),"")</f>
        <v/>
      </c>
      <c r="W995" s="44"/>
      <c r="X995" s="464"/>
      <c r="Y995" s="992" t="str">
        <f>IFERROR(IF(OR('別紙様式3-2（４・５月）'!R997="",'別紙様式3-2（４・５月）'!Z997="ベア加算"),"",X995*VLOOKUP(N995,【参考】数式用!$AD$2:$AH$37,MATCH(W995,【参考】数式用!$K$4:$N$4,0)+1,0)),"")</f>
        <v/>
      </c>
      <c r="Z995" s="992"/>
      <c r="AA995" s="54"/>
      <c r="AB995" s="464"/>
      <c r="AC995" s="340" t="str">
        <f>IFERROR(IF(AND('別紙様式3-2（４・５月）'!O997="",W995&lt;&gt;"",W995&lt;&gt;"―"),X995,X995*VLOOKUP(AG995,【参考】数式用4!$EY$3:$GF$106,MATCH(N995,【参考】数式用4!$EY$2:$GF$2,0))),"")</f>
        <v/>
      </c>
      <c r="AD995" s="462" t="str">
        <f t="shared" si="30"/>
        <v/>
      </c>
      <c r="AE995" s="420" t="str">
        <f t="shared" si="31"/>
        <v/>
      </c>
      <c r="AF995" s="333" t="str">
        <f>IF(O995="","",'別紙様式3-2（４・５月）'!O997&amp;'別紙様式3-2（４・５月）'!P997&amp;'別紙様式3-2（４・５月）'!Q997&amp;"から"&amp;O995)</f>
        <v/>
      </c>
      <c r="AG995" s="333" t="str">
        <f>IF(OR(W995="",W995="―"),"",'別紙様式3-2（４・５月）'!O997&amp;'別紙様式3-2（４・５月）'!P997&amp;'別紙様式3-2（４・５月）'!Q997&amp;"から"&amp;W995)</f>
        <v/>
      </c>
      <c r="AH995" s="306"/>
      <c r="AI995" s="306"/>
      <c r="AJ995" s="306"/>
      <c r="AK995" s="306"/>
      <c r="AL995" s="306"/>
      <c r="AM995" s="306"/>
      <c r="AN995" s="306"/>
      <c r="AO995" s="306"/>
    </row>
    <row r="996" spans="1:41" customFormat="1" ht="25" customHeight="1">
      <c r="A996" s="334">
        <v>974</v>
      </c>
      <c r="B996" s="909" t="str">
        <f>IF(基本情報入力シート!C1035="","",基本情報入力シート!C1035)</f>
        <v/>
      </c>
      <c r="C996" s="909"/>
      <c r="D996" s="909"/>
      <c r="E996" s="909"/>
      <c r="F996" s="909"/>
      <c r="G996" s="909"/>
      <c r="H996" s="909"/>
      <c r="I996" s="909"/>
      <c r="J996" s="325" t="str">
        <f>IF(基本情報入力シート!M1035="","",基本情報入力シート!M1035)</f>
        <v/>
      </c>
      <c r="K996" s="325" t="str">
        <f>IF(基本情報入力シート!R1035="","",基本情報入力シート!R1035)</f>
        <v/>
      </c>
      <c r="L996" s="325" t="str">
        <f>IF(基本情報入力シート!W1035="","",基本情報入力シート!W1035)</f>
        <v/>
      </c>
      <c r="M996" s="335" t="str">
        <f>IF(基本情報入力シート!X1035="","",基本情報入力シート!X1035)</f>
        <v/>
      </c>
      <c r="N996" s="339" t="str">
        <f>IF(基本情報入力シート!Y1035="","",基本情報入力シート!Y1035)</f>
        <v/>
      </c>
      <c r="O996" s="44"/>
      <c r="P996" s="1011"/>
      <c r="Q996" s="1011"/>
      <c r="R996" s="475" t="str">
        <f>IFERROR(IF(OR('別紙様式3-2（４・５月）'!Z998="ベア加算",'別紙様式3-2（４・５月）'!R998=""),"",P996*VLOOKUP(N996,【参考】数式用!$AD$2:$AH$37,MATCH(O996,【参考】数式用!$K$4:$N$4,0)+1,0)),"")</f>
        <v/>
      </c>
      <c r="S996" s="54"/>
      <c r="T996" s="1011"/>
      <c r="U996" s="1011"/>
      <c r="V996" s="483" t="str">
        <f>IFERROR(IF(AND('別紙様式3-2（４・５月）'!O998="",O996&lt;&gt;""),P996,P996*VLOOKUP(AF996,【参考】数式用4!$EY$3:$GF$106,MATCH(N996,【参考】数式用4!$EY$2:$GF$2,0))),"")</f>
        <v/>
      </c>
      <c r="W996" s="44"/>
      <c r="X996" s="464"/>
      <c r="Y996" s="992" t="str">
        <f>IFERROR(IF(OR('別紙様式3-2（４・５月）'!R998="",'別紙様式3-2（４・５月）'!Z998="ベア加算"),"",X996*VLOOKUP(N996,【参考】数式用!$AD$2:$AH$37,MATCH(W996,【参考】数式用!$K$4:$N$4,0)+1,0)),"")</f>
        <v/>
      </c>
      <c r="Z996" s="992"/>
      <c r="AA996" s="54"/>
      <c r="AB996" s="464"/>
      <c r="AC996" s="340" t="str">
        <f>IFERROR(IF(AND('別紙様式3-2（４・５月）'!O998="",W996&lt;&gt;"",W996&lt;&gt;"―"),X996,X996*VLOOKUP(AG996,【参考】数式用4!$EY$3:$GF$106,MATCH(N996,【参考】数式用4!$EY$2:$GF$2,0))),"")</f>
        <v/>
      </c>
      <c r="AD996" s="462" t="str">
        <f t="shared" si="30"/>
        <v/>
      </c>
      <c r="AE996" s="420" t="str">
        <f t="shared" si="31"/>
        <v/>
      </c>
      <c r="AF996" s="333" t="str">
        <f>IF(O996="","",'別紙様式3-2（４・５月）'!O998&amp;'別紙様式3-2（４・５月）'!P998&amp;'別紙様式3-2（４・５月）'!Q998&amp;"から"&amp;O996)</f>
        <v/>
      </c>
      <c r="AG996" s="333" t="str">
        <f>IF(OR(W996="",W996="―"),"",'別紙様式3-2（４・５月）'!O998&amp;'別紙様式3-2（４・５月）'!P998&amp;'別紙様式3-2（４・５月）'!Q998&amp;"から"&amp;W996)</f>
        <v/>
      </c>
      <c r="AH996" s="306"/>
      <c r="AI996" s="306"/>
      <c r="AJ996" s="306"/>
      <c r="AK996" s="306"/>
      <c r="AL996" s="306"/>
      <c r="AM996" s="306"/>
      <c r="AN996" s="306"/>
      <c r="AO996" s="306"/>
    </row>
    <row r="997" spans="1:41" customFormat="1" ht="25" customHeight="1">
      <c r="A997" s="334">
        <v>975</v>
      </c>
      <c r="B997" s="909" t="str">
        <f>IF(基本情報入力シート!C1036="","",基本情報入力シート!C1036)</f>
        <v/>
      </c>
      <c r="C997" s="909"/>
      <c r="D997" s="909"/>
      <c r="E997" s="909"/>
      <c r="F997" s="909"/>
      <c r="G997" s="909"/>
      <c r="H997" s="909"/>
      <c r="I997" s="909"/>
      <c r="J997" s="325" t="str">
        <f>IF(基本情報入力シート!M1036="","",基本情報入力シート!M1036)</f>
        <v/>
      </c>
      <c r="K997" s="325" t="str">
        <f>IF(基本情報入力シート!R1036="","",基本情報入力シート!R1036)</f>
        <v/>
      </c>
      <c r="L997" s="325" t="str">
        <f>IF(基本情報入力シート!W1036="","",基本情報入力シート!W1036)</f>
        <v/>
      </c>
      <c r="M997" s="335" t="str">
        <f>IF(基本情報入力シート!X1036="","",基本情報入力シート!X1036)</f>
        <v/>
      </c>
      <c r="N997" s="339" t="str">
        <f>IF(基本情報入力シート!Y1036="","",基本情報入力シート!Y1036)</f>
        <v/>
      </c>
      <c r="O997" s="44"/>
      <c r="P997" s="1011"/>
      <c r="Q997" s="1011"/>
      <c r="R997" s="475" t="str">
        <f>IFERROR(IF(OR('別紙様式3-2（４・５月）'!Z999="ベア加算",'別紙様式3-2（４・５月）'!R999=""),"",P997*VLOOKUP(N997,【参考】数式用!$AD$2:$AH$37,MATCH(O997,【参考】数式用!$K$4:$N$4,0)+1,0)),"")</f>
        <v/>
      </c>
      <c r="S997" s="54"/>
      <c r="T997" s="1011"/>
      <c r="U997" s="1011"/>
      <c r="V997" s="483" t="str">
        <f>IFERROR(IF(AND('別紙様式3-2（４・５月）'!O999="",O997&lt;&gt;""),P997,P997*VLOOKUP(AF997,【参考】数式用4!$EY$3:$GF$106,MATCH(N997,【参考】数式用4!$EY$2:$GF$2,0))),"")</f>
        <v/>
      </c>
      <c r="W997" s="44"/>
      <c r="X997" s="464"/>
      <c r="Y997" s="992" t="str">
        <f>IFERROR(IF(OR('別紙様式3-2（４・５月）'!R999="",'別紙様式3-2（４・５月）'!Z999="ベア加算"),"",X997*VLOOKUP(N997,【参考】数式用!$AD$2:$AH$37,MATCH(W997,【参考】数式用!$K$4:$N$4,0)+1,0)),"")</f>
        <v/>
      </c>
      <c r="Z997" s="992"/>
      <c r="AA997" s="54"/>
      <c r="AB997" s="464"/>
      <c r="AC997" s="340" t="str">
        <f>IFERROR(IF(AND('別紙様式3-2（４・５月）'!O999="",W997&lt;&gt;"",W997&lt;&gt;"―"),X997,X997*VLOOKUP(AG997,【参考】数式用4!$EY$3:$GF$106,MATCH(N997,【参考】数式用4!$EY$2:$GF$2,0))),"")</f>
        <v/>
      </c>
      <c r="AD997" s="462" t="str">
        <f t="shared" si="30"/>
        <v/>
      </c>
      <c r="AE997" s="420" t="str">
        <f t="shared" si="31"/>
        <v/>
      </c>
      <c r="AF997" s="333" t="str">
        <f>IF(O997="","",'別紙様式3-2（４・５月）'!O999&amp;'別紙様式3-2（４・５月）'!P999&amp;'別紙様式3-2（４・５月）'!Q999&amp;"から"&amp;O997)</f>
        <v/>
      </c>
      <c r="AG997" s="333" t="str">
        <f>IF(OR(W997="",W997="―"),"",'別紙様式3-2（４・５月）'!O999&amp;'別紙様式3-2（４・５月）'!P999&amp;'別紙様式3-2（４・５月）'!Q999&amp;"から"&amp;W997)</f>
        <v/>
      </c>
      <c r="AH997" s="306"/>
      <c r="AI997" s="306"/>
      <c r="AJ997" s="306"/>
      <c r="AK997" s="306"/>
      <c r="AL997" s="306"/>
      <c r="AM997" s="306"/>
      <c r="AN997" s="306"/>
      <c r="AO997" s="306"/>
    </row>
    <row r="998" spans="1:41" customFormat="1" ht="25" customHeight="1">
      <c r="A998" s="334">
        <v>976</v>
      </c>
      <c r="B998" s="909" t="str">
        <f>IF(基本情報入力シート!C1037="","",基本情報入力シート!C1037)</f>
        <v/>
      </c>
      <c r="C998" s="909"/>
      <c r="D998" s="909"/>
      <c r="E998" s="909"/>
      <c r="F998" s="909"/>
      <c r="G998" s="909"/>
      <c r="H998" s="909"/>
      <c r="I998" s="909"/>
      <c r="J998" s="325" t="str">
        <f>IF(基本情報入力シート!M1037="","",基本情報入力シート!M1037)</f>
        <v/>
      </c>
      <c r="K998" s="325" t="str">
        <f>IF(基本情報入力シート!R1037="","",基本情報入力シート!R1037)</f>
        <v/>
      </c>
      <c r="L998" s="325" t="str">
        <f>IF(基本情報入力シート!W1037="","",基本情報入力シート!W1037)</f>
        <v/>
      </c>
      <c r="M998" s="335" t="str">
        <f>IF(基本情報入力シート!X1037="","",基本情報入力シート!X1037)</f>
        <v/>
      </c>
      <c r="N998" s="339" t="str">
        <f>IF(基本情報入力シート!Y1037="","",基本情報入力シート!Y1037)</f>
        <v/>
      </c>
      <c r="O998" s="44"/>
      <c r="P998" s="1011"/>
      <c r="Q998" s="1011"/>
      <c r="R998" s="475" t="str">
        <f>IFERROR(IF(OR('別紙様式3-2（４・５月）'!Z1000="ベア加算",'別紙様式3-2（４・５月）'!R1000=""),"",P998*VLOOKUP(N998,【参考】数式用!$AD$2:$AH$37,MATCH(O998,【参考】数式用!$K$4:$N$4,0)+1,0)),"")</f>
        <v/>
      </c>
      <c r="S998" s="54"/>
      <c r="T998" s="1011"/>
      <c r="U998" s="1011"/>
      <c r="V998" s="483" t="str">
        <f>IFERROR(IF(AND('別紙様式3-2（４・５月）'!O1000="",O998&lt;&gt;""),P998,P998*VLOOKUP(AF998,【参考】数式用4!$EY$3:$GF$106,MATCH(N998,【参考】数式用4!$EY$2:$GF$2,0))),"")</f>
        <v/>
      </c>
      <c r="W998" s="44"/>
      <c r="X998" s="464"/>
      <c r="Y998" s="992" t="str">
        <f>IFERROR(IF(OR('別紙様式3-2（４・５月）'!R1000="",'別紙様式3-2（４・５月）'!Z1000="ベア加算"),"",X998*VLOOKUP(N998,【参考】数式用!$AD$2:$AH$37,MATCH(W998,【参考】数式用!$K$4:$N$4,0)+1,0)),"")</f>
        <v/>
      </c>
      <c r="Z998" s="992"/>
      <c r="AA998" s="54"/>
      <c r="AB998" s="464"/>
      <c r="AC998" s="340" t="str">
        <f>IFERROR(IF(AND('別紙様式3-2（４・５月）'!O1000="",W998&lt;&gt;"",W998&lt;&gt;"―"),X998,X998*VLOOKUP(AG998,【参考】数式用4!$EY$3:$GF$106,MATCH(N998,【参考】数式用4!$EY$2:$GF$2,0))),"")</f>
        <v/>
      </c>
      <c r="AD998" s="462" t="str">
        <f t="shared" si="30"/>
        <v/>
      </c>
      <c r="AE998" s="420" t="str">
        <f t="shared" si="31"/>
        <v/>
      </c>
      <c r="AF998" s="333" t="str">
        <f>IF(O998="","",'別紙様式3-2（４・５月）'!O1000&amp;'別紙様式3-2（４・５月）'!P1000&amp;'別紙様式3-2（４・５月）'!Q1000&amp;"から"&amp;O998)</f>
        <v/>
      </c>
      <c r="AG998" s="333" t="str">
        <f>IF(OR(W998="",W998="―"),"",'別紙様式3-2（４・５月）'!O1000&amp;'別紙様式3-2（４・５月）'!P1000&amp;'別紙様式3-2（４・５月）'!Q1000&amp;"から"&amp;W998)</f>
        <v/>
      </c>
      <c r="AH998" s="306"/>
      <c r="AI998" s="306"/>
      <c r="AJ998" s="306"/>
      <c r="AK998" s="306"/>
      <c r="AL998" s="306"/>
      <c r="AM998" s="306"/>
      <c r="AN998" s="306"/>
      <c r="AO998" s="306"/>
    </row>
    <row r="999" spans="1:41" customFormat="1" ht="25" customHeight="1">
      <c r="A999" s="334">
        <v>977</v>
      </c>
      <c r="B999" s="909" t="str">
        <f>IF(基本情報入力シート!C1038="","",基本情報入力シート!C1038)</f>
        <v/>
      </c>
      <c r="C999" s="909"/>
      <c r="D999" s="909"/>
      <c r="E999" s="909"/>
      <c r="F999" s="909"/>
      <c r="G999" s="909"/>
      <c r="H999" s="909"/>
      <c r="I999" s="909"/>
      <c r="J999" s="325" t="str">
        <f>IF(基本情報入力シート!M1038="","",基本情報入力シート!M1038)</f>
        <v/>
      </c>
      <c r="K999" s="325" t="str">
        <f>IF(基本情報入力シート!R1038="","",基本情報入力シート!R1038)</f>
        <v/>
      </c>
      <c r="L999" s="325" t="str">
        <f>IF(基本情報入力シート!W1038="","",基本情報入力シート!W1038)</f>
        <v/>
      </c>
      <c r="M999" s="335" t="str">
        <f>IF(基本情報入力シート!X1038="","",基本情報入力シート!X1038)</f>
        <v/>
      </c>
      <c r="N999" s="339" t="str">
        <f>IF(基本情報入力シート!Y1038="","",基本情報入力シート!Y1038)</f>
        <v/>
      </c>
      <c r="O999" s="44"/>
      <c r="P999" s="1011"/>
      <c r="Q999" s="1011"/>
      <c r="R999" s="475" t="str">
        <f>IFERROR(IF(OR('別紙様式3-2（４・５月）'!Z1001="ベア加算",'別紙様式3-2（４・５月）'!R1001=""),"",P999*VLOOKUP(N999,【参考】数式用!$AD$2:$AH$37,MATCH(O999,【参考】数式用!$K$4:$N$4,0)+1,0)),"")</f>
        <v/>
      </c>
      <c r="S999" s="54"/>
      <c r="T999" s="1011"/>
      <c r="U999" s="1011"/>
      <c r="V999" s="483" t="str">
        <f>IFERROR(IF(AND('別紙様式3-2（４・５月）'!O1001="",O999&lt;&gt;""),P999,P999*VLOOKUP(AF999,【参考】数式用4!$EY$3:$GF$106,MATCH(N999,【参考】数式用4!$EY$2:$GF$2,0))),"")</f>
        <v/>
      </c>
      <c r="W999" s="44"/>
      <c r="X999" s="464"/>
      <c r="Y999" s="992" t="str">
        <f>IFERROR(IF(OR('別紙様式3-2（４・５月）'!R1001="",'別紙様式3-2（４・５月）'!Z1001="ベア加算"),"",X999*VLOOKUP(N999,【参考】数式用!$AD$2:$AH$37,MATCH(W999,【参考】数式用!$K$4:$N$4,0)+1,0)),"")</f>
        <v/>
      </c>
      <c r="Z999" s="992"/>
      <c r="AA999" s="54"/>
      <c r="AB999" s="464"/>
      <c r="AC999" s="340" t="str">
        <f>IFERROR(IF(AND('別紙様式3-2（４・５月）'!O1001="",W999&lt;&gt;"",W999&lt;&gt;"―"),X999,X999*VLOOKUP(AG999,【参考】数式用4!$EY$3:$GF$106,MATCH(N999,【参考】数式用4!$EY$2:$GF$2,0))),"")</f>
        <v/>
      </c>
      <c r="AD999" s="462" t="str">
        <f t="shared" si="30"/>
        <v/>
      </c>
      <c r="AE999" s="420" t="str">
        <f t="shared" si="31"/>
        <v/>
      </c>
      <c r="AF999" s="333" t="str">
        <f>IF(O999="","",'別紙様式3-2（４・５月）'!O1001&amp;'別紙様式3-2（４・５月）'!P1001&amp;'別紙様式3-2（４・５月）'!Q1001&amp;"から"&amp;O999)</f>
        <v/>
      </c>
      <c r="AG999" s="333" t="str">
        <f>IF(OR(W999="",W999="―"),"",'別紙様式3-2（４・５月）'!O1001&amp;'別紙様式3-2（４・５月）'!P1001&amp;'別紙様式3-2（４・５月）'!Q1001&amp;"から"&amp;W999)</f>
        <v/>
      </c>
      <c r="AH999" s="306"/>
      <c r="AI999" s="306"/>
      <c r="AJ999" s="306"/>
      <c r="AK999" s="306"/>
      <c r="AL999" s="306"/>
      <c r="AM999" s="306"/>
      <c r="AN999" s="306"/>
      <c r="AO999" s="306"/>
    </row>
    <row r="1000" spans="1:41" customFormat="1" ht="25" customHeight="1">
      <c r="A1000" s="334">
        <v>978</v>
      </c>
      <c r="B1000" s="909" t="str">
        <f>IF(基本情報入力シート!C1039="","",基本情報入力シート!C1039)</f>
        <v/>
      </c>
      <c r="C1000" s="909"/>
      <c r="D1000" s="909"/>
      <c r="E1000" s="909"/>
      <c r="F1000" s="909"/>
      <c r="G1000" s="909"/>
      <c r="H1000" s="909"/>
      <c r="I1000" s="909"/>
      <c r="J1000" s="325" t="str">
        <f>IF(基本情報入力シート!M1039="","",基本情報入力シート!M1039)</f>
        <v/>
      </c>
      <c r="K1000" s="325" t="str">
        <f>IF(基本情報入力シート!R1039="","",基本情報入力シート!R1039)</f>
        <v/>
      </c>
      <c r="L1000" s="325" t="str">
        <f>IF(基本情報入力シート!W1039="","",基本情報入力シート!W1039)</f>
        <v/>
      </c>
      <c r="M1000" s="335" t="str">
        <f>IF(基本情報入力シート!X1039="","",基本情報入力シート!X1039)</f>
        <v/>
      </c>
      <c r="N1000" s="339" t="str">
        <f>IF(基本情報入力シート!Y1039="","",基本情報入力シート!Y1039)</f>
        <v/>
      </c>
      <c r="O1000" s="44"/>
      <c r="P1000" s="1011"/>
      <c r="Q1000" s="1011"/>
      <c r="R1000" s="475" t="str">
        <f>IFERROR(IF(OR('別紙様式3-2（４・５月）'!Z1002="ベア加算",'別紙様式3-2（４・５月）'!R1002=""),"",P1000*VLOOKUP(N1000,【参考】数式用!$AD$2:$AH$37,MATCH(O1000,【参考】数式用!$K$4:$N$4,0)+1,0)),"")</f>
        <v/>
      </c>
      <c r="S1000" s="54"/>
      <c r="T1000" s="1011"/>
      <c r="U1000" s="1011"/>
      <c r="V1000" s="483" t="str">
        <f>IFERROR(IF(AND('別紙様式3-2（４・５月）'!O1002="",O1000&lt;&gt;""),P1000,P1000*VLOOKUP(AF1000,【参考】数式用4!$EY$3:$GF$106,MATCH(N1000,【参考】数式用4!$EY$2:$GF$2,0))),"")</f>
        <v/>
      </c>
      <c r="W1000" s="44"/>
      <c r="X1000" s="464"/>
      <c r="Y1000" s="992" t="str">
        <f>IFERROR(IF(OR('別紙様式3-2（４・５月）'!R1002="",'別紙様式3-2（４・５月）'!Z1002="ベア加算"),"",X1000*VLOOKUP(N1000,【参考】数式用!$AD$2:$AH$37,MATCH(W1000,【参考】数式用!$K$4:$N$4,0)+1,0)),"")</f>
        <v/>
      </c>
      <c r="Z1000" s="992"/>
      <c r="AA1000" s="54"/>
      <c r="AB1000" s="464"/>
      <c r="AC1000" s="340" t="str">
        <f>IFERROR(IF(AND('別紙様式3-2（４・５月）'!O1002="",W1000&lt;&gt;"",W1000&lt;&gt;"―"),X1000,X1000*VLOOKUP(AG1000,【参考】数式用4!$EY$3:$GF$106,MATCH(N1000,【参考】数式用4!$EY$2:$GF$2,0))),"")</f>
        <v/>
      </c>
      <c r="AD1000" s="462" t="str">
        <f t="shared" si="30"/>
        <v/>
      </c>
      <c r="AE1000" s="420" t="str">
        <f t="shared" si="31"/>
        <v/>
      </c>
      <c r="AF1000" s="333" t="str">
        <f>IF(O1000="","",'別紙様式3-2（４・５月）'!O1002&amp;'別紙様式3-2（４・５月）'!P1002&amp;'別紙様式3-2（４・５月）'!Q1002&amp;"から"&amp;O1000)</f>
        <v/>
      </c>
      <c r="AG1000" s="333" t="str">
        <f>IF(OR(W1000="",W1000="―"),"",'別紙様式3-2（４・５月）'!O1002&amp;'別紙様式3-2（４・５月）'!P1002&amp;'別紙様式3-2（４・５月）'!Q1002&amp;"から"&amp;W1000)</f>
        <v/>
      </c>
      <c r="AH1000" s="306"/>
      <c r="AI1000" s="306"/>
      <c r="AJ1000" s="306"/>
      <c r="AK1000" s="306"/>
      <c r="AL1000" s="306"/>
      <c r="AM1000" s="306"/>
      <c r="AN1000" s="306"/>
      <c r="AO1000" s="306"/>
    </row>
    <row r="1001" spans="1:41" customFormat="1" ht="25" customHeight="1">
      <c r="A1001" s="334">
        <v>979</v>
      </c>
      <c r="B1001" s="909" t="str">
        <f>IF(基本情報入力シート!C1040="","",基本情報入力シート!C1040)</f>
        <v/>
      </c>
      <c r="C1001" s="909"/>
      <c r="D1001" s="909"/>
      <c r="E1001" s="909"/>
      <c r="F1001" s="909"/>
      <c r="G1001" s="909"/>
      <c r="H1001" s="909"/>
      <c r="I1001" s="909"/>
      <c r="J1001" s="325" t="str">
        <f>IF(基本情報入力シート!M1040="","",基本情報入力シート!M1040)</f>
        <v/>
      </c>
      <c r="K1001" s="325" t="str">
        <f>IF(基本情報入力シート!R1040="","",基本情報入力シート!R1040)</f>
        <v/>
      </c>
      <c r="L1001" s="325" t="str">
        <f>IF(基本情報入力シート!W1040="","",基本情報入力シート!W1040)</f>
        <v/>
      </c>
      <c r="M1001" s="335" t="str">
        <f>IF(基本情報入力シート!X1040="","",基本情報入力シート!X1040)</f>
        <v/>
      </c>
      <c r="N1001" s="339" t="str">
        <f>IF(基本情報入力シート!Y1040="","",基本情報入力シート!Y1040)</f>
        <v/>
      </c>
      <c r="O1001" s="44"/>
      <c r="P1001" s="1011"/>
      <c r="Q1001" s="1011"/>
      <c r="R1001" s="475" t="str">
        <f>IFERROR(IF(OR('別紙様式3-2（４・５月）'!Z1003="ベア加算",'別紙様式3-2（４・５月）'!R1003=""),"",P1001*VLOOKUP(N1001,【参考】数式用!$AD$2:$AH$37,MATCH(O1001,【参考】数式用!$K$4:$N$4,0)+1,0)),"")</f>
        <v/>
      </c>
      <c r="S1001" s="54"/>
      <c r="T1001" s="1011"/>
      <c r="U1001" s="1011"/>
      <c r="V1001" s="483" t="str">
        <f>IFERROR(IF(AND('別紙様式3-2（４・５月）'!O1003="",O1001&lt;&gt;""),P1001,P1001*VLOOKUP(AF1001,【参考】数式用4!$EY$3:$GF$106,MATCH(N1001,【参考】数式用4!$EY$2:$GF$2,0))),"")</f>
        <v/>
      </c>
      <c r="W1001" s="44"/>
      <c r="X1001" s="464"/>
      <c r="Y1001" s="992" t="str">
        <f>IFERROR(IF(OR('別紙様式3-2（４・５月）'!R1003="",'別紙様式3-2（４・５月）'!Z1003="ベア加算"),"",X1001*VLOOKUP(N1001,【参考】数式用!$AD$2:$AH$37,MATCH(W1001,【参考】数式用!$K$4:$N$4,0)+1,0)),"")</f>
        <v/>
      </c>
      <c r="Z1001" s="992"/>
      <c r="AA1001" s="54"/>
      <c r="AB1001" s="464"/>
      <c r="AC1001" s="340" t="str">
        <f>IFERROR(IF(AND('別紙様式3-2（４・５月）'!O1003="",W1001&lt;&gt;"",W1001&lt;&gt;"―"),X1001,X1001*VLOOKUP(AG1001,【参考】数式用4!$EY$3:$GF$106,MATCH(N1001,【参考】数式用4!$EY$2:$GF$2,0))),"")</f>
        <v/>
      </c>
      <c r="AD1001" s="462" t="str">
        <f t="shared" si="30"/>
        <v/>
      </c>
      <c r="AE1001" s="420" t="str">
        <f t="shared" si="31"/>
        <v/>
      </c>
      <c r="AF1001" s="333" t="str">
        <f>IF(O1001="","",'別紙様式3-2（４・５月）'!O1003&amp;'別紙様式3-2（４・５月）'!P1003&amp;'別紙様式3-2（４・５月）'!Q1003&amp;"から"&amp;O1001)</f>
        <v/>
      </c>
      <c r="AG1001" s="333" t="str">
        <f>IF(OR(W1001="",W1001="―"),"",'別紙様式3-2（４・５月）'!O1003&amp;'別紙様式3-2（４・５月）'!P1003&amp;'別紙様式3-2（４・５月）'!Q1003&amp;"から"&amp;W1001)</f>
        <v/>
      </c>
      <c r="AH1001" s="306"/>
      <c r="AI1001" s="306"/>
      <c r="AJ1001" s="306"/>
      <c r="AK1001" s="306"/>
      <c r="AL1001" s="306"/>
      <c r="AM1001" s="306"/>
      <c r="AN1001" s="306"/>
      <c r="AO1001" s="306"/>
    </row>
    <row r="1002" spans="1:41" customFormat="1" ht="25" customHeight="1">
      <c r="A1002" s="334">
        <v>980</v>
      </c>
      <c r="B1002" s="909" t="str">
        <f>IF(基本情報入力シート!C1041="","",基本情報入力シート!C1041)</f>
        <v/>
      </c>
      <c r="C1002" s="909"/>
      <c r="D1002" s="909"/>
      <c r="E1002" s="909"/>
      <c r="F1002" s="909"/>
      <c r="G1002" s="909"/>
      <c r="H1002" s="909"/>
      <c r="I1002" s="909"/>
      <c r="J1002" s="325" t="str">
        <f>IF(基本情報入力シート!M1041="","",基本情報入力シート!M1041)</f>
        <v/>
      </c>
      <c r="K1002" s="325" t="str">
        <f>IF(基本情報入力シート!R1041="","",基本情報入力シート!R1041)</f>
        <v/>
      </c>
      <c r="L1002" s="325" t="str">
        <f>IF(基本情報入力シート!W1041="","",基本情報入力シート!W1041)</f>
        <v/>
      </c>
      <c r="M1002" s="335" t="str">
        <f>IF(基本情報入力シート!X1041="","",基本情報入力シート!X1041)</f>
        <v/>
      </c>
      <c r="N1002" s="339" t="str">
        <f>IF(基本情報入力シート!Y1041="","",基本情報入力シート!Y1041)</f>
        <v/>
      </c>
      <c r="O1002" s="44"/>
      <c r="P1002" s="1011"/>
      <c r="Q1002" s="1011"/>
      <c r="R1002" s="475" t="str">
        <f>IFERROR(IF(OR('別紙様式3-2（４・５月）'!Z1004="ベア加算",'別紙様式3-2（４・５月）'!R1004=""),"",P1002*VLOOKUP(N1002,【参考】数式用!$AD$2:$AH$37,MATCH(O1002,【参考】数式用!$K$4:$N$4,0)+1,0)),"")</f>
        <v/>
      </c>
      <c r="S1002" s="54"/>
      <c r="T1002" s="1011"/>
      <c r="U1002" s="1011"/>
      <c r="V1002" s="483" t="str">
        <f>IFERROR(IF(AND('別紙様式3-2（４・５月）'!O1004="",O1002&lt;&gt;""),P1002,P1002*VLOOKUP(AF1002,【参考】数式用4!$EY$3:$GF$106,MATCH(N1002,【参考】数式用4!$EY$2:$GF$2,0))),"")</f>
        <v/>
      </c>
      <c r="W1002" s="44"/>
      <c r="X1002" s="464"/>
      <c r="Y1002" s="992" t="str">
        <f>IFERROR(IF(OR('別紙様式3-2（４・５月）'!R1004="",'別紙様式3-2（４・５月）'!Z1004="ベア加算"),"",X1002*VLOOKUP(N1002,【参考】数式用!$AD$2:$AH$37,MATCH(W1002,【参考】数式用!$K$4:$N$4,0)+1,0)),"")</f>
        <v/>
      </c>
      <c r="Z1002" s="992"/>
      <c r="AA1002" s="54"/>
      <c r="AB1002" s="464"/>
      <c r="AC1002" s="340" t="str">
        <f>IFERROR(IF(AND('別紙様式3-2（４・５月）'!O1004="",W1002&lt;&gt;"",W1002&lt;&gt;"―"),X1002,X1002*VLOOKUP(AG1002,【参考】数式用4!$EY$3:$GF$106,MATCH(N1002,【参考】数式用4!$EY$2:$GF$2,0))),"")</f>
        <v/>
      </c>
      <c r="AD1002" s="462" t="str">
        <f t="shared" si="30"/>
        <v/>
      </c>
      <c r="AE1002" s="420" t="str">
        <f t="shared" si="31"/>
        <v/>
      </c>
      <c r="AF1002" s="333" t="str">
        <f>IF(O1002="","",'別紙様式3-2（４・５月）'!O1004&amp;'別紙様式3-2（４・５月）'!P1004&amp;'別紙様式3-2（４・５月）'!Q1004&amp;"から"&amp;O1002)</f>
        <v/>
      </c>
      <c r="AG1002" s="333" t="str">
        <f>IF(OR(W1002="",W1002="―"),"",'別紙様式3-2（４・５月）'!O1004&amp;'別紙様式3-2（４・５月）'!P1004&amp;'別紙様式3-2（４・５月）'!Q1004&amp;"から"&amp;W1002)</f>
        <v/>
      </c>
      <c r="AH1002" s="306"/>
      <c r="AI1002" s="306"/>
      <c r="AJ1002" s="306"/>
      <c r="AK1002" s="306"/>
      <c r="AL1002" s="306"/>
      <c r="AM1002" s="306"/>
      <c r="AN1002" s="306"/>
      <c r="AO1002" s="306"/>
    </row>
    <row r="1003" spans="1:41" customFormat="1" ht="25" customHeight="1">
      <c r="A1003" s="334">
        <v>981</v>
      </c>
      <c r="B1003" s="909" t="str">
        <f>IF(基本情報入力シート!C1042="","",基本情報入力シート!C1042)</f>
        <v/>
      </c>
      <c r="C1003" s="909"/>
      <c r="D1003" s="909"/>
      <c r="E1003" s="909"/>
      <c r="F1003" s="909"/>
      <c r="G1003" s="909"/>
      <c r="H1003" s="909"/>
      <c r="I1003" s="909"/>
      <c r="J1003" s="325" t="str">
        <f>IF(基本情報入力シート!M1042="","",基本情報入力シート!M1042)</f>
        <v/>
      </c>
      <c r="K1003" s="325" t="str">
        <f>IF(基本情報入力シート!R1042="","",基本情報入力シート!R1042)</f>
        <v/>
      </c>
      <c r="L1003" s="325" t="str">
        <f>IF(基本情報入力シート!W1042="","",基本情報入力シート!W1042)</f>
        <v/>
      </c>
      <c r="M1003" s="335" t="str">
        <f>IF(基本情報入力シート!X1042="","",基本情報入力シート!X1042)</f>
        <v/>
      </c>
      <c r="N1003" s="339" t="str">
        <f>IF(基本情報入力シート!Y1042="","",基本情報入力シート!Y1042)</f>
        <v/>
      </c>
      <c r="O1003" s="44"/>
      <c r="P1003" s="1011"/>
      <c r="Q1003" s="1011"/>
      <c r="R1003" s="475" t="str">
        <f>IFERROR(IF(OR('別紙様式3-2（４・５月）'!Z1005="ベア加算",'別紙様式3-2（４・５月）'!R1005=""),"",P1003*VLOOKUP(N1003,【参考】数式用!$AD$2:$AH$37,MATCH(O1003,【参考】数式用!$K$4:$N$4,0)+1,0)),"")</f>
        <v/>
      </c>
      <c r="S1003" s="54"/>
      <c r="T1003" s="1011"/>
      <c r="U1003" s="1011"/>
      <c r="V1003" s="483" t="str">
        <f>IFERROR(IF(AND('別紙様式3-2（４・５月）'!O1005="",O1003&lt;&gt;""),P1003,P1003*VLOOKUP(AF1003,【参考】数式用4!$EY$3:$GF$106,MATCH(N1003,【参考】数式用4!$EY$2:$GF$2,0))),"")</f>
        <v/>
      </c>
      <c r="W1003" s="44"/>
      <c r="X1003" s="464"/>
      <c r="Y1003" s="992" t="str">
        <f>IFERROR(IF(OR('別紙様式3-2（４・５月）'!R1005="",'別紙様式3-2（４・５月）'!Z1005="ベア加算"),"",X1003*VLOOKUP(N1003,【参考】数式用!$AD$2:$AH$37,MATCH(W1003,【参考】数式用!$K$4:$N$4,0)+1,0)),"")</f>
        <v/>
      </c>
      <c r="Z1003" s="992"/>
      <c r="AA1003" s="54"/>
      <c r="AB1003" s="464"/>
      <c r="AC1003" s="340" t="str">
        <f>IFERROR(IF(AND('別紙様式3-2（４・５月）'!O1005="",W1003&lt;&gt;"",W1003&lt;&gt;"―"),X1003,X1003*VLOOKUP(AG1003,【参考】数式用4!$EY$3:$GF$106,MATCH(N1003,【参考】数式用4!$EY$2:$GF$2,0))),"")</f>
        <v/>
      </c>
      <c r="AD1003" s="462" t="str">
        <f t="shared" si="30"/>
        <v/>
      </c>
      <c r="AE1003" s="420" t="str">
        <f t="shared" si="31"/>
        <v/>
      </c>
      <c r="AF1003" s="333" t="str">
        <f>IF(O1003="","",'別紙様式3-2（４・５月）'!O1005&amp;'別紙様式3-2（４・５月）'!P1005&amp;'別紙様式3-2（４・５月）'!Q1005&amp;"から"&amp;O1003)</f>
        <v/>
      </c>
      <c r="AG1003" s="333" t="str">
        <f>IF(OR(W1003="",W1003="―"),"",'別紙様式3-2（４・５月）'!O1005&amp;'別紙様式3-2（４・５月）'!P1005&amp;'別紙様式3-2（４・５月）'!Q1005&amp;"から"&amp;W1003)</f>
        <v/>
      </c>
      <c r="AH1003" s="306"/>
      <c r="AI1003" s="306"/>
      <c r="AJ1003" s="306"/>
      <c r="AK1003" s="306"/>
      <c r="AL1003" s="306"/>
      <c r="AM1003" s="306"/>
      <c r="AN1003" s="306"/>
      <c r="AO1003" s="306"/>
    </row>
    <row r="1004" spans="1:41" customFormat="1" ht="25" customHeight="1">
      <c r="A1004" s="334">
        <v>982</v>
      </c>
      <c r="B1004" s="909" t="str">
        <f>IF(基本情報入力シート!C1043="","",基本情報入力シート!C1043)</f>
        <v/>
      </c>
      <c r="C1004" s="909"/>
      <c r="D1004" s="909"/>
      <c r="E1004" s="909"/>
      <c r="F1004" s="909"/>
      <c r="G1004" s="909"/>
      <c r="H1004" s="909"/>
      <c r="I1004" s="909"/>
      <c r="J1004" s="325" t="str">
        <f>IF(基本情報入力シート!M1043="","",基本情報入力シート!M1043)</f>
        <v/>
      </c>
      <c r="K1004" s="325" t="str">
        <f>IF(基本情報入力シート!R1043="","",基本情報入力シート!R1043)</f>
        <v/>
      </c>
      <c r="L1004" s="325" t="str">
        <f>IF(基本情報入力シート!W1043="","",基本情報入力シート!W1043)</f>
        <v/>
      </c>
      <c r="M1004" s="335" t="str">
        <f>IF(基本情報入力シート!X1043="","",基本情報入力シート!X1043)</f>
        <v/>
      </c>
      <c r="N1004" s="339" t="str">
        <f>IF(基本情報入力シート!Y1043="","",基本情報入力シート!Y1043)</f>
        <v/>
      </c>
      <c r="O1004" s="44"/>
      <c r="P1004" s="1011"/>
      <c r="Q1004" s="1011"/>
      <c r="R1004" s="475" t="str">
        <f>IFERROR(IF(OR('別紙様式3-2（４・５月）'!Z1006="ベア加算",'別紙様式3-2（４・５月）'!R1006=""),"",P1004*VLOOKUP(N1004,【参考】数式用!$AD$2:$AH$37,MATCH(O1004,【参考】数式用!$K$4:$N$4,0)+1,0)),"")</f>
        <v/>
      </c>
      <c r="S1004" s="54"/>
      <c r="T1004" s="1011"/>
      <c r="U1004" s="1011"/>
      <c r="V1004" s="483" t="str">
        <f>IFERROR(IF(AND('別紙様式3-2（４・５月）'!O1006="",O1004&lt;&gt;""),P1004,P1004*VLOOKUP(AF1004,【参考】数式用4!$EY$3:$GF$106,MATCH(N1004,【参考】数式用4!$EY$2:$GF$2,0))),"")</f>
        <v/>
      </c>
      <c r="W1004" s="44"/>
      <c r="X1004" s="464"/>
      <c r="Y1004" s="992" t="str">
        <f>IFERROR(IF(OR('別紙様式3-2（４・５月）'!R1006="",'別紙様式3-2（４・５月）'!Z1006="ベア加算"),"",X1004*VLOOKUP(N1004,【参考】数式用!$AD$2:$AH$37,MATCH(W1004,【参考】数式用!$K$4:$N$4,0)+1,0)),"")</f>
        <v/>
      </c>
      <c r="Z1004" s="992"/>
      <c r="AA1004" s="54"/>
      <c r="AB1004" s="464"/>
      <c r="AC1004" s="340" t="str">
        <f>IFERROR(IF(AND('別紙様式3-2（４・５月）'!O1006="",W1004&lt;&gt;"",W1004&lt;&gt;"―"),X1004,X1004*VLOOKUP(AG1004,【参考】数式用4!$EY$3:$GF$106,MATCH(N1004,【参考】数式用4!$EY$2:$GF$2,0))),"")</f>
        <v/>
      </c>
      <c r="AD1004" s="462" t="str">
        <f t="shared" si="30"/>
        <v/>
      </c>
      <c r="AE1004" s="420" t="str">
        <f t="shared" si="31"/>
        <v/>
      </c>
      <c r="AF1004" s="333" t="str">
        <f>IF(O1004="","",'別紙様式3-2（４・５月）'!O1006&amp;'別紙様式3-2（４・５月）'!P1006&amp;'別紙様式3-2（４・５月）'!Q1006&amp;"から"&amp;O1004)</f>
        <v/>
      </c>
      <c r="AG1004" s="333" t="str">
        <f>IF(OR(W1004="",W1004="―"),"",'別紙様式3-2（４・５月）'!O1006&amp;'別紙様式3-2（４・５月）'!P1006&amp;'別紙様式3-2（４・５月）'!Q1006&amp;"から"&amp;W1004)</f>
        <v/>
      </c>
      <c r="AH1004" s="306"/>
      <c r="AI1004" s="306"/>
      <c r="AJ1004" s="306"/>
      <c r="AK1004" s="306"/>
      <c r="AL1004" s="306"/>
      <c r="AM1004" s="306"/>
      <c r="AN1004" s="306"/>
      <c r="AO1004" s="306"/>
    </row>
    <row r="1005" spans="1:41" customFormat="1" ht="25" customHeight="1">
      <c r="A1005" s="334">
        <v>983</v>
      </c>
      <c r="B1005" s="909" t="str">
        <f>IF(基本情報入力シート!C1044="","",基本情報入力シート!C1044)</f>
        <v/>
      </c>
      <c r="C1005" s="909"/>
      <c r="D1005" s="909"/>
      <c r="E1005" s="909"/>
      <c r="F1005" s="909"/>
      <c r="G1005" s="909"/>
      <c r="H1005" s="909"/>
      <c r="I1005" s="909"/>
      <c r="J1005" s="325" t="str">
        <f>IF(基本情報入力シート!M1044="","",基本情報入力シート!M1044)</f>
        <v/>
      </c>
      <c r="K1005" s="325" t="str">
        <f>IF(基本情報入力シート!R1044="","",基本情報入力シート!R1044)</f>
        <v/>
      </c>
      <c r="L1005" s="325" t="str">
        <f>IF(基本情報入力シート!W1044="","",基本情報入力シート!W1044)</f>
        <v/>
      </c>
      <c r="M1005" s="335" t="str">
        <f>IF(基本情報入力シート!X1044="","",基本情報入力シート!X1044)</f>
        <v/>
      </c>
      <c r="N1005" s="339" t="str">
        <f>IF(基本情報入力シート!Y1044="","",基本情報入力シート!Y1044)</f>
        <v/>
      </c>
      <c r="O1005" s="44"/>
      <c r="P1005" s="1011"/>
      <c r="Q1005" s="1011"/>
      <c r="R1005" s="475" t="str">
        <f>IFERROR(IF(OR('別紙様式3-2（４・５月）'!Z1007="ベア加算",'別紙様式3-2（４・５月）'!R1007=""),"",P1005*VLOOKUP(N1005,【参考】数式用!$AD$2:$AH$37,MATCH(O1005,【参考】数式用!$K$4:$N$4,0)+1,0)),"")</f>
        <v/>
      </c>
      <c r="S1005" s="54"/>
      <c r="T1005" s="1011"/>
      <c r="U1005" s="1011"/>
      <c r="V1005" s="483" t="str">
        <f>IFERROR(IF(AND('別紙様式3-2（４・５月）'!O1007="",O1005&lt;&gt;""),P1005,P1005*VLOOKUP(AF1005,【参考】数式用4!$EY$3:$GF$106,MATCH(N1005,【参考】数式用4!$EY$2:$GF$2,0))),"")</f>
        <v/>
      </c>
      <c r="W1005" s="44"/>
      <c r="X1005" s="464"/>
      <c r="Y1005" s="992" t="str">
        <f>IFERROR(IF(OR('別紙様式3-2（４・５月）'!R1007="",'別紙様式3-2（４・５月）'!Z1007="ベア加算"),"",X1005*VLOOKUP(N1005,【参考】数式用!$AD$2:$AH$37,MATCH(W1005,【参考】数式用!$K$4:$N$4,0)+1,0)),"")</f>
        <v/>
      </c>
      <c r="Z1005" s="992"/>
      <c r="AA1005" s="54"/>
      <c r="AB1005" s="464"/>
      <c r="AC1005" s="340" t="str">
        <f>IFERROR(IF(AND('別紙様式3-2（４・５月）'!O1007="",W1005&lt;&gt;"",W1005&lt;&gt;"―"),X1005,X1005*VLOOKUP(AG1005,【参考】数式用4!$EY$3:$GF$106,MATCH(N1005,【参考】数式用4!$EY$2:$GF$2,0))),"")</f>
        <v/>
      </c>
      <c r="AD1005" s="462" t="str">
        <f t="shared" si="30"/>
        <v/>
      </c>
      <c r="AE1005" s="420" t="str">
        <f t="shared" si="31"/>
        <v/>
      </c>
      <c r="AF1005" s="333" t="str">
        <f>IF(O1005="","",'別紙様式3-2（４・５月）'!O1007&amp;'別紙様式3-2（４・５月）'!P1007&amp;'別紙様式3-2（４・５月）'!Q1007&amp;"から"&amp;O1005)</f>
        <v/>
      </c>
      <c r="AG1005" s="333" t="str">
        <f>IF(OR(W1005="",W1005="―"),"",'別紙様式3-2（４・５月）'!O1007&amp;'別紙様式3-2（４・５月）'!P1007&amp;'別紙様式3-2（４・５月）'!Q1007&amp;"から"&amp;W1005)</f>
        <v/>
      </c>
      <c r="AH1005" s="306"/>
      <c r="AI1005" s="306"/>
      <c r="AJ1005" s="306"/>
      <c r="AK1005" s="306"/>
      <c r="AL1005" s="306"/>
      <c r="AM1005" s="306"/>
      <c r="AN1005" s="306"/>
      <c r="AO1005" s="306"/>
    </row>
    <row r="1006" spans="1:41" customFormat="1" ht="25" customHeight="1">
      <c r="A1006" s="334">
        <v>984</v>
      </c>
      <c r="B1006" s="909" t="str">
        <f>IF(基本情報入力シート!C1045="","",基本情報入力シート!C1045)</f>
        <v/>
      </c>
      <c r="C1006" s="909"/>
      <c r="D1006" s="909"/>
      <c r="E1006" s="909"/>
      <c r="F1006" s="909"/>
      <c r="G1006" s="909"/>
      <c r="H1006" s="909"/>
      <c r="I1006" s="909"/>
      <c r="J1006" s="325" t="str">
        <f>IF(基本情報入力シート!M1045="","",基本情報入力シート!M1045)</f>
        <v/>
      </c>
      <c r="K1006" s="325" t="str">
        <f>IF(基本情報入力シート!R1045="","",基本情報入力シート!R1045)</f>
        <v/>
      </c>
      <c r="L1006" s="325" t="str">
        <f>IF(基本情報入力シート!W1045="","",基本情報入力シート!W1045)</f>
        <v/>
      </c>
      <c r="M1006" s="335" t="str">
        <f>IF(基本情報入力シート!X1045="","",基本情報入力シート!X1045)</f>
        <v/>
      </c>
      <c r="N1006" s="339" t="str">
        <f>IF(基本情報入力シート!Y1045="","",基本情報入力シート!Y1045)</f>
        <v/>
      </c>
      <c r="O1006" s="44"/>
      <c r="P1006" s="1011"/>
      <c r="Q1006" s="1011"/>
      <c r="R1006" s="475" t="str">
        <f>IFERROR(IF(OR('別紙様式3-2（４・５月）'!Z1008="ベア加算",'別紙様式3-2（４・５月）'!R1008=""),"",P1006*VLOOKUP(N1006,【参考】数式用!$AD$2:$AH$37,MATCH(O1006,【参考】数式用!$K$4:$N$4,0)+1,0)),"")</f>
        <v/>
      </c>
      <c r="S1006" s="54"/>
      <c r="T1006" s="1011"/>
      <c r="U1006" s="1011"/>
      <c r="V1006" s="483" t="str">
        <f>IFERROR(IF(AND('別紙様式3-2（４・５月）'!O1008="",O1006&lt;&gt;""),P1006,P1006*VLOOKUP(AF1006,【参考】数式用4!$EY$3:$GF$106,MATCH(N1006,【参考】数式用4!$EY$2:$GF$2,0))),"")</f>
        <v/>
      </c>
      <c r="W1006" s="44"/>
      <c r="X1006" s="464"/>
      <c r="Y1006" s="992" t="str">
        <f>IFERROR(IF(OR('別紙様式3-2（４・５月）'!R1008="",'別紙様式3-2（４・５月）'!Z1008="ベア加算"),"",X1006*VLOOKUP(N1006,【参考】数式用!$AD$2:$AH$37,MATCH(W1006,【参考】数式用!$K$4:$N$4,0)+1,0)),"")</f>
        <v/>
      </c>
      <c r="Z1006" s="992"/>
      <c r="AA1006" s="54"/>
      <c r="AB1006" s="464"/>
      <c r="AC1006" s="340" t="str">
        <f>IFERROR(IF(AND('別紙様式3-2（４・５月）'!O1008="",W1006&lt;&gt;"",W1006&lt;&gt;"―"),X1006,X1006*VLOOKUP(AG1006,【参考】数式用4!$EY$3:$GF$106,MATCH(N1006,【参考】数式用4!$EY$2:$GF$2,0))),"")</f>
        <v/>
      </c>
      <c r="AD1006" s="462" t="str">
        <f t="shared" si="30"/>
        <v/>
      </c>
      <c r="AE1006" s="420" t="str">
        <f t="shared" si="31"/>
        <v/>
      </c>
      <c r="AF1006" s="333" t="str">
        <f>IF(O1006="","",'別紙様式3-2（４・５月）'!O1008&amp;'別紙様式3-2（４・５月）'!P1008&amp;'別紙様式3-2（４・５月）'!Q1008&amp;"から"&amp;O1006)</f>
        <v/>
      </c>
      <c r="AG1006" s="333" t="str">
        <f>IF(OR(W1006="",W1006="―"),"",'別紙様式3-2（４・５月）'!O1008&amp;'別紙様式3-2（４・５月）'!P1008&amp;'別紙様式3-2（４・５月）'!Q1008&amp;"から"&amp;W1006)</f>
        <v/>
      </c>
      <c r="AH1006" s="306"/>
      <c r="AI1006" s="306"/>
      <c r="AJ1006" s="306"/>
      <c r="AK1006" s="306"/>
      <c r="AL1006" s="306"/>
      <c r="AM1006" s="306"/>
      <c r="AN1006" s="306"/>
      <c r="AO1006" s="306"/>
    </row>
    <row r="1007" spans="1:41" customFormat="1" ht="25" customHeight="1">
      <c r="A1007" s="334">
        <v>985</v>
      </c>
      <c r="B1007" s="909" t="str">
        <f>IF(基本情報入力シート!C1046="","",基本情報入力シート!C1046)</f>
        <v/>
      </c>
      <c r="C1007" s="909"/>
      <c r="D1007" s="909"/>
      <c r="E1007" s="909"/>
      <c r="F1007" s="909"/>
      <c r="G1007" s="909"/>
      <c r="H1007" s="909"/>
      <c r="I1007" s="909"/>
      <c r="J1007" s="325" t="str">
        <f>IF(基本情報入力シート!M1046="","",基本情報入力シート!M1046)</f>
        <v/>
      </c>
      <c r="K1007" s="325" t="str">
        <f>IF(基本情報入力シート!R1046="","",基本情報入力シート!R1046)</f>
        <v/>
      </c>
      <c r="L1007" s="325" t="str">
        <f>IF(基本情報入力シート!W1046="","",基本情報入力シート!W1046)</f>
        <v/>
      </c>
      <c r="M1007" s="335" t="str">
        <f>IF(基本情報入力シート!X1046="","",基本情報入力シート!X1046)</f>
        <v/>
      </c>
      <c r="N1007" s="339" t="str">
        <f>IF(基本情報入力シート!Y1046="","",基本情報入力シート!Y1046)</f>
        <v/>
      </c>
      <c r="O1007" s="44"/>
      <c r="P1007" s="1011"/>
      <c r="Q1007" s="1011"/>
      <c r="R1007" s="475" t="str">
        <f>IFERROR(IF(OR('別紙様式3-2（４・５月）'!Z1009="ベア加算",'別紙様式3-2（４・５月）'!R1009=""),"",P1007*VLOOKUP(N1007,【参考】数式用!$AD$2:$AH$37,MATCH(O1007,【参考】数式用!$K$4:$N$4,0)+1,0)),"")</f>
        <v/>
      </c>
      <c r="S1007" s="54"/>
      <c r="T1007" s="1011"/>
      <c r="U1007" s="1011"/>
      <c r="V1007" s="483" t="str">
        <f>IFERROR(IF(AND('別紙様式3-2（４・５月）'!O1009="",O1007&lt;&gt;""),P1007,P1007*VLOOKUP(AF1007,【参考】数式用4!$EY$3:$GF$106,MATCH(N1007,【参考】数式用4!$EY$2:$GF$2,0))),"")</f>
        <v/>
      </c>
      <c r="W1007" s="44"/>
      <c r="X1007" s="464"/>
      <c r="Y1007" s="992" t="str">
        <f>IFERROR(IF(OR('別紙様式3-2（４・５月）'!R1009="",'別紙様式3-2（４・５月）'!Z1009="ベア加算"),"",X1007*VLOOKUP(N1007,【参考】数式用!$AD$2:$AH$37,MATCH(W1007,【参考】数式用!$K$4:$N$4,0)+1,0)),"")</f>
        <v/>
      </c>
      <c r="Z1007" s="992"/>
      <c r="AA1007" s="54"/>
      <c r="AB1007" s="464"/>
      <c r="AC1007" s="340" t="str">
        <f>IFERROR(IF(AND('別紙様式3-2（４・５月）'!O1009="",W1007&lt;&gt;"",W1007&lt;&gt;"―"),X1007,X1007*VLOOKUP(AG1007,【参考】数式用4!$EY$3:$GF$106,MATCH(N1007,【参考】数式用4!$EY$2:$GF$2,0))),"")</f>
        <v/>
      </c>
      <c r="AD1007" s="462" t="str">
        <f t="shared" si="30"/>
        <v/>
      </c>
      <c r="AE1007" s="420" t="str">
        <f t="shared" si="31"/>
        <v/>
      </c>
      <c r="AF1007" s="333" t="str">
        <f>IF(O1007="","",'別紙様式3-2（４・５月）'!O1009&amp;'別紙様式3-2（４・５月）'!P1009&amp;'別紙様式3-2（４・５月）'!Q1009&amp;"から"&amp;O1007)</f>
        <v/>
      </c>
      <c r="AG1007" s="333" t="str">
        <f>IF(OR(W1007="",W1007="―"),"",'別紙様式3-2（４・５月）'!O1009&amp;'別紙様式3-2（４・５月）'!P1009&amp;'別紙様式3-2（４・５月）'!Q1009&amp;"から"&amp;W1007)</f>
        <v/>
      </c>
      <c r="AH1007" s="306"/>
      <c r="AI1007" s="306"/>
      <c r="AJ1007" s="306"/>
      <c r="AK1007" s="306"/>
      <c r="AL1007" s="306"/>
      <c r="AM1007" s="306"/>
      <c r="AN1007" s="306"/>
      <c r="AO1007" s="306"/>
    </row>
    <row r="1008" spans="1:41" customFormat="1" ht="25" customHeight="1">
      <c r="A1008" s="334">
        <v>986</v>
      </c>
      <c r="B1008" s="909" t="str">
        <f>IF(基本情報入力シート!C1047="","",基本情報入力シート!C1047)</f>
        <v/>
      </c>
      <c r="C1008" s="909"/>
      <c r="D1008" s="909"/>
      <c r="E1008" s="909"/>
      <c r="F1008" s="909"/>
      <c r="G1008" s="909"/>
      <c r="H1008" s="909"/>
      <c r="I1008" s="909"/>
      <c r="J1008" s="325" t="str">
        <f>IF(基本情報入力シート!M1047="","",基本情報入力シート!M1047)</f>
        <v/>
      </c>
      <c r="K1008" s="325" t="str">
        <f>IF(基本情報入力シート!R1047="","",基本情報入力シート!R1047)</f>
        <v/>
      </c>
      <c r="L1008" s="325" t="str">
        <f>IF(基本情報入力シート!W1047="","",基本情報入力シート!W1047)</f>
        <v/>
      </c>
      <c r="M1008" s="335" t="str">
        <f>IF(基本情報入力シート!X1047="","",基本情報入力シート!X1047)</f>
        <v/>
      </c>
      <c r="N1008" s="339" t="str">
        <f>IF(基本情報入力シート!Y1047="","",基本情報入力シート!Y1047)</f>
        <v/>
      </c>
      <c r="O1008" s="44"/>
      <c r="P1008" s="1011"/>
      <c r="Q1008" s="1011"/>
      <c r="R1008" s="475" t="str">
        <f>IFERROR(IF(OR('別紙様式3-2（４・５月）'!Z1010="ベア加算",'別紙様式3-2（４・５月）'!R1010=""),"",P1008*VLOOKUP(N1008,【参考】数式用!$AD$2:$AH$37,MATCH(O1008,【参考】数式用!$K$4:$N$4,0)+1,0)),"")</f>
        <v/>
      </c>
      <c r="S1008" s="54"/>
      <c r="T1008" s="1011"/>
      <c r="U1008" s="1011"/>
      <c r="V1008" s="483" t="str">
        <f>IFERROR(IF(AND('別紙様式3-2（４・５月）'!O1010="",O1008&lt;&gt;""),P1008,P1008*VLOOKUP(AF1008,【参考】数式用4!$EY$3:$GF$106,MATCH(N1008,【参考】数式用4!$EY$2:$GF$2,0))),"")</f>
        <v/>
      </c>
      <c r="W1008" s="44"/>
      <c r="X1008" s="464"/>
      <c r="Y1008" s="992" t="str">
        <f>IFERROR(IF(OR('別紙様式3-2（４・５月）'!R1010="",'別紙様式3-2（４・５月）'!Z1010="ベア加算"),"",X1008*VLOOKUP(N1008,【参考】数式用!$AD$2:$AH$37,MATCH(W1008,【参考】数式用!$K$4:$N$4,0)+1,0)),"")</f>
        <v/>
      </c>
      <c r="Z1008" s="992"/>
      <c r="AA1008" s="54"/>
      <c r="AB1008" s="464"/>
      <c r="AC1008" s="340" t="str">
        <f>IFERROR(IF(AND('別紙様式3-2（４・５月）'!O1010="",W1008&lt;&gt;"",W1008&lt;&gt;"―"),X1008,X1008*VLOOKUP(AG1008,【参考】数式用4!$EY$3:$GF$106,MATCH(N1008,【参考】数式用4!$EY$2:$GF$2,0))),"")</f>
        <v/>
      </c>
      <c r="AD1008" s="462" t="str">
        <f t="shared" si="30"/>
        <v/>
      </c>
      <c r="AE1008" s="420" t="str">
        <f t="shared" si="31"/>
        <v/>
      </c>
      <c r="AF1008" s="333" t="str">
        <f>IF(O1008="","",'別紙様式3-2（４・５月）'!O1010&amp;'別紙様式3-2（４・５月）'!P1010&amp;'別紙様式3-2（４・５月）'!Q1010&amp;"から"&amp;O1008)</f>
        <v/>
      </c>
      <c r="AG1008" s="333" t="str">
        <f>IF(OR(W1008="",W1008="―"),"",'別紙様式3-2（４・５月）'!O1010&amp;'別紙様式3-2（４・５月）'!P1010&amp;'別紙様式3-2（４・５月）'!Q1010&amp;"から"&amp;W1008)</f>
        <v/>
      </c>
      <c r="AH1008" s="306"/>
      <c r="AI1008" s="306"/>
      <c r="AJ1008" s="306"/>
      <c r="AK1008" s="306"/>
      <c r="AL1008" s="306"/>
      <c r="AM1008" s="306"/>
      <c r="AN1008" s="306"/>
      <c r="AO1008" s="306"/>
    </row>
    <row r="1009" spans="1:41" customFormat="1" ht="25" customHeight="1">
      <c r="A1009" s="334">
        <v>987</v>
      </c>
      <c r="B1009" s="909" t="str">
        <f>IF(基本情報入力シート!C1048="","",基本情報入力シート!C1048)</f>
        <v/>
      </c>
      <c r="C1009" s="909"/>
      <c r="D1009" s="909"/>
      <c r="E1009" s="909"/>
      <c r="F1009" s="909"/>
      <c r="G1009" s="909"/>
      <c r="H1009" s="909"/>
      <c r="I1009" s="909"/>
      <c r="J1009" s="325" t="str">
        <f>IF(基本情報入力シート!M1048="","",基本情報入力シート!M1048)</f>
        <v/>
      </c>
      <c r="K1009" s="325" t="str">
        <f>IF(基本情報入力シート!R1048="","",基本情報入力シート!R1048)</f>
        <v/>
      </c>
      <c r="L1009" s="325" t="str">
        <f>IF(基本情報入力シート!W1048="","",基本情報入力シート!W1048)</f>
        <v/>
      </c>
      <c r="M1009" s="335" t="str">
        <f>IF(基本情報入力シート!X1048="","",基本情報入力シート!X1048)</f>
        <v/>
      </c>
      <c r="N1009" s="339" t="str">
        <f>IF(基本情報入力シート!Y1048="","",基本情報入力シート!Y1048)</f>
        <v/>
      </c>
      <c r="O1009" s="44"/>
      <c r="P1009" s="1011"/>
      <c r="Q1009" s="1011"/>
      <c r="R1009" s="475" t="str">
        <f>IFERROR(IF(OR('別紙様式3-2（４・５月）'!Z1011="ベア加算",'別紙様式3-2（４・５月）'!R1011=""),"",P1009*VLOOKUP(N1009,【参考】数式用!$AD$2:$AH$37,MATCH(O1009,【参考】数式用!$K$4:$N$4,0)+1,0)),"")</f>
        <v/>
      </c>
      <c r="S1009" s="54"/>
      <c r="T1009" s="1011"/>
      <c r="U1009" s="1011"/>
      <c r="V1009" s="483" t="str">
        <f>IFERROR(IF(AND('別紙様式3-2（４・５月）'!O1011="",O1009&lt;&gt;""),P1009,P1009*VLOOKUP(AF1009,【参考】数式用4!$EY$3:$GF$106,MATCH(N1009,【参考】数式用4!$EY$2:$GF$2,0))),"")</f>
        <v/>
      </c>
      <c r="W1009" s="44"/>
      <c r="X1009" s="464"/>
      <c r="Y1009" s="992" t="str">
        <f>IFERROR(IF(OR('別紙様式3-2（４・５月）'!R1011="",'別紙様式3-2（４・５月）'!Z1011="ベア加算"),"",X1009*VLOOKUP(N1009,【参考】数式用!$AD$2:$AH$37,MATCH(W1009,【参考】数式用!$K$4:$N$4,0)+1,0)),"")</f>
        <v/>
      </c>
      <c r="Z1009" s="992"/>
      <c r="AA1009" s="54"/>
      <c r="AB1009" s="464"/>
      <c r="AC1009" s="340" t="str">
        <f>IFERROR(IF(AND('別紙様式3-2（４・５月）'!O1011="",W1009&lt;&gt;"",W1009&lt;&gt;"―"),X1009,X1009*VLOOKUP(AG1009,【参考】数式用4!$EY$3:$GF$106,MATCH(N1009,【参考】数式用4!$EY$2:$GF$2,0))),"")</f>
        <v/>
      </c>
      <c r="AD1009" s="462" t="str">
        <f t="shared" si="30"/>
        <v/>
      </c>
      <c r="AE1009" s="420" t="str">
        <f t="shared" si="31"/>
        <v/>
      </c>
      <c r="AF1009" s="333" t="str">
        <f>IF(O1009="","",'別紙様式3-2（４・５月）'!O1011&amp;'別紙様式3-2（４・５月）'!P1011&amp;'別紙様式3-2（４・５月）'!Q1011&amp;"から"&amp;O1009)</f>
        <v/>
      </c>
      <c r="AG1009" s="333" t="str">
        <f>IF(OR(W1009="",W1009="―"),"",'別紙様式3-2（４・５月）'!O1011&amp;'別紙様式3-2（４・５月）'!P1011&amp;'別紙様式3-2（４・５月）'!Q1011&amp;"から"&amp;W1009)</f>
        <v/>
      </c>
      <c r="AH1009" s="306"/>
      <c r="AI1009" s="306"/>
      <c r="AJ1009" s="306"/>
      <c r="AK1009" s="306"/>
      <c r="AL1009" s="306"/>
      <c r="AM1009" s="306"/>
      <c r="AN1009" s="306"/>
      <c r="AO1009" s="306"/>
    </row>
    <row r="1010" spans="1:41" customFormat="1" ht="25" customHeight="1">
      <c r="A1010" s="334">
        <v>988</v>
      </c>
      <c r="B1010" s="909" t="str">
        <f>IF(基本情報入力シート!C1049="","",基本情報入力シート!C1049)</f>
        <v/>
      </c>
      <c r="C1010" s="909"/>
      <c r="D1010" s="909"/>
      <c r="E1010" s="909"/>
      <c r="F1010" s="909"/>
      <c r="G1010" s="909"/>
      <c r="H1010" s="909"/>
      <c r="I1010" s="909"/>
      <c r="J1010" s="325" t="str">
        <f>IF(基本情報入力シート!M1049="","",基本情報入力シート!M1049)</f>
        <v/>
      </c>
      <c r="K1010" s="325" t="str">
        <f>IF(基本情報入力シート!R1049="","",基本情報入力シート!R1049)</f>
        <v/>
      </c>
      <c r="L1010" s="325" t="str">
        <f>IF(基本情報入力シート!W1049="","",基本情報入力シート!W1049)</f>
        <v/>
      </c>
      <c r="M1010" s="335" t="str">
        <f>IF(基本情報入力シート!X1049="","",基本情報入力シート!X1049)</f>
        <v/>
      </c>
      <c r="N1010" s="339" t="str">
        <f>IF(基本情報入力シート!Y1049="","",基本情報入力シート!Y1049)</f>
        <v/>
      </c>
      <c r="O1010" s="44"/>
      <c r="P1010" s="1011"/>
      <c r="Q1010" s="1011"/>
      <c r="R1010" s="475" t="str">
        <f>IFERROR(IF(OR('別紙様式3-2（４・５月）'!Z1012="ベア加算",'別紙様式3-2（４・５月）'!R1012=""),"",P1010*VLOOKUP(N1010,【参考】数式用!$AD$2:$AH$37,MATCH(O1010,【参考】数式用!$K$4:$N$4,0)+1,0)),"")</f>
        <v/>
      </c>
      <c r="S1010" s="54"/>
      <c r="T1010" s="1011"/>
      <c r="U1010" s="1011"/>
      <c r="V1010" s="483" t="str">
        <f>IFERROR(IF(AND('別紙様式3-2（４・５月）'!O1012="",O1010&lt;&gt;""),P1010,P1010*VLOOKUP(AF1010,【参考】数式用4!$EY$3:$GF$106,MATCH(N1010,【参考】数式用4!$EY$2:$GF$2,0))),"")</f>
        <v/>
      </c>
      <c r="W1010" s="44"/>
      <c r="X1010" s="464"/>
      <c r="Y1010" s="992" t="str">
        <f>IFERROR(IF(OR('別紙様式3-2（４・５月）'!R1012="",'別紙様式3-2（４・５月）'!Z1012="ベア加算"),"",X1010*VLOOKUP(N1010,【参考】数式用!$AD$2:$AH$37,MATCH(W1010,【参考】数式用!$K$4:$N$4,0)+1,0)),"")</f>
        <v/>
      </c>
      <c r="Z1010" s="992"/>
      <c r="AA1010" s="54"/>
      <c r="AB1010" s="464"/>
      <c r="AC1010" s="340" t="str">
        <f>IFERROR(IF(AND('別紙様式3-2（４・５月）'!O1012="",W1010&lt;&gt;"",W1010&lt;&gt;"―"),X1010,X1010*VLOOKUP(AG1010,【参考】数式用4!$EY$3:$GF$106,MATCH(N1010,【参考】数式用4!$EY$2:$GF$2,0))),"")</f>
        <v/>
      </c>
      <c r="AD1010" s="462" t="str">
        <f t="shared" si="30"/>
        <v/>
      </c>
      <c r="AE1010" s="420" t="str">
        <f t="shared" si="31"/>
        <v/>
      </c>
      <c r="AF1010" s="333" t="str">
        <f>IF(O1010="","",'別紙様式3-2（４・５月）'!O1012&amp;'別紙様式3-2（４・５月）'!P1012&amp;'別紙様式3-2（４・５月）'!Q1012&amp;"から"&amp;O1010)</f>
        <v/>
      </c>
      <c r="AG1010" s="333" t="str">
        <f>IF(OR(W1010="",W1010="―"),"",'別紙様式3-2（４・５月）'!O1012&amp;'別紙様式3-2（４・５月）'!P1012&amp;'別紙様式3-2（４・５月）'!Q1012&amp;"から"&amp;W1010)</f>
        <v/>
      </c>
      <c r="AH1010" s="306"/>
      <c r="AI1010" s="306"/>
      <c r="AJ1010" s="306"/>
      <c r="AK1010" s="306"/>
      <c r="AL1010" s="306"/>
      <c r="AM1010" s="306"/>
      <c r="AN1010" s="306"/>
      <c r="AO1010" s="306"/>
    </row>
    <row r="1011" spans="1:41" customFormat="1" ht="25" customHeight="1">
      <c r="A1011" s="334">
        <v>989</v>
      </c>
      <c r="B1011" s="909" t="str">
        <f>IF(基本情報入力シート!C1050="","",基本情報入力シート!C1050)</f>
        <v/>
      </c>
      <c r="C1011" s="909"/>
      <c r="D1011" s="909"/>
      <c r="E1011" s="909"/>
      <c r="F1011" s="909"/>
      <c r="G1011" s="909"/>
      <c r="H1011" s="909"/>
      <c r="I1011" s="909"/>
      <c r="J1011" s="325" t="str">
        <f>IF(基本情報入力シート!M1050="","",基本情報入力シート!M1050)</f>
        <v/>
      </c>
      <c r="K1011" s="325" t="str">
        <f>IF(基本情報入力シート!R1050="","",基本情報入力シート!R1050)</f>
        <v/>
      </c>
      <c r="L1011" s="325" t="str">
        <f>IF(基本情報入力シート!W1050="","",基本情報入力シート!W1050)</f>
        <v/>
      </c>
      <c r="M1011" s="335" t="str">
        <f>IF(基本情報入力シート!X1050="","",基本情報入力シート!X1050)</f>
        <v/>
      </c>
      <c r="N1011" s="339" t="str">
        <f>IF(基本情報入力シート!Y1050="","",基本情報入力シート!Y1050)</f>
        <v/>
      </c>
      <c r="O1011" s="44"/>
      <c r="P1011" s="1011"/>
      <c r="Q1011" s="1011"/>
      <c r="R1011" s="475" t="str">
        <f>IFERROR(IF(OR('別紙様式3-2（４・５月）'!Z1013="ベア加算",'別紙様式3-2（４・５月）'!R1013=""),"",P1011*VLOOKUP(N1011,【参考】数式用!$AD$2:$AH$37,MATCH(O1011,【参考】数式用!$K$4:$N$4,0)+1,0)),"")</f>
        <v/>
      </c>
      <c r="S1011" s="54"/>
      <c r="T1011" s="1011"/>
      <c r="U1011" s="1011"/>
      <c r="V1011" s="483" t="str">
        <f>IFERROR(IF(AND('別紙様式3-2（４・５月）'!O1013="",O1011&lt;&gt;""),P1011,P1011*VLOOKUP(AF1011,【参考】数式用4!$EY$3:$GF$106,MATCH(N1011,【参考】数式用4!$EY$2:$GF$2,0))),"")</f>
        <v/>
      </c>
      <c r="W1011" s="44"/>
      <c r="X1011" s="464"/>
      <c r="Y1011" s="992" t="str">
        <f>IFERROR(IF(OR('別紙様式3-2（４・５月）'!R1013="",'別紙様式3-2（４・５月）'!Z1013="ベア加算"),"",X1011*VLOOKUP(N1011,【参考】数式用!$AD$2:$AH$37,MATCH(W1011,【参考】数式用!$K$4:$N$4,0)+1,0)),"")</f>
        <v/>
      </c>
      <c r="Z1011" s="992"/>
      <c r="AA1011" s="54"/>
      <c r="AB1011" s="464"/>
      <c r="AC1011" s="340" t="str">
        <f>IFERROR(IF(AND('別紙様式3-2（４・５月）'!O1013="",W1011&lt;&gt;"",W1011&lt;&gt;"―"),X1011,X1011*VLOOKUP(AG1011,【参考】数式用4!$EY$3:$GF$106,MATCH(N1011,【参考】数式用4!$EY$2:$GF$2,0))),"")</f>
        <v/>
      </c>
      <c r="AD1011" s="462" t="str">
        <f t="shared" si="30"/>
        <v/>
      </c>
      <c r="AE1011" s="420" t="str">
        <f t="shared" si="31"/>
        <v/>
      </c>
      <c r="AF1011" s="333" t="str">
        <f>IF(O1011="","",'別紙様式3-2（４・５月）'!O1013&amp;'別紙様式3-2（４・５月）'!P1013&amp;'別紙様式3-2（４・５月）'!Q1013&amp;"から"&amp;O1011)</f>
        <v/>
      </c>
      <c r="AG1011" s="333" t="str">
        <f>IF(OR(W1011="",W1011="―"),"",'別紙様式3-2（４・５月）'!O1013&amp;'別紙様式3-2（４・５月）'!P1013&amp;'別紙様式3-2（４・５月）'!Q1013&amp;"から"&amp;W1011)</f>
        <v/>
      </c>
      <c r="AH1011" s="306"/>
      <c r="AI1011" s="306"/>
      <c r="AJ1011" s="306"/>
      <c r="AK1011" s="306"/>
      <c r="AL1011" s="306"/>
      <c r="AM1011" s="306"/>
      <c r="AN1011" s="306"/>
      <c r="AO1011" s="306"/>
    </row>
    <row r="1012" spans="1:41" customFormat="1" ht="25" customHeight="1">
      <c r="A1012" s="334">
        <v>990</v>
      </c>
      <c r="B1012" s="909" t="str">
        <f>IF(基本情報入力シート!C1051="","",基本情報入力シート!C1051)</f>
        <v/>
      </c>
      <c r="C1012" s="909"/>
      <c r="D1012" s="909"/>
      <c r="E1012" s="909"/>
      <c r="F1012" s="909"/>
      <c r="G1012" s="909"/>
      <c r="H1012" s="909"/>
      <c r="I1012" s="909"/>
      <c r="J1012" s="325" t="str">
        <f>IF(基本情報入力シート!M1051="","",基本情報入力シート!M1051)</f>
        <v/>
      </c>
      <c r="K1012" s="325" t="str">
        <f>IF(基本情報入力シート!R1051="","",基本情報入力シート!R1051)</f>
        <v/>
      </c>
      <c r="L1012" s="325" t="str">
        <f>IF(基本情報入力シート!W1051="","",基本情報入力シート!W1051)</f>
        <v/>
      </c>
      <c r="M1012" s="335" t="str">
        <f>IF(基本情報入力シート!X1051="","",基本情報入力シート!X1051)</f>
        <v/>
      </c>
      <c r="N1012" s="339" t="str">
        <f>IF(基本情報入力シート!Y1051="","",基本情報入力シート!Y1051)</f>
        <v/>
      </c>
      <c r="O1012" s="44"/>
      <c r="P1012" s="1011"/>
      <c r="Q1012" s="1011"/>
      <c r="R1012" s="475" t="str">
        <f>IFERROR(IF(OR('別紙様式3-2（４・５月）'!Z1014="ベア加算",'別紙様式3-2（４・５月）'!R1014=""),"",P1012*VLOOKUP(N1012,【参考】数式用!$AD$2:$AH$37,MATCH(O1012,【参考】数式用!$K$4:$N$4,0)+1,0)),"")</f>
        <v/>
      </c>
      <c r="S1012" s="54"/>
      <c r="T1012" s="1011"/>
      <c r="U1012" s="1011"/>
      <c r="V1012" s="483" t="str">
        <f>IFERROR(IF(AND('別紙様式3-2（４・５月）'!O1014="",O1012&lt;&gt;""),P1012,P1012*VLOOKUP(AF1012,【参考】数式用4!$EY$3:$GF$106,MATCH(N1012,【参考】数式用4!$EY$2:$GF$2,0))),"")</f>
        <v/>
      </c>
      <c r="W1012" s="44"/>
      <c r="X1012" s="464"/>
      <c r="Y1012" s="992" t="str">
        <f>IFERROR(IF(OR('別紙様式3-2（４・５月）'!R1014="",'別紙様式3-2（４・５月）'!Z1014="ベア加算"),"",X1012*VLOOKUP(N1012,【参考】数式用!$AD$2:$AH$37,MATCH(W1012,【参考】数式用!$K$4:$N$4,0)+1,0)),"")</f>
        <v/>
      </c>
      <c r="Z1012" s="992"/>
      <c r="AA1012" s="54"/>
      <c r="AB1012" s="464"/>
      <c r="AC1012" s="340" t="str">
        <f>IFERROR(IF(AND('別紙様式3-2（４・５月）'!O1014="",W1012&lt;&gt;"",W1012&lt;&gt;"―"),X1012,X1012*VLOOKUP(AG1012,【参考】数式用4!$EY$3:$GF$106,MATCH(N1012,【参考】数式用4!$EY$2:$GF$2,0))),"")</f>
        <v/>
      </c>
      <c r="AD1012" s="462" t="str">
        <f t="shared" si="30"/>
        <v/>
      </c>
      <c r="AE1012" s="420" t="str">
        <f t="shared" si="31"/>
        <v/>
      </c>
      <c r="AF1012" s="333" t="str">
        <f>IF(O1012="","",'別紙様式3-2（４・５月）'!O1014&amp;'別紙様式3-2（４・５月）'!P1014&amp;'別紙様式3-2（４・５月）'!Q1014&amp;"から"&amp;O1012)</f>
        <v/>
      </c>
      <c r="AG1012" s="333" t="str">
        <f>IF(OR(W1012="",W1012="―"),"",'別紙様式3-2（４・５月）'!O1014&amp;'別紙様式3-2（４・５月）'!P1014&amp;'別紙様式3-2（４・５月）'!Q1014&amp;"から"&amp;W1012)</f>
        <v/>
      </c>
      <c r="AH1012" s="306"/>
      <c r="AI1012" s="306"/>
      <c r="AJ1012" s="306"/>
      <c r="AK1012" s="306"/>
      <c r="AL1012" s="306"/>
      <c r="AM1012" s="306"/>
      <c r="AN1012" s="306"/>
      <c r="AO1012" s="306"/>
    </row>
    <row r="1013" spans="1:41" customFormat="1" ht="25" customHeight="1">
      <c r="A1013" s="334">
        <v>991</v>
      </c>
      <c r="B1013" s="909" t="str">
        <f>IF(基本情報入力シート!C1052="","",基本情報入力シート!C1052)</f>
        <v/>
      </c>
      <c r="C1013" s="909"/>
      <c r="D1013" s="909"/>
      <c r="E1013" s="909"/>
      <c r="F1013" s="909"/>
      <c r="G1013" s="909"/>
      <c r="H1013" s="909"/>
      <c r="I1013" s="909"/>
      <c r="J1013" s="325" t="str">
        <f>IF(基本情報入力シート!M1052="","",基本情報入力シート!M1052)</f>
        <v/>
      </c>
      <c r="K1013" s="325" t="str">
        <f>IF(基本情報入力シート!R1052="","",基本情報入力シート!R1052)</f>
        <v/>
      </c>
      <c r="L1013" s="325" t="str">
        <f>IF(基本情報入力シート!W1052="","",基本情報入力シート!W1052)</f>
        <v/>
      </c>
      <c r="M1013" s="335" t="str">
        <f>IF(基本情報入力シート!X1052="","",基本情報入力シート!X1052)</f>
        <v/>
      </c>
      <c r="N1013" s="339" t="str">
        <f>IF(基本情報入力シート!Y1052="","",基本情報入力シート!Y1052)</f>
        <v/>
      </c>
      <c r="O1013" s="44"/>
      <c r="P1013" s="1011"/>
      <c r="Q1013" s="1011"/>
      <c r="R1013" s="475" t="str">
        <f>IFERROR(IF(OR('別紙様式3-2（４・５月）'!Z1015="ベア加算",'別紙様式3-2（４・５月）'!R1015=""),"",P1013*VLOOKUP(N1013,【参考】数式用!$AD$2:$AH$37,MATCH(O1013,【参考】数式用!$K$4:$N$4,0)+1,0)),"")</f>
        <v/>
      </c>
      <c r="S1013" s="54"/>
      <c r="T1013" s="1011"/>
      <c r="U1013" s="1011"/>
      <c r="V1013" s="483" t="str">
        <f>IFERROR(IF(AND('別紙様式3-2（４・５月）'!O1015="",O1013&lt;&gt;""),P1013,P1013*VLOOKUP(AF1013,【参考】数式用4!$EY$3:$GF$106,MATCH(N1013,【参考】数式用4!$EY$2:$GF$2,0))),"")</f>
        <v/>
      </c>
      <c r="W1013" s="44"/>
      <c r="X1013" s="464"/>
      <c r="Y1013" s="992" t="str">
        <f>IFERROR(IF(OR('別紙様式3-2（４・５月）'!R1015="",'別紙様式3-2（４・５月）'!Z1015="ベア加算"),"",X1013*VLOOKUP(N1013,【参考】数式用!$AD$2:$AH$37,MATCH(W1013,【参考】数式用!$K$4:$N$4,0)+1,0)),"")</f>
        <v/>
      </c>
      <c r="Z1013" s="992"/>
      <c r="AA1013" s="54"/>
      <c r="AB1013" s="464"/>
      <c r="AC1013" s="340" t="str">
        <f>IFERROR(IF(AND('別紙様式3-2（４・５月）'!O1015="",W1013&lt;&gt;"",W1013&lt;&gt;"―"),X1013,X1013*VLOOKUP(AG1013,【参考】数式用4!$EY$3:$GF$106,MATCH(N1013,【参考】数式用4!$EY$2:$GF$2,0))),"")</f>
        <v/>
      </c>
      <c r="AD1013" s="462" t="str">
        <f t="shared" si="30"/>
        <v/>
      </c>
      <c r="AE1013" s="420" t="str">
        <f t="shared" si="31"/>
        <v/>
      </c>
      <c r="AF1013" s="333" t="str">
        <f>IF(O1013="","",'別紙様式3-2（４・５月）'!O1015&amp;'別紙様式3-2（４・５月）'!P1015&amp;'別紙様式3-2（４・５月）'!Q1015&amp;"から"&amp;O1013)</f>
        <v/>
      </c>
      <c r="AG1013" s="333" t="str">
        <f>IF(OR(W1013="",W1013="―"),"",'別紙様式3-2（４・５月）'!O1015&amp;'別紙様式3-2（４・５月）'!P1015&amp;'別紙様式3-2（４・５月）'!Q1015&amp;"から"&amp;W1013)</f>
        <v/>
      </c>
      <c r="AH1013" s="306"/>
      <c r="AI1013" s="306"/>
      <c r="AJ1013" s="306"/>
      <c r="AK1013" s="306"/>
      <c r="AL1013" s="306"/>
      <c r="AM1013" s="306"/>
      <c r="AN1013" s="306"/>
      <c r="AO1013" s="306"/>
    </row>
    <row r="1014" spans="1:41" s="324" customFormat="1" ht="25" customHeight="1">
      <c r="A1014" s="469" t="s">
        <v>293</v>
      </c>
      <c r="B1014" s="909" t="str">
        <f>IF(基本情報入力シート!C1053="","",基本情報入力シート!C1053)</f>
        <v/>
      </c>
      <c r="C1014" s="909"/>
      <c r="D1014" s="909"/>
      <c r="E1014" s="909"/>
      <c r="F1014" s="909"/>
      <c r="G1014" s="909"/>
      <c r="H1014" s="909"/>
      <c r="I1014" s="909"/>
      <c r="J1014" s="325" t="str">
        <f>IF(基本情報入力シート!M1053="","",基本情報入力シート!M1053)</f>
        <v/>
      </c>
      <c r="K1014" s="325" t="str">
        <f>IF(基本情報入力シート!R1053="","",基本情報入力シート!R1053)</f>
        <v/>
      </c>
      <c r="L1014" s="325" t="str">
        <f>IF(基本情報入力シート!W1053="","",基本情報入力シート!W1053)</f>
        <v/>
      </c>
      <c r="M1014" s="335" t="str">
        <f>IF(基本情報入力シート!X1053="","",基本情報入力シート!X1053)</f>
        <v/>
      </c>
      <c r="N1014" s="339" t="str">
        <f>IF(基本情報入力シート!Y1053="","",基本情報入力シート!Y1053)</f>
        <v/>
      </c>
      <c r="O1014" s="44"/>
      <c r="P1014" s="1011"/>
      <c r="Q1014" s="1011"/>
      <c r="R1014" s="475" t="str">
        <f>IFERROR(IF(OR('別紙様式3-2（４・５月）'!Z1016="ベア加算",'別紙様式3-2（４・５月）'!R1016=""),"",P1014*VLOOKUP(N1014,【参考】数式用!$AD$2:$AH$37,MATCH(O1014,【参考】数式用!$K$4:$N$4,0)+1,0)),"")</f>
        <v/>
      </c>
      <c r="S1014" s="54"/>
      <c r="T1014" s="1011"/>
      <c r="U1014" s="1011"/>
      <c r="V1014" s="483" t="str">
        <f>IFERROR(IF(AND('別紙様式3-2（４・５月）'!O1016="",O1014&lt;&gt;""),P1014,P1014*VLOOKUP(AF1014,【参考】数式用4!$EY$3:$GF$106,MATCH(N1014,【参考】数式用4!$EY$2:$GF$2,0))),"")</f>
        <v/>
      </c>
      <c r="W1014" s="44"/>
      <c r="X1014" s="464"/>
      <c r="Y1014" s="992" t="str">
        <f>IFERROR(IF(OR('別紙様式3-2（４・５月）'!R1016="",'別紙様式3-2（４・５月）'!Z1016="ベア加算"),"",X1014*VLOOKUP(N1014,【参考】数式用!$AD$2:$AH$37,MATCH(W1014,【参考】数式用!$K$4:$N$4,0)+1,0)),"")</f>
        <v/>
      </c>
      <c r="Z1014" s="992"/>
      <c r="AA1014" s="54"/>
      <c r="AB1014" s="464"/>
      <c r="AC1014" s="340" t="str">
        <f>IFERROR(IF(AND('別紙様式3-2（４・５月）'!O1016="",W1014&lt;&gt;"",W1014&lt;&gt;"―"),X1014,X1014*VLOOKUP(AG1014,【参考】数式用4!$EY$3:$GF$106,MATCH(N1014,【参考】数式用4!$EY$2:$GF$2,0))),"")</f>
        <v/>
      </c>
      <c r="AD1014" s="462" t="str">
        <f t="shared" si="30"/>
        <v/>
      </c>
      <c r="AE1014" s="420" t="str">
        <f t="shared" si="31"/>
        <v/>
      </c>
      <c r="AF1014" s="419" t="str">
        <f>IF(O1014="","",'別紙様式3-2（４・５月）'!O1016&amp;'別紙様式3-2（４・５月）'!P1016&amp;'別紙様式3-2（４・５月）'!Q1016&amp;"から"&amp;O1014)</f>
        <v/>
      </c>
      <c r="AG1014" s="333" t="str">
        <f>IF(OR(W1014="",W1014="―"),"",'別紙様式3-2（４・５月）'!O1016&amp;'別紙様式3-2（４・５月）'!P1016&amp;'別紙様式3-2（４・５月）'!Q1016&amp;"から"&amp;W1014)</f>
        <v/>
      </c>
    </row>
    <row r="1015" spans="1:41" ht="25" customHeight="1">
      <c r="A1015" s="334">
        <v>992</v>
      </c>
      <c r="B1015" s="909" t="str">
        <f>IF(基本情報入力シート!C1054="","",基本情報入力シート!C1054)</f>
        <v/>
      </c>
      <c r="C1015" s="909"/>
      <c r="D1015" s="909"/>
      <c r="E1015" s="909"/>
      <c r="F1015" s="909"/>
      <c r="G1015" s="909"/>
      <c r="H1015" s="909"/>
      <c r="I1015" s="909"/>
      <c r="J1015" s="325" t="str">
        <f>IF(基本情報入力シート!M1054="","",基本情報入力シート!M1054)</f>
        <v/>
      </c>
      <c r="K1015" s="325" t="str">
        <f>IF(基本情報入力シート!R1054="","",基本情報入力シート!R1054)</f>
        <v/>
      </c>
      <c r="L1015" s="325" t="str">
        <f>IF(基本情報入力シート!W1054="","",基本情報入力シート!W1054)</f>
        <v/>
      </c>
      <c r="M1015" s="335" t="str">
        <f>IF(基本情報入力シート!X1054="","",基本情報入力シート!X1054)</f>
        <v/>
      </c>
      <c r="N1015" s="339" t="str">
        <f>IF(基本情報入力シート!Y1054="","",基本情報入力シート!Y1054)</f>
        <v/>
      </c>
      <c r="O1015" s="44"/>
      <c r="P1015" s="1011"/>
      <c r="Q1015" s="1011"/>
      <c r="R1015" s="475" t="str">
        <f>IFERROR(IF(OR('別紙様式3-2（４・５月）'!Z1017="ベア加算",'別紙様式3-2（４・５月）'!R1017=""),"",P1015*VLOOKUP(N1015,【参考】数式用!$AD$2:$AH$37,MATCH(O1015,【参考】数式用!$K$4:$N$4,0)+1,0)),"")</f>
        <v/>
      </c>
      <c r="S1015" s="54"/>
      <c r="T1015" s="1011"/>
      <c r="U1015" s="1011"/>
      <c r="V1015" s="483" t="str">
        <f>IFERROR(IF(AND('別紙様式3-2（４・５月）'!O1017="",O1015&lt;&gt;""),P1015,P1015*VLOOKUP(AF1015,【参考】数式用4!$EY$3:$GF$106,MATCH(N1015,【参考】数式用4!$EY$2:$GF$2,0))),"")</f>
        <v/>
      </c>
      <c r="W1015" s="44"/>
      <c r="X1015" s="464"/>
      <c r="Y1015" s="992" t="str">
        <f>IFERROR(IF(OR('別紙様式3-2（４・５月）'!R1017="",'別紙様式3-2（４・５月）'!Z1017="ベア加算"),"",X1015*VLOOKUP(N1015,【参考】数式用!$AD$2:$AH$37,MATCH(W1015,【参考】数式用!$K$4:$N$4,0)+1,0)),"")</f>
        <v/>
      </c>
      <c r="Z1015" s="992"/>
      <c r="AA1015" s="54"/>
      <c r="AB1015" s="464"/>
      <c r="AC1015" s="340" t="str">
        <f>IFERROR(IF(AND('別紙様式3-2（４・５月）'!O1017="",W1015&lt;&gt;"",W1015&lt;&gt;"―"),X1015,X1015*VLOOKUP(AG1015,【参考】数式用4!$EY$3:$GF$106,MATCH(N1015,【参考】数式用4!$EY$2:$GF$2,0))),"")</f>
        <v/>
      </c>
      <c r="AD1015" s="462" t="str">
        <f t="shared" si="30"/>
        <v/>
      </c>
      <c r="AE1015" s="420" t="str">
        <f t="shared" si="31"/>
        <v/>
      </c>
      <c r="AF1015" s="419" t="str">
        <f>IF(O1015="","",'別紙様式3-2（４・５月）'!O1017&amp;'別紙様式3-2（４・５月）'!P1017&amp;'別紙様式3-2（４・５月）'!Q1017&amp;"から"&amp;O1015)</f>
        <v/>
      </c>
      <c r="AG1015" s="333" t="str">
        <f>IF(OR(W1015="",W1015="―"),"",'別紙様式3-2（４・５月）'!O1017&amp;'別紙様式3-2（４・５月）'!P1017&amp;'別紙様式3-2（４・５月）'!Q1017&amp;"から"&amp;W1015)</f>
        <v/>
      </c>
    </row>
    <row r="1016" spans="1:41" ht="25" customHeight="1">
      <c r="A1016" s="334">
        <v>993</v>
      </c>
      <c r="B1016" s="909" t="str">
        <f>IF(基本情報入力シート!C1055="","",基本情報入力シート!C1055)</f>
        <v/>
      </c>
      <c r="C1016" s="909"/>
      <c r="D1016" s="909"/>
      <c r="E1016" s="909"/>
      <c r="F1016" s="909"/>
      <c r="G1016" s="909"/>
      <c r="H1016" s="909"/>
      <c r="I1016" s="909"/>
      <c r="J1016" s="325" t="str">
        <f>IF(基本情報入力シート!M1055="","",基本情報入力シート!M1055)</f>
        <v/>
      </c>
      <c r="K1016" s="325" t="str">
        <f>IF(基本情報入力シート!R1055="","",基本情報入力シート!R1055)</f>
        <v/>
      </c>
      <c r="L1016" s="325" t="str">
        <f>IF(基本情報入力シート!W1055="","",基本情報入力シート!W1055)</f>
        <v/>
      </c>
      <c r="M1016" s="335" t="str">
        <f>IF(基本情報入力シート!X1055="","",基本情報入力シート!X1055)</f>
        <v/>
      </c>
      <c r="N1016" s="339" t="str">
        <f>IF(基本情報入力シート!Y1055="","",基本情報入力シート!Y1055)</f>
        <v/>
      </c>
      <c r="O1016" s="44"/>
      <c r="P1016" s="1011"/>
      <c r="Q1016" s="1011"/>
      <c r="R1016" s="475" t="str">
        <f>IFERROR(IF(OR('別紙様式3-2（４・５月）'!Z1018="ベア加算",'別紙様式3-2（４・５月）'!R1018=""),"",P1016*VLOOKUP(N1016,【参考】数式用!$AD$2:$AH$37,MATCH(O1016,【参考】数式用!$K$4:$N$4,0)+1,0)),"")</f>
        <v/>
      </c>
      <c r="S1016" s="54"/>
      <c r="T1016" s="1011"/>
      <c r="U1016" s="1011"/>
      <c r="V1016" s="483" t="str">
        <f>IFERROR(IF(AND('別紙様式3-2（４・５月）'!O1018="",O1016&lt;&gt;""),P1016,P1016*VLOOKUP(AF1016,【参考】数式用4!$EY$3:$GF$106,MATCH(N1016,【参考】数式用4!$EY$2:$GF$2,0))),"")</f>
        <v/>
      </c>
      <c r="W1016" s="44"/>
      <c r="X1016" s="464"/>
      <c r="Y1016" s="992" t="str">
        <f>IFERROR(IF(OR('別紙様式3-2（４・５月）'!R1018="",'別紙様式3-2（４・５月）'!Z1018="ベア加算"),"",X1016*VLOOKUP(N1016,【参考】数式用!$AD$2:$AH$37,MATCH(W1016,【参考】数式用!$K$4:$N$4,0)+1,0)),"")</f>
        <v/>
      </c>
      <c r="Z1016" s="992"/>
      <c r="AA1016" s="54"/>
      <c r="AB1016" s="464"/>
      <c r="AC1016" s="340" t="str">
        <f>IFERROR(IF(AND('別紙様式3-2（４・５月）'!O1018="",W1016&lt;&gt;"",W1016&lt;&gt;"―"),X1016,X1016*VLOOKUP(AG1016,【参考】数式用4!$EY$3:$GF$106,MATCH(N1016,【参考】数式用4!$EY$2:$GF$2,0))),"")</f>
        <v/>
      </c>
      <c r="AD1016" s="462" t="str">
        <f t="shared" si="30"/>
        <v/>
      </c>
      <c r="AE1016" s="420" t="str">
        <f t="shared" si="31"/>
        <v/>
      </c>
      <c r="AF1016" s="419" t="str">
        <f>IF(O1016="","",'別紙様式3-2（４・５月）'!O1018&amp;'別紙様式3-2（４・５月）'!P1018&amp;'別紙様式3-2（４・５月）'!Q1018&amp;"から"&amp;O1016)</f>
        <v/>
      </c>
      <c r="AG1016" s="333" t="str">
        <f>IF(OR(W1016="",W1016="―"),"",'別紙様式3-2（４・５月）'!O1018&amp;'別紙様式3-2（４・５月）'!P1018&amp;'別紙様式3-2（４・５月）'!Q1018&amp;"から"&amp;W1016)</f>
        <v/>
      </c>
    </row>
    <row r="1017" spans="1:41" ht="25" customHeight="1">
      <c r="A1017" s="334">
        <v>994</v>
      </c>
      <c r="B1017" s="909" t="str">
        <f>IF(基本情報入力シート!C1056="","",基本情報入力シート!C1056)</f>
        <v/>
      </c>
      <c r="C1017" s="909"/>
      <c r="D1017" s="909"/>
      <c r="E1017" s="909"/>
      <c r="F1017" s="909"/>
      <c r="G1017" s="909"/>
      <c r="H1017" s="909"/>
      <c r="I1017" s="909"/>
      <c r="J1017" s="325" t="str">
        <f>IF(基本情報入力シート!M1056="","",基本情報入力シート!M1056)</f>
        <v/>
      </c>
      <c r="K1017" s="325" t="str">
        <f>IF(基本情報入力シート!R1056="","",基本情報入力シート!R1056)</f>
        <v/>
      </c>
      <c r="L1017" s="325" t="str">
        <f>IF(基本情報入力シート!W1056="","",基本情報入力シート!W1056)</f>
        <v/>
      </c>
      <c r="M1017" s="335" t="str">
        <f>IF(基本情報入力シート!X1056="","",基本情報入力シート!X1056)</f>
        <v/>
      </c>
      <c r="N1017" s="339" t="str">
        <f>IF(基本情報入力シート!Y1056="","",基本情報入力シート!Y1056)</f>
        <v/>
      </c>
      <c r="O1017" s="44"/>
      <c r="P1017" s="1011"/>
      <c r="Q1017" s="1011"/>
      <c r="R1017" s="475" t="str">
        <f>IFERROR(IF(OR('別紙様式3-2（４・５月）'!Z1019="ベア加算",'別紙様式3-2（４・５月）'!R1019=""),"",P1017*VLOOKUP(N1017,【参考】数式用!$AD$2:$AH$37,MATCH(O1017,【参考】数式用!$K$4:$N$4,0)+1,0)),"")</f>
        <v/>
      </c>
      <c r="S1017" s="54"/>
      <c r="T1017" s="1011"/>
      <c r="U1017" s="1011"/>
      <c r="V1017" s="483" t="str">
        <f>IFERROR(IF(AND('別紙様式3-2（４・５月）'!O1019="",O1017&lt;&gt;""),P1017,P1017*VLOOKUP(AF1017,【参考】数式用4!$EY$3:$GF$106,MATCH(N1017,【参考】数式用4!$EY$2:$GF$2,0))),"")</f>
        <v/>
      </c>
      <c r="W1017" s="44"/>
      <c r="X1017" s="464"/>
      <c r="Y1017" s="992" t="str">
        <f>IFERROR(IF(OR('別紙様式3-2（４・５月）'!R1019="",'別紙様式3-2（４・５月）'!Z1019="ベア加算"),"",X1017*VLOOKUP(N1017,【参考】数式用!$AD$2:$AH$37,MATCH(W1017,【参考】数式用!$K$4:$N$4,0)+1,0)),"")</f>
        <v/>
      </c>
      <c r="Z1017" s="992"/>
      <c r="AA1017" s="54"/>
      <c r="AB1017" s="464"/>
      <c r="AC1017" s="340" t="str">
        <f>IFERROR(IF(AND('別紙様式3-2（４・５月）'!O1019="",W1017&lt;&gt;"",W1017&lt;&gt;"―"),X1017,X1017*VLOOKUP(AG1017,【参考】数式用4!$EY$3:$GF$106,MATCH(N1017,【参考】数式用4!$EY$2:$GF$2,0))),"")</f>
        <v/>
      </c>
      <c r="AD1017" s="462" t="str">
        <f t="shared" si="30"/>
        <v/>
      </c>
      <c r="AE1017" s="420" t="str">
        <f t="shared" si="31"/>
        <v/>
      </c>
      <c r="AF1017" s="333" t="str">
        <f>IF(O1017="","",'別紙様式3-2（４・５月）'!O1019&amp;'別紙様式3-2（４・５月）'!P1019&amp;'別紙様式3-2（４・５月）'!Q1019&amp;"から"&amp;O1017)</f>
        <v/>
      </c>
      <c r="AG1017" s="333" t="str">
        <f>IF(OR(W1017="",W1017="―"),"",'別紙様式3-2（４・５月）'!O1019&amp;'別紙様式3-2（４・５月）'!P1019&amp;'別紙様式3-2（４・５月）'!Q1019&amp;"から"&amp;W1017)</f>
        <v/>
      </c>
    </row>
    <row r="1018" spans="1:41" ht="25" customHeight="1">
      <c r="A1018" s="334">
        <v>995</v>
      </c>
      <c r="B1018" s="909" t="str">
        <f>IF(基本情報入力シート!C1057="","",基本情報入力シート!C1057)</f>
        <v/>
      </c>
      <c r="C1018" s="909"/>
      <c r="D1018" s="909"/>
      <c r="E1018" s="909"/>
      <c r="F1018" s="909"/>
      <c r="G1018" s="909"/>
      <c r="H1018" s="909"/>
      <c r="I1018" s="909"/>
      <c r="J1018" s="325" t="str">
        <f>IF(基本情報入力シート!M1057="","",基本情報入力シート!M1057)</f>
        <v/>
      </c>
      <c r="K1018" s="325" t="str">
        <f>IF(基本情報入力シート!R1057="","",基本情報入力シート!R1057)</f>
        <v/>
      </c>
      <c r="L1018" s="325" t="str">
        <f>IF(基本情報入力シート!W1057="","",基本情報入力シート!W1057)</f>
        <v/>
      </c>
      <c r="M1018" s="335" t="str">
        <f>IF(基本情報入力シート!X1057="","",基本情報入力シート!X1057)</f>
        <v/>
      </c>
      <c r="N1018" s="339" t="str">
        <f>IF(基本情報入力シート!Y1057="","",基本情報入力シート!Y1057)</f>
        <v/>
      </c>
      <c r="O1018" s="44"/>
      <c r="P1018" s="1011"/>
      <c r="Q1018" s="1011"/>
      <c r="R1018" s="475" t="str">
        <f>IFERROR(IF(OR('別紙様式3-2（４・５月）'!Z1020="ベア加算",'別紙様式3-2（４・５月）'!R1020=""),"",P1018*VLOOKUP(N1018,【参考】数式用!$AD$2:$AH$37,MATCH(O1018,【参考】数式用!$K$4:$N$4,0)+1,0)),"")</f>
        <v/>
      </c>
      <c r="S1018" s="54"/>
      <c r="T1018" s="1011"/>
      <c r="U1018" s="1011"/>
      <c r="V1018" s="483" t="str">
        <f>IFERROR(IF(AND('別紙様式3-2（４・５月）'!O1020="",O1018&lt;&gt;""),P1018,P1018*VLOOKUP(AF1018,【参考】数式用4!$EY$3:$GF$106,MATCH(N1018,【参考】数式用4!$EY$2:$GF$2,0))),"")</f>
        <v/>
      </c>
      <c r="W1018" s="44"/>
      <c r="X1018" s="464"/>
      <c r="Y1018" s="992" t="str">
        <f>IFERROR(IF(OR('別紙様式3-2（４・５月）'!R1020="",'別紙様式3-2（４・５月）'!Z1020="ベア加算"),"",X1018*VLOOKUP(N1018,【参考】数式用!$AD$2:$AH$37,MATCH(W1018,【参考】数式用!$K$4:$N$4,0)+1,0)),"")</f>
        <v/>
      </c>
      <c r="Z1018" s="992"/>
      <c r="AA1018" s="54"/>
      <c r="AB1018" s="464"/>
      <c r="AC1018" s="340" t="str">
        <f>IFERROR(IF(AND('別紙様式3-2（４・５月）'!O1020="",W1018&lt;&gt;"",W1018&lt;&gt;"―"),X1018,X1018*VLOOKUP(AG1018,【参考】数式用4!$EY$3:$GF$106,MATCH(N1018,【参考】数式用4!$EY$2:$GF$2,0))),"")</f>
        <v/>
      </c>
      <c r="AD1018" s="462" t="str">
        <f t="shared" si="30"/>
        <v/>
      </c>
      <c r="AE1018" s="420" t="str">
        <f t="shared" si="31"/>
        <v/>
      </c>
      <c r="AF1018" s="333" t="str">
        <f>IF(O1018="","",'別紙様式3-2（４・５月）'!O1020&amp;'別紙様式3-2（４・５月）'!P1020&amp;'別紙様式3-2（４・５月）'!Q1020&amp;"から"&amp;O1018)</f>
        <v/>
      </c>
      <c r="AG1018" s="333" t="str">
        <f>IF(OR(W1018="",W1018="―"),"",'別紙様式3-2（４・５月）'!O1020&amp;'別紙様式3-2（４・５月）'!P1020&amp;'別紙様式3-2（４・５月）'!Q1020&amp;"から"&amp;W1018)</f>
        <v/>
      </c>
    </row>
    <row r="1019" spans="1:41" ht="25" customHeight="1">
      <c r="A1019" s="334">
        <v>996</v>
      </c>
      <c r="B1019" s="909" t="str">
        <f>IF(基本情報入力シート!C1058="","",基本情報入力シート!C1058)</f>
        <v/>
      </c>
      <c r="C1019" s="909"/>
      <c r="D1019" s="909"/>
      <c r="E1019" s="909"/>
      <c r="F1019" s="909"/>
      <c r="G1019" s="909"/>
      <c r="H1019" s="909"/>
      <c r="I1019" s="909"/>
      <c r="J1019" s="325" t="str">
        <f>IF(基本情報入力シート!M1058="","",基本情報入力シート!M1058)</f>
        <v/>
      </c>
      <c r="K1019" s="325" t="str">
        <f>IF(基本情報入力シート!R1058="","",基本情報入力シート!R1058)</f>
        <v/>
      </c>
      <c r="L1019" s="325" t="str">
        <f>IF(基本情報入力シート!W1058="","",基本情報入力シート!W1058)</f>
        <v/>
      </c>
      <c r="M1019" s="335" t="str">
        <f>IF(基本情報入力シート!X1058="","",基本情報入力シート!X1058)</f>
        <v/>
      </c>
      <c r="N1019" s="339" t="str">
        <f>IF(基本情報入力シート!Y1058="","",基本情報入力シート!Y1058)</f>
        <v/>
      </c>
      <c r="O1019" s="44"/>
      <c r="P1019" s="1011"/>
      <c r="Q1019" s="1011"/>
      <c r="R1019" s="475" t="str">
        <f>IFERROR(IF(OR('別紙様式3-2（４・５月）'!Z1021="ベア加算",'別紙様式3-2（４・５月）'!R1021=""),"",P1019*VLOOKUP(N1019,【参考】数式用!$AD$2:$AH$37,MATCH(O1019,【参考】数式用!$K$4:$N$4,0)+1,0)),"")</f>
        <v/>
      </c>
      <c r="S1019" s="54"/>
      <c r="T1019" s="1011"/>
      <c r="U1019" s="1011"/>
      <c r="V1019" s="483" t="str">
        <f>IFERROR(IF(AND('別紙様式3-2（４・５月）'!O1021="",O1019&lt;&gt;""),P1019,P1019*VLOOKUP(AF1019,【参考】数式用4!$EY$3:$GF$106,MATCH(N1019,【参考】数式用4!$EY$2:$GF$2,0))),"")</f>
        <v/>
      </c>
      <c r="W1019" s="44"/>
      <c r="X1019" s="464"/>
      <c r="Y1019" s="992" t="str">
        <f>IFERROR(IF(OR('別紙様式3-2（４・５月）'!R1021="",'別紙様式3-2（４・５月）'!Z1021="ベア加算"),"",X1019*VLOOKUP(N1019,【参考】数式用!$AD$2:$AH$37,MATCH(W1019,【参考】数式用!$K$4:$N$4,0)+1,0)),"")</f>
        <v/>
      </c>
      <c r="Z1019" s="992"/>
      <c r="AA1019" s="54"/>
      <c r="AB1019" s="464"/>
      <c r="AC1019" s="340" t="str">
        <f>IFERROR(IF(AND('別紙様式3-2（４・５月）'!O1021="",W1019&lt;&gt;"",W1019&lt;&gt;"―"),X1019,X1019*VLOOKUP(AG1019,【参考】数式用4!$EY$3:$GF$106,MATCH(N1019,【参考】数式用4!$EY$2:$GF$2,0))),"")</f>
        <v/>
      </c>
      <c r="AD1019" s="462" t="str">
        <f t="shared" si="30"/>
        <v/>
      </c>
      <c r="AE1019" s="420" t="str">
        <f t="shared" si="31"/>
        <v/>
      </c>
      <c r="AF1019" s="333" t="str">
        <f>IF(O1019="","",'別紙様式3-2（４・５月）'!O1021&amp;'別紙様式3-2（４・５月）'!P1021&amp;'別紙様式3-2（４・５月）'!Q1021&amp;"から"&amp;O1019)</f>
        <v/>
      </c>
      <c r="AG1019" s="333" t="str">
        <f>IF(OR(W1019="",W1019="―"),"",'別紙様式3-2（４・５月）'!O1021&amp;'別紙様式3-2（４・５月）'!P1021&amp;'別紙様式3-2（４・５月）'!Q1021&amp;"から"&amp;W1019)</f>
        <v/>
      </c>
    </row>
    <row r="1020" spans="1:41" ht="25" customHeight="1">
      <c r="A1020" s="334">
        <v>997</v>
      </c>
      <c r="B1020" s="909" t="str">
        <f>IF(基本情報入力シート!C1059="","",基本情報入力シート!C1059)</f>
        <v/>
      </c>
      <c r="C1020" s="909"/>
      <c r="D1020" s="909"/>
      <c r="E1020" s="909"/>
      <c r="F1020" s="909"/>
      <c r="G1020" s="909"/>
      <c r="H1020" s="909"/>
      <c r="I1020" s="909"/>
      <c r="J1020" s="325" t="str">
        <f>IF(基本情報入力シート!M1059="","",基本情報入力シート!M1059)</f>
        <v/>
      </c>
      <c r="K1020" s="325" t="str">
        <f>IF(基本情報入力シート!R1059="","",基本情報入力シート!R1059)</f>
        <v/>
      </c>
      <c r="L1020" s="325" t="str">
        <f>IF(基本情報入力シート!W1059="","",基本情報入力シート!W1059)</f>
        <v/>
      </c>
      <c r="M1020" s="335" t="str">
        <f>IF(基本情報入力シート!X1059="","",基本情報入力シート!X1059)</f>
        <v/>
      </c>
      <c r="N1020" s="339" t="str">
        <f>IF(基本情報入力シート!Y1059="","",基本情報入力シート!Y1059)</f>
        <v/>
      </c>
      <c r="O1020" s="44"/>
      <c r="P1020" s="1011"/>
      <c r="Q1020" s="1011"/>
      <c r="R1020" s="475" t="str">
        <f>IFERROR(IF(OR('別紙様式3-2（４・５月）'!Z1022="ベア加算",'別紙様式3-2（４・５月）'!R1022=""),"",P1020*VLOOKUP(N1020,【参考】数式用!$AD$2:$AH$37,MATCH(O1020,【参考】数式用!$K$4:$N$4,0)+1,0)),"")</f>
        <v/>
      </c>
      <c r="S1020" s="54"/>
      <c r="T1020" s="1011"/>
      <c r="U1020" s="1011"/>
      <c r="V1020" s="483" t="str">
        <f>IFERROR(IF(AND('別紙様式3-2（４・５月）'!O1022="",O1020&lt;&gt;""),P1020,P1020*VLOOKUP(AF1020,【参考】数式用4!$EY$3:$GF$106,MATCH(N1020,【参考】数式用4!$EY$2:$GF$2,0))),"")</f>
        <v/>
      </c>
      <c r="W1020" s="44"/>
      <c r="X1020" s="464"/>
      <c r="Y1020" s="992" t="str">
        <f>IFERROR(IF(OR('別紙様式3-2（４・５月）'!R1022="",'別紙様式3-2（４・５月）'!Z1022="ベア加算"),"",X1020*VLOOKUP(N1020,【参考】数式用!$AD$2:$AH$37,MATCH(W1020,【参考】数式用!$K$4:$N$4,0)+1,0)),"")</f>
        <v/>
      </c>
      <c r="Z1020" s="992"/>
      <c r="AA1020" s="54"/>
      <c r="AB1020" s="464"/>
      <c r="AC1020" s="340" t="str">
        <f>IFERROR(IF(AND('別紙様式3-2（４・５月）'!O1022="",W1020&lt;&gt;"",W1020&lt;&gt;"―"),X1020,X1020*VLOOKUP(AG1020,【参考】数式用4!$EY$3:$GF$106,MATCH(N1020,【参考】数式用4!$EY$2:$GF$2,0))),"")</f>
        <v/>
      </c>
      <c r="AD1020" s="462" t="str">
        <f t="shared" si="30"/>
        <v/>
      </c>
      <c r="AE1020" s="420" t="str">
        <f t="shared" si="31"/>
        <v/>
      </c>
      <c r="AF1020" s="333" t="str">
        <f>IF(O1020="","",'別紙様式3-2（４・５月）'!O1022&amp;'別紙様式3-2（４・５月）'!P1022&amp;'別紙様式3-2（４・５月）'!Q1022&amp;"から"&amp;O1020)</f>
        <v/>
      </c>
      <c r="AG1020" s="333" t="str">
        <f>IF(OR(W1020="",W1020="―"),"",'別紙様式3-2（４・５月）'!O1022&amp;'別紙様式3-2（４・５月）'!P1022&amp;'別紙様式3-2（４・５月）'!Q1022&amp;"から"&amp;W1020)</f>
        <v/>
      </c>
    </row>
    <row r="1021" spans="1:41" ht="25" customHeight="1">
      <c r="A1021" s="334">
        <v>998</v>
      </c>
      <c r="B1021" s="909" t="str">
        <f>IF(基本情報入力シート!C1060="","",基本情報入力シート!C1060)</f>
        <v/>
      </c>
      <c r="C1021" s="909"/>
      <c r="D1021" s="909"/>
      <c r="E1021" s="909"/>
      <c r="F1021" s="909"/>
      <c r="G1021" s="909"/>
      <c r="H1021" s="909"/>
      <c r="I1021" s="909"/>
      <c r="J1021" s="325" t="str">
        <f>IF(基本情報入力シート!M1060="","",基本情報入力シート!M1060)</f>
        <v/>
      </c>
      <c r="K1021" s="325" t="str">
        <f>IF(基本情報入力シート!R1060="","",基本情報入力シート!R1060)</f>
        <v/>
      </c>
      <c r="L1021" s="325" t="str">
        <f>IF(基本情報入力シート!W1060="","",基本情報入力シート!W1060)</f>
        <v/>
      </c>
      <c r="M1021" s="335" t="str">
        <f>IF(基本情報入力シート!X1060="","",基本情報入力シート!X1060)</f>
        <v/>
      </c>
      <c r="N1021" s="339" t="str">
        <f>IF(基本情報入力シート!Y1060="","",基本情報入力シート!Y1060)</f>
        <v/>
      </c>
      <c r="O1021" s="44"/>
      <c r="P1021" s="1011"/>
      <c r="Q1021" s="1011"/>
      <c r="R1021" s="475" t="str">
        <f>IFERROR(IF(OR('別紙様式3-2（４・５月）'!Z1023="ベア加算",'別紙様式3-2（４・５月）'!R1023=""),"",P1021*VLOOKUP(N1021,【参考】数式用!$AD$2:$AH$37,MATCH(O1021,【参考】数式用!$K$4:$N$4,0)+1,0)),"")</f>
        <v/>
      </c>
      <c r="S1021" s="54"/>
      <c r="T1021" s="1011"/>
      <c r="U1021" s="1011"/>
      <c r="V1021" s="483" t="str">
        <f>IFERROR(IF(AND('別紙様式3-2（４・５月）'!O1023="",O1021&lt;&gt;""),P1021,P1021*VLOOKUP(AF1021,【参考】数式用4!$EY$3:$GF$106,MATCH(N1021,【参考】数式用4!$EY$2:$GF$2,0))),"")</f>
        <v/>
      </c>
      <c r="W1021" s="44"/>
      <c r="X1021" s="464"/>
      <c r="Y1021" s="992" t="str">
        <f>IFERROR(IF(OR('別紙様式3-2（４・５月）'!R1023="",'別紙様式3-2（４・５月）'!Z1023="ベア加算"),"",X1021*VLOOKUP(N1021,【参考】数式用!$AD$2:$AH$37,MATCH(W1021,【参考】数式用!$K$4:$N$4,0)+1,0)),"")</f>
        <v/>
      </c>
      <c r="Z1021" s="992"/>
      <c r="AA1021" s="54"/>
      <c r="AB1021" s="464"/>
      <c r="AC1021" s="340" t="str">
        <f>IFERROR(IF(AND('別紙様式3-2（４・５月）'!O1023="",W1021&lt;&gt;"",W1021&lt;&gt;"―"),X1021,X1021*VLOOKUP(AG1021,【参考】数式用4!$EY$3:$GF$106,MATCH(N1021,【参考】数式用4!$EY$2:$GF$2,0))),"")</f>
        <v/>
      </c>
      <c r="AD1021" s="462" t="str">
        <f t="shared" si="30"/>
        <v/>
      </c>
      <c r="AE1021" s="420" t="str">
        <f t="shared" si="31"/>
        <v/>
      </c>
      <c r="AF1021" s="333" t="str">
        <f>IF(O1021="","",'別紙様式3-2（４・５月）'!O1023&amp;'別紙様式3-2（４・５月）'!P1023&amp;'別紙様式3-2（４・５月）'!Q1023&amp;"から"&amp;O1021)</f>
        <v/>
      </c>
      <c r="AG1021" s="333" t="str">
        <f>IF(OR(W1021="",W1021="―"),"",'別紙様式3-2（４・５月）'!O1023&amp;'別紙様式3-2（４・５月）'!P1023&amp;'別紙様式3-2（４・５月）'!Q1023&amp;"から"&amp;W1021)</f>
        <v/>
      </c>
    </row>
    <row r="1022" spans="1:41" ht="25" customHeight="1">
      <c r="A1022" s="334">
        <v>999</v>
      </c>
      <c r="B1022" s="909" t="str">
        <f>IF(基本情報入力シート!C1061="","",基本情報入力シート!C1061)</f>
        <v/>
      </c>
      <c r="C1022" s="909"/>
      <c r="D1022" s="909"/>
      <c r="E1022" s="909"/>
      <c r="F1022" s="909"/>
      <c r="G1022" s="909"/>
      <c r="H1022" s="909"/>
      <c r="I1022" s="909"/>
      <c r="J1022" s="325" t="str">
        <f>IF(基本情報入力シート!M1061="","",基本情報入力シート!M1061)</f>
        <v/>
      </c>
      <c r="K1022" s="325" t="str">
        <f>IF(基本情報入力シート!R1061="","",基本情報入力シート!R1061)</f>
        <v/>
      </c>
      <c r="L1022" s="325" t="str">
        <f>IF(基本情報入力シート!W1061="","",基本情報入力シート!W1061)</f>
        <v/>
      </c>
      <c r="M1022" s="335" t="str">
        <f>IF(基本情報入力シート!X1061="","",基本情報入力シート!X1061)</f>
        <v/>
      </c>
      <c r="N1022" s="339" t="str">
        <f>IF(基本情報入力シート!Y1061="","",基本情報入力シート!Y1061)</f>
        <v/>
      </c>
      <c r="O1022" s="44"/>
      <c r="P1022" s="1011"/>
      <c r="Q1022" s="1011"/>
      <c r="R1022" s="475" t="str">
        <f>IFERROR(IF(OR('別紙様式3-2（４・５月）'!Z1024="ベア加算",'別紙様式3-2（４・５月）'!R1024=""),"",P1022*VLOOKUP(N1022,【参考】数式用!$AD$2:$AH$37,MATCH(O1022,【参考】数式用!$K$4:$N$4,0)+1,0)),"")</f>
        <v/>
      </c>
      <c r="S1022" s="54"/>
      <c r="T1022" s="1011"/>
      <c r="U1022" s="1011"/>
      <c r="V1022" s="483" t="str">
        <f>IFERROR(IF(AND('別紙様式3-2（４・５月）'!O1024="",O1022&lt;&gt;""),P1022,P1022*VLOOKUP(AF1022,【参考】数式用4!$EY$3:$GF$106,MATCH(N1022,【参考】数式用4!$EY$2:$GF$2,0))),"")</f>
        <v/>
      </c>
      <c r="W1022" s="44"/>
      <c r="X1022" s="464"/>
      <c r="Y1022" s="992" t="str">
        <f>IFERROR(IF(OR('別紙様式3-2（４・５月）'!R1024="",'別紙様式3-2（４・５月）'!Z1024="ベア加算"),"",X1022*VLOOKUP(N1022,【参考】数式用!$AD$2:$AH$37,MATCH(W1022,【参考】数式用!$K$4:$N$4,0)+1,0)),"")</f>
        <v/>
      </c>
      <c r="Z1022" s="992"/>
      <c r="AA1022" s="54"/>
      <c r="AB1022" s="464"/>
      <c r="AC1022" s="340" t="str">
        <f>IFERROR(IF(AND('別紙様式3-2（４・５月）'!O1024="",W1022&lt;&gt;"",W1022&lt;&gt;"―"),X1022,X1022*VLOOKUP(AG1022,【参考】数式用4!$EY$3:$GF$106,MATCH(N1022,【参考】数式用4!$EY$2:$GF$2,0))),"")</f>
        <v/>
      </c>
      <c r="AD1022" s="462" t="str">
        <f t="shared" si="30"/>
        <v/>
      </c>
      <c r="AE1022" s="420" t="str">
        <f t="shared" si="31"/>
        <v/>
      </c>
      <c r="AF1022" s="333" t="str">
        <f>IF(O1022="","",'別紙様式3-2（４・５月）'!O1024&amp;'別紙様式3-2（４・５月）'!P1024&amp;'別紙様式3-2（４・５月）'!Q1024&amp;"から"&amp;O1022)</f>
        <v/>
      </c>
      <c r="AG1022" s="333" t="str">
        <f>IF(OR(W1022="",W1022="―"),"",'別紙様式3-2（４・５月）'!O1024&amp;'別紙様式3-2（４・５月）'!P1024&amp;'別紙様式3-2（４・５月）'!Q1024&amp;"から"&amp;W1022)</f>
        <v/>
      </c>
    </row>
    <row r="1023" spans="1:41" ht="25" customHeight="1">
      <c r="A1023" s="334">
        <v>1000</v>
      </c>
      <c r="B1023" s="909" t="str">
        <f>IF(基本情報入力シート!C1062="","",基本情報入力シート!C1062)</f>
        <v/>
      </c>
      <c r="C1023" s="909"/>
      <c r="D1023" s="909"/>
      <c r="E1023" s="909"/>
      <c r="F1023" s="909"/>
      <c r="G1023" s="909"/>
      <c r="H1023" s="909"/>
      <c r="I1023" s="909"/>
      <c r="J1023" s="325" t="str">
        <f>IF(基本情報入力シート!M1062="","",基本情報入力シート!M1062)</f>
        <v/>
      </c>
      <c r="K1023" s="325" t="str">
        <f>IF(基本情報入力シート!R1062="","",基本情報入力シート!R1062)</f>
        <v/>
      </c>
      <c r="L1023" s="325" t="str">
        <f>IF(基本情報入力シート!W1062="","",基本情報入力シート!W1062)</f>
        <v/>
      </c>
      <c r="M1023" s="335" t="str">
        <f>IF(基本情報入力シート!X1062="","",基本情報入力シート!X1062)</f>
        <v/>
      </c>
      <c r="N1023" s="339" t="str">
        <f>IF(基本情報入力シート!Y1062="","",基本情報入力シート!Y1062)</f>
        <v/>
      </c>
      <c r="O1023" s="44"/>
      <c r="P1023" s="1011"/>
      <c r="Q1023" s="1011"/>
      <c r="R1023" s="475" t="str">
        <f>IFERROR(IF(OR('別紙様式3-2（４・５月）'!Z1025="ベア加算",'別紙様式3-2（４・５月）'!R1025=""),"",P1023*VLOOKUP(N1023,【参考】数式用!$AD$2:$AH$37,MATCH(O1023,【参考】数式用!$K$4:$N$4,0)+1,0)),"")</f>
        <v/>
      </c>
      <c r="S1023" s="54"/>
      <c r="T1023" s="1011"/>
      <c r="U1023" s="1011"/>
      <c r="V1023" s="483" t="str">
        <f>IFERROR(IF(AND('別紙様式3-2（４・５月）'!O1025="",O1023&lt;&gt;""),P1023,P1023*VLOOKUP(AF1023,【参考】数式用4!$EY$3:$GF$106,MATCH(N1023,【参考】数式用4!$EY$2:$GF$2,0))),"")</f>
        <v/>
      </c>
      <c r="W1023" s="44"/>
      <c r="X1023" s="464"/>
      <c r="Y1023" s="992" t="str">
        <f>IFERROR(IF(OR('別紙様式3-2（４・５月）'!R1025="",'別紙様式3-2（４・５月）'!Z1025="ベア加算"),"",X1023*VLOOKUP(N1023,【参考】数式用!$AD$2:$AH$37,MATCH(W1023,【参考】数式用!$K$4:$N$4,0)+1,0)),"")</f>
        <v/>
      </c>
      <c r="Z1023" s="992"/>
      <c r="AA1023" s="54"/>
      <c r="AB1023" s="464"/>
      <c r="AC1023" s="340" t="str">
        <f>IFERROR(IF(AND('別紙様式3-2（４・５月）'!O1025="",W1023&lt;&gt;"",W1023&lt;&gt;"―"),X1023,X1023*VLOOKUP(AG1023,【参考】数式用4!$EY$3:$GF$106,MATCH(N1023,【参考】数式用4!$EY$2:$GF$2,0))),"")</f>
        <v/>
      </c>
      <c r="AD1023" s="462" t="str">
        <f t="shared" si="30"/>
        <v/>
      </c>
      <c r="AE1023" s="420" t="str">
        <f t="shared" si="31"/>
        <v/>
      </c>
      <c r="AF1023" s="333" t="str">
        <f>IF(O1023="","",'別紙様式3-2（４・５月）'!O1025&amp;'別紙様式3-2（４・５月）'!P1025&amp;'別紙様式3-2（４・５月）'!Q1025&amp;"から"&amp;O1023)</f>
        <v/>
      </c>
      <c r="AG1023" s="333" t="str">
        <f>IF(OR(W1023="",W1023="―"),"",'別紙様式3-2（４・５月）'!O1025&amp;'別紙様式3-2（４・５月）'!P1025&amp;'別紙様式3-2（４・５月）'!Q1025&amp;"から"&amp;W1023)</f>
        <v/>
      </c>
    </row>
    <row r="1024" spans="1:41" ht="25" customHeight="1">
      <c r="A1024" s="334">
        <v>1001</v>
      </c>
      <c r="B1024" s="909" t="str">
        <f>IF(基本情報入力シート!C1063="","",基本情報入力シート!C1063)</f>
        <v/>
      </c>
      <c r="C1024" s="909"/>
      <c r="D1024" s="909"/>
      <c r="E1024" s="909"/>
      <c r="F1024" s="909"/>
      <c r="G1024" s="909"/>
      <c r="H1024" s="909"/>
      <c r="I1024" s="909"/>
      <c r="J1024" s="325" t="str">
        <f>IF(基本情報入力シート!M1063="","",基本情報入力シート!M1063)</f>
        <v/>
      </c>
      <c r="K1024" s="325" t="str">
        <f>IF(基本情報入力シート!R1063="","",基本情報入力シート!R1063)</f>
        <v/>
      </c>
      <c r="L1024" s="325" t="str">
        <f>IF(基本情報入力シート!W1063="","",基本情報入力シート!W1063)</f>
        <v/>
      </c>
      <c r="M1024" s="335" t="str">
        <f>IF(基本情報入力シート!X1063="","",基本情報入力シート!X1063)</f>
        <v/>
      </c>
      <c r="N1024" s="339" t="str">
        <f>IF(基本情報入力シート!Y1063="","",基本情報入力シート!Y1063)</f>
        <v/>
      </c>
      <c r="O1024" s="44"/>
      <c r="P1024" s="1011"/>
      <c r="Q1024" s="1011"/>
      <c r="R1024" s="475" t="str">
        <f>IFERROR(IF(OR('別紙様式3-2（４・５月）'!Z1026="ベア加算",'別紙様式3-2（４・５月）'!R1026=""),"",P1024*VLOOKUP(N1024,【参考】数式用!$AD$2:$AH$37,MATCH(O1024,【参考】数式用!$K$4:$N$4,0)+1,0)),"")</f>
        <v/>
      </c>
      <c r="S1024" s="54"/>
      <c r="T1024" s="1011"/>
      <c r="U1024" s="1011"/>
      <c r="V1024" s="483" t="str">
        <f>IFERROR(IF(AND('別紙様式3-2（４・５月）'!O1026="",O1024&lt;&gt;""),P1024,P1024*VLOOKUP(AF1024,【参考】数式用4!$EY$3:$GF$106,MATCH(N1024,【参考】数式用4!$EY$2:$GF$2,0))),"")</f>
        <v/>
      </c>
      <c r="W1024" s="44"/>
      <c r="X1024" s="464"/>
      <c r="Y1024" s="992" t="str">
        <f>IFERROR(IF(OR('別紙様式3-2（４・５月）'!R1026="",'別紙様式3-2（４・５月）'!Z1026="ベア加算"),"",X1024*VLOOKUP(N1024,【参考】数式用!$AD$2:$AH$37,MATCH(W1024,【参考】数式用!$K$4:$N$4,0)+1,0)),"")</f>
        <v/>
      </c>
      <c r="Z1024" s="992"/>
      <c r="AA1024" s="54"/>
      <c r="AB1024" s="464"/>
      <c r="AC1024" s="340" t="str">
        <f>IFERROR(IF(AND('別紙様式3-2（４・５月）'!O1026="",W1024&lt;&gt;"",W1024&lt;&gt;"―"),X1024,X1024*VLOOKUP(AG1024,【参考】数式用4!$EY$3:$GF$106,MATCH(N1024,【参考】数式用4!$EY$2:$GF$2,0))),"")</f>
        <v/>
      </c>
      <c r="AD1024" s="462" t="str">
        <f t="shared" si="30"/>
        <v/>
      </c>
      <c r="AE1024" s="420" t="str">
        <f t="shared" si="31"/>
        <v/>
      </c>
      <c r="AF1024" s="333" t="str">
        <f>IF(O1024="","",'別紙様式3-2（４・５月）'!O1026&amp;'別紙様式3-2（４・５月）'!P1026&amp;'別紙様式3-2（４・５月）'!Q1026&amp;"から"&amp;O1024)</f>
        <v/>
      </c>
      <c r="AG1024" s="333" t="str">
        <f>IF(OR(W1024="",W1024="―"),"",'別紙様式3-2（４・５月）'!O1026&amp;'別紙様式3-2（４・５月）'!P1026&amp;'別紙様式3-2（４・５月）'!Q1026&amp;"から"&amp;W1024)</f>
        <v/>
      </c>
    </row>
    <row r="1025" spans="1:41" ht="25" customHeight="1">
      <c r="A1025" s="334">
        <v>1002</v>
      </c>
      <c r="B1025" s="909" t="str">
        <f>IF(基本情報入力シート!C1064="","",基本情報入力シート!C1064)</f>
        <v/>
      </c>
      <c r="C1025" s="909"/>
      <c r="D1025" s="909"/>
      <c r="E1025" s="909"/>
      <c r="F1025" s="909"/>
      <c r="G1025" s="909"/>
      <c r="H1025" s="909"/>
      <c r="I1025" s="909"/>
      <c r="J1025" s="325" t="str">
        <f>IF(基本情報入力シート!M1064="","",基本情報入力シート!M1064)</f>
        <v/>
      </c>
      <c r="K1025" s="325" t="str">
        <f>IF(基本情報入力シート!R1064="","",基本情報入力シート!R1064)</f>
        <v/>
      </c>
      <c r="L1025" s="325" t="str">
        <f>IF(基本情報入力シート!W1064="","",基本情報入力シート!W1064)</f>
        <v/>
      </c>
      <c r="M1025" s="335" t="str">
        <f>IF(基本情報入力シート!X1064="","",基本情報入力シート!X1064)</f>
        <v/>
      </c>
      <c r="N1025" s="339" t="str">
        <f>IF(基本情報入力シート!Y1064="","",基本情報入力シート!Y1064)</f>
        <v/>
      </c>
      <c r="O1025" s="44"/>
      <c r="P1025" s="1011"/>
      <c r="Q1025" s="1011"/>
      <c r="R1025" s="475" t="str">
        <f>IFERROR(IF(OR('別紙様式3-2（４・５月）'!Z1027="ベア加算",'別紙様式3-2（４・５月）'!R1027=""),"",P1025*VLOOKUP(N1025,【参考】数式用!$AD$2:$AH$37,MATCH(O1025,【参考】数式用!$K$4:$N$4,0)+1,0)),"")</f>
        <v/>
      </c>
      <c r="S1025" s="54"/>
      <c r="T1025" s="1011"/>
      <c r="U1025" s="1011"/>
      <c r="V1025" s="483" t="str">
        <f>IFERROR(IF(AND('別紙様式3-2（４・５月）'!O1027="",O1025&lt;&gt;""),P1025,P1025*VLOOKUP(AF1025,【参考】数式用4!$EY$3:$GF$106,MATCH(N1025,【参考】数式用4!$EY$2:$GF$2,0))),"")</f>
        <v/>
      </c>
      <c r="W1025" s="44"/>
      <c r="X1025" s="464"/>
      <c r="Y1025" s="992" t="str">
        <f>IFERROR(IF(OR('別紙様式3-2（４・５月）'!R1027="",'別紙様式3-2（４・５月）'!Z1027="ベア加算"),"",X1025*VLOOKUP(N1025,【参考】数式用!$AD$2:$AH$37,MATCH(W1025,【参考】数式用!$K$4:$N$4,0)+1,0)),"")</f>
        <v/>
      </c>
      <c r="Z1025" s="992"/>
      <c r="AA1025" s="54"/>
      <c r="AB1025" s="464"/>
      <c r="AC1025" s="340" t="str">
        <f>IFERROR(IF(AND('別紙様式3-2（４・５月）'!O1027="",W1025&lt;&gt;"",W1025&lt;&gt;"―"),X1025,X1025*VLOOKUP(AG1025,【参考】数式用4!$EY$3:$GF$106,MATCH(N1025,【参考】数式用4!$EY$2:$GF$2,0))),"")</f>
        <v/>
      </c>
      <c r="AD1025" s="462" t="str">
        <f t="shared" si="30"/>
        <v/>
      </c>
      <c r="AE1025" s="420" t="str">
        <f t="shared" si="31"/>
        <v/>
      </c>
      <c r="AF1025" s="333" t="str">
        <f>IF(O1025="","",'別紙様式3-2（４・５月）'!O1027&amp;'別紙様式3-2（４・５月）'!P1027&amp;'別紙様式3-2（４・５月）'!Q1027&amp;"から"&amp;O1025)</f>
        <v/>
      </c>
      <c r="AG1025" s="333" t="str">
        <f>IF(OR(W1025="",W1025="―"),"",'別紙様式3-2（４・５月）'!O1027&amp;'別紙様式3-2（４・５月）'!P1027&amp;'別紙様式3-2（４・５月）'!Q1027&amp;"から"&amp;W1025)</f>
        <v/>
      </c>
    </row>
    <row r="1026" spans="1:41" ht="25" customHeight="1">
      <c r="A1026" s="334">
        <v>1003</v>
      </c>
      <c r="B1026" s="909" t="str">
        <f>IF(基本情報入力シート!C1065="","",基本情報入力シート!C1065)</f>
        <v/>
      </c>
      <c r="C1026" s="909"/>
      <c r="D1026" s="909"/>
      <c r="E1026" s="909"/>
      <c r="F1026" s="909"/>
      <c r="G1026" s="909"/>
      <c r="H1026" s="909"/>
      <c r="I1026" s="909"/>
      <c r="J1026" s="325" t="str">
        <f>IF(基本情報入力シート!M1065="","",基本情報入力シート!M1065)</f>
        <v/>
      </c>
      <c r="K1026" s="325" t="str">
        <f>IF(基本情報入力シート!R1065="","",基本情報入力シート!R1065)</f>
        <v/>
      </c>
      <c r="L1026" s="325" t="str">
        <f>IF(基本情報入力シート!W1065="","",基本情報入力シート!W1065)</f>
        <v/>
      </c>
      <c r="M1026" s="335" t="str">
        <f>IF(基本情報入力シート!X1065="","",基本情報入力シート!X1065)</f>
        <v/>
      </c>
      <c r="N1026" s="339" t="str">
        <f>IF(基本情報入力シート!Y1065="","",基本情報入力シート!Y1065)</f>
        <v/>
      </c>
      <c r="O1026" s="44"/>
      <c r="P1026" s="1011"/>
      <c r="Q1026" s="1011"/>
      <c r="R1026" s="475" t="str">
        <f>IFERROR(IF(OR('別紙様式3-2（４・５月）'!Z1028="ベア加算",'別紙様式3-2（４・５月）'!R1028=""),"",P1026*VLOOKUP(N1026,【参考】数式用!$AD$2:$AH$37,MATCH(O1026,【参考】数式用!$K$4:$N$4,0)+1,0)),"")</f>
        <v/>
      </c>
      <c r="S1026" s="54"/>
      <c r="T1026" s="1011"/>
      <c r="U1026" s="1011"/>
      <c r="V1026" s="483" t="str">
        <f>IFERROR(IF(AND('別紙様式3-2（４・５月）'!O1028="",O1026&lt;&gt;""),P1026,P1026*VLOOKUP(AF1026,【参考】数式用4!$EY$3:$GF$106,MATCH(N1026,【参考】数式用4!$EY$2:$GF$2,0))),"")</f>
        <v/>
      </c>
      <c r="W1026" s="44"/>
      <c r="X1026" s="464"/>
      <c r="Y1026" s="992" t="str">
        <f>IFERROR(IF(OR('別紙様式3-2（４・５月）'!R1028="",'別紙様式3-2（４・５月）'!Z1028="ベア加算"),"",X1026*VLOOKUP(N1026,【参考】数式用!$AD$2:$AH$37,MATCH(W1026,【参考】数式用!$K$4:$N$4,0)+1,0)),"")</f>
        <v/>
      </c>
      <c r="Z1026" s="992"/>
      <c r="AA1026" s="54"/>
      <c r="AB1026" s="464"/>
      <c r="AC1026" s="340" t="str">
        <f>IFERROR(IF(AND('別紙様式3-2（４・５月）'!O1028="",W1026&lt;&gt;"",W1026&lt;&gt;"―"),X1026,X1026*VLOOKUP(AG1026,【参考】数式用4!$EY$3:$GF$106,MATCH(N1026,【参考】数式用4!$EY$2:$GF$2,0))),"")</f>
        <v/>
      </c>
      <c r="AD1026" s="462" t="str">
        <f t="shared" si="30"/>
        <v/>
      </c>
      <c r="AE1026" s="420" t="str">
        <f t="shared" si="31"/>
        <v/>
      </c>
      <c r="AF1026" s="333" t="str">
        <f>IF(O1026="","",'別紙様式3-2（４・５月）'!O1028&amp;'別紙様式3-2（４・５月）'!P1028&amp;'別紙様式3-2（４・５月）'!Q1028&amp;"から"&amp;O1026)</f>
        <v/>
      </c>
      <c r="AG1026" s="333" t="str">
        <f>IF(OR(W1026="",W1026="―"),"",'別紙様式3-2（４・５月）'!O1028&amp;'別紙様式3-2（４・５月）'!P1028&amp;'別紙様式3-2（４・５月）'!Q1028&amp;"から"&amp;W1026)</f>
        <v/>
      </c>
    </row>
    <row r="1027" spans="1:41" ht="25" customHeight="1">
      <c r="A1027" s="334">
        <v>1004</v>
      </c>
      <c r="B1027" s="909" t="str">
        <f>IF(基本情報入力シート!C1066="","",基本情報入力シート!C1066)</f>
        <v/>
      </c>
      <c r="C1027" s="909"/>
      <c r="D1027" s="909"/>
      <c r="E1027" s="909"/>
      <c r="F1027" s="909"/>
      <c r="G1027" s="909"/>
      <c r="H1027" s="909"/>
      <c r="I1027" s="909"/>
      <c r="J1027" s="325" t="str">
        <f>IF(基本情報入力シート!M1066="","",基本情報入力シート!M1066)</f>
        <v/>
      </c>
      <c r="K1027" s="325" t="str">
        <f>IF(基本情報入力シート!R1066="","",基本情報入力シート!R1066)</f>
        <v/>
      </c>
      <c r="L1027" s="325" t="str">
        <f>IF(基本情報入力シート!W1066="","",基本情報入力シート!W1066)</f>
        <v/>
      </c>
      <c r="M1027" s="335" t="str">
        <f>IF(基本情報入力シート!X1066="","",基本情報入力シート!X1066)</f>
        <v/>
      </c>
      <c r="N1027" s="339" t="str">
        <f>IF(基本情報入力シート!Y1066="","",基本情報入力シート!Y1066)</f>
        <v/>
      </c>
      <c r="O1027" s="44"/>
      <c r="P1027" s="1011"/>
      <c r="Q1027" s="1011"/>
      <c r="R1027" s="475" t="str">
        <f>IFERROR(IF(OR('別紙様式3-2（４・５月）'!Z1029="ベア加算",'別紙様式3-2（４・５月）'!R1029=""),"",P1027*VLOOKUP(N1027,【参考】数式用!$AD$2:$AH$37,MATCH(O1027,【参考】数式用!$K$4:$N$4,0)+1,0)),"")</f>
        <v/>
      </c>
      <c r="S1027" s="54"/>
      <c r="T1027" s="1011"/>
      <c r="U1027" s="1011"/>
      <c r="V1027" s="483" t="str">
        <f>IFERROR(IF(AND('別紙様式3-2（４・５月）'!O1029="",O1027&lt;&gt;""),P1027,P1027*VLOOKUP(AF1027,【参考】数式用4!$EY$3:$GF$106,MATCH(N1027,【参考】数式用4!$EY$2:$GF$2,0))),"")</f>
        <v/>
      </c>
      <c r="W1027" s="44"/>
      <c r="X1027" s="464"/>
      <c r="Y1027" s="992" t="str">
        <f>IFERROR(IF(OR('別紙様式3-2（４・５月）'!R1029="",'別紙様式3-2（４・５月）'!Z1029="ベア加算"),"",X1027*VLOOKUP(N1027,【参考】数式用!$AD$2:$AH$37,MATCH(W1027,【参考】数式用!$K$4:$N$4,0)+1,0)),"")</f>
        <v/>
      </c>
      <c r="Z1027" s="992"/>
      <c r="AA1027" s="54"/>
      <c r="AB1027" s="464"/>
      <c r="AC1027" s="340" t="str">
        <f>IFERROR(IF(AND('別紙様式3-2（４・５月）'!O1029="",W1027&lt;&gt;"",W1027&lt;&gt;"―"),X1027,X1027*VLOOKUP(AG1027,【参考】数式用4!$EY$3:$GF$106,MATCH(N1027,【参考】数式用4!$EY$2:$GF$2,0))),"")</f>
        <v/>
      </c>
      <c r="AD1027" s="462" t="str">
        <f t="shared" si="30"/>
        <v/>
      </c>
      <c r="AE1027" s="420" t="str">
        <f t="shared" si="31"/>
        <v/>
      </c>
      <c r="AF1027" s="333" t="str">
        <f>IF(O1027="","",'別紙様式3-2（４・５月）'!O1029&amp;'別紙様式3-2（４・５月）'!P1029&amp;'別紙様式3-2（４・５月）'!Q1029&amp;"から"&amp;O1027)</f>
        <v/>
      </c>
      <c r="AG1027" s="333" t="str">
        <f>IF(OR(W1027="",W1027="―"),"",'別紙様式3-2（４・５月）'!O1029&amp;'別紙様式3-2（４・５月）'!P1029&amp;'別紙様式3-2（４・５月）'!Q1029&amp;"から"&amp;W1027)</f>
        <v/>
      </c>
    </row>
    <row r="1028" spans="1:41" ht="25" customHeight="1">
      <c r="A1028" s="334">
        <v>1005</v>
      </c>
      <c r="B1028" s="909" t="str">
        <f>IF(基本情報入力シート!C1067="","",基本情報入力シート!C1067)</f>
        <v/>
      </c>
      <c r="C1028" s="909"/>
      <c r="D1028" s="909"/>
      <c r="E1028" s="909"/>
      <c r="F1028" s="909"/>
      <c r="G1028" s="909"/>
      <c r="H1028" s="909"/>
      <c r="I1028" s="909"/>
      <c r="J1028" s="325" t="str">
        <f>IF(基本情報入力シート!M1067="","",基本情報入力シート!M1067)</f>
        <v/>
      </c>
      <c r="K1028" s="325" t="str">
        <f>IF(基本情報入力シート!R1067="","",基本情報入力シート!R1067)</f>
        <v/>
      </c>
      <c r="L1028" s="325" t="str">
        <f>IF(基本情報入力シート!W1067="","",基本情報入力シート!W1067)</f>
        <v/>
      </c>
      <c r="M1028" s="335" t="str">
        <f>IF(基本情報入力シート!X1067="","",基本情報入力シート!X1067)</f>
        <v/>
      </c>
      <c r="N1028" s="339" t="str">
        <f>IF(基本情報入力シート!Y1067="","",基本情報入力シート!Y1067)</f>
        <v/>
      </c>
      <c r="O1028" s="44"/>
      <c r="P1028" s="1011"/>
      <c r="Q1028" s="1011"/>
      <c r="R1028" s="475" t="str">
        <f>IFERROR(IF(OR('別紙様式3-2（４・５月）'!Z1030="ベア加算",'別紙様式3-2（４・５月）'!R1030=""),"",P1028*VLOOKUP(N1028,【参考】数式用!$AD$2:$AH$37,MATCH(O1028,【参考】数式用!$K$4:$N$4,0)+1,0)),"")</f>
        <v/>
      </c>
      <c r="S1028" s="54"/>
      <c r="T1028" s="1011"/>
      <c r="U1028" s="1011"/>
      <c r="V1028" s="483" t="str">
        <f>IFERROR(IF(AND('別紙様式3-2（４・５月）'!O1030="",O1028&lt;&gt;""),P1028,P1028*VLOOKUP(AF1028,【参考】数式用4!$EY$3:$GF$106,MATCH(N1028,【参考】数式用4!$EY$2:$GF$2,0))),"")</f>
        <v/>
      </c>
      <c r="W1028" s="44"/>
      <c r="X1028" s="464"/>
      <c r="Y1028" s="992" t="str">
        <f>IFERROR(IF(OR('別紙様式3-2（４・５月）'!R1030="",'別紙様式3-2（４・５月）'!Z1030="ベア加算"),"",X1028*VLOOKUP(N1028,【参考】数式用!$AD$2:$AH$37,MATCH(W1028,【参考】数式用!$K$4:$N$4,0)+1,0)),"")</f>
        <v/>
      </c>
      <c r="Z1028" s="992"/>
      <c r="AA1028" s="54"/>
      <c r="AB1028" s="464"/>
      <c r="AC1028" s="340" t="str">
        <f>IFERROR(IF(AND('別紙様式3-2（４・５月）'!O1030="",W1028&lt;&gt;"",W1028&lt;&gt;"―"),X1028,X1028*VLOOKUP(AG1028,【参考】数式用4!$EY$3:$GF$106,MATCH(N1028,【参考】数式用4!$EY$2:$GF$2,0))),"")</f>
        <v/>
      </c>
      <c r="AD1028" s="462" t="str">
        <f t="shared" si="30"/>
        <v/>
      </c>
      <c r="AE1028" s="420" t="str">
        <f t="shared" si="31"/>
        <v/>
      </c>
      <c r="AF1028" s="333" t="str">
        <f>IF(O1028="","",'別紙様式3-2（４・５月）'!O1030&amp;'別紙様式3-2（４・５月）'!P1030&amp;'別紙様式3-2（４・５月）'!Q1030&amp;"から"&amp;O1028)</f>
        <v/>
      </c>
      <c r="AG1028" s="333" t="str">
        <f>IF(OR(W1028="",W1028="―"),"",'別紙様式3-2（４・５月）'!O1030&amp;'別紙様式3-2（４・５月）'!P1030&amp;'別紙様式3-2（４・５月）'!Q1030&amp;"から"&amp;W1028)</f>
        <v/>
      </c>
    </row>
    <row r="1029" spans="1:41" ht="25" customHeight="1">
      <c r="A1029" s="334">
        <v>1006</v>
      </c>
      <c r="B1029" s="909" t="str">
        <f>IF(基本情報入力シート!C1068="","",基本情報入力シート!C1068)</f>
        <v/>
      </c>
      <c r="C1029" s="909"/>
      <c r="D1029" s="909"/>
      <c r="E1029" s="909"/>
      <c r="F1029" s="909"/>
      <c r="G1029" s="909"/>
      <c r="H1029" s="909"/>
      <c r="I1029" s="909"/>
      <c r="J1029" s="325" t="str">
        <f>IF(基本情報入力シート!M1068="","",基本情報入力シート!M1068)</f>
        <v/>
      </c>
      <c r="K1029" s="325" t="str">
        <f>IF(基本情報入力シート!R1068="","",基本情報入力シート!R1068)</f>
        <v/>
      </c>
      <c r="L1029" s="325" t="str">
        <f>IF(基本情報入力シート!W1068="","",基本情報入力シート!W1068)</f>
        <v/>
      </c>
      <c r="M1029" s="335" t="str">
        <f>IF(基本情報入力シート!X1068="","",基本情報入力シート!X1068)</f>
        <v/>
      </c>
      <c r="N1029" s="339" t="str">
        <f>IF(基本情報入力シート!Y1068="","",基本情報入力シート!Y1068)</f>
        <v/>
      </c>
      <c r="O1029" s="44"/>
      <c r="P1029" s="1011"/>
      <c r="Q1029" s="1011"/>
      <c r="R1029" s="475" t="str">
        <f>IFERROR(IF(OR('別紙様式3-2（４・５月）'!Z1031="ベア加算",'別紙様式3-2（４・５月）'!R1031=""),"",P1029*VLOOKUP(N1029,【参考】数式用!$AD$2:$AH$37,MATCH(O1029,【参考】数式用!$K$4:$N$4,0)+1,0)),"")</f>
        <v/>
      </c>
      <c r="S1029" s="54"/>
      <c r="T1029" s="1011"/>
      <c r="U1029" s="1011"/>
      <c r="V1029" s="483" t="str">
        <f>IFERROR(IF(AND('別紙様式3-2（４・５月）'!O1031="",O1029&lt;&gt;""),P1029,P1029*VLOOKUP(AF1029,【参考】数式用4!$EY$3:$GF$106,MATCH(N1029,【参考】数式用4!$EY$2:$GF$2,0))),"")</f>
        <v/>
      </c>
      <c r="W1029" s="44"/>
      <c r="X1029" s="464"/>
      <c r="Y1029" s="992" t="str">
        <f>IFERROR(IF(OR('別紙様式3-2（４・５月）'!R1031="",'別紙様式3-2（４・５月）'!Z1031="ベア加算"),"",X1029*VLOOKUP(N1029,【参考】数式用!$AD$2:$AH$37,MATCH(W1029,【参考】数式用!$K$4:$N$4,0)+1,0)),"")</f>
        <v/>
      </c>
      <c r="Z1029" s="992"/>
      <c r="AA1029" s="54"/>
      <c r="AB1029" s="464"/>
      <c r="AC1029" s="340" t="str">
        <f>IFERROR(IF(AND('別紙様式3-2（４・５月）'!O1031="",W1029&lt;&gt;"",W1029&lt;&gt;"―"),X1029,X1029*VLOOKUP(AG1029,【参考】数式用4!$EY$3:$GF$106,MATCH(N1029,【参考】数式用4!$EY$2:$GF$2,0))),"")</f>
        <v/>
      </c>
      <c r="AD1029" s="462" t="str">
        <f t="shared" si="30"/>
        <v/>
      </c>
      <c r="AE1029" s="420" t="str">
        <f t="shared" si="31"/>
        <v/>
      </c>
      <c r="AF1029" s="333" t="str">
        <f>IF(O1029="","",'別紙様式3-2（４・５月）'!O1031&amp;'別紙様式3-2（４・５月）'!P1031&amp;'別紙様式3-2（４・５月）'!Q1031&amp;"から"&amp;O1029)</f>
        <v/>
      </c>
      <c r="AG1029" s="333" t="str">
        <f>IF(OR(W1029="",W1029="―"),"",'別紙様式3-2（４・５月）'!O1031&amp;'別紙様式3-2（４・５月）'!P1031&amp;'別紙様式3-2（４・５月）'!Q1031&amp;"から"&amp;W1029)</f>
        <v/>
      </c>
    </row>
    <row r="1030" spans="1:41" customFormat="1" ht="25" customHeight="1">
      <c r="A1030" s="334">
        <v>1007</v>
      </c>
      <c r="B1030" s="909" t="str">
        <f>IF(基本情報入力シート!C1069="","",基本情報入力シート!C1069)</f>
        <v/>
      </c>
      <c r="C1030" s="909"/>
      <c r="D1030" s="909"/>
      <c r="E1030" s="909"/>
      <c r="F1030" s="909"/>
      <c r="G1030" s="909"/>
      <c r="H1030" s="909"/>
      <c r="I1030" s="909"/>
      <c r="J1030" s="325" t="str">
        <f>IF(基本情報入力シート!M1069="","",基本情報入力シート!M1069)</f>
        <v/>
      </c>
      <c r="K1030" s="325" t="str">
        <f>IF(基本情報入力シート!R1069="","",基本情報入力シート!R1069)</f>
        <v/>
      </c>
      <c r="L1030" s="325" t="str">
        <f>IF(基本情報入力シート!W1069="","",基本情報入力シート!W1069)</f>
        <v/>
      </c>
      <c r="M1030" s="335" t="str">
        <f>IF(基本情報入力シート!X1069="","",基本情報入力シート!X1069)</f>
        <v/>
      </c>
      <c r="N1030" s="339" t="str">
        <f>IF(基本情報入力シート!Y1069="","",基本情報入力シート!Y1069)</f>
        <v/>
      </c>
      <c r="O1030" s="44"/>
      <c r="P1030" s="1011"/>
      <c r="Q1030" s="1011"/>
      <c r="R1030" s="475" t="str">
        <f>IFERROR(IF(OR('別紙様式3-2（４・５月）'!Z1032="ベア加算",'別紙様式3-2（４・５月）'!R1032=""),"",P1030*VLOOKUP(N1030,【参考】数式用!$AD$2:$AH$37,MATCH(O1030,【参考】数式用!$K$4:$N$4,0)+1,0)),"")</f>
        <v/>
      </c>
      <c r="S1030" s="54"/>
      <c r="T1030" s="1011"/>
      <c r="U1030" s="1011"/>
      <c r="V1030" s="483" t="str">
        <f>IFERROR(IF(AND('別紙様式3-2（４・５月）'!O1032="",O1030&lt;&gt;""),P1030,P1030*VLOOKUP(AF1030,【参考】数式用4!$EY$3:$GF$106,MATCH(N1030,【参考】数式用4!$EY$2:$GF$2,0))),"")</f>
        <v/>
      </c>
      <c r="W1030" s="44"/>
      <c r="X1030" s="464"/>
      <c r="Y1030" s="992" t="str">
        <f>IFERROR(IF(OR('別紙様式3-2（４・５月）'!R1032="",'別紙様式3-2（４・５月）'!Z1032="ベア加算"),"",X1030*VLOOKUP(N1030,【参考】数式用!$AD$2:$AH$37,MATCH(W1030,【参考】数式用!$K$4:$N$4,0)+1,0)),"")</f>
        <v/>
      </c>
      <c r="Z1030" s="992"/>
      <c r="AA1030" s="54"/>
      <c r="AB1030" s="464"/>
      <c r="AC1030" s="340" t="str">
        <f>IFERROR(IF(AND('別紙様式3-2（４・５月）'!O1032="",W1030&lt;&gt;"",W1030&lt;&gt;"―"),X1030,X1030*VLOOKUP(AG1030,【参考】数式用4!$EY$3:$GF$106,MATCH(N1030,【参考】数式用4!$EY$2:$GF$2,0))),"")</f>
        <v/>
      </c>
      <c r="AD1030" s="462" t="str">
        <f t="shared" si="30"/>
        <v/>
      </c>
      <c r="AE1030" s="420" t="str">
        <f t="shared" si="31"/>
        <v/>
      </c>
      <c r="AF1030" s="333" t="str">
        <f>IF(O1030="","",'別紙様式3-2（４・５月）'!O1032&amp;'別紙様式3-2（４・５月）'!P1032&amp;'別紙様式3-2（４・５月）'!Q1032&amp;"から"&amp;O1030)</f>
        <v/>
      </c>
      <c r="AG1030" s="333" t="str">
        <f>IF(OR(W1030="",W1030="―"),"",'別紙様式3-2（４・５月）'!O1032&amp;'別紙様式3-2（４・５月）'!P1032&amp;'別紙様式3-2（４・５月）'!Q1032&amp;"から"&amp;W1030)</f>
        <v/>
      </c>
      <c r="AH1030" s="306"/>
      <c r="AI1030" s="306"/>
      <c r="AJ1030" s="306"/>
      <c r="AK1030" s="306"/>
      <c r="AL1030" s="306"/>
      <c r="AM1030" s="306"/>
      <c r="AN1030" s="306"/>
      <c r="AO1030" s="306"/>
    </row>
    <row r="1031" spans="1:41" customFormat="1" ht="25" customHeight="1">
      <c r="A1031" s="334">
        <v>1008</v>
      </c>
      <c r="B1031" s="909" t="str">
        <f>IF(基本情報入力シート!C1070="","",基本情報入力シート!C1070)</f>
        <v/>
      </c>
      <c r="C1031" s="909"/>
      <c r="D1031" s="909"/>
      <c r="E1031" s="909"/>
      <c r="F1031" s="909"/>
      <c r="G1031" s="909"/>
      <c r="H1031" s="909"/>
      <c r="I1031" s="909"/>
      <c r="J1031" s="325" t="str">
        <f>IF(基本情報入力シート!M1070="","",基本情報入力シート!M1070)</f>
        <v/>
      </c>
      <c r="K1031" s="325" t="str">
        <f>IF(基本情報入力シート!R1070="","",基本情報入力シート!R1070)</f>
        <v/>
      </c>
      <c r="L1031" s="325" t="str">
        <f>IF(基本情報入力シート!W1070="","",基本情報入力シート!W1070)</f>
        <v/>
      </c>
      <c r="M1031" s="335" t="str">
        <f>IF(基本情報入力シート!X1070="","",基本情報入力シート!X1070)</f>
        <v/>
      </c>
      <c r="N1031" s="339" t="str">
        <f>IF(基本情報入力シート!Y1070="","",基本情報入力シート!Y1070)</f>
        <v/>
      </c>
      <c r="O1031" s="44"/>
      <c r="P1031" s="1011"/>
      <c r="Q1031" s="1011"/>
      <c r="R1031" s="475" t="str">
        <f>IFERROR(IF(OR('別紙様式3-2（４・５月）'!Z1033="ベア加算",'別紙様式3-2（４・５月）'!R1033=""),"",P1031*VLOOKUP(N1031,【参考】数式用!$AD$2:$AH$37,MATCH(O1031,【参考】数式用!$K$4:$N$4,0)+1,0)),"")</f>
        <v/>
      </c>
      <c r="S1031" s="54"/>
      <c r="T1031" s="1011"/>
      <c r="U1031" s="1011"/>
      <c r="V1031" s="483" t="str">
        <f>IFERROR(IF(AND('別紙様式3-2（４・５月）'!O1033="",O1031&lt;&gt;""),P1031,P1031*VLOOKUP(AF1031,【参考】数式用4!$EY$3:$GF$106,MATCH(N1031,【参考】数式用4!$EY$2:$GF$2,0))),"")</f>
        <v/>
      </c>
      <c r="W1031" s="44"/>
      <c r="X1031" s="464"/>
      <c r="Y1031" s="992" t="str">
        <f>IFERROR(IF(OR('別紙様式3-2（４・５月）'!R1033="",'別紙様式3-2（４・５月）'!Z1033="ベア加算"),"",X1031*VLOOKUP(N1031,【参考】数式用!$AD$2:$AH$37,MATCH(W1031,【参考】数式用!$K$4:$N$4,0)+1,0)),"")</f>
        <v/>
      </c>
      <c r="Z1031" s="992"/>
      <c r="AA1031" s="54"/>
      <c r="AB1031" s="464"/>
      <c r="AC1031" s="340" t="str">
        <f>IFERROR(IF(AND('別紙様式3-2（４・５月）'!O1033="",W1031&lt;&gt;"",W1031&lt;&gt;"―"),X1031,X1031*VLOOKUP(AG1031,【参考】数式用4!$EY$3:$GF$106,MATCH(N1031,【参考】数式用4!$EY$2:$GF$2,0))),"")</f>
        <v/>
      </c>
      <c r="AD1031" s="462" t="str">
        <f t="shared" si="30"/>
        <v/>
      </c>
      <c r="AE1031" s="420" t="str">
        <f t="shared" si="31"/>
        <v/>
      </c>
      <c r="AF1031" s="333" t="str">
        <f>IF(O1031="","",'別紙様式3-2（４・５月）'!O1033&amp;'別紙様式3-2（４・５月）'!P1033&amp;'別紙様式3-2（４・５月）'!Q1033&amp;"から"&amp;O1031)</f>
        <v/>
      </c>
      <c r="AG1031" s="333" t="str">
        <f>IF(OR(W1031="",W1031="―"),"",'別紙様式3-2（４・５月）'!O1033&amp;'別紙様式3-2（４・５月）'!P1033&amp;'別紙様式3-2（４・５月）'!Q1033&amp;"から"&amp;W1031)</f>
        <v/>
      </c>
      <c r="AH1031" s="306"/>
      <c r="AI1031" s="306"/>
      <c r="AJ1031" s="306"/>
      <c r="AK1031" s="306"/>
      <c r="AL1031" s="306"/>
      <c r="AM1031" s="306"/>
      <c r="AN1031" s="306"/>
      <c r="AO1031" s="306"/>
    </row>
    <row r="1032" spans="1:41" customFormat="1" ht="25" customHeight="1">
      <c r="A1032" s="334">
        <v>1009</v>
      </c>
      <c r="B1032" s="909" t="str">
        <f>IF(基本情報入力シート!C1071="","",基本情報入力シート!C1071)</f>
        <v/>
      </c>
      <c r="C1032" s="909"/>
      <c r="D1032" s="909"/>
      <c r="E1032" s="909"/>
      <c r="F1032" s="909"/>
      <c r="G1032" s="909"/>
      <c r="H1032" s="909"/>
      <c r="I1032" s="909"/>
      <c r="J1032" s="325" t="str">
        <f>IF(基本情報入力シート!M1071="","",基本情報入力シート!M1071)</f>
        <v/>
      </c>
      <c r="K1032" s="325" t="str">
        <f>IF(基本情報入力シート!R1071="","",基本情報入力シート!R1071)</f>
        <v/>
      </c>
      <c r="L1032" s="325" t="str">
        <f>IF(基本情報入力シート!W1071="","",基本情報入力シート!W1071)</f>
        <v/>
      </c>
      <c r="M1032" s="335" t="str">
        <f>IF(基本情報入力シート!X1071="","",基本情報入力シート!X1071)</f>
        <v/>
      </c>
      <c r="N1032" s="339" t="str">
        <f>IF(基本情報入力シート!Y1071="","",基本情報入力シート!Y1071)</f>
        <v/>
      </c>
      <c r="O1032" s="44"/>
      <c r="P1032" s="1011"/>
      <c r="Q1032" s="1011"/>
      <c r="R1032" s="475" t="str">
        <f>IFERROR(IF(OR('別紙様式3-2（４・５月）'!Z1034="ベア加算",'別紙様式3-2（４・５月）'!R1034=""),"",P1032*VLOOKUP(N1032,【参考】数式用!$AD$2:$AH$37,MATCH(O1032,【参考】数式用!$K$4:$N$4,0)+1,0)),"")</f>
        <v/>
      </c>
      <c r="S1032" s="54"/>
      <c r="T1032" s="1011"/>
      <c r="U1032" s="1011"/>
      <c r="V1032" s="483" t="str">
        <f>IFERROR(IF(AND('別紙様式3-2（４・５月）'!O1034="",O1032&lt;&gt;""),P1032,P1032*VLOOKUP(AF1032,【参考】数式用4!$EY$3:$GF$106,MATCH(N1032,【参考】数式用4!$EY$2:$GF$2,0))),"")</f>
        <v/>
      </c>
      <c r="W1032" s="44"/>
      <c r="X1032" s="464"/>
      <c r="Y1032" s="992" t="str">
        <f>IFERROR(IF(OR('別紙様式3-2（４・５月）'!R1034="",'別紙様式3-2（４・５月）'!Z1034="ベア加算"),"",X1032*VLOOKUP(N1032,【参考】数式用!$AD$2:$AH$37,MATCH(W1032,【参考】数式用!$K$4:$N$4,0)+1,0)),"")</f>
        <v/>
      </c>
      <c r="Z1032" s="992"/>
      <c r="AA1032" s="54"/>
      <c r="AB1032" s="464"/>
      <c r="AC1032" s="340" t="str">
        <f>IFERROR(IF(AND('別紙様式3-2（４・５月）'!O1034="",W1032&lt;&gt;"",W1032&lt;&gt;"―"),X1032,X1032*VLOOKUP(AG1032,【参考】数式用4!$EY$3:$GF$106,MATCH(N1032,【参考】数式用4!$EY$2:$GF$2,0))),"")</f>
        <v/>
      </c>
      <c r="AD1032" s="462" t="str">
        <f t="shared" si="30"/>
        <v/>
      </c>
      <c r="AE1032" s="420" t="str">
        <f t="shared" si="31"/>
        <v/>
      </c>
      <c r="AF1032" s="333" t="str">
        <f>IF(O1032="","",'別紙様式3-2（４・５月）'!O1034&amp;'別紙様式3-2（４・５月）'!P1034&amp;'別紙様式3-2（４・５月）'!Q1034&amp;"から"&amp;O1032)</f>
        <v/>
      </c>
      <c r="AG1032" s="333" t="str">
        <f>IF(OR(W1032="",W1032="―"),"",'別紙様式3-2（４・５月）'!O1034&amp;'別紙様式3-2（４・５月）'!P1034&amp;'別紙様式3-2（４・５月）'!Q1034&amp;"から"&amp;W1032)</f>
        <v/>
      </c>
      <c r="AH1032" s="306"/>
      <c r="AI1032" s="306"/>
      <c r="AJ1032" s="306"/>
      <c r="AK1032" s="306"/>
      <c r="AL1032" s="306"/>
      <c r="AM1032" s="306"/>
      <c r="AN1032" s="306"/>
      <c r="AO1032" s="306"/>
    </row>
    <row r="1033" spans="1:41" customFormat="1" ht="25" customHeight="1">
      <c r="A1033" s="334">
        <v>1010</v>
      </c>
      <c r="B1033" s="909" t="str">
        <f>IF(基本情報入力シート!C1072="","",基本情報入力シート!C1072)</f>
        <v/>
      </c>
      <c r="C1033" s="909"/>
      <c r="D1033" s="909"/>
      <c r="E1033" s="909"/>
      <c r="F1033" s="909"/>
      <c r="G1033" s="909"/>
      <c r="H1033" s="909"/>
      <c r="I1033" s="909"/>
      <c r="J1033" s="325" t="str">
        <f>IF(基本情報入力シート!M1072="","",基本情報入力シート!M1072)</f>
        <v/>
      </c>
      <c r="K1033" s="325" t="str">
        <f>IF(基本情報入力シート!R1072="","",基本情報入力シート!R1072)</f>
        <v/>
      </c>
      <c r="L1033" s="325" t="str">
        <f>IF(基本情報入力シート!W1072="","",基本情報入力シート!W1072)</f>
        <v/>
      </c>
      <c r="M1033" s="335" t="str">
        <f>IF(基本情報入力シート!X1072="","",基本情報入力シート!X1072)</f>
        <v/>
      </c>
      <c r="N1033" s="339" t="str">
        <f>IF(基本情報入力シート!Y1072="","",基本情報入力シート!Y1072)</f>
        <v/>
      </c>
      <c r="O1033" s="44"/>
      <c r="P1033" s="1011"/>
      <c r="Q1033" s="1011"/>
      <c r="R1033" s="475" t="str">
        <f>IFERROR(IF(OR('別紙様式3-2（４・５月）'!Z1035="ベア加算",'別紙様式3-2（４・５月）'!R1035=""),"",P1033*VLOOKUP(N1033,【参考】数式用!$AD$2:$AH$37,MATCH(O1033,【参考】数式用!$K$4:$N$4,0)+1,0)),"")</f>
        <v/>
      </c>
      <c r="S1033" s="54"/>
      <c r="T1033" s="1011"/>
      <c r="U1033" s="1011"/>
      <c r="V1033" s="483" t="str">
        <f>IFERROR(IF(AND('別紙様式3-2（４・５月）'!O1035="",O1033&lt;&gt;""),P1033,P1033*VLOOKUP(AF1033,【参考】数式用4!$EY$3:$GF$106,MATCH(N1033,【参考】数式用4!$EY$2:$GF$2,0))),"")</f>
        <v/>
      </c>
      <c r="W1033" s="44"/>
      <c r="X1033" s="464"/>
      <c r="Y1033" s="992" t="str">
        <f>IFERROR(IF(OR('別紙様式3-2（４・５月）'!R1035="",'別紙様式3-2（４・５月）'!Z1035="ベア加算"),"",X1033*VLOOKUP(N1033,【参考】数式用!$AD$2:$AH$37,MATCH(W1033,【参考】数式用!$K$4:$N$4,0)+1,0)),"")</f>
        <v/>
      </c>
      <c r="Z1033" s="992"/>
      <c r="AA1033" s="54"/>
      <c r="AB1033" s="464"/>
      <c r="AC1033" s="340" t="str">
        <f>IFERROR(IF(AND('別紙様式3-2（４・５月）'!O1035="",W1033&lt;&gt;"",W1033&lt;&gt;"―"),X1033,X1033*VLOOKUP(AG1033,【参考】数式用4!$EY$3:$GF$106,MATCH(N1033,【参考】数式用4!$EY$2:$GF$2,0))),"")</f>
        <v/>
      </c>
      <c r="AD1033" s="462" t="str">
        <f t="shared" si="30"/>
        <v/>
      </c>
      <c r="AE1033" s="420" t="str">
        <f t="shared" si="31"/>
        <v/>
      </c>
      <c r="AF1033" s="333" t="str">
        <f>IF(O1033="","",'別紙様式3-2（４・５月）'!O1035&amp;'別紙様式3-2（４・５月）'!P1035&amp;'別紙様式3-2（４・５月）'!Q1035&amp;"から"&amp;O1033)</f>
        <v/>
      </c>
      <c r="AG1033" s="333" t="str">
        <f>IF(OR(W1033="",W1033="―"),"",'別紙様式3-2（４・５月）'!O1035&amp;'別紙様式3-2（４・５月）'!P1035&amp;'別紙様式3-2（４・５月）'!Q1035&amp;"から"&amp;W1033)</f>
        <v/>
      </c>
      <c r="AH1033" s="306"/>
      <c r="AI1033" s="306"/>
      <c r="AJ1033" s="306"/>
      <c r="AK1033" s="306"/>
      <c r="AL1033" s="306"/>
      <c r="AM1033" s="306"/>
      <c r="AN1033" s="306"/>
      <c r="AO1033" s="306"/>
    </row>
    <row r="1034" spans="1:41" customFormat="1" ht="25" customHeight="1">
      <c r="A1034" s="334">
        <v>1011</v>
      </c>
      <c r="B1034" s="909" t="str">
        <f>IF(基本情報入力シート!C1073="","",基本情報入力シート!C1073)</f>
        <v/>
      </c>
      <c r="C1034" s="909"/>
      <c r="D1034" s="909"/>
      <c r="E1034" s="909"/>
      <c r="F1034" s="909"/>
      <c r="G1034" s="909"/>
      <c r="H1034" s="909"/>
      <c r="I1034" s="909"/>
      <c r="J1034" s="325" t="str">
        <f>IF(基本情報入力シート!M1073="","",基本情報入力シート!M1073)</f>
        <v/>
      </c>
      <c r="K1034" s="325" t="str">
        <f>IF(基本情報入力シート!R1073="","",基本情報入力シート!R1073)</f>
        <v/>
      </c>
      <c r="L1034" s="325" t="str">
        <f>IF(基本情報入力シート!W1073="","",基本情報入力シート!W1073)</f>
        <v/>
      </c>
      <c r="M1034" s="335" t="str">
        <f>IF(基本情報入力シート!X1073="","",基本情報入力シート!X1073)</f>
        <v/>
      </c>
      <c r="N1034" s="339" t="str">
        <f>IF(基本情報入力シート!Y1073="","",基本情報入力シート!Y1073)</f>
        <v/>
      </c>
      <c r="O1034" s="44"/>
      <c r="P1034" s="1011"/>
      <c r="Q1034" s="1011"/>
      <c r="R1034" s="475" t="str">
        <f>IFERROR(IF(OR('別紙様式3-2（４・５月）'!Z1036="ベア加算",'別紙様式3-2（４・５月）'!R1036=""),"",P1034*VLOOKUP(N1034,【参考】数式用!$AD$2:$AH$37,MATCH(O1034,【参考】数式用!$K$4:$N$4,0)+1,0)),"")</f>
        <v/>
      </c>
      <c r="S1034" s="54"/>
      <c r="T1034" s="1011"/>
      <c r="U1034" s="1011"/>
      <c r="V1034" s="483" t="str">
        <f>IFERROR(IF(AND('別紙様式3-2（４・５月）'!O1036="",O1034&lt;&gt;""),P1034,P1034*VLOOKUP(AF1034,【参考】数式用4!$EY$3:$GF$106,MATCH(N1034,【参考】数式用4!$EY$2:$GF$2,0))),"")</f>
        <v/>
      </c>
      <c r="W1034" s="44"/>
      <c r="X1034" s="464"/>
      <c r="Y1034" s="992" t="str">
        <f>IFERROR(IF(OR('別紙様式3-2（４・５月）'!R1036="",'別紙様式3-2（４・５月）'!Z1036="ベア加算"),"",X1034*VLOOKUP(N1034,【参考】数式用!$AD$2:$AH$37,MATCH(W1034,【参考】数式用!$K$4:$N$4,0)+1,0)),"")</f>
        <v/>
      </c>
      <c r="Z1034" s="992"/>
      <c r="AA1034" s="54"/>
      <c r="AB1034" s="464"/>
      <c r="AC1034" s="340" t="str">
        <f>IFERROR(IF(AND('別紙様式3-2（４・５月）'!O1036="",W1034&lt;&gt;"",W1034&lt;&gt;"―"),X1034,X1034*VLOOKUP(AG1034,【参考】数式用4!$EY$3:$GF$106,MATCH(N1034,【参考】数式用4!$EY$2:$GF$2,0))),"")</f>
        <v/>
      </c>
      <c r="AD1034" s="462" t="str">
        <f t="shared" si="30"/>
        <v/>
      </c>
      <c r="AE1034" s="420" t="str">
        <f t="shared" si="31"/>
        <v/>
      </c>
      <c r="AF1034" s="333" t="str">
        <f>IF(O1034="","",'別紙様式3-2（４・５月）'!O1036&amp;'別紙様式3-2（４・５月）'!P1036&amp;'別紙様式3-2（４・５月）'!Q1036&amp;"から"&amp;O1034)</f>
        <v/>
      </c>
      <c r="AG1034" s="333" t="str">
        <f>IF(OR(W1034="",W1034="―"),"",'別紙様式3-2（４・５月）'!O1036&amp;'別紙様式3-2（４・５月）'!P1036&amp;'別紙様式3-2（４・５月）'!Q1036&amp;"から"&amp;W1034)</f>
        <v/>
      </c>
      <c r="AH1034" s="306"/>
      <c r="AI1034" s="306"/>
      <c r="AJ1034" s="306"/>
      <c r="AK1034" s="306"/>
      <c r="AL1034" s="306"/>
      <c r="AM1034" s="306"/>
      <c r="AN1034" s="306"/>
      <c r="AO1034" s="306"/>
    </row>
    <row r="1035" spans="1:41" customFormat="1" ht="25" customHeight="1">
      <c r="A1035" s="334">
        <v>1012</v>
      </c>
      <c r="B1035" s="909" t="str">
        <f>IF(基本情報入力シート!C1074="","",基本情報入力シート!C1074)</f>
        <v/>
      </c>
      <c r="C1035" s="909"/>
      <c r="D1035" s="909"/>
      <c r="E1035" s="909"/>
      <c r="F1035" s="909"/>
      <c r="G1035" s="909"/>
      <c r="H1035" s="909"/>
      <c r="I1035" s="909"/>
      <c r="J1035" s="325" t="str">
        <f>IF(基本情報入力シート!M1074="","",基本情報入力シート!M1074)</f>
        <v/>
      </c>
      <c r="K1035" s="325" t="str">
        <f>IF(基本情報入力シート!R1074="","",基本情報入力シート!R1074)</f>
        <v/>
      </c>
      <c r="L1035" s="325" t="str">
        <f>IF(基本情報入力シート!W1074="","",基本情報入力シート!W1074)</f>
        <v/>
      </c>
      <c r="M1035" s="335" t="str">
        <f>IF(基本情報入力シート!X1074="","",基本情報入力シート!X1074)</f>
        <v/>
      </c>
      <c r="N1035" s="339" t="str">
        <f>IF(基本情報入力シート!Y1074="","",基本情報入力シート!Y1074)</f>
        <v/>
      </c>
      <c r="O1035" s="44"/>
      <c r="P1035" s="1011"/>
      <c r="Q1035" s="1011"/>
      <c r="R1035" s="475" t="str">
        <f>IFERROR(IF(OR('別紙様式3-2（４・５月）'!Z1037="ベア加算",'別紙様式3-2（４・５月）'!R1037=""),"",P1035*VLOOKUP(N1035,【参考】数式用!$AD$2:$AH$37,MATCH(O1035,【参考】数式用!$K$4:$N$4,0)+1,0)),"")</f>
        <v/>
      </c>
      <c r="S1035" s="54"/>
      <c r="T1035" s="1011"/>
      <c r="U1035" s="1011"/>
      <c r="V1035" s="483" t="str">
        <f>IFERROR(IF(AND('別紙様式3-2（４・５月）'!O1037="",O1035&lt;&gt;""),P1035,P1035*VLOOKUP(AF1035,【参考】数式用4!$EY$3:$GF$106,MATCH(N1035,【参考】数式用4!$EY$2:$GF$2,0))),"")</f>
        <v/>
      </c>
      <c r="W1035" s="44"/>
      <c r="X1035" s="464"/>
      <c r="Y1035" s="992" t="str">
        <f>IFERROR(IF(OR('別紙様式3-2（４・５月）'!R1037="",'別紙様式3-2（４・５月）'!Z1037="ベア加算"),"",X1035*VLOOKUP(N1035,【参考】数式用!$AD$2:$AH$37,MATCH(W1035,【参考】数式用!$K$4:$N$4,0)+1,0)),"")</f>
        <v/>
      </c>
      <c r="Z1035" s="992"/>
      <c r="AA1035" s="54"/>
      <c r="AB1035" s="464"/>
      <c r="AC1035" s="340" t="str">
        <f>IFERROR(IF(AND('別紙様式3-2（４・５月）'!O1037="",W1035&lt;&gt;"",W1035&lt;&gt;"―"),X1035,X1035*VLOOKUP(AG1035,【参考】数式用4!$EY$3:$GF$106,MATCH(N1035,【参考】数式用4!$EY$2:$GF$2,0))),"")</f>
        <v/>
      </c>
      <c r="AD1035" s="462" t="str">
        <f t="shared" si="30"/>
        <v/>
      </c>
      <c r="AE1035" s="420" t="str">
        <f t="shared" si="31"/>
        <v/>
      </c>
      <c r="AF1035" s="333" t="str">
        <f>IF(O1035="","",'別紙様式3-2（４・５月）'!O1037&amp;'別紙様式3-2（４・５月）'!P1037&amp;'別紙様式3-2（４・５月）'!Q1037&amp;"から"&amp;O1035)</f>
        <v/>
      </c>
      <c r="AG1035" s="333" t="str">
        <f>IF(OR(W1035="",W1035="―"),"",'別紙様式3-2（４・５月）'!O1037&amp;'別紙様式3-2（４・５月）'!P1037&amp;'別紙様式3-2（４・５月）'!Q1037&amp;"から"&amp;W1035)</f>
        <v/>
      </c>
      <c r="AH1035" s="306"/>
      <c r="AI1035" s="306"/>
      <c r="AJ1035" s="306"/>
      <c r="AK1035" s="306"/>
      <c r="AL1035" s="306"/>
      <c r="AM1035" s="306"/>
      <c r="AN1035" s="306"/>
      <c r="AO1035" s="306"/>
    </row>
    <row r="1036" spans="1:41" customFormat="1" ht="25" customHeight="1">
      <c r="A1036" s="334">
        <v>1013</v>
      </c>
      <c r="B1036" s="909" t="str">
        <f>IF(基本情報入力シート!C1075="","",基本情報入力シート!C1075)</f>
        <v/>
      </c>
      <c r="C1036" s="909"/>
      <c r="D1036" s="909"/>
      <c r="E1036" s="909"/>
      <c r="F1036" s="909"/>
      <c r="G1036" s="909"/>
      <c r="H1036" s="909"/>
      <c r="I1036" s="909"/>
      <c r="J1036" s="325" t="str">
        <f>IF(基本情報入力シート!M1075="","",基本情報入力シート!M1075)</f>
        <v/>
      </c>
      <c r="K1036" s="325" t="str">
        <f>IF(基本情報入力シート!R1075="","",基本情報入力シート!R1075)</f>
        <v/>
      </c>
      <c r="L1036" s="325" t="str">
        <f>IF(基本情報入力シート!W1075="","",基本情報入力シート!W1075)</f>
        <v/>
      </c>
      <c r="M1036" s="335" t="str">
        <f>IF(基本情報入力シート!X1075="","",基本情報入力シート!X1075)</f>
        <v/>
      </c>
      <c r="N1036" s="339" t="str">
        <f>IF(基本情報入力シート!Y1075="","",基本情報入力シート!Y1075)</f>
        <v/>
      </c>
      <c r="O1036" s="44"/>
      <c r="P1036" s="1011"/>
      <c r="Q1036" s="1011"/>
      <c r="R1036" s="475" t="str">
        <f>IFERROR(IF(OR('別紙様式3-2（４・５月）'!Z1038="ベア加算",'別紙様式3-2（４・５月）'!R1038=""),"",P1036*VLOOKUP(N1036,【参考】数式用!$AD$2:$AH$37,MATCH(O1036,【参考】数式用!$K$4:$N$4,0)+1,0)),"")</f>
        <v/>
      </c>
      <c r="S1036" s="54"/>
      <c r="T1036" s="1011"/>
      <c r="U1036" s="1011"/>
      <c r="V1036" s="483" t="str">
        <f>IFERROR(IF(AND('別紙様式3-2（４・５月）'!O1038="",O1036&lt;&gt;""),P1036,P1036*VLOOKUP(AF1036,【参考】数式用4!$EY$3:$GF$106,MATCH(N1036,【参考】数式用4!$EY$2:$GF$2,0))),"")</f>
        <v/>
      </c>
      <c r="W1036" s="44"/>
      <c r="X1036" s="464"/>
      <c r="Y1036" s="992" t="str">
        <f>IFERROR(IF(OR('別紙様式3-2（４・５月）'!R1038="",'別紙様式3-2（４・５月）'!Z1038="ベア加算"),"",X1036*VLOOKUP(N1036,【参考】数式用!$AD$2:$AH$37,MATCH(W1036,【参考】数式用!$K$4:$N$4,0)+1,0)),"")</f>
        <v/>
      </c>
      <c r="Z1036" s="992"/>
      <c r="AA1036" s="54"/>
      <c r="AB1036" s="464"/>
      <c r="AC1036" s="340" t="str">
        <f>IFERROR(IF(AND('別紙様式3-2（４・５月）'!O1038="",W1036&lt;&gt;"",W1036&lt;&gt;"―"),X1036,X1036*VLOOKUP(AG1036,【参考】数式用4!$EY$3:$GF$106,MATCH(N1036,【参考】数式用4!$EY$2:$GF$2,0))),"")</f>
        <v/>
      </c>
      <c r="AD1036" s="462" t="str">
        <f t="shared" si="30"/>
        <v/>
      </c>
      <c r="AE1036" s="420" t="str">
        <f t="shared" si="31"/>
        <v/>
      </c>
      <c r="AF1036" s="333" t="str">
        <f>IF(O1036="","",'別紙様式3-2（４・５月）'!O1038&amp;'別紙様式3-2（４・５月）'!P1038&amp;'別紙様式3-2（４・５月）'!Q1038&amp;"から"&amp;O1036)</f>
        <v/>
      </c>
      <c r="AG1036" s="333" t="str">
        <f>IF(OR(W1036="",W1036="―"),"",'別紙様式3-2（４・５月）'!O1038&amp;'別紙様式3-2（４・５月）'!P1038&amp;'別紙様式3-2（４・５月）'!Q1038&amp;"から"&amp;W1036)</f>
        <v/>
      </c>
      <c r="AH1036" s="306"/>
      <c r="AI1036" s="306"/>
      <c r="AJ1036" s="306"/>
      <c r="AK1036" s="306"/>
      <c r="AL1036" s="306"/>
      <c r="AM1036" s="306"/>
      <c r="AN1036" s="306"/>
      <c r="AO1036" s="306"/>
    </row>
    <row r="1037" spans="1:41" customFormat="1" ht="25" customHeight="1">
      <c r="A1037" s="334">
        <v>1014</v>
      </c>
      <c r="B1037" s="909" t="str">
        <f>IF(基本情報入力シート!C1076="","",基本情報入力シート!C1076)</f>
        <v/>
      </c>
      <c r="C1037" s="909"/>
      <c r="D1037" s="909"/>
      <c r="E1037" s="909"/>
      <c r="F1037" s="909"/>
      <c r="G1037" s="909"/>
      <c r="H1037" s="909"/>
      <c r="I1037" s="909"/>
      <c r="J1037" s="325" t="str">
        <f>IF(基本情報入力シート!M1076="","",基本情報入力シート!M1076)</f>
        <v/>
      </c>
      <c r="K1037" s="325" t="str">
        <f>IF(基本情報入力シート!R1076="","",基本情報入力シート!R1076)</f>
        <v/>
      </c>
      <c r="L1037" s="325" t="str">
        <f>IF(基本情報入力シート!W1076="","",基本情報入力シート!W1076)</f>
        <v/>
      </c>
      <c r="M1037" s="335" t="str">
        <f>IF(基本情報入力シート!X1076="","",基本情報入力シート!X1076)</f>
        <v/>
      </c>
      <c r="N1037" s="339" t="str">
        <f>IF(基本情報入力シート!Y1076="","",基本情報入力シート!Y1076)</f>
        <v/>
      </c>
      <c r="O1037" s="44"/>
      <c r="P1037" s="1011"/>
      <c r="Q1037" s="1011"/>
      <c r="R1037" s="475" t="str">
        <f>IFERROR(IF(OR('別紙様式3-2（４・５月）'!Z1039="ベア加算",'別紙様式3-2（４・５月）'!R1039=""),"",P1037*VLOOKUP(N1037,【参考】数式用!$AD$2:$AH$37,MATCH(O1037,【参考】数式用!$K$4:$N$4,0)+1,0)),"")</f>
        <v/>
      </c>
      <c r="S1037" s="54"/>
      <c r="T1037" s="1011"/>
      <c r="U1037" s="1011"/>
      <c r="V1037" s="483" t="str">
        <f>IFERROR(IF(AND('別紙様式3-2（４・５月）'!O1039="",O1037&lt;&gt;""),P1037,P1037*VLOOKUP(AF1037,【参考】数式用4!$EY$3:$GF$106,MATCH(N1037,【参考】数式用4!$EY$2:$GF$2,0))),"")</f>
        <v/>
      </c>
      <c r="W1037" s="44"/>
      <c r="X1037" s="464"/>
      <c r="Y1037" s="992" t="str">
        <f>IFERROR(IF(OR('別紙様式3-2（４・５月）'!R1039="",'別紙様式3-2（４・５月）'!Z1039="ベア加算"),"",X1037*VLOOKUP(N1037,【参考】数式用!$AD$2:$AH$37,MATCH(W1037,【参考】数式用!$K$4:$N$4,0)+1,0)),"")</f>
        <v/>
      </c>
      <c r="Z1037" s="992"/>
      <c r="AA1037" s="54"/>
      <c r="AB1037" s="464"/>
      <c r="AC1037" s="340" t="str">
        <f>IFERROR(IF(AND('別紙様式3-2（４・５月）'!O1039="",W1037&lt;&gt;"",W1037&lt;&gt;"―"),X1037,X1037*VLOOKUP(AG1037,【参考】数式用4!$EY$3:$GF$106,MATCH(N1037,【参考】数式用4!$EY$2:$GF$2,0))),"")</f>
        <v/>
      </c>
      <c r="AD1037" s="462" t="str">
        <f t="shared" si="30"/>
        <v/>
      </c>
      <c r="AE1037" s="420" t="str">
        <f t="shared" si="31"/>
        <v/>
      </c>
      <c r="AF1037" s="333" t="str">
        <f>IF(O1037="","",'別紙様式3-2（４・５月）'!O1039&amp;'別紙様式3-2（４・５月）'!P1039&amp;'別紙様式3-2（４・５月）'!Q1039&amp;"から"&amp;O1037)</f>
        <v/>
      </c>
      <c r="AG1037" s="333" t="str">
        <f>IF(OR(W1037="",W1037="―"),"",'別紙様式3-2（４・５月）'!O1039&amp;'別紙様式3-2（４・５月）'!P1039&amp;'別紙様式3-2（４・５月）'!Q1039&amp;"から"&amp;W1037)</f>
        <v/>
      </c>
      <c r="AH1037" s="306"/>
      <c r="AI1037" s="306"/>
      <c r="AJ1037" s="306"/>
      <c r="AK1037" s="306"/>
      <c r="AL1037" s="306"/>
      <c r="AM1037" s="306"/>
      <c r="AN1037" s="306"/>
      <c r="AO1037" s="306"/>
    </row>
    <row r="1038" spans="1:41" customFormat="1" ht="25" customHeight="1">
      <c r="A1038" s="334">
        <v>1015</v>
      </c>
      <c r="B1038" s="909" t="str">
        <f>IF(基本情報入力シート!C1077="","",基本情報入力シート!C1077)</f>
        <v/>
      </c>
      <c r="C1038" s="909"/>
      <c r="D1038" s="909"/>
      <c r="E1038" s="909"/>
      <c r="F1038" s="909"/>
      <c r="G1038" s="909"/>
      <c r="H1038" s="909"/>
      <c r="I1038" s="909"/>
      <c r="J1038" s="325" t="str">
        <f>IF(基本情報入力シート!M1077="","",基本情報入力シート!M1077)</f>
        <v/>
      </c>
      <c r="K1038" s="325" t="str">
        <f>IF(基本情報入力シート!R1077="","",基本情報入力シート!R1077)</f>
        <v/>
      </c>
      <c r="L1038" s="325" t="str">
        <f>IF(基本情報入力シート!W1077="","",基本情報入力シート!W1077)</f>
        <v/>
      </c>
      <c r="M1038" s="335" t="str">
        <f>IF(基本情報入力シート!X1077="","",基本情報入力シート!X1077)</f>
        <v/>
      </c>
      <c r="N1038" s="339" t="str">
        <f>IF(基本情報入力シート!Y1077="","",基本情報入力シート!Y1077)</f>
        <v/>
      </c>
      <c r="O1038" s="44"/>
      <c r="P1038" s="1011"/>
      <c r="Q1038" s="1011"/>
      <c r="R1038" s="475" t="str">
        <f>IFERROR(IF(OR('別紙様式3-2（４・５月）'!Z1040="ベア加算",'別紙様式3-2（４・５月）'!R1040=""),"",P1038*VLOOKUP(N1038,【参考】数式用!$AD$2:$AH$37,MATCH(O1038,【参考】数式用!$K$4:$N$4,0)+1,0)),"")</f>
        <v/>
      </c>
      <c r="S1038" s="54"/>
      <c r="T1038" s="1011"/>
      <c r="U1038" s="1011"/>
      <c r="V1038" s="483" t="str">
        <f>IFERROR(IF(AND('別紙様式3-2（４・５月）'!O1040="",O1038&lt;&gt;""),P1038,P1038*VLOOKUP(AF1038,【参考】数式用4!$EY$3:$GF$106,MATCH(N1038,【参考】数式用4!$EY$2:$GF$2,0))),"")</f>
        <v/>
      </c>
      <c r="W1038" s="44"/>
      <c r="X1038" s="464"/>
      <c r="Y1038" s="992" t="str">
        <f>IFERROR(IF(OR('別紙様式3-2（４・５月）'!R1040="",'別紙様式3-2（４・５月）'!Z1040="ベア加算"),"",X1038*VLOOKUP(N1038,【参考】数式用!$AD$2:$AH$37,MATCH(W1038,【参考】数式用!$K$4:$N$4,0)+1,0)),"")</f>
        <v/>
      </c>
      <c r="Z1038" s="992"/>
      <c r="AA1038" s="54"/>
      <c r="AB1038" s="464"/>
      <c r="AC1038" s="340" t="str">
        <f>IFERROR(IF(AND('別紙様式3-2（４・５月）'!O1040="",W1038&lt;&gt;"",W1038&lt;&gt;"―"),X1038,X1038*VLOOKUP(AG1038,【参考】数式用4!$EY$3:$GF$106,MATCH(N1038,【参考】数式用4!$EY$2:$GF$2,0))),"")</f>
        <v/>
      </c>
      <c r="AD1038" s="462" t="str">
        <f t="shared" si="30"/>
        <v/>
      </c>
      <c r="AE1038" s="420" t="str">
        <f t="shared" si="31"/>
        <v/>
      </c>
      <c r="AF1038" s="333" t="str">
        <f>IF(O1038="","",'別紙様式3-2（４・５月）'!O1040&amp;'別紙様式3-2（４・５月）'!P1040&amp;'別紙様式3-2（４・５月）'!Q1040&amp;"から"&amp;O1038)</f>
        <v/>
      </c>
      <c r="AG1038" s="333" t="str">
        <f>IF(OR(W1038="",W1038="―"),"",'別紙様式3-2（４・５月）'!O1040&amp;'別紙様式3-2（４・５月）'!P1040&amp;'別紙様式3-2（４・５月）'!Q1040&amp;"から"&amp;W1038)</f>
        <v/>
      </c>
      <c r="AH1038" s="306"/>
      <c r="AI1038" s="306"/>
      <c r="AJ1038" s="306"/>
      <c r="AK1038" s="306"/>
      <c r="AL1038" s="306"/>
      <c r="AM1038" s="306"/>
      <c r="AN1038" s="306"/>
      <c r="AO1038" s="306"/>
    </row>
    <row r="1039" spans="1:41" customFormat="1" ht="25" customHeight="1">
      <c r="A1039" s="334">
        <v>1016</v>
      </c>
      <c r="B1039" s="909" t="str">
        <f>IF(基本情報入力シート!C1078="","",基本情報入力シート!C1078)</f>
        <v/>
      </c>
      <c r="C1039" s="909"/>
      <c r="D1039" s="909"/>
      <c r="E1039" s="909"/>
      <c r="F1039" s="909"/>
      <c r="G1039" s="909"/>
      <c r="H1039" s="909"/>
      <c r="I1039" s="909"/>
      <c r="J1039" s="325" t="str">
        <f>IF(基本情報入力シート!M1078="","",基本情報入力シート!M1078)</f>
        <v/>
      </c>
      <c r="K1039" s="325" t="str">
        <f>IF(基本情報入力シート!R1078="","",基本情報入力シート!R1078)</f>
        <v/>
      </c>
      <c r="L1039" s="325" t="str">
        <f>IF(基本情報入力シート!W1078="","",基本情報入力シート!W1078)</f>
        <v/>
      </c>
      <c r="M1039" s="335" t="str">
        <f>IF(基本情報入力シート!X1078="","",基本情報入力シート!X1078)</f>
        <v/>
      </c>
      <c r="N1039" s="339" t="str">
        <f>IF(基本情報入力シート!Y1078="","",基本情報入力シート!Y1078)</f>
        <v/>
      </c>
      <c r="O1039" s="44"/>
      <c r="P1039" s="1011"/>
      <c r="Q1039" s="1011"/>
      <c r="R1039" s="475" t="str">
        <f>IFERROR(IF(OR('別紙様式3-2（４・５月）'!Z1041="ベア加算",'別紙様式3-2（４・５月）'!R1041=""),"",P1039*VLOOKUP(N1039,【参考】数式用!$AD$2:$AH$37,MATCH(O1039,【参考】数式用!$K$4:$N$4,0)+1,0)),"")</f>
        <v/>
      </c>
      <c r="S1039" s="54"/>
      <c r="T1039" s="1011"/>
      <c r="U1039" s="1011"/>
      <c r="V1039" s="483" t="str">
        <f>IFERROR(IF(AND('別紙様式3-2（４・５月）'!O1041="",O1039&lt;&gt;""),P1039,P1039*VLOOKUP(AF1039,【参考】数式用4!$EY$3:$GF$106,MATCH(N1039,【参考】数式用4!$EY$2:$GF$2,0))),"")</f>
        <v/>
      </c>
      <c r="W1039" s="44"/>
      <c r="X1039" s="464"/>
      <c r="Y1039" s="992" t="str">
        <f>IFERROR(IF(OR('別紙様式3-2（４・５月）'!R1041="",'別紙様式3-2（４・５月）'!Z1041="ベア加算"),"",X1039*VLOOKUP(N1039,【参考】数式用!$AD$2:$AH$37,MATCH(W1039,【参考】数式用!$K$4:$N$4,0)+1,0)),"")</f>
        <v/>
      </c>
      <c r="Z1039" s="992"/>
      <c r="AA1039" s="54"/>
      <c r="AB1039" s="464"/>
      <c r="AC1039" s="340" t="str">
        <f>IFERROR(IF(AND('別紙様式3-2（４・５月）'!O1041="",W1039&lt;&gt;"",W1039&lt;&gt;"―"),X1039,X1039*VLOOKUP(AG1039,【参考】数式用4!$EY$3:$GF$106,MATCH(N1039,【参考】数式用4!$EY$2:$GF$2,0))),"")</f>
        <v/>
      </c>
      <c r="AD1039" s="462" t="str">
        <f t="shared" ref="AD1039:AD1102" si="32">IF(OR(O1039="新加算Ⅰ",O1039="新加算Ⅱ",O1039="新加算Ⅴ（１）",O1039="新加算Ⅴ（２）",O1039="新加算Ⅴ（３）",O1039="新加算Ⅴ（４）",O1039="新加算Ⅴ（５）",O1039="新加算Ⅴ（６）",O1039="新加算Ⅴ（７）",O1039="新加算Ⅴ（９）",O1039="新加算Ⅴ（10）",O1039="新加算Ⅴ（12）"),1,"")</f>
        <v/>
      </c>
      <c r="AE1039" s="420" t="str">
        <f t="shared" ref="AE1039:AE1102" si="33">IF(OR(W1039="新加算Ⅰ",W1039="新加算Ⅱ"),1,"")</f>
        <v/>
      </c>
      <c r="AF1039" s="333" t="str">
        <f>IF(O1039="","",'別紙様式3-2（４・５月）'!O1041&amp;'別紙様式3-2（４・５月）'!P1041&amp;'別紙様式3-2（４・５月）'!Q1041&amp;"から"&amp;O1039)</f>
        <v/>
      </c>
      <c r="AG1039" s="333" t="str">
        <f>IF(OR(W1039="",W1039="―"),"",'別紙様式3-2（４・５月）'!O1041&amp;'別紙様式3-2（４・５月）'!P1041&amp;'別紙様式3-2（４・５月）'!Q1041&amp;"から"&amp;W1039)</f>
        <v/>
      </c>
      <c r="AH1039" s="306"/>
      <c r="AI1039" s="306"/>
      <c r="AJ1039" s="306"/>
      <c r="AK1039" s="306"/>
      <c r="AL1039" s="306"/>
      <c r="AM1039" s="306"/>
      <c r="AN1039" s="306"/>
      <c r="AO1039" s="306"/>
    </row>
    <row r="1040" spans="1:41" customFormat="1" ht="25" customHeight="1">
      <c r="A1040" s="334">
        <v>1017</v>
      </c>
      <c r="B1040" s="909" t="str">
        <f>IF(基本情報入力シート!C1079="","",基本情報入力シート!C1079)</f>
        <v/>
      </c>
      <c r="C1040" s="909"/>
      <c r="D1040" s="909"/>
      <c r="E1040" s="909"/>
      <c r="F1040" s="909"/>
      <c r="G1040" s="909"/>
      <c r="H1040" s="909"/>
      <c r="I1040" s="909"/>
      <c r="J1040" s="325" t="str">
        <f>IF(基本情報入力シート!M1079="","",基本情報入力シート!M1079)</f>
        <v/>
      </c>
      <c r="K1040" s="325" t="str">
        <f>IF(基本情報入力シート!R1079="","",基本情報入力シート!R1079)</f>
        <v/>
      </c>
      <c r="L1040" s="325" t="str">
        <f>IF(基本情報入力シート!W1079="","",基本情報入力シート!W1079)</f>
        <v/>
      </c>
      <c r="M1040" s="335" t="str">
        <f>IF(基本情報入力シート!X1079="","",基本情報入力シート!X1079)</f>
        <v/>
      </c>
      <c r="N1040" s="339" t="str">
        <f>IF(基本情報入力シート!Y1079="","",基本情報入力シート!Y1079)</f>
        <v/>
      </c>
      <c r="O1040" s="44"/>
      <c r="P1040" s="1011"/>
      <c r="Q1040" s="1011"/>
      <c r="R1040" s="475" t="str">
        <f>IFERROR(IF(OR('別紙様式3-2（４・５月）'!Z1042="ベア加算",'別紙様式3-2（４・５月）'!R1042=""),"",P1040*VLOOKUP(N1040,【参考】数式用!$AD$2:$AH$37,MATCH(O1040,【参考】数式用!$K$4:$N$4,0)+1,0)),"")</f>
        <v/>
      </c>
      <c r="S1040" s="54"/>
      <c r="T1040" s="1011"/>
      <c r="U1040" s="1011"/>
      <c r="V1040" s="483" t="str">
        <f>IFERROR(IF(AND('別紙様式3-2（４・５月）'!O1042="",O1040&lt;&gt;""),P1040,P1040*VLOOKUP(AF1040,【参考】数式用4!$EY$3:$GF$106,MATCH(N1040,【参考】数式用4!$EY$2:$GF$2,0))),"")</f>
        <v/>
      </c>
      <c r="W1040" s="44"/>
      <c r="X1040" s="464"/>
      <c r="Y1040" s="992" t="str">
        <f>IFERROR(IF(OR('別紙様式3-2（４・５月）'!R1042="",'別紙様式3-2（４・５月）'!Z1042="ベア加算"),"",X1040*VLOOKUP(N1040,【参考】数式用!$AD$2:$AH$37,MATCH(W1040,【参考】数式用!$K$4:$N$4,0)+1,0)),"")</f>
        <v/>
      </c>
      <c r="Z1040" s="992"/>
      <c r="AA1040" s="54"/>
      <c r="AB1040" s="464"/>
      <c r="AC1040" s="340" t="str">
        <f>IFERROR(IF(AND('別紙様式3-2（４・５月）'!O1042="",W1040&lt;&gt;"",W1040&lt;&gt;"―"),X1040,X1040*VLOOKUP(AG1040,【参考】数式用4!$EY$3:$GF$106,MATCH(N1040,【参考】数式用4!$EY$2:$GF$2,0))),"")</f>
        <v/>
      </c>
      <c r="AD1040" s="462" t="str">
        <f t="shared" si="32"/>
        <v/>
      </c>
      <c r="AE1040" s="420" t="str">
        <f t="shared" si="33"/>
        <v/>
      </c>
      <c r="AF1040" s="333" t="str">
        <f>IF(O1040="","",'別紙様式3-2（４・５月）'!O1042&amp;'別紙様式3-2（４・５月）'!P1042&amp;'別紙様式3-2（４・５月）'!Q1042&amp;"から"&amp;O1040)</f>
        <v/>
      </c>
      <c r="AG1040" s="333" t="str">
        <f>IF(OR(W1040="",W1040="―"),"",'別紙様式3-2（４・５月）'!O1042&amp;'別紙様式3-2（４・５月）'!P1042&amp;'別紙様式3-2（４・５月）'!Q1042&amp;"から"&amp;W1040)</f>
        <v/>
      </c>
      <c r="AH1040" s="306"/>
      <c r="AI1040" s="306"/>
      <c r="AJ1040" s="306"/>
      <c r="AK1040" s="306"/>
      <c r="AL1040" s="306"/>
      <c r="AM1040" s="306"/>
      <c r="AN1040" s="306"/>
      <c r="AO1040" s="306"/>
    </row>
    <row r="1041" spans="1:41" customFormat="1" ht="25" customHeight="1">
      <c r="A1041" s="334">
        <v>1018</v>
      </c>
      <c r="B1041" s="909" t="str">
        <f>IF(基本情報入力シート!C1080="","",基本情報入力シート!C1080)</f>
        <v/>
      </c>
      <c r="C1041" s="909"/>
      <c r="D1041" s="909"/>
      <c r="E1041" s="909"/>
      <c r="F1041" s="909"/>
      <c r="G1041" s="909"/>
      <c r="H1041" s="909"/>
      <c r="I1041" s="909"/>
      <c r="J1041" s="325" t="str">
        <f>IF(基本情報入力シート!M1080="","",基本情報入力シート!M1080)</f>
        <v/>
      </c>
      <c r="K1041" s="325" t="str">
        <f>IF(基本情報入力シート!R1080="","",基本情報入力シート!R1080)</f>
        <v/>
      </c>
      <c r="L1041" s="325" t="str">
        <f>IF(基本情報入力シート!W1080="","",基本情報入力シート!W1080)</f>
        <v/>
      </c>
      <c r="M1041" s="335" t="str">
        <f>IF(基本情報入力シート!X1080="","",基本情報入力シート!X1080)</f>
        <v/>
      </c>
      <c r="N1041" s="339" t="str">
        <f>IF(基本情報入力シート!Y1080="","",基本情報入力シート!Y1080)</f>
        <v/>
      </c>
      <c r="O1041" s="44"/>
      <c r="P1041" s="1011"/>
      <c r="Q1041" s="1011"/>
      <c r="R1041" s="475" t="str">
        <f>IFERROR(IF(OR('別紙様式3-2（４・５月）'!Z1043="ベア加算",'別紙様式3-2（４・５月）'!R1043=""),"",P1041*VLOOKUP(N1041,【参考】数式用!$AD$2:$AH$37,MATCH(O1041,【参考】数式用!$K$4:$N$4,0)+1,0)),"")</f>
        <v/>
      </c>
      <c r="S1041" s="54"/>
      <c r="T1041" s="1011"/>
      <c r="U1041" s="1011"/>
      <c r="V1041" s="483" t="str">
        <f>IFERROR(IF(AND('別紙様式3-2（４・５月）'!O1043="",O1041&lt;&gt;""),P1041,P1041*VLOOKUP(AF1041,【参考】数式用4!$EY$3:$GF$106,MATCH(N1041,【参考】数式用4!$EY$2:$GF$2,0))),"")</f>
        <v/>
      </c>
      <c r="W1041" s="44"/>
      <c r="X1041" s="464"/>
      <c r="Y1041" s="992" t="str">
        <f>IFERROR(IF(OR('別紙様式3-2（４・５月）'!R1043="",'別紙様式3-2（４・５月）'!Z1043="ベア加算"),"",X1041*VLOOKUP(N1041,【参考】数式用!$AD$2:$AH$37,MATCH(W1041,【参考】数式用!$K$4:$N$4,0)+1,0)),"")</f>
        <v/>
      </c>
      <c r="Z1041" s="992"/>
      <c r="AA1041" s="54"/>
      <c r="AB1041" s="464"/>
      <c r="AC1041" s="340" t="str">
        <f>IFERROR(IF(AND('別紙様式3-2（４・５月）'!O1043="",W1041&lt;&gt;"",W1041&lt;&gt;"―"),X1041,X1041*VLOOKUP(AG1041,【参考】数式用4!$EY$3:$GF$106,MATCH(N1041,【参考】数式用4!$EY$2:$GF$2,0))),"")</f>
        <v/>
      </c>
      <c r="AD1041" s="462" t="str">
        <f t="shared" si="32"/>
        <v/>
      </c>
      <c r="AE1041" s="420" t="str">
        <f t="shared" si="33"/>
        <v/>
      </c>
      <c r="AF1041" s="333" t="str">
        <f>IF(O1041="","",'別紙様式3-2（４・５月）'!O1043&amp;'別紙様式3-2（４・５月）'!P1043&amp;'別紙様式3-2（４・５月）'!Q1043&amp;"から"&amp;O1041)</f>
        <v/>
      </c>
      <c r="AG1041" s="333" t="str">
        <f>IF(OR(W1041="",W1041="―"),"",'別紙様式3-2（４・５月）'!O1043&amp;'別紙様式3-2（４・５月）'!P1043&amp;'別紙様式3-2（４・５月）'!Q1043&amp;"から"&amp;W1041)</f>
        <v/>
      </c>
      <c r="AH1041" s="306"/>
      <c r="AI1041" s="306"/>
      <c r="AJ1041" s="306"/>
      <c r="AK1041" s="306"/>
      <c r="AL1041" s="306"/>
      <c r="AM1041" s="306"/>
      <c r="AN1041" s="306"/>
      <c r="AO1041" s="306"/>
    </row>
    <row r="1042" spans="1:41" customFormat="1" ht="25" customHeight="1">
      <c r="A1042" s="334">
        <v>1019</v>
      </c>
      <c r="B1042" s="909" t="str">
        <f>IF(基本情報入力シート!C1081="","",基本情報入力シート!C1081)</f>
        <v/>
      </c>
      <c r="C1042" s="909"/>
      <c r="D1042" s="909"/>
      <c r="E1042" s="909"/>
      <c r="F1042" s="909"/>
      <c r="G1042" s="909"/>
      <c r="H1042" s="909"/>
      <c r="I1042" s="909"/>
      <c r="J1042" s="325" t="str">
        <f>IF(基本情報入力シート!M1081="","",基本情報入力シート!M1081)</f>
        <v/>
      </c>
      <c r="K1042" s="325" t="str">
        <f>IF(基本情報入力シート!R1081="","",基本情報入力シート!R1081)</f>
        <v/>
      </c>
      <c r="L1042" s="325" t="str">
        <f>IF(基本情報入力シート!W1081="","",基本情報入力シート!W1081)</f>
        <v/>
      </c>
      <c r="M1042" s="335" t="str">
        <f>IF(基本情報入力シート!X1081="","",基本情報入力シート!X1081)</f>
        <v/>
      </c>
      <c r="N1042" s="339" t="str">
        <f>IF(基本情報入力シート!Y1081="","",基本情報入力シート!Y1081)</f>
        <v/>
      </c>
      <c r="O1042" s="44"/>
      <c r="P1042" s="1011"/>
      <c r="Q1042" s="1011"/>
      <c r="R1042" s="475" t="str">
        <f>IFERROR(IF(OR('別紙様式3-2（４・５月）'!Z1044="ベア加算",'別紙様式3-2（４・５月）'!R1044=""),"",P1042*VLOOKUP(N1042,【参考】数式用!$AD$2:$AH$37,MATCH(O1042,【参考】数式用!$K$4:$N$4,0)+1,0)),"")</f>
        <v/>
      </c>
      <c r="S1042" s="54"/>
      <c r="T1042" s="1011"/>
      <c r="U1042" s="1011"/>
      <c r="V1042" s="483" t="str">
        <f>IFERROR(IF(AND('別紙様式3-2（４・５月）'!O1044="",O1042&lt;&gt;""),P1042,P1042*VLOOKUP(AF1042,【参考】数式用4!$EY$3:$GF$106,MATCH(N1042,【参考】数式用4!$EY$2:$GF$2,0))),"")</f>
        <v/>
      </c>
      <c r="W1042" s="44"/>
      <c r="X1042" s="464"/>
      <c r="Y1042" s="992" t="str">
        <f>IFERROR(IF(OR('別紙様式3-2（４・５月）'!R1044="",'別紙様式3-2（４・５月）'!Z1044="ベア加算"),"",X1042*VLOOKUP(N1042,【参考】数式用!$AD$2:$AH$37,MATCH(W1042,【参考】数式用!$K$4:$N$4,0)+1,0)),"")</f>
        <v/>
      </c>
      <c r="Z1042" s="992"/>
      <c r="AA1042" s="54"/>
      <c r="AB1042" s="464"/>
      <c r="AC1042" s="340" t="str">
        <f>IFERROR(IF(AND('別紙様式3-2（４・５月）'!O1044="",W1042&lt;&gt;"",W1042&lt;&gt;"―"),X1042,X1042*VLOOKUP(AG1042,【参考】数式用4!$EY$3:$GF$106,MATCH(N1042,【参考】数式用4!$EY$2:$GF$2,0))),"")</f>
        <v/>
      </c>
      <c r="AD1042" s="462" t="str">
        <f t="shared" si="32"/>
        <v/>
      </c>
      <c r="AE1042" s="420" t="str">
        <f t="shared" si="33"/>
        <v/>
      </c>
      <c r="AF1042" s="333" t="str">
        <f>IF(O1042="","",'別紙様式3-2（４・５月）'!O1044&amp;'別紙様式3-2（４・５月）'!P1044&amp;'別紙様式3-2（４・５月）'!Q1044&amp;"から"&amp;O1042)</f>
        <v/>
      </c>
      <c r="AG1042" s="333" t="str">
        <f>IF(OR(W1042="",W1042="―"),"",'別紙様式3-2（４・５月）'!O1044&amp;'別紙様式3-2（４・５月）'!P1044&amp;'別紙様式3-2（４・５月）'!Q1044&amp;"から"&amp;W1042)</f>
        <v/>
      </c>
      <c r="AH1042" s="306"/>
      <c r="AI1042" s="306"/>
      <c r="AJ1042" s="306"/>
      <c r="AK1042" s="306"/>
      <c r="AL1042" s="306"/>
      <c r="AM1042" s="306"/>
      <c r="AN1042" s="306"/>
      <c r="AO1042" s="306"/>
    </row>
    <row r="1043" spans="1:41" customFormat="1" ht="25" customHeight="1">
      <c r="A1043" s="334">
        <v>1020</v>
      </c>
      <c r="B1043" s="909" t="str">
        <f>IF(基本情報入力シート!C1082="","",基本情報入力シート!C1082)</f>
        <v/>
      </c>
      <c r="C1043" s="909"/>
      <c r="D1043" s="909"/>
      <c r="E1043" s="909"/>
      <c r="F1043" s="909"/>
      <c r="G1043" s="909"/>
      <c r="H1043" s="909"/>
      <c r="I1043" s="909"/>
      <c r="J1043" s="325" t="str">
        <f>IF(基本情報入力シート!M1082="","",基本情報入力シート!M1082)</f>
        <v/>
      </c>
      <c r="K1043" s="325" t="str">
        <f>IF(基本情報入力シート!R1082="","",基本情報入力シート!R1082)</f>
        <v/>
      </c>
      <c r="L1043" s="325" t="str">
        <f>IF(基本情報入力シート!W1082="","",基本情報入力シート!W1082)</f>
        <v/>
      </c>
      <c r="M1043" s="335" t="str">
        <f>IF(基本情報入力シート!X1082="","",基本情報入力シート!X1082)</f>
        <v/>
      </c>
      <c r="N1043" s="339" t="str">
        <f>IF(基本情報入力シート!Y1082="","",基本情報入力シート!Y1082)</f>
        <v/>
      </c>
      <c r="O1043" s="44"/>
      <c r="P1043" s="1011"/>
      <c r="Q1043" s="1011"/>
      <c r="R1043" s="475" t="str">
        <f>IFERROR(IF(OR('別紙様式3-2（４・５月）'!Z1045="ベア加算",'別紙様式3-2（４・５月）'!R1045=""),"",P1043*VLOOKUP(N1043,【参考】数式用!$AD$2:$AH$37,MATCH(O1043,【参考】数式用!$K$4:$N$4,0)+1,0)),"")</f>
        <v/>
      </c>
      <c r="S1043" s="54"/>
      <c r="T1043" s="1011"/>
      <c r="U1043" s="1011"/>
      <c r="V1043" s="483" t="str">
        <f>IFERROR(IF(AND('別紙様式3-2（４・５月）'!O1045="",O1043&lt;&gt;""),P1043,P1043*VLOOKUP(AF1043,【参考】数式用4!$EY$3:$GF$106,MATCH(N1043,【参考】数式用4!$EY$2:$GF$2,0))),"")</f>
        <v/>
      </c>
      <c r="W1043" s="44"/>
      <c r="X1043" s="464"/>
      <c r="Y1043" s="992" t="str">
        <f>IFERROR(IF(OR('別紙様式3-2（４・５月）'!R1045="",'別紙様式3-2（４・５月）'!Z1045="ベア加算"),"",X1043*VLOOKUP(N1043,【参考】数式用!$AD$2:$AH$37,MATCH(W1043,【参考】数式用!$K$4:$N$4,0)+1,0)),"")</f>
        <v/>
      </c>
      <c r="Z1043" s="992"/>
      <c r="AA1043" s="54"/>
      <c r="AB1043" s="464"/>
      <c r="AC1043" s="340" t="str">
        <f>IFERROR(IF(AND('別紙様式3-2（４・５月）'!O1045="",W1043&lt;&gt;"",W1043&lt;&gt;"―"),X1043,X1043*VLOOKUP(AG1043,【参考】数式用4!$EY$3:$GF$106,MATCH(N1043,【参考】数式用4!$EY$2:$GF$2,0))),"")</f>
        <v/>
      </c>
      <c r="AD1043" s="462" t="str">
        <f t="shared" si="32"/>
        <v/>
      </c>
      <c r="AE1043" s="420" t="str">
        <f t="shared" si="33"/>
        <v/>
      </c>
      <c r="AF1043" s="333" t="str">
        <f>IF(O1043="","",'別紙様式3-2（４・５月）'!O1045&amp;'別紙様式3-2（４・５月）'!P1045&amp;'別紙様式3-2（４・５月）'!Q1045&amp;"から"&amp;O1043)</f>
        <v/>
      </c>
      <c r="AG1043" s="333" t="str">
        <f>IF(OR(W1043="",W1043="―"),"",'別紙様式3-2（４・５月）'!O1045&amp;'別紙様式3-2（４・５月）'!P1045&amp;'別紙様式3-2（４・５月）'!Q1045&amp;"から"&amp;W1043)</f>
        <v/>
      </c>
      <c r="AH1043" s="306"/>
      <c r="AI1043" s="306"/>
      <c r="AJ1043" s="306"/>
      <c r="AK1043" s="306"/>
      <c r="AL1043" s="306"/>
      <c r="AM1043" s="306"/>
      <c r="AN1043" s="306"/>
      <c r="AO1043" s="306"/>
    </row>
    <row r="1044" spans="1:41" customFormat="1" ht="25" customHeight="1">
      <c r="A1044" s="334">
        <v>1021</v>
      </c>
      <c r="B1044" s="909" t="str">
        <f>IF(基本情報入力シート!C1083="","",基本情報入力シート!C1083)</f>
        <v/>
      </c>
      <c r="C1044" s="909"/>
      <c r="D1044" s="909"/>
      <c r="E1044" s="909"/>
      <c r="F1044" s="909"/>
      <c r="G1044" s="909"/>
      <c r="H1044" s="909"/>
      <c r="I1044" s="909"/>
      <c r="J1044" s="325" t="str">
        <f>IF(基本情報入力シート!M1083="","",基本情報入力シート!M1083)</f>
        <v/>
      </c>
      <c r="K1044" s="325" t="str">
        <f>IF(基本情報入力シート!R1083="","",基本情報入力シート!R1083)</f>
        <v/>
      </c>
      <c r="L1044" s="325" t="str">
        <f>IF(基本情報入力シート!W1083="","",基本情報入力シート!W1083)</f>
        <v/>
      </c>
      <c r="M1044" s="335" t="str">
        <f>IF(基本情報入力シート!X1083="","",基本情報入力シート!X1083)</f>
        <v/>
      </c>
      <c r="N1044" s="339" t="str">
        <f>IF(基本情報入力シート!Y1083="","",基本情報入力シート!Y1083)</f>
        <v/>
      </c>
      <c r="O1044" s="44"/>
      <c r="P1044" s="1011"/>
      <c r="Q1044" s="1011"/>
      <c r="R1044" s="475" t="str">
        <f>IFERROR(IF(OR('別紙様式3-2（４・５月）'!Z1046="ベア加算",'別紙様式3-2（４・５月）'!R1046=""),"",P1044*VLOOKUP(N1044,【参考】数式用!$AD$2:$AH$37,MATCH(O1044,【参考】数式用!$K$4:$N$4,0)+1,0)),"")</f>
        <v/>
      </c>
      <c r="S1044" s="54"/>
      <c r="T1044" s="1011"/>
      <c r="U1044" s="1011"/>
      <c r="V1044" s="483" t="str">
        <f>IFERROR(IF(AND('別紙様式3-2（４・５月）'!O1046="",O1044&lt;&gt;""),P1044,P1044*VLOOKUP(AF1044,【参考】数式用4!$EY$3:$GF$106,MATCH(N1044,【参考】数式用4!$EY$2:$GF$2,0))),"")</f>
        <v/>
      </c>
      <c r="W1044" s="44"/>
      <c r="X1044" s="464"/>
      <c r="Y1044" s="992" t="str">
        <f>IFERROR(IF(OR('別紙様式3-2（４・５月）'!R1046="",'別紙様式3-2（４・５月）'!Z1046="ベア加算"),"",X1044*VLOOKUP(N1044,【参考】数式用!$AD$2:$AH$37,MATCH(W1044,【参考】数式用!$K$4:$N$4,0)+1,0)),"")</f>
        <v/>
      </c>
      <c r="Z1044" s="992"/>
      <c r="AA1044" s="54"/>
      <c r="AB1044" s="464"/>
      <c r="AC1044" s="340" t="str">
        <f>IFERROR(IF(AND('別紙様式3-2（４・５月）'!O1046="",W1044&lt;&gt;"",W1044&lt;&gt;"―"),X1044,X1044*VLOOKUP(AG1044,【参考】数式用4!$EY$3:$GF$106,MATCH(N1044,【参考】数式用4!$EY$2:$GF$2,0))),"")</f>
        <v/>
      </c>
      <c r="AD1044" s="462" t="str">
        <f t="shared" si="32"/>
        <v/>
      </c>
      <c r="AE1044" s="420" t="str">
        <f t="shared" si="33"/>
        <v/>
      </c>
      <c r="AF1044" s="333" t="str">
        <f>IF(O1044="","",'別紙様式3-2（４・５月）'!O1046&amp;'別紙様式3-2（４・５月）'!P1046&amp;'別紙様式3-2（４・５月）'!Q1046&amp;"から"&amp;O1044)</f>
        <v/>
      </c>
      <c r="AG1044" s="333" t="str">
        <f>IF(OR(W1044="",W1044="―"),"",'別紙様式3-2（４・５月）'!O1046&amp;'別紙様式3-2（４・５月）'!P1046&amp;'別紙様式3-2（４・５月）'!Q1046&amp;"から"&amp;W1044)</f>
        <v/>
      </c>
      <c r="AH1044" s="306"/>
      <c r="AI1044" s="306"/>
      <c r="AJ1044" s="306"/>
      <c r="AK1044" s="306"/>
      <c r="AL1044" s="306"/>
      <c r="AM1044" s="306"/>
      <c r="AN1044" s="306"/>
      <c r="AO1044" s="306"/>
    </row>
    <row r="1045" spans="1:41" customFormat="1" ht="25" customHeight="1">
      <c r="A1045" s="334">
        <v>1022</v>
      </c>
      <c r="B1045" s="909" t="str">
        <f>IF(基本情報入力シート!C1084="","",基本情報入力シート!C1084)</f>
        <v/>
      </c>
      <c r="C1045" s="909"/>
      <c r="D1045" s="909"/>
      <c r="E1045" s="909"/>
      <c r="F1045" s="909"/>
      <c r="G1045" s="909"/>
      <c r="H1045" s="909"/>
      <c r="I1045" s="909"/>
      <c r="J1045" s="325" t="str">
        <f>IF(基本情報入力シート!M1084="","",基本情報入力シート!M1084)</f>
        <v/>
      </c>
      <c r="K1045" s="325" t="str">
        <f>IF(基本情報入力シート!R1084="","",基本情報入力シート!R1084)</f>
        <v/>
      </c>
      <c r="L1045" s="325" t="str">
        <f>IF(基本情報入力シート!W1084="","",基本情報入力シート!W1084)</f>
        <v/>
      </c>
      <c r="M1045" s="335" t="str">
        <f>IF(基本情報入力シート!X1084="","",基本情報入力シート!X1084)</f>
        <v/>
      </c>
      <c r="N1045" s="339" t="str">
        <f>IF(基本情報入力シート!Y1084="","",基本情報入力シート!Y1084)</f>
        <v/>
      </c>
      <c r="O1045" s="44"/>
      <c r="P1045" s="1011"/>
      <c r="Q1045" s="1011"/>
      <c r="R1045" s="475" t="str">
        <f>IFERROR(IF(OR('別紙様式3-2（４・５月）'!Z1047="ベア加算",'別紙様式3-2（４・５月）'!R1047=""),"",P1045*VLOOKUP(N1045,【参考】数式用!$AD$2:$AH$37,MATCH(O1045,【参考】数式用!$K$4:$N$4,0)+1,0)),"")</f>
        <v/>
      </c>
      <c r="S1045" s="54"/>
      <c r="T1045" s="1011"/>
      <c r="U1045" s="1011"/>
      <c r="V1045" s="483" t="str">
        <f>IFERROR(IF(AND('別紙様式3-2（４・５月）'!O1047="",O1045&lt;&gt;""),P1045,P1045*VLOOKUP(AF1045,【参考】数式用4!$EY$3:$GF$106,MATCH(N1045,【参考】数式用4!$EY$2:$GF$2,0))),"")</f>
        <v/>
      </c>
      <c r="W1045" s="44"/>
      <c r="X1045" s="464"/>
      <c r="Y1045" s="992" t="str">
        <f>IFERROR(IF(OR('別紙様式3-2（４・５月）'!R1047="",'別紙様式3-2（４・５月）'!Z1047="ベア加算"),"",X1045*VLOOKUP(N1045,【参考】数式用!$AD$2:$AH$37,MATCH(W1045,【参考】数式用!$K$4:$N$4,0)+1,0)),"")</f>
        <v/>
      </c>
      <c r="Z1045" s="992"/>
      <c r="AA1045" s="54"/>
      <c r="AB1045" s="464"/>
      <c r="AC1045" s="340" t="str">
        <f>IFERROR(IF(AND('別紙様式3-2（４・５月）'!O1047="",W1045&lt;&gt;"",W1045&lt;&gt;"―"),X1045,X1045*VLOOKUP(AG1045,【参考】数式用4!$EY$3:$GF$106,MATCH(N1045,【参考】数式用4!$EY$2:$GF$2,0))),"")</f>
        <v/>
      </c>
      <c r="AD1045" s="462" t="str">
        <f t="shared" si="32"/>
        <v/>
      </c>
      <c r="AE1045" s="420" t="str">
        <f t="shared" si="33"/>
        <v/>
      </c>
      <c r="AF1045" s="333" t="str">
        <f>IF(O1045="","",'別紙様式3-2（４・５月）'!O1047&amp;'別紙様式3-2（４・５月）'!P1047&amp;'別紙様式3-2（４・５月）'!Q1047&amp;"から"&amp;O1045)</f>
        <v/>
      </c>
      <c r="AG1045" s="333" t="str">
        <f>IF(OR(W1045="",W1045="―"),"",'別紙様式3-2（４・５月）'!O1047&amp;'別紙様式3-2（４・５月）'!P1047&amp;'別紙様式3-2（４・５月）'!Q1047&amp;"から"&amp;W1045)</f>
        <v/>
      </c>
      <c r="AH1045" s="306"/>
      <c r="AI1045" s="306"/>
      <c r="AJ1045" s="306"/>
      <c r="AK1045" s="306"/>
      <c r="AL1045" s="306"/>
      <c r="AM1045" s="306"/>
      <c r="AN1045" s="306"/>
      <c r="AO1045" s="306"/>
    </row>
    <row r="1046" spans="1:41" customFormat="1" ht="25" customHeight="1">
      <c r="A1046" s="334">
        <v>1023</v>
      </c>
      <c r="B1046" s="909" t="str">
        <f>IF(基本情報入力シート!C1085="","",基本情報入力シート!C1085)</f>
        <v/>
      </c>
      <c r="C1046" s="909"/>
      <c r="D1046" s="909"/>
      <c r="E1046" s="909"/>
      <c r="F1046" s="909"/>
      <c r="G1046" s="909"/>
      <c r="H1046" s="909"/>
      <c r="I1046" s="909"/>
      <c r="J1046" s="325" t="str">
        <f>IF(基本情報入力シート!M1085="","",基本情報入力シート!M1085)</f>
        <v/>
      </c>
      <c r="K1046" s="325" t="str">
        <f>IF(基本情報入力シート!R1085="","",基本情報入力シート!R1085)</f>
        <v/>
      </c>
      <c r="L1046" s="325" t="str">
        <f>IF(基本情報入力シート!W1085="","",基本情報入力シート!W1085)</f>
        <v/>
      </c>
      <c r="M1046" s="335" t="str">
        <f>IF(基本情報入力シート!X1085="","",基本情報入力シート!X1085)</f>
        <v/>
      </c>
      <c r="N1046" s="339" t="str">
        <f>IF(基本情報入力シート!Y1085="","",基本情報入力シート!Y1085)</f>
        <v/>
      </c>
      <c r="O1046" s="44"/>
      <c r="P1046" s="1011"/>
      <c r="Q1046" s="1011"/>
      <c r="R1046" s="475" t="str">
        <f>IFERROR(IF(OR('別紙様式3-2（４・５月）'!Z1048="ベア加算",'別紙様式3-2（４・５月）'!R1048=""),"",P1046*VLOOKUP(N1046,【参考】数式用!$AD$2:$AH$37,MATCH(O1046,【参考】数式用!$K$4:$N$4,0)+1,0)),"")</f>
        <v/>
      </c>
      <c r="S1046" s="54"/>
      <c r="T1046" s="1011"/>
      <c r="U1046" s="1011"/>
      <c r="V1046" s="483" t="str">
        <f>IFERROR(IF(AND('別紙様式3-2（４・５月）'!O1048="",O1046&lt;&gt;""),P1046,P1046*VLOOKUP(AF1046,【参考】数式用4!$EY$3:$GF$106,MATCH(N1046,【参考】数式用4!$EY$2:$GF$2,0))),"")</f>
        <v/>
      </c>
      <c r="W1046" s="44"/>
      <c r="X1046" s="464"/>
      <c r="Y1046" s="992" t="str">
        <f>IFERROR(IF(OR('別紙様式3-2（４・５月）'!R1048="",'別紙様式3-2（４・５月）'!Z1048="ベア加算"),"",X1046*VLOOKUP(N1046,【参考】数式用!$AD$2:$AH$37,MATCH(W1046,【参考】数式用!$K$4:$N$4,0)+1,0)),"")</f>
        <v/>
      </c>
      <c r="Z1046" s="992"/>
      <c r="AA1046" s="54"/>
      <c r="AB1046" s="464"/>
      <c r="AC1046" s="340" t="str">
        <f>IFERROR(IF(AND('別紙様式3-2（４・５月）'!O1048="",W1046&lt;&gt;"",W1046&lt;&gt;"―"),X1046,X1046*VLOOKUP(AG1046,【参考】数式用4!$EY$3:$GF$106,MATCH(N1046,【参考】数式用4!$EY$2:$GF$2,0))),"")</f>
        <v/>
      </c>
      <c r="AD1046" s="462" t="str">
        <f t="shared" si="32"/>
        <v/>
      </c>
      <c r="AE1046" s="420" t="str">
        <f t="shared" si="33"/>
        <v/>
      </c>
      <c r="AF1046" s="333" t="str">
        <f>IF(O1046="","",'別紙様式3-2（４・５月）'!O1048&amp;'別紙様式3-2（４・５月）'!P1048&amp;'別紙様式3-2（４・５月）'!Q1048&amp;"から"&amp;O1046)</f>
        <v/>
      </c>
      <c r="AG1046" s="333" t="str">
        <f>IF(OR(W1046="",W1046="―"),"",'別紙様式3-2（４・５月）'!O1048&amp;'別紙様式3-2（４・５月）'!P1048&amp;'別紙様式3-2（４・５月）'!Q1048&amp;"から"&amp;W1046)</f>
        <v/>
      </c>
      <c r="AH1046" s="306"/>
      <c r="AI1046" s="306"/>
      <c r="AJ1046" s="306"/>
      <c r="AK1046" s="306"/>
      <c r="AL1046" s="306"/>
      <c r="AM1046" s="306"/>
      <c r="AN1046" s="306"/>
      <c r="AO1046" s="306"/>
    </row>
    <row r="1047" spans="1:41" customFormat="1" ht="25" customHeight="1">
      <c r="A1047" s="334">
        <v>1024</v>
      </c>
      <c r="B1047" s="909" t="str">
        <f>IF(基本情報入力シート!C1086="","",基本情報入力シート!C1086)</f>
        <v/>
      </c>
      <c r="C1047" s="909"/>
      <c r="D1047" s="909"/>
      <c r="E1047" s="909"/>
      <c r="F1047" s="909"/>
      <c r="G1047" s="909"/>
      <c r="H1047" s="909"/>
      <c r="I1047" s="909"/>
      <c r="J1047" s="325" t="str">
        <f>IF(基本情報入力シート!M1086="","",基本情報入力シート!M1086)</f>
        <v/>
      </c>
      <c r="K1047" s="325" t="str">
        <f>IF(基本情報入力シート!R1086="","",基本情報入力シート!R1086)</f>
        <v/>
      </c>
      <c r="L1047" s="325" t="str">
        <f>IF(基本情報入力シート!W1086="","",基本情報入力シート!W1086)</f>
        <v/>
      </c>
      <c r="M1047" s="335" t="str">
        <f>IF(基本情報入力シート!X1086="","",基本情報入力シート!X1086)</f>
        <v/>
      </c>
      <c r="N1047" s="339" t="str">
        <f>IF(基本情報入力シート!Y1086="","",基本情報入力シート!Y1086)</f>
        <v/>
      </c>
      <c r="O1047" s="44"/>
      <c r="P1047" s="1011"/>
      <c r="Q1047" s="1011"/>
      <c r="R1047" s="475" t="str">
        <f>IFERROR(IF(OR('別紙様式3-2（４・５月）'!Z1049="ベア加算",'別紙様式3-2（４・５月）'!R1049=""),"",P1047*VLOOKUP(N1047,【参考】数式用!$AD$2:$AH$37,MATCH(O1047,【参考】数式用!$K$4:$N$4,0)+1,0)),"")</f>
        <v/>
      </c>
      <c r="S1047" s="54"/>
      <c r="T1047" s="1011"/>
      <c r="U1047" s="1011"/>
      <c r="V1047" s="483" t="str">
        <f>IFERROR(IF(AND('別紙様式3-2（４・５月）'!O1049="",O1047&lt;&gt;""),P1047,P1047*VLOOKUP(AF1047,【参考】数式用4!$EY$3:$GF$106,MATCH(N1047,【参考】数式用4!$EY$2:$GF$2,0))),"")</f>
        <v/>
      </c>
      <c r="W1047" s="44"/>
      <c r="X1047" s="464"/>
      <c r="Y1047" s="992" t="str">
        <f>IFERROR(IF(OR('別紙様式3-2（４・５月）'!R1049="",'別紙様式3-2（４・５月）'!Z1049="ベア加算"),"",X1047*VLOOKUP(N1047,【参考】数式用!$AD$2:$AH$37,MATCH(W1047,【参考】数式用!$K$4:$N$4,0)+1,0)),"")</f>
        <v/>
      </c>
      <c r="Z1047" s="992"/>
      <c r="AA1047" s="54"/>
      <c r="AB1047" s="464"/>
      <c r="AC1047" s="340" t="str">
        <f>IFERROR(IF(AND('別紙様式3-2（４・５月）'!O1049="",W1047&lt;&gt;"",W1047&lt;&gt;"―"),X1047,X1047*VLOOKUP(AG1047,【参考】数式用4!$EY$3:$GF$106,MATCH(N1047,【参考】数式用4!$EY$2:$GF$2,0))),"")</f>
        <v/>
      </c>
      <c r="AD1047" s="462" t="str">
        <f t="shared" si="32"/>
        <v/>
      </c>
      <c r="AE1047" s="420" t="str">
        <f t="shared" si="33"/>
        <v/>
      </c>
      <c r="AF1047" s="333" t="str">
        <f>IF(O1047="","",'別紙様式3-2（４・５月）'!O1049&amp;'別紙様式3-2（４・５月）'!P1049&amp;'別紙様式3-2（４・５月）'!Q1049&amp;"から"&amp;O1047)</f>
        <v/>
      </c>
      <c r="AG1047" s="333" t="str">
        <f>IF(OR(W1047="",W1047="―"),"",'別紙様式3-2（４・５月）'!O1049&amp;'別紙様式3-2（４・５月）'!P1049&amp;'別紙様式3-2（４・５月）'!Q1049&amp;"から"&amp;W1047)</f>
        <v/>
      </c>
      <c r="AH1047" s="306"/>
      <c r="AI1047" s="306"/>
      <c r="AJ1047" s="306"/>
      <c r="AK1047" s="306"/>
      <c r="AL1047" s="306"/>
      <c r="AM1047" s="306"/>
      <c r="AN1047" s="306"/>
      <c r="AO1047" s="306"/>
    </row>
    <row r="1048" spans="1:41" customFormat="1" ht="25" customHeight="1">
      <c r="A1048" s="334">
        <v>1025</v>
      </c>
      <c r="B1048" s="909" t="str">
        <f>IF(基本情報入力シート!C1087="","",基本情報入力シート!C1087)</f>
        <v/>
      </c>
      <c r="C1048" s="909"/>
      <c r="D1048" s="909"/>
      <c r="E1048" s="909"/>
      <c r="F1048" s="909"/>
      <c r="G1048" s="909"/>
      <c r="H1048" s="909"/>
      <c r="I1048" s="909"/>
      <c r="J1048" s="325" t="str">
        <f>IF(基本情報入力シート!M1087="","",基本情報入力シート!M1087)</f>
        <v/>
      </c>
      <c r="K1048" s="325" t="str">
        <f>IF(基本情報入力シート!R1087="","",基本情報入力シート!R1087)</f>
        <v/>
      </c>
      <c r="L1048" s="325" t="str">
        <f>IF(基本情報入力シート!W1087="","",基本情報入力シート!W1087)</f>
        <v/>
      </c>
      <c r="M1048" s="335" t="str">
        <f>IF(基本情報入力シート!X1087="","",基本情報入力シート!X1087)</f>
        <v/>
      </c>
      <c r="N1048" s="339" t="str">
        <f>IF(基本情報入力シート!Y1087="","",基本情報入力シート!Y1087)</f>
        <v/>
      </c>
      <c r="O1048" s="44"/>
      <c r="P1048" s="1011"/>
      <c r="Q1048" s="1011"/>
      <c r="R1048" s="475" t="str">
        <f>IFERROR(IF(OR('別紙様式3-2（４・５月）'!Z1050="ベア加算",'別紙様式3-2（４・５月）'!R1050=""),"",P1048*VLOOKUP(N1048,【参考】数式用!$AD$2:$AH$37,MATCH(O1048,【参考】数式用!$K$4:$N$4,0)+1,0)),"")</f>
        <v/>
      </c>
      <c r="S1048" s="54"/>
      <c r="T1048" s="1011"/>
      <c r="U1048" s="1011"/>
      <c r="V1048" s="483" t="str">
        <f>IFERROR(IF(AND('別紙様式3-2（４・５月）'!O1050="",O1048&lt;&gt;""),P1048,P1048*VLOOKUP(AF1048,【参考】数式用4!$EY$3:$GF$106,MATCH(N1048,【参考】数式用4!$EY$2:$GF$2,0))),"")</f>
        <v/>
      </c>
      <c r="W1048" s="44"/>
      <c r="X1048" s="464"/>
      <c r="Y1048" s="992" t="str">
        <f>IFERROR(IF(OR('別紙様式3-2（４・５月）'!R1050="",'別紙様式3-2（４・５月）'!Z1050="ベア加算"),"",X1048*VLOOKUP(N1048,【参考】数式用!$AD$2:$AH$37,MATCH(W1048,【参考】数式用!$K$4:$N$4,0)+1,0)),"")</f>
        <v/>
      </c>
      <c r="Z1048" s="992"/>
      <c r="AA1048" s="54"/>
      <c r="AB1048" s="464"/>
      <c r="AC1048" s="340" t="str">
        <f>IFERROR(IF(AND('別紙様式3-2（４・５月）'!O1050="",W1048&lt;&gt;"",W1048&lt;&gt;"―"),X1048,X1048*VLOOKUP(AG1048,【参考】数式用4!$EY$3:$GF$106,MATCH(N1048,【参考】数式用4!$EY$2:$GF$2,0))),"")</f>
        <v/>
      </c>
      <c r="AD1048" s="462" t="str">
        <f t="shared" si="32"/>
        <v/>
      </c>
      <c r="AE1048" s="420" t="str">
        <f t="shared" si="33"/>
        <v/>
      </c>
      <c r="AF1048" s="333" t="str">
        <f>IF(O1048="","",'別紙様式3-2（４・５月）'!O1050&amp;'別紙様式3-2（４・５月）'!P1050&amp;'別紙様式3-2（４・５月）'!Q1050&amp;"から"&amp;O1048)</f>
        <v/>
      </c>
      <c r="AG1048" s="333" t="str">
        <f>IF(OR(W1048="",W1048="―"),"",'別紙様式3-2（４・５月）'!O1050&amp;'別紙様式3-2（４・５月）'!P1050&amp;'別紙様式3-2（４・５月）'!Q1050&amp;"から"&amp;W1048)</f>
        <v/>
      </c>
      <c r="AH1048" s="306"/>
      <c r="AI1048" s="306"/>
      <c r="AJ1048" s="306"/>
      <c r="AK1048" s="306"/>
      <c r="AL1048" s="306"/>
      <c r="AM1048" s="306"/>
      <c r="AN1048" s="306"/>
      <c r="AO1048" s="306"/>
    </row>
    <row r="1049" spans="1:41" customFormat="1" ht="25" customHeight="1">
      <c r="A1049" s="334">
        <v>1026</v>
      </c>
      <c r="B1049" s="909" t="str">
        <f>IF(基本情報入力シート!C1088="","",基本情報入力シート!C1088)</f>
        <v/>
      </c>
      <c r="C1049" s="909"/>
      <c r="D1049" s="909"/>
      <c r="E1049" s="909"/>
      <c r="F1049" s="909"/>
      <c r="G1049" s="909"/>
      <c r="H1049" s="909"/>
      <c r="I1049" s="909"/>
      <c r="J1049" s="325" t="str">
        <f>IF(基本情報入力シート!M1088="","",基本情報入力シート!M1088)</f>
        <v/>
      </c>
      <c r="K1049" s="325" t="str">
        <f>IF(基本情報入力シート!R1088="","",基本情報入力シート!R1088)</f>
        <v/>
      </c>
      <c r="L1049" s="325" t="str">
        <f>IF(基本情報入力シート!W1088="","",基本情報入力シート!W1088)</f>
        <v/>
      </c>
      <c r="M1049" s="335" t="str">
        <f>IF(基本情報入力シート!X1088="","",基本情報入力シート!X1088)</f>
        <v/>
      </c>
      <c r="N1049" s="339" t="str">
        <f>IF(基本情報入力シート!Y1088="","",基本情報入力シート!Y1088)</f>
        <v/>
      </c>
      <c r="O1049" s="44"/>
      <c r="P1049" s="1011"/>
      <c r="Q1049" s="1011"/>
      <c r="R1049" s="475" t="str">
        <f>IFERROR(IF(OR('別紙様式3-2（４・５月）'!Z1051="ベア加算",'別紙様式3-2（４・５月）'!R1051=""),"",P1049*VLOOKUP(N1049,【参考】数式用!$AD$2:$AH$37,MATCH(O1049,【参考】数式用!$K$4:$N$4,0)+1,0)),"")</f>
        <v/>
      </c>
      <c r="S1049" s="54"/>
      <c r="T1049" s="1011"/>
      <c r="U1049" s="1011"/>
      <c r="V1049" s="483" t="str">
        <f>IFERROR(IF(AND('別紙様式3-2（４・５月）'!O1051="",O1049&lt;&gt;""),P1049,P1049*VLOOKUP(AF1049,【参考】数式用4!$EY$3:$GF$106,MATCH(N1049,【参考】数式用4!$EY$2:$GF$2,0))),"")</f>
        <v/>
      </c>
      <c r="W1049" s="44"/>
      <c r="X1049" s="464"/>
      <c r="Y1049" s="992" t="str">
        <f>IFERROR(IF(OR('別紙様式3-2（４・５月）'!R1051="",'別紙様式3-2（４・５月）'!Z1051="ベア加算"),"",X1049*VLOOKUP(N1049,【参考】数式用!$AD$2:$AH$37,MATCH(W1049,【参考】数式用!$K$4:$N$4,0)+1,0)),"")</f>
        <v/>
      </c>
      <c r="Z1049" s="992"/>
      <c r="AA1049" s="54"/>
      <c r="AB1049" s="464"/>
      <c r="AC1049" s="340" t="str">
        <f>IFERROR(IF(AND('別紙様式3-2（４・５月）'!O1051="",W1049&lt;&gt;"",W1049&lt;&gt;"―"),X1049,X1049*VLOOKUP(AG1049,【参考】数式用4!$EY$3:$GF$106,MATCH(N1049,【参考】数式用4!$EY$2:$GF$2,0))),"")</f>
        <v/>
      </c>
      <c r="AD1049" s="462" t="str">
        <f t="shared" si="32"/>
        <v/>
      </c>
      <c r="AE1049" s="420" t="str">
        <f t="shared" si="33"/>
        <v/>
      </c>
      <c r="AF1049" s="333" t="str">
        <f>IF(O1049="","",'別紙様式3-2（４・５月）'!O1051&amp;'別紙様式3-2（４・５月）'!P1051&amp;'別紙様式3-2（４・５月）'!Q1051&amp;"から"&amp;O1049)</f>
        <v/>
      </c>
      <c r="AG1049" s="333" t="str">
        <f>IF(OR(W1049="",W1049="―"),"",'別紙様式3-2（４・５月）'!O1051&amp;'別紙様式3-2（４・５月）'!P1051&amp;'別紙様式3-2（４・５月）'!Q1051&amp;"から"&amp;W1049)</f>
        <v/>
      </c>
      <c r="AH1049" s="306"/>
      <c r="AI1049" s="306"/>
      <c r="AJ1049" s="306"/>
      <c r="AK1049" s="306"/>
      <c r="AL1049" s="306"/>
      <c r="AM1049" s="306"/>
      <c r="AN1049" s="306"/>
      <c r="AO1049" s="306"/>
    </row>
    <row r="1050" spans="1:41" customFormat="1" ht="25" customHeight="1">
      <c r="A1050" s="334">
        <v>1027</v>
      </c>
      <c r="B1050" s="909" t="str">
        <f>IF(基本情報入力シート!C1089="","",基本情報入力シート!C1089)</f>
        <v/>
      </c>
      <c r="C1050" s="909"/>
      <c r="D1050" s="909"/>
      <c r="E1050" s="909"/>
      <c r="F1050" s="909"/>
      <c r="G1050" s="909"/>
      <c r="H1050" s="909"/>
      <c r="I1050" s="909"/>
      <c r="J1050" s="325" t="str">
        <f>IF(基本情報入力シート!M1089="","",基本情報入力シート!M1089)</f>
        <v/>
      </c>
      <c r="K1050" s="325" t="str">
        <f>IF(基本情報入力シート!R1089="","",基本情報入力シート!R1089)</f>
        <v/>
      </c>
      <c r="L1050" s="325" t="str">
        <f>IF(基本情報入力シート!W1089="","",基本情報入力シート!W1089)</f>
        <v/>
      </c>
      <c r="M1050" s="335" t="str">
        <f>IF(基本情報入力シート!X1089="","",基本情報入力シート!X1089)</f>
        <v/>
      </c>
      <c r="N1050" s="339" t="str">
        <f>IF(基本情報入力シート!Y1089="","",基本情報入力シート!Y1089)</f>
        <v/>
      </c>
      <c r="O1050" s="44"/>
      <c r="P1050" s="1011"/>
      <c r="Q1050" s="1011"/>
      <c r="R1050" s="475" t="str">
        <f>IFERROR(IF(OR('別紙様式3-2（４・５月）'!Z1052="ベア加算",'別紙様式3-2（４・５月）'!R1052=""),"",P1050*VLOOKUP(N1050,【参考】数式用!$AD$2:$AH$37,MATCH(O1050,【参考】数式用!$K$4:$N$4,0)+1,0)),"")</f>
        <v/>
      </c>
      <c r="S1050" s="54"/>
      <c r="T1050" s="1011"/>
      <c r="U1050" s="1011"/>
      <c r="V1050" s="483" t="str">
        <f>IFERROR(IF(AND('別紙様式3-2（４・５月）'!O1052="",O1050&lt;&gt;""),P1050,P1050*VLOOKUP(AF1050,【参考】数式用4!$EY$3:$GF$106,MATCH(N1050,【参考】数式用4!$EY$2:$GF$2,0))),"")</f>
        <v/>
      </c>
      <c r="W1050" s="44"/>
      <c r="X1050" s="464"/>
      <c r="Y1050" s="992" t="str">
        <f>IFERROR(IF(OR('別紙様式3-2（４・５月）'!R1052="",'別紙様式3-2（４・５月）'!Z1052="ベア加算"),"",X1050*VLOOKUP(N1050,【参考】数式用!$AD$2:$AH$37,MATCH(W1050,【参考】数式用!$K$4:$N$4,0)+1,0)),"")</f>
        <v/>
      </c>
      <c r="Z1050" s="992"/>
      <c r="AA1050" s="54"/>
      <c r="AB1050" s="464"/>
      <c r="AC1050" s="340" t="str">
        <f>IFERROR(IF(AND('別紙様式3-2（４・５月）'!O1052="",W1050&lt;&gt;"",W1050&lt;&gt;"―"),X1050,X1050*VLOOKUP(AG1050,【参考】数式用4!$EY$3:$GF$106,MATCH(N1050,【参考】数式用4!$EY$2:$GF$2,0))),"")</f>
        <v/>
      </c>
      <c r="AD1050" s="462" t="str">
        <f t="shared" si="32"/>
        <v/>
      </c>
      <c r="AE1050" s="420" t="str">
        <f t="shared" si="33"/>
        <v/>
      </c>
      <c r="AF1050" s="333" t="str">
        <f>IF(O1050="","",'別紙様式3-2（４・５月）'!O1052&amp;'別紙様式3-2（４・５月）'!P1052&amp;'別紙様式3-2（４・５月）'!Q1052&amp;"から"&amp;O1050)</f>
        <v/>
      </c>
      <c r="AG1050" s="333" t="str">
        <f>IF(OR(W1050="",W1050="―"),"",'別紙様式3-2（４・５月）'!O1052&amp;'別紙様式3-2（４・５月）'!P1052&amp;'別紙様式3-2（４・５月）'!Q1052&amp;"から"&amp;W1050)</f>
        <v/>
      </c>
      <c r="AH1050" s="306"/>
      <c r="AI1050" s="306"/>
      <c r="AJ1050" s="306"/>
      <c r="AK1050" s="306"/>
      <c r="AL1050" s="306"/>
      <c r="AM1050" s="306"/>
      <c r="AN1050" s="306"/>
      <c r="AO1050" s="306"/>
    </row>
    <row r="1051" spans="1:41" customFormat="1" ht="25" customHeight="1">
      <c r="A1051" s="334">
        <v>1028</v>
      </c>
      <c r="B1051" s="909" t="str">
        <f>IF(基本情報入力シート!C1090="","",基本情報入力シート!C1090)</f>
        <v/>
      </c>
      <c r="C1051" s="909"/>
      <c r="D1051" s="909"/>
      <c r="E1051" s="909"/>
      <c r="F1051" s="909"/>
      <c r="G1051" s="909"/>
      <c r="H1051" s="909"/>
      <c r="I1051" s="909"/>
      <c r="J1051" s="325" t="str">
        <f>IF(基本情報入力シート!M1090="","",基本情報入力シート!M1090)</f>
        <v/>
      </c>
      <c r="K1051" s="325" t="str">
        <f>IF(基本情報入力シート!R1090="","",基本情報入力シート!R1090)</f>
        <v/>
      </c>
      <c r="L1051" s="325" t="str">
        <f>IF(基本情報入力シート!W1090="","",基本情報入力シート!W1090)</f>
        <v/>
      </c>
      <c r="M1051" s="335" t="str">
        <f>IF(基本情報入力シート!X1090="","",基本情報入力シート!X1090)</f>
        <v/>
      </c>
      <c r="N1051" s="339" t="str">
        <f>IF(基本情報入力シート!Y1090="","",基本情報入力シート!Y1090)</f>
        <v/>
      </c>
      <c r="O1051" s="44"/>
      <c r="P1051" s="1011"/>
      <c r="Q1051" s="1011"/>
      <c r="R1051" s="475" t="str">
        <f>IFERROR(IF(OR('別紙様式3-2（４・５月）'!Z1053="ベア加算",'別紙様式3-2（４・５月）'!R1053=""),"",P1051*VLOOKUP(N1051,【参考】数式用!$AD$2:$AH$37,MATCH(O1051,【参考】数式用!$K$4:$N$4,0)+1,0)),"")</f>
        <v/>
      </c>
      <c r="S1051" s="54"/>
      <c r="T1051" s="1011"/>
      <c r="U1051" s="1011"/>
      <c r="V1051" s="483" t="str">
        <f>IFERROR(IF(AND('別紙様式3-2（４・５月）'!O1053="",O1051&lt;&gt;""),P1051,P1051*VLOOKUP(AF1051,【参考】数式用4!$EY$3:$GF$106,MATCH(N1051,【参考】数式用4!$EY$2:$GF$2,0))),"")</f>
        <v/>
      </c>
      <c r="W1051" s="44"/>
      <c r="X1051" s="464"/>
      <c r="Y1051" s="992" t="str">
        <f>IFERROR(IF(OR('別紙様式3-2（４・５月）'!R1053="",'別紙様式3-2（４・５月）'!Z1053="ベア加算"),"",X1051*VLOOKUP(N1051,【参考】数式用!$AD$2:$AH$37,MATCH(W1051,【参考】数式用!$K$4:$N$4,0)+1,0)),"")</f>
        <v/>
      </c>
      <c r="Z1051" s="992"/>
      <c r="AA1051" s="54"/>
      <c r="AB1051" s="464"/>
      <c r="AC1051" s="340" t="str">
        <f>IFERROR(IF(AND('別紙様式3-2（４・５月）'!O1053="",W1051&lt;&gt;"",W1051&lt;&gt;"―"),X1051,X1051*VLOOKUP(AG1051,【参考】数式用4!$EY$3:$GF$106,MATCH(N1051,【参考】数式用4!$EY$2:$GF$2,0))),"")</f>
        <v/>
      </c>
      <c r="AD1051" s="462" t="str">
        <f t="shared" si="32"/>
        <v/>
      </c>
      <c r="AE1051" s="420" t="str">
        <f t="shared" si="33"/>
        <v/>
      </c>
      <c r="AF1051" s="333" t="str">
        <f>IF(O1051="","",'別紙様式3-2（４・５月）'!O1053&amp;'別紙様式3-2（４・５月）'!P1053&amp;'別紙様式3-2（４・５月）'!Q1053&amp;"から"&amp;O1051)</f>
        <v/>
      </c>
      <c r="AG1051" s="333" t="str">
        <f>IF(OR(W1051="",W1051="―"),"",'別紙様式3-2（４・５月）'!O1053&amp;'別紙様式3-2（４・５月）'!P1053&amp;'別紙様式3-2（４・５月）'!Q1053&amp;"から"&amp;W1051)</f>
        <v/>
      </c>
      <c r="AH1051" s="306"/>
      <c r="AI1051" s="306"/>
      <c r="AJ1051" s="306"/>
      <c r="AK1051" s="306"/>
      <c r="AL1051" s="306"/>
      <c r="AM1051" s="306"/>
      <c r="AN1051" s="306"/>
      <c r="AO1051" s="306"/>
    </row>
    <row r="1052" spans="1:41" customFormat="1" ht="25" customHeight="1">
      <c r="A1052" s="334">
        <v>1029</v>
      </c>
      <c r="B1052" s="909" t="str">
        <f>IF(基本情報入力シート!C1091="","",基本情報入力シート!C1091)</f>
        <v/>
      </c>
      <c r="C1052" s="909"/>
      <c r="D1052" s="909"/>
      <c r="E1052" s="909"/>
      <c r="F1052" s="909"/>
      <c r="G1052" s="909"/>
      <c r="H1052" s="909"/>
      <c r="I1052" s="909"/>
      <c r="J1052" s="325" t="str">
        <f>IF(基本情報入力シート!M1091="","",基本情報入力シート!M1091)</f>
        <v/>
      </c>
      <c r="K1052" s="325" t="str">
        <f>IF(基本情報入力シート!R1091="","",基本情報入力シート!R1091)</f>
        <v/>
      </c>
      <c r="L1052" s="325" t="str">
        <f>IF(基本情報入力シート!W1091="","",基本情報入力シート!W1091)</f>
        <v/>
      </c>
      <c r="M1052" s="335" t="str">
        <f>IF(基本情報入力シート!X1091="","",基本情報入力シート!X1091)</f>
        <v/>
      </c>
      <c r="N1052" s="339" t="str">
        <f>IF(基本情報入力シート!Y1091="","",基本情報入力シート!Y1091)</f>
        <v/>
      </c>
      <c r="O1052" s="44"/>
      <c r="P1052" s="1011"/>
      <c r="Q1052" s="1011"/>
      <c r="R1052" s="475" t="str">
        <f>IFERROR(IF(OR('別紙様式3-2（４・５月）'!Z1054="ベア加算",'別紙様式3-2（４・５月）'!R1054=""),"",P1052*VLOOKUP(N1052,【参考】数式用!$AD$2:$AH$37,MATCH(O1052,【参考】数式用!$K$4:$N$4,0)+1,0)),"")</f>
        <v/>
      </c>
      <c r="S1052" s="54"/>
      <c r="T1052" s="1011"/>
      <c r="U1052" s="1011"/>
      <c r="V1052" s="483" t="str">
        <f>IFERROR(IF(AND('別紙様式3-2（４・５月）'!O1054="",O1052&lt;&gt;""),P1052,P1052*VLOOKUP(AF1052,【参考】数式用4!$EY$3:$GF$106,MATCH(N1052,【参考】数式用4!$EY$2:$GF$2,0))),"")</f>
        <v/>
      </c>
      <c r="W1052" s="44"/>
      <c r="X1052" s="464"/>
      <c r="Y1052" s="992" t="str">
        <f>IFERROR(IF(OR('別紙様式3-2（４・５月）'!R1054="",'別紙様式3-2（４・５月）'!Z1054="ベア加算"),"",X1052*VLOOKUP(N1052,【参考】数式用!$AD$2:$AH$37,MATCH(W1052,【参考】数式用!$K$4:$N$4,0)+1,0)),"")</f>
        <v/>
      </c>
      <c r="Z1052" s="992"/>
      <c r="AA1052" s="54"/>
      <c r="AB1052" s="464"/>
      <c r="AC1052" s="340" t="str">
        <f>IFERROR(IF(AND('別紙様式3-2（４・５月）'!O1054="",W1052&lt;&gt;"",W1052&lt;&gt;"―"),X1052,X1052*VLOOKUP(AG1052,【参考】数式用4!$EY$3:$GF$106,MATCH(N1052,【参考】数式用4!$EY$2:$GF$2,0))),"")</f>
        <v/>
      </c>
      <c r="AD1052" s="462" t="str">
        <f t="shared" si="32"/>
        <v/>
      </c>
      <c r="AE1052" s="420" t="str">
        <f t="shared" si="33"/>
        <v/>
      </c>
      <c r="AF1052" s="333" t="str">
        <f>IF(O1052="","",'別紙様式3-2（４・５月）'!O1054&amp;'別紙様式3-2（４・５月）'!P1054&amp;'別紙様式3-2（４・５月）'!Q1054&amp;"から"&amp;O1052)</f>
        <v/>
      </c>
      <c r="AG1052" s="333" t="str">
        <f>IF(OR(W1052="",W1052="―"),"",'別紙様式3-2（４・５月）'!O1054&amp;'別紙様式3-2（４・５月）'!P1054&amp;'別紙様式3-2（４・５月）'!Q1054&amp;"から"&amp;W1052)</f>
        <v/>
      </c>
      <c r="AH1052" s="306"/>
      <c r="AI1052" s="306"/>
      <c r="AJ1052" s="306"/>
      <c r="AK1052" s="306"/>
      <c r="AL1052" s="306"/>
      <c r="AM1052" s="306"/>
      <c r="AN1052" s="306"/>
      <c r="AO1052" s="306"/>
    </row>
    <row r="1053" spans="1:41" customFormat="1" ht="25" customHeight="1">
      <c r="A1053" s="334">
        <v>1030</v>
      </c>
      <c r="B1053" s="909" t="str">
        <f>IF(基本情報入力シート!C1092="","",基本情報入力シート!C1092)</f>
        <v/>
      </c>
      <c r="C1053" s="909"/>
      <c r="D1053" s="909"/>
      <c r="E1053" s="909"/>
      <c r="F1053" s="909"/>
      <c r="G1053" s="909"/>
      <c r="H1053" s="909"/>
      <c r="I1053" s="909"/>
      <c r="J1053" s="325" t="str">
        <f>IF(基本情報入力シート!M1092="","",基本情報入力シート!M1092)</f>
        <v/>
      </c>
      <c r="K1053" s="325" t="str">
        <f>IF(基本情報入力シート!R1092="","",基本情報入力シート!R1092)</f>
        <v/>
      </c>
      <c r="L1053" s="325" t="str">
        <f>IF(基本情報入力シート!W1092="","",基本情報入力シート!W1092)</f>
        <v/>
      </c>
      <c r="M1053" s="335" t="str">
        <f>IF(基本情報入力シート!X1092="","",基本情報入力シート!X1092)</f>
        <v/>
      </c>
      <c r="N1053" s="339" t="str">
        <f>IF(基本情報入力シート!Y1092="","",基本情報入力シート!Y1092)</f>
        <v/>
      </c>
      <c r="O1053" s="44"/>
      <c r="P1053" s="1011"/>
      <c r="Q1053" s="1011"/>
      <c r="R1053" s="475" t="str">
        <f>IFERROR(IF(OR('別紙様式3-2（４・５月）'!Z1055="ベア加算",'別紙様式3-2（４・５月）'!R1055=""),"",P1053*VLOOKUP(N1053,【参考】数式用!$AD$2:$AH$37,MATCH(O1053,【参考】数式用!$K$4:$N$4,0)+1,0)),"")</f>
        <v/>
      </c>
      <c r="S1053" s="54"/>
      <c r="T1053" s="1011"/>
      <c r="U1053" s="1011"/>
      <c r="V1053" s="483" t="str">
        <f>IFERROR(IF(AND('別紙様式3-2（４・５月）'!O1055="",O1053&lt;&gt;""),P1053,P1053*VLOOKUP(AF1053,【参考】数式用4!$EY$3:$GF$106,MATCH(N1053,【参考】数式用4!$EY$2:$GF$2,0))),"")</f>
        <v/>
      </c>
      <c r="W1053" s="44"/>
      <c r="X1053" s="464"/>
      <c r="Y1053" s="992" t="str">
        <f>IFERROR(IF(OR('別紙様式3-2（４・５月）'!R1055="",'別紙様式3-2（４・５月）'!Z1055="ベア加算"),"",X1053*VLOOKUP(N1053,【参考】数式用!$AD$2:$AH$37,MATCH(W1053,【参考】数式用!$K$4:$N$4,0)+1,0)),"")</f>
        <v/>
      </c>
      <c r="Z1053" s="992"/>
      <c r="AA1053" s="54"/>
      <c r="AB1053" s="464"/>
      <c r="AC1053" s="340" t="str">
        <f>IFERROR(IF(AND('別紙様式3-2（４・５月）'!O1055="",W1053&lt;&gt;"",W1053&lt;&gt;"―"),X1053,X1053*VLOOKUP(AG1053,【参考】数式用4!$EY$3:$GF$106,MATCH(N1053,【参考】数式用4!$EY$2:$GF$2,0))),"")</f>
        <v/>
      </c>
      <c r="AD1053" s="462" t="str">
        <f t="shared" si="32"/>
        <v/>
      </c>
      <c r="AE1053" s="420" t="str">
        <f t="shared" si="33"/>
        <v/>
      </c>
      <c r="AF1053" s="333" t="str">
        <f>IF(O1053="","",'別紙様式3-2（４・５月）'!O1055&amp;'別紙様式3-2（４・５月）'!P1055&amp;'別紙様式3-2（４・５月）'!Q1055&amp;"から"&amp;O1053)</f>
        <v/>
      </c>
      <c r="AG1053" s="333" t="str">
        <f>IF(OR(W1053="",W1053="―"),"",'別紙様式3-2（４・５月）'!O1055&amp;'別紙様式3-2（４・５月）'!P1055&amp;'別紙様式3-2（４・５月）'!Q1055&amp;"から"&amp;W1053)</f>
        <v/>
      </c>
      <c r="AH1053" s="306"/>
      <c r="AI1053" s="306"/>
      <c r="AJ1053" s="306"/>
      <c r="AK1053" s="306"/>
      <c r="AL1053" s="306"/>
      <c r="AM1053" s="306"/>
      <c r="AN1053" s="306"/>
      <c r="AO1053" s="306"/>
    </row>
    <row r="1054" spans="1:41" customFormat="1" ht="25" customHeight="1">
      <c r="A1054" s="334">
        <v>1031</v>
      </c>
      <c r="B1054" s="909" t="str">
        <f>IF(基本情報入力シート!C1093="","",基本情報入力シート!C1093)</f>
        <v/>
      </c>
      <c r="C1054" s="909"/>
      <c r="D1054" s="909"/>
      <c r="E1054" s="909"/>
      <c r="F1054" s="909"/>
      <c r="G1054" s="909"/>
      <c r="H1054" s="909"/>
      <c r="I1054" s="909"/>
      <c r="J1054" s="325" t="str">
        <f>IF(基本情報入力シート!M1093="","",基本情報入力シート!M1093)</f>
        <v/>
      </c>
      <c r="K1054" s="325" t="str">
        <f>IF(基本情報入力シート!R1093="","",基本情報入力シート!R1093)</f>
        <v/>
      </c>
      <c r="L1054" s="325" t="str">
        <f>IF(基本情報入力シート!W1093="","",基本情報入力シート!W1093)</f>
        <v/>
      </c>
      <c r="M1054" s="335" t="str">
        <f>IF(基本情報入力シート!X1093="","",基本情報入力シート!X1093)</f>
        <v/>
      </c>
      <c r="N1054" s="339" t="str">
        <f>IF(基本情報入力シート!Y1093="","",基本情報入力シート!Y1093)</f>
        <v/>
      </c>
      <c r="O1054" s="44"/>
      <c r="P1054" s="1011"/>
      <c r="Q1054" s="1011"/>
      <c r="R1054" s="475" t="str">
        <f>IFERROR(IF(OR('別紙様式3-2（４・５月）'!Z1056="ベア加算",'別紙様式3-2（４・５月）'!R1056=""),"",P1054*VLOOKUP(N1054,【参考】数式用!$AD$2:$AH$37,MATCH(O1054,【参考】数式用!$K$4:$N$4,0)+1,0)),"")</f>
        <v/>
      </c>
      <c r="S1054" s="54"/>
      <c r="T1054" s="1011"/>
      <c r="U1054" s="1011"/>
      <c r="V1054" s="483" t="str">
        <f>IFERROR(IF(AND('別紙様式3-2（４・５月）'!O1056="",O1054&lt;&gt;""),P1054,P1054*VLOOKUP(AF1054,【参考】数式用4!$EY$3:$GF$106,MATCH(N1054,【参考】数式用4!$EY$2:$GF$2,0))),"")</f>
        <v/>
      </c>
      <c r="W1054" s="44"/>
      <c r="X1054" s="464"/>
      <c r="Y1054" s="992" t="str">
        <f>IFERROR(IF(OR('別紙様式3-2（４・５月）'!R1056="",'別紙様式3-2（４・５月）'!Z1056="ベア加算"),"",X1054*VLOOKUP(N1054,【参考】数式用!$AD$2:$AH$37,MATCH(W1054,【参考】数式用!$K$4:$N$4,0)+1,0)),"")</f>
        <v/>
      </c>
      <c r="Z1054" s="992"/>
      <c r="AA1054" s="54"/>
      <c r="AB1054" s="464"/>
      <c r="AC1054" s="340" t="str">
        <f>IFERROR(IF(AND('別紙様式3-2（４・５月）'!O1056="",W1054&lt;&gt;"",W1054&lt;&gt;"―"),X1054,X1054*VLOOKUP(AG1054,【参考】数式用4!$EY$3:$GF$106,MATCH(N1054,【参考】数式用4!$EY$2:$GF$2,0))),"")</f>
        <v/>
      </c>
      <c r="AD1054" s="462" t="str">
        <f t="shared" si="32"/>
        <v/>
      </c>
      <c r="AE1054" s="420" t="str">
        <f t="shared" si="33"/>
        <v/>
      </c>
      <c r="AF1054" s="333" t="str">
        <f>IF(O1054="","",'別紙様式3-2（４・５月）'!O1056&amp;'別紙様式3-2（４・５月）'!P1056&amp;'別紙様式3-2（４・５月）'!Q1056&amp;"から"&amp;O1054)</f>
        <v/>
      </c>
      <c r="AG1054" s="333" t="str">
        <f>IF(OR(W1054="",W1054="―"),"",'別紙様式3-2（４・５月）'!O1056&amp;'別紙様式3-2（４・５月）'!P1056&amp;'別紙様式3-2（４・５月）'!Q1056&amp;"から"&amp;W1054)</f>
        <v/>
      </c>
      <c r="AH1054" s="306"/>
      <c r="AI1054" s="306"/>
      <c r="AJ1054" s="306"/>
      <c r="AK1054" s="306"/>
      <c r="AL1054" s="306"/>
      <c r="AM1054" s="306"/>
      <c r="AN1054" s="306"/>
      <c r="AO1054" s="306"/>
    </row>
    <row r="1055" spans="1:41" customFormat="1" ht="25" customHeight="1">
      <c r="A1055" s="334">
        <v>1032</v>
      </c>
      <c r="B1055" s="909" t="str">
        <f>IF(基本情報入力シート!C1094="","",基本情報入力シート!C1094)</f>
        <v/>
      </c>
      <c r="C1055" s="909"/>
      <c r="D1055" s="909"/>
      <c r="E1055" s="909"/>
      <c r="F1055" s="909"/>
      <c r="G1055" s="909"/>
      <c r="H1055" s="909"/>
      <c r="I1055" s="909"/>
      <c r="J1055" s="325" t="str">
        <f>IF(基本情報入力シート!M1094="","",基本情報入力シート!M1094)</f>
        <v/>
      </c>
      <c r="K1055" s="325" t="str">
        <f>IF(基本情報入力シート!R1094="","",基本情報入力シート!R1094)</f>
        <v/>
      </c>
      <c r="L1055" s="325" t="str">
        <f>IF(基本情報入力シート!W1094="","",基本情報入力シート!W1094)</f>
        <v/>
      </c>
      <c r="M1055" s="335" t="str">
        <f>IF(基本情報入力シート!X1094="","",基本情報入力シート!X1094)</f>
        <v/>
      </c>
      <c r="N1055" s="339" t="str">
        <f>IF(基本情報入力シート!Y1094="","",基本情報入力シート!Y1094)</f>
        <v/>
      </c>
      <c r="O1055" s="44"/>
      <c r="P1055" s="1011"/>
      <c r="Q1055" s="1011"/>
      <c r="R1055" s="475" t="str">
        <f>IFERROR(IF(OR('別紙様式3-2（４・５月）'!Z1057="ベア加算",'別紙様式3-2（４・５月）'!R1057=""),"",P1055*VLOOKUP(N1055,【参考】数式用!$AD$2:$AH$37,MATCH(O1055,【参考】数式用!$K$4:$N$4,0)+1,0)),"")</f>
        <v/>
      </c>
      <c r="S1055" s="54"/>
      <c r="T1055" s="1011"/>
      <c r="U1055" s="1011"/>
      <c r="V1055" s="483" t="str">
        <f>IFERROR(IF(AND('別紙様式3-2（４・５月）'!O1057="",O1055&lt;&gt;""),P1055,P1055*VLOOKUP(AF1055,【参考】数式用4!$EY$3:$GF$106,MATCH(N1055,【参考】数式用4!$EY$2:$GF$2,0))),"")</f>
        <v/>
      </c>
      <c r="W1055" s="44"/>
      <c r="X1055" s="464"/>
      <c r="Y1055" s="992" t="str">
        <f>IFERROR(IF(OR('別紙様式3-2（４・５月）'!R1057="",'別紙様式3-2（４・５月）'!Z1057="ベア加算"),"",X1055*VLOOKUP(N1055,【参考】数式用!$AD$2:$AH$37,MATCH(W1055,【参考】数式用!$K$4:$N$4,0)+1,0)),"")</f>
        <v/>
      </c>
      <c r="Z1055" s="992"/>
      <c r="AA1055" s="54"/>
      <c r="AB1055" s="464"/>
      <c r="AC1055" s="340" t="str">
        <f>IFERROR(IF(AND('別紙様式3-2（４・５月）'!O1057="",W1055&lt;&gt;"",W1055&lt;&gt;"―"),X1055,X1055*VLOOKUP(AG1055,【参考】数式用4!$EY$3:$GF$106,MATCH(N1055,【参考】数式用4!$EY$2:$GF$2,0))),"")</f>
        <v/>
      </c>
      <c r="AD1055" s="462" t="str">
        <f t="shared" si="32"/>
        <v/>
      </c>
      <c r="AE1055" s="420" t="str">
        <f t="shared" si="33"/>
        <v/>
      </c>
      <c r="AF1055" s="333" t="str">
        <f>IF(O1055="","",'別紙様式3-2（４・５月）'!O1057&amp;'別紙様式3-2（４・５月）'!P1057&amp;'別紙様式3-2（４・５月）'!Q1057&amp;"から"&amp;O1055)</f>
        <v/>
      </c>
      <c r="AG1055" s="333" t="str">
        <f>IF(OR(W1055="",W1055="―"),"",'別紙様式3-2（４・５月）'!O1057&amp;'別紙様式3-2（４・５月）'!P1057&amp;'別紙様式3-2（４・５月）'!Q1057&amp;"から"&amp;W1055)</f>
        <v/>
      </c>
      <c r="AH1055" s="306"/>
      <c r="AI1055" s="306"/>
      <c r="AJ1055" s="306"/>
      <c r="AK1055" s="306"/>
      <c r="AL1055" s="306"/>
      <c r="AM1055" s="306"/>
      <c r="AN1055" s="306"/>
      <c r="AO1055" s="306"/>
    </row>
    <row r="1056" spans="1:41" customFormat="1" ht="25" customHeight="1">
      <c r="A1056" s="334">
        <v>1033</v>
      </c>
      <c r="B1056" s="909" t="str">
        <f>IF(基本情報入力シート!C1095="","",基本情報入力シート!C1095)</f>
        <v/>
      </c>
      <c r="C1056" s="909"/>
      <c r="D1056" s="909"/>
      <c r="E1056" s="909"/>
      <c r="F1056" s="909"/>
      <c r="G1056" s="909"/>
      <c r="H1056" s="909"/>
      <c r="I1056" s="909"/>
      <c r="J1056" s="325" t="str">
        <f>IF(基本情報入力シート!M1095="","",基本情報入力シート!M1095)</f>
        <v/>
      </c>
      <c r="K1056" s="325" t="str">
        <f>IF(基本情報入力シート!R1095="","",基本情報入力シート!R1095)</f>
        <v/>
      </c>
      <c r="L1056" s="325" t="str">
        <f>IF(基本情報入力シート!W1095="","",基本情報入力シート!W1095)</f>
        <v/>
      </c>
      <c r="M1056" s="335" t="str">
        <f>IF(基本情報入力シート!X1095="","",基本情報入力シート!X1095)</f>
        <v/>
      </c>
      <c r="N1056" s="339" t="str">
        <f>IF(基本情報入力シート!Y1095="","",基本情報入力シート!Y1095)</f>
        <v/>
      </c>
      <c r="O1056" s="44"/>
      <c r="P1056" s="1011"/>
      <c r="Q1056" s="1011"/>
      <c r="R1056" s="475" t="str">
        <f>IFERROR(IF(OR('別紙様式3-2（４・５月）'!Z1058="ベア加算",'別紙様式3-2（４・５月）'!R1058=""),"",P1056*VLOOKUP(N1056,【参考】数式用!$AD$2:$AH$37,MATCH(O1056,【参考】数式用!$K$4:$N$4,0)+1,0)),"")</f>
        <v/>
      </c>
      <c r="S1056" s="54"/>
      <c r="T1056" s="1011"/>
      <c r="U1056" s="1011"/>
      <c r="V1056" s="483" t="str">
        <f>IFERROR(IF(AND('別紙様式3-2（４・５月）'!O1058="",O1056&lt;&gt;""),P1056,P1056*VLOOKUP(AF1056,【参考】数式用4!$EY$3:$GF$106,MATCH(N1056,【参考】数式用4!$EY$2:$GF$2,0))),"")</f>
        <v/>
      </c>
      <c r="W1056" s="44"/>
      <c r="X1056" s="464"/>
      <c r="Y1056" s="992" t="str">
        <f>IFERROR(IF(OR('別紙様式3-2（４・５月）'!R1058="",'別紙様式3-2（４・５月）'!Z1058="ベア加算"),"",X1056*VLOOKUP(N1056,【参考】数式用!$AD$2:$AH$37,MATCH(W1056,【参考】数式用!$K$4:$N$4,0)+1,0)),"")</f>
        <v/>
      </c>
      <c r="Z1056" s="992"/>
      <c r="AA1056" s="54"/>
      <c r="AB1056" s="464"/>
      <c r="AC1056" s="340" t="str">
        <f>IFERROR(IF(AND('別紙様式3-2（４・５月）'!O1058="",W1056&lt;&gt;"",W1056&lt;&gt;"―"),X1056,X1056*VLOOKUP(AG1056,【参考】数式用4!$EY$3:$GF$106,MATCH(N1056,【参考】数式用4!$EY$2:$GF$2,0))),"")</f>
        <v/>
      </c>
      <c r="AD1056" s="462" t="str">
        <f t="shared" si="32"/>
        <v/>
      </c>
      <c r="AE1056" s="420" t="str">
        <f t="shared" si="33"/>
        <v/>
      </c>
      <c r="AF1056" s="333" t="str">
        <f>IF(O1056="","",'別紙様式3-2（４・５月）'!O1058&amp;'別紙様式3-2（４・５月）'!P1058&amp;'別紙様式3-2（４・５月）'!Q1058&amp;"から"&amp;O1056)</f>
        <v/>
      </c>
      <c r="AG1056" s="333" t="str">
        <f>IF(OR(W1056="",W1056="―"),"",'別紙様式3-2（４・５月）'!O1058&amp;'別紙様式3-2（４・５月）'!P1058&amp;'別紙様式3-2（４・５月）'!Q1058&amp;"から"&amp;W1056)</f>
        <v/>
      </c>
      <c r="AH1056" s="306"/>
      <c r="AI1056" s="306"/>
      <c r="AJ1056" s="306"/>
      <c r="AK1056" s="306"/>
      <c r="AL1056" s="306"/>
      <c r="AM1056" s="306"/>
      <c r="AN1056" s="306"/>
      <c r="AO1056" s="306"/>
    </row>
    <row r="1057" spans="1:41" customFormat="1" ht="25" customHeight="1">
      <c r="A1057" s="334">
        <v>1034</v>
      </c>
      <c r="B1057" s="909" t="str">
        <f>IF(基本情報入力シート!C1096="","",基本情報入力シート!C1096)</f>
        <v/>
      </c>
      <c r="C1057" s="909"/>
      <c r="D1057" s="909"/>
      <c r="E1057" s="909"/>
      <c r="F1057" s="909"/>
      <c r="G1057" s="909"/>
      <c r="H1057" s="909"/>
      <c r="I1057" s="909"/>
      <c r="J1057" s="325" t="str">
        <f>IF(基本情報入力シート!M1096="","",基本情報入力シート!M1096)</f>
        <v/>
      </c>
      <c r="K1057" s="325" t="str">
        <f>IF(基本情報入力シート!R1096="","",基本情報入力シート!R1096)</f>
        <v/>
      </c>
      <c r="L1057" s="325" t="str">
        <f>IF(基本情報入力シート!W1096="","",基本情報入力シート!W1096)</f>
        <v/>
      </c>
      <c r="M1057" s="335" t="str">
        <f>IF(基本情報入力シート!X1096="","",基本情報入力シート!X1096)</f>
        <v/>
      </c>
      <c r="N1057" s="339" t="str">
        <f>IF(基本情報入力シート!Y1096="","",基本情報入力シート!Y1096)</f>
        <v/>
      </c>
      <c r="O1057" s="44"/>
      <c r="P1057" s="1011"/>
      <c r="Q1057" s="1011"/>
      <c r="R1057" s="475" t="str">
        <f>IFERROR(IF(OR('別紙様式3-2（４・５月）'!Z1059="ベア加算",'別紙様式3-2（４・５月）'!R1059=""),"",P1057*VLOOKUP(N1057,【参考】数式用!$AD$2:$AH$37,MATCH(O1057,【参考】数式用!$K$4:$N$4,0)+1,0)),"")</f>
        <v/>
      </c>
      <c r="S1057" s="54"/>
      <c r="T1057" s="1011"/>
      <c r="U1057" s="1011"/>
      <c r="V1057" s="483" t="str">
        <f>IFERROR(IF(AND('別紙様式3-2（４・５月）'!O1059="",O1057&lt;&gt;""),P1057,P1057*VLOOKUP(AF1057,【参考】数式用4!$EY$3:$GF$106,MATCH(N1057,【参考】数式用4!$EY$2:$GF$2,0))),"")</f>
        <v/>
      </c>
      <c r="W1057" s="44"/>
      <c r="X1057" s="464"/>
      <c r="Y1057" s="992" t="str">
        <f>IFERROR(IF(OR('別紙様式3-2（４・５月）'!R1059="",'別紙様式3-2（４・５月）'!Z1059="ベア加算"),"",X1057*VLOOKUP(N1057,【参考】数式用!$AD$2:$AH$37,MATCH(W1057,【参考】数式用!$K$4:$N$4,0)+1,0)),"")</f>
        <v/>
      </c>
      <c r="Z1057" s="992"/>
      <c r="AA1057" s="54"/>
      <c r="AB1057" s="464"/>
      <c r="AC1057" s="340" t="str">
        <f>IFERROR(IF(AND('別紙様式3-2（４・５月）'!O1059="",W1057&lt;&gt;"",W1057&lt;&gt;"―"),X1057,X1057*VLOOKUP(AG1057,【参考】数式用4!$EY$3:$GF$106,MATCH(N1057,【参考】数式用4!$EY$2:$GF$2,0))),"")</f>
        <v/>
      </c>
      <c r="AD1057" s="462" t="str">
        <f t="shared" si="32"/>
        <v/>
      </c>
      <c r="AE1057" s="420" t="str">
        <f t="shared" si="33"/>
        <v/>
      </c>
      <c r="AF1057" s="333" t="str">
        <f>IF(O1057="","",'別紙様式3-2（４・５月）'!O1059&amp;'別紙様式3-2（４・５月）'!P1059&amp;'別紙様式3-2（４・５月）'!Q1059&amp;"から"&amp;O1057)</f>
        <v/>
      </c>
      <c r="AG1057" s="333" t="str">
        <f>IF(OR(W1057="",W1057="―"),"",'別紙様式3-2（４・５月）'!O1059&amp;'別紙様式3-2（４・５月）'!P1059&amp;'別紙様式3-2（４・５月）'!Q1059&amp;"から"&amp;W1057)</f>
        <v/>
      </c>
      <c r="AH1057" s="306"/>
      <c r="AI1057" s="306"/>
      <c r="AJ1057" s="306"/>
      <c r="AK1057" s="306"/>
      <c r="AL1057" s="306"/>
      <c r="AM1057" s="306"/>
      <c r="AN1057" s="306"/>
      <c r="AO1057" s="306"/>
    </row>
    <row r="1058" spans="1:41" customFormat="1" ht="25" customHeight="1">
      <c r="A1058" s="334">
        <v>1035</v>
      </c>
      <c r="B1058" s="909" t="str">
        <f>IF(基本情報入力シート!C1097="","",基本情報入力シート!C1097)</f>
        <v/>
      </c>
      <c r="C1058" s="909"/>
      <c r="D1058" s="909"/>
      <c r="E1058" s="909"/>
      <c r="F1058" s="909"/>
      <c r="G1058" s="909"/>
      <c r="H1058" s="909"/>
      <c r="I1058" s="909"/>
      <c r="J1058" s="325" t="str">
        <f>IF(基本情報入力シート!M1097="","",基本情報入力シート!M1097)</f>
        <v/>
      </c>
      <c r="K1058" s="325" t="str">
        <f>IF(基本情報入力シート!R1097="","",基本情報入力シート!R1097)</f>
        <v/>
      </c>
      <c r="L1058" s="325" t="str">
        <f>IF(基本情報入力シート!W1097="","",基本情報入力シート!W1097)</f>
        <v/>
      </c>
      <c r="M1058" s="335" t="str">
        <f>IF(基本情報入力シート!X1097="","",基本情報入力シート!X1097)</f>
        <v/>
      </c>
      <c r="N1058" s="339" t="str">
        <f>IF(基本情報入力シート!Y1097="","",基本情報入力シート!Y1097)</f>
        <v/>
      </c>
      <c r="O1058" s="44"/>
      <c r="P1058" s="1011"/>
      <c r="Q1058" s="1011"/>
      <c r="R1058" s="475" t="str">
        <f>IFERROR(IF(OR('別紙様式3-2（４・５月）'!Z1060="ベア加算",'別紙様式3-2（４・５月）'!R1060=""),"",P1058*VLOOKUP(N1058,【参考】数式用!$AD$2:$AH$37,MATCH(O1058,【参考】数式用!$K$4:$N$4,0)+1,0)),"")</f>
        <v/>
      </c>
      <c r="S1058" s="54"/>
      <c r="T1058" s="1011"/>
      <c r="U1058" s="1011"/>
      <c r="V1058" s="483" t="str">
        <f>IFERROR(IF(AND('別紙様式3-2（４・５月）'!O1060="",O1058&lt;&gt;""),P1058,P1058*VLOOKUP(AF1058,【参考】数式用4!$EY$3:$GF$106,MATCH(N1058,【参考】数式用4!$EY$2:$GF$2,0))),"")</f>
        <v/>
      </c>
      <c r="W1058" s="44"/>
      <c r="X1058" s="464"/>
      <c r="Y1058" s="992" t="str">
        <f>IFERROR(IF(OR('別紙様式3-2（４・５月）'!R1060="",'別紙様式3-2（４・５月）'!Z1060="ベア加算"),"",X1058*VLOOKUP(N1058,【参考】数式用!$AD$2:$AH$37,MATCH(W1058,【参考】数式用!$K$4:$N$4,0)+1,0)),"")</f>
        <v/>
      </c>
      <c r="Z1058" s="992"/>
      <c r="AA1058" s="54"/>
      <c r="AB1058" s="464"/>
      <c r="AC1058" s="340" t="str">
        <f>IFERROR(IF(AND('別紙様式3-2（４・５月）'!O1060="",W1058&lt;&gt;"",W1058&lt;&gt;"―"),X1058,X1058*VLOOKUP(AG1058,【参考】数式用4!$EY$3:$GF$106,MATCH(N1058,【参考】数式用4!$EY$2:$GF$2,0))),"")</f>
        <v/>
      </c>
      <c r="AD1058" s="462" t="str">
        <f t="shared" si="32"/>
        <v/>
      </c>
      <c r="AE1058" s="420" t="str">
        <f t="shared" si="33"/>
        <v/>
      </c>
      <c r="AF1058" s="333" t="str">
        <f>IF(O1058="","",'別紙様式3-2（４・５月）'!O1060&amp;'別紙様式3-2（４・５月）'!P1060&amp;'別紙様式3-2（４・５月）'!Q1060&amp;"から"&amp;O1058)</f>
        <v/>
      </c>
      <c r="AG1058" s="333" t="str">
        <f>IF(OR(W1058="",W1058="―"),"",'別紙様式3-2（４・５月）'!O1060&amp;'別紙様式3-2（４・５月）'!P1060&amp;'別紙様式3-2（４・５月）'!Q1060&amp;"から"&amp;W1058)</f>
        <v/>
      </c>
      <c r="AH1058" s="306"/>
      <c r="AI1058" s="306"/>
      <c r="AJ1058" s="306"/>
      <c r="AK1058" s="306"/>
      <c r="AL1058" s="306"/>
      <c r="AM1058" s="306"/>
      <c r="AN1058" s="306"/>
      <c r="AO1058" s="306"/>
    </row>
    <row r="1059" spans="1:41" customFormat="1" ht="25" customHeight="1">
      <c r="A1059" s="334">
        <v>1036</v>
      </c>
      <c r="B1059" s="909" t="str">
        <f>IF(基本情報入力シート!C1098="","",基本情報入力シート!C1098)</f>
        <v/>
      </c>
      <c r="C1059" s="909"/>
      <c r="D1059" s="909"/>
      <c r="E1059" s="909"/>
      <c r="F1059" s="909"/>
      <c r="G1059" s="909"/>
      <c r="H1059" s="909"/>
      <c r="I1059" s="909"/>
      <c r="J1059" s="325" t="str">
        <f>IF(基本情報入力シート!M1098="","",基本情報入力シート!M1098)</f>
        <v/>
      </c>
      <c r="K1059" s="325" t="str">
        <f>IF(基本情報入力シート!R1098="","",基本情報入力シート!R1098)</f>
        <v/>
      </c>
      <c r="L1059" s="325" t="str">
        <f>IF(基本情報入力シート!W1098="","",基本情報入力シート!W1098)</f>
        <v/>
      </c>
      <c r="M1059" s="335" t="str">
        <f>IF(基本情報入力シート!X1098="","",基本情報入力シート!X1098)</f>
        <v/>
      </c>
      <c r="N1059" s="339" t="str">
        <f>IF(基本情報入力シート!Y1098="","",基本情報入力シート!Y1098)</f>
        <v/>
      </c>
      <c r="O1059" s="44"/>
      <c r="P1059" s="1011"/>
      <c r="Q1059" s="1011"/>
      <c r="R1059" s="475" t="str">
        <f>IFERROR(IF(OR('別紙様式3-2（４・５月）'!Z1061="ベア加算",'別紙様式3-2（４・５月）'!R1061=""),"",P1059*VLOOKUP(N1059,【参考】数式用!$AD$2:$AH$37,MATCH(O1059,【参考】数式用!$K$4:$N$4,0)+1,0)),"")</f>
        <v/>
      </c>
      <c r="S1059" s="54"/>
      <c r="T1059" s="1011"/>
      <c r="U1059" s="1011"/>
      <c r="V1059" s="483" t="str">
        <f>IFERROR(IF(AND('別紙様式3-2（４・５月）'!O1061="",O1059&lt;&gt;""),P1059,P1059*VLOOKUP(AF1059,【参考】数式用4!$EY$3:$GF$106,MATCH(N1059,【参考】数式用4!$EY$2:$GF$2,0))),"")</f>
        <v/>
      </c>
      <c r="W1059" s="44"/>
      <c r="X1059" s="464"/>
      <c r="Y1059" s="992" t="str">
        <f>IFERROR(IF(OR('別紙様式3-2（４・５月）'!R1061="",'別紙様式3-2（４・５月）'!Z1061="ベア加算"),"",X1059*VLOOKUP(N1059,【参考】数式用!$AD$2:$AH$37,MATCH(W1059,【参考】数式用!$K$4:$N$4,0)+1,0)),"")</f>
        <v/>
      </c>
      <c r="Z1059" s="992"/>
      <c r="AA1059" s="54"/>
      <c r="AB1059" s="464"/>
      <c r="AC1059" s="340" t="str">
        <f>IFERROR(IF(AND('別紙様式3-2（４・５月）'!O1061="",W1059&lt;&gt;"",W1059&lt;&gt;"―"),X1059,X1059*VLOOKUP(AG1059,【参考】数式用4!$EY$3:$GF$106,MATCH(N1059,【参考】数式用4!$EY$2:$GF$2,0))),"")</f>
        <v/>
      </c>
      <c r="AD1059" s="462" t="str">
        <f t="shared" si="32"/>
        <v/>
      </c>
      <c r="AE1059" s="420" t="str">
        <f t="shared" si="33"/>
        <v/>
      </c>
      <c r="AF1059" s="333" t="str">
        <f>IF(O1059="","",'別紙様式3-2（４・５月）'!O1061&amp;'別紙様式3-2（４・５月）'!P1061&amp;'別紙様式3-2（４・５月）'!Q1061&amp;"から"&amp;O1059)</f>
        <v/>
      </c>
      <c r="AG1059" s="333" t="str">
        <f>IF(OR(W1059="",W1059="―"),"",'別紙様式3-2（４・５月）'!O1061&amp;'別紙様式3-2（４・５月）'!P1061&amp;'別紙様式3-2（４・５月）'!Q1061&amp;"から"&amp;W1059)</f>
        <v/>
      </c>
      <c r="AH1059" s="306"/>
      <c r="AI1059" s="306"/>
      <c r="AJ1059" s="306"/>
      <c r="AK1059" s="306"/>
      <c r="AL1059" s="306"/>
      <c r="AM1059" s="306"/>
      <c r="AN1059" s="306"/>
      <c r="AO1059" s="306"/>
    </row>
    <row r="1060" spans="1:41" customFormat="1" ht="25" customHeight="1">
      <c r="A1060" s="334">
        <v>1037</v>
      </c>
      <c r="B1060" s="909" t="str">
        <f>IF(基本情報入力シート!C1099="","",基本情報入力シート!C1099)</f>
        <v/>
      </c>
      <c r="C1060" s="909"/>
      <c r="D1060" s="909"/>
      <c r="E1060" s="909"/>
      <c r="F1060" s="909"/>
      <c r="G1060" s="909"/>
      <c r="H1060" s="909"/>
      <c r="I1060" s="909"/>
      <c r="J1060" s="325" t="str">
        <f>IF(基本情報入力シート!M1099="","",基本情報入力シート!M1099)</f>
        <v/>
      </c>
      <c r="K1060" s="325" t="str">
        <f>IF(基本情報入力シート!R1099="","",基本情報入力シート!R1099)</f>
        <v/>
      </c>
      <c r="L1060" s="325" t="str">
        <f>IF(基本情報入力シート!W1099="","",基本情報入力シート!W1099)</f>
        <v/>
      </c>
      <c r="M1060" s="335" t="str">
        <f>IF(基本情報入力シート!X1099="","",基本情報入力シート!X1099)</f>
        <v/>
      </c>
      <c r="N1060" s="339" t="str">
        <f>IF(基本情報入力シート!Y1099="","",基本情報入力シート!Y1099)</f>
        <v/>
      </c>
      <c r="O1060" s="44"/>
      <c r="P1060" s="1011"/>
      <c r="Q1060" s="1011"/>
      <c r="R1060" s="475" t="str">
        <f>IFERROR(IF(OR('別紙様式3-2（４・５月）'!Z1062="ベア加算",'別紙様式3-2（４・５月）'!R1062=""),"",P1060*VLOOKUP(N1060,【参考】数式用!$AD$2:$AH$37,MATCH(O1060,【参考】数式用!$K$4:$N$4,0)+1,0)),"")</f>
        <v/>
      </c>
      <c r="S1060" s="54"/>
      <c r="T1060" s="1011"/>
      <c r="U1060" s="1011"/>
      <c r="V1060" s="483" t="str">
        <f>IFERROR(IF(AND('別紙様式3-2（４・５月）'!O1062="",O1060&lt;&gt;""),P1060,P1060*VLOOKUP(AF1060,【参考】数式用4!$EY$3:$GF$106,MATCH(N1060,【参考】数式用4!$EY$2:$GF$2,0))),"")</f>
        <v/>
      </c>
      <c r="W1060" s="44"/>
      <c r="X1060" s="464"/>
      <c r="Y1060" s="992" t="str">
        <f>IFERROR(IF(OR('別紙様式3-2（４・５月）'!R1062="",'別紙様式3-2（４・５月）'!Z1062="ベア加算"),"",X1060*VLOOKUP(N1060,【参考】数式用!$AD$2:$AH$37,MATCH(W1060,【参考】数式用!$K$4:$N$4,0)+1,0)),"")</f>
        <v/>
      </c>
      <c r="Z1060" s="992"/>
      <c r="AA1060" s="54"/>
      <c r="AB1060" s="464"/>
      <c r="AC1060" s="340" t="str">
        <f>IFERROR(IF(AND('別紙様式3-2（４・５月）'!O1062="",W1060&lt;&gt;"",W1060&lt;&gt;"―"),X1060,X1060*VLOOKUP(AG1060,【参考】数式用4!$EY$3:$GF$106,MATCH(N1060,【参考】数式用4!$EY$2:$GF$2,0))),"")</f>
        <v/>
      </c>
      <c r="AD1060" s="462" t="str">
        <f t="shared" si="32"/>
        <v/>
      </c>
      <c r="AE1060" s="420" t="str">
        <f t="shared" si="33"/>
        <v/>
      </c>
      <c r="AF1060" s="333" t="str">
        <f>IF(O1060="","",'別紙様式3-2（４・５月）'!O1062&amp;'別紙様式3-2（４・５月）'!P1062&amp;'別紙様式3-2（４・５月）'!Q1062&amp;"から"&amp;O1060)</f>
        <v/>
      </c>
      <c r="AG1060" s="333" t="str">
        <f>IF(OR(W1060="",W1060="―"),"",'別紙様式3-2（４・５月）'!O1062&amp;'別紙様式3-2（４・５月）'!P1062&amp;'別紙様式3-2（４・５月）'!Q1062&amp;"から"&amp;W1060)</f>
        <v/>
      </c>
      <c r="AH1060" s="306"/>
      <c r="AI1060" s="306"/>
      <c r="AJ1060" s="306"/>
      <c r="AK1060" s="306"/>
      <c r="AL1060" s="306"/>
      <c r="AM1060" s="306"/>
      <c r="AN1060" s="306"/>
      <c r="AO1060" s="306"/>
    </row>
    <row r="1061" spans="1:41" customFormat="1" ht="25" customHeight="1">
      <c r="A1061" s="334">
        <v>1038</v>
      </c>
      <c r="B1061" s="909" t="str">
        <f>IF(基本情報入力シート!C1100="","",基本情報入力シート!C1100)</f>
        <v/>
      </c>
      <c r="C1061" s="909"/>
      <c r="D1061" s="909"/>
      <c r="E1061" s="909"/>
      <c r="F1061" s="909"/>
      <c r="G1061" s="909"/>
      <c r="H1061" s="909"/>
      <c r="I1061" s="909"/>
      <c r="J1061" s="325" t="str">
        <f>IF(基本情報入力シート!M1100="","",基本情報入力シート!M1100)</f>
        <v/>
      </c>
      <c r="K1061" s="325" t="str">
        <f>IF(基本情報入力シート!R1100="","",基本情報入力シート!R1100)</f>
        <v/>
      </c>
      <c r="L1061" s="325" t="str">
        <f>IF(基本情報入力シート!W1100="","",基本情報入力シート!W1100)</f>
        <v/>
      </c>
      <c r="M1061" s="335" t="str">
        <f>IF(基本情報入力シート!X1100="","",基本情報入力シート!X1100)</f>
        <v/>
      </c>
      <c r="N1061" s="339" t="str">
        <f>IF(基本情報入力シート!Y1100="","",基本情報入力シート!Y1100)</f>
        <v/>
      </c>
      <c r="O1061" s="44"/>
      <c r="P1061" s="1011"/>
      <c r="Q1061" s="1011"/>
      <c r="R1061" s="475" t="str">
        <f>IFERROR(IF(OR('別紙様式3-2（４・５月）'!Z1063="ベア加算",'別紙様式3-2（４・５月）'!R1063=""),"",P1061*VLOOKUP(N1061,【参考】数式用!$AD$2:$AH$37,MATCH(O1061,【参考】数式用!$K$4:$N$4,0)+1,0)),"")</f>
        <v/>
      </c>
      <c r="S1061" s="54"/>
      <c r="T1061" s="1011"/>
      <c r="U1061" s="1011"/>
      <c r="V1061" s="483" t="str">
        <f>IFERROR(IF(AND('別紙様式3-2（４・５月）'!O1063="",O1061&lt;&gt;""),P1061,P1061*VLOOKUP(AF1061,【参考】数式用4!$EY$3:$GF$106,MATCH(N1061,【参考】数式用4!$EY$2:$GF$2,0))),"")</f>
        <v/>
      </c>
      <c r="W1061" s="44"/>
      <c r="X1061" s="464"/>
      <c r="Y1061" s="992" t="str">
        <f>IFERROR(IF(OR('別紙様式3-2（４・５月）'!R1063="",'別紙様式3-2（４・５月）'!Z1063="ベア加算"),"",X1061*VLOOKUP(N1061,【参考】数式用!$AD$2:$AH$37,MATCH(W1061,【参考】数式用!$K$4:$N$4,0)+1,0)),"")</f>
        <v/>
      </c>
      <c r="Z1061" s="992"/>
      <c r="AA1061" s="54"/>
      <c r="AB1061" s="464"/>
      <c r="AC1061" s="340" t="str">
        <f>IFERROR(IF(AND('別紙様式3-2（４・５月）'!O1063="",W1061&lt;&gt;"",W1061&lt;&gt;"―"),X1061,X1061*VLOOKUP(AG1061,【参考】数式用4!$EY$3:$GF$106,MATCH(N1061,【参考】数式用4!$EY$2:$GF$2,0))),"")</f>
        <v/>
      </c>
      <c r="AD1061" s="462" t="str">
        <f t="shared" si="32"/>
        <v/>
      </c>
      <c r="AE1061" s="420" t="str">
        <f t="shared" si="33"/>
        <v/>
      </c>
      <c r="AF1061" s="333" t="str">
        <f>IF(O1061="","",'別紙様式3-2（４・５月）'!O1063&amp;'別紙様式3-2（４・５月）'!P1063&amp;'別紙様式3-2（４・５月）'!Q1063&amp;"から"&amp;O1061)</f>
        <v/>
      </c>
      <c r="AG1061" s="333" t="str">
        <f>IF(OR(W1061="",W1061="―"),"",'別紙様式3-2（４・５月）'!O1063&amp;'別紙様式3-2（４・５月）'!P1063&amp;'別紙様式3-2（４・５月）'!Q1063&amp;"から"&amp;W1061)</f>
        <v/>
      </c>
      <c r="AH1061" s="306"/>
      <c r="AI1061" s="306"/>
      <c r="AJ1061" s="306"/>
      <c r="AK1061" s="306"/>
      <c r="AL1061" s="306"/>
      <c r="AM1061" s="306"/>
      <c r="AN1061" s="306"/>
      <c r="AO1061" s="306"/>
    </row>
    <row r="1062" spans="1:41" customFormat="1" ht="25" customHeight="1">
      <c r="A1062" s="334">
        <v>1039</v>
      </c>
      <c r="B1062" s="909" t="str">
        <f>IF(基本情報入力シート!C1101="","",基本情報入力シート!C1101)</f>
        <v/>
      </c>
      <c r="C1062" s="909"/>
      <c r="D1062" s="909"/>
      <c r="E1062" s="909"/>
      <c r="F1062" s="909"/>
      <c r="G1062" s="909"/>
      <c r="H1062" s="909"/>
      <c r="I1062" s="909"/>
      <c r="J1062" s="325" t="str">
        <f>IF(基本情報入力シート!M1101="","",基本情報入力シート!M1101)</f>
        <v/>
      </c>
      <c r="K1062" s="325" t="str">
        <f>IF(基本情報入力シート!R1101="","",基本情報入力シート!R1101)</f>
        <v/>
      </c>
      <c r="L1062" s="325" t="str">
        <f>IF(基本情報入力シート!W1101="","",基本情報入力シート!W1101)</f>
        <v/>
      </c>
      <c r="M1062" s="335" t="str">
        <f>IF(基本情報入力シート!X1101="","",基本情報入力シート!X1101)</f>
        <v/>
      </c>
      <c r="N1062" s="339" t="str">
        <f>IF(基本情報入力シート!Y1101="","",基本情報入力シート!Y1101)</f>
        <v/>
      </c>
      <c r="O1062" s="44"/>
      <c r="P1062" s="1011"/>
      <c r="Q1062" s="1011"/>
      <c r="R1062" s="475" t="str">
        <f>IFERROR(IF(OR('別紙様式3-2（４・５月）'!Z1064="ベア加算",'別紙様式3-2（４・５月）'!R1064=""),"",P1062*VLOOKUP(N1062,【参考】数式用!$AD$2:$AH$37,MATCH(O1062,【参考】数式用!$K$4:$N$4,0)+1,0)),"")</f>
        <v/>
      </c>
      <c r="S1062" s="54"/>
      <c r="T1062" s="1011"/>
      <c r="U1062" s="1011"/>
      <c r="V1062" s="483" t="str">
        <f>IFERROR(IF(AND('別紙様式3-2（４・５月）'!O1064="",O1062&lt;&gt;""),P1062,P1062*VLOOKUP(AF1062,【参考】数式用4!$EY$3:$GF$106,MATCH(N1062,【参考】数式用4!$EY$2:$GF$2,0))),"")</f>
        <v/>
      </c>
      <c r="W1062" s="44"/>
      <c r="X1062" s="464"/>
      <c r="Y1062" s="992" t="str">
        <f>IFERROR(IF(OR('別紙様式3-2（４・５月）'!R1064="",'別紙様式3-2（４・５月）'!Z1064="ベア加算"),"",X1062*VLOOKUP(N1062,【参考】数式用!$AD$2:$AH$37,MATCH(W1062,【参考】数式用!$K$4:$N$4,0)+1,0)),"")</f>
        <v/>
      </c>
      <c r="Z1062" s="992"/>
      <c r="AA1062" s="54"/>
      <c r="AB1062" s="464"/>
      <c r="AC1062" s="340" t="str">
        <f>IFERROR(IF(AND('別紙様式3-2（４・５月）'!O1064="",W1062&lt;&gt;"",W1062&lt;&gt;"―"),X1062,X1062*VLOOKUP(AG1062,【参考】数式用4!$EY$3:$GF$106,MATCH(N1062,【参考】数式用4!$EY$2:$GF$2,0))),"")</f>
        <v/>
      </c>
      <c r="AD1062" s="462" t="str">
        <f t="shared" si="32"/>
        <v/>
      </c>
      <c r="AE1062" s="420" t="str">
        <f t="shared" si="33"/>
        <v/>
      </c>
      <c r="AF1062" s="333" t="str">
        <f>IF(O1062="","",'別紙様式3-2（４・５月）'!O1064&amp;'別紙様式3-2（４・５月）'!P1064&amp;'別紙様式3-2（４・５月）'!Q1064&amp;"から"&amp;O1062)</f>
        <v/>
      </c>
      <c r="AG1062" s="333" t="str">
        <f>IF(OR(W1062="",W1062="―"),"",'別紙様式3-2（４・５月）'!O1064&amp;'別紙様式3-2（４・５月）'!P1064&amp;'別紙様式3-2（４・５月）'!Q1064&amp;"から"&amp;W1062)</f>
        <v/>
      </c>
      <c r="AH1062" s="306"/>
      <c r="AI1062" s="306"/>
      <c r="AJ1062" s="306"/>
      <c r="AK1062" s="306"/>
      <c r="AL1062" s="306"/>
      <c r="AM1062" s="306"/>
      <c r="AN1062" s="306"/>
      <c r="AO1062" s="306"/>
    </row>
    <row r="1063" spans="1:41" customFormat="1" ht="25" customHeight="1">
      <c r="A1063" s="334">
        <v>1040</v>
      </c>
      <c r="B1063" s="909" t="str">
        <f>IF(基本情報入力シート!C1102="","",基本情報入力シート!C1102)</f>
        <v/>
      </c>
      <c r="C1063" s="909"/>
      <c r="D1063" s="909"/>
      <c r="E1063" s="909"/>
      <c r="F1063" s="909"/>
      <c r="G1063" s="909"/>
      <c r="H1063" s="909"/>
      <c r="I1063" s="909"/>
      <c r="J1063" s="325" t="str">
        <f>IF(基本情報入力シート!M1102="","",基本情報入力シート!M1102)</f>
        <v/>
      </c>
      <c r="K1063" s="325" t="str">
        <f>IF(基本情報入力シート!R1102="","",基本情報入力シート!R1102)</f>
        <v/>
      </c>
      <c r="L1063" s="325" t="str">
        <f>IF(基本情報入力シート!W1102="","",基本情報入力シート!W1102)</f>
        <v/>
      </c>
      <c r="M1063" s="335" t="str">
        <f>IF(基本情報入力シート!X1102="","",基本情報入力シート!X1102)</f>
        <v/>
      </c>
      <c r="N1063" s="339" t="str">
        <f>IF(基本情報入力シート!Y1102="","",基本情報入力シート!Y1102)</f>
        <v/>
      </c>
      <c r="O1063" s="44"/>
      <c r="P1063" s="1011"/>
      <c r="Q1063" s="1011"/>
      <c r="R1063" s="475" t="str">
        <f>IFERROR(IF(OR('別紙様式3-2（４・５月）'!Z1065="ベア加算",'別紙様式3-2（４・５月）'!R1065=""),"",P1063*VLOOKUP(N1063,【参考】数式用!$AD$2:$AH$37,MATCH(O1063,【参考】数式用!$K$4:$N$4,0)+1,0)),"")</f>
        <v/>
      </c>
      <c r="S1063" s="54"/>
      <c r="T1063" s="1011"/>
      <c r="U1063" s="1011"/>
      <c r="V1063" s="483" t="str">
        <f>IFERROR(IF(AND('別紙様式3-2（４・５月）'!O1065="",O1063&lt;&gt;""),P1063,P1063*VLOOKUP(AF1063,【参考】数式用4!$EY$3:$GF$106,MATCH(N1063,【参考】数式用4!$EY$2:$GF$2,0))),"")</f>
        <v/>
      </c>
      <c r="W1063" s="44"/>
      <c r="X1063" s="464"/>
      <c r="Y1063" s="992" t="str">
        <f>IFERROR(IF(OR('別紙様式3-2（４・５月）'!R1065="",'別紙様式3-2（４・５月）'!Z1065="ベア加算"),"",X1063*VLOOKUP(N1063,【参考】数式用!$AD$2:$AH$37,MATCH(W1063,【参考】数式用!$K$4:$N$4,0)+1,0)),"")</f>
        <v/>
      </c>
      <c r="Z1063" s="992"/>
      <c r="AA1063" s="54"/>
      <c r="AB1063" s="464"/>
      <c r="AC1063" s="340" t="str">
        <f>IFERROR(IF(AND('別紙様式3-2（４・５月）'!O1065="",W1063&lt;&gt;"",W1063&lt;&gt;"―"),X1063,X1063*VLOOKUP(AG1063,【参考】数式用4!$EY$3:$GF$106,MATCH(N1063,【参考】数式用4!$EY$2:$GF$2,0))),"")</f>
        <v/>
      </c>
      <c r="AD1063" s="462" t="str">
        <f t="shared" si="32"/>
        <v/>
      </c>
      <c r="AE1063" s="420" t="str">
        <f t="shared" si="33"/>
        <v/>
      </c>
      <c r="AF1063" s="333" t="str">
        <f>IF(O1063="","",'別紙様式3-2（４・５月）'!O1065&amp;'別紙様式3-2（４・５月）'!P1065&amp;'別紙様式3-2（４・５月）'!Q1065&amp;"から"&amp;O1063)</f>
        <v/>
      </c>
      <c r="AG1063" s="333" t="str">
        <f>IF(OR(W1063="",W1063="―"),"",'別紙様式3-2（４・５月）'!O1065&amp;'別紙様式3-2（４・５月）'!P1065&amp;'別紙様式3-2（４・５月）'!Q1065&amp;"から"&amp;W1063)</f>
        <v/>
      </c>
      <c r="AH1063" s="306"/>
      <c r="AI1063" s="306"/>
      <c r="AJ1063" s="306"/>
      <c r="AK1063" s="306"/>
      <c r="AL1063" s="306"/>
      <c r="AM1063" s="306"/>
      <c r="AN1063" s="306"/>
      <c r="AO1063" s="306"/>
    </row>
    <row r="1064" spans="1:41" customFormat="1" ht="25" customHeight="1">
      <c r="A1064" s="334">
        <v>1041</v>
      </c>
      <c r="B1064" s="909" t="str">
        <f>IF(基本情報入力シート!C1103="","",基本情報入力シート!C1103)</f>
        <v/>
      </c>
      <c r="C1064" s="909"/>
      <c r="D1064" s="909"/>
      <c r="E1064" s="909"/>
      <c r="F1064" s="909"/>
      <c r="G1064" s="909"/>
      <c r="H1064" s="909"/>
      <c r="I1064" s="909"/>
      <c r="J1064" s="325" t="str">
        <f>IF(基本情報入力シート!M1103="","",基本情報入力シート!M1103)</f>
        <v/>
      </c>
      <c r="K1064" s="325" t="str">
        <f>IF(基本情報入力シート!R1103="","",基本情報入力シート!R1103)</f>
        <v/>
      </c>
      <c r="L1064" s="325" t="str">
        <f>IF(基本情報入力シート!W1103="","",基本情報入力シート!W1103)</f>
        <v/>
      </c>
      <c r="M1064" s="335" t="str">
        <f>IF(基本情報入力シート!X1103="","",基本情報入力シート!X1103)</f>
        <v/>
      </c>
      <c r="N1064" s="339" t="str">
        <f>IF(基本情報入力シート!Y1103="","",基本情報入力シート!Y1103)</f>
        <v/>
      </c>
      <c r="O1064" s="44"/>
      <c r="P1064" s="1011"/>
      <c r="Q1064" s="1011"/>
      <c r="R1064" s="475" t="str">
        <f>IFERROR(IF(OR('別紙様式3-2（４・５月）'!Z1066="ベア加算",'別紙様式3-2（４・５月）'!R1066=""),"",P1064*VLOOKUP(N1064,【参考】数式用!$AD$2:$AH$37,MATCH(O1064,【参考】数式用!$K$4:$N$4,0)+1,0)),"")</f>
        <v/>
      </c>
      <c r="S1064" s="54"/>
      <c r="T1064" s="1011"/>
      <c r="U1064" s="1011"/>
      <c r="V1064" s="483" t="str">
        <f>IFERROR(IF(AND('別紙様式3-2（４・５月）'!O1066="",O1064&lt;&gt;""),P1064,P1064*VLOOKUP(AF1064,【参考】数式用4!$EY$3:$GF$106,MATCH(N1064,【参考】数式用4!$EY$2:$GF$2,0))),"")</f>
        <v/>
      </c>
      <c r="W1064" s="44"/>
      <c r="X1064" s="464"/>
      <c r="Y1064" s="992" t="str">
        <f>IFERROR(IF(OR('別紙様式3-2（４・５月）'!R1066="",'別紙様式3-2（４・５月）'!Z1066="ベア加算"),"",X1064*VLOOKUP(N1064,【参考】数式用!$AD$2:$AH$37,MATCH(W1064,【参考】数式用!$K$4:$N$4,0)+1,0)),"")</f>
        <v/>
      </c>
      <c r="Z1064" s="992"/>
      <c r="AA1064" s="54"/>
      <c r="AB1064" s="464"/>
      <c r="AC1064" s="340" t="str">
        <f>IFERROR(IF(AND('別紙様式3-2（４・５月）'!O1066="",W1064&lt;&gt;"",W1064&lt;&gt;"―"),X1064,X1064*VLOOKUP(AG1064,【参考】数式用4!$EY$3:$GF$106,MATCH(N1064,【参考】数式用4!$EY$2:$GF$2,0))),"")</f>
        <v/>
      </c>
      <c r="AD1064" s="462" t="str">
        <f t="shared" si="32"/>
        <v/>
      </c>
      <c r="AE1064" s="420" t="str">
        <f t="shared" si="33"/>
        <v/>
      </c>
      <c r="AF1064" s="333" t="str">
        <f>IF(O1064="","",'別紙様式3-2（４・５月）'!O1066&amp;'別紙様式3-2（４・５月）'!P1066&amp;'別紙様式3-2（４・５月）'!Q1066&amp;"から"&amp;O1064)</f>
        <v/>
      </c>
      <c r="AG1064" s="333" t="str">
        <f>IF(OR(W1064="",W1064="―"),"",'別紙様式3-2（４・５月）'!O1066&amp;'別紙様式3-2（４・５月）'!P1066&amp;'別紙様式3-2（４・５月）'!Q1066&amp;"から"&amp;W1064)</f>
        <v/>
      </c>
      <c r="AH1064" s="306"/>
      <c r="AI1064" s="306"/>
      <c r="AJ1064" s="306"/>
      <c r="AK1064" s="306"/>
      <c r="AL1064" s="306"/>
      <c r="AM1064" s="306"/>
      <c r="AN1064" s="306"/>
      <c r="AO1064" s="306"/>
    </row>
    <row r="1065" spans="1:41" customFormat="1" ht="25" customHeight="1">
      <c r="A1065" s="334">
        <v>1042</v>
      </c>
      <c r="B1065" s="909" t="str">
        <f>IF(基本情報入力シート!C1104="","",基本情報入力シート!C1104)</f>
        <v/>
      </c>
      <c r="C1065" s="909"/>
      <c r="D1065" s="909"/>
      <c r="E1065" s="909"/>
      <c r="F1065" s="909"/>
      <c r="G1065" s="909"/>
      <c r="H1065" s="909"/>
      <c r="I1065" s="909"/>
      <c r="J1065" s="325" t="str">
        <f>IF(基本情報入力シート!M1104="","",基本情報入力シート!M1104)</f>
        <v/>
      </c>
      <c r="K1065" s="325" t="str">
        <f>IF(基本情報入力シート!R1104="","",基本情報入力シート!R1104)</f>
        <v/>
      </c>
      <c r="L1065" s="325" t="str">
        <f>IF(基本情報入力シート!W1104="","",基本情報入力シート!W1104)</f>
        <v/>
      </c>
      <c r="M1065" s="335" t="str">
        <f>IF(基本情報入力シート!X1104="","",基本情報入力シート!X1104)</f>
        <v/>
      </c>
      <c r="N1065" s="339" t="str">
        <f>IF(基本情報入力シート!Y1104="","",基本情報入力シート!Y1104)</f>
        <v/>
      </c>
      <c r="O1065" s="44"/>
      <c r="P1065" s="1011"/>
      <c r="Q1065" s="1011"/>
      <c r="R1065" s="475" t="str">
        <f>IFERROR(IF(OR('別紙様式3-2（４・５月）'!Z1067="ベア加算",'別紙様式3-2（４・５月）'!R1067=""),"",P1065*VLOOKUP(N1065,【参考】数式用!$AD$2:$AH$37,MATCH(O1065,【参考】数式用!$K$4:$N$4,0)+1,0)),"")</f>
        <v/>
      </c>
      <c r="S1065" s="54"/>
      <c r="T1065" s="1011"/>
      <c r="U1065" s="1011"/>
      <c r="V1065" s="483" t="str">
        <f>IFERROR(IF(AND('別紙様式3-2（４・５月）'!O1067="",O1065&lt;&gt;""),P1065,P1065*VLOOKUP(AF1065,【参考】数式用4!$EY$3:$GF$106,MATCH(N1065,【参考】数式用4!$EY$2:$GF$2,0))),"")</f>
        <v/>
      </c>
      <c r="W1065" s="44"/>
      <c r="X1065" s="464"/>
      <c r="Y1065" s="992" t="str">
        <f>IFERROR(IF(OR('別紙様式3-2（４・５月）'!R1067="",'別紙様式3-2（４・５月）'!Z1067="ベア加算"),"",X1065*VLOOKUP(N1065,【参考】数式用!$AD$2:$AH$37,MATCH(W1065,【参考】数式用!$K$4:$N$4,0)+1,0)),"")</f>
        <v/>
      </c>
      <c r="Z1065" s="992"/>
      <c r="AA1065" s="54"/>
      <c r="AB1065" s="464"/>
      <c r="AC1065" s="340" t="str">
        <f>IFERROR(IF(AND('別紙様式3-2（４・５月）'!O1067="",W1065&lt;&gt;"",W1065&lt;&gt;"―"),X1065,X1065*VLOOKUP(AG1065,【参考】数式用4!$EY$3:$GF$106,MATCH(N1065,【参考】数式用4!$EY$2:$GF$2,0))),"")</f>
        <v/>
      </c>
      <c r="AD1065" s="462" t="str">
        <f t="shared" si="32"/>
        <v/>
      </c>
      <c r="AE1065" s="420" t="str">
        <f t="shared" si="33"/>
        <v/>
      </c>
      <c r="AF1065" s="333" t="str">
        <f>IF(O1065="","",'別紙様式3-2（４・５月）'!O1067&amp;'別紙様式3-2（４・５月）'!P1067&amp;'別紙様式3-2（４・５月）'!Q1067&amp;"から"&amp;O1065)</f>
        <v/>
      </c>
      <c r="AG1065" s="333" t="str">
        <f>IF(OR(W1065="",W1065="―"),"",'別紙様式3-2（４・５月）'!O1067&amp;'別紙様式3-2（４・５月）'!P1067&amp;'別紙様式3-2（４・５月）'!Q1067&amp;"から"&amp;W1065)</f>
        <v/>
      </c>
      <c r="AH1065" s="306"/>
      <c r="AI1065" s="306"/>
      <c r="AJ1065" s="306"/>
      <c r="AK1065" s="306"/>
      <c r="AL1065" s="306"/>
      <c r="AM1065" s="306"/>
      <c r="AN1065" s="306"/>
      <c r="AO1065" s="306"/>
    </row>
    <row r="1066" spans="1:41" customFormat="1" ht="25" customHeight="1">
      <c r="A1066" s="334">
        <v>1043</v>
      </c>
      <c r="B1066" s="909" t="str">
        <f>IF(基本情報入力シート!C1105="","",基本情報入力シート!C1105)</f>
        <v/>
      </c>
      <c r="C1066" s="909"/>
      <c r="D1066" s="909"/>
      <c r="E1066" s="909"/>
      <c r="F1066" s="909"/>
      <c r="G1066" s="909"/>
      <c r="H1066" s="909"/>
      <c r="I1066" s="909"/>
      <c r="J1066" s="325" t="str">
        <f>IF(基本情報入力シート!M1105="","",基本情報入力シート!M1105)</f>
        <v/>
      </c>
      <c r="K1066" s="325" t="str">
        <f>IF(基本情報入力シート!R1105="","",基本情報入力シート!R1105)</f>
        <v/>
      </c>
      <c r="L1066" s="325" t="str">
        <f>IF(基本情報入力シート!W1105="","",基本情報入力シート!W1105)</f>
        <v/>
      </c>
      <c r="M1066" s="335" t="str">
        <f>IF(基本情報入力シート!X1105="","",基本情報入力シート!X1105)</f>
        <v/>
      </c>
      <c r="N1066" s="339" t="str">
        <f>IF(基本情報入力シート!Y1105="","",基本情報入力シート!Y1105)</f>
        <v/>
      </c>
      <c r="O1066" s="44"/>
      <c r="P1066" s="1011"/>
      <c r="Q1066" s="1011"/>
      <c r="R1066" s="475" t="str">
        <f>IFERROR(IF(OR('別紙様式3-2（４・５月）'!Z1068="ベア加算",'別紙様式3-2（４・５月）'!R1068=""),"",P1066*VLOOKUP(N1066,【参考】数式用!$AD$2:$AH$37,MATCH(O1066,【参考】数式用!$K$4:$N$4,0)+1,0)),"")</f>
        <v/>
      </c>
      <c r="S1066" s="54"/>
      <c r="T1066" s="1011"/>
      <c r="U1066" s="1011"/>
      <c r="V1066" s="483" t="str">
        <f>IFERROR(IF(AND('別紙様式3-2（４・５月）'!O1068="",O1066&lt;&gt;""),P1066,P1066*VLOOKUP(AF1066,【参考】数式用4!$EY$3:$GF$106,MATCH(N1066,【参考】数式用4!$EY$2:$GF$2,0))),"")</f>
        <v/>
      </c>
      <c r="W1066" s="44"/>
      <c r="X1066" s="464"/>
      <c r="Y1066" s="992" t="str">
        <f>IFERROR(IF(OR('別紙様式3-2（４・５月）'!R1068="",'別紙様式3-2（４・５月）'!Z1068="ベア加算"),"",X1066*VLOOKUP(N1066,【参考】数式用!$AD$2:$AH$37,MATCH(W1066,【参考】数式用!$K$4:$N$4,0)+1,0)),"")</f>
        <v/>
      </c>
      <c r="Z1066" s="992"/>
      <c r="AA1066" s="54"/>
      <c r="AB1066" s="464"/>
      <c r="AC1066" s="340" t="str">
        <f>IFERROR(IF(AND('別紙様式3-2（４・５月）'!O1068="",W1066&lt;&gt;"",W1066&lt;&gt;"―"),X1066,X1066*VLOOKUP(AG1066,【参考】数式用4!$EY$3:$GF$106,MATCH(N1066,【参考】数式用4!$EY$2:$GF$2,0))),"")</f>
        <v/>
      </c>
      <c r="AD1066" s="462" t="str">
        <f t="shared" si="32"/>
        <v/>
      </c>
      <c r="AE1066" s="420" t="str">
        <f t="shared" si="33"/>
        <v/>
      </c>
      <c r="AF1066" s="333" t="str">
        <f>IF(O1066="","",'別紙様式3-2（４・５月）'!O1068&amp;'別紙様式3-2（４・５月）'!P1068&amp;'別紙様式3-2（４・５月）'!Q1068&amp;"から"&amp;O1066)</f>
        <v/>
      </c>
      <c r="AG1066" s="333" t="str">
        <f>IF(OR(W1066="",W1066="―"),"",'別紙様式3-2（４・５月）'!O1068&amp;'別紙様式3-2（４・５月）'!P1068&amp;'別紙様式3-2（４・５月）'!Q1068&amp;"から"&amp;W1066)</f>
        <v/>
      </c>
      <c r="AH1066" s="306"/>
      <c r="AI1066" s="306"/>
      <c r="AJ1066" s="306"/>
      <c r="AK1066" s="306"/>
      <c r="AL1066" s="306"/>
      <c r="AM1066" s="306"/>
      <c r="AN1066" s="306"/>
      <c r="AO1066" s="306"/>
    </row>
    <row r="1067" spans="1:41" customFormat="1" ht="25" customHeight="1">
      <c r="A1067" s="334">
        <v>1044</v>
      </c>
      <c r="B1067" s="909" t="str">
        <f>IF(基本情報入力シート!C1106="","",基本情報入力シート!C1106)</f>
        <v/>
      </c>
      <c r="C1067" s="909"/>
      <c r="D1067" s="909"/>
      <c r="E1067" s="909"/>
      <c r="F1067" s="909"/>
      <c r="G1067" s="909"/>
      <c r="H1067" s="909"/>
      <c r="I1067" s="909"/>
      <c r="J1067" s="325" t="str">
        <f>IF(基本情報入力シート!M1106="","",基本情報入力シート!M1106)</f>
        <v/>
      </c>
      <c r="K1067" s="325" t="str">
        <f>IF(基本情報入力シート!R1106="","",基本情報入力シート!R1106)</f>
        <v/>
      </c>
      <c r="L1067" s="325" t="str">
        <f>IF(基本情報入力シート!W1106="","",基本情報入力シート!W1106)</f>
        <v/>
      </c>
      <c r="M1067" s="335" t="str">
        <f>IF(基本情報入力シート!X1106="","",基本情報入力シート!X1106)</f>
        <v/>
      </c>
      <c r="N1067" s="339" t="str">
        <f>IF(基本情報入力シート!Y1106="","",基本情報入力シート!Y1106)</f>
        <v/>
      </c>
      <c r="O1067" s="44"/>
      <c r="P1067" s="1011"/>
      <c r="Q1067" s="1011"/>
      <c r="R1067" s="475" t="str">
        <f>IFERROR(IF(OR('別紙様式3-2（４・５月）'!Z1069="ベア加算",'別紙様式3-2（４・５月）'!R1069=""),"",P1067*VLOOKUP(N1067,【参考】数式用!$AD$2:$AH$37,MATCH(O1067,【参考】数式用!$K$4:$N$4,0)+1,0)),"")</f>
        <v/>
      </c>
      <c r="S1067" s="54"/>
      <c r="T1067" s="1011"/>
      <c r="U1067" s="1011"/>
      <c r="V1067" s="483" t="str">
        <f>IFERROR(IF(AND('別紙様式3-2（４・５月）'!O1069="",O1067&lt;&gt;""),P1067,P1067*VLOOKUP(AF1067,【参考】数式用4!$EY$3:$GF$106,MATCH(N1067,【参考】数式用4!$EY$2:$GF$2,0))),"")</f>
        <v/>
      </c>
      <c r="W1067" s="44"/>
      <c r="X1067" s="464"/>
      <c r="Y1067" s="992" t="str">
        <f>IFERROR(IF(OR('別紙様式3-2（４・５月）'!R1069="",'別紙様式3-2（４・５月）'!Z1069="ベア加算"),"",X1067*VLOOKUP(N1067,【参考】数式用!$AD$2:$AH$37,MATCH(W1067,【参考】数式用!$K$4:$N$4,0)+1,0)),"")</f>
        <v/>
      </c>
      <c r="Z1067" s="992"/>
      <c r="AA1067" s="54"/>
      <c r="AB1067" s="464"/>
      <c r="AC1067" s="340" t="str">
        <f>IFERROR(IF(AND('別紙様式3-2（４・５月）'!O1069="",W1067&lt;&gt;"",W1067&lt;&gt;"―"),X1067,X1067*VLOOKUP(AG1067,【参考】数式用4!$EY$3:$GF$106,MATCH(N1067,【参考】数式用4!$EY$2:$GF$2,0))),"")</f>
        <v/>
      </c>
      <c r="AD1067" s="462" t="str">
        <f t="shared" si="32"/>
        <v/>
      </c>
      <c r="AE1067" s="420" t="str">
        <f t="shared" si="33"/>
        <v/>
      </c>
      <c r="AF1067" s="333" t="str">
        <f>IF(O1067="","",'別紙様式3-2（４・５月）'!O1069&amp;'別紙様式3-2（４・５月）'!P1069&amp;'別紙様式3-2（４・５月）'!Q1069&amp;"から"&amp;O1067)</f>
        <v/>
      </c>
      <c r="AG1067" s="333" t="str">
        <f>IF(OR(W1067="",W1067="―"),"",'別紙様式3-2（４・５月）'!O1069&amp;'別紙様式3-2（４・５月）'!P1069&amp;'別紙様式3-2（４・５月）'!Q1069&amp;"から"&amp;W1067)</f>
        <v/>
      </c>
      <c r="AH1067" s="306"/>
      <c r="AI1067" s="306"/>
      <c r="AJ1067" s="306"/>
      <c r="AK1067" s="306"/>
      <c r="AL1067" s="306"/>
      <c r="AM1067" s="306"/>
      <c r="AN1067" s="306"/>
      <c r="AO1067" s="306"/>
    </row>
    <row r="1068" spans="1:41" customFormat="1" ht="25" customHeight="1">
      <c r="A1068" s="334">
        <v>1045</v>
      </c>
      <c r="B1068" s="909" t="str">
        <f>IF(基本情報入力シート!C1107="","",基本情報入力シート!C1107)</f>
        <v/>
      </c>
      <c r="C1068" s="909"/>
      <c r="D1068" s="909"/>
      <c r="E1068" s="909"/>
      <c r="F1068" s="909"/>
      <c r="G1068" s="909"/>
      <c r="H1068" s="909"/>
      <c r="I1068" s="909"/>
      <c r="J1068" s="325" t="str">
        <f>IF(基本情報入力シート!M1107="","",基本情報入力シート!M1107)</f>
        <v/>
      </c>
      <c r="K1068" s="325" t="str">
        <f>IF(基本情報入力シート!R1107="","",基本情報入力シート!R1107)</f>
        <v/>
      </c>
      <c r="L1068" s="325" t="str">
        <f>IF(基本情報入力シート!W1107="","",基本情報入力シート!W1107)</f>
        <v/>
      </c>
      <c r="M1068" s="335" t="str">
        <f>IF(基本情報入力シート!X1107="","",基本情報入力シート!X1107)</f>
        <v/>
      </c>
      <c r="N1068" s="339" t="str">
        <f>IF(基本情報入力シート!Y1107="","",基本情報入力シート!Y1107)</f>
        <v/>
      </c>
      <c r="O1068" s="44"/>
      <c r="P1068" s="1011"/>
      <c r="Q1068" s="1011"/>
      <c r="R1068" s="475" t="str">
        <f>IFERROR(IF(OR('別紙様式3-2（４・５月）'!Z1070="ベア加算",'別紙様式3-2（４・５月）'!R1070=""),"",P1068*VLOOKUP(N1068,【参考】数式用!$AD$2:$AH$37,MATCH(O1068,【参考】数式用!$K$4:$N$4,0)+1,0)),"")</f>
        <v/>
      </c>
      <c r="S1068" s="54"/>
      <c r="T1068" s="1011"/>
      <c r="U1068" s="1011"/>
      <c r="V1068" s="483" t="str">
        <f>IFERROR(IF(AND('別紙様式3-2（４・５月）'!O1070="",O1068&lt;&gt;""),P1068,P1068*VLOOKUP(AF1068,【参考】数式用4!$EY$3:$GF$106,MATCH(N1068,【参考】数式用4!$EY$2:$GF$2,0))),"")</f>
        <v/>
      </c>
      <c r="W1068" s="44"/>
      <c r="X1068" s="464"/>
      <c r="Y1068" s="992" t="str">
        <f>IFERROR(IF(OR('別紙様式3-2（４・５月）'!R1070="",'別紙様式3-2（４・５月）'!Z1070="ベア加算"),"",X1068*VLOOKUP(N1068,【参考】数式用!$AD$2:$AH$37,MATCH(W1068,【参考】数式用!$K$4:$N$4,0)+1,0)),"")</f>
        <v/>
      </c>
      <c r="Z1068" s="992"/>
      <c r="AA1068" s="54"/>
      <c r="AB1068" s="464"/>
      <c r="AC1068" s="340" t="str">
        <f>IFERROR(IF(AND('別紙様式3-2（４・５月）'!O1070="",W1068&lt;&gt;"",W1068&lt;&gt;"―"),X1068,X1068*VLOOKUP(AG1068,【参考】数式用4!$EY$3:$GF$106,MATCH(N1068,【参考】数式用4!$EY$2:$GF$2,0))),"")</f>
        <v/>
      </c>
      <c r="AD1068" s="462" t="str">
        <f t="shared" si="32"/>
        <v/>
      </c>
      <c r="AE1068" s="420" t="str">
        <f t="shared" si="33"/>
        <v/>
      </c>
      <c r="AF1068" s="333" t="str">
        <f>IF(O1068="","",'別紙様式3-2（４・５月）'!O1070&amp;'別紙様式3-2（４・５月）'!P1070&amp;'別紙様式3-2（４・５月）'!Q1070&amp;"から"&amp;O1068)</f>
        <v/>
      </c>
      <c r="AG1068" s="333" t="str">
        <f>IF(OR(W1068="",W1068="―"),"",'別紙様式3-2（４・５月）'!O1070&amp;'別紙様式3-2（４・５月）'!P1070&amp;'別紙様式3-2（４・５月）'!Q1070&amp;"から"&amp;W1068)</f>
        <v/>
      </c>
      <c r="AH1068" s="306"/>
      <c r="AI1068" s="306"/>
      <c r="AJ1068" s="306"/>
      <c r="AK1068" s="306"/>
      <c r="AL1068" s="306"/>
      <c r="AM1068" s="306"/>
      <c r="AN1068" s="306"/>
      <c r="AO1068" s="306"/>
    </row>
    <row r="1069" spans="1:41" customFormat="1" ht="25" customHeight="1">
      <c r="A1069" s="334">
        <v>1046</v>
      </c>
      <c r="B1069" s="909" t="str">
        <f>IF(基本情報入力シート!C1108="","",基本情報入力シート!C1108)</f>
        <v/>
      </c>
      <c r="C1069" s="909"/>
      <c r="D1069" s="909"/>
      <c r="E1069" s="909"/>
      <c r="F1069" s="909"/>
      <c r="G1069" s="909"/>
      <c r="H1069" s="909"/>
      <c r="I1069" s="909"/>
      <c r="J1069" s="325" t="str">
        <f>IF(基本情報入力シート!M1108="","",基本情報入力シート!M1108)</f>
        <v/>
      </c>
      <c r="K1069" s="325" t="str">
        <f>IF(基本情報入力シート!R1108="","",基本情報入力シート!R1108)</f>
        <v/>
      </c>
      <c r="L1069" s="325" t="str">
        <f>IF(基本情報入力シート!W1108="","",基本情報入力シート!W1108)</f>
        <v/>
      </c>
      <c r="M1069" s="335" t="str">
        <f>IF(基本情報入力シート!X1108="","",基本情報入力シート!X1108)</f>
        <v/>
      </c>
      <c r="N1069" s="339" t="str">
        <f>IF(基本情報入力シート!Y1108="","",基本情報入力シート!Y1108)</f>
        <v/>
      </c>
      <c r="O1069" s="44"/>
      <c r="P1069" s="1011"/>
      <c r="Q1069" s="1011"/>
      <c r="R1069" s="475" t="str">
        <f>IFERROR(IF(OR('別紙様式3-2（４・５月）'!Z1071="ベア加算",'別紙様式3-2（４・５月）'!R1071=""),"",P1069*VLOOKUP(N1069,【参考】数式用!$AD$2:$AH$37,MATCH(O1069,【参考】数式用!$K$4:$N$4,0)+1,0)),"")</f>
        <v/>
      </c>
      <c r="S1069" s="54"/>
      <c r="T1069" s="1011"/>
      <c r="U1069" s="1011"/>
      <c r="V1069" s="483" t="str">
        <f>IFERROR(IF(AND('別紙様式3-2（４・５月）'!O1071="",O1069&lt;&gt;""),P1069,P1069*VLOOKUP(AF1069,【参考】数式用4!$EY$3:$GF$106,MATCH(N1069,【参考】数式用4!$EY$2:$GF$2,0))),"")</f>
        <v/>
      </c>
      <c r="W1069" s="44"/>
      <c r="X1069" s="464"/>
      <c r="Y1069" s="992" t="str">
        <f>IFERROR(IF(OR('別紙様式3-2（４・５月）'!R1071="",'別紙様式3-2（４・５月）'!Z1071="ベア加算"),"",X1069*VLOOKUP(N1069,【参考】数式用!$AD$2:$AH$37,MATCH(W1069,【参考】数式用!$K$4:$N$4,0)+1,0)),"")</f>
        <v/>
      </c>
      <c r="Z1069" s="992"/>
      <c r="AA1069" s="54"/>
      <c r="AB1069" s="464"/>
      <c r="AC1069" s="340" t="str">
        <f>IFERROR(IF(AND('別紙様式3-2（４・５月）'!O1071="",W1069&lt;&gt;"",W1069&lt;&gt;"―"),X1069,X1069*VLOOKUP(AG1069,【参考】数式用4!$EY$3:$GF$106,MATCH(N1069,【参考】数式用4!$EY$2:$GF$2,0))),"")</f>
        <v/>
      </c>
      <c r="AD1069" s="462" t="str">
        <f t="shared" si="32"/>
        <v/>
      </c>
      <c r="AE1069" s="420" t="str">
        <f t="shared" si="33"/>
        <v/>
      </c>
      <c r="AF1069" s="333" t="str">
        <f>IF(O1069="","",'別紙様式3-2（４・５月）'!O1071&amp;'別紙様式3-2（４・５月）'!P1071&amp;'別紙様式3-2（４・５月）'!Q1071&amp;"から"&amp;O1069)</f>
        <v/>
      </c>
      <c r="AG1069" s="333" t="str">
        <f>IF(OR(W1069="",W1069="―"),"",'別紙様式3-2（４・５月）'!O1071&amp;'別紙様式3-2（４・５月）'!P1071&amp;'別紙様式3-2（４・５月）'!Q1071&amp;"から"&amp;W1069)</f>
        <v/>
      </c>
      <c r="AH1069" s="306"/>
      <c r="AI1069" s="306"/>
      <c r="AJ1069" s="306"/>
      <c r="AK1069" s="306"/>
      <c r="AL1069" s="306"/>
      <c r="AM1069" s="306"/>
      <c r="AN1069" s="306"/>
      <c r="AO1069" s="306"/>
    </row>
    <row r="1070" spans="1:41" customFormat="1" ht="25" customHeight="1">
      <c r="A1070" s="334">
        <v>1047</v>
      </c>
      <c r="B1070" s="909" t="str">
        <f>IF(基本情報入力シート!C1109="","",基本情報入力シート!C1109)</f>
        <v/>
      </c>
      <c r="C1070" s="909"/>
      <c r="D1070" s="909"/>
      <c r="E1070" s="909"/>
      <c r="F1070" s="909"/>
      <c r="G1070" s="909"/>
      <c r="H1070" s="909"/>
      <c r="I1070" s="909"/>
      <c r="J1070" s="325" t="str">
        <f>IF(基本情報入力シート!M1109="","",基本情報入力シート!M1109)</f>
        <v/>
      </c>
      <c r="K1070" s="325" t="str">
        <f>IF(基本情報入力シート!R1109="","",基本情報入力シート!R1109)</f>
        <v/>
      </c>
      <c r="L1070" s="325" t="str">
        <f>IF(基本情報入力シート!W1109="","",基本情報入力シート!W1109)</f>
        <v/>
      </c>
      <c r="M1070" s="335" t="str">
        <f>IF(基本情報入力シート!X1109="","",基本情報入力シート!X1109)</f>
        <v/>
      </c>
      <c r="N1070" s="339" t="str">
        <f>IF(基本情報入力シート!Y1109="","",基本情報入力シート!Y1109)</f>
        <v/>
      </c>
      <c r="O1070" s="44"/>
      <c r="P1070" s="1011"/>
      <c r="Q1070" s="1011"/>
      <c r="R1070" s="475" t="str">
        <f>IFERROR(IF(OR('別紙様式3-2（４・５月）'!Z1072="ベア加算",'別紙様式3-2（４・５月）'!R1072=""),"",P1070*VLOOKUP(N1070,【参考】数式用!$AD$2:$AH$37,MATCH(O1070,【参考】数式用!$K$4:$N$4,0)+1,0)),"")</f>
        <v/>
      </c>
      <c r="S1070" s="54"/>
      <c r="T1070" s="1011"/>
      <c r="U1070" s="1011"/>
      <c r="V1070" s="483" t="str">
        <f>IFERROR(IF(AND('別紙様式3-2（４・５月）'!O1072="",O1070&lt;&gt;""),P1070,P1070*VLOOKUP(AF1070,【参考】数式用4!$EY$3:$GF$106,MATCH(N1070,【参考】数式用4!$EY$2:$GF$2,0))),"")</f>
        <v/>
      </c>
      <c r="W1070" s="44"/>
      <c r="X1070" s="464"/>
      <c r="Y1070" s="992" t="str">
        <f>IFERROR(IF(OR('別紙様式3-2（４・５月）'!R1072="",'別紙様式3-2（４・５月）'!Z1072="ベア加算"),"",X1070*VLOOKUP(N1070,【参考】数式用!$AD$2:$AH$37,MATCH(W1070,【参考】数式用!$K$4:$N$4,0)+1,0)),"")</f>
        <v/>
      </c>
      <c r="Z1070" s="992"/>
      <c r="AA1070" s="54"/>
      <c r="AB1070" s="464"/>
      <c r="AC1070" s="340" t="str">
        <f>IFERROR(IF(AND('別紙様式3-2（４・５月）'!O1072="",W1070&lt;&gt;"",W1070&lt;&gt;"―"),X1070,X1070*VLOOKUP(AG1070,【参考】数式用4!$EY$3:$GF$106,MATCH(N1070,【参考】数式用4!$EY$2:$GF$2,0))),"")</f>
        <v/>
      </c>
      <c r="AD1070" s="462" t="str">
        <f t="shared" si="32"/>
        <v/>
      </c>
      <c r="AE1070" s="420" t="str">
        <f t="shared" si="33"/>
        <v/>
      </c>
      <c r="AF1070" s="333" t="str">
        <f>IF(O1070="","",'別紙様式3-2（４・５月）'!O1072&amp;'別紙様式3-2（４・５月）'!P1072&amp;'別紙様式3-2（４・５月）'!Q1072&amp;"から"&amp;O1070)</f>
        <v/>
      </c>
      <c r="AG1070" s="333" t="str">
        <f>IF(OR(W1070="",W1070="―"),"",'別紙様式3-2（４・５月）'!O1072&amp;'別紙様式3-2（４・５月）'!P1072&amp;'別紙様式3-2（４・５月）'!Q1072&amp;"から"&amp;W1070)</f>
        <v/>
      </c>
      <c r="AH1070" s="306"/>
      <c r="AI1070" s="306"/>
      <c r="AJ1070" s="306"/>
      <c r="AK1070" s="306"/>
      <c r="AL1070" s="306"/>
      <c r="AM1070" s="306"/>
      <c r="AN1070" s="306"/>
      <c r="AO1070" s="306"/>
    </row>
    <row r="1071" spans="1:41" customFormat="1" ht="25" customHeight="1">
      <c r="A1071" s="334">
        <v>1048</v>
      </c>
      <c r="B1071" s="909" t="str">
        <f>IF(基本情報入力シート!C1110="","",基本情報入力シート!C1110)</f>
        <v/>
      </c>
      <c r="C1071" s="909"/>
      <c r="D1071" s="909"/>
      <c r="E1071" s="909"/>
      <c r="F1071" s="909"/>
      <c r="G1071" s="909"/>
      <c r="H1071" s="909"/>
      <c r="I1071" s="909"/>
      <c r="J1071" s="325" t="str">
        <f>IF(基本情報入力シート!M1110="","",基本情報入力シート!M1110)</f>
        <v/>
      </c>
      <c r="K1071" s="325" t="str">
        <f>IF(基本情報入力シート!R1110="","",基本情報入力シート!R1110)</f>
        <v/>
      </c>
      <c r="L1071" s="325" t="str">
        <f>IF(基本情報入力シート!W1110="","",基本情報入力シート!W1110)</f>
        <v/>
      </c>
      <c r="M1071" s="335" t="str">
        <f>IF(基本情報入力シート!X1110="","",基本情報入力シート!X1110)</f>
        <v/>
      </c>
      <c r="N1071" s="339" t="str">
        <f>IF(基本情報入力シート!Y1110="","",基本情報入力シート!Y1110)</f>
        <v/>
      </c>
      <c r="O1071" s="44"/>
      <c r="P1071" s="1011"/>
      <c r="Q1071" s="1011"/>
      <c r="R1071" s="475" t="str">
        <f>IFERROR(IF(OR('別紙様式3-2（４・５月）'!Z1073="ベア加算",'別紙様式3-2（４・５月）'!R1073=""),"",P1071*VLOOKUP(N1071,【参考】数式用!$AD$2:$AH$37,MATCH(O1071,【参考】数式用!$K$4:$N$4,0)+1,0)),"")</f>
        <v/>
      </c>
      <c r="S1071" s="54"/>
      <c r="T1071" s="1011"/>
      <c r="U1071" s="1011"/>
      <c r="V1071" s="483" t="str">
        <f>IFERROR(IF(AND('別紙様式3-2（４・５月）'!O1073="",O1071&lt;&gt;""),P1071,P1071*VLOOKUP(AF1071,【参考】数式用4!$EY$3:$GF$106,MATCH(N1071,【参考】数式用4!$EY$2:$GF$2,0))),"")</f>
        <v/>
      </c>
      <c r="W1071" s="44"/>
      <c r="X1071" s="464"/>
      <c r="Y1071" s="992" t="str">
        <f>IFERROR(IF(OR('別紙様式3-2（４・５月）'!R1073="",'別紙様式3-2（４・５月）'!Z1073="ベア加算"),"",X1071*VLOOKUP(N1071,【参考】数式用!$AD$2:$AH$37,MATCH(W1071,【参考】数式用!$K$4:$N$4,0)+1,0)),"")</f>
        <v/>
      </c>
      <c r="Z1071" s="992"/>
      <c r="AA1071" s="54"/>
      <c r="AB1071" s="464"/>
      <c r="AC1071" s="340" t="str">
        <f>IFERROR(IF(AND('別紙様式3-2（４・５月）'!O1073="",W1071&lt;&gt;"",W1071&lt;&gt;"―"),X1071,X1071*VLOOKUP(AG1071,【参考】数式用4!$EY$3:$GF$106,MATCH(N1071,【参考】数式用4!$EY$2:$GF$2,0))),"")</f>
        <v/>
      </c>
      <c r="AD1071" s="462" t="str">
        <f t="shared" si="32"/>
        <v/>
      </c>
      <c r="AE1071" s="420" t="str">
        <f t="shared" si="33"/>
        <v/>
      </c>
      <c r="AF1071" s="333" t="str">
        <f>IF(O1071="","",'別紙様式3-2（４・５月）'!O1073&amp;'別紙様式3-2（４・５月）'!P1073&amp;'別紙様式3-2（４・５月）'!Q1073&amp;"から"&amp;O1071)</f>
        <v/>
      </c>
      <c r="AG1071" s="333" t="str">
        <f>IF(OR(W1071="",W1071="―"),"",'別紙様式3-2（４・５月）'!O1073&amp;'別紙様式3-2（４・５月）'!P1073&amp;'別紙様式3-2（４・５月）'!Q1073&amp;"から"&amp;W1071)</f>
        <v/>
      </c>
      <c r="AH1071" s="306"/>
      <c r="AI1071" s="306"/>
      <c r="AJ1071" s="306"/>
      <c r="AK1071" s="306"/>
      <c r="AL1071" s="306"/>
      <c r="AM1071" s="306"/>
      <c r="AN1071" s="306"/>
      <c r="AO1071" s="306"/>
    </row>
    <row r="1072" spans="1:41" customFormat="1" ht="25" customHeight="1">
      <c r="A1072" s="334">
        <v>1049</v>
      </c>
      <c r="B1072" s="909" t="str">
        <f>IF(基本情報入力シート!C1111="","",基本情報入力シート!C1111)</f>
        <v/>
      </c>
      <c r="C1072" s="909"/>
      <c r="D1072" s="909"/>
      <c r="E1072" s="909"/>
      <c r="F1072" s="909"/>
      <c r="G1072" s="909"/>
      <c r="H1072" s="909"/>
      <c r="I1072" s="909"/>
      <c r="J1072" s="325" t="str">
        <f>IF(基本情報入力シート!M1111="","",基本情報入力シート!M1111)</f>
        <v/>
      </c>
      <c r="K1072" s="325" t="str">
        <f>IF(基本情報入力シート!R1111="","",基本情報入力シート!R1111)</f>
        <v/>
      </c>
      <c r="L1072" s="325" t="str">
        <f>IF(基本情報入力シート!W1111="","",基本情報入力シート!W1111)</f>
        <v/>
      </c>
      <c r="M1072" s="335" t="str">
        <f>IF(基本情報入力シート!X1111="","",基本情報入力シート!X1111)</f>
        <v/>
      </c>
      <c r="N1072" s="339" t="str">
        <f>IF(基本情報入力シート!Y1111="","",基本情報入力シート!Y1111)</f>
        <v/>
      </c>
      <c r="O1072" s="44"/>
      <c r="P1072" s="1011"/>
      <c r="Q1072" s="1011"/>
      <c r="R1072" s="475" t="str">
        <f>IFERROR(IF(OR('別紙様式3-2（４・５月）'!Z1074="ベア加算",'別紙様式3-2（４・５月）'!R1074=""),"",P1072*VLOOKUP(N1072,【参考】数式用!$AD$2:$AH$37,MATCH(O1072,【参考】数式用!$K$4:$N$4,0)+1,0)),"")</f>
        <v/>
      </c>
      <c r="S1072" s="54"/>
      <c r="T1072" s="1011"/>
      <c r="U1072" s="1011"/>
      <c r="V1072" s="483" t="str">
        <f>IFERROR(IF(AND('別紙様式3-2（４・５月）'!O1074="",O1072&lt;&gt;""),P1072,P1072*VLOOKUP(AF1072,【参考】数式用4!$EY$3:$GF$106,MATCH(N1072,【参考】数式用4!$EY$2:$GF$2,0))),"")</f>
        <v/>
      </c>
      <c r="W1072" s="44"/>
      <c r="X1072" s="464"/>
      <c r="Y1072" s="992" t="str">
        <f>IFERROR(IF(OR('別紙様式3-2（４・５月）'!R1074="",'別紙様式3-2（４・５月）'!Z1074="ベア加算"),"",X1072*VLOOKUP(N1072,【参考】数式用!$AD$2:$AH$37,MATCH(W1072,【参考】数式用!$K$4:$N$4,0)+1,0)),"")</f>
        <v/>
      </c>
      <c r="Z1072" s="992"/>
      <c r="AA1072" s="54"/>
      <c r="AB1072" s="464"/>
      <c r="AC1072" s="340" t="str">
        <f>IFERROR(IF(AND('別紙様式3-2（４・５月）'!O1074="",W1072&lt;&gt;"",W1072&lt;&gt;"―"),X1072,X1072*VLOOKUP(AG1072,【参考】数式用4!$EY$3:$GF$106,MATCH(N1072,【参考】数式用4!$EY$2:$GF$2,0))),"")</f>
        <v/>
      </c>
      <c r="AD1072" s="462" t="str">
        <f t="shared" si="32"/>
        <v/>
      </c>
      <c r="AE1072" s="420" t="str">
        <f t="shared" si="33"/>
        <v/>
      </c>
      <c r="AF1072" s="333" t="str">
        <f>IF(O1072="","",'別紙様式3-2（４・５月）'!O1074&amp;'別紙様式3-2（４・５月）'!P1074&amp;'別紙様式3-2（４・５月）'!Q1074&amp;"から"&amp;O1072)</f>
        <v/>
      </c>
      <c r="AG1072" s="333" t="str">
        <f>IF(OR(W1072="",W1072="―"),"",'別紙様式3-2（４・５月）'!O1074&amp;'別紙様式3-2（４・５月）'!P1074&amp;'別紙様式3-2（４・５月）'!Q1074&amp;"から"&amp;W1072)</f>
        <v/>
      </c>
      <c r="AH1072" s="306"/>
      <c r="AI1072" s="306"/>
      <c r="AJ1072" s="306"/>
      <c r="AK1072" s="306"/>
      <c r="AL1072" s="306"/>
      <c r="AM1072" s="306"/>
      <c r="AN1072" s="306"/>
      <c r="AO1072" s="306"/>
    </row>
    <row r="1073" spans="1:41" customFormat="1" ht="25" customHeight="1">
      <c r="A1073" s="334">
        <v>1050</v>
      </c>
      <c r="B1073" s="909" t="str">
        <f>IF(基本情報入力シート!C1112="","",基本情報入力シート!C1112)</f>
        <v/>
      </c>
      <c r="C1073" s="909"/>
      <c r="D1073" s="909"/>
      <c r="E1073" s="909"/>
      <c r="F1073" s="909"/>
      <c r="G1073" s="909"/>
      <c r="H1073" s="909"/>
      <c r="I1073" s="909"/>
      <c r="J1073" s="325" t="str">
        <f>IF(基本情報入力シート!M1112="","",基本情報入力シート!M1112)</f>
        <v/>
      </c>
      <c r="K1073" s="325" t="str">
        <f>IF(基本情報入力シート!R1112="","",基本情報入力シート!R1112)</f>
        <v/>
      </c>
      <c r="L1073" s="325" t="str">
        <f>IF(基本情報入力シート!W1112="","",基本情報入力シート!W1112)</f>
        <v/>
      </c>
      <c r="M1073" s="335" t="str">
        <f>IF(基本情報入力シート!X1112="","",基本情報入力シート!X1112)</f>
        <v/>
      </c>
      <c r="N1073" s="339" t="str">
        <f>IF(基本情報入力シート!Y1112="","",基本情報入力シート!Y1112)</f>
        <v/>
      </c>
      <c r="O1073" s="44"/>
      <c r="P1073" s="1011"/>
      <c r="Q1073" s="1011"/>
      <c r="R1073" s="475" t="str">
        <f>IFERROR(IF(OR('別紙様式3-2（４・５月）'!Z1075="ベア加算",'別紙様式3-2（４・５月）'!R1075=""),"",P1073*VLOOKUP(N1073,【参考】数式用!$AD$2:$AH$37,MATCH(O1073,【参考】数式用!$K$4:$N$4,0)+1,0)),"")</f>
        <v/>
      </c>
      <c r="S1073" s="54"/>
      <c r="T1073" s="1011"/>
      <c r="U1073" s="1011"/>
      <c r="V1073" s="483" t="str">
        <f>IFERROR(IF(AND('別紙様式3-2（４・５月）'!O1075="",O1073&lt;&gt;""),P1073,P1073*VLOOKUP(AF1073,【参考】数式用4!$EY$3:$GF$106,MATCH(N1073,【参考】数式用4!$EY$2:$GF$2,0))),"")</f>
        <v/>
      </c>
      <c r="W1073" s="44"/>
      <c r="X1073" s="464"/>
      <c r="Y1073" s="992" t="str">
        <f>IFERROR(IF(OR('別紙様式3-2（４・５月）'!R1075="",'別紙様式3-2（４・５月）'!Z1075="ベア加算"),"",X1073*VLOOKUP(N1073,【参考】数式用!$AD$2:$AH$37,MATCH(W1073,【参考】数式用!$K$4:$N$4,0)+1,0)),"")</f>
        <v/>
      </c>
      <c r="Z1073" s="992"/>
      <c r="AA1073" s="54"/>
      <c r="AB1073" s="464"/>
      <c r="AC1073" s="340" t="str">
        <f>IFERROR(IF(AND('別紙様式3-2（４・５月）'!O1075="",W1073&lt;&gt;"",W1073&lt;&gt;"―"),X1073,X1073*VLOOKUP(AG1073,【参考】数式用4!$EY$3:$GF$106,MATCH(N1073,【参考】数式用4!$EY$2:$GF$2,0))),"")</f>
        <v/>
      </c>
      <c r="AD1073" s="462" t="str">
        <f t="shared" si="32"/>
        <v/>
      </c>
      <c r="AE1073" s="420" t="str">
        <f t="shared" si="33"/>
        <v/>
      </c>
      <c r="AF1073" s="333" t="str">
        <f>IF(O1073="","",'別紙様式3-2（４・５月）'!O1075&amp;'別紙様式3-2（４・５月）'!P1075&amp;'別紙様式3-2（４・５月）'!Q1075&amp;"から"&amp;O1073)</f>
        <v/>
      </c>
      <c r="AG1073" s="333" t="str">
        <f>IF(OR(W1073="",W1073="―"),"",'別紙様式3-2（４・５月）'!O1075&amp;'別紙様式3-2（４・５月）'!P1075&amp;'別紙様式3-2（４・５月）'!Q1075&amp;"から"&amp;W1073)</f>
        <v/>
      </c>
      <c r="AH1073" s="306"/>
      <c r="AI1073" s="306"/>
      <c r="AJ1073" s="306"/>
      <c r="AK1073" s="306"/>
      <c r="AL1073" s="306"/>
      <c r="AM1073" s="306"/>
      <c r="AN1073" s="306"/>
      <c r="AO1073" s="306"/>
    </row>
    <row r="1074" spans="1:41" customFormat="1" ht="25" customHeight="1">
      <c r="A1074" s="334">
        <v>1051</v>
      </c>
      <c r="B1074" s="909" t="str">
        <f>IF(基本情報入力シート!C1113="","",基本情報入力シート!C1113)</f>
        <v/>
      </c>
      <c r="C1074" s="909"/>
      <c r="D1074" s="909"/>
      <c r="E1074" s="909"/>
      <c r="F1074" s="909"/>
      <c r="G1074" s="909"/>
      <c r="H1074" s="909"/>
      <c r="I1074" s="909"/>
      <c r="J1074" s="325" t="str">
        <f>IF(基本情報入力シート!M1113="","",基本情報入力シート!M1113)</f>
        <v/>
      </c>
      <c r="K1074" s="325" t="str">
        <f>IF(基本情報入力シート!R1113="","",基本情報入力シート!R1113)</f>
        <v/>
      </c>
      <c r="L1074" s="325" t="str">
        <f>IF(基本情報入力シート!W1113="","",基本情報入力シート!W1113)</f>
        <v/>
      </c>
      <c r="M1074" s="335" t="str">
        <f>IF(基本情報入力シート!X1113="","",基本情報入力シート!X1113)</f>
        <v/>
      </c>
      <c r="N1074" s="339" t="str">
        <f>IF(基本情報入力シート!Y1113="","",基本情報入力シート!Y1113)</f>
        <v/>
      </c>
      <c r="O1074" s="44"/>
      <c r="P1074" s="1011"/>
      <c r="Q1074" s="1011"/>
      <c r="R1074" s="475" t="str">
        <f>IFERROR(IF(OR('別紙様式3-2（４・５月）'!Z1076="ベア加算",'別紙様式3-2（４・５月）'!R1076=""),"",P1074*VLOOKUP(N1074,【参考】数式用!$AD$2:$AH$37,MATCH(O1074,【参考】数式用!$K$4:$N$4,0)+1,0)),"")</f>
        <v/>
      </c>
      <c r="S1074" s="54"/>
      <c r="T1074" s="1011"/>
      <c r="U1074" s="1011"/>
      <c r="V1074" s="483" t="str">
        <f>IFERROR(IF(AND('別紙様式3-2（４・５月）'!O1076="",O1074&lt;&gt;""),P1074,P1074*VLOOKUP(AF1074,【参考】数式用4!$EY$3:$GF$106,MATCH(N1074,【参考】数式用4!$EY$2:$GF$2,0))),"")</f>
        <v/>
      </c>
      <c r="W1074" s="44"/>
      <c r="X1074" s="464"/>
      <c r="Y1074" s="992" t="str">
        <f>IFERROR(IF(OR('別紙様式3-2（４・５月）'!R1076="",'別紙様式3-2（４・５月）'!Z1076="ベア加算"),"",X1074*VLOOKUP(N1074,【参考】数式用!$AD$2:$AH$37,MATCH(W1074,【参考】数式用!$K$4:$N$4,0)+1,0)),"")</f>
        <v/>
      </c>
      <c r="Z1074" s="992"/>
      <c r="AA1074" s="54"/>
      <c r="AB1074" s="464"/>
      <c r="AC1074" s="340" t="str">
        <f>IFERROR(IF(AND('別紙様式3-2（４・５月）'!O1076="",W1074&lt;&gt;"",W1074&lt;&gt;"―"),X1074,X1074*VLOOKUP(AG1074,【参考】数式用4!$EY$3:$GF$106,MATCH(N1074,【参考】数式用4!$EY$2:$GF$2,0))),"")</f>
        <v/>
      </c>
      <c r="AD1074" s="462" t="str">
        <f t="shared" si="32"/>
        <v/>
      </c>
      <c r="AE1074" s="420" t="str">
        <f t="shared" si="33"/>
        <v/>
      </c>
      <c r="AF1074" s="333" t="str">
        <f>IF(O1074="","",'別紙様式3-2（４・５月）'!O1076&amp;'別紙様式3-2（４・５月）'!P1076&amp;'別紙様式3-2（４・５月）'!Q1076&amp;"から"&amp;O1074)</f>
        <v/>
      </c>
      <c r="AG1074" s="333" t="str">
        <f>IF(OR(W1074="",W1074="―"),"",'別紙様式3-2（４・５月）'!O1076&amp;'別紙様式3-2（４・５月）'!P1076&amp;'別紙様式3-2（４・５月）'!Q1076&amp;"から"&amp;W1074)</f>
        <v/>
      </c>
      <c r="AH1074" s="306"/>
      <c r="AI1074" s="306"/>
      <c r="AJ1074" s="306"/>
      <c r="AK1074" s="306"/>
      <c r="AL1074" s="306"/>
      <c r="AM1074" s="306"/>
      <c r="AN1074" s="306"/>
      <c r="AO1074" s="306"/>
    </row>
    <row r="1075" spans="1:41" customFormat="1" ht="25" customHeight="1">
      <c r="A1075" s="334">
        <v>1052</v>
      </c>
      <c r="B1075" s="909" t="str">
        <f>IF(基本情報入力シート!C1114="","",基本情報入力シート!C1114)</f>
        <v/>
      </c>
      <c r="C1075" s="909"/>
      <c r="D1075" s="909"/>
      <c r="E1075" s="909"/>
      <c r="F1075" s="909"/>
      <c r="G1075" s="909"/>
      <c r="H1075" s="909"/>
      <c r="I1075" s="909"/>
      <c r="J1075" s="325" t="str">
        <f>IF(基本情報入力シート!M1114="","",基本情報入力シート!M1114)</f>
        <v/>
      </c>
      <c r="K1075" s="325" t="str">
        <f>IF(基本情報入力シート!R1114="","",基本情報入力シート!R1114)</f>
        <v/>
      </c>
      <c r="L1075" s="325" t="str">
        <f>IF(基本情報入力シート!W1114="","",基本情報入力シート!W1114)</f>
        <v/>
      </c>
      <c r="M1075" s="335" t="str">
        <f>IF(基本情報入力シート!X1114="","",基本情報入力シート!X1114)</f>
        <v/>
      </c>
      <c r="N1075" s="339" t="str">
        <f>IF(基本情報入力シート!Y1114="","",基本情報入力シート!Y1114)</f>
        <v/>
      </c>
      <c r="O1075" s="44"/>
      <c r="P1075" s="1011"/>
      <c r="Q1075" s="1011"/>
      <c r="R1075" s="475" t="str">
        <f>IFERROR(IF(OR('別紙様式3-2（４・５月）'!Z1077="ベア加算",'別紙様式3-2（４・５月）'!R1077=""),"",P1075*VLOOKUP(N1075,【参考】数式用!$AD$2:$AH$37,MATCH(O1075,【参考】数式用!$K$4:$N$4,0)+1,0)),"")</f>
        <v/>
      </c>
      <c r="S1075" s="54"/>
      <c r="T1075" s="1011"/>
      <c r="U1075" s="1011"/>
      <c r="V1075" s="483" t="str">
        <f>IFERROR(IF(AND('別紙様式3-2（４・５月）'!O1077="",O1075&lt;&gt;""),P1075,P1075*VLOOKUP(AF1075,【参考】数式用4!$EY$3:$GF$106,MATCH(N1075,【参考】数式用4!$EY$2:$GF$2,0))),"")</f>
        <v/>
      </c>
      <c r="W1075" s="44"/>
      <c r="X1075" s="464"/>
      <c r="Y1075" s="992" t="str">
        <f>IFERROR(IF(OR('別紙様式3-2（４・５月）'!R1077="",'別紙様式3-2（４・５月）'!Z1077="ベア加算"),"",X1075*VLOOKUP(N1075,【参考】数式用!$AD$2:$AH$37,MATCH(W1075,【参考】数式用!$K$4:$N$4,0)+1,0)),"")</f>
        <v/>
      </c>
      <c r="Z1075" s="992"/>
      <c r="AA1075" s="54"/>
      <c r="AB1075" s="464"/>
      <c r="AC1075" s="340" t="str">
        <f>IFERROR(IF(AND('別紙様式3-2（４・５月）'!O1077="",W1075&lt;&gt;"",W1075&lt;&gt;"―"),X1075,X1075*VLOOKUP(AG1075,【参考】数式用4!$EY$3:$GF$106,MATCH(N1075,【参考】数式用4!$EY$2:$GF$2,0))),"")</f>
        <v/>
      </c>
      <c r="AD1075" s="462" t="str">
        <f t="shared" si="32"/>
        <v/>
      </c>
      <c r="AE1075" s="420" t="str">
        <f t="shared" si="33"/>
        <v/>
      </c>
      <c r="AF1075" s="333" t="str">
        <f>IF(O1075="","",'別紙様式3-2（４・５月）'!O1077&amp;'別紙様式3-2（４・５月）'!P1077&amp;'別紙様式3-2（４・５月）'!Q1077&amp;"から"&amp;O1075)</f>
        <v/>
      </c>
      <c r="AG1075" s="333" t="str">
        <f>IF(OR(W1075="",W1075="―"),"",'別紙様式3-2（４・５月）'!O1077&amp;'別紙様式3-2（４・５月）'!P1077&amp;'別紙様式3-2（４・５月）'!Q1077&amp;"から"&amp;W1075)</f>
        <v/>
      </c>
      <c r="AH1075" s="306"/>
      <c r="AI1075" s="306"/>
      <c r="AJ1075" s="306"/>
      <c r="AK1075" s="306"/>
      <c r="AL1075" s="306"/>
      <c r="AM1075" s="306"/>
      <c r="AN1075" s="306"/>
      <c r="AO1075" s="306"/>
    </row>
    <row r="1076" spans="1:41" customFormat="1" ht="25" customHeight="1">
      <c r="A1076" s="334">
        <v>1053</v>
      </c>
      <c r="B1076" s="909" t="str">
        <f>IF(基本情報入力シート!C1115="","",基本情報入力シート!C1115)</f>
        <v/>
      </c>
      <c r="C1076" s="909"/>
      <c r="D1076" s="909"/>
      <c r="E1076" s="909"/>
      <c r="F1076" s="909"/>
      <c r="G1076" s="909"/>
      <c r="H1076" s="909"/>
      <c r="I1076" s="909"/>
      <c r="J1076" s="325" t="str">
        <f>IF(基本情報入力シート!M1115="","",基本情報入力シート!M1115)</f>
        <v/>
      </c>
      <c r="K1076" s="325" t="str">
        <f>IF(基本情報入力シート!R1115="","",基本情報入力シート!R1115)</f>
        <v/>
      </c>
      <c r="L1076" s="325" t="str">
        <f>IF(基本情報入力シート!W1115="","",基本情報入力シート!W1115)</f>
        <v/>
      </c>
      <c r="M1076" s="335" t="str">
        <f>IF(基本情報入力シート!X1115="","",基本情報入力シート!X1115)</f>
        <v/>
      </c>
      <c r="N1076" s="339" t="str">
        <f>IF(基本情報入力シート!Y1115="","",基本情報入力シート!Y1115)</f>
        <v/>
      </c>
      <c r="O1076" s="44"/>
      <c r="P1076" s="1011"/>
      <c r="Q1076" s="1011"/>
      <c r="R1076" s="475" t="str">
        <f>IFERROR(IF(OR('別紙様式3-2（４・５月）'!Z1078="ベア加算",'別紙様式3-2（４・５月）'!R1078=""),"",P1076*VLOOKUP(N1076,【参考】数式用!$AD$2:$AH$37,MATCH(O1076,【参考】数式用!$K$4:$N$4,0)+1,0)),"")</f>
        <v/>
      </c>
      <c r="S1076" s="54"/>
      <c r="T1076" s="1011"/>
      <c r="U1076" s="1011"/>
      <c r="V1076" s="483" t="str">
        <f>IFERROR(IF(AND('別紙様式3-2（４・５月）'!O1078="",O1076&lt;&gt;""),P1076,P1076*VLOOKUP(AF1076,【参考】数式用4!$EY$3:$GF$106,MATCH(N1076,【参考】数式用4!$EY$2:$GF$2,0))),"")</f>
        <v/>
      </c>
      <c r="W1076" s="44"/>
      <c r="X1076" s="464"/>
      <c r="Y1076" s="992" t="str">
        <f>IFERROR(IF(OR('別紙様式3-2（４・５月）'!R1078="",'別紙様式3-2（４・５月）'!Z1078="ベア加算"),"",X1076*VLOOKUP(N1076,【参考】数式用!$AD$2:$AH$37,MATCH(W1076,【参考】数式用!$K$4:$N$4,0)+1,0)),"")</f>
        <v/>
      </c>
      <c r="Z1076" s="992"/>
      <c r="AA1076" s="54"/>
      <c r="AB1076" s="464"/>
      <c r="AC1076" s="340" t="str">
        <f>IFERROR(IF(AND('別紙様式3-2（４・５月）'!O1078="",W1076&lt;&gt;"",W1076&lt;&gt;"―"),X1076,X1076*VLOOKUP(AG1076,【参考】数式用4!$EY$3:$GF$106,MATCH(N1076,【参考】数式用4!$EY$2:$GF$2,0))),"")</f>
        <v/>
      </c>
      <c r="AD1076" s="462" t="str">
        <f t="shared" si="32"/>
        <v/>
      </c>
      <c r="AE1076" s="420" t="str">
        <f t="shared" si="33"/>
        <v/>
      </c>
      <c r="AF1076" s="333" t="str">
        <f>IF(O1076="","",'別紙様式3-2（４・５月）'!O1078&amp;'別紙様式3-2（４・５月）'!P1078&amp;'別紙様式3-2（４・５月）'!Q1078&amp;"から"&amp;O1076)</f>
        <v/>
      </c>
      <c r="AG1076" s="333" t="str">
        <f>IF(OR(W1076="",W1076="―"),"",'別紙様式3-2（４・５月）'!O1078&amp;'別紙様式3-2（４・５月）'!P1078&amp;'別紙様式3-2（４・５月）'!Q1078&amp;"から"&amp;W1076)</f>
        <v/>
      </c>
      <c r="AH1076" s="306"/>
      <c r="AI1076" s="306"/>
      <c r="AJ1076" s="306"/>
      <c r="AK1076" s="306"/>
      <c r="AL1076" s="306"/>
      <c r="AM1076" s="306"/>
      <c r="AN1076" s="306"/>
      <c r="AO1076" s="306"/>
    </row>
    <row r="1077" spans="1:41" customFormat="1" ht="25" customHeight="1">
      <c r="A1077" s="334">
        <v>1054</v>
      </c>
      <c r="B1077" s="909" t="str">
        <f>IF(基本情報入力シート!C1116="","",基本情報入力シート!C1116)</f>
        <v/>
      </c>
      <c r="C1077" s="909"/>
      <c r="D1077" s="909"/>
      <c r="E1077" s="909"/>
      <c r="F1077" s="909"/>
      <c r="G1077" s="909"/>
      <c r="H1077" s="909"/>
      <c r="I1077" s="909"/>
      <c r="J1077" s="325" t="str">
        <f>IF(基本情報入力シート!M1116="","",基本情報入力シート!M1116)</f>
        <v/>
      </c>
      <c r="K1077" s="325" t="str">
        <f>IF(基本情報入力シート!R1116="","",基本情報入力シート!R1116)</f>
        <v/>
      </c>
      <c r="L1077" s="325" t="str">
        <f>IF(基本情報入力シート!W1116="","",基本情報入力シート!W1116)</f>
        <v/>
      </c>
      <c r="M1077" s="335" t="str">
        <f>IF(基本情報入力シート!X1116="","",基本情報入力シート!X1116)</f>
        <v/>
      </c>
      <c r="N1077" s="339" t="str">
        <f>IF(基本情報入力シート!Y1116="","",基本情報入力シート!Y1116)</f>
        <v/>
      </c>
      <c r="O1077" s="44"/>
      <c r="P1077" s="1011"/>
      <c r="Q1077" s="1011"/>
      <c r="R1077" s="475" t="str">
        <f>IFERROR(IF(OR('別紙様式3-2（４・５月）'!Z1079="ベア加算",'別紙様式3-2（４・５月）'!R1079=""),"",P1077*VLOOKUP(N1077,【参考】数式用!$AD$2:$AH$37,MATCH(O1077,【参考】数式用!$K$4:$N$4,0)+1,0)),"")</f>
        <v/>
      </c>
      <c r="S1077" s="54"/>
      <c r="T1077" s="1011"/>
      <c r="U1077" s="1011"/>
      <c r="V1077" s="483" t="str">
        <f>IFERROR(IF(AND('別紙様式3-2（４・５月）'!O1079="",O1077&lt;&gt;""),P1077,P1077*VLOOKUP(AF1077,【参考】数式用4!$EY$3:$GF$106,MATCH(N1077,【参考】数式用4!$EY$2:$GF$2,0))),"")</f>
        <v/>
      </c>
      <c r="W1077" s="44"/>
      <c r="X1077" s="464"/>
      <c r="Y1077" s="992" t="str">
        <f>IFERROR(IF(OR('別紙様式3-2（４・５月）'!R1079="",'別紙様式3-2（４・５月）'!Z1079="ベア加算"),"",X1077*VLOOKUP(N1077,【参考】数式用!$AD$2:$AH$37,MATCH(W1077,【参考】数式用!$K$4:$N$4,0)+1,0)),"")</f>
        <v/>
      </c>
      <c r="Z1077" s="992"/>
      <c r="AA1077" s="54"/>
      <c r="AB1077" s="464"/>
      <c r="AC1077" s="340" t="str">
        <f>IFERROR(IF(AND('別紙様式3-2（４・５月）'!O1079="",W1077&lt;&gt;"",W1077&lt;&gt;"―"),X1077,X1077*VLOOKUP(AG1077,【参考】数式用4!$EY$3:$GF$106,MATCH(N1077,【参考】数式用4!$EY$2:$GF$2,0))),"")</f>
        <v/>
      </c>
      <c r="AD1077" s="462" t="str">
        <f t="shared" si="32"/>
        <v/>
      </c>
      <c r="AE1077" s="420" t="str">
        <f t="shared" si="33"/>
        <v/>
      </c>
      <c r="AF1077" s="333" t="str">
        <f>IF(O1077="","",'別紙様式3-2（４・５月）'!O1079&amp;'別紙様式3-2（４・５月）'!P1079&amp;'別紙様式3-2（４・５月）'!Q1079&amp;"から"&amp;O1077)</f>
        <v/>
      </c>
      <c r="AG1077" s="333" t="str">
        <f>IF(OR(W1077="",W1077="―"),"",'別紙様式3-2（４・５月）'!O1079&amp;'別紙様式3-2（４・５月）'!P1079&amp;'別紙様式3-2（４・５月）'!Q1079&amp;"から"&amp;W1077)</f>
        <v/>
      </c>
      <c r="AH1077" s="306"/>
      <c r="AI1077" s="306"/>
      <c r="AJ1077" s="306"/>
      <c r="AK1077" s="306"/>
      <c r="AL1077" s="306"/>
      <c r="AM1077" s="306"/>
      <c r="AN1077" s="306"/>
      <c r="AO1077" s="306"/>
    </row>
    <row r="1078" spans="1:41" customFormat="1" ht="25" customHeight="1">
      <c r="A1078" s="334">
        <v>1055</v>
      </c>
      <c r="B1078" s="909" t="str">
        <f>IF(基本情報入力シート!C1117="","",基本情報入力シート!C1117)</f>
        <v/>
      </c>
      <c r="C1078" s="909"/>
      <c r="D1078" s="909"/>
      <c r="E1078" s="909"/>
      <c r="F1078" s="909"/>
      <c r="G1078" s="909"/>
      <c r="H1078" s="909"/>
      <c r="I1078" s="909"/>
      <c r="J1078" s="325" t="str">
        <f>IF(基本情報入力シート!M1117="","",基本情報入力シート!M1117)</f>
        <v/>
      </c>
      <c r="K1078" s="325" t="str">
        <f>IF(基本情報入力シート!R1117="","",基本情報入力シート!R1117)</f>
        <v/>
      </c>
      <c r="L1078" s="325" t="str">
        <f>IF(基本情報入力シート!W1117="","",基本情報入力シート!W1117)</f>
        <v/>
      </c>
      <c r="M1078" s="335" t="str">
        <f>IF(基本情報入力シート!X1117="","",基本情報入力シート!X1117)</f>
        <v/>
      </c>
      <c r="N1078" s="339" t="str">
        <f>IF(基本情報入力シート!Y1117="","",基本情報入力シート!Y1117)</f>
        <v/>
      </c>
      <c r="O1078" s="44"/>
      <c r="P1078" s="1011"/>
      <c r="Q1078" s="1011"/>
      <c r="R1078" s="475" t="str">
        <f>IFERROR(IF(OR('別紙様式3-2（４・５月）'!Z1080="ベア加算",'別紙様式3-2（４・５月）'!R1080=""),"",P1078*VLOOKUP(N1078,【参考】数式用!$AD$2:$AH$37,MATCH(O1078,【参考】数式用!$K$4:$N$4,0)+1,0)),"")</f>
        <v/>
      </c>
      <c r="S1078" s="54"/>
      <c r="T1078" s="1011"/>
      <c r="U1078" s="1011"/>
      <c r="V1078" s="483" t="str">
        <f>IFERROR(IF(AND('別紙様式3-2（４・５月）'!O1080="",O1078&lt;&gt;""),P1078,P1078*VLOOKUP(AF1078,【参考】数式用4!$EY$3:$GF$106,MATCH(N1078,【参考】数式用4!$EY$2:$GF$2,0))),"")</f>
        <v/>
      </c>
      <c r="W1078" s="44"/>
      <c r="X1078" s="464"/>
      <c r="Y1078" s="992" t="str">
        <f>IFERROR(IF(OR('別紙様式3-2（４・５月）'!R1080="",'別紙様式3-2（４・５月）'!Z1080="ベア加算"),"",X1078*VLOOKUP(N1078,【参考】数式用!$AD$2:$AH$37,MATCH(W1078,【参考】数式用!$K$4:$N$4,0)+1,0)),"")</f>
        <v/>
      </c>
      <c r="Z1078" s="992"/>
      <c r="AA1078" s="54"/>
      <c r="AB1078" s="464"/>
      <c r="AC1078" s="340" t="str">
        <f>IFERROR(IF(AND('別紙様式3-2（４・５月）'!O1080="",W1078&lt;&gt;"",W1078&lt;&gt;"―"),X1078,X1078*VLOOKUP(AG1078,【参考】数式用4!$EY$3:$GF$106,MATCH(N1078,【参考】数式用4!$EY$2:$GF$2,0))),"")</f>
        <v/>
      </c>
      <c r="AD1078" s="462" t="str">
        <f t="shared" si="32"/>
        <v/>
      </c>
      <c r="AE1078" s="420" t="str">
        <f t="shared" si="33"/>
        <v/>
      </c>
      <c r="AF1078" s="333" t="str">
        <f>IF(O1078="","",'別紙様式3-2（４・５月）'!O1080&amp;'別紙様式3-2（４・５月）'!P1080&amp;'別紙様式3-2（４・５月）'!Q1080&amp;"から"&amp;O1078)</f>
        <v/>
      </c>
      <c r="AG1078" s="333" t="str">
        <f>IF(OR(W1078="",W1078="―"),"",'別紙様式3-2（４・５月）'!O1080&amp;'別紙様式3-2（４・５月）'!P1080&amp;'別紙様式3-2（４・５月）'!Q1080&amp;"から"&amp;W1078)</f>
        <v/>
      </c>
      <c r="AH1078" s="306"/>
      <c r="AI1078" s="306"/>
      <c r="AJ1078" s="306"/>
      <c r="AK1078" s="306"/>
      <c r="AL1078" s="306"/>
      <c r="AM1078" s="306"/>
      <c r="AN1078" s="306"/>
      <c r="AO1078" s="306"/>
    </row>
    <row r="1079" spans="1:41" customFormat="1" ht="25" customHeight="1">
      <c r="A1079" s="334">
        <v>1056</v>
      </c>
      <c r="B1079" s="909" t="str">
        <f>IF(基本情報入力シート!C1118="","",基本情報入力シート!C1118)</f>
        <v/>
      </c>
      <c r="C1079" s="909"/>
      <c r="D1079" s="909"/>
      <c r="E1079" s="909"/>
      <c r="F1079" s="909"/>
      <c r="G1079" s="909"/>
      <c r="H1079" s="909"/>
      <c r="I1079" s="909"/>
      <c r="J1079" s="325" t="str">
        <f>IF(基本情報入力シート!M1118="","",基本情報入力シート!M1118)</f>
        <v/>
      </c>
      <c r="K1079" s="325" t="str">
        <f>IF(基本情報入力シート!R1118="","",基本情報入力シート!R1118)</f>
        <v/>
      </c>
      <c r="L1079" s="325" t="str">
        <f>IF(基本情報入力シート!W1118="","",基本情報入力シート!W1118)</f>
        <v/>
      </c>
      <c r="M1079" s="335" t="str">
        <f>IF(基本情報入力シート!X1118="","",基本情報入力シート!X1118)</f>
        <v/>
      </c>
      <c r="N1079" s="339" t="str">
        <f>IF(基本情報入力シート!Y1118="","",基本情報入力シート!Y1118)</f>
        <v/>
      </c>
      <c r="O1079" s="44"/>
      <c r="P1079" s="1011"/>
      <c r="Q1079" s="1011"/>
      <c r="R1079" s="475" t="str">
        <f>IFERROR(IF(OR('別紙様式3-2（４・５月）'!Z1081="ベア加算",'別紙様式3-2（４・５月）'!R1081=""),"",P1079*VLOOKUP(N1079,【参考】数式用!$AD$2:$AH$37,MATCH(O1079,【参考】数式用!$K$4:$N$4,0)+1,0)),"")</f>
        <v/>
      </c>
      <c r="S1079" s="54"/>
      <c r="T1079" s="1011"/>
      <c r="U1079" s="1011"/>
      <c r="V1079" s="483" t="str">
        <f>IFERROR(IF(AND('別紙様式3-2（４・５月）'!O1081="",O1079&lt;&gt;""),P1079,P1079*VLOOKUP(AF1079,【参考】数式用4!$EY$3:$GF$106,MATCH(N1079,【参考】数式用4!$EY$2:$GF$2,0))),"")</f>
        <v/>
      </c>
      <c r="W1079" s="44"/>
      <c r="X1079" s="464"/>
      <c r="Y1079" s="992" t="str">
        <f>IFERROR(IF(OR('別紙様式3-2（４・５月）'!R1081="",'別紙様式3-2（４・５月）'!Z1081="ベア加算"),"",X1079*VLOOKUP(N1079,【参考】数式用!$AD$2:$AH$37,MATCH(W1079,【参考】数式用!$K$4:$N$4,0)+1,0)),"")</f>
        <v/>
      </c>
      <c r="Z1079" s="992"/>
      <c r="AA1079" s="54"/>
      <c r="AB1079" s="464"/>
      <c r="AC1079" s="340" t="str">
        <f>IFERROR(IF(AND('別紙様式3-2（４・５月）'!O1081="",W1079&lt;&gt;"",W1079&lt;&gt;"―"),X1079,X1079*VLOOKUP(AG1079,【参考】数式用4!$EY$3:$GF$106,MATCH(N1079,【参考】数式用4!$EY$2:$GF$2,0))),"")</f>
        <v/>
      </c>
      <c r="AD1079" s="462" t="str">
        <f t="shared" si="32"/>
        <v/>
      </c>
      <c r="AE1079" s="420" t="str">
        <f t="shared" si="33"/>
        <v/>
      </c>
      <c r="AF1079" s="333" t="str">
        <f>IF(O1079="","",'別紙様式3-2（４・５月）'!O1081&amp;'別紙様式3-2（４・５月）'!P1081&amp;'別紙様式3-2（４・５月）'!Q1081&amp;"から"&amp;O1079)</f>
        <v/>
      </c>
      <c r="AG1079" s="333" t="str">
        <f>IF(OR(W1079="",W1079="―"),"",'別紙様式3-2（４・５月）'!O1081&amp;'別紙様式3-2（４・５月）'!P1081&amp;'別紙様式3-2（４・５月）'!Q1081&amp;"から"&amp;W1079)</f>
        <v/>
      </c>
      <c r="AH1079" s="306"/>
      <c r="AI1079" s="306"/>
      <c r="AJ1079" s="306"/>
      <c r="AK1079" s="306"/>
      <c r="AL1079" s="306"/>
      <c r="AM1079" s="306"/>
      <c r="AN1079" s="306"/>
      <c r="AO1079" s="306"/>
    </row>
    <row r="1080" spans="1:41" customFormat="1" ht="25" customHeight="1">
      <c r="A1080" s="334">
        <v>1057</v>
      </c>
      <c r="B1080" s="909" t="str">
        <f>IF(基本情報入力シート!C1119="","",基本情報入力シート!C1119)</f>
        <v/>
      </c>
      <c r="C1080" s="909"/>
      <c r="D1080" s="909"/>
      <c r="E1080" s="909"/>
      <c r="F1080" s="909"/>
      <c r="G1080" s="909"/>
      <c r="H1080" s="909"/>
      <c r="I1080" s="909"/>
      <c r="J1080" s="325" t="str">
        <f>IF(基本情報入力シート!M1119="","",基本情報入力シート!M1119)</f>
        <v/>
      </c>
      <c r="K1080" s="325" t="str">
        <f>IF(基本情報入力シート!R1119="","",基本情報入力シート!R1119)</f>
        <v/>
      </c>
      <c r="L1080" s="325" t="str">
        <f>IF(基本情報入力シート!W1119="","",基本情報入力シート!W1119)</f>
        <v/>
      </c>
      <c r="M1080" s="335" t="str">
        <f>IF(基本情報入力シート!X1119="","",基本情報入力シート!X1119)</f>
        <v/>
      </c>
      <c r="N1080" s="339" t="str">
        <f>IF(基本情報入力シート!Y1119="","",基本情報入力シート!Y1119)</f>
        <v/>
      </c>
      <c r="O1080" s="44"/>
      <c r="P1080" s="1011"/>
      <c r="Q1080" s="1011"/>
      <c r="R1080" s="475" t="str">
        <f>IFERROR(IF(OR('別紙様式3-2（４・５月）'!Z1082="ベア加算",'別紙様式3-2（４・５月）'!R1082=""),"",P1080*VLOOKUP(N1080,【参考】数式用!$AD$2:$AH$37,MATCH(O1080,【参考】数式用!$K$4:$N$4,0)+1,0)),"")</f>
        <v/>
      </c>
      <c r="S1080" s="54"/>
      <c r="T1080" s="1011"/>
      <c r="U1080" s="1011"/>
      <c r="V1080" s="483" t="str">
        <f>IFERROR(IF(AND('別紙様式3-2（４・５月）'!O1082="",O1080&lt;&gt;""),P1080,P1080*VLOOKUP(AF1080,【参考】数式用4!$EY$3:$GF$106,MATCH(N1080,【参考】数式用4!$EY$2:$GF$2,0))),"")</f>
        <v/>
      </c>
      <c r="W1080" s="44"/>
      <c r="X1080" s="464"/>
      <c r="Y1080" s="992" t="str">
        <f>IFERROR(IF(OR('別紙様式3-2（４・５月）'!R1082="",'別紙様式3-2（４・５月）'!Z1082="ベア加算"),"",X1080*VLOOKUP(N1080,【参考】数式用!$AD$2:$AH$37,MATCH(W1080,【参考】数式用!$K$4:$N$4,0)+1,0)),"")</f>
        <v/>
      </c>
      <c r="Z1080" s="992"/>
      <c r="AA1080" s="54"/>
      <c r="AB1080" s="464"/>
      <c r="AC1080" s="340" t="str">
        <f>IFERROR(IF(AND('別紙様式3-2（４・５月）'!O1082="",W1080&lt;&gt;"",W1080&lt;&gt;"―"),X1080,X1080*VLOOKUP(AG1080,【参考】数式用4!$EY$3:$GF$106,MATCH(N1080,【参考】数式用4!$EY$2:$GF$2,0))),"")</f>
        <v/>
      </c>
      <c r="AD1080" s="462" t="str">
        <f t="shared" si="32"/>
        <v/>
      </c>
      <c r="AE1080" s="420" t="str">
        <f t="shared" si="33"/>
        <v/>
      </c>
      <c r="AF1080" s="333" t="str">
        <f>IF(O1080="","",'別紙様式3-2（４・５月）'!O1082&amp;'別紙様式3-2（４・５月）'!P1082&amp;'別紙様式3-2（４・５月）'!Q1082&amp;"から"&amp;O1080)</f>
        <v/>
      </c>
      <c r="AG1080" s="333" t="str">
        <f>IF(OR(W1080="",W1080="―"),"",'別紙様式3-2（４・５月）'!O1082&amp;'別紙様式3-2（４・５月）'!P1082&amp;'別紙様式3-2（４・５月）'!Q1082&amp;"から"&amp;W1080)</f>
        <v/>
      </c>
      <c r="AH1080" s="306"/>
      <c r="AI1080" s="306"/>
      <c r="AJ1080" s="306"/>
      <c r="AK1080" s="306"/>
      <c r="AL1080" s="306"/>
      <c r="AM1080" s="306"/>
      <c r="AN1080" s="306"/>
      <c r="AO1080" s="306"/>
    </row>
    <row r="1081" spans="1:41" customFormat="1" ht="25" customHeight="1">
      <c r="A1081" s="334">
        <v>1058</v>
      </c>
      <c r="B1081" s="909" t="str">
        <f>IF(基本情報入力シート!C1120="","",基本情報入力シート!C1120)</f>
        <v/>
      </c>
      <c r="C1081" s="909"/>
      <c r="D1081" s="909"/>
      <c r="E1081" s="909"/>
      <c r="F1081" s="909"/>
      <c r="G1081" s="909"/>
      <c r="H1081" s="909"/>
      <c r="I1081" s="909"/>
      <c r="J1081" s="325" t="str">
        <f>IF(基本情報入力シート!M1120="","",基本情報入力シート!M1120)</f>
        <v/>
      </c>
      <c r="K1081" s="325" t="str">
        <f>IF(基本情報入力シート!R1120="","",基本情報入力シート!R1120)</f>
        <v/>
      </c>
      <c r="L1081" s="325" t="str">
        <f>IF(基本情報入力シート!W1120="","",基本情報入力シート!W1120)</f>
        <v/>
      </c>
      <c r="M1081" s="335" t="str">
        <f>IF(基本情報入力シート!X1120="","",基本情報入力シート!X1120)</f>
        <v/>
      </c>
      <c r="N1081" s="339" t="str">
        <f>IF(基本情報入力シート!Y1120="","",基本情報入力シート!Y1120)</f>
        <v/>
      </c>
      <c r="O1081" s="44"/>
      <c r="P1081" s="1011"/>
      <c r="Q1081" s="1011"/>
      <c r="R1081" s="475" t="str">
        <f>IFERROR(IF(OR('別紙様式3-2（４・５月）'!Z1083="ベア加算",'別紙様式3-2（４・５月）'!R1083=""),"",P1081*VLOOKUP(N1081,【参考】数式用!$AD$2:$AH$37,MATCH(O1081,【参考】数式用!$K$4:$N$4,0)+1,0)),"")</f>
        <v/>
      </c>
      <c r="S1081" s="54"/>
      <c r="T1081" s="1011"/>
      <c r="U1081" s="1011"/>
      <c r="V1081" s="483" t="str">
        <f>IFERROR(IF(AND('別紙様式3-2（４・５月）'!O1083="",O1081&lt;&gt;""),P1081,P1081*VLOOKUP(AF1081,【参考】数式用4!$EY$3:$GF$106,MATCH(N1081,【参考】数式用4!$EY$2:$GF$2,0))),"")</f>
        <v/>
      </c>
      <c r="W1081" s="44"/>
      <c r="X1081" s="464"/>
      <c r="Y1081" s="992" t="str">
        <f>IFERROR(IF(OR('別紙様式3-2（４・５月）'!R1083="",'別紙様式3-2（４・５月）'!Z1083="ベア加算"),"",X1081*VLOOKUP(N1081,【参考】数式用!$AD$2:$AH$37,MATCH(W1081,【参考】数式用!$K$4:$N$4,0)+1,0)),"")</f>
        <v/>
      </c>
      <c r="Z1081" s="992"/>
      <c r="AA1081" s="54"/>
      <c r="AB1081" s="464"/>
      <c r="AC1081" s="340" t="str">
        <f>IFERROR(IF(AND('別紙様式3-2（４・５月）'!O1083="",W1081&lt;&gt;"",W1081&lt;&gt;"―"),X1081,X1081*VLOOKUP(AG1081,【参考】数式用4!$EY$3:$GF$106,MATCH(N1081,【参考】数式用4!$EY$2:$GF$2,0))),"")</f>
        <v/>
      </c>
      <c r="AD1081" s="462" t="str">
        <f t="shared" si="32"/>
        <v/>
      </c>
      <c r="AE1081" s="420" t="str">
        <f t="shared" si="33"/>
        <v/>
      </c>
      <c r="AF1081" s="333" t="str">
        <f>IF(O1081="","",'別紙様式3-2（４・５月）'!O1083&amp;'別紙様式3-2（４・５月）'!P1083&amp;'別紙様式3-2（４・５月）'!Q1083&amp;"から"&amp;O1081)</f>
        <v/>
      </c>
      <c r="AG1081" s="333" t="str">
        <f>IF(OR(W1081="",W1081="―"),"",'別紙様式3-2（４・５月）'!O1083&amp;'別紙様式3-2（４・５月）'!P1083&amp;'別紙様式3-2（４・５月）'!Q1083&amp;"から"&amp;W1081)</f>
        <v/>
      </c>
      <c r="AH1081" s="306"/>
      <c r="AI1081" s="306"/>
      <c r="AJ1081" s="306"/>
      <c r="AK1081" s="306"/>
      <c r="AL1081" s="306"/>
      <c r="AM1081" s="306"/>
      <c r="AN1081" s="306"/>
      <c r="AO1081" s="306"/>
    </row>
    <row r="1082" spans="1:41" customFormat="1" ht="25" customHeight="1">
      <c r="A1082" s="334">
        <v>1059</v>
      </c>
      <c r="B1082" s="909" t="str">
        <f>IF(基本情報入力シート!C1121="","",基本情報入力シート!C1121)</f>
        <v/>
      </c>
      <c r="C1082" s="909"/>
      <c r="D1082" s="909"/>
      <c r="E1082" s="909"/>
      <c r="F1082" s="909"/>
      <c r="G1082" s="909"/>
      <c r="H1082" s="909"/>
      <c r="I1082" s="909"/>
      <c r="J1082" s="325" t="str">
        <f>IF(基本情報入力シート!M1121="","",基本情報入力シート!M1121)</f>
        <v/>
      </c>
      <c r="K1082" s="325" t="str">
        <f>IF(基本情報入力シート!R1121="","",基本情報入力シート!R1121)</f>
        <v/>
      </c>
      <c r="L1082" s="325" t="str">
        <f>IF(基本情報入力シート!W1121="","",基本情報入力シート!W1121)</f>
        <v/>
      </c>
      <c r="M1082" s="335" t="str">
        <f>IF(基本情報入力シート!X1121="","",基本情報入力シート!X1121)</f>
        <v/>
      </c>
      <c r="N1082" s="339" t="str">
        <f>IF(基本情報入力シート!Y1121="","",基本情報入力シート!Y1121)</f>
        <v/>
      </c>
      <c r="O1082" s="44"/>
      <c r="P1082" s="1011"/>
      <c r="Q1082" s="1011"/>
      <c r="R1082" s="475" t="str">
        <f>IFERROR(IF(OR('別紙様式3-2（４・５月）'!Z1084="ベア加算",'別紙様式3-2（４・５月）'!R1084=""),"",P1082*VLOOKUP(N1082,【参考】数式用!$AD$2:$AH$37,MATCH(O1082,【参考】数式用!$K$4:$N$4,0)+1,0)),"")</f>
        <v/>
      </c>
      <c r="S1082" s="54"/>
      <c r="T1082" s="1011"/>
      <c r="U1082" s="1011"/>
      <c r="V1082" s="483" t="str">
        <f>IFERROR(IF(AND('別紙様式3-2（４・５月）'!O1084="",O1082&lt;&gt;""),P1082,P1082*VLOOKUP(AF1082,【参考】数式用4!$EY$3:$GF$106,MATCH(N1082,【参考】数式用4!$EY$2:$GF$2,0))),"")</f>
        <v/>
      </c>
      <c r="W1082" s="44"/>
      <c r="X1082" s="464"/>
      <c r="Y1082" s="992" t="str">
        <f>IFERROR(IF(OR('別紙様式3-2（４・５月）'!R1084="",'別紙様式3-2（４・５月）'!Z1084="ベア加算"),"",X1082*VLOOKUP(N1082,【参考】数式用!$AD$2:$AH$37,MATCH(W1082,【参考】数式用!$K$4:$N$4,0)+1,0)),"")</f>
        <v/>
      </c>
      <c r="Z1082" s="992"/>
      <c r="AA1082" s="54"/>
      <c r="AB1082" s="464"/>
      <c r="AC1082" s="340" t="str">
        <f>IFERROR(IF(AND('別紙様式3-2（４・５月）'!O1084="",W1082&lt;&gt;"",W1082&lt;&gt;"―"),X1082,X1082*VLOOKUP(AG1082,【参考】数式用4!$EY$3:$GF$106,MATCH(N1082,【参考】数式用4!$EY$2:$GF$2,0))),"")</f>
        <v/>
      </c>
      <c r="AD1082" s="462" t="str">
        <f t="shared" si="32"/>
        <v/>
      </c>
      <c r="AE1082" s="420" t="str">
        <f t="shared" si="33"/>
        <v/>
      </c>
      <c r="AF1082" s="333" t="str">
        <f>IF(O1082="","",'別紙様式3-2（４・５月）'!O1084&amp;'別紙様式3-2（４・５月）'!P1084&amp;'別紙様式3-2（４・５月）'!Q1084&amp;"から"&amp;O1082)</f>
        <v/>
      </c>
      <c r="AG1082" s="333" t="str">
        <f>IF(OR(W1082="",W1082="―"),"",'別紙様式3-2（４・５月）'!O1084&amp;'別紙様式3-2（４・５月）'!P1084&amp;'別紙様式3-2（４・５月）'!Q1084&amp;"から"&amp;W1082)</f>
        <v/>
      </c>
      <c r="AH1082" s="306"/>
      <c r="AI1082" s="306"/>
      <c r="AJ1082" s="306"/>
      <c r="AK1082" s="306"/>
      <c r="AL1082" s="306"/>
      <c r="AM1082" s="306"/>
      <c r="AN1082" s="306"/>
      <c r="AO1082" s="306"/>
    </row>
    <row r="1083" spans="1:41" customFormat="1" ht="25" customHeight="1">
      <c r="A1083" s="334">
        <v>1060</v>
      </c>
      <c r="B1083" s="909" t="str">
        <f>IF(基本情報入力シート!C1122="","",基本情報入力シート!C1122)</f>
        <v/>
      </c>
      <c r="C1083" s="909"/>
      <c r="D1083" s="909"/>
      <c r="E1083" s="909"/>
      <c r="F1083" s="909"/>
      <c r="G1083" s="909"/>
      <c r="H1083" s="909"/>
      <c r="I1083" s="909"/>
      <c r="J1083" s="325" t="str">
        <f>IF(基本情報入力シート!M1122="","",基本情報入力シート!M1122)</f>
        <v/>
      </c>
      <c r="K1083" s="325" t="str">
        <f>IF(基本情報入力シート!R1122="","",基本情報入力シート!R1122)</f>
        <v/>
      </c>
      <c r="L1083" s="325" t="str">
        <f>IF(基本情報入力シート!W1122="","",基本情報入力シート!W1122)</f>
        <v/>
      </c>
      <c r="M1083" s="335" t="str">
        <f>IF(基本情報入力シート!X1122="","",基本情報入力シート!X1122)</f>
        <v/>
      </c>
      <c r="N1083" s="339" t="str">
        <f>IF(基本情報入力シート!Y1122="","",基本情報入力シート!Y1122)</f>
        <v/>
      </c>
      <c r="O1083" s="44"/>
      <c r="P1083" s="1011"/>
      <c r="Q1083" s="1011"/>
      <c r="R1083" s="475" t="str">
        <f>IFERROR(IF(OR('別紙様式3-2（４・５月）'!Z1085="ベア加算",'別紙様式3-2（４・５月）'!R1085=""),"",P1083*VLOOKUP(N1083,【参考】数式用!$AD$2:$AH$37,MATCH(O1083,【参考】数式用!$K$4:$N$4,0)+1,0)),"")</f>
        <v/>
      </c>
      <c r="S1083" s="54"/>
      <c r="T1083" s="1011"/>
      <c r="U1083" s="1011"/>
      <c r="V1083" s="483" t="str">
        <f>IFERROR(IF(AND('別紙様式3-2（４・５月）'!O1085="",O1083&lt;&gt;""),P1083,P1083*VLOOKUP(AF1083,【参考】数式用4!$EY$3:$GF$106,MATCH(N1083,【参考】数式用4!$EY$2:$GF$2,0))),"")</f>
        <v/>
      </c>
      <c r="W1083" s="44"/>
      <c r="X1083" s="464"/>
      <c r="Y1083" s="992" t="str">
        <f>IFERROR(IF(OR('別紙様式3-2（４・５月）'!R1085="",'別紙様式3-2（４・５月）'!Z1085="ベア加算"),"",X1083*VLOOKUP(N1083,【参考】数式用!$AD$2:$AH$37,MATCH(W1083,【参考】数式用!$K$4:$N$4,0)+1,0)),"")</f>
        <v/>
      </c>
      <c r="Z1083" s="992"/>
      <c r="AA1083" s="54"/>
      <c r="AB1083" s="464"/>
      <c r="AC1083" s="340" t="str">
        <f>IFERROR(IF(AND('別紙様式3-2（４・５月）'!O1085="",W1083&lt;&gt;"",W1083&lt;&gt;"―"),X1083,X1083*VLOOKUP(AG1083,【参考】数式用4!$EY$3:$GF$106,MATCH(N1083,【参考】数式用4!$EY$2:$GF$2,0))),"")</f>
        <v/>
      </c>
      <c r="AD1083" s="462" t="str">
        <f t="shared" si="32"/>
        <v/>
      </c>
      <c r="AE1083" s="420" t="str">
        <f t="shared" si="33"/>
        <v/>
      </c>
      <c r="AF1083" s="333" t="str">
        <f>IF(O1083="","",'別紙様式3-2（４・５月）'!O1085&amp;'別紙様式3-2（４・５月）'!P1085&amp;'別紙様式3-2（４・５月）'!Q1085&amp;"から"&amp;O1083)</f>
        <v/>
      </c>
      <c r="AG1083" s="333" t="str">
        <f>IF(OR(W1083="",W1083="―"),"",'別紙様式3-2（４・５月）'!O1085&amp;'別紙様式3-2（４・５月）'!P1085&amp;'別紙様式3-2（４・５月）'!Q1085&amp;"から"&amp;W1083)</f>
        <v/>
      </c>
      <c r="AH1083" s="306"/>
      <c r="AI1083" s="306"/>
      <c r="AJ1083" s="306"/>
      <c r="AK1083" s="306"/>
      <c r="AL1083" s="306"/>
      <c r="AM1083" s="306"/>
      <c r="AN1083" s="306"/>
      <c r="AO1083" s="306"/>
    </row>
    <row r="1084" spans="1:41" customFormat="1" ht="25" customHeight="1">
      <c r="A1084" s="334">
        <v>1061</v>
      </c>
      <c r="B1084" s="909" t="str">
        <f>IF(基本情報入力シート!C1123="","",基本情報入力シート!C1123)</f>
        <v/>
      </c>
      <c r="C1084" s="909"/>
      <c r="D1084" s="909"/>
      <c r="E1084" s="909"/>
      <c r="F1084" s="909"/>
      <c r="G1084" s="909"/>
      <c r="H1084" s="909"/>
      <c r="I1084" s="909"/>
      <c r="J1084" s="325" t="str">
        <f>IF(基本情報入力シート!M1123="","",基本情報入力シート!M1123)</f>
        <v/>
      </c>
      <c r="K1084" s="325" t="str">
        <f>IF(基本情報入力シート!R1123="","",基本情報入力シート!R1123)</f>
        <v/>
      </c>
      <c r="L1084" s="325" t="str">
        <f>IF(基本情報入力シート!W1123="","",基本情報入力シート!W1123)</f>
        <v/>
      </c>
      <c r="M1084" s="335" t="str">
        <f>IF(基本情報入力シート!X1123="","",基本情報入力シート!X1123)</f>
        <v/>
      </c>
      <c r="N1084" s="339" t="str">
        <f>IF(基本情報入力シート!Y1123="","",基本情報入力シート!Y1123)</f>
        <v/>
      </c>
      <c r="O1084" s="44"/>
      <c r="P1084" s="1011"/>
      <c r="Q1084" s="1011"/>
      <c r="R1084" s="475" t="str">
        <f>IFERROR(IF(OR('別紙様式3-2（４・５月）'!Z1086="ベア加算",'別紙様式3-2（４・５月）'!R1086=""),"",P1084*VLOOKUP(N1084,【参考】数式用!$AD$2:$AH$37,MATCH(O1084,【参考】数式用!$K$4:$N$4,0)+1,0)),"")</f>
        <v/>
      </c>
      <c r="S1084" s="54"/>
      <c r="T1084" s="1011"/>
      <c r="U1084" s="1011"/>
      <c r="V1084" s="483" t="str">
        <f>IFERROR(IF(AND('別紙様式3-2（４・５月）'!O1086="",O1084&lt;&gt;""),P1084,P1084*VLOOKUP(AF1084,【参考】数式用4!$EY$3:$GF$106,MATCH(N1084,【参考】数式用4!$EY$2:$GF$2,0))),"")</f>
        <v/>
      </c>
      <c r="W1084" s="44"/>
      <c r="X1084" s="464"/>
      <c r="Y1084" s="992" t="str">
        <f>IFERROR(IF(OR('別紙様式3-2（４・５月）'!R1086="",'別紙様式3-2（４・５月）'!Z1086="ベア加算"),"",X1084*VLOOKUP(N1084,【参考】数式用!$AD$2:$AH$37,MATCH(W1084,【参考】数式用!$K$4:$N$4,0)+1,0)),"")</f>
        <v/>
      </c>
      <c r="Z1084" s="992"/>
      <c r="AA1084" s="54"/>
      <c r="AB1084" s="464"/>
      <c r="AC1084" s="340" t="str">
        <f>IFERROR(IF(AND('別紙様式3-2（４・５月）'!O1086="",W1084&lt;&gt;"",W1084&lt;&gt;"―"),X1084,X1084*VLOOKUP(AG1084,【参考】数式用4!$EY$3:$GF$106,MATCH(N1084,【参考】数式用4!$EY$2:$GF$2,0))),"")</f>
        <v/>
      </c>
      <c r="AD1084" s="462" t="str">
        <f t="shared" si="32"/>
        <v/>
      </c>
      <c r="AE1084" s="420" t="str">
        <f t="shared" si="33"/>
        <v/>
      </c>
      <c r="AF1084" s="333" t="str">
        <f>IF(O1084="","",'別紙様式3-2（４・５月）'!O1086&amp;'別紙様式3-2（４・５月）'!P1086&amp;'別紙様式3-2（４・５月）'!Q1086&amp;"から"&amp;O1084)</f>
        <v/>
      </c>
      <c r="AG1084" s="333" t="str">
        <f>IF(OR(W1084="",W1084="―"),"",'別紙様式3-2（４・５月）'!O1086&amp;'別紙様式3-2（４・５月）'!P1086&amp;'別紙様式3-2（４・５月）'!Q1086&amp;"から"&amp;W1084)</f>
        <v/>
      </c>
      <c r="AH1084" s="306"/>
      <c r="AI1084" s="306"/>
      <c r="AJ1084" s="306"/>
      <c r="AK1084" s="306"/>
      <c r="AL1084" s="306"/>
      <c r="AM1084" s="306"/>
      <c r="AN1084" s="306"/>
      <c r="AO1084" s="306"/>
    </row>
    <row r="1085" spans="1:41" customFormat="1" ht="25" customHeight="1">
      <c r="A1085" s="334">
        <v>1062</v>
      </c>
      <c r="B1085" s="909" t="str">
        <f>IF(基本情報入力シート!C1124="","",基本情報入力シート!C1124)</f>
        <v/>
      </c>
      <c r="C1085" s="909"/>
      <c r="D1085" s="909"/>
      <c r="E1085" s="909"/>
      <c r="F1085" s="909"/>
      <c r="G1085" s="909"/>
      <c r="H1085" s="909"/>
      <c r="I1085" s="909"/>
      <c r="J1085" s="325" t="str">
        <f>IF(基本情報入力シート!M1124="","",基本情報入力シート!M1124)</f>
        <v/>
      </c>
      <c r="K1085" s="325" t="str">
        <f>IF(基本情報入力シート!R1124="","",基本情報入力シート!R1124)</f>
        <v/>
      </c>
      <c r="L1085" s="325" t="str">
        <f>IF(基本情報入力シート!W1124="","",基本情報入力シート!W1124)</f>
        <v/>
      </c>
      <c r="M1085" s="335" t="str">
        <f>IF(基本情報入力シート!X1124="","",基本情報入力シート!X1124)</f>
        <v/>
      </c>
      <c r="N1085" s="339" t="str">
        <f>IF(基本情報入力シート!Y1124="","",基本情報入力シート!Y1124)</f>
        <v/>
      </c>
      <c r="O1085" s="44"/>
      <c r="P1085" s="1011"/>
      <c r="Q1085" s="1011"/>
      <c r="R1085" s="475" t="str">
        <f>IFERROR(IF(OR('別紙様式3-2（４・５月）'!Z1087="ベア加算",'別紙様式3-2（４・５月）'!R1087=""),"",P1085*VLOOKUP(N1085,【参考】数式用!$AD$2:$AH$37,MATCH(O1085,【参考】数式用!$K$4:$N$4,0)+1,0)),"")</f>
        <v/>
      </c>
      <c r="S1085" s="54"/>
      <c r="T1085" s="1011"/>
      <c r="U1085" s="1011"/>
      <c r="V1085" s="483" t="str">
        <f>IFERROR(IF(AND('別紙様式3-2（４・５月）'!O1087="",O1085&lt;&gt;""),P1085,P1085*VLOOKUP(AF1085,【参考】数式用4!$EY$3:$GF$106,MATCH(N1085,【参考】数式用4!$EY$2:$GF$2,0))),"")</f>
        <v/>
      </c>
      <c r="W1085" s="44"/>
      <c r="X1085" s="464"/>
      <c r="Y1085" s="992" t="str">
        <f>IFERROR(IF(OR('別紙様式3-2（４・５月）'!R1087="",'別紙様式3-2（４・５月）'!Z1087="ベア加算"),"",X1085*VLOOKUP(N1085,【参考】数式用!$AD$2:$AH$37,MATCH(W1085,【参考】数式用!$K$4:$N$4,0)+1,0)),"")</f>
        <v/>
      </c>
      <c r="Z1085" s="992"/>
      <c r="AA1085" s="54"/>
      <c r="AB1085" s="464"/>
      <c r="AC1085" s="340" t="str">
        <f>IFERROR(IF(AND('別紙様式3-2（４・５月）'!O1087="",W1085&lt;&gt;"",W1085&lt;&gt;"―"),X1085,X1085*VLOOKUP(AG1085,【参考】数式用4!$EY$3:$GF$106,MATCH(N1085,【参考】数式用4!$EY$2:$GF$2,0))),"")</f>
        <v/>
      </c>
      <c r="AD1085" s="462" t="str">
        <f t="shared" si="32"/>
        <v/>
      </c>
      <c r="AE1085" s="420" t="str">
        <f t="shared" si="33"/>
        <v/>
      </c>
      <c r="AF1085" s="333" t="str">
        <f>IF(O1085="","",'別紙様式3-2（４・５月）'!O1087&amp;'別紙様式3-2（４・５月）'!P1087&amp;'別紙様式3-2（４・５月）'!Q1087&amp;"から"&amp;O1085)</f>
        <v/>
      </c>
      <c r="AG1085" s="333" t="str">
        <f>IF(OR(W1085="",W1085="―"),"",'別紙様式3-2（４・５月）'!O1087&amp;'別紙様式3-2（４・５月）'!P1087&amp;'別紙様式3-2（４・５月）'!Q1087&amp;"から"&amp;W1085)</f>
        <v/>
      </c>
      <c r="AH1085" s="306"/>
      <c r="AI1085" s="306"/>
      <c r="AJ1085" s="306"/>
      <c r="AK1085" s="306"/>
      <c r="AL1085" s="306"/>
      <c r="AM1085" s="306"/>
      <c r="AN1085" s="306"/>
      <c r="AO1085" s="306"/>
    </row>
    <row r="1086" spans="1:41" customFormat="1" ht="25" customHeight="1">
      <c r="A1086" s="334">
        <v>1063</v>
      </c>
      <c r="B1086" s="909" t="str">
        <f>IF(基本情報入力シート!C1125="","",基本情報入力シート!C1125)</f>
        <v/>
      </c>
      <c r="C1086" s="909"/>
      <c r="D1086" s="909"/>
      <c r="E1086" s="909"/>
      <c r="F1086" s="909"/>
      <c r="G1086" s="909"/>
      <c r="H1086" s="909"/>
      <c r="I1086" s="909"/>
      <c r="J1086" s="325" t="str">
        <f>IF(基本情報入力シート!M1125="","",基本情報入力シート!M1125)</f>
        <v/>
      </c>
      <c r="K1086" s="325" t="str">
        <f>IF(基本情報入力シート!R1125="","",基本情報入力シート!R1125)</f>
        <v/>
      </c>
      <c r="L1086" s="325" t="str">
        <f>IF(基本情報入力シート!W1125="","",基本情報入力シート!W1125)</f>
        <v/>
      </c>
      <c r="M1086" s="335" t="str">
        <f>IF(基本情報入力シート!X1125="","",基本情報入力シート!X1125)</f>
        <v/>
      </c>
      <c r="N1086" s="339" t="str">
        <f>IF(基本情報入力シート!Y1125="","",基本情報入力シート!Y1125)</f>
        <v/>
      </c>
      <c r="O1086" s="44"/>
      <c r="P1086" s="1011"/>
      <c r="Q1086" s="1011"/>
      <c r="R1086" s="475" t="str">
        <f>IFERROR(IF(OR('別紙様式3-2（４・５月）'!Z1088="ベア加算",'別紙様式3-2（４・５月）'!R1088=""),"",P1086*VLOOKUP(N1086,【参考】数式用!$AD$2:$AH$37,MATCH(O1086,【参考】数式用!$K$4:$N$4,0)+1,0)),"")</f>
        <v/>
      </c>
      <c r="S1086" s="54"/>
      <c r="T1086" s="1011"/>
      <c r="U1086" s="1011"/>
      <c r="V1086" s="483" t="str">
        <f>IFERROR(IF(AND('別紙様式3-2（４・５月）'!O1088="",O1086&lt;&gt;""),P1086,P1086*VLOOKUP(AF1086,【参考】数式用4!$EY$3:$GF$106,MATCH(N1086,【参考】数式用4!$EY$2:$GF$2,0))),"")</f>
        <v/>
      </c>
      <c r="W1086" s="44"/>
      <c r="X1086" s="464"/>
      <c r="Y1086" s="992" t="str">
        <f>IFERROR(IF(OR('別紙様式3-2（４・５月）'!R1088="",'別紙様式3-2（４・５月）'!Z1088="ベア加算"),"",X1086*VLOOKUP(N1086,【参考】数式用!$AD$2:$AH$37,MATCH(W1086,【参考】数式用!$K$4:$N$4,0)+1,0)),"")</f>
        <v/>
      </c>
      <c r="Z1086" s="992"/>
      <c r="AA1086" s="54"/>
      <c r="AB1086" s="464"/>
      <c r="AC1086" s="340" t="str">
        <f>IFERROR(IF(AND('別紙様式3-2（４・５月）'!O1088="",W1086&lt;&gt;"",W1086&lt;&gt;"―"),X1086,X1086*VLOOKUP(AG1086,【参考】数式用4!$EY$3:$GF$106,MATCH(N1086,【参考】数式用4!$EY$2:$GF$2,0))),"")</f>
        <v/>
      </c>
      <c r="AD1086" s="462" t="str">
        <f t="shared" si="32"/>
        <v/>
      </c>
      <c r="AE1086" s="420" t="str">
        <f t="shared" si="33"/>
        <v/>
      </c>
      <c r="AF1086" s="333" t="str">
        <f>IF(O1086="","",'別紙様式3-2（４・５月）'!O1088&amp;'別紙様式3-2（４・５月）'!P1088&amp;'別紙様式3-2（４・５月）'!Q1088&amp;"から"&amp;O1086)</f>
        <v/>
      </c>
      <c r="AG1086" s="333" t="str">
        <f>IF(OR(W1086="",W1086="―"),"",'別紙様式3-2（４・５月）'!O1088&amp;'別紙様式3-2（４・５月）'!P1088&amp;'別紙様式3-2（４・５月）'!Q1088&amp;"から"&amp;W1086)</f>
        <v/>
      </c>
      <c r="AH1086" s="306"/>
      <c r="AI1086" s="306"/>
      <c r="AJ1086" s="306"/>
      <c r="AK1086" s="306"/>
      <c r="AL1086" s="306"/>
      <c r="AM1086" s="306"/>
      <c r="AN1086" s="306"/>
      <c r="AO1086" s="306"/>
    </row>
    <row r="1087" spans="1:41" customFormat="1" ht="25" customHeight="1">
      <c r="A1087" s="334">
        <v>1064</v>
      </c>
      <c r="B1087" s="909" t="str">
        <f>IF(基本情報入力シート!C1126="","",基本情報入力シート!C1126)</f>
        <v/>
      </c>
      <c r="C1087" s="909"/>
      <c r="D1087" s="909"/>
      <c r="E1087" s="909"/>
      <c r="F1087" s="909"/>
      <c r="G1087" s="909"/>
      <c r="H1087" s="909"/>
      <c r="I1087" s="909"/>
      <c r="J1087" s="325" t="str">
        <f>IF(基本情報入力シート!M1126="","",基本情報入力シート!M1126)</f>
        <v/>
      </c>
      <c r="K1087" s="325" t="str">
        <f>IF(基本情報入力シート!R1126="","",基本情報入力シート!R1126)</f>
        <v/>
      </c>
      <c r="L1087" s="325" t="str">
        <f>IF(基本情報入力シート!W1126="","",基本情報入力シート!W1126)</f>
        <v/>
      </c>
      <c r="M1087" s="335" t="str">
        <f>IF(基本情報入力シート!X1126="","",基本情報入力シート!X1126)</f>
        <v/>
      </c>
      <c r="N1087" s="339" t="str">
        <f>IF(基本情報入力シート!Y1126="","",基本情報入力シート!Y1126)</f>
        <v/>
      </c>
      <c r="O1087" s="44"/>
      <c r="P1087" s="1011"/>
      <c r="Q1087" s="1011"/>
      <c r="R1087" s="475" t="str">
        <f>IFERROR(IF(OR('別紙様式3-2（４・５月）'!Z1089="ベア加算",'別紙様式3-2（４・５月）'!R1089=""),"",P1087*VLOOKUP(N1087,【参考】数式用!$AD$2:$AH$37,MATCH(O1087,【参考】数式用!$K$4:$N$4,0)+1,0)),"")</f>
        <v/>
      </c>
      <c r="S1087" s="54"/>
      <c r="T1087" s="1011"/>
      <c r="U1087" s="1011"/>
      <c r="V1087" s="483" t="str">
        <f>IFERROR(IF(AND('別紙様式3-2（４・５月）'!O1089="",O1087&lt;&gt;""),P1087,P1087*VLOOKUP(AF1087,【参考】数式用4!$EY$3:$GF$106,MATCH(N1087,【参考】数式用4!$EY$2:$GF$2,0))),"")</f>
        <v/>
      </c>
      <c r="W1087" s="44"/>
      <c r="X1087" s="464"/>
      <c r="Y1087" s="992" t="str">
        <f>IFERROR(IF(OR('別紙様式3-2（４・５月）'!R1089="",'別紙様式3-2（４・５月）'!Z1089="ベア加算"),"",X1087*VLOOKUP(N1087,【参考】数式用!$AD$2:$AH$37,MATCH(W1087,【参考】数式用!$K$4:$N$4,0)+1,0)),"")</f>
        <v/>
      </c>
      <c r="Z1087" s="992"/>
      <c r="AA1087" s="54"/>
      <c r="AB1087" s="464"/>
      <c r="AC1087" s="340" t="str">
        <f>IFERROR(IF(AND('別紙様式3-2（４・５月）'!O1089="",W1087&lt;&gt;"",W1087&lt;&gt;"―"),X1087,X1087*VLOOKUP(AG1087,【参考】数式用4!$EY$3:$GF$106,MATCH(N1087,【参考】数式用4!$EY$2:$GF$2,0))),"")</f>
        <v/>
      </c>
      <c r="AD1087" s="462" t="str">
        <f t="shared" si="32"/>
        <v/>
      </c>
      <c r="AE1087" s="420" t="str">
        <f t="shared" si="33"/>
        <v/>
      </c>
      <c r="AF1087" s="333" t="str">
        <f>IF(O1087="","",'別紙様式3-2（４・５月）'!O1089&amp;'別紙様式3-2（４・５月）'!P1089&amp;'別紙様式3-2（４・５月）'!Q1089&amp;"から"&amp;O1087)</f>
        <v/>
      </c>
      <c r="AG1087" s="333" t="str">
        <f>IF(OR(W1087="",W1087="―"),"",'別紙様式3-2（４・５月）'!O1089&amp;'別紙様式3-2（４・５月）'!P1089&amp;'別紙様式3-2（４・５月）'!Q1089&amp;"から"&amp;W1087)</f>
        <v/>
      </c>
      <c r="AH1087" s="306"/>
      <c r="AI1087" s="306"/>
      <c r="AJ1087" s="306"/>
      <c r="AK1087" s="306"/>
      <c r="AL1087" s="306"/>
      <c r="AM1087" s="306"/>
      <c r="AN1087" s="306"/>
      <c r="AO1087" s="306"/>
    </row>
    <row r="1088" spans="1:41" customFormat="1" ht="25" customHeight="1">
      <c r="A1088" s="334">
        <v>1065</v>
      </c>
      <c r="B1088" s="909" t="str">
        <f>IF(基本情報入力シート!C1127="","",基本情報入力シート!C1127)</f>
        <v/>
      </c>
      <c r="C1088" s="909"/>
      <c r="D1088" s="909"/>
      <c r="E1088" s="909"/>
      <c r="F1088" s="909"/>
      <c r="G1088" s="909"/>
      <c r="H1088" s="909"/>
      <c r="I1088" s="909"/>
      <c r="J1088" s="325" t="str">
        <f>IF(基本情報入力シート!M1127="","",基本情報入力シート!M1127)</f>
        <v/>
      </c>
      <c r="K1088" s="325" t="str">
        <f>IF(基本情報入力シート!R1127="","",基本情報入力シート!R1127)</f>
        <v/>
      </c>
      <c r="L1088" s="325" t="str">
        <f>IF(基本情報入力シート!W1127="","",基本情報入力シート!W1127)</f>
        <v/>
      </c>
      <c r="M1088" s="335" t="str">
        <f>IF(基本情報入力シート!X1127="","",基本情報入力シート!X1127)</f>
        <v/>
      </c>
      <c r="N1088" s="339" t="str">
        <f>IF(基本情報入力シート!Y1127="","",基本情報入力シート!Y1127)</f>
        <v/>
      </c>
      <c r="O1088" s="44"/>
      <c r="P1088" s="1011"/>
      <c r="Q1088" s="1011"/>
      <c r="R1088" s="475" t="str">
        <f>IFERROR(IF(OR('別紙様式3-2（４・５月）'!Z1090="ベア加算",'別紙様式3-2（４・５月）'!R1090=""),"",P1088*VLOOKUP(N1088,【参考】数式用!$AD$2:$AH$37,MATCH(O1088,【参考】数式用!$K$4:$N$4,0)+1,0)),"")</f>
        <v/>
      </c>
      <c r="S1088" s="54"/>
      <c r="T1088" s="1011"/>
      <c r="U1088" s="1011"/>
      <c r="V1088" s="483" t="str">
        <f>IFERROR(IF(AND('別紙様式3-2（４・５月）'!O1090="",O1088&lt;&gt;""),P1088,P1088*VLOOKUP(AF1088,【参考】数式用4!$EY$3:$GF$106,MATCH(N1088,【参考】数式用4!$EY$2:$GF$2,0))),"")</f>
        <v/>
      </c>
      <c r="W1088" s="44"/>
      <c r="X1088" s="464"/>
      <c r="Y1088" s="992" t="str">
        <f>IFERROR(IF(OR('別紙様式3-2（４・５月）'!R1090="",'別紙様式3-2（４・５月）'!Z1090="ベア加算"),"",X1088*VLOOKUP(N1088,【参考】数式用!$AD$2:$AH$37,MATCH(W1088,【参考】数式用!$K$4:$N$4,0)+1,0)),"")</f>
        <v/>
      </c>
      <c r="Z1088" s="992"/>
      <c r="AA1088" s="54"/>
      <c r="AB1088" s="464"/>
      <c r="AC1088" s="340" t="str">
        <f>IFERROR(IF(AND('別紙様式3-2（４・５月）'!O1090="",W1088&lt;&gt;"",W1088&lt;&gt;"―"),X1088,X1088*VLOOKUP(AG1088,【参考】数式用4!$EY$3:$GF$106,MATCH(N1088,【参考】数式用4!$EY$2:$GF$2,0))),"")</f>
        <v/>
      </c>
      <c r="AD1088" s="462" t="str">
        <f t="shared" si="32"/>
        <v/>
      </c>
      <c r="AE1088" s="420" t="str">
        <f t="shared" si="33"/>
        <v/>
      </c>
      <c r="AF1088" s="333" t="str">
        <f>IF(O1088="","",'別紙様式3-2（４・５月）'!O1090&amp;'別紙様式3-2（４・５月）'!P1090&amp;'別紙様式3-2（４・５月）'!Q1090&amp;"から"&amp;O1088)</f>
        <v/>
      </c>
      <c r="AG1088" s="333" t="str">
        <f>IF(OR(W1088="",W1088="―"),"",'別紙様式3-2（４・５月）'!O1090&amp;'別紙様式3-2（４・５月）'!P1090&amp;'別紙様式3-2（４・５月）'!Q1090&amp;"から"&amp;W1088)</f>
        <v/>
      </c>
      <c r="AH1088" s="306"/>
      <c r="AI1088" s="306"/>
      <c r="AJ1088" s="306"/>
      <c r="AK1088" s="306"/>
      <c r="AL1088" s="306"/>
      <c r="AM1088" s="306"/>
      <c r="AN1088" s="306"/>
      <c r="AO1088" s="306"/>
    </row>
    <row r="1089" spans="1:41" customFormat="1" ht="25" customHeight="1">
      <c r="A1089" s="334">
        <v>1066</v>
      </c>
      <c r="B1089" s="909" t="str">
        <f>IF(基本情報入力シート!C1128="","",基本情報入力シート!C1128)</f>
        <v/>
      </c>
      <c r="C1089" s="909"/>
      <c r="D1089" s="909"/>
      <c r="E1089" s="909"/>
      <c r="F1089" s="909"/>
      <c r="G1089" s="909"/>
      <c r="H1089" s="909"/>
      <c r="I1089" s="909"/>
      <c r="J1089" s="325" t="str">
        <f>IF(基本情報入力シート!M1128="","",基本情報入力シート!M1128)</f>
        <v/>
      </c>
      <c r="K1089" s="325" t="str">
        <f>IF(基本情報入力シート!R1128="","",基本情報入力シート!R1128)</f>
        <v/>
      </c>
      <c r="L1089" s="325" t="str">
        <f>IF(基本情報入力シート!W1128="","",基本情報入力シート!W1128)</f>
        <v/>
      </c>
      <c r="M1089" s="335" t="str">
        <f>IF(基本情報入力シート!X1128="","",基本情報入力シート!X1128)</f>
        <v/>
      </c>
      <c r="N1089" s="339" t="str">
        <f>IF(基本情報入力シート!Y1128="","",基本情報入力シート!Y1128)</f>
        <v/>
      </c>
      <c r="O1089" s="44"/>
      <c r="P1089" s="1011"/>
      <c r="Q1089" s="1011"/>
      <c r="R1089" s="475" t="str">
        <f>IFERROR(IF(OR('別紙様式3-2（４・５月）'!Z1091="ベア加算",'別紙様式3-2（４・５月）'!R1091=""),"",P1089*VLOOKUP(N1089,【参考】数式用!$AD$2:$AH$37,MATCH(O1089,【参考】数式用!$K$4:$N$4,0)+1,0)),"")</f>
        <v/>
      </c>
      <c r="S1089" s="54"/>
      <c r="T1089" s="1011"/>
      <c r="U1089" s="1011"/>
      <c r="V1089" s="483" t="str">
        <f>IFERROR(IF(AND('別紙様式3-2（４・５月）'!O1091="",O1089&lt;&gt;""),P1089,P1089*VLOOKUP(AF1089,【参考】数式用4!$EY$3:$GF$106,MATCH(N1089,【参考】数式用4!$EY$2:$GF$2,0))),"")</f>
        <v/>
      </c>
      <c r="W1089" s="44"/>
      <c r="X1089" s="464"/>
      <c r="Y1089" s="992" t="str">
        <f>IFERROR(IF(OR('別紙様式3-2（４・５月）'!R1091="",'別紙様式3-2（４・５月）'!Z1091="ベア加算"),"",X1089*VLOOKUP(N1089,【参考】数式用!$AD$2:$AH$37,MATCH(W1089,【参考】数式用!$K$4:$N$4,0)+1,0)),"")</f>
        <v/>
      </c>
      <c r="Z1089" s="992"/>
      <c r="AA1089" s="54"/>
      <c r="AB1089" s="464"/>
      <c r="AC1089" s="340" t="str">
        <f>IFERROR(IF(AND('別紙様式3-2（４・５月）'!O1091="",W1089&lt;&gt;"",W1089&lt;&gt;"―"),X1089,X1089*VLOOKUP(AG1089,【参考】数式用4!$EY$3:$GF$106,MATCH(N1089,【参考】数式用4!$EY$2:$GF$2,0))),"")</f>
        <v/>
      </c>
      <c r="AD1089" s="462" t="str">
        <f t="shared" si="32"/>
        <v/>
      </c>
      <c r="AE1089" s="420" t="str">
        <f t="shared" si="33"/>
        <v/>
      </c>
      <c r="AF1089" s="333" t="str">
        <f>IF(O1089="","",'別紙様式3-2（４・５月）'!O1091&amp;'別紙様式3-2（４・５月）'!P1091&amp;'別紙様式3-2（４・５月）'!Q1091&amp;"から"&amp;O1089)</f>
        <v/>
      </c>
      <c r="AG1089" s="333" t="str">
        <f>IF(OR(W1089="",W1089="―"),"",'別紙様式3-2（４・５月）'!O1091&amp;'別紙様式3-2（４・５月）'!P1091&amp;'別紙様式3-2（４・５月）'!Q1091&amp;"から"&amp;W1089)</f>
        <v/>
      </c>
      <c r="AH1089" s="306"/>
      <c r="AI1089" s="306"/>
      <c r="AJ1089" s="306"/>
      <c r="AK1089" s="306"/>
      <c r="AL1089" s="306"/>
      <c r="AM1089" s="306"/>
      <c r="AN1089" s="306"/>
      <c r="AO1089" s="306"/>
    </row>
    <row r="1090" spans="1:41" customFormat="1" ht="25" customHeight="1">
      <c r="A1090" s="334">
        <v>1067</v>
      </c>
      <c r="B1090" s="909" t="str">
        <f>IF(基本情報入力シート!C1129="","",基本情報入力シート!C1129)</f>
        <v/>
      </c>
      <c r="C1090" s="909"/>
      <c r="D1090" s="909"/>
      <c r="E1090" s="909"/>
      <c r="F1090" s="909"/>
      <c r="G1090" s="909"/>
      <c r="H1090" s="909"/>
      <c r="I1090" s="909"/>
      <c r="J1090" s="325" t="str">
        <f>IF(基本情報入力シート!M1129="","",基本情報入力シート!M1129)</f>
        <v/>
      </c>
      <c r="K1090" s="325" t="str">
        <f>IF(基本情報入力シート!R1129="","",基本情報入力シート!R1129)</f>
        <v/>
      </c>
      <c r="L1090" s="325" t="str">
        <f>IF(基本情報入力シート!W1129="","",基本情報入力シート!W1129)</f>
        <v/>
      </c>
      <c r="M1090" s="335" t="str">
        <f>IF(基本情報入力シート!X1129="","",基本情報入力シート!X1129)</f>
        <v/>
      </c>
      <c r="N1090" s="339" t="str">
        <f>IF(基本情報入力シート!Y1129="","",基本情報入力シート!Y1129)</f>
        <v/>
      </c>
      <c r="O1090" s="44"/>
      <c r="P1090" s="1011"/>
      <c r="Q1090" s="1011"/>
      <c r="R1090" s="475" t="str">
        <f>IFERROR(IF(OR('別紙様式3-2（４・５月）'!Z1092="ベア加算",'別紙様式3-2（４・５月）'!R1092=""),"",P1090*VLOOKUP(N1090,【参考】数式用!$AD$2:$AH$37,MATCH(O1090,【参考】数式用!$K$4:$N$4,0)+1,0)),"")</f>
        <v/>
      </c>
      <c r="S1090" s="54"/>
      <c r="T1090" s="1011"/>
      <c r="U1090" s="1011"/>
      <c r="V1090" s="483" t="str">
        <f>IFERROR(IF(AND('別紙様式3-2（４・５月）'!O1092="",O1090&lt;&gt;""),P1090,P1090*VLOOKUP(AF1090,【参考】数式用4!$EY$3:$GF$106,MATCH(N1090,【参考】数式用4!$EY$2:$GF$2,0))),"")</f>
        <v/>
      </c>
      <c r="W1090" s="44"/>
      <c r="X1090" s="464"/>
      <c r="Y1090" s="992" t="str">
        <f>IFERROR(IF(OR('別紙様式3-2（４・５月）'!R1092="",'別紙様式3-2（４・５月）'!Z1092="ベア加算"),"",X1090*VLOOKUP(N1090,【参考】数式用!$AD$2:$AH$37,MATCH(W1090,【参考】数式用!$K$4:$N$4,0)+1,0)),"")</f>
        <v/>
      </c>
      <c r="Z1090" s="992"/>
      <c r="AA1090" s="54"/>
      <c r="AB1090" s="464"/>
      <c r="AC1090" s="340" t="str">
        <f>IFERROR(IF(AND('別紙様式3-2（４・５月）'!O1092="",W1090&lt;&gt;"",W1090&lt;&gt;"―"),X1090,X1090*VLOOKUP(AG1090,【参考】数式用4!$EY$3:$GF$106,MATCH(N1090,【参考】数式用4!$EY$2:$GF$2,0))),"")</f>
        <v/>
      </c>
      <c r="AD1090" s="462" t="str">
        <f t="shared" si="32"/>
        <v/>
      </c>
      <c r="AE1090" s="420" t="str">
        <f t="shared" si="33"/>
        <v/>
      </c>
      <c r="AF1090" s="333" t="str">
        <f>IF(O1090="","",'別紙様式3-2（４・５月）'!O1092&amp;'別紙様式3-2（４・５月）'!P1092&amp;'別紙様式3-2（４・５月）'!Q1092&amp;"から"&amp;O1090)</f>
        <v/>
      </c>
      <c r="AG1090" s="333" t="str">
        <f>IF(OR(W1090="",W1090="―"),"",'別紙様式3-2（４・５月）'!O1092&amp;'別紙様式3-2（４・５月）'!P1092&amp;'別紙様式3-2（４・５月）'!Q1092&amp;"から"&amp;W1090)</f>
        <v/>
      </c>
      <c r="AH1090" s="306"/>
      <c r="AI1090" s="306"/>
      <c r="AJ1090" s="306"/>
      <c r="AK1090" s="306"/>
      <c r="AL1090" s="306"/>
      <c r="AM1090" s="306"/>
      <c r="AN1090" s="306"/>
      <c r="AO1090" s="306"/>
    </row>
    <row r="1091" spans="1:41" customFormat="1" ht="25" customHeight="1">
      <c r="A1091" s="334">
        <v>1068</v>
      </c>
      <c r="B1091" s="909" t="str">
        <f>IF(基本情報入力シート!C1130="","",基本情報入力シート!C1130)</f>
        <v/>
      </c>
      <c r="C1091" s="909"/>
      <c r="D1091" s="909"/>
      <c r="E1091" s="909"/>
      <c r="F1091" s="909"/>
      <c r="G1091" s="909"/>
      <c r="H1091" s="909"/>
      <c r="I1091" s="909"/>
      <c r="J1091" s="325" t="str">
        <f>IF(基本情報入力シート!M1130="","",基本情報入力シート!M1130)</f>
        <v/>
      </c>
      <c r="K1091" s="325" t="str">
        <f>IF(基本情報入力シート!R1130="","",基本情報入力シート!R1130)</f>
        <v/>
      </c>
      <c r="L1091" s="325" t="str">
        <f>IF(基本情報入力シート!W1130="","",基本情報入力シート!W1130)</f>
        <v/>
      </c>
      <c r="M1091" s="335" t="str">
        <f>IF(基本情報入力シート!X1130="","",基本情報入力シート!X1130)</f>
        <v/>
      </c>
      <c r="N1091" s="339" t="str">
        <f>IF(基本情報入力シート!Y1130="","",基本情報入力シート!Y1130)</f>
        <v/>
      </c>
      <c r="O1091" s="44"/>
      <c r="P1091" s="1011"/>
      <c r="Q1091" s="1011"/>
      <c r="R1091" s="475" t="str">
        <f>IFERROR(IF(OR('別紙様式3-2（４・５月）'!Z1093="ベア加算",'別紙様式3-2（４・５月）'!R1093=""),"",P1091*VLOOKUP(N1091,【参考】数式用!$AD$2:$AH$37,MATCH(O1091,【参考】数式用!$K$4:$N$4,0)+1,0)),"")</f>
        <v/>
      </c>
      <c r="S1091" s="54"/>
      <c r="T1091" s="1011"/>
      <c r="U1091" s="1011"/>
      <c r="V1091" s="483" t="str">
        <f>IFERROR(IF(AND('別紙様式3-2（４・５月）'!O1093="",O1091&lt;&gt;""),P1091,P1091*VLOOKUP(AF1091,【参考】数式用4!$EY$3:$GF$106,MATCH(N1091,【参考】数式用4!$EY$2:$GF$2,0))),"")</f>
        <v/>
      </c>
      <c r="W1091" s="44"/>
      <c r="X1091" s="464"/>
      <c r="Y1091" s="992" t="str">
        <f>IFERROR(IF(OR('別紙様式3-2（４・５月）'!R1093="",'別紙様式3-2（４・５月）'!Z1093="ベア加算"),"",X1091*VLOOKUP(N1091,【参考】数式用!$AD$2:$AH$37,MATCH(W1091,【参考】数式用!$K$4:$N$4,0)+1,0)),"")</f>
        <v/>
      </c>
      <c r="Z1091" s="992"/>
      <c r="AA1091" s="54"/>
      <c r="AB1091" s="464"/>
      <c r="AC1091" s="340" t="str">
        <f>IFERROR(IF(AND('別紙様式3-2（４・５月）'!O1093="",W1091&lt;&gt;"",W1091&lt;&gt;"―"),X1091,X1091*VLOOKUP(AG1091,【参考】数式用4!$EY$3:$GF$106,MATCH(N1091,【参考】数式用4!$EY$2:$GF$2,0))),"")</f>
        <v/>
      </c>
      <c r="AD1091" s="462" t="str">
        <f t="shared" si="32"/>
        <v/>
      </c>
      <c r="AE1091" s="420" t="str">
        <f t="shared" si="33"/>
        <v/>
      </c>
      <c r="AF1091" s="333" t="str">
        <f>IF(O1091="","",'別紙様式3-2（４・５月）'!O1093&amp;'別紙様式3-2（４・５月）'!P1093&amp;'別紙様式3-2（４・５月）'!Q1093&amp;"から"&amp;O1091)</f>
        <v/>
      </c>
      <c r="AG1091" s="333" t="str">
        <f>IF(OR(W1091="",W1091="―"),"",'別紙様式3-2（４・５月）'!O1093&amp;'別紙様式3-2（４・５月）'!P1093&amp;'別紙様式3-2（４・５月）'!Q1093&amp;"から"&amp;W1091)</f>
        <v/>
      </c>
      <c r="AH1091" s="306"/>
      <c r="AI1091" s="306"/>
      <c r="AJ1091" s="306"/>
      <c r="AK1091" s="306"/>
      <c r="AL1091" s="306"/>
      <c r="AM1091" s="306"/>
      <c r="AN1091" s="306"/>
      <c r="AO1091" s="306"/>
    </row>
    <row r="1092" spans="1:41" customFormat="1" ht="25" customHeight="1">
      <c r="A1092" s="334">
        <v>1069</v>
      </c>
      <c r="B1092" s="909" t="str">
        <f>IF(基本情報入力シート!C1131="","",基本情報入力シート!C1131)</f>
        <v/>
      </c>
      <c r="C1092" s="909"/>
      <c r="D1092" s="909"/>
      <c r="E1092" s="909"/>
      <c r="F1092" s="909"/>
      <c r="G1092" s="909"/>
      <c r="H1092" s="909"/>
      <c r="I1092" s="909"/>
      <c r="J1092" s="325" t="str">
        <f>IF(基本情報入力シート!M1131="","",基本情報入力シート!M1131)</f>
        <v/>
      </c>
      <c r="K1092" s="325" t="str">
        <f>IF(基本情報入力シート!R1131="","",基本情報入力シート!R1131)</f>
        <v/>
      </c>
      <c r="L1092" s="325" t="str">
        <f>IF(基本情報入力シート!W1131="","",基本情報入力シート!W1131)</f>
        <v/>
      </c>
      <c r="M1092" s="335" t="str">
        <f>IF(基本情報入力シート!X1131="","",基本情報入力シート!X1131)</f>
        <v/>
      </c>
      <c r="N1092" s="339" t="str">
        <f>IF(基本情報入力シート!Y1131="","",基本情報入力シート!Y1131)</f>
        <v/>
      </c>
      <c r="O1092" s="44"/>
      <c r="P1092" s="1011"/>
      <c r="Q1092" s="1011"/>
      <c r="R1092" s="475" t="str">
        <f>IFERROR(IF(OR('別紙様式3-2（４・５月）'!Z1094="ベア加算",'別紙様式3-2（４・５月）'!R1094=""),"",P1092*VLOOKUP(N1092,【参考】数式用!$AD$2:$AH$37,MATCH(O1092,【参考】数式用!$K$4:$N$4,0)+1,0)),"")</f>
        <v/>
      </c>
      <c r="S1092" s="54"/>
      <c r="T1092" s="1011"/>
      <c r="U1092" s="1011"/>
      <c r="V1092" s="483" t="str">
        <f>IFERROR(IF(AND('別紙様式3-2（４・５月）'!O1094="",O1092&lt;&gt;""),P1092,P1092*VLOOKUP(AF1092,【参考】数式用4!$EY$3:$GF$106,MATCH(N1092,【参考】数式用4!$EY$2:$GF$2,0))),"")</f>
        <v/>
      </c>
      <c r="W1092" s="44"/>
      <c r="X1092" s="464"/>
      <c r="Y1092" s="992" t="str">
        <f>IFERROR(IF(OR('別紙様式3-2（４・５月）'!R1094="",'別紙様式3-2（４・５月）'!Z1094="ベア加算"),"",X1092*VLOOKUP(N1092,【参考】数式用!$AD$2:$AH$37,MATCH(W1092,【参考】数式用!$K$4:$N$4,0)+1,0)),"")</f>
        <v/>
      </c>
      <c r="Z1092" s="992"/>
      <c r="AA1092" s="54"/>
      <c r="AB1092" s="464"/>
      <c r="AC1092" s="340" t="str">
        <f>IFERROR(IF(AND('別紙様式3-2（４・５月）'!O1094="",W1092&lt;&gt;"",W1092&lt;&gt;"―"),X1092,X1092*VLOOKUP(AG1092,【参考】数式用4!$EY$3:$GF$106,MATCH(N1092,【参考】数式用4!$EY$2:$GF$2,0))),"")</f>
        <v/>
      </c>
      <c r="AD1092" s="462" t="str">
        <f t="shared" si="32"/>
        <v/>
      </c>
      <c r="AE1092" s="420" t="str">
        <f t="shared" si="33"/>
        <v/>
      </c>
      <c r="AF1092" s="333" t="str">
        <f>IF(O1092="","",'別紙様式3-2（４・５月）'!O1094&amp;'別紙様式3-2（４・５月）'!P1094&amp;'別紙様式3-2（４・５月）'!Q1094&amp;"から"&amp;O1092)</f>
        <v/>
      </c>
      <c r="AG1092" s="333" t="str">
        <f>IF(OR(W1092="",W1092="―"),"",'別紙様式3-2（４・５月）'!O1094&amp;'別紙様式3-2（４・５月）'!P1094&amp;'別紙様式3-2（４・５月）'!Q1094&amp;"から"&amp;W1092)</f>
        <v/>
      </c>
      <c r="AH1092" s="306"/>
      <c r="AI1092" s="306"/>
      <c r="AJ1092" s="306"/>
      <c r="AK1092" s="306"/>
      <c r="AL1092" s="306"/>
      <c r="AM1092" s="306"/>
      <c r="AN1092" s="306"/>
      <c r="AO1092" s="306"/>
    </row>
    <row r="1093" spans="1:41" customFormat="1" ht="25" customHeight="1">
      <c r="A1093" s="334">
        <v>1070</v>
      </c>
      <c r="B1093" s="909" t="str">
        <f>IF(基本情報入力シート!C1132="","",基本情報入力シート!C1132)</f>
        <v/>
      </c>
      <c r="C1093" s="909"/>
      <c r="D1093" s="909"/>
      <c r="E1093" s="909"/>
      <c r="F1093" s="909"/>
      <c r="G1093" s="909"/>
      <c r="H1093" s="909"/>
      <c r="I1093" s="909"/>
      <c r="J1093" s="325" t="str">
        <f>IF(基本情報入力シート!M1132="","",基本情報入力シート!M1132)</f>
        <v/>
      </c>
      <c r="K1093" s="325" t="str">
        <f>IF(基本情報入力シート!R1132="","",基本情報入力シート!R1132)</f>
        <v/>
      </c>
      <c r="L1093" s="325" t="str">
        <f>IF(基本情報入力シート!W1132="","",基本情報入力シート!W1132)</f>
        <v/>
      </c>
      <c r="M1093" s="335" t="str">
        <f>IF(基本情報入力シート!X1132="","",基本情報入力シート!X1132)</f>
        <v/>
      </c>
      <c r="N1093" s="339" t="str">
        <f>IF(基本情報入力シート!Y1132="","",基本情報入力シート!Y1132)</f>
        <v/>
      </c>
      <c r="O1093" s="44"/>
      <c r="P1093" s="1011"/>
      <c r="Q1093" s="1011"/>
      <c r="R1093" s="475" t="str">
        <f>IFERROR(IF(OR('別紙様式3-2（４・５月）'!Z1095="ベア加算",'別紙様式3-2（４・５月）'!R1095=""),"",P1093*VLOOKUP(N1093,【参考】数式用!$AD$2:$AH$37,MATCH(O1093,【参考】数式用!$K$4:$N$4,0)+1,0)),"")</f>
        <v/>
      </c>
      <c r="S1093" s="54"/>
      <c r="T1093" s="1011"/>
      <c r="U1093" s="1011"/>
      <c r="V1093" s="483" t="str">
        <f>IFERROR(IF(AND('別紙様式3-2（４・５月）'!O1095="",O1093&lt;&gt;""),P1093,P1093*VLOOKUP(AF1093,【参考】数式用4!$EY$3:$GF$106,MATCH(N1093,【参考】数式用4!$EY$2:$GF$2,0))),"")</f>
        <v/>
      </c>
      <c r="W1093" s="44"/>
      <c r="X1093" s="464"/>
      <c r="Y1093" s="992" t="str">
        <f>IFERROR(IF(OR('別紙様式3-2（４・５月）'!R1095="",'別紙様式3-2（４・５月）'!Z1095="ベア加算"),"",X1093*VLOOKUP(N1093,【参考】数式用!$AD$2:$AH$37,MATCH(W1093,【参考】数式用!$K$4:$N$4,0)+1,0)),"")</f>
        <v/>
      </c>
      <c r="Z1093" s="992"/>
      <c r="AA1093" s="54"/>
      <c r="AB1093" s="464"/>
      <c r="AC1093" s="340" t="str">
        <f>IFERROR(IF(AND('別紙様式3-2（４・５月）'!O1095="",W1093&lt;&gt;"",W1093&lt;&gt;"―"),X1093,X1093*VLOOKUP(AG1093,【参考】数式用4!$EY$3:$GF$106,MATCH(N1093,【参考】数式用4!$EY$2:$GF$2,0))),"")</f>
        <v/>
      </c>
      <c r="AD1093" s="462" t="str">
        <f t="shared" si="32"/>
        <v/>
      </c>
      <c r="AE1093" s="420" t="str">
        <f t="shared" si="33"/>
        <v/>
      </c>
      <c r="AF1093" s="333" t="str">
        <f>IF(O1093="","",'別紙様式3-2（４・５月）'!O1095&amp;'別紙様式3-2（４・５月）'!P1095&amp;'別紙様式3-2（４・５月）'!Q1095&amp;"から"&amp;O1093)</f>
        <v/>
      </c>
      <c r="AG1093" s="333" t="str">
        <f>IF(OR(W1093="",W1093="―"),"",'別紙様式3-2（４・５月）'!O1095&amp;'別紙様式3-2（４・５月）'!P1095&amp;'別紙様式3-2（４・５月）'!Q1095&amp;"から"&amp;W1093)</f>
        <v/>
      </c>
      <c r="AH1093" s="306"/>
      <c r="AI1093" s="306"/>
      <c r="AJ1093" s="306"/>
      <c r="AK1093" s="306"/>
      <c r="AL1093" s="306"/>
      <c r="AM1093" s="306"/>
      <c r="AN1093" s="306"/>
      <c r="AO1093" s="306"/>
    </row>
    <row r="1094" spans="1:41" customFormat="1" ht="25" customHeight="1">
      <c r="A1094" s="334">
        <v>1071</v>
      </c>
      <c r="B1094" s="909" t="str">
        <f>IF(基本情報入力シート!C1133="","",基本情報入力シート!C1133)</f>
        <v/>
      </c>
      <c r="C1094" s="909"/>
      <c r="D1094" s="909"/>
      <c r="E1094" s="909"/>
      <c r="F1094" s="909"/>
      <c r="G1094" s="909"/>
      <c r="H1094" s="909"/>
      <c r="I1094" s="909"/>
      <c r="J1094" s="325" t="str">
        <f>IF(基本情報入力シート!M1133="","",基本情報入力シート!M1133)</f>
        <v/>
      </c>
      <c r="K1094" s="325" t="str">
        <f>IF(基本情報入力シート!R1133="","",基本情報入力シート!R1133)</f>
        <v/>
      </c>
      <c r="L1094" s="325" t="str">
        <f>IF(基本情報入力シート!W1133="","",基本情報入力シート!W1133)</f>
        <v/>
      </c>
      <c r="M1094" s="335" t="str">
        <f>IF(基本情報入力シート!X1133="","",基本情報入力シート!X1133)</f>
        <v/>
      </c>
      <c r="N1094" s="339" t="str">
        <f>IF(基本情報入力シート!Y1133="","",基本情報入力シート!Y1133)</f>
        <v/>
      </c>
      <c r="O1094" s="44"/>
      <c r="P1094" s="1011"/>
      <c r="Q1094" s="1011"/>
      <c r="R1094" s="475" t="str">
        <f>IFERROR(IF(OR('別紙様式3-2（４・５月）'!Z1096="ベア加算",'別紙様式3-2（４・５月）'!R1096=""),"",P1094*VLOOKUP(N1094,【参考】数式用!$AD$2:$AH$37,MATCH(O1094,【参考】数式用!$K$4:$N$4,0)+1,0)),"")</f>
        <v/>
      </c>
      <c r="S1094" s="54"/>
      <c r="T1094" s="1011"/>
      <c r="U1094" s="1011"/>
      <c r="V1094" s="483" t="str">
        <f>IFERROR(IF(AND('別紙様式3-2（４・５月）'!O1096="",O1094&lt;&gt;""),P1094,P1094*VLOOKUP(AF1094,【参考】数式用4!$EY$3:$GF$106,MATCH(N1094,【参考】数式用4!$EY$2:$GF$2,0))),"")</f>
        <v/>
      </c>
      <c r="W1094" s="44"/>
      <c r="X1094" s="464"/>
      <c r="Y1094" s="992" t="str">
        <f>IFERROR(IF(OR('別紙様式3-2（４・５月）'!R1096="",'別紙様式3-2（４・５月）'!Z1096="ベア加算"),"",X1094*VLOOKUP(N1094,【参考】数式用!$AD$2:$AH$37,MATCH(W1094,【参考】数式用!$K$4:$N$4,0)+1,0)),"")</f>
        <v/>
      </c>
      <c r="Z1094" s="992"/>
      <c r="AA1094" s="54"/>
      <c r="AB1094" s="464"/>
      <c r="AC1094" s="340" t="str">
        <f>IFERROR(IF(AND('別紙様式3-2（４・５月）'!O1096="",W1094&lt;&gt;"",W1094&lt;&gt;"―"),X1094,X1094*VLOOKUP(AG1094,【参考】数式用4!$EY$3:$GF$106,MATCH(N1094,【参考】数式用4!$EY$2:$GF$2,0))),"")</f>
        <v/>
      </c>
      <c r="AD1094" s="462" t="str">
        <f t="shared" si="32"/>
        <v/>
      </c>
      <c r="AE1094" s="420" t="str">
        <f t="shared" si="33"/>
        <v/>
      </c>
      <c r="AF1094" s="333" t="str">
        <f>IF(O1094="","",'別紙様式3-2（４・５月）'!O1096&amp;'別紙様式3-2（４・５月）'!P1096&amp;'別紙様式3-2（４・５月）'!Q1096&amp;"から"&amp;O1094)</f>
        <v/>
      </c>
      <c r="AG1094" s="333" t="str">
        <f>IF(OR(W1094="",W1094="―"),"",'別紙様式3-2（４・５月）'!O1096&amp;'別紙様式3-2（４・５月）'!P1096&amp;'別紙様式3-2（４・５月）'!Q1096&amp;"から"&amp;W1094)</f>
        <v/>
      </c>
      <c r="AH1094" s="306"/>
      <c r="AI1094" s="306"/>
      <c r="AJ1094" s="306"/>
      <c r="AK1094" s="306"/>
      <c r="AL1094" s="306"/>
      <c r="AM1094" s="306"/>
      <c r="AN1094" s="306"/>
      <c r="AO1094" s="306"/>
    </row>
    <row r="1095" spans="1:41" customFormat="1" ht="25" customHeight="1">
      <c r="A1095" s="334">
        <v>1072</v>
      </c>
      <c r="B1095" s="909" t="str">
        <f>IF(基本情報入力シート!C1134="","",基本情報入力シート!C1134)</f>
        <v/>
      </c>
      <c r="C1095" s="909"/>
      <c r="D1095" s="909"/>
      <c r="E1095" s="909"/>
      <c r="F1095" s="909"/>
      <c r="G1095" s="909"/>
      <c r="H1095" s="909"/>
      <c r="I1095" s="909"/>
      <c r="J1095" s="325" t="str">
        <f>IF(基本情報入力シート!M1134="","",基本情報入力シート!M1134)</f>
        <v/>
      </c>
      <c r="K1095" s="325" t="str">
        <f>IF(基本情報入力シート!R1134="","",基本情報入力シート!R1134)</f>
        <v/>
      </c>
      <c r="L1095" s="325" t="str">
        <f>IF(基本情報入力シート!W1134="","",基本情報入力シート!W1134)</f>
        <v/>
      </c>
      <c r="M1095" s="335" t="str">
        <f>IF(基本情報入力シート!X1134="","",基本情報入力シート!X1134)</f>
        <v/>
      </c>
      <c r="N1095" s="339" t="str">
        <f>IF(基本情報入力シート!Y1134="","",基本情報入力シート!Y1134)</f>
        <v/>
      </c>
      <c r="O1095" s="44"/>
      <c r="P1095" s="1011"/>
      <c r="Q1095" s="1011"/>
      <c r="R1095" s="475" t="str">
        <f>IFERROR(IF(OR('別紙様式3-2（４・５月）'!Z1097="ベア加算",'別紙様式3-2（４・５月）'!R1097=""),"",P1095*VLOOKUP(N1095,【参考】数式用!$AD$2:$AH$37,MATCH(O1095,【参考】数式用!$K$4:$N$4,0)+1,0)),"")</f>
        <v/>
      </c>
      <c r="S1095" s="54"/>
      <c r="T1095" s="1011"/>
      <c r="U1095" s="1011"/>
      <c r="V1095" s="483" t="str">
        <f>IFERROR(IF(AND('別紙様式3-2（４・５月）'!O1097="",O1095&lt;&gt;""),P1095,P1095*VLOOKUP(AF1095,【参考】数式用4!$EY$3:$GF$106,MATCH(N1095,【参考】数式用4!$EY$2:$GF$2,0))),"")</f>
        <v/>
      </c>
      <c r="W1095" s="44"/>
      <c r="X1095" s="464"/>
      <c r="Y1095" s="992" t="str">
        <f>IFERROR(IF(OR('別紙様式3-2（４・５月）'!R1097="",'別紙様式3-2（４・５月）'!Z1097="ベア加算"),"",X1095*VLOOKUP(N1095,【参考】数式用!$AD$2:$AH$37,MATCH(W1095,【参考】数式用!$K$4:$N$4,0)+1,0)),"")</f>
        <v/>
      </c>
      <c r="Z1095" s="992"/>
      <c r="AA1095" s="54"/>
      <c r="AB1095" s="464"/>
      <c r="AC1095" s="340" t="str">
        <f>IFERROR(IF(AND('別紙様式3-2（４・５月）'!O1097="",W1095&lt;&gt;"",W1095&lt;&gt;"―"),X1095,X1095*VLOOKUP(AG1095,【参考】数式用4!$EY$3:$GF$106,MATCH(N1095,【参考】数式用4!$EY$2:$GF$2,0))),"")</f>
        <v/>
      </c>
      <c r="AD1095" s="462" t="str">
        <f t="shared" si="32"/>
        <v/>
      </c>
      <c r="AE1095" s="420" t="str">
        <f t="shared" si="33"/>
        <v/>
      </c>
      <c r="AF1095" s="333" t="str">
        <f>IF(O1095="","",'別紙様式3-2（４・５月）'!O1097&amp;'別紙様式3-2（４・５月）'!P1097&amp;'別紙様式3-2（４・５月）'!Q1097&amp;"から"&amp;O1095)</f>
        <v/>
      </c>
      <c r="AG1095" s="333" t="str">
        <f>IF(OR(W1095="",W1095="―"),"",'別紙様式3-2（４・５月）'!O1097&amp;'別紙様式3-2（４・５月）'!P1097&amp;'別紙様式3-2（４・５月）'!Q1097&amp;"から"&amp;W1095)</f>
        <v/>
      </c>
      <c r="AH1095" s="306"/>
      <c r="AI1095" s="306"/>
      <c r="AJ1095" s="306"/>
      <c r="AK1095" s="306"/>
      <c r="AL1095" s="306"/>
      <c r="AM1095" s="306"/>
      <c r="AN1095" s="306"/>
      <c r="AO1095" s="306"/>
    </row>
    <row r="1096" spans="1:41" customFormat="1" ht="25" customHeight="1">
      <c r="A1096" s="334">
        <v>1073</v>
      </c>
      <c r="B1096" s="909" t="str">
        <f>IF(基本情報入力シート!C1135="","",基本情報入力シート!C1135)</f>
        <v/>
      </c>
      <c r="C1096" s="909"/>
      <c r="D1096" s="909"/>
      <c r="E1096" s="909"/>
      <c r="F1096" s="909"/>
      <c r="G1096" s="909"/>
      <c r="H1096" s="909"/>
      <c r="I1096" s="909"/>
      <c r="J1096" s="325" t="str">
        <f>IF(基本情報入力シート!M1135="","",基本情報入力シート!M1135)</f>
        <v/>
      </c>
      <c r="K1096" s="325" t="str">
        <f>IF(基本情報入力シート!R1135="","",基本情報入力シート!R1135)</f>
        <v/>
      </c>
      <c r="L1096" s="325" t="str">
        <f>IF(基本情報入力シート!W1135="","",基本情報入力シート!W1135)</f>
        <v/>
      </c>
      <c r="M1096" s="335" t="str">
        <f>IF(基本情報入力シート!X1135="","",基本情報入力シート!X1135)</f>
        <v/>
      </c>
      <c r="N1096" s="339" t="str">
        <f>IF(基本情報入力シート!Y1135="","",基本情報入力シート!Y1135)</f>
        <v/>
      </c>
      <c r="O1096" s="44"/>
      <c r="P1096" s="1011"/>
      <c r="Q1096" s="1011"/>
      <c r="R1096" s="475" t="str">
        <f>IFERROR(IF(OR('別紙様式3-2（４・５月）'!Z1098="ベア加算",'別紙様式3-2（４・５月）'!R1098=""),"",P1096*VLOOKUP(N1096,【参考】数式用!$AD$2:$AH$37,MATCH(O1096,【参考】数式用!$K$4:$N$4,0)+1,0)),"")</f>
        <v/>
      </c>
      <c r="S1096" s="54"/>
      <c r="T1096" s="1011"/>
      <c r="U1096" s="1011"/>
      <c r="V1096" s="483" t="str">
        <f>IFERROR(IF(AND('別紙様式3-2（４・５月）'!O1098="",O1096&lt;&gt;""),P1096,P1096*VLOOKUP(AF1096,【参考】数式用4!$EY$3:$GF$106,MATCH(N1096,【参考】数式用4!$EY$2:$GF$2,0))),"")</f>
        <v/>
      </c>
      <c r="W1096" s="44"/>
      <c r="X1096" s="464"/>
      <c r="Y1096" s="992" t="str">
        <f>IFERROR(IF(OR('別紙様式3-2（４・５月）'!R1098="",'別紙様式3-2（４・５月）'!Z1098="ベア加算"),"",X1096*VLOOKUP(N1096,【参考】数式用!$AD$2:$AH$37,MATCH(W1096,【参考】数式用!$K$4:$N$4,0)+1,0)),"")</f>
        <v/>
      </c>
      <c r="Z1096" s="992"/>
      <c r="AA1096" s="54"/>
      <c r="AB1096" s="464"/>
      <c r="AC1096" s="340" t="str">
        <f>IFERROR(IF(AND('別紙様式3-2（４・５月）'!O1098="",W1096&lt;&gt;"",W1096&lt;&gt;"―"),X1096,X1096*VLOOKUP(AG1096,【参考】数式用4!$EY$3:$GF$106,MATCH(N1096,【参考】数式用4!$EY$2:$GF$2,0))),"")</f>
        <v/>
      </c>
      <c r="AD1096" s="462" t="str">
        <f t="shared" si="32"/>
        <v/>
      </c>
      <c r="AE1096" s="420" t="str">
        <f t="shared" si="33"/>
        <v/>
      </c>
      <c r="AF1096" s="333" t="str">
        <f>IF(O1096="","",'別紙様式3-2（４・５月）'!O1098&amp;'別紙様式3-2（４・５月）'!P1098&amp;'別紙様式3-2（４・５月）'!Q1098&amp;"から"&amp;O1096)</f>
        <v/>
      </c>
      <c r="AG1096" s="333" t="str">
        <f>IF(OR(W1096="",W1096="―"),"",'別紙様式3-2（４・５月）'!O1098&amp;'別紙様式3-2（４・５月）'!P1098&amp;'別紙様式3-2（４・５月）'!Q1098&amp;"から"&amp;W1096)</f>
        <v/>
      </c>
      <c r="AH1096" s="306"/>
      <c r="AI1096" s="306"/>
      <c r="AJ1096" s="306"/>
      <c r="AK1096" s="306"/>
      <c r="AL1096" s="306"/>
      <c r="AM1096" s="306"/>
      <c r="AN1096" s="306"/>
      <c r="AO1096" s="306"/>
    </row>
    <row r="1097" spans="1:41" customFormat="1" ht="25" customHeight="1">
      <c r="A1097" s="334">
        <v>1074</v>
      </c>
      <c r="B1097" s="909" t="str">
        <f>IF(基本情報入力シート!C1136="","",基本情報入力シート!C1136)</f>
        <v/>
      </c>
      <c r="C1097" s="909"/>
      <c r="D1097" s="909"/>
      <c r="E1097" s="909"/>
      <c r="F1097" s="909"/>
      <c r="G1097" s="909"/>
      <c r="H1097" s="909"/>
      <c r="I1097" s="909"/>
      <c r="J1097" s="325" t="str">
        <f>IF(基本情報入力シート!M1136="","",基本情報入力シート!M1136)</f>
        <v/>
      </c>
      <c r="K1097" s="325" t="str">
        <f>IF(基本情報入力シート!R1136="","",基本情報入力シート!R1136)</f>
        <v/>
      </c>
      <c r="L1097" s="325" t="str">
        <f>IF(基本情報入力シート!W1136="","",基本情報入力シート!W1136)</f>
        <v/>
      </c>
      <c r="M1097" s="335" t="str">
        <f>IF(基本情報入力シート!X1136="","",基本情報入力シート!X1136)</f>
        <v/>
      </c>
      <c r="N1097" s="339" t="str">
        <f>IF(基本情報入力シート!Y1136="","",基本情報入力シート!Y1136)</f>
        <v/>
      </c>
      <c r="O1097" s="44"/>
      <c r="P1097" s="1011"/>
      <c r="Q1097" s="1011"/>
      <c r="R1097" s="475" t="str">
        <f>IFERROR(IF(OR('別紙様式3-2（４・５月）'!Z1099="ベア加算",'別紙様式3-2（４・５月）'!R1099=""),"",P1097*VLOOKUP(N1097,【参考】数式用!$AD$2:$AH$37,MATCH(O1097,【参考】数式用!$K$4:$N$4,0)+1,0)),"")</f>
        <v/>
      </c>
      <c r="S1097" s="54"/>
      <c r="T1097" s="1011"/>
      <c r="U1097" s="1011"/>
      <c r="V1097" s="483" t="str">
        <f>IFERROR(IF(AND('別紙様式3-2（４・５月）'!O1099="",O1097&lt;&gt;""),P1097,P1097*VLOOKUP(AF1097,【参考】数式用4!$EY$3:$GF$106,MATCH(N1097,【参考】数式用4!$EY$2:$GF$2,0))),"")</f>
        <v/>
      </c>
      <c r="W1097" s="44"/>
      <c r="X1097" s="464"/>
      <c r="Y1097" s="992" t="str">
        <f>IFERROR(IF(OR('別紙様式3-2（４・５月）'!R1099="",'別紙様式3-2（４・５月）'!Z1099="ベア加算"),"",X1097*VLOOKUP(N1097,【参考】数式用!$AD$2:$AH$37,MATCH(W1097,【参考】数式用!$K$4:$N$4,0)+1,0)),"")</f>
        <v/>
      </c>
      <c r="Z1097" s="992"/>
      <c r="AA1097" s="54"/>
      <c r="AB1097" s="464"/>
      <c r="AC1097" s="340" t="str">
        <f>IFERROR(IF(AND('別紙様式3-2（４・５月）'!O1099="",W1097&lt;&gt;"",W1097&lt;&gt;"―"),X1097,X1097*VLOOKUP(AG1097,【参考】数式用4!$EY$3:$GF$106,MATCH(N1097,【参考】数式用4!$EY$2:$GF$2,0))),"")</f>
        <v/>
      </c>
      <c r="AD1097" s="462" t="str">
        <f t="shared" si="32"/>
        <v/>
      </c>
      <c r="AE1097" s="420" t="str">
        <f t="shared" si="33"/>
        <v/>
      </c>
      <c r="AF1097" s="333" t="str">
        <f>IF(O1097="","",'別紙様式3-2（４・５月）'!O1099&amp;'別紙様式3-2（４・５月）'!P1099&amp;'別紙様式3-2（４・５月）'!Q1099&amp;"から"&amp;O1097)</f>
        <v/>
      </c>
      <c r="AG1097" s="333" t="str">
        <f>IF(OR(W1097="",W1097="―"),"",'別紙様式3-2（４・５月）'!O1099&amp;'別紙様式3-2（４・５月）'!P1099&amp;'別紙様式3-2（４・５月）'!Q1099&amp;"から"&amp;W1097)</f>
        <v/>
      </c>
      <c r="AH1097" s="306"/>
      <c r="AI1097" s="306"/>
      <c r="AJ1097" s="306"/>
      <c r="AK1097" s="306"/>
      <c r="AL1097" s="306"/>
      <c r="AM1097" s="306"/>
      <c r="AN1097" s="306"/>
      <c r="AO1097" s="306"/>
    </row>
    <row r="1098" spans="1:41" customFormat="1" ht="25" customHeight="1">
      <c r="A1098" s="334">
        <v>1075</v>
      </c>
      <c r="B1098" s="909" t="str">
        <f>IF(基本情報入力シート!C1137="","",基本情報入力シート!C1137)</f>
        <v/>
      </c>
      <c r="C1098" s="909"/>
      <c r="D1098" s="909"/>
      <c r="E1098" s="909"/>
      <c r="F1098" s="909"/>
      <c r="G1098" s="909"/>
      <c r="H1098" s="909"/>
      <c r="I1098" s="909"/>
      <c r="J1098" s="325" t="str">
        <f>IF(基本情報入力シート!M1137="","",基本情報入力シート!M1137)</f>
        <v/>
      </c>
      <c r="K1098" s="325" t="str">
        <f>IF(基本情報入力シート!R1137="","",基本情報入力シート!R1137)</f>
        <v/>
      </c>
      <c r="L1098" s="325" t="str">
        <f>IF(基本情報入力シート!W1137="","",基本情報入力シート!W1137)</f>
        <v/>
      </c>
      <c r="M1098" s="335" t="str">
        <f>IF(基本情報入力シート!X1137="","",基本情報入力シート!X1137)</f>
        <v/>
      </c>
      <c r="N1098" s="339" t="str">
        <f>IF(基本情報入力シート!Y1137="","",基本情報入力シート!Y1137)</f>
        <v/>
      </c>
      <c r="O1098" s="44"/>
      <c r="P1098" s="1011"/>
      <c r="Q1098" s="1011"/>
      <c r="R1098" s="475" t="str">
        <f>IFERROR(IF(OR('別紙様式3-2（４・５月）'!Z1100="ベア加算",'別紙様式3-2（４・５月）'!R1100=""),"",P1098*VLOOKUP(N1098,【参考】数式用!$AD$2:$AH$37,MATCH(O1098,【参考】数式用!$K$4:$N$4,0)+1,0)),"")</f>
        <v/>
      </c>
      <c r="S1098" s="54"/>
      <c r="T1098" s="1011"/>
      <c r="U1098" s="1011"/>
      <c r="V1098" s="483" t="str">
        <f>IFERROR(IF(AND('別紙様式3-2（４・５月）'!O1100="",O1098&lt;&gt;""),P1098,P1098*VLOOKUP(AF1098,【参考】数式用4!$EY$3:$GF$106,MATCH(N1098,【参考】数式用4!$EY$2:$GF$2,0))),"")</f>
        <v/>
      </c>
      <c r="W1098" s="44"/>
      <c r="X1098" s="464"/>
      <c r="Y1098" s="992" t="str">
        <f>IFERROR(IF(OR('別紙様式3-2（４・５月）'!R1100="",'別紙様式3-2（４・５月）'!Z1100="ベア加算"),"",X1098*VLOOKUP(N1098,【参考】数式用!$AD$2:$AH$37,MATCH(W1098,【参考】数式用!$K$4:$N$4,0)+1,0)),"")</f>
        <v/>
      </c>
      <c r="Z1098" s="992"/>
      <c r="AA1098" s="54"/>
      <c r="AB1098" s="464"/>
      <c r="AC1098" s="340" t="str">
        <f>IFERROR(IF(AND('別紙様式3-2（４・５月）'!O1100="",W1098&lt;&gt;"",W1098&lt;&gt;"―"),X1098,X1098*VLOOKUP(AG1098,【参考】数式用4!$EY$3:$GF$106,MATCH(N1098,【参考】数式用4!$EY$2:$GF$2,0))),"")</f>
        <v/>
      </c>
      <c r="AD1098" s="462" t="str">
        <f t="shared" si="32"/>
        <v/>
      </c>
      <c r="AE1098" s="420" t="str">
        <f t="shared" si="33"/>
        <v/>
      </c>
      <c r="AF1098" s="333" t="str">
        <f>IF(O1098="","",'別紙様式3-2（４・５月）'!O1100&amp;'別紙様式3-2（４・５月）'!P1100&amp;'別紙様式3-2（４・５月）'!Q1100&amp;"から"&amp;O1098)</f>
        <v/>
      </c>
      <c r="AG1098" s="333" t="str">
        <f>IF(OR(W1098="",W1098="―"),"",'別紙様式3-2（４・５月）'!O1100&amp;'別紙様式3-2（４・５月）'!P1100&amp;'別紙様式3-2（４・５月）'!Q1100&amp;"から"&amp;W1098)</f>
        <v/>
      </c>
      <c r="AH1098" s="306"/>
      <c r="AI1098" s="306"/>
      <c r="AJ1098" s="306"/>
      <c r="AK1098" s="306"/>
      <c r="AL1098" s="306"/>
      <c r="AM1098" s="306"/>
      <c r="AN1098" s="306"/>
      <c r="AO1098" s="306"/>
    </row>
    <row r="1099" spans="1:41" customFormat="1" ht="25" customHeight="1">
      <c r="A1099" s="334">
        <v>1076</v>
      </c>
      <c r="B1099" s="909" t="str">
        <f>IF(基本情報入力シート!C1138="","",基本情報入力シート!C1138)</f>
        <v/>
      </c>
      <c r="C1099" s="909"/>
      <c r="D1099" s="909"/>
      <c r="E1099" s="909"/>
      <c r="F1099" s="909"/>
      <c r="G1099" s="909"/>
      <c r="H1099" s="909"/>
      <c r="I1099" s="909"/>
      <c r="J1099" s="325" t="str">
        <f>IF(基本情報入力シート!M1138="","",基本情報入力シート!M1138)</f>
        <v/>
      </c>
      <c r="K1099" s="325" t="str">
        <f>IF(基本情報入力シート!R1138="","",基本情報入力シート!R1138)</f>
        <v/>
      </c>
      <c r="L1099" s="325" t="str">
        <f>IF(基本情報入力シート!W1138="","",基本情報入力シート!W1138)</f>
        <v/>
      </c>
      <c r="M1099" s="335" t="str">
        <f>IF(基本情報入力シート!X1138="","",基本情報入力シート!X1138)</f>
        <v/>
      </c>
      <c r="N1099" s="339" t="str">
        <f>IF(基本情報入力シート!Y1138="","",基本情報入力シート!Y1138)</f>
        <v/>
      </c>
      <c r="O1099" s="44"/>
      <c r="P1099" s="1011"/>
      <c r="Q1099" s="1011"/>
      <c r="R1099" s="475" t="str">
        <f>IFERROR(IF(OR('別紙様式3-2（４・５月）'!Z1101="ベア加算",'別紙様式3-2（４・５月）'!R1101=""),"",P1099*VLOOKUP(N1099,【参考】数式用!$AD$2:$AH$37,MATCH(O1099,【参考】数式用!$K$4:$N$4,0)+1,0)),"")</f>
        <v/>
      </c>
      <c r="S1099" s="54"/>
      <c r="T1099" s="1011"/>
      <c r="U1099" s="1011"/>
      <c r="V1099" s="483" t="str">
        <f>IFERROR(IF(AND('別紙様式3-2（４・５月）'!O1101="",O1099&lt;&gt;""),P1099,P1099*VLOOKUP(AF1099,【参考】数式用4!$EY$3:$GF$106,MATCH(N1099,【参考】数式用4!$EY$2:$GF$2,0))),"")</f>
        <v/>
      </c>
      <c r="W1099" s="44"/>
      <c r="X1099" s="464"/>
      <c r="Y1099" s="992" t="str">
        <f>IFERROR(IF(OR('別紙様式3-2（４・５月）'!R1101="",'別紙様式3-2（４・５月）'!Z1101="ベア加算"),"",X1099*VLOOKUP(N1099,【参考】数式用!$AD$2:$AH$37,MATCH(W1099,【参考】数式用!$K$4:$N$4,0)+1,0)),"")</f>
        <v/>
      </c>
      <c r="Z1099" s="992"/>
      <c r="AA1099" s="54"/>
      <c r="AB1099" s="464"/>
      <c r="AC1099" s="340" t="str">
        <f>IFERROR(IF(AND('別紙様式3-2（４・５月）'!O1101="",W1099&lt;&gt;"",W1099&lt;&gt;"―"),X1099,X1099*VLOOKUP(AG1099,【参考】数式用4!$EY$3:$GF$106,MATCH(N1099,【参考】数式用4!$EY$2:$GF$2,0))),"")</f>
        <v/>
      </c>
      <c r="AD1099" s="462" t="str">
        <f t="shared" si="32"/>
        <v/>
      </c>
      <c r="AE1099" s="420" t="str">
        <f t="shared" si="33"/>
        <v/>
      </c>
      <c r="AF1099" s="333" t="str">
        <f>IF(O1099="","",'別紙様式3-2（４・５月）'!O1101&amp;'別紙様式3-2（４・５月）'!P1101&amp;'別紙様式3-2（４・５月）'!Q1101&amp;"から"&amp;O1099)</f>
        <v/>
      </c>
      <c r="AG1099" s="333" t="str">
        <f>IF(OR(W1099="",W1099="―"),"",'別紙様式3-2（４・５月）'!O1101&amp;'別紙様式3-2（４・５月）'!P1101&amp;'別紙様式3-2（４・５月）'!Q1101&amp;"から"&amp;W1099)</f>
        <v/>
      </c>
      <c r="AH1099" s="306"/>
      <c r="AI1099" s="306"/>
      <c r="AJ1099" s="306"/>
      <c r="AK1099" s="306"/>
      <c r="AL1099" s="306"/>
      <c r="AM1099" s="306"/>
      <c r="AN1099" s="306"/>
      <c r="AO1099" s="306"/>
    </row>
    <row r="1100" spans="1:41" customFormat="1" ht="25" customHeight="1">
      <c r="A1100" s="334">
        <v>1077</v>
      </c>
      <c r="B1100" s="909" t="str">
        <f>IF(基本情報入力シート!C1139="","",基本情報入力シート!C1139)</f>
        <v/>
      </c>
      <c r="C1100" s="909"/>
      <c r="D1100" s="909"/>
      <c r="E1100" s="909"/>
      <c r="F1100" s="909"/>
      <c r="G1100" s="909"/>
      <c r="H1100" s="909"/>
      <c r="I1100" s="909"/>
      <c r="J1100" s="325" t="str">
        <f>IF(基本情報入力シート!M1139="","",基本情報入力シート!M1139)</f>
        <v/>
      </c>
      <c r="K1100" s="325" t="str">
        <f>IF(基本情報入力シート!R1139="","",基本情報入力シート!R1139)</f>
        <v/>
      </c>
      <c r="L1100" s="325" t="str">
        <f>IF(基本情報入力シート!W1139="","",基本情報入力シート!W1139)</f>
        <v/>
      </c>
      <c r="M1100" s="335" t="str">
        <f>IF(基本情報入力シート!X1139="","",基本情報入力シート!X1139)</f>
        <v/>
      </c>
      <c r="N1100" s="339" t="str">
        <f>IF(基本情報入力シート!Y1139="","",基本情報入力シート!Y1139)</f>
        <v/>
      </c>
      <c r="O1100" s="44"/>
      <c r="P1100" s="1011"/>
      <c r="Q1100" s="1011"/>
      <c r="R1100" s="475" t="str">
        <f>IFERROR(IF(OR('別紙様式3-2（４・５月）'!Z1102="ベア加算",'別紙様式3-2（４・５月）'!R1102=""),"",P1100*VLOOKUP(N1100,【参考】数式用!$AD$2:$AH$37,MATCH(O1100,【参考】数式用!$K$4:$N$4,0)+1,0)),"")</f>
        <v/>
      </c>
      <c r="S1100" s="54"/>
      <c r="T1100" s="1011"/>
      <c r="U1100" s="1011"/>
      <c r="V1100" s="483" t="str">
        <f>IFERROR(IF(AND('別紙様式3-2（４・５月）'!O1102="",O1100&lt;&gt;""),P1100,P1100*VLOOKUP(AF1100,【参考】数式用4!$EY$3:$GF$106,MATCH(N1100,【参考】数式用4!$EY$2:$GF$2,0))),"")</f>
        <v/>
      </c>
      <c r="W1100" s="44"/>
      <c r="X1100" s="464"/>
      <c r="Y1100" s="992" t="str">
        <f>IFERROR(IF(OR('別紙様式3-2（４・５月）'!R1102="",'別紙様式3-2（４・５月）'!Z1102="ベア加算"),"",X1100*VLOOKUP(N1100,【参考】数式用!$AD$2:$AH$37,MATCH(W1100,【参考】数式用!$K$4:$N$4,0)+1,0)),"")</f>
        <v/>
      </c>
      <c r="Z1100" s="992"/>
      <c r="AA1100" s="54"/>
      <c r="AB1100" s="464"/>
      <c r="AC1100" s="340" t="str">
        <f>IFERROR(IF(AND('別紙様式3-2（４・５月）'!O1102="",W1100&lt;&gt;"",W1100&lt;&gt;"―"),X1100,X1100*VLOOKUP(AG1100,【参考】数式用4!$EY$3:$GF$106,MATCH(N1100,【参考】数式用4!$EY$2:$GF$2,0))),"")</f>
        <v/>
      </c>
      <c r="AD1100" s="462" t="str">
        <f t="shared" si="32"/>
        <v/>
      </c>
      <c r="AE1100" s="420" t="str">
        <f t="shared" si="33"/>
        <v/>
      </c>
      <c r="AF1100" s="333" t="str">
        <f>IF(O1100="","",'別紙様式3-2（４・５月）'!O1102&amp;'別紙様式3-2（４・５月）'!P1102&amp;'別紙様式3-2（４・５月）'!Q1102&amp;"から"&amp;O1100)</f>
        <v/>
      </c>
      <c r="AG1100" s="333" t="str">
        <f>IF(OR(W1100="",W1100="―"),"",'別紙様式3-2（４・５月）'!O1102&amp;'別紙様式3-2（４・５月）'!P1102&amp;'別紙様式3-2（４・５月）'!Q1102&amp;"から"&amp;W1100)</f>
        <v/>
      </c>
      <c r="AH1100" s="306"/>
      <c r="AI1100" s="306"/>
      <c r="AJ1100" s="306"/>
      <c r="AK1100" s="306"/>
      <c r="AL1100" s="306"/>
      <c r="AM1100" s="306"/>
      <c r="AN1100" s="306"/>
      <c r="AO1100" s="306"/>
    </row>
    <row r="1101" spans="1:41" customFormat="1" ht="25" customHeight="1">
      <c r="A1101" s="334">
        <v>1078</v>
      </c>
      <c r="B1101" s="909" t="str">
        <f>IF(基本情報入力シート!C1140="","",基本情報入力シート!C1140)</f>
        <v/>
      </c>
      <c r="C1101" s="909"/>
      <c r="D1101" s="909"/>
      <c r="E1101" s="909"/>
      <c r="F1101" s="909"/>
      <c r="G1101" s="909"/>
      <c r="H1101" s="909"/>
      <c r="I1101" s="909"/>
      <c r="J1101" s="325" t="str">
        <f>IF(基本情報入力シート!M1140="","",基本情報入力シート!M1140)</f>
        <v/>
      </c>
      <c r="K1101" s="325" t="str">
        <f>IF(基本情報入力シート!R1140="","",基本情報入力シート!R1140)</f>
        <v/>
      </c>
      <c r="L1101" s="325" t="str">
        <f>IF(基本情報入力シート!W1140="","",基本情報入力シート!W1140)</f>
        <v/>
      </c>
      <c r="M1101" s="335" t="str">
        <f>IF(基本情報入力シート!X1140="","",基本情報入力シート!X1140)</f>
        <v/>
      </c>
      <c r="N1101" s="339" t="str">
        <f>IF(基本情報入力シート!Y1140="","",基本情報入力シート!Y1140)</f>
        <v/>
      </c>
      <c r="O1101" s="44"/>
      <c r="P1101" s="1011"/>
      <c r="Q1101" s="1011"/>
      <c r="R1101" s="475" t="str">
        <f>IFERROR(IF(OR('別紙様式3-2（４・５月）'!Z1103="ベア加算",'別紙様式3-2（４・５月）'!R1103=""),"",P1101*VLOOKUP(N1101,【参考】数式用!$AD$2:$AH$37,MATCH(O1101,【参考】数式用!$K$4:$N$4,0)+1,0)),"")</f>
        <v/>
      </c>
      <c r="S1101" s="54"/>
      <c r="T1101" s="1011"/>
      <c r="U1101" s="1011"/>
      <c r="V1101" s="483" t="str">
        <f>IFERROR(IF(AND('別紙様式3-2（４・５月）'!O1103="",O1101&lt;&gt;""),P1101,P1101*VLOOKUP(AF1101,【参考】数式用4!$EY$3:$GF$106,MATCH(N1101,【参考】数式用4!$EY$2:$GF$2,0))),"")</f>
        <v/>
      </c>
      <c r="W1101" s="44"/>
      <c r="X1101" s="464"/>
      <c r="Y1101" s="992" t="str">
        <f>IFERROR(IF(OR('別紙様式3-2（４・５月）'!R1103="",'別紙様式3-2（４・５月）'!Z1103="ベア加算"),"",X1101*VLOOKUP(N1101,【参考】数式用!$AD$2:$AH$37,MATCH(W1101,【参考】数式用!$K$4:$N$4,0)+1,0)),"")</f>
        <v/>
      </c>
      <c r="Z1101" s="992"/>
      <c r="AA1101" s="54"/>
      <c r="AB1101" s="464"/>
      <c r="AC1101" s="340" t="str">
        <f>IFERROR(IF(AND('別紙様式3-2（４・５月）'!O1103="",W1101&lt;&gt;"",W1101&lt;&gt;"―"),X1101,X1101*VLOOKUP(AG1101,【参考】数式用4!$EY$3:$GF$106,MATCH(N1101,【参考】数式用4!$EY$2:$GF$2,0))),"")</f>
        <v/>
      </c>
      <c r="AD1101" s="462" t="str">
        <f t="shared" si="32"/>
        <v/>
      </c>
      <c r="AE1101" s="420" t="str">
        <f t="shared" si="33"/>
        <v/>
      </c>
      <c r="AF1101" s="333" t="str">
        <f>IF(O1101="","",'別紙様式3-2（４・５月）'!O1103&amp;'別紙様式3-2（４・５月）'!P1103&amp;'別紙様式3-2（４・５月）'!Q1103&amp;"から"&amp;O1101)</f>
        <v/>
      </c>
      <c r="AG1101" s="333" t="str">
        <f>IF(OR(W1101="",W1101="―"),"",'別紙様式3-2（４・５月）'!O1103&amp;'別紙様式3-2（４・５月）'!P1103&amp;'別紙様式3-2（４・５月）'!Q1103&amp;"から"&amp;W1101)</f>
        <v/>
      </c>
      <c r="AH1101" s="306"/>
      <c r="AI1101" s="306"/>
      <c r="AJ1101" s="306"/>
      <c r="AK1101" s="306"/>
      <c r="AL1101" s="306"/>
      <c r="AM1101" s="306"/>
      <c r="AN1101" s="306"/>
      <c r="AO1101" s="306"/>
    </row>
    <row r="1102" spans="1:41" customFormat="1" ht="25" customHeight="1">
      <c r="A1102" s="334">
        <v>1079</v>
      </c>
      <c r="B1102" s="909" t="str">
        <f>IF(基本情報入力シート!C1141="","",基本情報入力シート!C1141)</f>
        <v/>
      </c>
      <c r="C1102" s="909"/>
      <c r="D1102" s="909"/>
      <c r="E1102" s="909"/>
      <c r="F1102" s="909"/>
      <c r="G1102" s="909"/>
      <c r="H1102" s="909"/>
      <c r="I1102" s="909"/>
      <c r="J1102" s="325" t="str">
        <f>IF(基本情報入力シート!M1141="","",基本情報入力シート!M1141)</f>
        <v/>
      </c>
      <c r="K1102" s="325" t="str">
        <f>IF(基本情報入力シート!R1141="","",基本情報入力シート!R1141)</f>
        <v/>
      </c>
      <c r="L1102" s="325" t="str">
        <f>IF(基本情報入力シート!W1141="","",基本情報入力シート!W1141)</f>
        <v/>
      </c>
      <c r="M1102" s="335" t="str">
        <f>IF(基本情報入力シート!X1141="","",基本情報入力シート!X1141)</f>
        <v/>
      </c>
      <c r="N1102" s="339" t="str">
        <f>IF(基本情報入力シート!Y1141="","",基本情報入力シート!Y1141)</f>
        <v/>
      </c>
      <c r="O1102" s="44"/>
      <c r="P1102" s="1011"/>
      <c r="Q1102" s="1011"/>
      <c r="R1102" s="475" t="str">
        <f>IFERROR(IF(OR('別紙様式3-2（４・５月）'!Z1104="ベア加算",'別紙様式3-2（４・５月）'!R1104=""),"",P1102*VLOOKUP(N1102,【参考】数式用!$AD$2:$AH$37,MATCH(O1102,【参考】数式用!$K$4:$N$4,0)+1,0)),"")</f>
        <v/>
      </c>
      <c r="S1102" s="54"/>
      <c r="T1102" s="1011"/>
      <c r="U1102" s="1011"/>
      <c r="V1102" s="483" t="str">
        <f>IFERROR(IF(AND('別紙様式3-2（４・５月）'!O1104="",O1102&lt;&gt;""),P1102,P1102*VLOOKUP(AF1102,【参考】数式用4!$EY$3:$GF$106,MATCH(N1102,【参考】数式用4!$EY$2:$GF$2,0))),"")</f>
        <v/>
      </c>
      <c r="W1102" s="44"/>
      <c r="X1102" s="464"/>
      <c r="Y1102" s="992" t="str">
        <f>IFERROR(IF(OR('別紙様式3-2（４・５月）'!R1104="",'別紙様式3-2（４・５月）'!Z1104="ベア加算"),"",X1102*VLOOKUP(N1102,【参考】数式用!$AD$2:$AH$37,MATCH(W1102,【参考】数式用!$K$4:$N$4,0)+1,0)),"")</f>
        <v/>
      </c>
      <c r="Z1102" s="992"/>
      <c r="AA1102" s="54"/>
      <c r="AB1102" s="464"/>
      <c r="AC1102" s="340" t="str">
        <f>IFERROR(IF(AND('別紙様式3-2（４・５月）'!O1104="",W1102&lt;&gt;"",W1102&lt;&gt;"―"),X1102,X1102*VLOOKUP(AG1102,【参考】数式用4!$EY$3:$GF$106,MATCH(N1102,【参考】数式用4!$EY$2:$GF$2,0))),"")</f>
        <v/>
      </c>
      <c r="AD1102" s="462" t="str">
        <f t="shared" si="32"/>
        <v/>
      </c>
      <c r="AE1102" s="420" t="str">
        <f t="shared" si="33"/>
        <v/>
      </c>
      <c r="AF1102" s="333" t="str">
        <f>IF(O1102="","",'別紙様式3-2（４・５月）'!O1104&amp;'別紙様式3-2（４・５月）'!P1104&amp;'別紙様式3-2（４・５月）'!Q1104&amp;"から"&amp;O1102)</f>
        <v/>
      </c>
      <c r="AG1102" s="333" t="str">
        <f>IF(OR(W1102="",W1102="―"),"",'別紙様式3-2（４・５月）'!O1104&amp;'別紙様式3-2（４・５月）'!P1104&amp;'別紙様式3-2（４・５月）'!Q1104&amp;"から"&amp;W1102)</f>
        <v/>
      </c>
      <c r="AH1102" s="306"/>
      <c r="AI1102" s="306"/>
      <c r="AJ1102" s="306"/>
      <c r="AK1102" s="306"/>
      <c r="AL1102" s="306"/>
      <c r="AM1102" s="306"/>
      <c r="AN1102" s="306"/>
      <c r="AO1102" s="306"/>
    </row>
    <row r="1103" spans="1:41" customFormat="1" ht="25" customHeight="1">
      <c r="A1103" s="334">
        <v>1080</v>
      </c>
      <c r="B1103" s="909" t="str">
        <f>IF(基本情報入力シート!C1142="","",基本情報入力シート!C1142)</f>
        <v/>
      </c>
      <c r="C1103" s="909"/>
      <c r="D1103" s="909"/>
      <c r="E1103" s="909"/>
      <c r="F1103" s="909"/>
      <c r="G1103" s="909"/>
      <c r="H1103" s="909"/>
      <c r="I1103" s="909"/>
      <c r="J1103" s="325" t="str">
        <f>IF(基本情報入力シート!M1142="","",基本情報入力シート!M1142)</f>
        <v/>
      </c>
      <c r="K1103" s="325" t="str">
        <f>IF(基本情報入力シート!R1142="","",基本情報入力シート!R1142)</f>
        <v/>
      </c>
      <c r="L1103" s="325" t="str">
        <f>IF(基本情報入力シート!W1142="","",基本情報入力シート!W1142)</f>
        <v/>
      </c>
      <c r="M1103" s="335" t="str">
        <f>IF(基本情報入力シート!X1142="","",基本情報入力シート!X1142)</f>
        <v/>
      </c>
      <c r="N1103" s="339" t="str">
        <f>IF(基本情報入力シート!Y1142="","",基本情報入力シート!Y1142)</f>
        <v/>
      </c>
      <c r="O1103" s="44"/>
      <c r="P1103" s="1011"/>
      <c r="Q1103" s="1011"/>
      <c r="R1103" s="475" t="str">
        <f>IFERROR(IF(OR('別紙様式3-2（４・５月）'!Z1105="ベア加算",'別紙様式3-2（４・５月）'!R1105=""),"",P1103*VLOOKUP(N1103,【参考】数式用!$AD$2:$AH$37,MATCH(O1103,【参考】数式用!$K$4:$N$4,0)+1,0)),"")</f>
        <v/>
      </c>
      <c r="S1103" s="54"/>
      <c r="T1103" s="1011"/>
      <c r="U1103" s="1011"/>
      <c r="V1103" s="483" t="str">
        <f>IFERROR(IF(AND('別紙様式3-2（４・５月）'!O1105="",O1103&lt;&gt;""),P1103,P1103*VLOOKUP(AF1103,【参考】数式用4!$EY$3:$GF$106,MATCH(N1103,【参考】数式用4!$EY$2:$GF$2,0))),"")</f>
        <v/>
      </c>
      <c r="W1103" s="44"/>
      <c r="X1103" s="464"/>
      <c r="Y1103" s="992" t="str">
        <f>IFERROR(IF(OR('別紙様式3-2（４・５月）'!R1105="",'別紙様式3-2（４・５月）'!Z1105="ベア加算"),"",X1103*VLOOKUP(N1103,【参考】数式用!$AD$2:$AH$37,MATCH(W1103,【参考】数式用!$K$4:$N$4,0)+1,0)),"")</f>
        <v/>
      </c>
      <c r="Z1103" s="992"/>
      <c r="AA1103" s="54"/>
      <c r="AB1103" s="464"/>
      <c r="AC1103" s="340" t="str">
        <f>IFERROR(IF(AND('別紙様式3-2（４・５月）'!O1105="",W1103&lt;&gt;"",W1103&lt;&gt;"―"),X1103,X1103*VLOOKUP(AG1103,【参考】数式用4!$EY$3:$GF$106,MATCH(N1103,【参考】数式用4!$EY$2:$GF$2,0))),"")</f>
        <v/>
      </c>
      <c r="AD1103" s="462" t="str">
        <f t="shared" ref="AD1103:AD1166" si="34">IF(OR(O1103="新加算Ⅰ",O1103="新加算Ⅱ",O1103="新加算Ⅴ（１）",O1103="新加算Ⅴ（２）",O1103="新加算Ⅴ（３）",O1103="新加算Ⅴ（４）",O1103="新加算Ⅴ（５）",O1103="新加算Ⅴ（６）",O1103="新加算Ⅴ（７）",O1103="新加算Ⅴ（９）",O1103="新加算Ⅴ（10）",O1103="新加算Ⅴ（12）"),1,"")</f>
        <v/>
      </c>
      <c r="AE1103" s="420" t="str">
        <f t="shared" ref="AE1103:AE1166" si="35">IF(OR(W1103="新加算Ⅰ",W1103="新加算Ⅱ"),1,"")</f>
        <v/>
      </c>
      <c r="AF1103" s="333" t="str">
        <f>IF(O1103="","",'別紙様式3-2（４・５月）'!O1105&amp;'別紙様式3-2（４・５月）'!P1105&amp;'別紙様式3-2（４・５月）'!Q1105&amp;"から"&amp;O1103)</f>
        <v/>
      </c>
      <c r="AG1103" s="333" t="str">
        <f>IF(OR(W1103="",W1103="―"),"",'別紙様式3-2（４・５月）'!O1105&amp;'別紙様式3-2（４・５月）'!P1105&amp;'別紙様式3-2（４・５月）'!Q1105&amp;"から"&amp;W1103)</f>
        <v/>
      </c>
      <c r="AH1103" s="306"/>
      <c r="AI1103" s="306"/>
      <c r="AJ1103" s="306"/>
      <c r="AK1103" s="306"/>
      <c r="AL1103" s="306"/>
      <c r="AM1103" s="306"/>
      <c r="AN1103" s="306"/>
      <c r="AO1103" s="306"/>
    </row>
    <row r="1104" spans="1:41" customFormat="1" ht="25" customHeight="1">
      <c r="A1104" s="334">
        <v>1081</v>
      </c>
      <c r="B1104" s="909" t="str">
        <f>IF(基本情報入力シート!C1143="","",基本情報入力シート!C1143)</f>
        <v/>
      </c>
      <c r="C1104" s="909"/>
      <c r="D1104" s="909"/>
      <c r="E1104" s="909"/>
      <c r="F1104" s="909"/>
      <c r="G1104" s="909"/>
      <c r="H1104" s="909"/>
      <c r="I1104" s="909"/>
      <c r="J1104" s="325" t="str">
        <f>IF(基本情報入力シート!M1143="","",基本情報入力シート!M1143)</f>
        <v/>
      </c>
      <c r="K1104" s="325" t="str">
        <f>IF(基本情報入力シート!R1143="","",基本情報入力シート!R1143)</f>
        <v/>
      </c>
      <c r="L1104" s="325" t="str">
        <f>IF(基本情報入力シート!W1143="","",基本情報入力シート!W1143)</f>
        <v/>
      </c>
      <c r="M1104" s="335" t="str">
        <f>IF(基本情報入力シート!X1143="","",基本情報入力シート!X1143)</f>
        <v/>
      </c>
      <c r="N1104" s="339" t="str">
        <f>IF(基本情報入力シート!Y1143="","",基本情報入力シート!Y1143)</f>
        <v/>
      </c>
      <c r="O1104" s="44"/>
      <c r="P1104" s="1011"/>
      <c r="Q1104" s="1011"/>
      <c r="R1104" s="475" t="str">
        <f>IFERROR(IF(OR('別紙様式3-2（４・５月）'!Z1106="ベア加算",'別紙様式3-2（４・５月）'!R1106=""),"",P1104*VLOOKUP(N1104,【参考】数式用!$AD$2:$AH$37,MATCH(O1104,【参考】数式用!$K$4:$N$4,0)+1,0)),"")</f>
        <v/>
      </c>
      <c r="S1104" s="54"/>
      <c r="T1104" s="1011"/>
      <c r="U1104" s="1011"/>
      <c r="V1104" s="483" t="str">
        <f>IFERROR(IF(AND('別紙様式3-2（４・５月）'!O1106="",O1104&lt;&gt;""),P1104,P1104*VLOOKUP(AF1104,【参考】数式用4!$EY$3:$GF$106,MATCH(N1104,【参考】数式用4!$EY$2:$GF$2,0))),"")</f>
        <v/>
      </c>
      <c r="W1104" s="44"/>
      <c r="X1104" s="464"/>
      <c r="Y1104" s="992" t="str">
        <f>IFERROR(IF(OR('別紙様式3-2（４・５月）'!R1106="",'別紙様式3-2（４・５月）'!Z1106="ベア加算"),"",X1104*VLOOKUP(N1104,【参考】数式用!$AD$2:$AH$37,MATCH(W1104,【参考】数式用!$K$4:$N$4,0)+1,0)),"")</f>
        <v/>
      </c>
      <c r="Z1104" s="992"/>
      <c r="AA1104" s="54"/>
      <c r="AB1104" s="464"/>
      <c r="AC1104" s="340" t="str">
        <f>IFERROR(IF(AND('別紙様式3-2（４・５月）'!O1106="",W1104&lt;&gt;"",W1104&lt;&gt;"―"),X1104,X1104*VLOOKUP(AG1104,【参考】数式用4!$EY$3:$GF$106,MATCH(N1104,【参考】数式用4!$EY$2:$GF$2,0))),"")</f>
        <v/>
      </c>
      <c r="AD1104" s="462" t="str">
        <f t="shared" si="34"/>
        <v/>
      </c>
      <c r="AE1104" s="420" t="str">
        <f t="shared" si="35"/>
        <v/>
      </c>
      <c r="AF1104" s="333" t="str">
        <f>IF(O1104="","",'別紙様式3-2（４・５月）'!O1106&amp;'別紙様式3-2（４・５月）'!P1106&amp;'別紙様式3-2（４・５月）'!Q1106&amp;"から"&amp;O1104)</f>
        <v/>
      </c>
      <c r="AG1104" s="333" t="str">
        <f>IF(OR(W1104="",W1104="―"),"",'別紙様式3-2（４・５月）'!O1106&amp;'別紙様式3-2（４・５月）'!P1106&amp;'別紙様式3-2（４・５月）'!Q1106&amp;"から"&amp;W1104)</f>
        <v/>
      </c>
      <c r="AH1104" s="306"/>
      <c r="AI1104" s="306"/>
      <c r="AJ1104" s="306"/>
      <c r="AK1104" s="306"/>
      <c r="AL1104" s="306"/>
      <c r="AM1104" s="306"/>
      <c r="AN1104" s="306"/>
      <c r="AO1104" s="306"/>
    </row>
    <row r="1105" spans="1:41" customFormat="1" ht="25" customHeight="1">
      <c r="A1105" s="334">
        <v>1082</v>
      </c>
      <c r="B1105" s="909" t="str">
        <f>IF(基本情報入力シート!C1144="","",基本情報入力シート!C1144)</f>
        <v/>
      </c>
      <c r="C1105" s="909"/>
      <c r="D1105" s="909"/>
      <c r="E1105" s="909"/>
      <c r="F1105" s="909"/>
      <c r="G1105" s="909"/>
      <c r="H1105" s="909"/>
      <c r="I1105" s="909"/>
      <c r="J1105" s="325" t="str">
        <f>IF(基本情報入力シート!M1144="","",基本情報入力シート!M1144)</f>
        <v/>
      </c>
      <c r="K1105" s="325" t="str">
        <f>IF(基本情報入力シート!R1144="","",基本情報入力シート!R1144)</f>
        <v/>
      </c>
      <c r="L1105" s="325" t="str">
        <f>IF(基本情報入力シート!W1144="","",基本情報入力シート!W1144)</f>
        <v/>
      </c>
      <c r="M1105" s="335" t="str">
        <f>IF(基本情報入力シート!X1144="","",基本情報入力シート!X1144)</f>
        <v/>
      </c>
      <c r="N1105" s="339" t="str">
        <f>IF(基本情報入力シート!Y1144="","",基本情報入力シート!Y1144)</f>
        <v/>
      </c>
      <c r="O1105" s="44"/>
      <c r="P1105" s="1011"/>
      <c r="Q1105" s="1011"/>
      <c r="R1105" s="475" t="str">
        <f>IFERROR(IF(OR('別紙様式3-2（４・５月）'!Z1107="ベア加算",'別紙様式3-2（４・５月）'!R1107=""),"",P1105*VLOOKUP(N1105,【参考】数式用!$AD$2:$AH$37,MATCH(O1105,【参考】数式用!$K$4:$N$4,0)+1,0)),"")</f>
        <v/>
      </c>
      <c r="S1105" s="54"/>
      <c r="T1105" s="1011"/>
      <c r="U1105" s="1011"/>
      <c r="V1105" s="483" t="str">
        <f>IFERROR(IF(AND('別紙様式3-2（４・５月）'!O1107="",O1105&lt;&gt;""),P1105,P1105*VLOOKUP(AF1105,【参考】数式用4!$EY$3:$GF$106,MATCH(N1105,【参考】数式用4!$EY$2:$GF$2,0))),"")</f>
        <v/>
      </c>
      <c r="W1105" s="44"/>
      <c r="X1105" s="464"/>
      <c r="Y1105" s="992" t="str">
        <f>IFERROR(IF(OR('別紙様式3-2（４・５月）'!R1107="",'別紙様式3-2（４・５月）'!Z1107="ベア加算"),"",X1105*VLOOKUP(N1105,【参考】数式用!$AD$2:$AH$37,MATCH(W1105,【参考】数式用!$K$4:$N$4,0)+1,0)),"")</f>
        <v/>
      </c>
      <c r="Z1105" s="992"/>
      <c r="AA1105" s="54"/>
      <c r="AB1105" s="464"/>
      <c r="AC1105" s="340" t="str">
        <f>IFERROR(IF(AND('別紙様式3-2（４・５月）'!O1107="",W1105&lt;&gt;"",W1105&lt;&gt;"―"),X1105,X1105*VLOOKUP(AG1105,【参考】数式用4!$EY$3:$GF$106,MATCH(N1105,【参考】数式用4!$EY$2:$GF$2,0))),"")</f>
        <v/>
      </c>
      <c r="AD1105" s="462" t="str">
        <f t="shared" si="34"/>
        <v/>
      </c>
      <c r="AE1105" s="420" t="str">
        <f t="shared" si="35"/>
        <v/>
      </c>
      <c r="AF1105" s="333" t="str">
        <f>IF(O1105="","",'別紙様式3-2（４・５月）'!O1107&amp;'別紙様式3-2（４・５月）'!P1107&amp;'別紙様式3-2（４・５月）'!Q1107&amp;"から"&amp;O1105)</f>
        <v/>
      </c>
      <c r="AG1105" s="333" t="str">
        <f>IF(OR(W1105="",W1105="―"),"",'別紙様式3-2（４・５月）'!O1107&amp;'別紙様式3-2（４・５月）'!P1107&amp;'別紙様式3-2（４・５月）'!Q1107&amp;"から"&amp;W1105)</f>
        <v/>
      </c>
      <c r="AH1105" s="306"/>
      <c r="AI1105" s="306"/>
      <c r="AJ1105" s="306"/>
      <c r="AK1105" s="306"/>
      <c r="AL1105" s="306"/>
      <c r="AM1105" s="306"/>
      <c r="AN1105" s="306"/>
      <c r="AO1105" s="306"/>
    </row>
    <row r="1106" spans="1:41" customFormat="1" ht="25" customHeight="1">
      <c r="A1106" s="334">
        <v>1083</v>
      </c>
      <c r="B1106" s="909" t="str">
        <f>IF(基本情報入力シート!C1145="","",基本情報入力シート!C1145)</f>
        <v/>
      </c>
      <c r="C1106" s="909"/>
      <c r="D1106" s="909"/>
      <c r="E1106" s="909"/>
      <c r="F1106" s="909"/>
      <c r="G1106" s="909"/>
      <c r="H1106" s="909"/>
      <c r="I1106" s="909"/>
      <c r="J1106" s="325" t="str">
        <f>IF(基本情報入力シート!M1145="","",基本情報入力シート!M1145)</f>
        <v/>
      </c>
      <c r="K1106" s="325" t="str">
        <f>IF(基本情報入力シート!R1145="","",基本情報入力シート!R1145)</f>
        <v/>
      </c>
      <c r="L1106" s="325" t="str">
        <f>IF(基本情報入力シート!W1145="","",基本情報入力シート!W1145)</f>
        <v/>
      </c>
      <c r="M1106" s="335" t="str">
        <f>IF(基本情報入力シート!X1145="","",基本情報入力シート!X1145)</f>
        <v/>
      </c>
      <c r="N1106" s="339" t="str">
        <f>IF(基本情報入力シート!Y1145="","",基本情報入力シート!Y1145)</f>
        <v/>
      </c>
      <c r="O1106" s="44"/>
      <c r="P1106" s="1011"/>
      <c r="Q1106" s="1011"/>
      <c r="R1106" s="475" t="str">
        <f>IFERROR(IF(OR('別紙様式3-2（４・５月）'!Z1108="ベア加算",'別紙様式3-2（４・５月）'!R1108=""),"",P1106*VLOOKUP(N1106,【参考】数式用!$AD$2:$AH$37,MATCH(O1106,【参考】数式用!$K$4:$N$4,0)+1,0)),"")</f>
        <v/>
      </c>
      <c r="S1106" s="54"/>
      <c r="T1106" s="1011"/>
      <c r="U1106" s="1011"/>
      <c r="V1106" s="483" t="str">
        <f>IFERROR(IF(AND('別紙様式3-2（４・５月）'!O1108="",O1106&lt;&gt;""),P1106,P1106*VLOOKUP(AF1106,【参考】数式用4!$EY$3:$GF$106,MATCH(N1106,【参考】数式用4!$EY$2:$GF$2,0))),"")</f>
        <v/>
      </c>
      <c r="W1106" s="44"/>
      <c r="X1106" s="464"/>
      <c r="Y1106" s="992" t="str">
        <f>IFERROR(IF(OR('別紙様式3-2（４・５月）'!R1108="",'別紙様式3-2（４・５月）'!Z1108="ベア加算"),"",X1106*VLOOKUP(N1106,【参考】数式用!$AD$2:$AH$37,MATCH(W1106,【参考】数式用!$K$4:$N$4,0)+1,0)),"")</f>
        <v/>
      </c>
      <c r="Z1106" s="992"/>
      <c r="AA1106" s="54"/>
      <c r="AB1106" s="464"/>
      <c r="AC1106" s="340" t="str">
        <f>IFERROR(IF(AND('別紙様式3-2（４・５月）'!O1108="",W1106&lt;&gt;"",W1106&lt;&gt;"―"),X1106,X1106*VLOOKUP(AG1106,【参考】数式用4!$EY$3:$GF$106,MATCH(N1106,【参考】数式用4!$EY$2:$GF$2,0))),"")</f>
        <v/>
      </c>
      <c r="AD1106" s="462" t="str">
        <f t="shared" si="34"/>
        <v/>
      </c>
      <c r="AE1106" s="420" t="str">
        <f t="shared" si="35"/>
        <v/>
      </c>
      <c r="AF1106" s="333" t="str">
        <f>IF(O1106="","",'別紙様式3-2（４・５月）'!O1108&amp;'別紙様式3-2（４・５月）'!P1108&amp;'別紙様式3-2（４・５月）'!Q1108&amp;"から"&amp;O1106)</f>
        <v/>
      </c>
      <c r="AG1106" s="333" t="str">
        <f>IF(OR(W1106="",W1106="―"),"",'別紙様式3-2（４・５月）'!O1108&amp;'別紙様式3-2（４・５月）'!P1108&amp;'別紙様式3-2（４・５月）'!Q1108&amp;"から"&amp;W1106)</f>
        <v/>
      </c>
      <c r="AH1106" s="306"/>
      <c r="AI1106" s="306"/>
      <c r="AJ1106" s="306"/>
      <c r="AK1106" s="306"/>
      <c r="AL1106" s="306"/>
      <c r="AM1106" s="306"/>
      <c r="AN1106" s="306"/>
      <c r="AO1106" s="306"/>
    </row>
    <row r="1107" spans="1:41" customFormat="1" ht="25" customHeight="1">
      <c r="A1107" s="334">
        <v>1084</v>
      </c>
      <c r="B1107" s="909" t="str">
        <f>IF(基本情報入力シート!C1146="","",基本情報入力シート!C1146)</f>
        <v/>
      </c>
      <c r="C1107" s="909"/>
      <c r="D1107" s="909"/>
      <c r="E1107" s="909"/>
      <c r="F1107" s="909"/>
      <c r="G1107" s="909"/>
      <c r="H1107" s="909"/>
      <c r="I1107" s="909"/>
      <c r="J1107" s="325" t="str">
        <f>IF(基本情報入力シート!M1146="","",基本情報入力シート!M1146)</f>
        <v/>
      </c>
      <c r="K1107" s="325" t="str">
        <f>IF(基本情報入力シート!R1146="","",基本情報入力シート!R1146)</f>
        <v/>
      </c>
      <c r="L1107" s="325" t="str">
        <f>IF(基本情報入力シート!W1146="","",基本情報入力シート!W1146)</f>
        <v/>
      </c>
      <c r="M1107" s="335" t="str">
        <f>IF(基本情報入力シート!X1146="","",基本情報入力シート!X1146)</f>
        <v/>
      </c>
      <c r="N1107" s="339" t="str">
        <f>IF(基本情報入力シート!Y1146="","",基本情報入力シート!Y1146)</f>
        <v/>
      </c>
      <c r="O1107" s="44"/>
      <c r="P1107" s="1011"/>
      <c r="Q1107" s="1011"/>
      <c r="R1107" s="475" t="str">
        <f>IFERROR(IF(OR('別紙様式3-2（４・５月）'!Z1109="ベア加算",'別紙様式3-2（４・５月）'!R1109=""),"",P1107*VLOOKUP(N1107,【参考】数式用!$AD$2:$AH$37,MATCH(O1107,【参考】数式用!$K$4:$N$4,0)+1,0)),"")</f>
        <v/>
      </c>
      <c r="S1107" s="54"/>
      <c r="T1107" s="1011"/>
      <c r="U1107" s="1011"/>
      <c r="V1107" s="483" t="str">
        <f>IFERROR(IF(AND('別紙様式3-2（４・５月）'!O1109="",O1107&lt;&gt;""),P1107,P1107*VLOOKUP(AF1107,【参考】数式用4!$EY$3:$GF$106,MATCH(N1107,【参考】数式用4!$EY$2:$GF$2,0))),"")</f>
        <v/>
      </c>
      <c r="W1107" s="44"/>
      <c r="X1107" s="464"/>
      <c r="Y1107" s="992" t="str">
        <f>IFERROR(IF(OR('別紙様式3-2（４・５月）'!R1109="",'別紙様式3-2（４・５月）'!Z1109="ベア加算"),"",X1107*VLOOKUP(N1107,【参考】数式用!$AD$2:$AH$37,MATCH(W1107,【参考】数式用!$K$4:$N$4,0)+1,0)),"")</f>
        <v/>
      </c>
      <c r="Z1107" s="992"/>
      <c r="AA1107" s="54"/>
      <c r="AB1107" s="464"/>
      <c r="AC1107" s="340" t="str">
        <f>IFERROR(IF(AND('別紙様式3-2（４・５月）'!O1109="",W1107&lt;&gt;"",W1107&lt;&gt;"―"),X1107,X1107*VLOOKUP(AG1107,【参考】数式用4!$EY$3:$GF$106,MATCH(N1107,【参考】数式用4!$EY$2:$GF$2,0))),"")</f>
        <v/>
      </c>
      <c r="AD1107" s="462" t="str">
        <f t="shared" si="34"/>
        <v/>
      </c>
      <c r="AE1107" s="420" t="str">
        <f t="shared" si="35"/>
        <v/>
      </c>
      <c r="AF1107" s="333" t="str">
        <f>IF(O1107="","",'別紙様式3-2（４・５月）'!O1109&amp;'別紙様式3-2（４・５月）'!P1109&amp;'別紙様式3-2（４・５月）'!Q1109&amp;"から"&amp;O1107)</f>
        <v/>
      </c>
      <c r="AG1107" s="333" t="str">
        <f>IF(OR(W1107="",W1107="―"),"",'別紙様式3-2（４・５月）'!O1109&amp;'別紙様式3-2（４・５月）'!P1109&amp;'別紙様式3-2（４・５月）'!Q1109&amp;"から"&amp;W1107)</f>
        <v/>
      </c>
      <c r="AH1107" s="306"/>
      <c r="AI1107" s="306"/>
      <c r="AJ1107" s="306"/>
      <c r="AK1107" s="306"/>
      <c r="AL1107" s="306"/>
      <c r="AM1107" s="306"/>
      <c r="AN1107" s="306"/>
      <c r="AO1107" s="306"/>
    </row>
    <row r="1108" spans="1:41" customFormat="1" ht="25" customHeight="1">
      <c r="A1108" s="334">
        <v>1085</v>
      </c>
      <c r="B1108" s="909" t="str">
        <f>IF(基本情報入力シート!C1147="","",基本情報入力シート!C1147)</f>
        <v/>
      </c>
      <c r="C1108" s="909"/>
      <c r="D1108" s="909"/>
      <c r="E1108" s="909"/>
      <c r="F1108" s="909"/>
      <c r="G1108" s="909"/>
      <c r="H1108" s="909"/>
      <c r="I1108" s="909"/>
      <c r="J1108" s="325" t="str">
        <f>IF(基本情報入力シート!M1147="","",基本情報入力シート!M1147)</f>
        <v/>
      </c>
      <c r="K1108" s="325" t="str">
        <f>IF(基本情報入力シート!R1147="","",基本情報入力シート!R1147)</f>
        <v/>
      </c>
      <c r="L1108" s="325" t="str">
        <f>IF(基本情報入力シート!W1147="","",基本情報入力シート!W1147)</f>
        <v/>
      </c>
      <c r="M1108" s="335" t="str">
        <f>IF(基本情報入力シート!X1147="","",基本情報入力シート!X1147)</f>
        <v/>
      </c>
      <c r="N1108" s="339" t="str">
        <f>IF(基本情報入力シート!Y1147="","",基本情報入力シート!Y1147)</f>
        <v/>
      </c>
      <c r="O1108" s="44"/>
      <c r="P1108" s="1011"/>
      <c r="Q1108" s="1011"/>
      <c r="R1108" s="475" t="str">
        <f>IFERROR(IF(OR('別紙様式3-2（４・５月）'!Z1110="ベア加算",'別紙様式3-2（４・５月）'!R1110=""),"",P1108*VLOOKUP(N1108,【参考】数式用!$AD$2:$AH$37,MATCH(O1108,【参考】数式用!$K$4:$N$4,0)+1,0)),"")</f>
        <v/>
      </c>
      <c r="S1108" s="54"/>
      <c r="T1108" s="1011"/>
      <c r="U1108" s="1011"/>
      <c r="V1108" s="483" t="str">
        <f>IFERROR(IF(AND('別紙様式3-2（４・５月）'!O1110="",O1108&lt;&gt;""),P1108,P1108*VLOOKUP(AF1108,【参考】数式用4!$EY$3:$GF$106,MATCH(N1108,【参考】数式用4!$EY$2:$GF$2,0))),"")</f>
        <v/>
      </c>
      <c r="W1108" s="44"/>
      <c r="X1108" s="464"/>
      <c r="Y1108" s="992" t="str">
        <f>IFERROR(IF(OR('別紙様式3-2（４・５月）'!R1110="",'別紙様式3-2（４・５月）'!Z1110="ベア加算"),"",X1108*VLOOKUP(N1108,【参考】数式用!$AD$2:$AH$37,MATCH(W1108,【参考】数式用!$K$4:$N$4,0)+1,0)),"")</f>
        <v/>
      </c>
      <c r="Z1108" s="992"/>
      <c r="AA1108" s="54"/>
      <c r="AB1108" s="464"/>
      <c r="AC1108" s="340" t="str">
        <f>IFERROR(IF(AND('別紙様式3-2（４・５月）'!O1110="",W1108&lt;&gt;"",W1108&lt;&gt;"―"),X1108,X1108*VLOOKUP(AG1108,【参考】数式用4!$EY$3:$GF$106,MATCH(N1108,【参考】数式用4!$EY$2:$GF$2,0))),"")</f>
        <v/>
      </c>
      <c r="AD1108" s="462" t="str">
        <f t="shared" si="34"/>
        <v/>
      </c>
      <c r="AE1108" s="420" t="str">
        <f t="shared" si="35"/>
        <v/>
      </c>
      <c r="AF1108" s="333" t="str">
        <f>IF(O1108="","",'別紙様式3-2（４・５月）'!O1110&amp;'別紙様式3-2（４・５月）'!P1110&amp;'別紙様式3-2（４・５月）'!Q1110&amp;"から"&amp;O1108)</f>
        <v/>
      </c>
      <c r="AG1108" s="333" t="str">
        <f>IF(OR(W1108="",W1108="―"),"",'別紙様式3-2（４・５月）'!O1110&amp;'別紙様式3-2（４・５月）'!P1110&amp;'別紙様式3-2（４・５月）'!Q1110&amp;"から"&amp;W1108)</f>
        <v/>
      </c>
      <c r="AH1108" s="306"/>
      <c r="AI1108" s="306"/>
      <c r="AJ1108" s="306"/>
      <c r="AK1108" s="306"/>
      <c r="AL1108" s="306"/>
      <c r="AM1108" s="306"/>
      <c r="AN1108" s="306"/>
      <c r="AO1108" s="306"/>
    </row>
    <row r="1109" spans="1:41" customFormat="1" ht="25" customHeight="1">
      <c r="A1109" s="334">
        <v>1086</v>
      </c>
      <c r="B1109" s="909" t="str">
        <f>IF(基本情報入力シート!C1148="","",基本情報入力シート!C1148)</f>
        <v/>
      </c>
      <c r="C1109" s="909"/>
      <c r="D1109" s="909"/>
      <c r="E1109" s="909"/>
      <c r="F1109" s="909"/>
      <c r="G1109" s="909"/>
      <c r="H1109" s="909"/>
      <c r="I1109" s="909"/>
      <c r="J1109" s="325" t="str">
        <f>IF(基本情報入力シート!M1148="","",基本情報入力シート!M1148)</f>
        <v/>
      </c>
      <c r="K1109" s="325" t="str">
        <f>IF(基本情報入力シート!R1148="","",基本情報入力シート!R1148)</f>
        <v/>
      </c>
      <c r="L1109" s="325" t="str">
        <f>IF(基本情報入力シート!W1148="","",基本情報入力シート!W1148)</f>
        <v/>
      </c>
      <c r="M1109" s="335" t="str">
        <f>IF(基本情報入力シート!X1148="","",基本情報入力シート!X1148)</f>
        <v/>
      </c>
      <c r="N1109" s="339" t="str">
        <f>IF(基本情報入力シート!Y1148="","",基本情報入力シート!Y1148)</f>
        <v/>
      </c>
      <c r="O1109" s="44"/>
      <c r="P1109" s="1011"/>
      <c r="Q1109" s="1011"/>
      <c r="R1109" s="475" t="str">
        <f>IFERROR(IF(OR('別紙様式3-2（４・５月）'!Z1111="ベア加算",'別紙様式3-2（４・５月）'!R1111=""),"",P1109*VLOOKUP(N1109,【参考】数式用!$AD$2:$AH$37,MATCH(O1109,【参考】数式用!$K$4:$N$4,0)+1,0)),"")</f>
        <v/>
      </c>
      <c r="S1109" s="54"/>
      <c r="T1109" s="1011"/>
      <c r="U1109" s="1011"/>
      <c r="V1109" s="483" t="str">
        <f>IFERROR(IF(AND('別紙様式3-2（４・５月）'!O1111="",O1109&lt;&gt;""),P1109,P1109*VLOOKUP(AF1109,【参考】数式用4!$EY$3:$GF$106,MATCH(N1109,【参考】数式用4!$EY$2:$GF$2,0))),"")</f>
        <v/>
      </c>
      <c r="W1109" s="44"/>
      <c r="X1109" s="464"/>
      <c r="Y1109" s="992" t="str">
        <f>IFERROR(IF(OR('別紙様式3-2（４・５月）'!R1111="",'別紙様式3-2（４・５月）'!Z1111="ベア加算"),"",X1109*VLOOKUP(N1109,【参考】数式用!$AD$2:$AH$37,MATCH(W1109,【参考】数式用!$K$4:$N$4,0)+1,0)),"")</f>
        <v/>
      </c>
      <c r="Z1109" s="992"/>
      <c r="AA1109" s="54"/>
      <c r="AB1109" s="464"/>
      <c r="AC1109" s="340" t="str">
        <f>IFERROR(IF(AND('別紙様式3-2（４・５月）'!O1111="",W1109&lt;&gt;"",W1109&lt;&gt;"―"),X1109,X1109*VLOOKUP(AG1109,【参考】数式用4!$EY$3:$GF$106,MATCH(N1109,【参考】数式用4!$EY$2:$GF$2,0))),"")</f>
        <v/>
      </c>
      <c r="AD1109" s="462" t="str">
        <f t="shared" si="34"/>
        <v/>
      </c>
      <c r="AE1109" s="420" t="str">
        <f t="shared" si="35"/>
        <v/>
      </c>
      <c r="AF1109" s="333" t="str">
        <f>IF(O1109="","",'別紙様式3-2（４・５月）'!O1111&amp;'別紙様式3-2（４・５月）'!P1111&amp;'別紙様式3-2（４・５月）'!Q1111&amp;"から"&amp;O1109)</f>
        <v/>
      </c>
      <c r="AG1109" s="333" t="str">
        <f>IF(OR(W1109="",W1109="―"),"",'別紙様式3-2（４・５月）'!O1111&amp;'別紙様式3-2（４・５月）'!P1111&amp;'別紙様式3-2（４・５月）'!Q1111&amp;"から"&amp;W1109)</f>
        <v/>
      </c>
      <c r="AH1109" s="306"/>
      <c r="AI1109" s="306"/>
      <c r="AJ1109" s="306"/>
      <c r="AK1109" s="306"/>
      <c r="AL1109" s="306"/>
      <c r="AM1109" s="306"/>
      <c r="AN1109" s="306"/>
      <c r="AO1109" s="306"/>
    </row>
    <row r="1110" spans="1:41" customFormat="1" ht="25" customHeight="1">
      <c r="A1110" s="334">
        <v>1087</v>
      </c>
      <c r="B1110" s="909" t="str">
        <f>IF(基本情報入力シート!C1149="","",基本情報入力シート!C1149)</f>
        <v/>
      </c>
      <c r="C1110" s="909"/>
      <c r="D1110" s="909"/>
      <c r="E1110" s="909"/>
      <c r="F1110" s="909"/>
      <c r="G1110" s="909"/>
      <c r="H1110" s="909"/>
      <c r="I1110" s="909"/>
      <c r="J1110" s="325" t="str">
        <f>IF(基本情報入力シート!M1149="","",基本情報入力シート!M1149)</f>
        <v/>
      </c>
      <c r="K1110" s="325" t="str">
        <f>IF(基本情報入力シート!R1149="","",基本情報入力シート!R1149)</f>
        <v/>
      </c>
      <c r="L1110" s="325" t="str">
        <f>IF(基本情報入力シート!W1149="","",基本情報入力シート!W1149)</f>
        <v/>
      </c>
      <c r="M1110" s="335" t="str">
        <f>IF(基本情報入力シート!X1149="","",基本情報入力シート!X1149)</f>
        <v/>
      </c>
      <c r="N1110" s="339" t="str">
        <f>IF(基本情報入力シート!Y1149="","",基本情報入力シート!Y1149)</f>
        <v/>
      </c>
      <c r="O1110" s="44"/>
      <c r="P1110" s="1011"/>
      <c r="Q1110" s="1011"/>
      <c r="R1110" s="475" t="str">
        <f>IFERROR(IF(OR('別紙様式3-2（４・５月）'!Z1112="ベア加算",'別紙様式3-2（４・５月）'!R1112=""),"",P1110*VLOOKUP(N1110,【参考】数式用!$AD$2:$AH$37,MATCH(O1110,【参考】数式用!$K$4:$N$4,0)+1,0)),"")</f>
        <v/>
      </c>
      <c r="S1110" s="54"/>
      <c r="T1110" s="1011"/>
      <c r="U1110" s="1011"/>
      <c r="V1110" s="483" t="str">
        <f>IFERROR(IF(AND('別紙様式3-2（４・５月）'!O1112="",O1110&lt;&gt;""),P1110,P1110*VLOOKUP(AF1110,【参考】数式用4!$EY$3:$GF$106,MATCH(N1110,【参考】数式用4!$EY$2:$GF$2,0))),"")</f>
        <v/>
      </c>
      <c r="W1110" s="44"/>
      <c r="X1110" s="464"/>
      <c r="Y1110" s="992" t="str">
        <f>IFERROR(IF(OR('別紙様式3-2（４・５月）'!R1112="",'別紙様式3-2（４・５月）'!Z1112="ベア加算"),"",X1110*VLOOKUP(N1110,【参考】数式用!$AD$2:$AH$37,MATCH(W1110,【参考】数式用!$K$4:$N$4,0)+1,0)),"")</f>
        <v/>
      </c>
      <c r="Z1110" s="992"/>
      <c r="AA1110" s="54"/>
      <c r="AB1110" s="464"/>
      <c r="AC1110" s="340" t="str">
        <f>IFERROR(IF(AND('別紙様式3-2（４・５月）'!O1112="",W1110&lt;&gt;"",W1110&lt;&gt;"―"),X1110,X1110*VLOOKUP(AG1110,【参考】数式用4!$EY$3:$GF$106,MATCH(N1110,【参考】数式用4!$EY$2:$GF$2,0))),"")</f>
        <v/>
      </c>
      <c r="AD1110" s="462" t="str">
        <f t="shared" si="34"/>
        <v/>
      </c>
      <c r="AE1110" s="420" t="str">
        <f t="shared" si="35"/>
        <v/>
      </c>
      <c r="AF1110" s="333" t="str">
        <f>IF(O1110="","",'別紙様式3-2（４・５月）'!O1112&amp;'別紙様式3-2（４・５月）'!P1112&amp;'別紙様式3-2（４・５月）'!Q1112&amp;"から"&amp;O1110)</f>
        <v/>
      </c>
      <c r="AG1110" s="333" t="str">
        <f>IF(OR(W1110="",W1110="―"),"",'別紙様式3-2（４・５月）'!O1112&amp;'別紙様式3-2（４・５月）'!P1112&amp;'別紙様式3-2（４・５月）'!Q1112&amp;"から"&amp;W1110)</f>
        <v/>
      </c>
      <c r="AH1110" s="306"/>
      <c r="AI1110" s="306"/>
      <c r="AJ1110" s="306"/>
      <c r="AK1110" s="306"/>
      <c r="AL1110" s="306"/>
      <c r="AM1110" s="306"/>
      <c r="AN1110" s="306"/>
      <c r="AO1110" s="306"/>
    </row>
    <row r="1111" spans="1:41" customFormat="1" ht="25" customHeight="1">
      <c r="A1111" s="334">
        <v>1088</v>
      </c>
      <c r="B1111" s="909" t="str">
        <f>IF(基本情報入力シート!C1150="","",基本情報入力シート!C1150)</f>
        <v/>
      </c>
      <c r="C1111" s="909"/>
      <c r="D1111" s="909"/>
      <c r="E1111" s="909"/>
      <c r="F1111" s="909"/>
      <c r="G1111" s="909"/>
      <c r="H1111" s="909"/>
      <c r="I1111" s="909"/>
      <c r="J1111" s="325" t="str">
        <f>IF(基本情報入力シート!M1150="","",基本情報入力シート!M1150)</f>
        <v/>
      </c>
      <c r="K1111" s="325" t="str">
        <f>IF(基本情報入力シート!R1150="","",基本情報入力シート!R1150)</f>
        <v/>
      </c>
      <c r="L1111" s="325" t="str">
        <f>IF(基本情報入力シート!W1150="","",基本情報入力シート!W1150)</f>
        <v/>
      </c>
      <c r="M1111" s="335" t="str">
        <f>IF(基本情報入力シート!X1150="","",基本情報入力シート!X1150)</f>
        <v/>
      </c>
      <c r="N1111" s="339" t="str">
        <f>IF(基本情報入力シート!Y1150="","",基本情報入力シート!Y1150)</f>
        <v/>
      </c>
      <c r="O1111" s="44"/>
      <c r="P1111" s="1011"/>
      <c r="Q1111" s="1011"/>
      <c r="R1111" s="475" t="str">
        <f>IFERROR(IF(OR('別紙様式3-2（４・５月）'!Z1113="ベア加算",'別紙様式3-2（４・５月）'!R1113=""),"",P1111*VLOOKUP(N1111,【参考】数式用!$AD$2:$AH$37,MATCH(O1111,【参考】数式用!$K$4:$N$4,0)+1,0)),"")</f>
        <v/>
      </c>
      <c r="S1111" s="54"/>
      <c r="T1111" s="1011"/>
      <c r="U1111" s="1011"/>
      <c r="V1111" s="483" t="str">
        <f>IFERROR(IF(AND('別紙様式3-2（４・５月）'!O1113="",O1111&lt;&gt;""),P1111,P1111*VLOOKUP(AF1111,【参考】数式用4!$EY$3:$GF$106,MATCH(N1111,【参考】数式用4!$EY$2:$GF$2,0))),"")</f>
        <v/>
      </c>
      <c r="W1111" s="44"/>
      <c r="X1111" s="464"/>
      <c r="Y1111" s="992" t="str">
        <f>IFERROR(IF(OR('別紙様式3-2（４・５月）'!R1113="",'別紙様式3-2（４・５月）'!Z1113="ベア加算"),"",X1111*VLOOKUP(N1111,【参考】数式用!$AD$2:$AH$37,MATCH(W1111,【参考】数式用!$K$4:$N$4,0)+1,0)),"")</f>
        <v/>
      </c>
      <c r="Z1111" s="992"/>
      <c r="AA1111" s="54"/>
      <c r="AB1111" s="464"/>
      <c r="AC1111" s="340" t="str">
        <f>IFERROR(IF(AND('別紙様式3-2（４・５月）'!O1113="",W1111&lt;&gt;"",W1111&lt;&gt;"―"),X1111,X1111*VLOOKUP(AG1111,【参考】数式用4!$EY$3:$GF$106,MATCH(N1111,【参考】数式用4!$EY$2:$GF$2,0))),"")</f>
        <v/>
      </c>
      <c r="AD1111" s="462" t="str">
        <f t="shared" si="34"/>
        <v/>
      </c>
      <c r="AE1111" s="420" t="str">
        <f t="shared" si="35"/>
        <v/>
      </c>
      <c r="AF1111" s="333" t="str">
        <f>IF(O1111="","",'別紙様式3-2（４・５月）'!O1113&amp;'別紙様式3-2（４・５月）'!P1113&amp;'別紙様式3-2（４・５月）'!Q1113&amp;"から"&amp;O1111)</f>
        <v/>
      </c>
      <c r="AG1111" s="333" t="str">
        <f>IF(OR(W1111="",W1111="―"),"",'別紙様式3-2（４・５月）'!O1113&amp;'別紙様式3-2（４・５月）'!P1113&amp;'別紙様式3-2（４・５月）'!Q1113&amp;"から"&amp;W1111)</f>
        <v/>
      </c>
      <c r="AH1111" s="306"/>
      <c r="AI1111" s="306"/>
      <c r="AJ1111" s="306"/>
      <c r="AK1111" s="306"/>
      <c r="AL1111" s="306"/>
      <c r="AM1111" s="306"/>
      <c r="AN1111" s="306"/>
      <c r="AO1111" s="306"/>
    </row>
    <row r="1112" spans="1:41" customFormat="1" ht="25" customHeight="1">
      <c r="A1112" s="334">
        <v>1089</v>
      </c>
      <c r="B1112" s="909" t="str">
        <f>IF(基本情報入力シート!C1151="","",基本情報入力シート!C1151)</f>
        <v/>
      </c>
      <c r="C1112" s="909"/>
      <c r="D1112" s="909"/>
      <c r="E1112" s="909"/>
      <c r="F1112" s="909"/>
      <c r="G1112" s="909"/>
      <c r="H1112" s="909"/>
      <c r="I1112" s="909"/>
      <c r="J1112" s="325" t="str">
        <f>IF(基本情報入力シート!M1151="","",基本情報入力シート!M1151)</f>
        <v/>
      </c>
      <c r="K1112" s="325" t="str">
        <f>IF(基本情報入力シート!R1151="","",基本情報入力シート!R1151)</f>
        <v/>
      </c>
      <c r="L1112" s="325" t="str">
        <f>IF(基本情報入力シート!W1151="","",基本情報入力シート!W1151)</f>
        <v/>
      </c>
      <c r="M1112" s="335" t="str">
        <f>IF(基本情報入力シート!X1151="","",基本情報入力シート!X1151)</f>
        <v/>
      </c>
      <c r="N1112" s="339" t="str">
        <f>IF(基本情報入力シート!Y1151="","",基本情報入力シート!Y1151)</f>
        <v/>
      </c>
      <c r="O1112" s="44"/>
      <c r="P1112" s="1011"/>
      <c r="Q1112" s="1011"/>
      <c r="R1112" s="475" t="str">
        <f>IFERROR(IF(OR('別紙様式3-2（４・５月）'!Z1114="ベア加算",'別紙様式3-2（４・５月）'!R1114=""),"",P1112*VLOOKUP(N1112,【参考】数式用!$AD$2:$AH$37,MATCH(O1112,【参考】数式用!$K$4:$N$4,0)+1,0)),"")</f>
        <v/>
      </c>
      <c r="S1112" s="54"/>
      <c r="T1112" s="1011"/>
      <c r="U1112" s="1011"/>
      <c r="V1112" s="483" t="str">
        <f>IFERROR(IF(AND('別紙様式3-2（４・５月）'!O1114="",O1112&lt;&gt;""),P1112,P1112*VLOOKUP(AF1112,【参考】数式用4!$EY$3:$GF$106,MATCH(N1112,【参考】数式用4!$EY$2:$GF$2,0))),"")</f>
        <v/>
      </c>
      <c r="W1112" s="44"/>
      <c r="X1112" s="464"/>
      <c r="Y1112" s="992" t="str">
        <f>IFERROR(IF(OR('別紙様式3-2（４・５月）'!R1114="",'別紙様式3-2（４・５月）'!Z1114="ベア加算"),"",X1112*VLOOKUP(N1112,【参考】数式用!$AD$2:$AH$37,MATCH(W1112,【参考】数式用!$K$4:$N$4,0)+1,0)),"")</f>
        <v/>
      </c>
      <c r="Z1112" s="992"/>
      <c r="AA1112" s="54"/>
      <c r="AB1112" s="464"/>
      <c r="AC1112" s="340" t="str">
        <f>IFERROR(IF(AND('別紙様式3-2（４・５月）'!O1114="",W1112&lt;&gt;"",W1112&lt;&gt;"―"),X1112,X1112*VLOOKUP(AG1112,【参考】数式用4!$EY$3:$GF$106,MATCH(N1112,【参考】数式用4!$EY$2:$GF$2,0))),"")</f>
        <v/>
      </c>
      <c r="AD1112" s="462" t="str">
        <f t="shared" si="34"/>
        <v/>
      </c>
      <c r="AE1112" s="420" t="str">
        <f t="shared" si="35"/>
        <v/>
      </c>
      <c r="AF1112" s="333" t="str">
        <f>IF(O1112="","",'別紙様式3-2（４・５月）'!O1114&amp;'別紙様式3-2（４・５月）'!P1114&amp;'別紙様式3-2（４・５月）'!Q1114&amp;"から"&amp;O1112)</f>
        <v/>
      </c>
      <c r="AG1112" s="333" t="str">
        <f>IF(OR(W1112="",W1112="―"),"",'別紙様式3-2（４・５月）'!O1114&amp;'別紙様式3-2（４・５月）'!P1114&amp;'別紙様式3-2（４・５月）'!Q1114&amp;"から"&amp;W1112)</f>
        <v/>
      </c>
      <c r="AH1112" s="306"/>
      <c r="AI1112" s="306"/>
      <c r="AJ1112" s="306"/>
      <c r="AK1112" s="306"/>
      <c r="AL1112" s="306"/>
      <c r="AM1112" s="306"/>
      <c r="AN1112" s="306"/>
      <c r="AO1112" s="306"/>
    </row>
    <row r="1113" spans="1:41" customFormat="1" ht="25" customHeight="1">
      <c r="A1113" s="334">
        <v>1090</v>
      </c>
      <c r="B1113" s="909" t="str">
        <f>IF(基本情報入力シート!C1152="","",基本情報入力シート!C1152)</f>
        <v/>
      </c>
      <c r="C1113" s="909"/>
      <c r="D1113" s="909"/>
      <c r="E1113" s="909"/>
      <c r="F1113" s="909"/>
      <c r="G1113" s="909"/>
      <c r="H1113" s="909"/>
      <c r="I1113" s="909"/>
      <c r="J1113" s="325" t="str">
        <f>IF(基本情報入力シート!M1152="","",基本情報入力シート!M1152)</f>
        <v/>
      </c>
      <c r="K1113" s="325" t="str">
        <f>IF(基本情報入力シート!R1152="","",基本情報入力シート!R1152)</f>
        <v/>
      </c>
      <c r="L1113" s="325" t="str">
        <f>IF(基本情報入力シート!W1152="","",基本情報入力シート!W1152)</f>
        <v/>
      </c>
      <c r="M1113" s="335" t="str">
        <f>IF(基本情報入力シート!X1152="","",基本情報入力シート!X1152)</f>
        <v/>
      </c>
      <c r="N1113" s="339" t="str">
        <f>IF(基本情報入力シート!Y1152="","",基本情報入力シート!Y1152)</f>
        <v/>
      </c>
      <c r="O1113" s="44"/>
      <c r="P1113" s="1011"/>
      <c r="Q1113" s="1011"/>
      <c r="R1113" s="475" t="str">
        <f>IFERROR(IF(OR('別紙様式3-2（４・５月）'!Z1115="ベア加算",'別紙様式3-2（４・５月）'!R1115=""),"",P1113*VLOOKUP(N1113,【参考】数式用!$AD$2:$AH$37,MATCH(O1113,【参考】数式用!$K$4:$N$4,0)+1,0)),"")</f>
        <v/>
      </c>
      <c r="S1113" s="54"/>
      <c r="T1113" s="1011"/>
      <c r="U1113" s="1011"/>
      <c r="V1113" s="483" t="str">
        <f>IFERROR(IF(AND('別紙様式3-2（４・５月）'!O1115="",O1113&lt;&gt;""),P1113,P1113*VLOOKUP(AF1113,【参考】数式用4!$EY$3:$GF$106,MATCH(N1113,【参考】数式用4!$EY$2:$GF$2,0))),"")</f>
        <v/>
      </c>
      <c r="W1113" s="44"/>
      <c r="X1113" s="464"/>
      <c r="Y1113" s="992" t="str">
        <f>IFERROR(IF(OR('別紙様式3-2（４・５月）'!R1115="",'別紙様式3-2（４・５月）'!Z1115="ベア加算"),"",X1113*VLOOKUP(N1113,【参考】数式用!$AD$2:$AH$37,MATCH(W1113,【参考】数式用!$K$4:$N$4,0)+1,0)),"")</f>
        <v/>
      </c>
      <c r="Z1113" s="992"/>
      <c r="AA1113" s="54"/>
      <c r="AB1113" s="464"/>
      <c r="AC1113" s="340" t="str">
        <f>IFERROR(IF(AND('別紙様式3-2（４・５月）'!O1115="",W1113&lt;&gt;"",W1113&lt;&gt;"―"),X1113,X1113*VLOOKUP(AG1113,【参考】数式用4!$EY$3:$GF$106,MATCH(N1113,【参考】数式用4!$EY$2:$GF$2,0))),"")</f>
        <v/>
      </c>
      <c r="AD1113" s="462" t="str">
        <f t="shared" si="34"/>
        <v/>
      </c>
      <c r="AE1113" s="420" t="str">
        <f t="shared" si="35"/>
        <v/>
      </c>
      <c r="AF1113" s="333" t="str">
        <f>IF(O1113="","",'別紙様式3-2（４・５月）'!O1115&amp;'別紙様式3-2（４・５月）'!P1115&amp;'別紙様式3-2（４・５月）'!Q1115&amp;"から"&amp;O1113)</f>
        <v/>
      </c>
      <c r="AG1113" s="333" t="str">
        <f>IF(OR(W1113="",W1113="―"),"",'別紙様式3-2（４・５月）'!O1115&amp;'別紙様式3-2（４・５月）'!P1115&amp;'別紙様式3-2（４・５月）'!Q1115&amp;"から"&amp;W1113)</f>
        <v/>
      </c>
      <c r="AH1113" s="306"/>
      <c r="AI1113" s="306"/>
      <c r="AJ1113" s="306"/>
      <c r="AK1113" s="306"/>
      <c r="AL1113" s="306"/>
      <c r="AM1113" s="306"/>
      <c r="AN1113" s="306"/>
      <c r="AO1113" s="306"/>
    </row>
    <row r="1114" spans="1:41" s="324" customFormat="1" ht="25" customHeight="1">
      <c r="A1114" s="469" t="s">
        <v>294</v>
      </c>
      <c r="B1114" s="909" t="str">
        <f>IF(基本情報入力シート!C1153="","",基本情報入力シート!C1153)</f>
        <v/>
      </c>
      <c r="C1114" s="909"/>
      <c r="D1114" s="909"/>
      <c r="E1114" s="909"/>
      <c r="F1114" s="909"/>
      <c r="G1114" s="909"/>
      <c r="H1114" s="909"/>
      <c r="I1114" s="909"/>
      <c r="J1114" s="325" t="str">
        <f>IF(基本情報入力シート!M1153="","",基本情報入力シート!M1153)</f>
        <v/>
      </c>
      <c r="K1114" s="325" t="str">
        <f>IF(基本情報入力シート!R1153="","",基本情報入力シート!R1153)</f>
        <v/>
      </c>
      <c r="L1114" s="325" t="str">
        <f>IF(基本情報入力シート!W1153="","",基本情報入力シート!W1153)</f>
        <v/>
      </c>
      <c r="M1114" s="335" t="str">
        <f>IF(基本情報入力シート!X1153="","",基本情報入力シート!X1153)</f>
        <v/>
      </c>
      <c r="N1114" s="339" t="str">
        <f>IF(基本情報入力シート!Y1153="","",基本情報入力シート!Y1153)</f>
        <v/>
      </c>
      <c r="O1114" s="44"/>
      <c r="P1114" s="1011"/>
      <c r="Q1114" s="1011"/>
      <c r="R1114" s="475" t="str">
        <f>IFERROR(IF(OR('別紙様式3-2（４・５月）'!Z1116="ベア加算",'別紙様式3-2（４・５月）'!R1116=""),"",P1114*VLOOKUP(N1114,【参考】数式用!$AD$2:$AH$37,MATCH(O1114,【参考】数式用!$K$4:$N$4,0)+1,0)),"")</f>
        <v/>
      </c>
      <c r="S1114" s="54"/>
      <c r="T1114" s="1011"/>
      <c r="U1114" s="1011"/>
      <c r="V1114" s="483" t="str">
        <f>IFERROR(IF(AND('別紙様式3-2（４・５月）'!O1116="",O1114&lt;&gt;""),P1114,P1114*VLOOKUP(AF1114,【参考】数式用4!$EY$3:$GF$106,MATCH(N1114,【参考】数式用4!$EY$2:$GF$2,0))),"")</f>
        <v/>
      </c>
      <c r="W1114" s="44"/>
      <c r="X1114" s="464"/>
      <c r="Y1114" s="992" t="str">
        <f>IFERROR(IF(OR('別紙様式3-2（４・５月）'!R1116="",'別紙様式3-2（４・５月）'!Z1116="ベア加算"),"",X1114*VLOOKUP(N1114,【参考】数式用!$AD$2:$AH$37,MATCH(W1114,【参考】数式用!$K$4:$N$4,0)+1,0)),"")</f>
        <v/>
      </c>
      <c r="Z1114" s="992"/>
      <c r="AA1114" s="54"/>
      <c r="AB1114" s="464"/>
      <c r="AC1114" s="340" t="str">
        <f>IFERROR(IF(AND('別紙様式3-2（４・５月）'!O1116="",W1114&lt;&gt;"",W1114&lt;&gt;"―"),X1114,X1114*VLOOKUP(AG1114,【参考】数式用4!$EY$3:$GF$106,MATCH(N1114,【参考】数式用4!$EY$2:$GF$2,0))),"")</f>
        <v/>
      </c>
      <c r="AD1114" s="462" t="str">
        <f t="shared" si="34"/>
        <v/>
      </c>
      <c r="AE1114" s="420" t="str">
        <f t="shared" si="35"/>
        <v/>
      </c>
      <c r="AF1114" s="419" t="str">
        <f>IF(O1114="","",'別紙様式3-2（４・５月）'!O1116&amp;'別紙様式3-2（４・５月）'!P1116&amp;'別紙様式3-2（４・５月）'!Q1116&amp;"から"&amp;O1114)</f>
        <v/>
      </c>
      <c r="AG1114" s="333" t="str">
        <f>IF(OR(W1114="",W1114="―"),"",'別紙様式3-2（４・５月）'!O1116&amp;'別紙様式3-2（４・５月）'!P1116&amp;'別紙様式3-2（４・５月）'!Q1116&amp;"から"&amp;W1114)</f>
        <v/>
      </c>
    </row>
    <row r="1115" spans="1:41" ht="25" customHeight="1">
      <c r="A1115" s="334">
        <v>1091</v>
      </c>
      <c r="B1115" s="909" t="str">
        <f>IF(基本情報入力シート!C1154="","",基本情報入力シート!C1154)</f>
        <v/>
      </c>
      <c r="C1115" s="909"/>
      <c r="D1115" s="909"/>
      <c r="E1115" s="909"/>
      <c r="F1115" s="909"/>
      <c r="G1115" s="909"/>
      <c r="H1115" s="909"/>
      <c r="I1115" s="909"/>
      <c r="J1115" s="325" t="str">
        <f>IF(基本情報入力シート!M1154="","",基本情報入力シート!M1154)</f>
        <v/>
      </c>
      <c r="K1115" s="325" t="str">
        <f>IF(基本情報入力シート!R1154="","",基本情報入力シート!R1154)</f>
        <v/>
      </c>
      <c r="L1115" s="325" t="str">
        <f>IF(基本情報入力シート!W1154="","",基本情報入力シート!W1154)</f>
        <v/>
      </c>
      <c r="M1115" s="335" t="str">
        <f>IF(基本情報入力シート!X1154="","",基本情報入力シート!X1154)</f>
        <v/>
      </c>
      <c r="N1115" s="339" t="str">
        <f>IF(基本情報入力シート!Y1154="","",基本情報入力シート!Y1154)</f>
        <v/>
      </c>
      <c r="O1115" s="44"/>
      <c r="P1115" s="1011"/>
      <c r="Q1115" s="1011"/>
      <c r="R1115" s="475" t="str">
        <f>IFERROR(IF(OR('別紙様式3-2（４・５月）'!Z1117="ベア加算",'別紙様式3-2（４・５月）'!R1117=""),"",P1115*VLOOKUP(N1115,【参考】数式用!$AD$2:$AH$37,MATCH(O1115,【参考】数式用!$K$4:$N$4,0)+1,0)),"")</f>
        <v/>
      </c>
      <c r="S1115" s="54"/>
      <c r="T1115" s="1011"/>
      <c r="U1115" s="1011"/>
      <c r="V1115" s="483" t="str">
        <f>IFERROR(IF(AND('別紙様式3-2（４・５月）'!O1117="",O1115&lt;&gt;""),P1115,P1115*VLOOKUP(AF1115,【参考】数式用4!$EY$3:$GF$106,MATCH(N1115,【参考】数式用4!$EY$2:$GF$2,0))),"")</f>
        <v/>
      </c>
      <c r="W1115" s="44"/>
      <c r="X1115" s="464"/>
      <c r="Y1115" s="992" t="str">
        <f>IFERROR(IF(OR('別紙様式3-2（４・５月）'!R1117="",'別紙様式3-2（４・５月）'!Z1117="ベア加算"),"",X1115*VLOOKUP(N1115,【参考】数式用!$AD$2:$AH$37,MATCH(W1115,【参考】数式用!$K$4:$N$4,0)+1,0)),"")</f>
        <v/>
      </c>
      <c r="Z1115" s="992"/>
      <c r="AA1115" s="54"/>
      <c r="AB1115" s="464"/>
      <c r="AC1115" s="340" t="str">
        <f>IFERROR(IF(AND('別紙様式3-2（４・５月）'!O1117="",W1115&lt;&gt;"",W1115&lt;&gt;"―"),X1115,X1115*VLOOKUP(AG1115,【参考】数式用4!$EY$3:$GF$106,MATCH(N1115,【参考】数式用4!$EY$2:$GF$2,0))),"")</f>
        <v/>
      </c>
      <c r="AD1115" s="462" t="str">
        <f t="shared" si="34"/>
        <v/>
      </c>
      <c r="AE1115" s="420" t="str">
        <f t="shared" si="35"/>
        <v/>
      </c>
      <c r="AF1115" s="419" t="str">
        <f>IF(O1115="","",'別紙様式3-2（４・５月）'!O1117&amp;'別紙様式3-2（４・５月）'!P1117&amp;'別紙様式3-2（４・５月）'!Q1117&amp;"から"&amp;O1115)</f>
        <v/>
      </c>
      <c r="AG1115" s="333" t="str">
        <f>IF(OR(W1115="",W1115="―"),"",'別紙様式3-2（４・５月）'!O1117&amp;'別紙様式3-2（４・５月）'!P1117&amp;'別紙様式3-2（４・５月）'!Q1117&amp;"から"&amp;W1115)</f>
        <v/>
      </c>
    </row>
    <row r="1116" spans="1:41" ht="25" customHeight="1">
      <c r="A1116" s="334">
        <v>1092</v>
      </c>
      <c r="B1116" s="909" t="str">
        <f>IF(基本情報入力シート!C1155="","",基本情報入力シート!C1155)</f>
        <v/>
      </c>
      <c r="C1116" s="909"/>
      <c r="D1116" s="909"/>
      <c r="E1116" s="909"/>
      <c r="F1116" s="909"/>
      <c r="G1116" s="909"/>
      <c r="H1116" s="909"/>
      <c r="I1116" s="909"/>
      <c r="J1116" s="325" t="str">
        <f>IF(基本情報入力シート!M1155="","",基本情報入力シート!M1155)</f>
        <v/>
      </c>
      <c r="K1116" s="325" t="str">
        <f>IF(基本情報入力シート!R1155="","",基本情報入力シート!R1155)</f>
        <v/>
      </c>
      <c r="L1116" s="325" t="str">
        <f>IF(基本情報入力シート!W1155="","",基本情報入力シート!W1155)</f>
        <v/>
      </c>
      <c r="M1116" s="335" t="str">
        <f>IF(基本情報入力シート!X1155="","",基本情報入力シート!X1155)</f>
        <v/>
      </c>
      <c r="N1116" s="339" t="str">
        <f>IF(基本情報入力シート!Y1155="","",基本情報入力シート!Y1155)</f>
        <v/>
      </c>
      <c r="O1116" s="44"/>
      <c r="P1116" s="1011"/>
      <c r="Q1116" s="1011"/>
      <c r="R1116" s="475" t="str">
        <f>IFERROR(IF(OR('別紙様式3-2（４・５月）'!Z1118="ベア加算",'別紙様式3-2（４・５月）'!R1118=""),"",P1116*VLOOKUP(N1116,【参考】数式用!$AD$2:$AH$37,MATCH(O1116,【参考】数式用!$K$4:$N$4,0)+1,0)),"")</f>
        <v/>
      </c>
      <c r="S1116" s="54"/>
      <c r="T1116" s="1011"/>
      <c r="U1116" s="1011"/>
      <c r="V1116" s="483" t="str">
        <f>IFERROR(IF(AND('別紙様式3-2（４・５月）'!O1118="",O1116&lt;&gt;""),P1116,P1116*VLOOKUP(AF1116,【参考】数式用4!$EY$3:$GF$106,MATCH(N1116,【参考】数式用4!$EY$2:$GF$2,0))),"")</f>
        <v/>
      </c>
      <c r="W1116" s="44"/>
      <c r="X1116" s="464"/>
      <c r="Y1116" s="992" t="str">
        <f>IFERROR(IF(OR('別紙様式3-2（４・５月）'!R1118="",'別紙様式3-2（４・５月）'!Z1118="ベア加算"),"",X1116*VLOOKUP(N1116,【参考】数式用!$AD$2:$AH$37,MATCH(W1116,【参考】数式用!$K$4:$N$4,0)+1,0)),"")</f>
        <v/>
      </c>
      <c r="Z1116" s="992"/>
      <c r="AA1116" s="54"/>
      <c r="AB1116" s="464"/>
      <c r="AC1116" s="340" t="str">
        <f>IFERROR(IF(AND('別紙様式3-2（４・５月）'!O1118="",W1116&lt;&gt;"",W1116&lt;&gt;"―"),X1116,X1116*VLOOKUP(AG1116,【参考】数式用4!$EY$3:$GF$106,MATCH(N1116,【参考】数式用4!$EY$2:$GF$2,0))),"")</f>
        <v/>
      </c>
      <c r="AD1116" s="462" t="str">
        <f t="shared" si="34"/>
        <v/>
      </c>
      <c r="AE1116" s="420" t="str">
        <f t="shared" si="35"/>
        <v/>
      </c>
      <c r="AF1116" s="419" t="str">
        <f>IF(O1116="","",'別紙様式3-2（４・５月）'!O1118&amp;'別紙様式3-2（４・５月）'!P1118&amp;'別紙様式3-2（４・５月）'!Q1118&amp;"から"&amp;O1116)</f>
        <v/>
      </c>
      <c r="AG1116" s="333" t="str">
        <f>IF(OR(W1116="",W1116="―"),"",'別紙様式3-2（４・５月）'!O1118&amp;'別紙様式3-2（４・５月）'!P1118&amp;'別紙様式3-2（４・５月）'!Q1118&amp;"から"&amp;W1116)</f>
        <v/>
      </c>
    </row>
    <row r="1117" spans="1:41" ht="25" customHeight="1">
      <c r="A1117" s="334">
        <v>1093</v>
      </c>
      <c r="B1117" s="909" t="str">
        <f>IF(基本情報入力シート!C1156="","",基本情報入力シート!C1156)</f>
        <v/>
      </c>
      <c r="C1117" s="909"/>
      <c r="D1117" s="909"/>
      <c r="E1117" s="909"/>
      <c r="F1117" s="909"/>
      <c r="G1117" s="909"/>
      <c r="H1117" s="909"/>
      <c r="I1117" s="909"/>
      <c r="J1117" s="325" t="str">
        <f>IF(基本情報入力シート!M1156="","",基本情報入力シート!M1156)</f>
        <v/>
      </c>
      <c r="K1117" s="325" t="str">
        <f>IF(基本情報入力シート!R1156="","",基本情報入力シート!R1156)</f>
        <v/>
      </c>
      <c r="L1117" s="325" t="str">
        <f>IF(基本情報入力シート!W1156="","",基本情報入力シート!W1156)</f>
        <v/>
      </c>
      <c r="M1117" s="335" t="str">
        <f>IF(基本情報入力シート!X1156="","",基本情報入力シート!X1156)</f>
        <v/>
      </c>
      <c r="N1117" s="339" t="str">
        <f>IF(基本情報入力シート!Y1156="","",基本情報入力シート!Y1156)</f>
        <v/>
      </c>
      <c r="O1117" s="44"/>
      <c r="P1117" s="1011"/>
      <c r="Q1117" s="1011"/>
      <c r="R1117" s="475" t="str">
        <f>IFERROR(IF(OR('別紙様式3-2（４・５月）'!Z1119="ベア加算",'別紙様式3-2（４・５月）'!R1119=""),"",P1117*VLOOKUP(N1117,【参考】数式用!$AD$2:$AH$37,MATCH(O1117,【参考】数式用!$K$4:$N$4,0)+1,0)),"")</f>
        <v/>
      </c>
      <c r="S1117" s="54"/>
      <c r="T1117" s="1011"/>
      <c r="U1117" s="1011"/>
      <c r="V1117" s="483" t="str">
        <f>IFERROR(IF(AND('別紙様式3-2（４・５月）'!O1119="",O1117&lt;&gt;""),P1117,P1117*VLOOKUP(AF1117,【参考】数式用4!$EY$3:$GF$106,MATCH(N1117,【参考】数式用4!$EY$2:$GF$2,0))),"")</f>
        <v/>
      </c>
      <c r="W1117" s="44"/>
      <c r="X1117" s="464"/>
      <c r="Y1117" s="992" t="str">
        <f>IFERROR(IF(OR('別紙様式3-2（４・５月）'!R1119="",'別紙様式3-2（４・５月）'!Z1119="ベア加算"),"",X1117*VLOOKUP(N1117,【参考】数式用!$AD$2:$AH$37,MATCH(W1117,【参考】数式用!$K$4:$N$4,0)+1,0)),"")</f>
        <v/>
      </c>
      <c r="Z1117" s="992"/>
      <c r="AA1117" s="54"/>
      <c r="AB1117" s="464"/>
      <c r="AC1117" s="340" t="str">
        <f>IFERROR(IF(AND('別紙様式3-2（４・５月）'!O1119="",W1117&lt;&gt;"",W1117&lt;&gt;"―"),X1117,X1117*VLOOKUP(AG1117,【参考】数式用4!$EY$3:$GF$106,MATCH(N1117,【参考】数式用4!$EY$2:$GF$2,0))),"")</f>
        <v/>
      </c>
      <c r="AD1117" s="462" t="str">
        <f t="shared" si="34"/>
        <v/>
      </c>
      <c r="AE1117" s="420" t="str">
        <f t="shared" si="35"/>
        <v/>
      </c>
      <c r="AF1117" s="333" t="str">
        <f>IF(O1117="","",'別紙様式3-2（４・５月）'!O1119&amp;'別紙様式3-2（４・５月）'!P1119&amp;'別紙様式3-2（４・５月）'!Q1119&amp;"から"&amp;O1117)</f>
        <v/>
      </c>
      <c r="AG1117" s="333" t="str">
        <f>IF(OR(W1117="",W1117="―"),"",'別紙様式3-2（４・５月）'!O1119&amp;'別紙様式3-2（４・５月）'!P1119&amp;'別紙様式3-2（４・５月）'!Q1119&amp;"から"&amp;W1117)</f>
        <v/>
      </c>
    </row>
    <row r="1118" spans="1:41" ht="25" customHeight="1">
      <c r="A1118" s="334">
        <v>1094</v>
      </c>
      <c r="B1118" s="909" t="str">
        <f>IF(基本情報入力シート!C1157="","",基本情報入力シート!C1157)</f>
        <v/>
      </c>
      <c r="C1118" s="909"/>
      <c r="D1118" s="909"/>
      <c r="E1118" s="909"/>
      <c r="F1118" s="909"/>
      <c r="G1118" s="909"/>
      <c r="H1118" s="909"/>
      <c r="I1118" s="909"/>
      <c r="J1118" s="325" t="str">
        <f>IF(基本情報入力シート!M1157="","",基本情報入力シート!M1157)</f>
        <v/>
      </c>
      <c r="K1118" s="325" t="str">
        <f>IF(基本情報入力シート!R1157="","",基本情報入力シート!R1157)</f>
        <v/>
      </c>
      <c r="L1118" s="325" t="str">
        <f>IF(基本情報入力シート!W1157="","",基本情報入力シート!W1157)</f>
        <v/>
      </c>
      <c r="M1118" s="335" t="str">
        <f>IF(基本情報入力シート!X1157="","",基本情報入力シート!X1157)</f>
        <v/>
      </c>
      <c r="N1118" s="339" t="str">
        <f>IF(基本情報入力シート!Y1157="","",基本情報入力シート!Y1157)</f>
        <v/>
      </c>
      <c r="O1118" s="44"/>
      <c r="P1118" s="1011"/>
      <c r="Q1118" s="1011"/>
      <c r="R1118" s="475" t="str">
        <f>IFERROR(IF(OR('別紙様式3-2（４・５月）'!Z1120="ベア加算",'別紙様式3-2（４・５月）'!R1120=""),"",P1118*VLOOKUP(N1118,【参考】数式用!$AD$2:$AH$37,MATCH(O1118,【参考】数式用!$K$4:$N$4,0)+1,0)),"")</f>
        <v/>
      </c>
      <c r="S1118" s="54"/>
      <c r="T1118" s="1011"/>
      <c r="U1118" s="1011"/>
      <c r="V1118" s="483" t="str">
        <f>IFERROR(IF(AND('別紙様式3-2（４・５月）'!O1120="",O1118&lt;&gt;""),P1118,P1118*VLOOKUP(AF1118,【参考】数式用4!$EY$3:$GF$106,MATCH(N1118,【参考】数式用4!$EY$2:$GF$2,0))),"")</f>
        <v/>
      </c>
      <c r="W1118" s="44"/>
      <c r="X1118" s="464"/>
      <c r="Y1118" s="992" t="str">
        <f>IFERROR(IF(OR('別紙様式3-2（４・５月）'!R1120="",'別紙様式3-2（４・５月）'!Z1120="ベア加算"),"",X1118*VLOOKUP(N1118,【参考】数式用!$AD$2:$AH$37,MATCH(W1118,【参考】数式用!$K$4:$N$4,0)+1,0)),"")</f>
        <v/>
      </c>
      <c r="Z1118" s="992"/>
      <c r="AA1118" s="54"/>
      <c r="AB1118" s="464"/>
      <c r="AC1118" s="340" t="str">
        <f>IFERROR(IF(AND('別紙様式3-2（４・５月）'!O1120="",W1118&lt;&gt;"",W1118&lt;&gt;"―"),X1118,X1118*VLOOKUP(AG1118,【参考】数式用4!$EY$3:$GF$106,MATCH(N1118,【参考】数式用4!$EY$2:$GF$2,0))),"")</f>
        <v/>
      </c>
      <c r="AD1118" s="462" t="str">
        <f t="shared" si="34"/>
        <v/>
      </c>
      <c r="AE1118" s="420" t="str">
        <f t="shared" si="35"/>
        <v/>
      </c>
      <c r="AF1118" s="333" t="str">
        <f>IF(O1118="","",'別紙様式3-2（４・５月）'!O1120&amp;'別紙様式3-2（４・５月）'!P1120&amp;'別紙様式3-2（４・５月）'!Q1120&amp;"から"&amp;O1118)</f>
        <v/>
      </c>
      <c r="AG1118" s="333" t="str">
        <f>IF(OR(W1118="",W1118="―"),"",'別紙様式3-2（４・５月）'!O1120&amp;'別紙様式3-2（４・５月）'!P1120&amp;'別紙様式3-2（４・５月）'!Q1120&amp;"から"&amp;W1118)</f>
        <v/>
      </c>
    </row>
    <row r="1119" spans="1:41" ht="25" customHeight="1">
      <c r="A1119" s="334">
        <v>1095</v>
      </c>
      <c r="B1119" s="909" t="str">
        <f>IF(基本情報入力シート!C1158="","",基本情報入力シート!C1158)</f>
        <v/>
      </c>
      <c r="C1119" s="909"/>
      <c r="D1119" s="909"/>
      <c r="E1119" s="909"/>
      <c r="F1119" s="909"/>
      <c r="G1119" s="909"/>
      <c r="H1119" s="909"/>
      <c r="I1119" s="909"/>
      <c r="J1119" s="325" t="str">
        <f>IF(基本情報入力シート!M1158="","",基本情報入力シート!M1158)</f>
        <v/>
      </c>
      <c r="K1119" s="325" t="str">
        <f>IF(基本情報入力シート!R1158="","",基本情報入力シート!R1158)</f>
        <v/>
      </c>
      <c r="L1119" s="325" t="str">
        <f>IF(基本情報入力シート!W1158="","",基本情報入力シート!W1158)</f>
        <v/>
      </c>
      <c r="M1119" s="335" t="str">
        <f>IF(基本情報入力シート!X1158="","",基本情報入力シート!X1158)</f>
        <v/>
      </c>
      <c r="N1119" s="339" t="str">
        <f>IF(基本情報入力シート!Y1158="","",基本情報入力シート!Y1158)</f>
        <v/>
      </c>
      <c r="O1119" s="44"/>
      <c r="P1119" s="1011"/>
      <c r="Q1119" s="1011"/>
      <c r="R1119" s="475" t="str">
        <f>IFERROR(IF(OR('別紙様式3-2（４・５月）'!Z1121="ベア加算",'別紙様式3-2（４・５月）'!R1121=""),"",P1119*VLOOKUP(N1119,【参考】数式用!$AD$2:$AH$37,MATCH(O1119,【参考】数式用!$K$4:$N$4,0)+1,0)),"")</f>
        <v/>
      </c>
      <c r="S1119" s="54"/>
      <c r="T1119" s="1011"/>
      <c r="U1119" s="1011"/>
      <c r="V1119" s="483" t="str">
        <f>IFERROR(IF(AND('別紙様式3-2（４・５月）'!O1121="",O1119&lt;&gt;""),P1119,P1119*VLOOKUP(AF1119,【参考】数式用4!$EY$3:$GF$106,MATCH(N1119,【参考】数式用4!$EY$2:$GF$2,0))),"")</f>
        <v/>
      </c>
      <c r="W1119" s="44"/>
      <c r="X1119" s="464"/>
      <c r="Y1119" s="992" t="str">
        <f>IFERROR(IF(OR('別紙様式3-2（４・５月）'!R1121="",'別紙様式3-2（４・５月）'!Z1121="ベア加算"),"",X1119*VLOOKUP(N1119,【参考】数式用!$AD$2:$AH$37,MATCH(W1119,【参考】数式用!$K$4:$N$4,0)+1,0)),"")</f>
        <v/>
      </c>
      <c r="Z1119" s="992"/>
      <c r="AA1119" s="54"/>
      <c r="AB1119" s="464"/>
      <c r="AC1119" s="340" t="str">
        <f>IFERROR(IF(AND('別紙様式3-2（４・５月）'!O1121="",W1119&lt;&gt;"",W1119&lt;&gt;"―"),X1119,X1119*VLOOKUP(AG1119,【参考】数式用4!$EY$3:$GF$106,MATCH(N1119,【参考】数式用4!$EY$2:$GF$2,0))),"")</f>
        <v/>
      </c>
      <c r="AD1119" s="462" t="str">
        <f t="shared" si="34"/>
        <v/>
      </c>
      <c r="AE1119" s="420" t="str">
        <f t="shared" si="35"/>
        <v/>
      </c>
      <c r="AF1119" s="333" t="str">
        <f>IF(O1119="","",'別紙様式3-2（４・５月）'!O1121&amp;'別紙様式3-2（４・５月）'!P1121&amp;'別紙様式3-2（４・５月）'!Q1121&amp;"から"&amp;O1119)</f>
        <v/>
      </c>
      <c r="AG1119" s="333" t="str">
        <f>IF(OR(W1119="",W1119="―"),"",'別紙様式3-2（４・５月）'!O1121&amp;'別紙様式3-2（４・５月）'!P1121&amp;'別紙様式3-2（４・５月）'!Q1121&amp;"から"&amp;W1119)</f>
        <v/>
      </c>
    </row>
    <row r="1120" spans="1:41" ht="25" customHeight="1">
      <c r="A1120" s="334">
        <v>1096</v>
      </c>
      <c r="B1120" s="909" t="str">
        <f>IF(基本情報入力シート!C1159="","",基本情報入力シート!C1159)</f>
        <v/>
      </c>
      <c r="C1120" s="909"/>
      <c r="D1120" s="909"/>
      <c r="E1120" s="909"/>
      <c r="F1120" s="909"/>
      <c r="G1120" s="909"/>
      <c r="H1120" s="909"/>
      <c r="I1120" s="909"/>
      <c r="J1120" s="325" t="str">
        <f>IF(基本情報入力シート!M1159="","",基本情報入力シート!M1159)</f>
        <v/>
      </c>
      <c r="K1120" s="325" t="str">
        <f>IF(基本情報入力シート!R1159="","",基本情報入力シート!R1159)</f>
        <v/>
      </c>
      <c r="L1120" s="325" t="str">
        <f>IF(基本情報入力シート!W1159="","",基本情報入力シート!W1159)</f>
        <v/>
      </c>
      <c r="M1120" s="335" t="str">
        <f>IF(基本情報入力シート!X1159="","",基本情報入力シート!X1159)</f>
        <v/>
      </c>
      <c r="N1120" s="339" t="str">
        <f>IF(基本情報入力シート!Y1159="","",基本情報入力シート!Y1159)</f>
        <v/>
      </c>
      <c r="O1120" s="44"/>
      <c r="P1120" s="1011"/>
      <c r="Q1120" s="1011"/>
      <c r="R1120" s="475" t="str">
        <f>IFERROR(IF(OR('別紙様式3-2（４・５月）'!Z1122="ベア加算",'別紙様式3-2（４・５月）'!R1122=""),"",P1120*VLOOKUP(N1120,【参考】数式用!$AD$2:$AH$37,MATCH(O1120,【参考】数式用!$K$4:$N$4,0)+1,0)),"")</f>
        <v/>
      </c>
      <c r="S1120" s="54"/>
      <c r="T1120" s="1011"/>
      <c r="U1120" s="1011"/>
      <c r="V1120" s="483" t="str">
        <f>IFERROR(IF(AND('別紙様式3-2（４・５月）'!O1122="",O1120&lt;&gt;""),P1120,P1120*VLOOKUP(AF1120,【参考】数式用4!$EY$3:$GF$106,MATCH(N1120,【参考】数式用4!$EY$2:$GF$2,0))),"")</f>
        <v/>
      </c>
      <c r="W1120" s="44"/>
      <c r="X1120" s="464"/>
      <c r="Y1120" s="992" t="str">
        <f>IFERROR(IF(OR('別紙様式3-2（４・５月）'!R1122="",'別紙様式3-2（４・５月）'!Z1122="ベア加算"),"",X1120*VLOOKUP(N1120,【参考】数式用!$AD$2:$AH$37,MATCH(W1120,【参考】数式用!$K$4:$N$4,0)+1,0)),"")</f>
        <v/>
      </c>
      <c r="Z1120" s="992"/>
      <c r="AA1120" s="54"/>
      <c r="AB1120" s="464"/>
      <c r="AC1120" s="340" t="str">
        <f>IFERROR(IF(AND('別紙様式3-2（４・５月）'!O1122="",W1120&lt;&gt;"",W1120&lt;&gt;"―"),X1120,X1120*VLOOKUP(AG1120,【参考】数式用4!$EY$3:$GF$106,MATCH(N1120,【参考】数式用4!$EY$2:$GF$2,0))),"")</f>
        <v/>
      </c>
      <c r="AD1120" s="462" t="str">
        <f t="shared" si="34"/>
        <v/>
      </c>
      <c r="AE1120" s="420" t="str">
        <f t="shared" si="35"/>
        <v/>
      </c>
      <c r="AF1120" s="333" t="str">
        <f>IF(O1120="","",'別紙様式3-2（４・５月）'!O1122&amp;'別紙様式3-2（４・５月）'!P1122&amp;'別紙様式3-2（４・５月）'!Q1122&amp;"から"&amp;O1120)</f>
        <v/>
      </c>
      <c r="AG1120" s="333" t="str">
        <f>IF(OR(W1120="",W1120="―"),"",'別紙様式3-2（４・５月）'!O1122&amp;'別紙様式3-2（４・５月）'!P1122&amp;'別紙様式3-2（４・５月）'!Q1122&amp;"から"&amp;W1120)</f>
        <v/>
      </c>
    </row>
    <row r="1121" spans="1:41" ht="25" customHeight="1">
      <c r="A1121" s="334">
        <v>1097</v>
      </c>
      <c r="B1121" s="909" t="str">
        <f>IF(基本情報入力シート!C1160="","",基本情報入力シート!C1160)</f>
        <v/>
      </c>
      <c r="C1121" s="909"/>
      <c r="D1121" s="909"/>
      <c r="E1121" s="909"/>
      <c r="F1121" s="909"/>
      <c r="G1121" s="909"/>
      <c r="H1121" s="909"/>
      <c r="I1121" s="909"/>
      <c r="J1121" s="325" t="str">
        <f>IF(基本情報入力シート!M1160="","",基本情報入力シート!M1160)</f>
        <v/>
      </c>
      <c r="K1121" s="325" t="str">
        <f>IF(基本情報入力シート!R1160="","",基本情報入力シート!R1160)</f>
        <v/>
      </c>
      <c r="L1121" s="325" t="str">
        <f>IF(基本情報入力シート!W1160="","",基本情報入力シート!W1160)</f>
        <v/>
      </c>
      <c r="M1121" s="335" t="str">
        <f>IF(基本情報入力シート!X1160="","",基本情報入力シート!X1160)</f>
        <v/>
      </c>
      <c r="N1121" s="339" t="str">
        <f>IF(基本情報入力シート!Y1160="","",基本情報入力シート!Y1160)</f>
        <v/>
      </c>
      <c r="O1121" s="44"/>
      <c r="P1121" s="1011"/>
      <c r="Q1121" s="1011"/>
      <c r="R1121" s="475" t="str">
        <f>IFERROR(IF(OR('別紙様式3-2（４・５月）'!Z1123="ベア加算",'別紙様式3-2（４・５月）'!R1123=""),"",P1121*VLOOKUP(N1121,【参考】数式用!$AD$2:$AH$37,MATCH(O1121,【参考】数式用!$K$4:$N$4,0)+1,0)),"")</f>
        <v/>
      </c>
      <c r="S1121" s="54"/>
      <c r="T1121" s="1011"/>
      <c r="U1121" s="1011"/>
      <c r="V1121" s="483" t="str">
        <f>IFERROR(IF(AND('別紙様式3-2（４・５月）'!O1123="",O1121&lt;&gt;""),P1121,P1121*VLOOKUP(AF1121,【参考】数式用4!$EY$3:$GF$106,MATCH(N1121,【参考】数式用4!$EY$2:$GF$2,0))),"")</f>
        <v/>
      </c>
      <c r="W1121" s="44"/>
      <c r="X1121" s="464"/>
      <c r="Y1121" s="992" t="str">
        <f>IFERROR(IF(OR('別紙様式3-2（４・５月）'!R1123="",'別紙様式3-2（４・５月）'!Z1123="ベア加算"),"",X1121*VLOOKUP(N1121,【参考】数式用!$AD$2:$AH$37,MATCH(W1121,【参考】数式用!$K$4:$N$4,0)+1,0)),"")</f>
        <v/>
      </c>
      <c r="Z1121" s="992"/>
      <c r="AA1121" s="54"/>
      <c r="AB1121" s="464"/>
      <c r="AC1121" s="340" t="str">
        <f>IFERROR(IF(AND('別紙様式3-2（４・５月）'!O1123="",W1121&lt;&gt;"",W1121&lt;&gt;"―"),X1121,X1121*VLOOKUP(AG1121,【参考】数式用4!$EY$3:$GF$106,MATCH(N1121,【参考】数式用4!$EY$2:$GF$2,0))),"")</f>
        <v/>
      </c>
      <c r="AD1121" s="462" t="str">
        <f t="shared" si="34"/>
        <v/>
      </c>
      <c r="AE1121" s="420" t="str">
        <f t="shared" si="35"/>
        <v/>
      </c>
      <c r="AF1121" s="333" t="str">
        <f>IF(O1121="","",'別紙様式3-2（４・５月）'!O1123&amp;'別紙様式3-2（４・５月）'!P1123&amp;'別紙様式3-2（４・５月）'!Q1123&amp;"から"&amp;O1121)</f>
        <v/>
      </c>
      <c r="AG1121" s="333" t="str">
        <f>IF(OR(W1121="",W1121="―"),"",'別紙様式3-2（４・５月）'!O1123&amp;'別紙様式3-2（４・５月）'!P1123&amp;'別紙様式3-2（４・５月）'!Q1123&amp;"から"&amp;W1121)</f>
        <v/>
      </c>
    </row>
    <row r="1122" spans="1:41" ht="25" customHeight="1">
      <c r="A1122" s="334">
        <v>1098</v>
      </c>
      <c r="B1122" s="909" t="str">
        <f>IF(基本情報入力シート!C1161="","",基本情報入力シート!C1161)</f>
        <v/>
      </c>
      <c r="C1122" s="909"/>
      <c r="D1122" s="909"/>
      <c r="E1122" s="909"/>
      <c r="F1122" s="909"/>
      <c r="G1122" s="909"/>
      <c r="H1122" s="909"/>
      <c r="I1122" s="909"/>
      <c r="J1122" s="325" t="str">
        <f>IF(基本情報入力シート!M1161="","",基本情報入力シート!M1161)</f>
        <v/>
      </c>
      <c r="K1122" s="325" t="str">
        <f>IF(基本情報入力シート!R1161="","",基本情報入力シート!R1161)</f>
        <v/>
      </c>
      <c r="L1122" s="325" t="str">
        <f>IF(基本情報入力シート!W1161="","",基本情報入力シート!W1161)</f>
        <v/>
      </c>
      <c r="M1122" s="335" t="str">
        <f>IF(基本情報入力シート!X1161="","",基本情報入力シート!X1161)</f>
        <v/>
      </c>
      <c r="N1122" s="339" t="str">
        <f>IF(基本情報入力シート!Y1161="","",基本情報入力シート!Y1161)</f>
        <v/>
      </c>
      <c r="O1122" s="44"/>
      <c r="P1122" s="1011"/>
      <c r="Q1122" s="1011"/>
      <c r="R1122" s="475" t="str">
        <f>IFERROR(IF(OR('別紙様式3-2（４・５月）'!Z1124="ベア加算",'別紙様式3-2（４・５月）'!R1124=""),"",P1122*VLOOKUP(N1122,【参考】数式用!$AD$2:$AH$37,MATCH(O1122,【参考】数式用!$K$4:$N$4,0)+1,0)),"")</f>
        <v/>
      </c>
      <c r="S1122" s="54"/>
      <c r="T1122" s="1011"/>
      <c r="U1122" s="1011"/>
      <c r="V1122" s="483" t="str">
        <f>IFERROR(IF(AND('別紙様式3-2（４・５月）'!O1124="",O1122&lt;&gt;""),P1122,P1122*VLOOKUP(AF1122,【参考】数式用4!$EY$3:$GF$106,MATCH(N1122,【参考】数式用4!$EY$2:$GF$2,0))),"")</f>
        <v/>
      </c>
      <c r="W1122" s="44"/>
      <c r="X1122" s="464"/>
      <c r="Y1122" s="992" t="str">
        <f>IFERROR(IF(OR('別紙様式3-2（４・５月）'!R1124="",'別紙様式3-2（４・５月）'!Z1124="ベア加算"),"",X1122*VLOOKUP(N1122,【参考】数式用!$AD$2:$AH$37,MATCH(W1122,【参考】数式用!$K$4:$N$4,0)+1,0)),"")</f>
        <v/>
      </c>
      <c r="Z1122" s="992"/>
      <c r="AA1122" s="54"/>
      <c r="AB1122" s="464"/>
      <c r="AC1122" s="340" t="str">
        <f>IFERROR(IF(AND('別紙様式3-2（４・５月）'!O1124="",W1122&lt;&gt;"",W1122&lt;&gt;"―"),X1122,X1122*VLOOKUP(AG1122,【参考】数式用4!$EY$3:$GF$106,MATCH(N1122,【参考】数式用4!$EY$2:$GF$2,0))),"")</f>
        <v/>
      </c>
      <c r="AD1122" s="462" t="str">
        <f t="shared" si="34"/>
        <v/>
      </c>
      <c r="AE1122" s="420" t="str">
        <f t="shared" si="35"/>
        <v/>
      </c>
      <c r="AF1122" s="333" t="str">
        <f>IF(O1122="","",'別紙様式3-2（４・５月）'!O1124&amp;'別紙様式3-2（４・５月）'!P1124&amp;'別紙様式3-2（４・５月）'!Q1124&amp;"から"&amp;O1122)</f>
        <v/>
      </c>
      <c r="AG1122" s="333" t="str">
        <f>IF(OR(W1122="",W1122="―"),"",'別紙様式3-2（４・５月）'!O1124&amp;'別紙様式3-2（４・５月）'!P1124&amp;'別紙様式3-2（４・５月）'!Q1124&amp;"から"&amp;W1122)</f>
        <v/>
      </c>
    </row>
    <row r="1123" spans="1:41" ht="25" customHeight="1">
      <c r="A1123" s="334">
        <v>1099</v>
      </c>
      <c r="B1123" s="909" t="str">
        <f>IF(基本情報入力シート!C1162="","",基本情報入力シート!C1162)</f>
        <v/>
      </c>
      <c r="C1123" s="909"/>
      <c r="D1123" s="909"/>
      <c r="E1123" s="909"/>
      <c r="F1123" s="909"/>
      <c r="G1123" s="909"/>
      <c r="H1123" s="909"/>
      <c r="I1123" s="909"/>
      <c r="J1123" s="325" t="str">
        <f>IF(基本情報入力シート!M1162="","",基本情報入力シート!M1162)</f>
        <v/>
      </c>
      <c r="K1123" s="325" t="str">
        <f>IF(基本情報入力シート!R1162="","",基本情報入力シート!R1162)</f>
        <v/>
      </c>
      <c r="L1123" s="325" t="str">
        <f>IF(基本情報入力シート!W1162="","",基本情報入力シート!W1162)</f>
        <v/>
      </c>
      <c r="M1123" s="335" t="str">
        <f>IF(基本情報入力シート!X1162="","",基本情報入力シート!X1162)</f>
        <v/>
      </c>
      <c r="N1123" s="339" t="str">
        <f>IF(基本情報入力シート!Y1162="","",基本情報入力シート!Y1162)</f>
        <v/>
      </c>
      <c r="O1123" s="44"/>
      <c r="P1123" s="1011"/>
      <c r="Q1123" s="1011"/>
      <c r="R1123" s="475" t="str">
        <f>IFERROR(IF(OR('別紙様式3-2（４・５月）'!Z1125="ベア加算",'別紙様式3-2（４・５月）'!R1125=""),"",P1123*VLOOKUP(N1123,【参考】数式用!$AD$2:$AH$37,MATCH(O1123,【参考】数式用!$K$4:$N$4,0)+1,0)),"")</f>
        <v/>
      </c>
      <c r="S1123" s="54"/>
      <c r="T1123" s="1011"/>
      <c r="U1123" s="1011"/>
      <c r="V1123" s="483" t="str">
        <f>IFERROR(IF(AND('別紙様式3-2（４・５月）'!O1125="",O1123&lt;&gt;""),P1123,P1123*VLOOKUP(AF1123,【参考】数式用4!$EY$3:$GF$106,MATCH(N1123,【参考】数式用4!$EY$2:$GF$2,0))),"")</f>
        <v/>
      </c>
      <c r="W1123" s="44"/>
      <c r="X1123" s="464"/>
      <c r="Y1123" s="992" t="str">
        <f>IFERROR(IF(OR('別紙様式3-2（４・５月）'!R1125="",'別紙様式3-2（４・５月）'!Z1125="ベア加算"),"",X1123*VLOOKUP(N1123,【参考】数式用!$AD$2:$AH$37,MATCH(W1123,【参考】数式用!$K$4:$N$4,0)+1,0)),"")</f>
        <v/>
      </c>
      <c r="Z1123" s="992"/>
      <c r="AA1123" s="54"/>
      <c r="AB1123" s="464"/>
      <c r="AC1123" s="340" t="str">
        <f>IFERROR(IF(AND('別紙様式3-2（４・５月）'!O1125="",W1123&lt;&gt;"",W1123&lt;&gt;"―"),X1123,X1123*VLOOKUP(AG1123,【参考】数式用4!$EY$3:$GF$106,MATCH(N1123,【参考】数式用4!$EY$2:$GF$2,0))),"")</f>
        <v/>
      </c>
      <c r="AD1123" s="462" t="str">
        <f t="shared" si="34"/>
        <v/>
      </c>
      <c r="AE1123" s="420" t="str">
        <f t="shared" si="35"/>
        <v/>
      </c>
      <c r="AF1123" s="333" t="str">
        <f>IF(O1123="","",'別紙様式3-2（４・５月）'!O1125&amp;'別紙様式3-2（４・５月）'!P1125&amp;'別紙様式3-2（４・５月）'!Q1125&amp;"から"&amp;O1123)</f>
        <v/>
      </c>
      <c r="AG1123" s="333" t="str">
        <f>IF(OR(W1123="",W1123="―"),"",'別紙様式3-2（４・５月）'!O1125&amp;'別紙様式3-2（４・５月）'!P1125&amp;'別紙様式3-2（４・５月）'!Q1125&amp;"から"&amp;W1123)</f>
        <v/>
      </c>
    </row>
    <row r="1124" spans="1:41" ht="25" customHeight="1">
      <c r="A1124" s="334">
        <v>1100</v>
      </c>
      <c r="B1124" s="909" t="str">
        <f>IF(基本情報入力シート!C1163="","",基本情報入力シート!C1163)</f>
        <v/>
      </c>
      <c r="C1124" s="909"/>
      <c r="D1124" s="909"/>
      <c r="E1124" s="909"/>
      <c r="F1124" s="909"/>
      <c r="G1124" s="909"/>
      <c r="H1124" s="909"/>
      <c r="I1124" s="909"/>
      <c r="J1124" s="325" t="str">
        <f>IF(基本情報入力シート!M1163="","",基本情報入力シート!M1163)</f>
        <v/>
      </c>
      <c r="K1124" s="325" t="str">
        <f>IF(基本情報入力シート!R1163="","",基本情報入力シート!R1163)</f>
        <v/>
      </c>
      <c r="L1124" s="325" t="str">
        <f>IF(基本情報入力シート!W1163="","",基本情報入力シート!W1163)</f>
        <v/>
      </c>
      <c r="M1124" s="335" t="str">
        <f>IF(基本情報入力シート!X1163="","",基本情報入力シート!X1163)</f>
        <v/>
      </c>
      <c r="N1124" s="339" t="str">
        <f>IF(基本情報入力シート!Y1163="","",基本情報入力シート!Y1163)</f>
        <v/>
      </c>
      <c r="O1124" s="44"/>
      <c r="P1124" s="1011"/>
      <c r="Q1124" s="1011"/>
      <c r="R1124" s="475" t="str">
        <f>IFERROR(IF(OR('別紙様式3-2（４・５月）'!Z1126="ベア加算",'別紙様式3-2（４・５月）'!R1126=""),"",P1124*VLOOKUP(N1124,【参考】数式用!$AD$2:$AH$37,MATCH(O1124,【参考】数式用!$K$4:$N$4,0)+1,0)),"")</f>
        <v/>
      </c>
      <c r="S1124" s="54"/>
      <c r="T1124" s="1011"/>
      <c r="U1124" s="1011"/>
      <c r="V1124" s="483" t="str">
        <f>IFERROR(IF(AND('別紙様式3-2（４・５月）'!O1126="",O1124&lt;&gt;""),P1124,P1124*VLOOKUP(AF1124,【参考】数式用4!$EY$3:$GF$106,MATCH(N1124,【参考】数式用4!$EY$2:$GF$2,0))),"")</f>
        <v/>
      </c>
      <c r="W1124" s="44"/>
      <c r="X1124" s="464"/>
      <c r="Y1124" s="992" t="str">
        <f>IFERROR(IF(OR('別紙様式3-2（４・５月）'!R1126="",'別紙様式3-2（４・５月）'!Z1126="ベア加算"),"",X1124*VLOOKUP(N1124,【参考】数式用!$AD$2:$AH$37,MATCH(W1124,【参考】数式用!$K$4:$N$4,0)+1,0)),"")</f>
        <v/>
      </c>
      <c r="Z1124" s="992"/>
      <c r="AA1124" s="54"/>
      <c r="AB1124" s="464"/>
      <c r="AC1124" s="340" t="str">
        <f>IFERROR(IF(AND('別紙様式3-2（４・５月）'!O1126="",W1124&lt;&gt;"",W1124&lt;&gt;"―"),X1124,X1124*VLOOKUP(AG1124,【参考】数式用4!$EY$3:$GF$106,MATCH(N1124,【参考】数式用4!$EY$2:$GF$2,0))),"")</f>
        <v/>
      </c>
      <c r="AD1124" s="462" t="str">
        <f t="shared" si="34"/>
        <v/>
      </c>
      <c r="AE1124" s="420" t="str">
        <f t="shared" si="35"/>
        <v/>
      </c>
      <c r="AF1124" s="333" t="str">
        <f>IF(O1124="","",'別紙様式3-2（４・５月）'!O1126&amp;'別紙様式3-2（４・５月）'!P1126&amp;'別紙様式3-2（４・５月）'!Q1126&amp;"から"&amp;O1124)</f>
        <v/>
      </c>
      <c r="AG1124" s="333" t="str">
        <f>IF(OR(W1124="",W1124="―"),"",'別紙様式3-2（４・５月）'!O1126&amp;'別紙様式3-2（４・５月）'!P1126&amp;'別紙様式3-2（４・５月）'!Q1126&amp;"から"&amp;W1124)</f>
        <v/>
      </c>
    </row>
    <row r="1125" spans="1:41" ht="25" customHeight="1">
      <c r="A1125" s="334">
        <v>1101</v>
      </c>
      <c r="B1125" s="909" t="str">
        <f>IF(基本情報入力シート!C1164="","",基本情報入力シート!C1164)</f>
        <v/>
      </c>
      <c r="C1125" s="909"/>
      <c r="D1125" s="909"/>
      <c r="E1125" s="909"/>
      <c r="F1125" s="909"/>
      <c r="G1125" s="909"/>
      <c r="H1125" s="909"/>
      <c r="I1125" s="909"/>
      <c r="J1125" s="325" t="str">
        <f>IF(基本情報入力シート!M1164="","",基本情報入力シート!M1164)</f>
        <v/>
      </c>
      <c r="K1125" s="325" t="str">
        <f>IF(基本情報入力シート!R1164="","",基本情報入力シート!R1164)</f>
        <v/>
      </c>
      <c r="L1125" s="325" t="str">
        <f>IF(基本情報入力シート!W1164="","",基本情報入力シート!W1164)</f>
        <v/>
      </c>
      <c r="M1125" s="335" t="str">
        <f>IF(基本情報入力シート!X1164="","",基本情報入力シート!X1164)</f>
        <v/>
      </c>
      <c r="N1125" s="339" t="str">
        <f>IF(基本情報入力シート!Y1164="","",基本情報入力シート!Y1164)</f>
        <v/>
      </c>
      <c r="O1125" s="44"/>
      <c r="P1125" s="1011"/>
      <c r="Q1125" s="1011"/>
      <c r="R1125" s="475" t="str">
        <f>IFERROR(IF(OR('別紙様式3-2（４・５月）'!Z1127="ベア加算",'別紙様式3-2（４・５月）'!R1127=""),"",P1125*VLOOKUP(N1125,【参考】数式用!$AD$2:$AH$37,MATCH(O1125,【参考】数式用!$K$4:$N$4,0)+1,0)),"")</f>
        <v/>
      </c>
      <c r="S1125" s="54"/>
      <c r="T1125" s="1011"/>
      <c r="U1125" s="1011"/>
      <c r="V1125" s="483" t="str">
        <f>IFERROR(IF(AND('別紙様式3-2（４・５月）'!O1127="",O1125&lt;&gt;""),P1125,P1125*VLOOKUP(AF1125,【参考】数式用4!$EY$3:$GF$106,MATCH(N1125,【参考】数式用4!$EY$2:$GF$2,0))),"")</f>
        <v/>
      </c>
      <c r="W1125" s="44"/>
      <c r="X1125" s="464"/>
      <c r="Y1125" s="992" t="str">
        <f>IFERROR(IF(OR('別紙様式3-2（４・５月）'!R1127="",'別紙様式3-2（４・５月）'!Z1127="ベア加算"),"",X1125*VLOOKUP(N1125,【参考】数式用!$AD$2:$AH$37,MATCH(W1125,【参考】数式用!$K$4:$N$4,0)+1,0)),"")</f>
        <v/>
      </c>
      <c r="Z1125" s="992"/>
      <c r="AA1125" s="54"/>
      <c r="AB1125" s="464"/>
      <c r="AC1125" s="340" t="str">
        <f>IFERROR(IF(AND('別紙様式3-2（４・５月）'!O1127="",W1125&lt;&gt;"",W1125&lt;&gt;"―"),X1125,X1125*VLOOKUP(AG1125,【参考】数式用4!$EY$3:$GF$106,MATCH(N1125,【参考】数式用4!$EY$2:$GF$2,0))),"")</f>
        <v/>
      </c>
      <c r="AD1125" s="462" t="str">
        <f t="shared" si="34"/>
        <v/>
      </c>
      <c r="AE1125" s="420" t="str">
        <f t="shared" si="35"/>
        <v/>
      </c>
      <c r="AF1125" s="333" t="str">
        <f>IF(O1125="","",'別紙様式3-2（４・５月）'!O1127&amp;'別紙様式3-2（４・５月）'!P1127&amp;'別紙様式3-2（４・５月）'!Q1127&amp;"から"&amp;O1125)</f>
        <v/>
      </c>
      <c r="AG1125" s="333" t="str">
        <f>IF(OR(W1125="",W1125="―"),"",'別紙様式3-2（４・５月）'!O1127&amp;'別紙様式3-2（４・５月）'!P1127&amp;'別紙様式3-2（４・５月）'!Q1127&amp;"から"&amp;W1125)</f>
        <v/>
      </c>
    </row>
    <row r="1126" spans="1:41" ht="25" customHeight="1">
      <c r="A1126" s="334">
        <v>1102</v>
      </c>
      <c r="B1126" s="909" t="str">
        <f>IF(基本情報入力シート!C1165="","",基本情報入力シート!C1165)</f>
        <v/>
      </c>
      <c r="C1126" s="909"/>
      <c r="D1126" s="909"/>
      <c r="E1126" s="909"/>
      <c r="F1126" s="909"/>
      <c r="G1126" s="909"/>
      <c r="H1126" s="909"/>
      <c r="I1126" s="909"/>
      <c r="J1126" s="325" t="str">
        <f>IF(基本情報入力シート!M1165="","",基本情報入力シート!M1165)</f>
        <v/>
      </c>
      <c r="K1126" s="325" t="str">
        <f>IF(基本情報入力シート!R1165="","",基本情報入力シート!R1165)</f>
        <v/>
      </c>
      <c r="L1126" s="325" t="str">
        <f>IF(基本情報入力シート!W1165="","",基本情報入力シート!W1165)</f>
        <v/>
      </c>
      <c r="M1126" s="335" t="str">
        <f>IF(基本情報入力シート!X1165="","",基本情報入力シート!X1165)</f>
        <v/>
      </c>
      <c r="N1126" s="339" t="str">
        <f>IF(基本情報入力シート!Y1165="","",基本情報入力シート!Y1165)</f>
        <v/>
      </c>
      <c r="O1126" s="44"/>
      <c r="P1126" s="1011"/>
      <c r="Q1126" s="1011"/>
      <c r="R1126" s="475" t="str">
        <f>IFERROR(IF(OR('別紙様式3-2（４・５月）'!Z1128="ベア加算",'別紙様式3-2（４・５月）'!R1128=""),"",P1126*VLOOKUP(N1126,【参考】数式用!$AD$2:$AH$37,MATCH(O1126,【参考】数式用!$K$4:$N$4,0)+1,0)),"")</f>
        <v/>
      </c>
      <c r="S1126" s="54"/>
      <c r="T1126" s="1011"/>
      <c r="U1126" s="1011"/>
      <c r="V1126" s="483" t="str">
        <f>IFERROR(IF(AND('別紙様式3-2（４・５月）'!O1128="",O1126&lt;&gt;""),P1126,P1126*VLOOKUP(AF1126,【参考】数式用4!$EY$3:$GF$106,MATCH(N1126,【参考】数式用4!$EY$2:$GF$2,0))),"")</f>
        <v/>
      </c>
      <c r="W1126" s="44"/>
      <c r="X1126" s="464"/>
      <c r="Y1126" s="992" t="str">
        <f>IFERROR(IF(OR('別紙様式3-2（４・５月）'!R1128="",'別紙様式3-2（４・５月）'!Z1128="ベア加算"),"",X1126*VLOOKUP(N1126,【参考】数式用!$AD$2:$AH$37,MATCH(W1126,【参考】数式用!$K$4:$N$4,0)+1,0)),"")</f>
        <v/>
      </c>
      <c r="Z1126" s="992"/>
      <c r="AA1126" s="54"/>
      <c r="AB1126" s="464"/>
      <c r="AC1126" s="340" t="str">
        <f>IFERROR(IF(AND('別紙様式3-2（４・５月）'!O1128="",W1126&lt;&gt;"",W1126&lt;&gt;"―"),X1126,X1126*VLOOKUP(AG1126,【参考】数式用4!$EY$3:$GF$106,MATCH(N1126,【参考】数式用4!$EY$2:$GF$2,0))),"")</f>
        <v/>
      </c>
      <c r="AD1126" s="462" t="str">
        <f t="shared" si="34"/>
        <v/>
      </c>
      <c r="AE1126" s="420" t="str">
        <f t="shared" si="35"/>
        <v/>
      </c>
      <c r="AF1126" s="333" t="str">
        <f>IF(O1126="","",'別紙様式3-2（４・５月）'!O1128&amp;'別紙様式3-2（４・５月）'!P1128&amp;'別紙様式3-2（４・５月）'!Q1128&amp;"から"&amp;O1126)</f>
        <v/>
      </c>
      <c r="AG1126" s="333" t="str">
        <f>IF(OR(W1126="",W1126="―"),"",'別紙様式3-2（４・５月）'!O1128&amp;'別紙様式3-2（４・５月）'!P1128&amp;'別紙様式3-2（４・５月）'!Q1128&amp;"から"&amp;W1126)</f>
        <v/>
      </c>
    </row>
    <row r="1127" spans="1:41" ht="25" customHeight="1">
      <c r="A1127" s="334">
        <v>1103</v>
      </c>
      <c r="B1127" s="909" t="str">
        <f>IF(基本情報入力シート!C1166="","",基本情報入力シート!C1166)</f>
        <v/>
      </c>
      <c r="C1127" s="909"/>
      <c r="D1127" s="909"/>
      <c r="E1127" s="909"/>
      <c r="F1127" s="909"/>
      <c r="G1127" s="909"/>
      <c r="H1127" s="909"/>
      <c r="I1127" s="909"/>
      <c r="J1127" s="325" t="str">
        <f>IF(基本情報入力シート!M1166="","",基本情報入力シート!M1166)</f>
        <v/>
      </c>
      <c r="K1127" s="325" t="str">
        <f>IF(基本情報入力シート!R1166="","",基本情報入力シート!R1166)</f>
        <v/>
      </c>
      <c r="L1127" s="325" t="str">
        <f>IF(基本情報入力シート!W1166="","",基本情報入力シート!W1166)</f>
        <v/>
      </c>
      <c r="M1127" s="335" t="str">
        <f>IF(基本情報入力シート!X1166="","",基本情報入力シート!X1166)</f>
        <v/>
      </c>
      <c r="N1127" s="339" t="str">
        <f>IF(基本情報入力シート!Y1166="","",基本情報入力シート!Y1166)</f>
        <v/>
      </c>
      <c r="O1127" s="44"/>
      <c r="P1127" s="1011"/>
      <c r="Q1127" s="1011"/>
      <c r="R1127" s="475" t="str">
        <f>IFERROR(IF(OR('別紙様式3-2（４・５月）'!Z1129="ベア加算",'別紙様式3-2（４・５月）'!R1129=""),"",P1127*VLOOKUP(N1127,【参考】数式用!$AD$2:$AH$37,MATCH(O1127,【参考】数式用!$K$4:$N$4,0)+1,0)),"")</f>
        <v/>
      </c>
      <c r="S1127" s="54"/>
      <c r="T1127" s="1011"/>
      <c r="U1127" s="1011"/>
      <c r="V1127" s="483" t="str">
        <f>IFERROR(IF(AND('別紙様式3-2（４・５月）'!O1129="",O1127&lt;&gt;""),P1127,P1127*VLOOKUP(AF1127,【参考】数式用4!$EY$3:$GF$106,MATCH(N1127,【参考】数式用4!$EY$2:$GF$2,0))),"")</f>
        <v/>
      </c>
      <c r="W1127" s="44"/>
      <c r="X1127" s="464"/>
      <c r="Y1127" s="992" t="str">
        <f>IFERROR(IF(OR('別紙様式3-2（４・５月）'!R1129="",'別紙様式3-2（４・５月）'!Z1129="ベア加算"),"",X1127*VLOOKUP(N1127,【参考】数式用!$AD$2:$AH$37,MATCH(W1127,【参考】数式用!$K$4:$N$4,0)+1,0)),"")</f>
        <v/>
      </c>
      <c r="Z1127" s="992"/>
      <c r="AA1127" s="54"/>
      <c r="AB1127" s="464"/>
      <c r="AC1127" s="340" t="str">
        <f>IFERROR(IF(AND('別紙様式3-2（４・５月）'!O1129="",W1127&lt;&gt;"",W1127&lt;&gt;"―"),X1127,X1127*VLOOKUP(AG1127,【参考】数式用4!$EY$3:$GF$106,MATCH(N1127,【参考】数式用4!$EY$2:$GF$2,0))),"")</f>
        <v/>
      </c>
      <c r="AD1127" s="462" t="str">
        <f t="shared" si="34"/>
        <v/>
      </c>
      <c r="AE1127" s="420" t="str">
        <f t="shared" si="35"/>
        <v/>
      </c>
      <c r="AF1127" s="333" t="str">
        <f>IF(O1127="","",'別紙様式3-2（４・５月）'!O1129&amp;'別紙様式3-2（４・５月）'!P1129&amp;'別紙様式3-2（４・５月）'!Q1129&amp;"から"&amp;O1127)</f>
        <v/>
      </c>
      <c r="AG1127" s="333" t="str">
        <f>IF(OR(W1127="",W1127="―"),"",'別紙様式3-2（４・５月）'!O1129&amp;'別紙様式3-2（４・５月）'!P1129&amp;'別紙様式3-2（４・５月）'!Q1129&amp;"から"&amp;W1127)</f>
        <v/>
      </c>
    </row>
    <row r="1128" spans="1:41" ht="25" customHeight="1">
      <c r="A1128" s="334">
        <v>1104</v>
      </c>
      <c r="B1128" s="909" t="str">
        <f>IF(基本情報入力シート!C1167="","",基本情報入力シート!C1167)</f>
        <v/>
      </c>
      <c r="C1128" s="909"/>
      <c r="D1128" s="909"/>
      <c r="E1128" s="909"/>
      <c r="F1128" s="909"/>
      <c r="G1128" s="909"/>
      <c r="H1128" s="909"/>
      <c r="I1128" s="909"/>
      <c r="J1128" s="325" t="str">
        <f>IF(基本情報入力シート!M1167="","",基本情報入力シート!M1167)</f>
        <v/>
      </c>
      <c r="K1128" s="325" t="str">
        <f>IF(基本情報入力シート!R1167="","",基本情報入力シート!R1167)</f>
        <v/>
      </c>
      <c r="L1128" s="325" t="str">
        <f>IF(基本情報入力シート!W1167="","",基本情報入力シート!W1167)</f>
        <v/>
      </c>
      <c r="M1128" s="335" t="str">
        <f>IF(基本情報入力シート!X1167="","",基本情報入力シート!X1167)</f>
        <v/>
      </c>
      <c r="N1128" s="339" t="str">
        <f>IF(基本情報入力シート!Y1167="","",基本情報入力シート!Y1167)</f>
        <v/>
      </c>
      <c r="O1128" s="44"/>
      <c r="P1128" s="1011"/>
      <c r="Q1128" s="1011"/>
      <c r="R1128" s="475" t="str">
        <f>IFERROR(IF(OR('別紙様式3-2（４・５月）'!Z1130="ベア加算",'別紙様式3-2（４・５月）'!R1130=""),"",P1128*VLOOKUP(N1128,【参考】数式用!$AD$2:$AH$37,MATCH(O1128,【参考】数式用!$K$4:$N$4,0)+1,0)),"")</f>
        <v/>
      </c>
      <c r="S1128" s="54"/>
      <c r="T1128" s="1011"/>
      <c r="U1128" s="1011"/>
      <c r="V1128" s="483" t="str">
        <f>IFERROR(IF(AND('別紙様式3-2（４・５月）'!O1130="",O1128&lt;&gt;""),P1128,P1128*VLOOKUP(AF1128,【参考】数式用4!$EY$3:$GF$106,MATCH(N1128,【参考】数式用4!$EY$2:$GF$2,0))),"")</f>
        <v/>
      </c>
      <c r="W1128" s="44"/>
      <c r="X1128" s="464"/>
      <c r="Y1128" s="992" t="str">
        <f>IFERROR(IF(OR('別紙様式3-2（４・５月）'!R1130="",'別紙様式3-2（４・５月）'!Z1130="ベア加算"),"",X1128*VLOOKUP(N1128,【参考】数式用!$AD$2:$AH$37,MATCH(W1128,【参考】数式用!$K$4:$N$4,0)+1,0)),"")</f>
        <v/>
      </c>
      <c r="Z1128" s="992"/>
      <c r="AA1128" s="54"/>
      <c r="AB1128" s="464"/>
      <c r="AC1128" s="340" t="str">
        <f>IFERROR(IF(AND('別紙様式3-2（４・５月）'!O1130="",W1128&lt;&gt;"",W1128&lt;&gt;"―"),X1128,X1128*VLOOKUP(AG1128,【参考】数式用4!$EY$3:$GF$106,MATCH(N1128,【参考】数式用4!$EY$2:$GF$2,0))),"")</f>
        <v/>
      </c>
      <c r="AD1128" s="462" t="str">
        <f t="shared" si="34"/>
        <v/>
      </c>
      <c r="AE1128" s="420" t="str">
        <f t="shared" si="35"/>
        <v/>
      </c>
      <c r="AF1128" s="333" t="str">
        <f>IF(O1128="","",'別紙様式3-2（４・５月）'!O1130&amp;'別紙様式3-2（４・５月）'!P1130&amp;'別紙様式3-2（４・５月）'!Q1130&amp;"から"&amp;O1128)</f>
        <v/>
      </c>
      <c r="AG1128" s="333" t="str">
        <f>IF(OR(W1128="",W1128="―"),"",'別紙様式3-2（４・５月）'!O1130&amp;'別紙様式3-2（４・５月）'!P1130&amp;'別紙様式3-2（４・５月）'!Q1130&amp;"から"&amp;W1128)</f>
        <v/>
      </c>
    </row>
    <row r="1129" spans="1:41" ht="25" customHeight="1">
      <c r="A1129" s="334">
        <v>1105</v>
      </c>
      <c r="B1129" s="909" t="str">
        <f>IF(基本情報入力シート!C1168="","",基本情報入力シート!C1168)</f>
        <v/>
      </c>
      <c r="C1129" s="909"/>
      <c r="D1129" s="909"/>
      <c r="E1129" s="909"/>
      <c r="F1129" s="909"/>
      <c r="G1129" s="909"/>
      <c r="H1129" s="909"/>
      <c r="I1129" s="909"/>
      <c r="J1129" s="325" t="str">
        <f>IF(基本情報入力シート!M1168="","",基本情報入力シート!M1168)</f>
        <v/>
      </c>
      <c r="K1129" s="325" t="str">
        <f>IF(基本情報入力シート!R1168="","",基本情報入力シート!R1168)</f>
        <v/>
      </c>
      <c r="L1129" s="325" t="str">
        <f>IF(基本情報入力シート!W1168="","",基本情報入力シート!W1168)</f>
        <v/>
      </c>
      <c r="M1129" s="335" t="str">
        <f>IF(基本情報入力シート!X1168="","",基本情報入力シート!X1168)</f>
        <v/>
      </c>
      <c r="N1129" s="339" t="str">
        <f>IF(基本情報入力シート!Y1168="","",基本情報入力シート!Y1168)</f>
        <v/>
      </c>
      <c r="O1129" s="44"/>
      <c r="P1129" s="1011"/>
      <c r="Q1129" s="1011"/>
      <c r="R1129" s="475" t="str">
        <f>IFERROR(IF(OR('別紙様式3-2（４・５月）'!Z1131="ベア加算",'別紙様式3-2（４・５月）'!R1131=""),"",P1129*VLOOKUP(N1129,【参考】数式用!$AD$2:$AH$37,MATCH(O1129,【参考】数式用!$K$4:$N$4,0)+1,0)),"")</f>
        <v/>
      </c>
      <c r="S1129" s="54"/>
      <c r="T1129" s="1011"/>
      <c r="U1129" s="1011"/>
      <c r="V1129" s="483" t="str">
        <f>IFERROR(IF(AND('別紙様式3-2（４・５月）'!O1131="",O1129&lt;&gt;""),P1129,P1129*VLOOKUP(AF1129,【参考】数式用4!$EY$3:$GF$106,MATCH(N1129,【参考】数式用4!$EY$2:$GF$2,0))),"")</f>
        <v/>
      </c>
      <c r="W1129" s="44"/>
      <c r="X1129" s="464"/>
      <c r="Y1129" s="992" t="str">
        <f>IFERROR(IF(OR('別紙様式3-2（４・５月）'!R1131="",'別紙様式3-2（４・５月）'!Z1131="ベア加算"),"",X1129*VLOOKUP(N1129,【参考】数式用!$AD$2:$AH$37,MATCH(W1129,【参考】数式用!$K$4:$N$4,0)+1,0)),"")</f>
        <v/>
      </c>
      <c r="Z1129" s="992"/>
      <c r="AA1129" s="54"/>
      <c r="AB1129" s="464"/>
      <c r="AC1129" s="340" t="str">
        <f>IFERROR(IF(AND('別紙様式3-2（４・５月）'!O1131="",W1129&lt;&gt;"",W1129&lt;&gt;"―"),X1129,X1129*VLOOKUP(AG1129,【参考】数式用4!$EY$3:$GF$106,MATCH(N1129,【参考】数式用4!$EY$2:$GF$2,0))),"")</f>
        <v/>
      </c>
      <c r="AD1129" s="462" t="str">
        <f t="shared" si="34"/>
        <v/>
      </c>
      <c r="AE1129" s="420" t="str">
        <f t="shared" si="35"/>
        <v/>
      </c>
      <c r="AF1129" s="333" t="str">
        <f>IF(O1129="","",'別紙様式3-2（４・５月）'!O1131&amp;'別紙様式3-2（４・５月）'!P1131&amp;'別紙様式3-2（４・５月）'!Q1131&amp;"から"&amp;O1129)</f>
        <v/>
      </c>
      <c r="AG1129" s="333" t="str">
        <f>IF(OR(W1129="",W1129="―"),"",'別紙様式3-2（４・５月）'!O1131&amp;'別紙様式3-2（４・５月）'!P1131&amp;'別紙様式3-2（４・５月）'!Q1131&amp;"から"&amp;W1129)</f>
        <v/>
      </c>
    </row>
    <row r="1130" spans="1:41" customFormat="1" ht="25" customHeight="1">
      <c r="A1130" s="334">
        <v>1106</v>
      </c>
      <c r="B1130" s="909" t="str">
        <f>IF(基本情報入力シート!C1169="","",基本情報入力シート!C1169)</f>
        <v/>
      </c>
      <c r="C1130" s="909"/>
      <c r="D1130" s="909"/>
      <c r="E1130" s="909"/>
      <c r="F1130" s="909"/>
      <c r="G1130" s="909"/>
      <c r="H1130" s="909"/>
      <c r="I1130" s="909"/>
      <c r="J1130" s="325" t="str">
        <f>IF(基本情報入力シート!M1169="","",基本情報入力シート!M1169)</f>
        <v/>
      </c>
      <c r="K1130" s="325" t="str">
        <f>IF(基本情報入力シート!R1169="","",基本情報入力シート!R1169)</f>
        <v/>
      </c>
      <c r="L1130" s="325" t="str">
        <f>IF(基本情報入力シート!W1169="","",基本情報入力シート!W1169)</f>
        <v/>
      </c>
      <c r="M1130" s="335" t="str">
        <f>IF(基本情報入力シート!X1169="","",基本情報入力シート!X1169)</f>
        <v/>
      </c>
      <c r="N1130" s="339" t="str">
        <f>IF(基本情報入力シート!Y1169="","",基本情報入力シート!Y1169)</f>
        <v/>
      </c>
      <c r="O1130" s="44"/>
      <c r="P1130" s="1011"/>
      <c r="Q1130" s="1011"/>
      <c r="R1130" s="475" t="str">
        <f>IFERROR(IF(OR('別紙様式3-2（４・５月）'!Z1132="ベア加算",'別紙様式3-2（４・５月）'!R1132=""),"",P1130*VLOOKUP(N1130,【参考】数式用!$AD$2:$AH$37,MATCH(O1130,【参考】数式用!$K$4:$N$4,0)+1,0)),"")</f>
        <v/>
      </c>
      <c r="S1130" s="54"/>
      <c r="T1130" s="1011"/>
      <c r="U1130" s="1011"/>
      <c r="V1130" s="483" t="str">
        <f>IFERROR(IF(AND('別紙様式3-2（４・５月）'!O1132="",O1130&lt;&gt;""),P1130,P1130*VLOOKUP(AF1130,【参考】数式用4!$EY$3:$GF$106,MATCH(N1130,【参考】数式用4!$EY$2:$GF$2,0))),"")</f>
        <v/>
      </c>
      <c r="W1130" s="44"/>
      <c r="X1130" s="464"/>
      <c r="Y1130" s="992" t="str">
        <f>IFERROR(IF(OR('別紙様式3-2（４・５月）'!R1132="",'別紙様式3-2（４・５月）'!Z1132="ベア加算"),"",X1130*VLOOKUP(N1130,【参考】数式用!$AD$2:$AH$37,MATCH(W1130,【参考】数式用!$K$4:$N$4,0)+1,0)),"")</f>
        <v/>
      </c>
      <c r="Z1130" s="992"/>
      <c r="AA1130" s="54"/>
      <c r="AB1130" s="464"/>
      <c r="AC1130" s="340" t="str">
        <f>IFERROR(IF(AND('別紙様式3-2（４・５月）'!O1132="",W1130&lt;&gt;"",W1130&lt;&gt;"―"),X1130,X1130*VLOOKUP(AG1130,【参考】数式用4!$EY$3:$GF$106,MATCH(N1130,【参考】数式用4!$EY$2:$GF$2,0))),"")</f>
        <v/>
      </c>
      <c r="AD1130" s="462" t="str">
        <f t="shared" si="34"/>
        <v/>
      </c>
      <c r="AE1130" s="420" t="str">
        <f t="shared" si="35"/>
        <v/>
      </c>
      <c r="AF1130" s="333" t="str">
        <f>IF(O1130="","",'別紙様式3-2（４・５月）'!O1132&amp;'別紙様式3-2（４・５月）'!P1132&amp;'別紙様式3-2（４・５月）'!Q1132&amp;"から"&amp;O1130)</f>
        <v/>
      </c>
      <c r="AG1130" s="333" t="str">
        <f>IF(OR(W1130="",W1130="―"),"",'別紙様式3-2（４・５月）'!O1132&amp;'別紙様式3-2（４・５月）'!P1132&amp;'別紙様式3-2（４・５月）'!Q1132&amp;"から"&amp;W1130)</f>
        <v/>
      </c>
      <c r="AH1130" s="306"/>
      <c r="AI1130" s="306"/>
      <c r="AJ1130" s="306"/>
      <c r="AK1130" s="306"/>
      <c r="AL1130" s="306"/>
      <c r="AM1130" s="306"/>
      <c r="AN1130" s="306"/>
      <c r="AO1130" s="306"/>
    </row>
    <row r="1131" spans="1:41" customFormat="1" ht="25" customHeight="1">
      <c r="A1131" s="334">
        <v>1107</v>
      </c>
      <c r="B1131" s="909" t="str">
        <f>IF(基本情報入力シート!C1170="","",基本情報入力シート!C1170)</f>
        <v/>
      </c>
      <c r="C1131" s="909"/>
      <c r="D1131" s="909"/>
      <c r="E1131" s="909"/>
      <c r="F1131" s="909"/>
      <c r="G1131" s="909"/>
      <c r="H1131" s="909"/>
      <c r="I1131" s="909"/>
      <c r="J1131" s="325" t="str">
        <f>IF(基本情報入力シート!M1170="","",基本情報入力シート!M1170)</f>
        <v/>
      </c>
      <c r="K1131" s="325" t="str">
        <f>IF(基本情報入力シート!R1170="","",基本情報入力シート!R1170)</f>
        <v/>
      </c>
      <c r="L1131" s="325" t="str">
        <f>IF(基本情報入力シート!W1170="","",基本情報入力シート!W1170)</f>
        <v/>
      </c>
      <c r="M1131" s="335" t="str">
        <f>IF(基本情報入力シート!X1170="","",基本情報入力シート!X1170)</f>
        <v/>
      </c>
      <c r="N1131" s="339" t="str">
        <f>IF(基本情報入力シート!Y1170="","",基本情報入力シート!Y1170)</f>
        <v/>
      </c>
      <c r="O1131" s="44"/>
      <c r="P1131" s="1011"/>
      <c r="Q1131" s="1011"/>
      <c r="R1131" s="475" t="str">
        <f>IFERROR(IF(OR('別紙様式3-2（４・５月）'!Z1133="ベア加算",'別紙様式3-2（４・５月）'!R1133=""),"",P1131*VLOOKUP(N1131,【参考】数式用!$AD$2:$AH$37,MATCH(O1131,【参考】数式用!$K$4:$N$4,0)+1,0)),"")</f>
        <v/>
      </c>
      <c r="S1131" s="54"/>
      <c r="T1131" s="1011"/>
      <c r="U1131" s="1011"/>
      <c r="V1131" s="483" t="str">
        <f>IFERROR(IF(AND('別紙様式3-2（４・５月）'!O1133="",O1131&lt;&gt;""),P1131,P1131*VLOOKUP(AF1131,【参考】数式用4!$EY$3:$GF$106,MATCH(N1131,【参考】数式用4!$EY$2:$GF$2,0))),"")</f>
        <v/>
      </c>
      <c r="W1131" s="44"/>
      <c r="X1131" s="464"/>
      <c r="Y1131" s="992" t="str">
        <f>IFERROR(IF(OR('別紙様式3-2（４・５月）'!R1133="",'別紙様式3-2（４・５月）'!Z1133="ベア加算"),"",X1131*VLOOKUP(N1131,【参考】数式用!$AD$2:$AH$37,MATCH(W1131,【参考】数式用!$K$4:$N$4,0)+1,0)),"")</f>
        <v/>
      </c>
      <c r="Z1131" s="992"/>
      <c r="AA1131" s="54"/>
      <c r="AB1131" s="464"/>
      <c r="AC1131" s="340" t="str">
        <f>IFERROR(IF(AND('別紙様式3-2（４・５月）'!O1133="",W1131&lt;&gt;"",W1131&lt;&gt;"―"),X1131,X1131*VLOOKUP(AG1131,【参考】数式用4!$EY$3:$GF$106,MATCH(N1131,【参考】数式用4!$EY$2:$GF$2,0))),"")</f>
        <v/>
      </c>
      <c r="AD1131" s="462" t="str">
        <f t="shared" si="34"/>
        <v/>
      </c>
      <c r="AE1131" s="420" t="str">
        <f t="shared" si="35"/>
        <v/>
      </c>
      <c r="AF1131" s="333" t="str">
        <f>IF(O1131="","",'別紙様式3-2（４・５月）'!O1133&amp;'別紙様式3-2（４・５月）'!P1133&amp;'別紙様式3-2（４・５月）'!Q1133&amp;"から"&amp;O1131)</f>
        <v/>
      </c>
      <c r="AG1131" s="333" t="str">
        <f>IF(OR(W1131="",W1131="―"),"",'別紙様式3-2（４・５月）'!O1133&amp;'別紙様式3-2（４・５月）'!P1133&amp;'別紙様式3-2（４・５月）'!Q1133&amp;"から"&amp;W1131)</f>
        <v/>
      </c>
      <c r="AH1131" s="306"/>
      <c r="AI1131" s="306"/>
      <c r="AJ1131" s="306"/>
      <c r="AK1131" s="306"/>
      <c r="AL1131" s="306"/>
      <c r="AM1131" s="306"/>
      <c r="AN1131" s="306"/>
      <c r="AO1131" s="306"/>
    </row>
    <row r="1132" spans="1:41" customFormat="1" ht="25" customHeight="1">
      <c r="A1132" s="334">
        <v>1108</v>
      </c>
      <c r="B1132" s="909" t="str">
        <f>IF(基本情報入力シート!C1171="","",基本情報入力シート!C1171)</f>
        <v/>
      </c>
      <c r="C1132" s="909"/>
      <c r="D1132" s="909"/>
      <c r="E1132" s="909"/>
      <c r="F1132" s="909"/>
      <c r="G1132" s="909"/>
      <c r="H1132" s="909"/>
      <c r="I1132" s="909"/>
      <c r="J1132" s="325" t="str">
        <f>IF(基本情報入力シート!M1171="","",基本情報入力シート!M1171)</f>
        <v/>
      </c>
      <c r="K1132" s="325" t="str">
        <f>IF(基本情報入力シート!R1171="","",基本情報入力シート!R1171)</f>
        <v/>
      </c>
      <c r="L1132" s="325" t="str">
        <f>IF(基本情報入力シート!W1171="","",基本情報入力シート!W1171)</f>
        <v/>
      </c>
      <c r="M1132" s="335" t="str">
        <f>IF(基本情報入力シート!X1171="","",基本情報入力シート!X1171)</f>
        <v/>
      </c>
      <c r="N1132" s="339" t="str">
        <f>IF(基本情報入力シート!Y1171="","",基本情報入力シート!Y1171)</f>
        <v/>
      </c>
      <c r="O1132" s="44"/>
      <c r="P1132" s="1011"/>
      <c r="Q1132" s="1011"/>
      <c r="R1132" s="475" t="str">
        <f>IFERROR(IF(OR('別紙様式3-2（４・５月）'!Z1134="ベア加算",'別紙様式3-2（４・５月）'!R1134=""),"",P1132*VLOOKUP(N1132,【参考】数式用!$AD$2:$AH$37,MATCH(O1132,【参考】数式用!$K$4:$N$4,0)+1,0)),"")</f>
        <v/>
      </c>
      <c r="S1132" s="54"/>
      <c r="T1132" s="1011"/>
      <c r="U1132" s="1011"/>
      <c r="V1132" s="483" t="str">
        <f>IFERROR(IF(AND('別紙様式3-2（４・５月）'!O1134="",O1132&lt;&gt;""),P1132,P1132*VLOOKUP(AF1132,【参考】数式用4!$EY$3:$GF$106,MATCH(N1132,【参考】数式用4!$EY$2:$GF$2,0))),"")</f>
        <v/>
      </c>
      <c r="W1132" s="44"/>
      <c r="X1132" s="464"/>
      <c r="Y1132" s="992" t="str">
        <f>IFERROR(IF(OR('別紙様式3-2（４・５月）'!R1134="",'別紙様式3-2（４・５月）'!Z1134="ベア加算"),"",X1132*VLOOKUP(N1132,【参考】数式用!$AD$2:$AH$37,MATCH(W1132,【参考】数式用!$K$4:$N$4,0)+1,0)),"")</f>
        <v/>
      </c>
      <c r="Z1132" s="992"/>
      <c r="AA1132" s="54"/>
      <c r="AB1132" s="464"/>
      <c r="AC1132" s="340" t="str">
        <f>IFERROR(IF(AND('別紙様式3-2（４・５月）'!O1134="",W1132&lt;&gt;"",W1132&lt;&gt;"―"),X1132,X1132*VLOOKUP(AG1132,【参考】数式用4!$EY$3:$GF$106,MATCH(N1132,【参考】数式用4!$EY$2:$GF$2,0))),"")</f>
        <v/>
      </c>
      <c r="AD1132" s="462" t="str">
        <f t="shared" si="34"/>
        <v/>
      </c>
      <c r="AE1132" s="420" t="str">
        <f t="shared" si="35"/>
        <v/>
      </c>
      <c r="AF1132" s="333" t="str">
        <f>IF(O1132="","",'別紙様式3-2（４・５月）'!O1134&amp;'別紙様式3-2（４・５月）'!P1134&amp;'別紙様式3-2（４・５月）'!Q1134&amp;"から"&amp;O1132)</f>
        <v/>
      </c>
      <c r="AG1132" s="333" t="str">
        <f>IF(OR(W1132="",W1132="―"),"",'別紙様式3-2（４・５月）'!O1134&amp;'別紙様式3-2（４・５月）'!P1134&amp;'別紙様式3-2（４・５月）'!Q1134&amp;"から"&amp;W1132)</f>
        <v/>
      </c>
      <c r="AH1132" s="306"/>
      <c r="AI1132" s="306"/>
      <c r="AJ1132" s="306"/>
      <c r="AK1132" s="306"/>
      <c r="AL1132" s="306"/>
      <c r="AM1132" s="306"/>
      <c r="AN1132" s="306"/>
      <c r="AO1132" s="306"/>
    </row>
    <row r="1133" spans="1:41" customFormat="1" ht="25" customHeight="1">
      <c r="A1133" s="334">
        <v>1109</v>
      </c>
      <c r="B1133" s="909" t="str">
        <f>IF(基本情報入力シート!C1172="","",基本情報入力シート!C1172)</f>
        <v/>
      </c>
      <c r="C1133" s="909"/>
      <c r="D1133" s="909"/>
      <c r="E1133" s="909"/>
      <c r="F1133" s="909"/>
      <c r="G1133" s="909"/>
      <c r="H1133" s="909"/>
      <c r="I1133" s="909"/>
      <c r="J1133" s="325" t="str">
        <f>IF(基本情報入力シート!M1172="","",基本情報入力シート!M1172)</f>
        <v/>
      </c>
      <c r="K1133" s="325" t="str">
        <f>IF(基本情報入力シート!R1172="","",基本情報入力シート!R1172)</f>
        <v/>
      </c>
      <c r="L1133" s="325" t="str">
        <f>IF(基本情報入力シート!W1172="","",基本情報入力シート!W1172)</f>
        <v/>
      </c>
      <c r="M1133" s="335" t="str">
        <f>IF(基本情報入力シート!X1172="","",基本情報入力シート!X1172)</f>
        <v/>
      </c>
      <c r="N1133" s="339" t="str">
        <f>IF(基本情報入力シート!Y1172="","",基本情報入力シート!Y1172)</f>
        <v/>
      </c>
      <c r="O1133" s="44"/>
      <c r="P1133" s="1011"/>
      <c r="Q1133" s="1011"/>
      <c r="R1133" s="475" t="str">
        <f>IFERROR(IF(OR('別紙様式3-2（４・５月）'!Z1135="ベア加算",'別紙様式3-2（４・５月）'!R1135=""),"",P1133*VLOOKUP(N1133,【参考】数式用!$AD$2:$AH$37,MATCH(O1133,【参考】数式用!$K$4:$N$4,0)+1,0)),"")</f>
        <v/>
      </c>
      <c r="S1133" s="54"/>
      <c r="T1133" s="1011"/>
      <c r="U1133" s="1011"/>
      <c r="V1133" s="483" t="str">
        <f>IFERROR(IF(AND('別紙様式3-2（４・５月）'!O1135="",O1133&lt;&gt;""),P1133,P1133*VLOOKUP(AF1133,【参考】数式用4!$EY$3:$GF$106,MATCH(N1133,【参考】数式用4!$EY$2:$GF$2,0))),"")</f>
        <v/>
      </c>
      <c r="W1133" s="44"/>
      <c r="X1133" s="464"/>
      <c r="Y1133" s="992" t="str">
        <f>IFERROR(IF(OR('別紙様式3-2（４・５月）'!R1135="",'別紙様式3-2（４・５月）'!Z1135="ベア加算"),"",X1133*VLOOKUP(N1133,【参考】数式用!$AD$2:$AH$37,MATCH(W1133,【参考】数式用!$K$4:$N$4,0)+1,0)),"")</f>
        <v/>
      </c>
      <c r="Z1133" s="992"/>
      <c r="AA1133" s="54"/>
      <c r="AB1133" s="464"/>
      <c r="AC1133" s="340" t="str">
        <f>IFERROR(IF(AND('別紙様式3-2（４・５月）'!O1135="",W1133&lt;&gt;"",W1133&lt;&gt;"―"),X1133,X1133*VLOOKUP(AG1133,【参考】数式用4!$EY$3:$GF$106,MATCH(N1133,【参考】数式用4!$EY$2:$GF$2,0))),"")</f>
        <v/>
      </c>
      <c r="AD1133" s="462" t="str">
        <f t="shared" si="34"/>
        <v/>
      </c>
      <c r="AE1133" s="420" t="str">
        <f t="shared" si="35"/>
        <v/>
      </c>
      <c r="AF1133" s="333" t="str">
        <f>IF(O1133="","",'別紙様式3-2（４・５月）'!O1135&amp;'別紙様式3-2（４・５月）'!P1135&amp;'別紙様式3-2（４・５月）'!Q1135&amp;"から"&amp;O1133)</f>
        <v/>
      </c>
      <c r="AG1133" s="333" t="str">
        <f>IF(OR(W1133="",W1133="―"),"",'別紙様式3-2（４・５月）'!O1135&amp;'別紙様式3-2（４・５月）'!P1135&amp;'別紙様式3-2（４・５月）'!Q1135&amp;"から"&amp;W1133)</f>
        <v/>
      </c>
      <c r="AH1133" s="306"/>
      <c r="AI1133" s="306"/>
      <c r="AJ1133" s="306"/>
      <c r="AK1133" s="306"/>
      <c r="AL1133" s="306"/>
      <c r="AM1133" s="306"/>
      <c r="AN1133" s="306"/>
      <c r="AO1133" s="306"/>
    </row>
    <row r="1134" spans="1:41" customFormat="1" ht="25" customHeight="1">
      <c r="A1134" s="334">
        <v>1110</v>
      </c>
      <c r="B1134" s="909" t="str">
        <f>IF(基本情報入力シート!C1173="","",基本情報入力シート!C1173)</f>
        <v/>
      </c>
      <c r="C1134" s="909"/>
      <c r="D1134" s="909"/>
      <c r="E1134" s="909"/>
      <c r="F1134" s="909"/>
      <c r="G1134" s="909"/>
      <c r="H1134" s="909"/>
      <c r="I1134" s="909"/>
      <c r="J1134" s="325" t="str">
        <f>IF(基本情報入力シート!M1173="","",基本情報入力シート!M1173)</f>
        <v/>
      </c>
      <c r="K1134" s="325" t="str">
        <f>IF(基本情報入力シート!R1173="","",基本情報入力シート!R1173)</f>
        <v/>
      </c>
      <c r="L1134" s="325" t="str">
        <f>IF(基本情報入力シート!W1173="","",基本情報入力シート!W1173)</f>
        <v/>
      </c>
      <c r="M1134" s="335" t="str">
        <f>IF(基本情報入力シート!X1173="","",基本情報入力シート!X1173)</f>
        <v/>
      </c>
      <c r="N1134" s="339" t="str">
        <f>IF(基本情報入力シート!Y1173="","",基本情報入力シート!Y1173)</f>
        <v/>
      </c>
      <c r="O1134" s="44"/>
      <c r="P1134" s="1011"/>
      <c r="Q1134" s="1011"/>
      <c r="R1134" s="475" t="str">
        <f>IFERROR(IF(OR('別紙様式3-2（４・５月）'!Z1136="ベア加算",'別紙様式3-2（４・５月）'!R1136=""),"",P1134*VLOOKUP(N1134,【参考】数式用!$AD$2:$AH$37,MATCH(O1134,【参考】数式用!$K$4:$N$4,0)+1,0)),"")</f>
        <v/>
      </c>
      <c r="S1134" s="54"/>
      <c r="T1134" s="1011"/>
      <c r="U1134" s="1011"/>
      <c r="V1134" s="483" t="str">
        <f>IFERROR(IF(AND('別紙様式3-2（４・５月）'!O1136="",O1134&lt;&gt;""),P1134,P1134*VLOOKUP(AF1134,【参考】数式用4!$EY$3:$GF$106,MATCH(N1134,【参考】数式用4!$EY$2:$GF$2,0))),"")</f>
        <v/>
      </c>
      <c r="W1134" s="44"/>
      <c r="X1134" s="464"/>
      <c r="Y1134" s="992" t="str">
        <f>IFERROR(IF(OR('別紙様式3-2（４・５月）'!R1136="",'別紙様式3-2（４・５月）'!Z1136="ベア加算"),"",X1134*VLOOKUP(N1134,【参考】数式用!$AD$2:$AH$37,MATCH(W1134,【参考】数式用!$K$4:$N$4,0)+1,0)),"")</f>
        <v/>
      </c>
      <c r="Z1134" s="992"/>
      <c r="AA1134" s="54"/>
      <c r="AB1134" s="464"/>
      <c r="AC1134" s="340" t="str">
        <f>IFERROR(IF(AND('別紙様式3-2（４・５月）'!O1136="",W1134&lt;&gt;"",W1134&lt;&gt;"―"),X1134,X1134*VLOOKUP(AG1134,【参考】数式用4!$EY$3:$GF$106,MATCH(N1134,【参考】数式用4!$EY$2:$GF$2,0))),"")</f>
        <v/>
      </c>
      <c r="AD1134" s="462" t="str">
        <f t="shared" si="34"/>
        <v/>
      </c>
      <c r="AE1134" s="420" t="str">
        <f t="shared" si="35"/>
        <v/>
      </c>
      <c r="AF1134" s="333" t="str">
        <f>IF(O1134="","",'別紙様式3-2（４・５月）'!O1136&amp;'別紙様式3-2（４・５月）'!P1136&amp;'別紙様式3-2（４・５月）'!Q1136&amp;"から"&amp;O1134)</f>
        <v/>
      </c>
      <c r="AG1134" s="333" t="str">
        <f>IF(OR(W1134="",W1134="―"),"",'別紙様式3-2（４・５月）'!O1136&amp;'別紙様式3-2（４・５月）'!P1136&amp;'別紙様式3-2（４・５月）'!Q1136&amp;"から"&amp;W1134)</f>
        <v/>
      </c>
      <c r="AH1134" s="306"/>
      <c r="AI1134" s="306"/>
      <c r="AJ1134" s="306"/>
      <c r="AK1134" s="306"/>
      <c r="AL1134" s="306"/>
      <c r="AM1134" s="306"/>
      <c r="AN1134" s="306"/>
      <c r="AO1134" s="306"/>
    </row>
    <row r="1135" spans="1:41" customFormat="1" ht="25" customHeight="1">
      <c r="A1135" s="334">
        <v>1111</v>
      </c>
      <c r="B1135" s="909" t="str">
        <f>IF(基本情報入力シート!C1174="","",基本情報入力シート!C1174)</f>
        <v/>
      </c>
      <c r="C1135" s="909"/>
      <c r="D1135" s="909"/>
      <c r="E1135" s="909"/>
      <c r="F1135" s="909"/>
      <c r="G1135" s="909"/>
      <c r="H1135" s="909"/>
      <c r="I1135" s="909"/>
      <c r="J1135" s="325" t="str">
        <f>IF(基本情報入力シート!M1174="","",基本情報入力シート!M1174)</f>
        <v/>
      </c>
      <c r="K1135" s="325" t="str">
        <f>IF(基本情報入力シート!R1174="","",基本情報入力シート!R1174)</f>
        <v/>
      </c>
      <c r="L1135" s="325" t="str">
        <f>IF(基本情報入力シート!W1174="","",基本情報入力シート!W1174)</f>
        <v/>
      </c>
      <c r="M1135" s="335" t="str">
        <f>IF(基本情報入力シート!X1174="","",基本情報入力シート!X1174)</f>
        <v/>
      </c>
      <c r="N1135" s="339" t="str">
        <f>IF(基本情報入力シート!Y1174="","",基本情報入力シート!Y1174)</f>
        <v/>
      </c>
      <c r="O1135" s="44"/>
      <c r="P1135" s="1011"/>
      <c r="Q1135" s="1011"/>
      <c r="R1135" s="475" t="str">
        <f>IFERROR(IF(OR('別紙様式3-2（４・５月）'!Z1137="ベア加算",'別紙様式3-2（４・５月）'!R1137=""),"",P1135*VLOOKUP(N1135,【参考】数式用!$AD$2:$AH$37,MATCH(O1135,【参考】数式用!$K$4:$N$4,0)+1,0)),"")</f>
        <v/>
      </c>
      <c r="S1135" s="54"/>
      <c r="T1135" s="1011"/>
      <c r="U1135" s="1011"/>
      <c r="V1135" s="483" t="str">
        <f>IFERROR(IF(AND('別紙様式3-2（４・５月）'!O1137="",O1135&lt;&gt;""),P1135,P1135*VLOOKUP(AF1135,【参考】数式用4!$EY$3:$GF$106,MATCH(N1135,【参考】数式用4!$EY$2:$GF$2,0))),"")</f>
        <v/>
      </c>
      <c r="W1135" s="44"/>
      <c r="X1135" s="464"/>
      <c r="Y1135" s="992" t="str">
        <f>IFERROR(IF(OR('別紙様式3-2（４・５月）'!R1137="",'別紙様式3-2（４・５月）'!Z1137="ベア加算"),"",X1135*VLOOKUP(N1135,【参考】数式用!$AD$2:$AH$37,MATCH(W1135,【参考】数式用!$K$4:$N$4,0)+1,0)),"")</f>
        <v/>
      </c>
      <c r="Z1135" s="992"/>
      <c r="AA1135" s="54"/>
      <c r="AB1135" s="464"/>
      <c r="AC1135" s="340" t="str">
        <f>IFERROR(IF(AND('別紙様式3-2（４・５月）'!O1137="",W1135&lt;&gt;"",W1135&lt;&gt;"―"),X1135,X1135*VLOOKUP(AG1135,【参考】数式用4!$EY$3:$GF$106,MATCH(N1135,【参考】数式用4!$EY$2:$GF$2,0))),"")</f>
        <v/>
      </c>
      <c r="AD1135" s="462" t="str">
        <f t="shared" si="34"/>
        <v/>
      </c>
      <c r="AE1135" s="420" t="str">
        <f t="shared" si="35"/>
        <v/>
      </c>
      <c r="AF1135" s="333" t="str">
        <f>IF(O1135="","",'別紙様式3-2（４・５月）'!O1137&amp;'別紙様式3-2（４・５月）'!P1137&amp;'別紙様式3-2（４・５月）'!Q1137&amp;"から"&amp;O1135)</f>
        <v/>
      </c>
      <c r="AG1135" s="333" t="str">
        <f>IF(OR(W1135="",W1135="―"),"",'別紙様式3-2（４・５月）'!O1137&amp;'別紙様式3-2（４・５月）'!P1137&amp;'別紙様式3-2（４・５月）'!Q1137&amp;"から"&amp;W1135)</f>
        <v/>
      </c>
      <c r="AH1135" s="306"/>
      <c r="AI1135" s="306"/>
      <c r="AJ1135" s="306"/>
      <c r="AK1135" s="306"/>
      <c r="AL1135" s="306"/>
      <c r="AM1135" s="306"/>
      <c r="AN1135" s="306"/>
      <c r="AO1135" s="306"/>
    </row>
    <row r="1136" spans="1:41" customFormat="1" ht="25" customHeight="1">
      <c r="A1136" s="334">
        <v>1112</v>
      </c>
      <c r="B1136" s="909" t="str">
        <f>IF(基本情報入力シート!C1175="","",基本情報入力シート!C1175)</f>
        <v/>
      </c>
      <c r="C1136" s="909"/>
      <c r="D1136" s="909"/>
      <c r="E1136" s="909"/>
      <c r="F1136" s="909"/>
      <c r="G1136" s="909"/>
      <c r="H1136" s="909"/>
      <c r="I1136" s="909"/>
      <c r="J1136" s="325" t="str">
        <f>IF(基本情報入力シート!M1175="","",基本情報入力シート!M1175)</f>
        <v/>
      </c>
      <c r="K1136" s="325" t="str">
        <f>IF(基本情報入力シート!R1175="","",基本情報入力シート!R1175)</f>
        <v/>
      </c>
      <c r="L1136" s="325" t="str">
        <f>IF(基本情報入力シート!W1175="","",基本情報入力シート!W1175)</f>
        <v/>
      </c>
      <c r="M1136" s="335" t="str">
        <f>IF(基本情報入力シート!X1175="","",基本情報入力シート!X1175)</f>
        <v/>
      </c>
      <c r="N1136" s="339" t="str">
        <f>IF(基本情報入力シート!Y1175="","",基本情報入力シート!Y1175)</f>
        <v/>
      </c>
      <c r="O1136" s="44"/>
      <c r="P1136" s="1011"/>
      <c r="Q1136" s="1011"/>
      <c r="R1136" s="475" t="str">
        <f>IFERROR(IF(OR('別紙様式3-2（４・５月）'!Z1138="ベア加算",'別紙様式3-2（４・５月）'!R1138=""),"",P1136*VLOOKUP(N1136,【参考】数式用!$AD$2:$AH$37,MATCH(O1136,【参考】数式用!$K$4:$N$4,0)+1,0)),"")</f>
        <v/>
      </c>
      <c r="S1136" s="54"/>
      <c r="T1136" s="1011"/>
      <c r="U1136" s="1011"/>
      <c r="V1136" s="483" t="str">
        <f>IFERROR(IF(AND('別紙様式3-2（４・５月）'!O1138="",O1136&lt;&gt;""),P1136,P1136*VLOOKUP(AF1136,【参考】数式用4!$EY$3:$GF$106,MATCH(N1136,【参考】数式用4!$EY$2:$GF$2,0))),"")</f>
        <v/>
      </c>
      <c r="W1136" s="44"/>
      <c r="X1136" s="464"/>
      <c r="Y1136" s="992" t="str">
        <f>IFERROR(IF(OR('別紙様式3-2（４・５月）'!R1138="",'別紙様式3-2（４・５月）'!Z1138="ベア加算"),"",X1136*VLOOKUP(N1136,【参考】数式用!$AD$2:$AH$37,MATCH(W1136,【参考】数式用!$K$4:$N$4,0)+1,0)),"")</f>
        <v/>
      </c>
      <c r="Z1136" s="992"/>
      <c r="AA1136" s="54"/>
      <c r="AB1136" s="464"/>
      <c r="AC1136" s="340" t="str">
        <f>IFERROR(IF(AND('別紙様式3-2（４・５月）'!O1138="",W1136&lt;&gt;"",W1136&lt;&gt;"―"),X1136,X1136*VLOOKUP(AG1136,【参考】数式用4!$EY$3:$GF$106,MATCH(N1136,【参考】数式用4!$EY$2:$GF$2,0))),"")</f>
        <v/>
      </c>
      <c r="AD1136" s="462" t="str">
        <f t="shared" si="34"/>
        <v/>
      </c>
      <c r="AE1136" s="420" t="str">
        <f t="shared" si="35"/>
        <v/>
      </c>
      <c r="AF1136" s="333" t="str">
        <f>IF(O1136="","",'別紙様式3-2（４・５月）'!O1138&amp;'別紙様式3-2（４・５月）'!P1138&amp;'別紙様式3-2（４・５月）'!Q1138&amp;"から"&amp;O1136)</f>
        <v/>
      </c>
      <c r="AG1136" s="333" t="str">
        <f>IF(OR(W1136="",W1136="―"),"",'別紙様式3-2（４・５月）'!O1138&amp;'別紙様式3-2（４・５月）'!P1138&amp;'別紙様式3-2（４・５月）'!Q1138&amp;"から"&amp;W1136)</f>
        <v/>
      </c>
      <c r="AH1136" s="306"/>
      <c r="AI1136" s="306"/>
      <c r="AJ1136" s="306"/>
      <c r="AK1136" s="306"/>
      <c r="AL1136" s="306"/>
      <c r="AM1136" s="306"/>
      <c r="AN1136" s="306"/>
      <c r="AO1136" s="306"/>
    </row>
    <row r="1137" spans="1:41" customFormat="1" ht="25" customHeight="1">
      <c r="A1137" s="334">
        <v>1113</v>
      </c>
      <c r="B1137" s="909" t="str">
        <f>IF(基本情報入力シート!C1176="","",基本情報入力シート!C1176)</f>
        <v/>
      </c>
      <c r="C1137" s="909"/>
      <c r="D1137" s="909"/>
      <c r="E1137" s="909"/>
      <c r="F1137" s="909"/>
      <c r="G1137" s="909"/>
      <c r="H1137" s="909"/>
      <c r="I1137" s="909"/>
      <c r="J1137" s="325" t="str">
        <f>IF(基本情報入力シート!M1176="","",基本情報入力シート!M1176)</f>
        <v/>
      </c>
      <c r="K1137" s="325" t="str">
        <f>IF(基本情報入力シート!R1176="","",基本情報入力シート!R1176)</f>
        <v/>
      </c>
      <c r="L1137" s="325" t="str">
        <f>IF(基本情報入力シート!W1176="","",基本情報入力シート!W1176)</f>
        <v/>
      </c>
      <c r="M1137" s="335" t="str">
        <f>IF(基本情報入力シート!X1176="","",基本情報入力シート!X1176)</f>
        <v/>
      </c>
      <c r="N1137" s="339" t="str">
        <f>IF(基本情報入力シート!Y1176="","",基本情報入力シート!Y1176)</f>
        <v/>
      </c>
      <c r="O1137" s="44"/>
      <c r="P1137" s="1011"/>
      <c r="Q1137" s="1011"/>
      <c r="R1137" s="475" t="str">
        <f>IFERROR(IF(OR('別紙様式3-2（４・５月）'!Z1139="ベア加算",'別紙様式3-2（４・５月）'!R1139=""),"",P1137*VLOOKUP(N1137,【参考】数式用!$AD$2:$AH$37,MATCH(O1137,【参考】数式用!$K$4:$N$4,0)+1,0)),"")</f>
        <v/>
      </c>
      <c r="S1137" s="54"/>
      <c r="T1137" s="1011"/>
      <c r="U1137" s="1011"/>
      <c r="V1137" s="483" t="str">
        <f>IFERROR(IF(AND('別紙様式3-2（４・５月）'!O1139="",O1137&lt;&gt;""),P1137,P1137*VLOOKUP(AF1137,【参考】数式用4!$EY$3:$GF$106,MATCH(N1137,【参考】数式用4!$EY$2:$GF$2,0))),"")</f>
        <v/>
      </c>
      <c r="W1137" s="44"/>
      <c r="X1137" s="464"/>
      <c r="Y1137" s="992" t="str">
        <f>IFERROR(IF(OR('別紙様式3-2（４・５月）'!R1139="",'別紙様式3-2（４・５月）'!Z1139="ベア加算"),"",X1137*VLOOKUP(N1137,【参考】数式用!$AD$2:$AH$37,MATCH(W1137,【参考】数式用!$K$4:$N$4,0)+1,0)),"")</f>
        <v/>
      </c>
      <c r="Z1137" s="992"/>
      <c r="AA1137" s="54"/>
      <c r="AB1137" s="464"/>
      <c r="AC1137" s="340" t="str">
        <f>IFERROR(IF(AND('別紙様式3-2（４・５月）'!O1139="",W1137&lt;&gt;"",W1137&lt;&gt;"―"),X1137,X1137*VLOOKUP(AG1137,【参考】数式用4!$EY$3:$GF$106,MATCH(N1137,【参考】数式用4!$EY$2:$GF$2,0))),"")</f>
        <v/>
      </c>
      <c r="AD1137" s="462" t="str">
        <f t="shared" si="34"/>
        <v/>
      </c>
      <c r="AE1137" s="420" t="str">
        <f t="shared" si="35"/>
        <v/>
      </c>
      <c r="AF1137" s="333" t="str">
        <f>IF(O1137="","",'別紙様式3-2（４・５月）'!O1139&amp;'別紙様式3-2（４・５月）'!P1139&amp;'別紙様式3-2（４・５月）'!Q1139&amp;"から"&amp;O1137)</f>
        <v/>
      </c>
      <c r="AG1137" s="333" t="str">
        <f>IF(OR(W1137="",W1137="―"),"",'別紙様式3-2（４・５月）'!O1139&amp;'別紙様式3-2（４・５月）'!P1139&amp;'別紙様式3-2（４・５月）'!Q1139&amp;"から"&amp;W1137)</f>
        <v/>
      </c>
      <c r="AH1137" s="306"/>
      <c r="AI1137" s="306"/>
      <c r="AJ1137" s="306"/>
      <c r="AK1137" s="306"/>
      <c r="AL1137" s="306"/>
      <c r="AM1137" s="306"/>
      <c r="AN1137" s="306"/>
      <c r="AO1137" s="306"/>
    </row>
    <row r="1138" spans="1:41" customFormat="1" ht="25" customHeight="1">
      <c r="A1138" s="334">
        <v>1114</v>
      </c>
      <c r="B1138" s="909" t="str">
        <f>IF(基本情報入力シート!C1177="","",基本情報入力シート!C1177)</f>
        <v/>
      </c>
      <c r="C1138" s="909"/>
      <c r="D1138" s="909"/>
      <c r="E1138" s="909"/>
      <c r="F1138" s="909"/>
      <c r="G1138" s="909"/>
      <c r="H1138" s="909"/>
      <c r="I1138" s="909"/>
      <c r="J1138" s="325" t="str">
        <f>IF(基本情報入力シート!M1177="","",基本情報入力シート!M1177)</f>
        <v/>
      </c>
      <c r="K1138" s="325" t="str">
        <f>IF(基本情報入力シート!R1177="","",基本情報入力シート!R1177)</f>
        <v/>
      </c>
      <c r="L1138" s="325" t="str">
        <f>IF(基本情報入力シート!W1177="","",基本情報入力シート!W1177)</f>
        <v/>
      </c>
      <c r="M1138" s="335" t="str">
        <f>IF(基本情報入力シート!X1177="","",基本情報入力シート!X1177)</f>
        <v/>
      </c>
      <c r="N1138" s="339" t="str">
        <f>IF(基本情報入力シート!Y1177="","",基本情報入力シート!Y1177)</f>
        <v/>
      </c>
      <c r="O1138" s="44"/>
      <c r="P1138" s="1011"/>
      <c r="Q1138" s="1011"/>
      <c r="R1138" s="475" t="str">
        <f>IFERROR(IF(OR('別紙様式3-2（４・５月）'!Z1140="ベア加算",'別紙様式3-2（４・５月）'!R1140=""),"",P1138*VLOOKUP(N1138,【参考】数式用!$AD$2:$AH$37,MATCH(O1138,【参考】数式用!$K$4:$N$4,0)+1,0)),"")</f>
        <v/>
      </c>
      <c r="S1138" s="54"/>
      <c r="T1138" s="1011"/>
      <c r="U1138" s="1011"/>
      <c r="V1138" s="483" t="str">
        <f>IFERROR(IF(AND('別紙様式3-2（４・５月）'!O1140="",O1138&lt;&gt;""),P1138,P1138*VLOOKUP(AF1138,【参考】数式用4!$EY$3:$GF$106,MATCH(N1138,【参考】数式用4!$EY$2:$GF$2,0))),"")</f>
        <v/>
      </c>
      <c r="W1138" s="44"/>
      <c r="X1138" s="464"/>
      <c r="Y1138" s="992" t="str">
        <f>IFERROR(IF(OR('別紙様式3-2（４・５月）'!R1140="",'別紙様式3-2（４・５月）'!Z1140="ベア加算"),"",X1138*VLOOKUP(N1138,【参考】数式用!$AD$2:$AH$37,MATCH(W1138,【参考】数式用!$K$4:$N$4,0)+1,0)),"")</f>
        <v/>
      </c>
      <c r="Z1138" s="992"/>
      <c r="AA1138" s="54"/>
      <c r="AB1138" s="464"/>
      <c r="AC1138" s="340" t="str">
        <f>IFERROR(IF(AND('別紙様式3-2（４・５月）'!O1140="",W1138&lt;&gt;"",W1138&lt;&gt;"―"),X1138,X1138*VLOOKUP(AG1138,【参考】数式用4!$EY$3:$GF$106,MATCH(N1138,【参考】数式用4!$EY$2:$GF$2,0))),"")</f>
        <v/>
      </c>
      <c r="AD1138" s="462" t="str">
        <f t="shared" si="34"/>
        <v/>
      </c>
      <c r="AE1138" s="420" t="str">
        <f t="shared" si="35"/>
        <v/>
      </c>
      <c r="AF1138" s="333" t="str">
        <f>IF(O1138="","",'別紙様式3-2（４・５月）'!O1140&amp;'別紙様式3-2（４・５月）'!P1140&amp;'別紙様式3-2（４・５月）'!Q1140&amp;"から"&amp;O1138)</f>
        <v/>
      </c>
      <c r="AG1138" s="333" t="str">
        <f>IF(OR(W1138="",W1138="―"),"",'別紙様式3-2（４・５月）'!O1140&amp;'別紙様式3-2（４・５月）'!P1140&amp;'別紙様式3-2（４・５月）'!Q1140&amp;"から"&amp;W1138)</f>
        <v/>
      </c>
      <c r="AH1138" s="306"/>
      <c r="AI1138" s="306"/>
      <c r="AJ1138" s="306"/>
      <c r="AK1138" s="306"/>
      <c r="AL1138" s="306"/>
      <c r="AM1138" s="306"/>
      <c r="AN1138" s="306"/>
      <c r="AO1138" s="306"/>
    </row>
    <row r="1139" spans="1:41" customFormat="1" ht="25" customHeight="1">
      <c r="A1139" s="334">
        <v>1115</v>
      </c>
      <c r="B1139" s="909" t="str">
        <f>IF(基本情報入力シート!C1178="","",基本情報入力シート!C1178)</f>
        <v/>
      </c>
      <c r="C1139" s="909"/>
      <c r="D1139" s="909"/>
      <c r="E1139" s="909"/>
      <c r="F1139" s="909"/>
      <c r="G1139" s="909"/>
      <c r="H1139" s="909"/>
      <c r="I1139" s="909"/>
      <c r="J1139" s="325" t="str">
        <f>IF(基本情報入力シート!M1178="","",基本情報入力シート!M1178)</f>
        <v/>
      </c>
      <c r="K1139" s="325" t="str">
        <f>IF(基本情報入力シート!R1178="","",基本情報入力シート!R1178)</f>
        <v/>
      </c>
      <c r="L1139" s="325" t="str">
        <f>IF(基本情報入力シート!W1178="","",基本情報入力シート!W1178)</f>
        <v/>
      </c>
      <c r="M1139" s="335" t="str">
        <f>IF(基本情報入力シート!X1178="","",基本情報入力シート!X1178)</f>
        <v/>
      </c>
      <c r="N1139" s="339" t="str">
        <f>IF(基本情報入力シート!Y1178="","",基本情報入力シート!Y1178)</f>
        <v/>
      </c>
      <c r="O1139" s="44"/>
      <c r="P1139" s="1011"/>
      <c r="Q1139" s="1011"/>
      <c r="R1139" s="475" t="str">
        <f>IFERROR(IF(OR('別紙様式3-2（４・５月）'!Z1141="ベア加算",'別紙様式3-2（４・５月）'!R1141=""),"",P1139*VLOOKUP(N1139,【参考】数式用!$AD$2:$AH$37,MATCH(O1139,【参考】数式用!$K$4:$N$4,0)+1,0)),"")</f>
        <v/>
      </c>
      <c r="S1139" s="54"/>
      <c r="T1139" s="1011"/>
      <c r="U1139" s="1011"/>
      <c r="V1139" s="483" t="str">
        <f>IFERROR(IF(AND('別紙様式3-2（４・５月）'!O1141="",O1139&lt;&gt;""),P1139,P1139*VLOOKUP(AF1139,【参考】数式用4!$EY$3:$GF$106,MATCH(N1139,【参考】数式用4!$EY$2:$GF$2,0))),"")</f>
        <v/>
      </c>
      <c r="W1139" s="44"/>
      <c r="X1139" s="464"/>
      <c r="Y1139" s="992" t="str">
        <f>IFERROR(IF(OR('別紙様式3-2（４・５月）'!R1141="",'別紙様式3-2（４・５月）'!Z1141="ベア加算"),"",X1139*VLOOKUP(N1139,【参考】数式用!$AD$2:$AH$37,MATCH(W1139,【参考】数式用!$K$4:$N$4,0)+1,0)),"")</f>
        <v/>
      </c>
      <c r="Z1139" s="992"/>
      <c r="AA1139" s="54"/>
      <c r="AB1139" s="464"/>
      <c r="AC1139" s="340" t="str">
        <f>IFERROR(IF(AND('別紙様式3-2（４・５月）'!O1141="",W1139&lt;&gt;"",W1139&lt;&gt;"―"),X1139,X1139*VLOOKUP(AG1139,【参考】数式用4!$EY$3:$GF$106,MATCH(N1139,【参考】数式用4!$EY$2:$GF$2,0))),"")</f>
        <v/>
      </c>
      <c r="AD1139" s="462" t="str">
        <f t="shared" si="34"/>
        <v/>
      </c>
      <c r="AE1139" s="420" t="str">
        <f t="shared" si="35"/>
        <v/>
      </c>
      <c r="AF1139" s="333" t="str">
        <f>IF(O1139="","",'別紙様式3-2（４・５月）'!O1141&amp;'別紙様式3-2（４・５月）'!P1141&amp;'別紙様式3-2（４・５月）'!Q1141&amp;"から"&amp;O1139)</f>
        <v/>
      </c>
      <c r="AG1139" s="333" t="str">
        <f>IF(OR(W1139="",W1139="―"),"",'別紙様式3-2（４・５月）'!O1141&amp;'別紙様式3-2（４・５月）'!P1141&amp;'別紙様式3-2（４・５月）'!Q1141&amp;"から"&amp;W1139)</f>
        <v/>
      </c>
      <c r="AH1139" s="306"/>
      <c r="AI1139" s="306"/>
      <c r="AJ1139" s="306"/>
      <c r="AK1139" s="306"/>
      <c r="AL1139" s="306"/>
      <c r="AM1139" s="306"/>
      <c r="AN1139" s="306"/>
      <c r="AO1139" s="306"/>
    </row>
    <row r="1140" spans="1:41" customFormat="1" ht="25" customHeight="1">
      <c r="A1140" s="334">
        <v>1116</v>
      </c>
      <c r="B1140" s="909" t="str">
        <f>IF(基本情報入力シート!C1179="","",基本情報入力シート!C1179)</f>
        <v/>
      </c>
      <c r="C1140" s="909"/>
      <c r="D1140" s="909"/>
      <c r="E1140" s="909"/>
      <c r="F1140" s="909"/>
      <c r="G1140" s="909"/>
      <c r="H1140" s="909"/>
      <c r="I1140" s="909"/>
      <c r="J1140" s="325" t="str">
        <f>IF(基本情報入力シート!M1179="","",基本情報入力シート!M1179)</f>
        <v/>
      </c>
      <c r="K1140" s="325" t="str">
        <f>IF(基本情報入力シート!R1179="","",基本情報入力シート!R1179)</f>
        <v/>
      </c>
      <c r="L1140" s="325" t="str">
        <f>IF(基本情報入力シート!W1179="","",基本情報入力シート!W1179)</f>
        <v/>
      </c>
      <c r="M1140" s="335" t="str">
        <f>IF(基本情報入力シート!X1179="","",基本情報入力シート!X1179)</f>
        <v/>
      </c>
      <c r="N1140" s="339" t="str">
        <f>IF(基本情報入力シート!Y1179="","",基本情報入力シート!Y1179)</f>
        <v/>
      </c>
      <c r="O1140" s="44"/>
      <c r="P1140" s="1011"/>
      <c r="Q1140" s="1011"/>
      <c r="R1140" s="475" t="str">
        <f>IFERROR(IF(OR('別紙様式3-2（４・５月）'!Z1142="ベア加算",'別紙様式3-2（４・５月）'!R1142=""),"",P1140*VLOOKUP(N1140,【参考】数式用!$AD$2:$AH$37,MATCH(O1140,【参考】数式用!$K$4:$N$4,0)+1,0)),"")</f>
        <v/>
      </c>
      <c r="S1140" s="54"/>
      <c r="T1140" s="1011"/>
      <c r="U1140" s="1011"/>
      <c r="V1140" s="483" t="str">
        <f>IFERROR(IF(AND('別紙様式3-2（４・５月）'!O1142="",O1140&lt;&gt;""),P1140,P1140*VLOOKUP(AF1140,【参考】数式用4!$EY$3:$GF$106,MATCH(N1140,【参考】数式用4!$EY$2:$GF$2,0))),"")</f>
        <v/>
      </c>
      <c r="W1140" s="44"/>
      <c r="X1140" s="464"/>
      <c r="Y1140" s="992" t="str">
        <f>IFERROR(IF(OR('別紙様式3-2（４・５月）'!R1142="",'別紙様式3-2（４・５月）'!Z1142="ベア加算"),"",X1140*VLOOKUP(N1140,【参考】数式用!$AD$2:$AH$37,MATCH(W1140,【参考】数式用!$K$4:$N$4,0)+1,0)),"")</f>
        <v/>
      </c>
      <c r="Z1140" s="992"/>
      <c r="AA1140" s="54"/>
      <c r="AB1140" s="464"/>
      <c r="AC1140" s="340" t="str">
        <f>IFERROR(IF(AND('別紙様式3-2（４・５月）'!O1142="",W1140&lt;&gt;"",W1140&lt;&gt;"―"),X1140,X1140*VLOOKUP(AG1140,【参考】数式用4!$EY$3:$GF$106,MATCH(N1140,【参考】数式用4!$EY$2:$GF$2,0))),"")</f>
        <v/>
      </c>
      <c r="AD1140" s="462" t="str">
        <f t="shared" si="34"/>
        <v/>
      </c>
      <c r="AE1140" s="420" t="str">
        <f t="shared" si="35"/>
        <v/>
      </c>
      <c r="AF1140" s="333" t="str">
        <f>IF(O1140="","",'別紙様式3-2（４・５月）'!O1142&amp;'別紙様式3-2（４・５月）'!P1142&amp;'別紙様式3-2（４・５月）'!Q1142&amp;"から"&amp;O1140)</f>
        <v/>
      </c>
      <c r="AG1140" s="333" t="str">
        <f>IF(OR(W1140="",W1140="―"),"",'別紙様式3-2（４・５月）'!O1142&amp;'別紙様式3-2（４・５月）'!P1142&amp;'別紙様式3-2（４・５月）'!Q1142&amp;"から"&amp;W1140)</f>
        <v/>
      </c>
      <c r="AH1140" s="306"/>
      <c r="AI1140" s="306"/>
      <c r="AJ1140" s="306"/>
      <c r="AK1140" s="306"/>
      <c r="AL1140" s="306"/>
      <c r="AM1140" s="306"/>
      <c r="AN1140" s="306"/>
      <c r="AO1140" s="306"/>
    </row>
    <row r="1141" spans="1:41" customFormat="1" ht="25" customHeight="1">
      <c r="A1141" s="334">
        <v>1117</v>
      </c>
      <c r="B1141" s="909" t="str">
        <f>IF(基本情報入力シート!C1180="","",基本情報入力シート!C1180)</f>
        <v/>
      </c>
      <c r="C1141" s="909"/>
      <c r="D1141" s="909"/>
      <c r="E1141" s="909"/>
      <c r="F1141" s="909"/>
      <c r="G1141" s="909"/>
      <c r="H1141" s="909"/>
      <c r="I1141" s="909"/>
      <c r="J1141" s="325" t="str">
        <f>IF(基本情報入力シート!M1180="","",基本情報入力シート!M1180)</f>
        <v/>
      </c>
      <c r="K1141" s="325" t="str">
        <f>IF(基本情報入力シート!R1180="","",基本情報入力シート!R1180)</f>
        <v/>
      </c>
      <c r="L1141" s="325" t="str">
        <f>IF(基本情報入力シート!W1180="","",基本情報入力シート!W1180)</f>
        <v/>
      </c>
      <c r="M1141" s="335" t="str">
        <f>IF(基本情報入力シート!X1180="","",基本情報入力シート!X1180)</f>
        <v/>
      </c>
      <c r="N1141" s="339" t="str">
        <f>IF(基本情報入力シート!Y1180="","",基本情報入力シート!Y1180)</f>
        <v/>
      </c>
      <c r="O1141" s="44"/>
      <c r="P1141" s="1011"/>
      <c r="Q1141" s="1011"/>
      <c r="R1141" s="475" t="str">
        <f>IFERROR(IF(OR('別紙様式3-2（４・５月）'!Z1143="ベア加算",'別紙様式3-2（４・５月）'!R1143=""),"",P1141*VLOOKUP(N1141,【参考】数式用!$AD$2:$AH$37,MATCH(O1141,【参考】数式用!$K$4:$N$4,0)+1,0)),"")</f>
        <v/>
      </c>
      <c r="S1141" s="54"/>
      <c r="T1141" s="1011"/>
      <c r="U1141" s="1011"/>
      <c r="V1141" s="483" t="str">
        <f>IFERROR(IF(AND('別紙様式3-2（４・５月）'!O1143="",O1141&lt;&gt;""),P1141,P1141*VLOOKUP(AF1141,【参考】数式用4!$EY$3:$GF$106,MATCH(N1141,【参考】数式用4!$EY$2:$GF$2,0))),"")</f>
        <v/>
      </c>
      <c r="W1141" s="44"/>
      <c r="X1141" s="464"/>
      <c r="Y1141" s="992" t="str">
        <f>IFERROR(IF(OR('別紙様式3-2（４・５月）'!R1143="",'別紙様式3-2（４・５月）'!Z1143="ベア加算"),"",X1141*VLOOKUP(N1141,【参考】数式用!$AD$2:$AH$37,MATCH(W1141,【参考】数式用!$K$4:$N$4,0)+1,0)),"")</f>
        <v/>
      </c>
      <c r="Z1141" s="992"/>
      <c r="AA1141" s="54"/>
      <c r="AB1141" s="464"/>
      <c r="AC1141" s="340" t="str">
        <f>IFERROR(IF(AND('別紙様式3-2（４・５月）'!O1143="",W1141&lt;&gt;"",W1141&lt;&gt;"―"),X1141,X1141*VLOOKUP(AG1141,【参考】数式用4!$EY$3:$GF$106,MATCH(N1141,【参考】数式用4!$EY$2:$GF$2,0))),"")</f>
        <v/>
      </c>
      <c r="AD1141" s="462" t="str">
        <f t="shared" si="34"/>
        <v/>
      </c>
      <c r="AE1141" s="420" t="str">
        <f t="shared" si="35"/>
        <v/>
      </c>
      <c r="AF1141" s="333" t="str">
        <f>IF(O1141="","",'別紙様式3-2（４・５月）'!O1143&amp;'別紙様式3-2（４・５月）'!P1143&amp;'別紙様式3-2（４・５月）'!Q1143&amp;"から"&amp;O1141)</f>
        <v/>
      </c>
      <c r="AG1141" s="333" t="str">
        <f>IF(OR(W1141="",W1141="―"),"",'別紙様式3-2（４・５月）'!O1143&amp;'別紙様式3-2（４・５月）'!P1143&amp;'別紙様式3-2（４・５月）'!Q1143&amp;"から"&amp;W1141)</f>
        <v/>
      </c>
      <c r="AH1141" s="306"/>
      <c r="AI1141" s="306"/>
      <c r="AJ1141" s="306"/>
      <c r="AK1141" s="306"/>
      <c r="AL1141" s="306"/>
      <c r="AM1141" s="306"/>
      <c r="AN1141" s="306"/>
      <c r="AO1141" s="306"/>
    </row>
    <row r="1142" spans="1:41" customFormat="1" ht="25" customHeight="1">
      <c r="A1142" s="334">
        <v>1118</v>
      </c>
      <c r="B1142" s="909" t="str">
        <f>IF(基本情報入力シート!C1181="","",基本情報入力シート!C1181)</f>
        <v/>
      </c>
      <c r="C1142" s="909"/>
      <c r="D1142" s="909"/>
      <c r="E1142" s="909"/>
      <c r="F1142" s="909"/>
      <c r="G1142" s="909"/>
      <c r="H1142" s="909"/>
      <c r="I1142" s="909"/>
      <c r="J1142" s="325" t="str">
        <f>IF(基本情報入力シート!M1181="","",基本情報入力シート!M1181)</f>
        <v/>
      </c>
      <c r="K1142" s="325" t="str">
        <f>IF(基本情報入力シート!R1181="","",基本情報入力シート!R1181)</f>
        <v/>
      </c>
      <c r="L1142" s="325" t="str">
        <f>IF(基本情報入力シート!W1181="","",基本情報入力シート!W1181)</f>
        <v/>
      </c>
      <c r="M1142" s="335" t="str">
        <f>IF(基本情報入力シート!X1181="","",基本情報入力シート!X1181)</f>
        <v/>
      </c>
      <c r="N1142" s="339" t="str">
        <f>IF(基本情報入力シート!Y1181="","",基本情報入力シート!Y1181)</f>
        <v/>
      </c>
      <c r="O1142" s="44"/>
      <c r="P1142" s="1011"/>
      <c r="Q1142" s="1011"/>
      <c r="R1142" s="475" t="str">
        <f>IFERROR(IF(OR('別紙様式3-2（４・５月）'!Z1144="ベア加算",'別紙様式3-2（４・５月）'!R1144=""),"",P1142*VLOOKUP(N1142,【参考】数式用!$AD$2:$AH$37,MATCH(O1142,【参考】数式用!$K$4:$N$4,0)+1,0)),"")</f>
        <v/>
      </c>
      <c r="S1142" s="54"/>
      <c r="T1142" s="1011"/>
      <c r="U1142" s="1011"/>
      <c r="V1142" s="483" t="str">
        <f>IFERROR(IF(AND('別紙様式3-2（４・５月）'!O1144="",O1142&lt;&gt;""),P1142,P1142*VLOOKUP(AF1142,【参考】数式用4!$EY$3:$GF$106,MATCH(N1142,【参考】数式用4!$EY$2:$GF$2,0))),"")</f>
        <v/>
      </c>
      <c r="W1142" s="44"/>
      <c r="X1142" s="464"/>
      <c r="Y1142" s="992" t="str">
        <f>IFERROR(IF(OR('別紙様式3-2（４・５月）'!R1144="",'別紙様式3-2（４・５月）'!Z1144="ベア加算"),"",X1142*VLOOKUP(N1142,【参考】数式用!$AD$2:$AH$37,MATCH(W1142,【参考】数式用!$K$4:$N$4,0)+1,0)),"")</f>
        <v/>
      </c>
      <c r="Z1142" s="992"/>
      <c r="AA1142" s="54"/>
      <c r="AB1142" s="464"/>
      <c r="AC1142" s="340" t="str">
        <f>IFERROR(IF(AND('別紙様式3-2（４・５月）'!O1144="",W1142&lt;&gt;"",W1142&lt;&gt;"―"),X1142,X1142*VLOOKUP(AG1142,【参考】数式用4!$EY$3:$GF$106,MATCH(N1142,【参考】数式用4!$EY$2:$GF$2,0))),"")</f>
        <v/>
      </c>
      <c r="AD1142" s="462" t="str">
        <f t="shared" si="34"/>
        <v/>
      </c>
      <c r="AE1142" s="420" t="str">
        <f t="shared" si="35"/>
        <v/>
      </c>
      <c r="AF1142" s="333" t="str">
        <f>IF(O1142="","",'別紙様式3-2（４・５月）'!O1144&amp;'別紙様式3-2（４・５月）'!P1144&amp;'別紙様式3-2（４・５月）'!Q1144&amp;"から"&amp;O1142)</f>
        <v/>
      </c>
      <c r="AG1142" s="333" t="str">
        <f>IF(OR(W1142="",W1142="―"),"",'別紙様式3-2（４・５月）'!O1144&amp;'別紙様式3-2（４・５月）'!P1144&amp;'別紙様式3-2（４・５月）'!Q1144&amp;"から"&amp;W1142)</f>
        <v/>
      </c>
      <c r="AH1142" s="306"/>
      <c r="AI1142" s="306"/>
      <c r="AJ1142" s="306"/>
      <c r="AK1142" s="306"/>
      <c r="AL1142" s="306"/>
      <c r="AM1142" s="306"/>
      <c r="AN1142" s="306"/>
      <c r="AO1142" s="306"/>
    </row>
    <row r="1143" spans="1:41" customFormat="1" ht="25" customHeight="1">
      <c r="A1143" s="334">
        <v>1119</v>
      </c>
      <c r="B1143" s="909" t="str">
        <f>IF(基本情報入力シート!C1182="","",基本情報入力シート!C1182)</f>
        <v/>
      </c>
      <c r="C1143" s="909"/>
      <c r="D1143" s="909"/>
      <c r="E1143" s="909"/>
      <c r="F1143" s="909"/>
      <c r="G1143" s="909"/>
      <c r="H1143" s="909"/>
      <c r="I1143" s="909"/>
      <c r="J1143" s="325" t="str">
        <f>IF(基本情報入力シート!M1182="","",基本情報入力シート!M1182)</f>
        <v/>
      </c>
      <c r="K1143" s="325" t="str">
        <f>IF(基本情報入力シート!R1182="","",基本情報入力シート!R1182)</f>
        <v/>
      </c>
      <c r="L1143" s="325" t="str">
        <f>IF(基本情報入力シート!W1182="","",基本情報入力シート!W1182)</f>
        <v/>
      </c>
      <c r="M1143" s="335" t="str">
        <f>IF(基本情報入力シート!X1182="","",基本情報入力シート!X1182)</f>
        <v/>
      </c>
      <c r="N1143" s="339" t="str">
        <f>IF(基本情報入力シート!Y1182="","",基本情報入力シート!Y1182)</f>
        <v/>
      </c>
      <c r="O1143" s="44"/>
      <c r="P1143" s="1011"/>
      <c r="Q1143" s="1011"/>
      <c r="R1143" s="475" t="str">
        <f>IFERROR(IF(OR('別紙様式3-2（４・５月）'!Z1145="ベア加算",'別紙様式3-2（４・５月）'!R1145=""),"",P1143*VLOOKUP(N1143,【参考】数式用!$AD$2:$AH$37,MATCH(O1143,【参考】数式用!$K$4:$N$4,0)+1,0)),"")</f>
        <v/>
      </c>
      <c r="S1143" s="54"/>
      <c r="T1143" s="1011"/>
      <c r="U1143" s="1011"/>
      <c r="V1143" s="483" t="str">
        <f>IFERROR(IF(AND('別紙様式3-2（４・５月）'!O1145="",O1143&lt;&gt;""),P1143,P1143*VLOOKUP(AF1143,【参考】数式用4!$EY$3:$GF$106,MATCH(N1143,【参考】数式用4!$EY$2:$GF$2,0))),"")</f>
        <v/>
      </c>
      <c r="W1143" s="44"/>
      <c r="X1143" s="464"/>
      <c r="Y1143" s="992" t="str">
        <f>IFERROR(IF(OR('別紙様式3-2（４・５月）'!R1145="",'別紙様式3-2（４・５月）'!Z1145="ベア加算"),"",X1143*VLOOKUP(N1143,【参考】数式用!$AD$2:$AH$37,MATCH(W1143,【参考】数式用!$K$4:$N$4,0)+1,0)),"")</f>
        <v/>
      </c>
      <c r="Z1143" s="992"/>
      <c r="AA1143" s="54"/>
      <c r="AB1143" s="464"/>
      <c r="AC1143" s="340" t="str">
        <f>IFERROR(IF(AND('別紙様式3-2（４・５月）'!O1145="",W1143&lt;&gt;"",W1143&lt;&gt;"―"),X1143,X1143*VLOOKUP(AG1143,【参考】数式用4!$EY$3:$GF$106,MATCH(N1143,【参考】数式用4!$EY$2:$GF$2,0))),"")</f>
        <v/>
      </c>
      <c r="AD1143" s="462" t="str">
        <f t="shared" si="34"/>
        <v/>
      </c>
      <c r="AE1143" s="420" t="str">
        <f t="shared" si="35"/>
        <v/>
      </c>
      <c r="AF1143" s="333" t="str">
        <f>IF(O1143="","",'別紙様式3-2（４・５月）'!O1145&amp;'別紙様式3-2（４・５月）'!P1145&amp;'別紙様式3-2（４・５月）'!Q1145&amp;"から"&amp;O1143)</f>
        <v/>
      </c>
      <c r="AG1143" s="333" t="str">
        <f>IF(OR(W1143="",W1143="―"),"",'別紙様式3-2（４・５月）'!O1145&amp;'別紙様式3-2（４・５月）'!P1145&amp;'別紙様式3-2（４・５月）'!Q1145&amp;"から"&amp;W1143)</f>
        <v/>
      </c>
      <c r="AH1143" s="306"/>
      <c r="AI1143" s="306"/>
      <c r="AJ1143" s="306"/>
      <c r="AK1143" s="306"/>
      <c r="AL1143" s="306"/>
      <c r="AM1143" s="306"/>
      <c r="AN1143" s="306"/>
      <c r="AO1143" s="306"/>
    </row>
    <row r="1144" spans="1:41" customFormat="1" ht="25" customHeight="1">
      <c r="A1144" s="334">
        <v>1120</v>
      </c>
      <c r="B1144" s="909" t="str">
        <f>IF(基本情報入力シート!C1183="","",基本情報入力シート!C1183)</f>
        <v/>
      </c>
      <c r="C1144" s="909"/>
      <c r="D1144" s="909"/>
      <c r="E1144" s="909"/>
      <c r="F1144" s="909"/>
      <c r="G1144" s="909"/>
      <c r="H1144" s="909"/>
      <c r="I1144" s="909"/>
      <c r="J1144" s="325" t="str">
        <f>IF(基本情報入力シート!M1183="","",基本情報入力シート!M1183)</f>
        <v/>
      </c>
      <c r="K1144" s="325" t="str">
        <f>IF(基本情報入力シート!R1183="","",基本情報入力シート!R1183)</f>
        <v/>
      </c>
      <c r="L1144" s="325" t="str">
        <f>IF(基本情報入力シート!W1183="","",基本情報入力シート!W1183)</f>
        <v/>
      </c>
      <c r="M1144" s="335" t="str">
        <f>IF(基本情報入力シート!X1183="","",基本情報入力シート!X1183)</f>
        <v/>
      </c>
      <c r="N1144" s="339" t="str">
        <f>IF(基本情報入力シート!Y1183="","",基本情報入力シート!Y1183)</f>
        <v/>
      </c>
      <c r="O1144" s="44"/>
      <c r="P1144" s="1011"/>
      <c r="Q1144" s="1011"/>
      <c r="R1144" s="475" t="str">
        <f>IFERROR(IF(OR('別紙様式3-2（４・５月）'!Z1146="ベア加算",'別紙様式3-2（４・５月）'!R1146=""),"",P1144*VLOOKUP(N1144,【参考】数式用!$AD$2:$AH$37,MATCH(O1144,【参考】数式用!$K$4:$N$4,0)+1,0)),"")</f>
        <v/>
      </c>
      <c r="S1144" s="54"/>
      <c r="T1144" s="1011"/>
      <c r="U1144" s="1011"/>
      <c r="V1144" s="483" t="str">
        <f>IFERROR(IF(AND('別紙様式3-2（４・５月）'!O1146="",O1144&lt;&gt;""),P1144,P1144*VLOOKUP(AF1144,【参考】数式用4!$EY$3:$GF$106,MATCH(N1144,【参考】数式用4!$EY$2:$GF$2,0))),"")</f>
        <v/>
      </c>
      <c r="W1144" s="44"/>
      <c r="X1144" s="464"/>
      <c r="Y1144" s="992" t="str">
        <f>IFERROR(IF(OR('別紙様式3-2（４・５月）'!R1146="",'別紙様式3-2（４・５月）'!Z1146="ベア加算"),"",X1144*VLOOKUP(N1144,【参考】数式用!$AD$2:$AH$37,MATCH(W1144,【参考】数式用!$K$4:$N$4,0)+1,0)),"")</f>
        <v/>
      </c>
      <c r="Z1144" s="992"/>
      <c r="AA1144" s="54"/>
      <c r="AB1144" s="464"/>
      <c r="AC1144" s="340" t="str">
        <f>IFERROR(IF(AND('別紙様式3-2（４・５月）'!O1146="",W1144&lt;&gt;"",W1144&lt;&gt;"―"),X1144,X1144*VLOOKUP(AG1144,【参考】数式用4!$EY$3:$GF$106,MATCH(N1144,【参考】数式用4!$EY$2:$GF$2,0))),"")</f>
        <v/>
      </c>
      <c r="AD1144" s="462" t="str">
        <f t="shared" si="34"/>
        <v/>
      </c>
      <c r="AE1144" s="420" t="str">
        <f t="shared" si="35"/>
        <v/>
      </c>
      <c r="AF1144" s="333" t="str">
        <f>IF(O1144="","",'別紙様式3-2（４・５月）'!O1146&amp;'別紙様式3-2（４・５月）'!P1146&amp;'別紙様式3-2（４・５月）'!Q1146&amp;"から"&amp;O1144)</f>
        <v/>
      </c>
      <c r="AG1144" s="333" t="str">
        <f>IF(OR(W1144="",W1144="―"),"",'別紙様式3-2（４・５月）'!O1146&amp;'別紙様式3-2（４・５月）'!P1146&amp;'別紙様式3-2（４・５月）'!Q1146&amp;"から"&amp;W1144)</f>
        <v/>
      </c>
      <c r="AH1144" s="306"/>
      <c r="AI1144" s="306"/>
      <c r="AJ1144" s="306"/>
      <c r="AK1144" s="306"/>
      <c r="AL1144" s="306"/>
      <c r="AM1144" s="306"/>
      <c r="AN1144" s="306"/>
      <c r="AO1144" s="306"/>
    </row>
    <row r="1145" spans="1:41" customFormat="1" ht="25" customHeight="1">
      <c r="A1145" s="334">
        <v>1121</v>
      </c>
      <c r="B1145" s="909" t="str">
        <f>IF(基本情報入力シート!C1184="","",基本情報入力シート!C1184)</f>
        <v/>
      </c>
      <c r="C1145" s="909"/>
      <c r="D1145" s="909"/>
      <c r="E1145" s="909"/>
      <c r="F1145" s="909"/>
      <c r="G1145" s="909"/>
      <c r="H1145" s="909"/>
      <c r="I1145" s="909"/>
      <c r="J1145" s="325" t="str">
        <f>IF(基本情報入力シート!M1184="","",基本情報入力シート!M1184)</f>
        <v/>
      </c>
      <c r="K1145" s="325" t="str">
        <f>IF(基本情報入力シート!R1184="","",基本情報入力シート!R1184)</f>
        <v/>
      </c>
      <c r="L1145" s="325" t="str">
        <f>IF(基本情報入力シート!W1184="","",基本情報入力シート!W1184)</f>
        <v/>
      </c>
      <c r="M1145" s="335" t="str">
        <f>IF(基本情報入力シート!X1184="","",基本情報入力シート!X1184)</f>
        <v/>
      </c>
      <c r="N1145" s="339" t="str">
        <f>IF(基本情報入力シート!Y1184="","",基本情報入力シート!Y1184)</f>
        <v/>
      </c>
      <c r="O1145" s="44"/>
      <c r="P1145" s="1011"/>
      <c r="Q1145" s="1011"/>
      <c r="R1145" s="475" t="str">
        <f>IFERROR(IF(OR('別紙様式3-2（４・５月）'!Z1147="ベア加算",'別紙様式3-2（４・５月）'!R1147=""),"",P1145*VLOOKUP(N1145,【参考】数式用!$AD$2:$AH$37,MATCH(O1145,【参考】数式用!$K$4:$N$4,0)+1,0)),"")</f>
        <v/>
      </c>
      <c r="S1145" s="54"/>
      <c r="T1145" s="1011"/>
      <c r="U1145" s="1011"/>
      <c r="V1145" s="483" t="str">
        <f>IFERROR(IF(AND('別紙様式3-2（４・５月）'!O1147="",O1145&lt;&gt;""),P1145,P1145*VLOOKUP(AF1145,【参考】数式用4!$EY$3:$GF$106,MATCH(N1145,【参考】数式用4!$EY$2:$GF$2,0))),"")</f>
        <v/>
      </c>
      <c r="W1145" s="44"/>
      <c r="X1145" s="464"/>
      <c r="Y1145" s="992" t="str">
        <f>IFERROR(IF(OR('別紙様式3-2（４・５月）'!R1147="",'別紙様式3-2（４・５月）'!Z1147="ベア加算"),"",X1145*VLOOKUP(N1145,【参考】数式用!$AD$2:$AH$37,MATCH(W1145,【参考】数式用!$K$4:$N$4,0)+1,0)),"")</f>
        <v/>
      </c>
      <c r="Z1145" s="992"/>
      <c r="AA1145" s="54"/>
      <c r="AB1145" s="464"/>
      <c r="AC1145" s="340" t="str">
        <f>IFERROR(IF(AND('別紙様式3-2（４・５月）'!O1147="",W1145&lt;&gt;"",W1145&lt;&gt;"―"),X1145,X1145*VLOOKUP(AG1145,【参考】数式用4!$EY$3:$GF$106,MATCH(N1145,【参考】数式用4!$EY$2:$GF$2,0))),"")</f>
        <v/>
      </c>
      <c r="AD1145" s="462" t="str">
        <f t="shared" si="34"/>
        <v/>
      </c>
      <c r="AE1145" s="420" t="str">
        <f t="shared" si="35"/>
        <v/>
      </c>
      <c r="AF1145" s="333" t="str">
        <f>IF(O1145="","",'別紙様式3-2（４・５月）'!O1147&amp;'別紙様式3-2（４・５月）'!P1147&amp;'別紙様式3-2（４・５月）'!Q1147&amp;"から"&amp;O1145)</f>
        <v/>
      </c>
      <c r="AG1145" s="333" t="str">
        <f>IF(OR(W1145="",W1145="―"),"",'別紙様式3-2（４・５月）'!O1147&amp;'別紙様式3-2（４・５月）'!P1147&amp;'別紙様式3-2（４・５月）'!Q1147&amp;"から"&amp;W1145)</f>
        <v/>
      </c>
      <c r="AH1145" s="306"/>
      <c r="AI1145" s="306"/>
      <c r="AJ1145" s="306"/>
      <c r="AK1145" s="306"/>
      <c r="AL1145" s="306"/>
      <c r="AM1145" s="306"/>
      <c r="AN1145" s="306"/>
      <c r="AO1145" s="306"/>
    </row>
    <row r="1146" spans="1:41" customFormat="1" ht="25" customHeight="1">
      <c r="A1146" s="334">
        <v>1122</v>
      </c>
      <c r="B1146" s="909" t="str">
        <f>IF(基本情報入力シート!C1185="","",基本情報入力シート!C1185)</f>
        <v/>
      </c>
      <c r="C1146" s="909"/>
      <c r="D1146" s="909"/>
      <c r="E1146" s="909"/>
      <c r="F1146" s="909"/>
      <c r="G1146" s="909"/>
      <c r="H1146" s="909"/>
      <c r="I1146" s="909"/>
      <c r="J1146" s="325" t="str">
        <f>IF(基本情報入力シート!M1185="","",基本情報入力シート!M1185)</f>
        <v/>
      </c>
      <c r="K1146" s="325" t="str">
        <f>IF(基本情報入力シート!R1185="","",基本情報入力シート!R1185)</f>
        <v/>
      </c>
      <c r="L1146" s="325" t="str">
        <f>IF(基本情報入力シート!W1185="","",基本情報入力シート!W1185)</f>
        <v/>
      </c>
      <c r="M1146" s="335" t="str">
        <f>IF(基本情報入力シート!X1185="","",基本情報入力シート!X1185)</f>
        <v/>
      </c>
      <c r="N1146" s="339" t="str">
        <f>IF(基本情報入力シート!Y1185="","",基本情報入力シート!Y1185)</f>
        <v/>
      </c>
      <c r="O1146" s="44"/>
      <c r="P1146" s="1011"/>
      <c r="Q1146" s="1011"/>
      <c r="R1146" s="475" t="str">
        <f>IFERROR(IF(OR('別紙様式3-2（４・５月）'!Z1148="ベア加算",'別紙様式3-2（４・５月）'!R1148=""),"",P1146*VLOOKUP(N1146,【参考】数式用!$AD$2:$AH$37,MATCH(O1146,【参考】数式用!$K$4:$N$4,0)+1,0)),"")</f>
        <v/>
      </c>
      <c r="S1146" s="54"/>
      <c r="T1146" s="1011"/>
      <c r="U1146" s="1011"/>
      <c r="V1146" s="483" t="str">
        <f>IFERROR(IF(AND('別紙様式3-2（４・５月）'!O1148="",O1146&lt;&gt;""),P1146,P1146*VLOOKUP(AF1146,【参考】数式用4!$EY$3:$GF$106,MATCH(N1146,【参考】数式用4!$EY$2:$GF$2,0))),"")</f>
        <v/>
      </c>
      <c r="W1146" s="44"/>
      <c r="X1146" s="464"/>
      <c r="Y1146" s="992" t="str">
        <f>IFERROR(IF(OR('別紙様式3-2（４・５月）'!R1148="",'別紙様式3-2（４・５月）'!Z1148="ベア加算"),"",X1146*VLOOKUP(N1146,【参考】数式用!$AD$2:$AH$37,MATCH(W1146,【参考】数式用!$K$4:$N$4,0)+1,0)),"")</f>
        <v/>
      </c>
      <c r="Z1146" s="992"/>
      <c r="AA1146" s="54"/>
      <c r="AB1146" s="464"/>
      <c r="AC1146" s="340" t="str">
        <f>IFERROR(IF(AND('別紙様式3-2（４・５月）'!O1148="",W1146&lt;&gt;"",W1146&lt;&gt;"―"),X1146,X1146*VLOOKUP(AG1146,【参考】数式用4!$EY$3:$GF$106,MATCH(N1146,【参考】数式用4!$EY$2:$GF$2,0))),"")</f>
        <v/>
      </c>
      <c r="AD1146" s="462" t="str">
        <f t="shared" si="34"/>
        <v/>
      </c>
      <c r="AE1146" s="420" t="str">
        <f t="shared" si="35"/>
        <v/>
      </c>
      <c r="AF1146" s="333" t="str">
        <f>IF(O1146="","",'別紙様式3-2（４・５月）'!O1148&amp;'別紙様式3-2（４・５月）'!P1148&amp;'別紙様式3-2（４・５月）'!Q1148&amp;"から"&amp;O1146)</f>
        <v/>
      </c>
      <c r="AG1146" s="333" t="str">
        <f>IF(OR(W1146="",W1146="―"),"",'別紙様式3-2（４・５月）'!O1148&amp;'別紙様式3-2（４・５月）'!P1148&amp;'別紙様式3-2（４・５月）'!Q1148&amp;"から"&amp;W1146)</f>
        <v/>
      </c>
      <c r="AH1146" s="306"/>
      <c r="AI1146" s="306"/>
      <c r="AJ1146" s="306"/>
      <c r="AK1146" s="306"/>
      <c r="AL1146" s="306"/>
      <c r="AM1146" s="306"/>
      <c r="AN1146" s="306"/>
      <c r="AO1146" s="306"/>
    </row>
    <row r="1147" spans="1:41" customFormat="1" ht="25" customHeight="1">
      <c r="A1147" s="334">
        <v>1123</v>
      </c>
      <c r="B1147" s="909" t="str">
        <f>IF(基本情報入力シート!C1186="","",基本情報入力シート!C1186)</f>
        <v/>
      </c>
      <c r="C1147" s="909"/>
      <c r="D1147" s="909"/>
      <c r="E1147" s="909"/>
      <c r="F1147" s="909"/>
      <c r="G1147" s="909"/>
      <c r="H1147" s="909"/>
      <c r="I1147" s="909"/>
      <c r="J1147" s="325" t="str">
        <f>IF(基本情報入力シート!M1186="","",基本情報入力シート!M1186)</f>
        <v/>
      </c>
      <c r="K1147" s="325" t="str">
        <f>IF(基本情報入力シート!R1186="","",基本情報入力シート!R1186)</f>
        <v/>
      </c>
      <c r="L1147" s="325" t="str">
        <f>IF(基本情報入力シート!W1186="","",基本情報入力シート!W1186)</f>
        <v/>
      </c>
      <c r="M1147" s="335" t="str">
        <f>IF(基本情報入力シート!X1186="","",基本情報入力シート!X1186)</f>
        <v/>
      </c>
      <c r="N1147" s="339" t="str">
        <f>IF(基本情報入力シート!Y1186="","",基本情報入力シート!Y1186)</f>
        <v/>
      </c>
      <c r="O1147" s="44"/>
      <c r="P1147" s="1011"/>
      <c r="Q1147" s="1011"/>
      <c r="R1147" s="475" t="str">
        <f>IFERROR(IF(OR('別紙様式3-2（４・５月）'!Z1149="ベア加算",'別紙様式3-2（４・５月）'!R1149=""),"",P1147*VLOOKUP(N1147,【参考】数式用!$AD$2:$AH$37,MATCH(O1147,【参考】数式用!$K$4:$N$4,0)+1,0)),"")</f>
        <v/>
      </c>
      <c r="S1147" s="54"/>
      <c r="T1147" s="1011"/>
      <c r="U1147" s="1011"/>
      <c r="V1147" s="483" t="str">
        <f>IFERROR(IF(AND('別紙様式3-2（４・５月）'!O1149="",O1147&lt;&gt;""),P1147,P1147*VLOOKUP(AF1147,【参考】数式用4!$EY$3:$GF$106,MATCH(N1147,【参考】数式用4!$EY$2:$GF$2,0))),"")</f>
        <v/>
      </c>
      <c r="W1147" s="44"/>
      <c r="X1147" s="464"/>
      <c r="Y1147" s="992" t="str">
        <f>IFERROR(IF(OR('別紙様式3-2（４・５月）'!R1149="",'別紙様式3-2（４・５月）'!Z1149="ベア加算"),"",X1147*VLOOKUP(N1147,【参考】数式用!$AD$2:$AH$37,MATCH(W1147,【参考】数式用!$K$4:$N$4,0)+1,0)),"")</f>
        <v/>
      </c>
      <c r="Z1147" s="992"/>
      <c r="AA1147" s="54"/>
      <c r="AB1147" s="464"/>
      <c r="AC1147" s="340" t="str">
        <f>IFERROR(IF(AND('別紙様式3-2（４・５月）'!O1149="",W1147&lt;&gt;"",W1147&lt;&gt;"―"),X1147,X1147*VLOOKUP(AG1147,【参考】数式用4!$EY$3:$GF$106,MATCH(N1147,【参考】数式用4!$EY$2:$GF$2,0))),"")</f>
        <v/>
      </c>
      <c r="AD1147" s="462" t="str">
        <f t="shared" si="34"/>
        <v/>
      </c>
      <c r="AE1147" s="420" t="str">
        <f t="shared" si="35"/>
        <v/>
      </c>
      <c r="AF1147" s="333" t="str">
        <f>IF(O1147="","",'別紙様式3-2（４・５月）'!O1149&amp;'別紙様式3-2（４・５月）'!P1149&amp;'別紙様式3-2（４・５月）'!Q1149&amp;"から"&amp;O1147)</f>
        <v/>
      </c>
      <c r="AG1147" s="333" t="str">
        <f>IF(OR(W1147="",W1147="―"),"",'別紙様式3-2（４・５月）'!O1149&amp;'別紙様式3-2（４・５月）'!P1149&amp;'別紙様式3-2（４・５月）'!Q1149&amp;"から"&amp;W1147)</f>
        <v/>
      </c>
      <c r="AH1147" s="306"/>
      <c r="AI1147" s="306"/>
      <c r="AJ1147" s="306"/>
      <c r="AK1147" s="306"/>
      <c r="AL1147" s="306"/>
      <c r="AM1147" s="306"/>
      <c r="AN1147" s="306"/>
      <c r="AO1147" s="306"/>
    </row>
    <row r="1148" spans="1:41" customFormat="1" ht="25" customHeight="1">
      <c r="A1148" s="334">
        <v>1124</v>
      </c>
      <c r="B1148" s="909" t="str">
        <f>IF(基本情報入力シート!C1187="","",基本情報入力シート!C1187)</f>
        <v/>
      </c>
      <c r="C1148" s="909"/>
      <c r="D1148" s="909"/>
      <c r="E1148" s="909"/>
      <c r="F1148" s="909"/>
      <c r="G1148" s="909"/>
      <c r="H1148" s="909"/>
      <c r="I1148" s="909"/>
      <c r="J1148" s="325" t="str">
        <f>IF(基本情報入力シート!M1187="","",基本情報入力シート!M1187)</f>
        <v/>
      </c>
      <c r="K1148" s="325" t="str">
        <f>IF(基本情報入力シート!R1187="","",基本情報入力シート!R1187)</f>
        <v/>
      </c>
      <c r="L1148" s="325" t="str">
        <f>IF(基本情報入力シート!W1187="","",基本情報入力シート!W1187)</f>
        <v/>
      </c>
      <c r="M1148" s="335" t="str">
        <f>IF(基本情報入力シート!X1187="","",基本情報入力シート!X1187)</f>
        <v/>
      </c>
      <c r="N1148" s="339" t="str">
        <f>IF(基本情報入力シート!Y1187="","",基本情報入力シート!Y1187)</f>
        <v/>
      </c>
      <c r="O1148" s="44"/>
      <c r="P1148" s="1011"/>
      <c r="Q1148" s="1011"/>
      <c r="R1148" s="475" t="str">
        <f>IFERROR(IF(OR('別紙様式3-2（４・５月）'!Z1150="ベア加算",'別紙様式3-2（４・５月）'!R1150=""),"",P1148*VLOOKUP(N1148,【参考】数式用!$AD$2:$AH$37,MATCH(O1148,【参考】数式用!$K$4:$N$4,0)+1,0)),"")</f>
        <v/>
      </c>
      <c r="S1148" s="54"/>
      <c r="T1148" s="1011"/>
      <c r="U1148" s="1011"/>
      <c r="V1148" s="483" t="str">
        <f>IFERROR(IF(AND('別紙様式3-2（４・５月）'!O1150="",O1148&lt;&gt;""),P1148,P1148*VLOOKUP(AF1148,【参考】数式用4!$EY$3:$GF$106,MATCH(N1148,【参考】数式用4!$EY$2:$GF$2,0))),"")</f>
        <v/>
      </c>
      <c r="W1148" s="44"/>
      <c r="X1148" s="464"/>
      <c r="Y1148" s="992" t="str">
        <f>IFERROR(IF(OR('別紙様式3-2（４・５月）'!R1150="",'別紙様式3-2（４・５月）'!Z1150="ベア加算"),"",X1148*VLOOKUP(N1148,【参考】数式用!$AD$2:$AH$37,MATCH(W1148,【参考】数式用!$K$4:$N$4,0)+1,0)),"")</f>
        <v/>
      </c>
      <c r="Z1148" s="992"/>
      <c r="AA1148" s="54"/>
      <c r="AB1148" s="464"/>
      <c r="AC1148" s="340" t="str">
        <f>IFERROR(IF(AND('別紙様式3-2（４・５月）'!O1150="",W1148&lt;&gt;"",W1148&lt;&gt;"―"),X1148,X1148*VLOOKUP(AG1148,【参考】数式用4!$EY$3:$GF$106,MATCH(N1148,【参考】数式用4!$EY$2:$GF$2,0))),"")</f>
        <v/>
      </c>
      <c r="AD1148" s="462" t="str">
        <f t="shared" si="34"/>
        <v/>
      </c>
      <c r="AE1148" s="420" t="str">
        <f t="shared" si="35"/>
        <v/>
      </c>
      <c r="AF1148" s="333" t="str">
        <f>IF(O1148="","",'別紙様式3-2（４・５月）'!O1150&amp;'別紙様式3-2（４・５月）'!P1150&amp;'別紙様式3-2（４・５月）'!Q1150&amp;"から"&amp;O1148)</f>
        <v/>
      </c>
      <c r="AG1148" s="333" t="str">
        <f>IF(OR(W1148="",W1148="―"),"",'別紙様式3-2（４・５月）'!O1150&amp;'別紙様式3-2（４・５月）'!P1150&amp;'別紙様式3-2（４・５月）'!Q1150&amp;"から"&amp;W1148)</f>
        <v/>
      </c>
      <c r="AH1148" s="306"/>
      <c r="AI1148" s="306"/>
      <c r="AJ1148" s="306"/>
      <c r="AK1148" s="306"/>
      <c r="AL1148" s="306"/>
      <c r="AM1148" s="306"/>
      <c r="AN1148" s="306"/>
      <c r="AO1148" s="306"/>
    </row>
    <row r="1149" spans="1:41" customFormat="1" ht="25" customHeight="1">
      <c r="A1149" s="334">
        <v>1125</v>
      </c>
      <c r="B1149" s="909" t="str">
        <f>IF(基本情報入力シート!C1188="","",基本情報入力シート!C1188)</f>
        <v/>
      </c>
      <c r="C1149" s="909"/>
      <c r="D1149" s="909"/>
      <c r="E1149" s="909"/>
      <c r="F1149" s="909"/>
      <c r="G1149" s="909"/>
      <c r="H1149" s="909"/>
      <c r="I1149" s="909"/>
      <c r="J1149" s="325" t="str">
        <f>IF(基本情報入力シート!M1188="","",基本情報入力シート!M1188)</f>
        <v/>
      </c>
      <c r="K1149" s="325" t="str">
        <f>IF(基本情報入力シート!R1188="","",基本情報入力シート!R1188)</f>
        <v/>
      </c>
      <c r="L1149" s="325" t="str">
        <f>IF(基本情報入力シート!W1188="","",基本情報入力シート!W1188)</f>
        <v/>
      </c>
      <c r="M1149" s="335" t="str">
        <f>IF(基本情報入力シート!X1188="","",基本情報入力シート!X1188)</f>
        <v/>
      </c>
      <c r="N1149" s="339" t="str">
        <f>IF(基本情報入力シート!Y1188="","",基本情報入力シート!Y1188)</f>
        <v/>
      </c>
      <c r="O1149" s="44"/>
      <c r="P1149" s="1011"/>
      <c r="Q1149" s="1011"/>
      <c r="R1149" s="475" t="str">
        <f>IFERROR(IF(OR('別紙様式3-2（４・５月）'!Z1151="ベア加算",'別紙様式3-2（４・５月）'!R1151=""),"",P1149*VLOOKUP(N1149,【参考】数式用!$AD$2:$AH$37,MATCH(O1149,【参考】数式用!$K$4:$N$4,0)+1,0)),"")</f>
        <v/>
      </c>
      <c r="S1149" s="54"/>
      <c r="T1149" s="1011"/>
      <c r="U1149" s="1011"/>
      <c r="V1149" s="483" t="str">
        <f>IFERROR(IF(AND('別紙様式3-2（４・５月）'!O1151="",O1149&lt;&gt;""),P1149,P1149*VLOOKUP(AF1149,【参考】数式用4!$EY$3:$GF$106,MATCH(N1149,【参考】数式用4!$EY$2:$GF$2,0))),"")</f>
        <v/>
      </c>
      <c r="W1149" s="44"/>
      <c r="X1149" s="464"/>
      <c r="Y1149" s="992" t="str">
        <f>IFERROR(IF(OR('別紙様式3-2（４・５月）'!R1151="",'別紙様式3-2（４・５月）'!Z1151="ベア加算"),"",X1149*VLOOKUP(N1149,【参考】数式用!$AD$2:$AH$37,MATCH(W1149,【参考】数式用!$K$4:$N$4,0)+1,0)),"")</f>
        <v/>
      </c>
      <c r="Z1149" s="992"/>
      <c r="AA1149" s="54"/>
      <c r="AB1149" s="464"/>
      <c r="AC1149" s="340" t="str">
        <f>IFERROR(IF(AND('別紙様式3-2（４・５月）'!O1151="",W1149&lt;&gt;"",W1149&lt;&gt;"―"),X1149,X1149*VLOOKUP(AG1149,【参考】数式用4!$EY$3:$GF$106,MATCH(N1149,【参考】数式用4!$EY$2:$GF$2,0))),"")</f>
        <v/>
      </c>
      <c r="AD1149" s="462" t="str">
        <f t="shared" si="34"/>
        <v/>
      </c>
      <c r="AE1149" s="420" t="str">
        <f t="shared" si="35"/>
        <v/>
      </c>
      <c r="AF1149" s="333" t="str">
        <f>IF(O1149="","",'別紙様式3-2（４・５月）'!O1151&amp;'別紙様式3-2（４・５月）'!P1151&amp;'別紙様式3-2（４・５月）'!Q1151&amp;"から"&amp;O1149)</f>
        <v/>
      </c>
      <c r="AG1149" s="333" t="str">
        <f>IF(OR(W1149="",W1149="―"),"",'別紙様式3-2（４・５月）'!O1151&amp;'別紙様式3-2（４・５月）'!P1151&amp;'別紙様式3-2（４・５月）'!Q1151&amp;"から"&amp;W1149)</f>
        <v/>
      </c>
      <c r="AH1149" s="306"/>
      <c r="AI1149" s="306"/>
      <c r="AJ1149" s="306"/>
      <c r="AK1149" s="306"/>
      <c r="AL1149" s="306"/>
      <c r="AM1149" s="306"/>
      <c r="AN1149" s="306"/>
      <c r="AO1149" s="306"/>
    </row>
    <row r="1150" spans="1:41" customFormat="1" ht="25" customHeight="1">
      <c r="A1150" s="334">
        <v>1126</v>
      </c>
      <c r="B1150" s="909" t="str">
        <f>IF(基本情報入力シート!C1189="","",基本情報入力シート!C1189)</f>
        <v/>
      </c>
      <c r="C1150" s="909"/>
      <c r="D1150" s="909"/>
      <c r="E1150" s="909"/>
      <c r="F1150" s="909"/>
      <c r="G1150" s="909"/>
      <c r="H1150" s="909"/>
      <c r="I1150" s="909"/>
      <c r="J1150" s="325" t="str">
        <f>IF(基本情報入力シート!M1189="","",基本情報入力シート!M1189)</f>
        <v/>
      </c>
      <c r="K1150" s="325" t="str">
        <f>IF(基本情報入力シート!R1189="","",基本情報入力シート!R1189)</f>
        <v/>
      </c>
      <c r="L1150" s="325" t="str">
        <f>IF(基本情報入力シート!W1189="","",基本情報入力シート!W1189)</f>
        <v/>
      </c>
      <c r="M1150" s="335" t="str">
        <f>IF(基本情報入力シート!X1189="","",基本情報入力シート!X1189)</f>
        <v/>
      </c>
      <c r="N1150" s="339" t="str">
        <f>IF(基本情報入力シート!Y1189="","",基本情報入力シート!Y1189)</f>
        <v/>
      </c>
      <c r="O1150" s="44"/>
      <c r="P1150" s="1011"/>
      <c r="Q1150" s="1011"/>
      <c r="R1150" s="475" t="str">
        <f>IFERROR(IF(OR('別紙様式3-2（４・５月）'!Z1152="ベア加算",'別紙様式3-2（４・５月）'!R1152=""),"",P1150*VLOOKUP(N1150,【参考】数式用!$AD$2:$AH$37,MATCH(O1150,【参考】数式用!$K$4:$N$4,0)+1,0)),"")</f>
        <v/>
      </c>
      <c r="S1150" s="54"/>
      <c r="T1150" s="1011"/>
      <c r="U1150" s="1011"/>
      <c r="V1150" s="483" t="str">
        <f>IFERROR(IF(AND('別紙様式3-2（４・５月）'!O1152="",O1150&lt;&gt;""),P1150,P1150*VLOOKUP(AF1150,【参考】数式用4!$EY$3:$GF$106,MATCH(N1150,【参考】数式用4!$EY$2:$GF$2,0))),"")</f>
        <v/>
      </c>
      <c r="W1150" s="44"/>
      <c r="X1150" s="464"/>
      <c r="Y1150" s="992" t="str">
        <f>IFERROR(IF(OR('別紙様式3-2（４・５月）'!R1152="",'別紙様式3-2（４・５月）'!Z1152="ベア加算"),"",X1150*VLOOKUP(N1150,【参考】数式用!$AD$2:$AH$37,MATCH(W1150,【参考】数式用!$K$4:$N$4,0)+1,0)),"")</f>
        <v/>
      </c>
      <c r="Z1150" s="992"/>
      <c r="AA1150" s="54"/>
      <c r="AB1150" s="464"/>
      <c r="AC1150" s="340" t="str">
        <f>IFERROR(IF(AND('別紙様式3-2（４・５月）'!O1152="",W1150&lt;&gt;"",W1150&lt;&gt;"―"),X1150,X1150*VLOOKUP(AG1150,【参考】数式用4!$EY$3:$GF$106,MATCH(N1150,【参考】数式用4!$EY$2:$GF$2,0))),"")</f>
        <v/>
      </c>
      <c r="AD1150" s="462" t="str">
        <f t="shared" si="34"/>
        <v/>
      </c>
      <c r="AE1150" s="420" t="str">
        <f t="shared" si="35"/>
        <v/>
      </c>
      <c r="AF1150" s="333" t="str">
        <f>IF(O1150="","",'別紙様式3-2（４・５月）'!O1152&amp;'別紙様式3-2（４・５月）'!P1152&amp;'別紙様式3-2（４・５月）'!Q1152&amp;"から"&amp;O1150)</f>
        <v/>
      </c>
      <c r="AG1150" s="333" t="str">
        <f>IF(OR(W1150="",W1150="―"),"",'別紙様式3-2（４・５月）'!O1152&amp;'別紙様式3-2（４・５月）'!P1152&amp;'別紙様式3-2（４・５月）'!Q1152&amp;"から"&amp;W1150)</f>
        <v/>
      </c>
      <c r="AH1150" s="306"/>
      <c r="AI1150" s="306"/>
      <c r="AJ1150" s="306"/>
      <c r="AK1150" s="306"/>
      <c r="AL1150" s="306"/>
      <c r="AM1150" s="306"/>
      <c r="AN1150" s="306"/>
      <c r="AO1150" s="306"/>
    </row>
    <row r="1151" spans="1:41" customFormat="1" ht="25" customHeight="1">
      <c r="A1151" s="334">
        <v>1127</v>
      </c>
      <c r="B1151" s="909" t="str">
        <f>IF(基本情報入力シート!C1190="","",基本情報入力シート!C1190)</f>
        <v/>
      </c>
      <c r="C1151" s="909"/>
      <c r="D1151" s="909"/>
      <c r="E1151" s="909"/>
      <c r="F1151" s="909"/>
      <c r="G1151" s="909"/>
      <c r="H1151" s="909"/>
      <c r="I1151" s="909"/>
      <c r="J1151" s="325" t="str">
        <f>IF(基本情報入力シート!M1190="","",基本情報入力シート!M1190)</f>
        <v/>
      </c>
      <c r="K1151" s="325" t="str">
        <f>IF(基本情報入力シート!R1190="","",基本情報入力シート!R1190)</f>
        <v/>
      </c>
      <c r="L1151" s="325" t="str">
        <f>IF(基本情報入力シート!W1190="","",基本情報入力シート!W1190)</f>
        <v/>
      </c>
      <c r="M1151" s="335" t="str">
        <f>IF(基本情報入力シート!X1190="","",基本情報入力シート!X1190)</f>
        <v/>
      </c>
      <c r="N1151" s="339" t="str">
        <f>IF(基本情報入力シート!Y1190="","",基本情報入力シート!Y1190)</f>
        <v/>
      </c>
      <c r="O1151" s="44"/>
      <c r="P1151" s="1011"/>
      <c r="Q1151" s="1011"/>
      <c r="R1151" s="475" t="str">
        <f>IFERROR(IF(OR('別紙様式3-2（４・５月）'!Z1153="ベア加算",'別紙様式3-2（４・５月）'!R1153=""),"",P1151*VLOOKUP(N1151,【参考】数式用!$AD$2:$AH$37,MATCH(O1151,【参考】数式用!$K$4:$N$4,0)+1,0)),"")</f>
        <v/>
      </c>
      <c r="S1151" s="54"/>
      <c r="T1151" s="1011"/>
      <c r="U1151" s="1011"/>
      <c r="V1151" s="483" t="str">
        <f>IFERROR(IF(AND('別紙様式3-2（４・５月）'!O1153="",O1151&lt;&gt;""),P1151,P1151*VLOOKUP(AF1151,【参考】数式用4!$EY$3:$GF$106,MATCH(N1151,【参考】数式用4!$EY$2:$GF$2,0))),"")</f>
        <v/>
      </c>
      <c r="W1151" s="44"/>
      <c r="X1151" s="464"/>
      <c r="Y1151" s="992" t="str">
        <f>IFERROR(IF(OR('別紙様式3-2（４・５月）'!R1153="",'別紙様式3-2（４・５月）'!Z1153="ベア加算"),"",X1151*VLOOKUP(N1151,【参考】数式用!$AD$2:$AH$37,MATCH(W1151,【参考】数式用!$K$4:$N$4,0)+1,0)),"")</f>
        <v/>
      </c>
      <c r="Z1151" s="992"/>
      <c r="AA1151" s="54"/>
      <c r="AB1151" s="464"/>
      <c r="AC1151" s="340" t="str">
        <f>IFERROR(IF(AND('別紙様式3-2（４・５月）'!O1153="",W1151&lt;&gt;"",W1151&lt;&gt;"―"),X1151,X1151*VLOOKUP(AG1151,【参考】数式用4!$EY$3:$GF$106,MATCH(N1151,【参考】数式用4!$EY$2:$GF$2,0))),"")</f>
        <v/>
      </c>
      <c r="AD1151" s="462" t="str">
        <f t="shared" si="34"/>
        <v/>
      </c>
      <c r="AE1151" s="420" t="str">
        <f t="shared" si="35"/>
        <v/>
      </c>
      <c r="AF1151" s="333" t="str">
        <f>IF(O1151="","",'別紙様式3-2（４・５月）'!O1153&amp;'別紙様式3-2（４・５月）'!P1153&amp;'別紙様式3-2（４・５月）'!Q1153&amp;"から"&amp;O1151)</f>
        <v/>
      </c>
      <c r="AG1151" s="333" t="str">
        <f>IF(OR(W1151="",W1151="―"),"",'別紙様式3-2（４・５月）'!O1153&amp;'別紙様式3-2（４・５月）'!P1153&amp;'別紙様式3-2（４・５月）'!Q1153&amp;"から"&amp;W1151)</f>
        <v/>
      </c>
      <c r="AH1151" s="306"/>
      <c r="AI1151" s="306"/>
      <c r="AJ1151" s="306"/>
      <c r="AK1151" s="306"/>
      <c r="AL1151" s="306"/>
      <c r="AM1151" s="306"/>
      <c r="AN1151" s="306"/>
      <c r="AO1151" s="306"/>
    </row>
    <row r="1152" spans="1:41" customFormat="1" ht="25" customHeight="1">
      <c r="A1152" s="334">
        <v>1128</v>
      </c>
      <c r="B1152" s="909" t="str">
        <f>IF(基本情報入力シート!C1191="","",基本情報入力シート!C1191)</f>
        <v/>
      </c>
      <c r="C1152" s="909"/>
      <c r="D1152" s="909"/>
      <c r="E1152" s="909"/>
      <c r="F1152" s="909"/>
      <c r="G1152" s="909"/>
      <c r="H1152" s="909"/>
      <c r="I1152" s="909"/>
      <c r="J1152" s="325" t="str">
        <f>IF(基本情報入力シート!M1191="","",基本情報入力シート!M1191)</f>
        <v/>
      </c>
      <c r="K1152" s="325" t="str">
        <f>IF(基本情報入力シート!R1191="","",基本情報入力シート!R1191)</f>
        <v/>
      </c>
      <c r="L1152" s="325" t="str">
        <f>IF(基本情報入力シート!W1191="","",基本情報入力シート!W1191)</f>
        <v/>
      </c>
      <c r="M1152" s="335" t="str">
        <f>IF(基本情報入力シート!X1191="","",基本情報入力シート!X1191)</f>
        <v/>
      </c>
      <c r="N1152" s="339" t="str">
        <f>IF(基本情報入力シート!Y1191="","",基本情報入力シート!Y1191)</f>
        <v/>
      </c>
      <c r="O1152" s="44"/>
      <c r="P1152" s="1011"/>
      <c r="Q1152" s="1011"/>
      <c r="R1152" s="475" t="str">
        <f>IFERROR(IF(OR('別紙様式3-2（４・５月）'!Z1154="ベア加算",'別紙様式3-2（４・５月）'!R1154=""),"",P1152*VLOOKUP(N1152,【参考】数式用!$AD$2:$AH$37,MATCH(O1152,【参考】数式用!$K$4:$N$4,0)+1,0)),"")</f>
        <v/>
      </c>
      <c r="S1152" s="54"/>
      <c r="T1152" s="1011"/>
      <c r="U1152" s="1011"/>
      <c r="V1152" s="483" t="str">
        <f>IFERROR(IF(AND('別紙様式3-2（４・５月）'!O1154="",O1152&lt;&gt;""),P1152,P1152*VLOOKUP(AF1152,【参考】数式用4!$EY$3:$GF$106,MATCH(N1152,【参考】数式用4!$EY$2:$GF$2,0))),"")</f>
        <v/>
      </c>
      <c r="W1152" s="44"/>
      <c r="X1152" s="464"/>
      <c r="Y1152" s="992" t="str">
        <f>IFERROR(IF(OR('別紙様式3-2（４・５月）'!R1154="",'別紙様式3-2（４・５月）'!Z1154="ベア加算"),"",X1152*VLOOKUP(N1152,【参考】数式用!$AD$2:$AH$37,MATCH(W1152,【参考】数式用!$K$4:$N$4,0)+1,0)),"")</f>
        <v/>
      </c>
      <c r="Z1152" s="992"/>
      <c r="AA1152" s="54"/>
      <c r="AB1152" s="464"/>
      <c r="AC1152" s="340" t="str">
        <f>IFERROR(IF(AND('別紙様式3-2（４・５月）'!O1154="",W1152&lt;&gt;"",W1152&lt;&gt;"―"),X1152,X1152*VLOOKUP(AG1152,【参考】数式用4!$EY$3:$GF$106,MATCH(N1152,【参考】数式用4!$EY$2:$GF$2,0))),"")</f>
        <v/>
      </c>
      <c r="AD1152" s="462" t="str">
        <f t="shared" si="34"/>
        <v/>
      </c>
      <c r="AE1152" s="420" t="str">
        <f t="shared" si="35"/>
        <v/>
      </c>
      <c r="AF1152" s="333" t="str">
        <f>IF(O1152="","",'別紙様式3-2（４・５月）'!O1154&amp;'別紙様式3-2（４・５月）'!P1154&amp;'別紙様式3-2（４・５月）'!Q1154&amp;"から"&amp;O1152)</f>
        <v/>
      </c>
      <c r="AG1152" s="333" t="str">
        <f>IF(OR(W1152="",W1152="―"),"",'別紙様式3-2（４・５月）'!O1154&amp;'別紙様式3-2（４・５月）'!P1154&amp;'別紙様式3-2（４・５月）'!Q1154&amp;"から"&amp;W1152)</f>
        <v/>
      </c>
      <c r="AH1152" s="306"/>
      <c r="AI1152" s="306"/>
      <c r="AJ1152" s="306"/>
      <c r="AK1152" s="306"/>
      <c r="AL1152" s="306"/>
      <c r="AM1152" s="306"/>
      <c r="AN1152" s="306"/>
      <c r="AO1152" s="306"/>
    </row>
    <row r="1153" spans="1:41" customFormat="1" ht="25" customHeight="1">
      <c r="A1153" s="334">
        <v>1129</v>
      </c>
      <c r="B1153" s="909" t="str">
        <f>IF(基本情報入力シート!C1192="","",基本情報入力シート!C1192)</f>
        <v/>
      </c>
      <c r="C1153" s="909"/>
      <c r="D1153" s="909"/>
      <c r="E1153" s="909"/>
      <c r="F1153" s="909"/>
      <c r="G1153" s="909"/>
      <c r="H1153" s="909"/>
      <c r="I1153" s="909"/>
      <c r="J1153" s="325" t="str">
        <f>IF(基本情報入力シート!M1192="","",基本情報入力シート!M1192)</f>
        <v/>
      </c>
      <c r="K1153" s="325" t="str">
        <f>IF(基本情報入力シート!R1192="","",基本情報入力シート!R1192)</f>
        <v/>
      </c>
      <c r="L1153" s="325" t="str">
        <f>IF(基本情報入力シート!W1192="","",基本情報入力シート!W1192)</f>
        <v/>
      </c>
      <c r="M1153" s="335" t="str">
        <f>IF(基本情報入力シート!X1192="","",基本情報入力シート!X1192)</f>
        <v/>
      </c>
      <c r="N1153" s="339" t="str">
        <f>IF(基本情報入力シート!Y1192="","",基本情報入力シート!Y1192)</f>
        <v/>
      </c>
      <c r="O1153" s="44"/>
      <c r="P1153" s="1011"/>
      <c r="Q1153" s="1011"/>
      <c r="R1153" s="475" t="str">
        <f>IFERROR(IF(OR('別紙様式3-2（４・５月）'!Z1155="ベア加算",'別紙様式3-2（４・５月）'!R1155=""),"",P1153*VLOOKUP(N1153,【参考】数式用!$AD$2:$AH$37,MATCH(O1153,【参考】数式用!$K$4:$N$4,0)+1,0)),"")</f>
        <v/>
      </c>
      <c r="S1153" s="54"/>
      <c r="T1153" s="1011"/>
      <c r="U1153" s="1011"/>
      <c r="V1153" s="483" t="str">
        <f>IFERROR(IF(AND('別紙様式3-2（４・５月）'!O1155="",O1153&lt;&gt;""),P1153,P1153*VLOOKUP(AF1153,【参考】数式用4!$EY$3:$GF$106,MATCH(N1153,【参考】数式用4!$EY$2:$GF$2,0))),"")</f>
        <v/>
      </c>
      <c r="W1153" s="44"/>
      <c r="X1153" s="464"/>
      <c r="Y1153" s="992" t="str">
        <f>IFERROR(IF(OR('別紙様式3-2（４・５月）'!R1155="",'別紙様式3-2（４・５月）'!Z1155="ベア加算"),"",X1153*VLOOKUP(N1153,【参考】数式用!$AD$2:$AH$37,MATCH(W1153,【参考】数式用!$K$4:$N$4,0)+1,0)),"")</f>
        <v/>
      </c>
      <c r="Z1153" s="992"/>
      <c r="AA1153" s="54"/>
      <c r="AB1153" s="464"/>
      <c r="AC1153" s="340" t="str">
        <f>IFERROR(IF(AND('別紙様式3-2（４・５月）'!O1155="",W1153&lt;&gt;"",W1153&lt;&gt;"―"),X1153,X1153*VLOOKUP(AG1153,【参考】数式用4!$EY$3:$GF$106,MATCH(N1153,【参考】数式用4!$EY$2:$GF$2,0))),"")</f>
        <v/>
      </c>
      <c r="AD1153" s="462" t="str">
        <f t="shared" si="34"/>
        <v/>
      </c>
      <c r="AE1153" s="420" t="str">
        <f t="shared" si="35"/>
        <v/>
      </c>
      <c r="AF1153" s="333" t="str">
        <f>IF(O1153="","",'別紙様式3-2（４・５月）'!O1155&amp;'別紙様式3-2（４・５月）'!P1155&amp;'別紙様式3-2（４・５月）'!Q1155&amp;"から"&amp;O1153)</f>
        <v/>
      </c>
      <c r="AG1153" s="333" t="str">
        <f>IF(OR(W1153="",W1153="―"),"",'別紙様式3-2（４・５月）'!O1155&amp;'別紙様式3-2（４・５月）'!P1155&amp;'別紙様式3-2（４・５月）'!Q1155&amp;"から"&amp;W1153)</f>
        <v/>
      </c>
      <c r="AH1153" s="306"/>
      <c r="AI1153" s="306"/>
      <c r="AJ1153" s="306"/>
      <c r="AK1153" s="306"/>
      <c r="AL1153" s="306"/>
      <c r="AM1153" s="306"/>
      <c r="AN1153" s="306"/>
      <c r="AO1153" s="306"/>
    </row>
    <row r="1154" spans="1:41" customFormat="1" ht="25" customHeight="1">
      <c r="A1154" s="334">
        <v>1130</v>
      </c>
      <c r="B1154" s="909" t="str">
        <f>IF(基本情報入力シート!C1193="","",基本情報入力シート!C1193)</f>
        <v/>
      </c>
      <c r="C1154" s="909"/>
      <c r="D1154" s="909"/>
      <c r="E1154" s="909"/>
      <c r="F1154" s="909"/>
      <c r="G1154" s="909"/>
      <c r="H1154" s="909"/>
      <c r="I1154" s="909"/>
      <c r="J1154" s="325" t="str">
        <f>IF(基本情報入力シート!M1193="","",基本情報入力シート!M1193)</f>
        <v/>
      </c>
      <c r="K1154" s="325" t="str">
        <f>IF(基本情報入力シート!R1193="","",基本情報入力シート!R1193)</f>
        <v/>
      </c>
      <c r="L1154" s="325" t="str">
        <f>IF(基本情報入力シート!W1193="","",基本情報入力シート!W1193)</f>
        <v/>
      </c>
      <c r="M1154" s="335" t="str">
        <f>IF(基本情報入力シート!X1193="","",基本情報入力シート!X1193)</f>
        <v/>
      </c>
      <c r="N1154" s="339" t="str">
        <f>IF(基本情報入力シート!Y1193="","",基本情報入力シート!Y1193)</f>
        <v/>
      </c>
      <c r="O1154" s="44"/>
      <c r="P1154" s="1011"/>
      <c r="Q1154" s="1011"/>
      <c r="R1154" s="475" t="str">
        <f>IFERROR(IF(OR('別紙様式3-2（４・５月）'!Z1156="ベア加算",'別紙様式3-2（４・５月）'!R1156=""),"",P1154*VLOOKUP(N1154,【参考】数式用!$AD$2:$AH$37,MATCH(O1154,【参考】数式用!$K$4:$N$4,0)+1,0)),"")</f>
        <v/>
      </c>
      <c r="S1154" s="54"/>
      <c r="T1154" s="1011"/>
      <c r="U1154" s="1011"/>
      <c r="V1154" s="483" t="str">
        <f>IFERROR(IF(AND('別紙様式3-2（４・５月）'!O1156="",O1154&lt;&gt;""),P1154,P1154*VLOOKUP(AF1154,【参考】数式用4!$EY$3:$GF$106,MATCH(N1154,【参考】数式用4!$EY$2:$GF$2,0))),"")</f>
        <v/>
      </c>
      <c r="W1154" s="44"/>
      <c r="X1154" s="464"/>
      <c r="Y1154" s="992" t="str">
        <f>IFERROR(IF(OR('別紙様式3-2（４・５月）'!R1156="",'別紙様式3-2（４・５月）'!Z1156="ベア加算"),"",X1154*VLOOKUP(N1154,【参考】数式用!$AD$2:$AH$37,MATCH(W1154,【参考】数式用!$K$4:$N$4,0)+1,0)),"")</f>
        <v/>
      </c>
      <c r="Z1154" s="992"/>
      <c r="AA1154" s="54"/>
      <c r="AB1154" s="464"/>
      <c r="AC1154" s="340" t="str">
        <f>IFERROR(IF(AND('別紙様式3-2（４・５月）'!O1156="",W1154&lt;&gt;"",W1154&lt;&gt;"―"),X1154,X1154*VLOOKUP(AG1154,【参考】数式用4!$EY$3:$GF$106,MATCH(N1154,【参考】数式用4!$EY$2:$GF$2,0))),"")</f>
        <v/>
      </c>
      <c r="AD1154" s="462" t="str">
        <f t="shared" si="34"/>
        <v/>
      </c>
      <c r="AE1154" s="420" t="str">
        <f t="shared" si="35"/>
        <v/>
      </c>
      <c r="AF1154" s="333" t="str">
        <f>IF(O1154="","",'別紙様式3-2（４・５月）'!O1156&amp;'別紙様式3-2（４・５月）'!P1156&amp;'別紙様式3-2（４・５月）'!Q1156&amp;"から"&amp;O1154)</f>
        <v/>
      </c>
      <c r="AG1154" s="333" t="str">
        <f>IF(OR(W1154="",W1154="―"),"",'別紙様式3-2（４・５月）'!O1156&amp;'別紙様式3-2（４・５月）'!P1156&amp;'別紙様式3-2（４・５月）'!Q1156&amp;"から"&amp;W1154)</f>
        <v/>
      </c>
      <c r="AH1154" s="306"/>
      <c r="AI1154" s="306"/>
      <c r="AJ1154" s="306"/>
      <c r="AK1154" s="306"/>
      <c r="AL1154" s="306"/>
      <c r="AM1154" s="306"/>
      <c r="AN1154" s="306"/>
      <c r="AO1154" s="306"/>
    </row>
    <row r="1155" spans="1:41" customFormat="1" ht="25" customHeight="1">
      <c r="A1155" s="334">
        <v>1131</v>
      </c>
      <c r="B1155" s="909" t="str">
        <f>IF(基本情報入力シート!C1194="","",基本情報入力シート!C1194)</f>
        <v/>
      </c>
      <c r="C1155" s="909"/>
      <c r="D1155" s="909"/>
      <c r="E1155" s="909"/>
      <c r="F1155" s="909"/>
      <c r="G1155" s="909"/>
      <c r="H1155" s="909"/>
      <c r="I1155" s="909"/>
      <c r="J1155" s="325" t="str">
        <f>IF(基本情報入力シート!M1194="","",基本情報入力シート!M1194)</f>
        <v/>
      </c>
      <c r="K1155" s="325" t="str">
        <f>IF(基本情報入力シート!R1194="","",基本情報入力シート!R1194)</f>
        <v/>
      </c>
      <c r="L1155" s="325" t="str">
        <f>IF(基本情報入力シート!W1194="","",基本情報入力シート!W1194)</f>
        <v/>
      </c>
      <c r="M1155" s="335" t="str">
        <f>IF(基本情報入力シート!X1194="","",基本情報入力シート!X1194)</f>
        <v/>
      </c>
      <c r="N1155" s="339" t="str">
        <f>IF(基本情報入力シート!Y1194="","",基本情報入力シート!Y1194)</f>
        <v/>
      </c>
      <c r="O1155" s="44"/>
      <c r="P1155" s="1011"/>
      <c r="Q1155" s="1011"/>
      <c r="R1155" s="475" t="str">
        <f>IFERROR(IF(OR('別紙様式3-2（４・５月）'!Z1157="ベア加算",'別紙様式3-2（４・５月）'!R1157=""),"",P1155*VLOOKUP(N1155,【参考】数式用!$AD$2:$AH$37,MATCH(O1155,【参考】数式用!$K$4:$N$4,0)+1,0)),"")</f>
        <v/>
      </c>
      <c r="S1155" s="54"/>
      <c r="T1155" s="1011"/>
      <c r="U1155" s="1011"/>
      <c r="V1155" s="483" t="str">
        <f>IFERROR(IF(AND('別紙様式3-2（４・５月）'!O1157="",O1155&lt;&gt;""),P1155,P1155*VLOOKUP(AF1155,【参考】数式用4!$EY$3:$GF$106,MATCH(N1155,【参考】数式用4!$EY$2:$GF$2,0))),"")</f>
        <v/>
      </c>
      <c r="W1155" s="44"/>
      <c r="X1155" s="464"/>
      <c r="Y1155" s="992" t="str">
        <f>IFERROR(IF(OR('別紙様式3-2（４・５月）'!R1157="",'別紙様式3-2（４・５月）'!Z1157="ベア加算"),"",X1155*VLOOKUP(N1155,【参考】数式用!$AD$2:$AH$37,MATCH(W1155,【参考】数式用!$K$4:$N$4,0)+1,0)),"")</f>
        <v/>
      </c>
      <c r="Z1155" s="992"/>
      <c r="AA1155" s="54"/>
      <c r="AB1155" s="464"/>
      <c r="AC1155" s="340" t="str">
        <f>IFERROR(IF(AND('別紙様式3-2（４・５月）'!O1157="",W1155&lt;&gt;"",W1155&lt;&gt;"―"),X1155,X1155*VLOOKUP(AG1155,【参考】数式用4!$EY$3:$GF$106,MATCH(N1155,【参考】数式用4!$EY$2:$GF$2,0))),"")</f>
        <v/>
      </c>
      <c r="AD1155" s="462" t="str">
        <f t="shared" si="34"/>
        <v/>
      </c>
      <c r="AE1155" s="420" t="str">
        <f t="shared" si="35"/>
        <v/>
      </c>
      <c r="AF1155" s="333" t="str">
        <f>IF(O1155="","",'別紙様式3-2（４・５月）'!O1157&amp;'別紙様式3-2（４・５月）'!P1157&amp;'別紙様式3-2（４・５月）'!Q1157&amp;"から"&amp;O1155)</f>
        <v/>
      </c>
      <c r="AG1155" s="333" t="str">
        <f>IF(OR(W1155="",W1155="―"),"",'別紙様式3-2（４・５月）'!O1157&amp;'別紙様式3-2（４・５月）'!P1157&amp;'別紙様式3-2（４・５月）'!Q1157&amp;"から"&amp;W1155)</f>
        <v/>
      </c>
      <c r="AH1155" s="306"/>
      <c r="AI1155" s="306"/>
      <c r="AJ1155" s="306"/>
      <c r="AK1155" s="306"/>
      <c r="AL1155" s="306"/>
      <c r="AM1155" s="306"/>
      <c r="AN1155" s="306"/>
      <c r="AO1155" s="306"/>
    </row>
    <row r="1156" spans="1:41" customFormat="1" ht="25" customHeight="1">
      <c r="A1156" s="334">
        <v>1132</v>
      </c>
      <c r="B1156" s="909" t="str">
        <f>IF(基本情報入力シート!C1195="","",基本情報入力シート!C1195)</f>
        <v/>
      </c>
      <c r="C1156" s="909"/>
      <c r="D1156" s="909"/>
      <c r="E1156" s="909"/>
      <c r="F1156" s="909"/>
      <c r="G1156" s="909"/>
      <c r="H1156" s="909"/>
      <c r="I1156" s="909"/>
      <c r="J1156" s="325" t="str">
        <f>IF(基本情報入力シート!M1195="","",基本情報入力シート!M1195)</f>
        <v/>
      </c>
      <c r="K1156" s="325" t="str">
        <f>IF(基本情報入力シート!R1195="","",基本情報入力シート!R1195)</f>
        <v/>
      </c>
      <c r="L1156" s="325" t="str">
        <f>IF(基本情報入力シート!W1195="","",基本情報入力シート!W1195)</f>
        <v/>
      </c>
      <c r="M1156" s="335" t="str">
        <f>IF(基本情報入力シート!X1195="","",基本情報入力シート!X1195)</f>
        <v/>
      </c>
      <c r="N1156" s="339" t="str">
        <f>IF(基本情報入力シート!Y1195="","",基本情報入力シート!Y1195)</f>
        <v/>
      </c>
      <c r="O1156" s="44"/>
      <c r="P1156" s="1011"/>
      <c r="Q1156" s="1011"/>
      <c r="R1156" s="475" t="str">
        <f>IFERROR(IF(OR('別紙様式3-2（４・５月）'!Z1158="ベア加算",'別紙様式3-2（４・５月）'!R1158=""),"",P1156*VLOOKUP(N1156,【参考】数式用!$AD$2:$AH$37,MATCH(O1156,【参考】数式用!$K$4:$N$4,0)+1,0)),"")</f>
        <v/>
      </c>
      <c r="S1156" s="54"/>
      <c r="T1156" s="1011"/>
      <c r="U1156" s="1011"/>
      <c r="V1156" s="483" t="str">
        <f>IFERROR(IF(AND('別紙様式3-2（４・５月）'!O1158="",O1156&lt;&gt;""),P1156,P1156*VLOOKUP(AF1156,【参考】数式用4!$EY$3:$GF$106,MATCH(N1156,【参考】数式用4!$EY$2:$GF$2,0))),"")</f>
        <v/>
      </c>
      <c r="W1156" s="44"/>
      <c r="X1156" s="464"/>
      <c r="Y1156" s="992" t="str">
        <f>IFERROR(IF(OR('別紙様式3-2（４・５月）'!R1158="",'別紙様式3-2（４・５月）'!Z1158="ベア加算"),"",X1156*VLOOKUP(N1156,【参考】数式用!$AD$2:$AH$37,MATCH(W1156,【参考】数式用!$K$4:$N$4,0)+1,0)),"")</f>
        <v/>
      </c>
      <c r="Z1156" s="992"/>
      <c r="AA1156" s="54"/>
      <c r="AB1156" s="464"/>
      <c r="AC1156" s="340" t="str">
        <f>IFERROR(IF(AND('別紙様式3-2（４・５月）'!O1158="",W1156&lt;&gt;"",W1156&lt;&gt;"―"),X1156,X1156*VLOOKUP(AG1156,【参考】数式用4!$EY$3:$GF$106,MATCH(N1156,【参考】数式用4!$EY$2:$GF$2,0))),"")</f>
        <v/>
      </c>
      <c r="AD1156" s="462" t="str">
        <f t="shared" si="34"/>
        <v/>
      </c>
      <c r="AE1156" s="420" t="str">
        <f t="shared" si="35"/>
        <v/>
      </c>
      <c r="AF1156" s="333" t="str">
        <f>IF(O1156="","",'別紙様式3-2（４・５月）'!O1158&amp;'別紙様式3-2（４・５月）'!P1158&amp;'別紙様式3-2（４・５月）'!Q1158&amp;"から"&amp;O1156)</f>
        <v/>
      </c>
      <c r="AG1156" s="333" t="str">
        <f>IF(OR(W1156="",W1156="―"),"",'別紙様式3-2（４・５月）'!O1158&amp;'別紙様式3-2（４・５月）'!P1158&amp;'別紙様式3-2（４・５月）'!Q1158&amp;"から"&amp;W1156)</f>
        <v/>
      </c>
      <c r="AH1156" s="306"/>
      <c r="AI1156" s="306"/>
      <c r="AJ1156" s="306"/>
      <c r="AK1156" s="306"/>
      <c r="AL1156" s="306"/>
      <c r="AM1156" s="306"/>
      <c r="AN1156" s="306"/>
      <c r="AO1156" s="306"/>
    </row>
    <row r="1157" spans="1:41" customFormat="1" ht="25" customHeight="1">
      <c r="A1157" s="334">
        <v>1133</v>
      </c>
      <c r="B1157" s="909" t="str">
        <f>IF(基本情報入力シート!C1196="","",基本情報入力シート!C1196)</f>
        <v/>
      </c>
      <c r="C1157" s="909"/>
      <c r="D1157" s="909"/>
      <c r="E1157" s="909"/>
      <c r="F1157" s="909"/>
      <c r="G1157" s="909"/>
      <c r="H1157" s="909"/>
      <c r="I1157" s="909"/>
      <c r="J1157" s="325" t="str">
        <f>IF(基本情報入力シート!M1196="","",基本情報入力シート!M1196)</f>
        <v/>
      </c>
      <c r="K1157" s="325" t="str">
        <f>IF(基本情報入力シート!R1196="","",基本情報入力シート!R1196)</f>
        <v/>
      </c>
      <c r="L1157" s="325" t="str">
        <f>IF(基本情報入力シート!W1196="","",基本情報入力シート!W1196)</f>
        <v/>
      </c>
      <c r="M1157" s="335" t="str">
        <f>IF(基本情報入力シート!X1196="","",基本情報入力シート!X1196)</f>
        <v/>
      </c>
      <c r="N1157" s="339" t="str">
        <f>IF(基本情報入力シート!Y1196="","",基本情報入力シート!Y1196)</f>
        <v/>
      </c>
      <c r="O1157" s="44"/>
      <c r="P1157" s="1011"/>
      <c r="Q1157" s="1011"/>
      <c r="R1157" s="475" t="str">
        <f>IFERROR(IF(OR('別紙様式3-2（４・５月）'!Z1159="ベア加算",'別紙様式3-2（４・５月）'!R1159=""),"",P1157*VLOOKUP(N1157,【参考】数式用!$AD$2:$AH$37,MATCH(O1157,【参考】数式用!$K$4:$N$4,0)+1,0)),"")</f>
        <v/>
      </c>
      <c r="S1157" s="54"/>
      <c r="T1157" s="1011"/>
      <c r="U1157" s="1011"/>
      <c r="V1157" s="483" t="str">
        <f>IFERROR(IF(AND('別紙様式3-2（４・５月）'!O1159="",O1157&lt;&gt;""),P1157,P1157*VLOOKUP(AF1157,【参考】数式用4!$EY$3:$GF$106,MATCH(N1157,【参考】数式用4!$EY$2:$GF$2,0))),"")</f>
        <v/>
      </c>
      <c r="W1157" s="44"/>
      <c r="X1157" s="464"/>
      <c r="Y1157" s="992" t="str">
        <f>IFERROR(IF(OR('別紙様式3-2（４・５月）'!R1159="",'別紙様式3-2（４・５月）'!Z1159="ベア加算"),"",X1157*VLOOKUP(N1157,【参考】数式用!$AD$2:$AH$37,MATCH(W1157,【参考】数式用!$K$4:$N$4,0)+1,0)),"")</f>
        <v/>
      </c>
      <c r="Z1157" s="992"/>
      <c r="AA1157" s="54"/>
      <c r="AB1157" s="464"/>
      <c r="AC1157" s="340" t="str">
        <f>IFERROR(IF(AND('別紙様式3-2（４・５月）'!O1159="",W1157&lt;&gt;"",W1157&lt;&gt;"―"),X1157,X1157*VLOOKUP(AG1157,【参考】数式用4!$EY$3:$GF$106,MATCH(N1157,【参考】数式用4!$EY$2:$GF$2,0))),"")</f>
        <v/>
      </c>
      <c r="AD1157" s="462" t="str">
        <f t="shared" si="34"/>
        <v/>
      </c>
      <c r="AE1157" s="420" t="str">
        <f t="shared" si="35"/>
        <v/>
      </c>
      <c r="AF1157" s="333" t="str">
        <f>IF(O1157="","",'別紙様式3-2（４・５月）'!O1159&amp;'別紙様式3-2（４・５月）'!P1159&amp;'別紙様式3-2（４・５月）'!Q1159&amp;"から"&amp;O1157)</f>
        <v/>
      </c>
      <c r="AG1157" s="333" t="str">
        <f>IF(OR(W1157="",W1157="―"),"",'別紙様式3-2（４・５月）'!O1159&amp;'別紙様式3-2（４・５月）'!P1159&amp;'別紙様式3-2（４・５月）'!Q1159&amp;"から"&amp;W1157)</f>
        <v/>
      </c>
      <c r="AH1157" s="306"/>
      <c r="AI1157" s="306"/>
      <c r="AJ1157" s="306"/>
      <c r="AK1157" s="306"/>
      <c r="AL1157" s="306"/>
      <c r="AM1157" s="306"/>
      <c r="AN1157" s="306"/>
      <c r="AO1157" s="306"/>
    </row>
    <row r="1158" spans="1:41" customFormat="1" ht="25" customHeight="1">
      <c r="A1158" s="334">
        <v>1134</v>
      </c>
      <c r="B1158" s="909" t="str">
        <f>IF(基本情報入力シート!C1197="","",基本情報入力シート!C1197)</f>
        <v/>
      </c>
      <c r="C1158" s="909"/>
      <c r="D1158" s="909"/>
      <c r="E1158" s="909"/>
      <c r="F1158" s="909"/>
      <c r="G1158" s="909"/>
      <c r="H1158" s="909"/>
      <c r="I1158" s="909"/>
      <c r="J1158" s="325" t="str">
        <f>IF(基本情報入力シート!M1197="","",基本情報入力シート!M1197)</f>
        <v/>
      </c>
      <c r="K1158" s="325" t="str">
        <f>IF(基本情報入力シート!R1197="","",基本情報入力シート!R1197)</f>
        <v/>
      </c>
      <c r="L1158" s="325" t="str">
        <f>IF(基本情報入力シート!W1197="","",基本情報入力シート!W1197)</f>
        <v/>
      </c>
      <c r="M1158" s="335" t="str">
        <f>IF(基本情報入力シート!X1197="","",基本情報入力シート!X1197)</f>
        <v/>
      </c>
      <c r="N1158" s="339" t="str">
        <f>IF(基本情報入力シート!Y1197="","",基本情報入力シート!Y1197)</f>
        <v/>
      </c>
      <c r="O1158" s="44"/>
      <c r="P1158" s="1011"/>
      <c r="Q1158" s="1011"/>
      <c r="R1158" s="475" t="str">
        <f>IFERROR(IF(OR('別紙様式3-2（４・５月）'!Z1160="ベア加算",'別紙様式3-2（４・５月）'!R1160=""),"",P1158*VLOOKUP(N1158,【参考】数式用!$AD$2:$AH$37,MATCH(O1158,【参考】数式用!$K$4:$N$4,0)+1,0)),"")</f>
        <v/>
      </c>
      <c r="S1158" s="54"/>
      <c r="T1158" s="1011"/>
      <c r="U1158" s="1011"/>
      <c r="V1158" s="483" t="str">
        <f>IFERROR(IF(AND('別紙様式3-2（４・５月）'!O1160="",O1158&lt;&gt;""),P1158,P1158*VLOOKUP(AF1158,【参考】数式用4!$EY$3:$GF$106,MATCH(N1158,【参考】数式用4!$EY$2:$GF$2,0))),"")</f>
        <v/>
      </c>
      <c r="W1158" s="44"/>
      <c r="X1158" s="464"/>
      <c r="Y1158" s="992" t="str">
        <f>IFERROR(IF(OR('別紙様式3-2（４・５月）'!R1160="",'別紙様式3-2（４・５月）'!Z1160="ベア加算"),"",X1158*VLOOKUP(N1158,【参考】数式用!$AD$2:$AH$37,MATCH(W1158,【参考】数式用!$K$4:$N$4,0)+1,0)),"")</f>
        <v/>
      </c>
      <c r="Z1158" s="992"/>
      <c r="AA1158" s="54"/>
      <c r="AB1158" s="464"/>
      <c r="AC1158" s="340" t="str">
        <f>IFERROR(IF(AND('別紙様式3-2（４・５月）'!O1160="",W1158&lt;&gt;"",W1158&lt;&gt;"―"),X1158,X1158*VLOOKUP(AG1158,【参考】数式用4!$EY$3:$GF$106,MATCH(N1158,【参考】数式用4!$EY$2:$GF$2,0))),"")</f>
        <v/>
      </c>
      <c r="AD1158" s="462" t="str">
        <f t="shared" si="34"/>
        <v/>
      </c>
      <c r="AE1158" s="420" t="str">
        <f t="shared" si="35"/>
        <v/>
      </c>
      <c r="AF1158" s="333" t="str">
        <f>IF(O1158="","",'別紙様式3-2（４・５月）'!O1160&amp;'別紙様式3-2（４・５月）'!P1160&amp;'別紙様式3-2（４・５月）'!Q1160&amp;"から"&amp;O1158)</f>
        <v/>
      </c>
      <c r="AG1158" s="333" t="str">
        <f>IF(OR(W1158="",W1158="―"),"",'別紙様式3-2（４・５月）'!O1160&amp;'別紙様式3-2（４・５月）'!P1160&amp;'別紙様式3-2（４・５月）'!Q1160&amp;"から"&amp;W1158)</f>
        <v/>
      </c>
      <c r="AH1158" s="306"/>
      <c r="AI1158" s="306"/>
      <c r="AJ1158" s="306"/>
      <c r="AK1158" s="306"/>
      <c r="AL1158" s="306"/>
      <c r="AM1158" s="306"/>
      <c r="AN1158" s="306"/>
      <c r="AO1158" s="306"/>
    </row>
    <row r="1159" spans="1:41" customFormat="1" ht="25" customHeight="1">
      <c r="A1159" s="334">
        <v>1135</v>
      </c>
      <c r="B1159" s="909" t="str">
        <f>IF(基本情報入力シート!C1198="","",基本情報入力シート!C1198)</f>
        <v/>
      </c>
      <c r="C1159" s="909"/>
      <c r="D1159" s="909"/>
      <c r="E1159" s="909"/>
      <c r="F1159" s="909"/>
      <c r="G1159" s="909"/>
      <c r="H1159" s="909"/>
      <c r="I1159" s="909"/>
      <c r="J1159" s="325" t="str">
        <f>IF(基本情報入力シート!M1198="","",基本情報入力シート!M1198)</f>
        <v/>
      </c>
      <c r="K1159" s="325" t="str">
        <f>IF(基本情報入力シート!R1198="","",基本情報入力シート!R1198)</f>
        <v/>
      </c>
      <c r="L1159" s="325" t="str">
        <f>IF(基本情報入力シート!W1198="","",基本情報入力シート!W1198)</f>
        <v/>
      </c>
      <c r="M1159" s="335" t="str">
        <f>IF(基本情報入力シート!X1198="","",基本情報入力シート!X1198)</f>
        <v/>
      </c>
      <c r="N1159" s="339" t="str">
        <f>IF(基本情報入力シート!Y1198="","",基本情報入力シート!Y1198)</f>
        <v/>
      </c>
      <c r="O1159" s="44"/>
      <c r="P1159" s="1011"/>
      <c r="Q1159" s="1011"/>
      <c r="R1159" s="475" t="str">
        <f>IFERROR(IF(OR('別紙様式3-2（４・５月）'!Z1161="ベア加算",'別紙様式3-2（４・５月）'!R1161=""),"",P1159*VLOOKUP(N1159,【参考】数式用!$AD$2:$AH$37,MATCH(O1159,【参考】数式用!$K$4:$N$4,0)+1,0)),"")</f>
        <v/>
      </c>
      <c r="S1159" s="54"/>
      <c r="T1159" s="1011"/>
      <c r="U1159" s="1011"/>
      <c r="V1159" s="483" t="str">
        <f>IFERROR(IF(AND('別紙様式3-2（４・５月）'!O1161="",O1159&lt;&gt;""),P1159,P1159*VLOOKUP(AF1159,【参考】数式用4!$EY$3:$GF$106,MATCH(N1159,【参考】数式用4!$EY$2:$GF$2,0))),"")</f>
        <v/>
      </c>
      <c r="W1159" s="44"/>
      <c r="X1159" s="464"/>
      <c r="Y1159" s="992" t="str">
        <f>IFERROR(IF(OR('別紙様式3-2（４・５月）'!R1161="",'別紙様式3-2（４・５月）'!Z1161="ベア加算"),"",X1159*VLOOKUP(N1159,【参考】数式用!$AD$2:$AH$37,MATCH(W1159,【参考】数式用!$K$4:$N$4,0)+1,0)),"")</f>
        <v/>
      </c>
      <c r="Z1159" s="992"/>
      <c r="AA1159" s="54"/>
      <c r="AB1159" s="464"/>
      <c r="AC1159" s="340" t="str">
        <f>IFERROR(IF(AND('別紙様式3-2（４・５月）'!O1161="",W1159&lt;&gt;"",W1159&lt;&gt;"―"),X1159,X1159*VLOOKUP(AG1159,【参考】数式用4!$EY$3:$GF$106,MATCH(N1159,【参考】数式用4!$EY$2:$GF$2,0))),"")</f>
        <v/>
      </c>
      <c r="AD1159" s="462" t="str">
        <f t="shared" si="34"/>
        <v/>
      </c>
      <c r="AE1159" s="420" t="str">
        <f t="shared" si="35"/>
        <v/>
      </c>
      <c r="AF1159" s="333" t="str">
        <f>IF(O1159="","",'別紙様式3-2（４・５月）'!O1161&amp;'別紙様式3-2（４・５月）'!P1161&amp;'別紙様式3-2（４・５月）'!Q1161&amp;"から"&amp;O1159)</f>
        <v/>
      </c>
      <c r="AG1159" s="333" t="str">
        <f>IF(OR(W1159="",W1159="―"),"",'別紙様式3-2（４・５月）'!O1161&amp;'別紙様式3-2（４・５月）'!P1161&amp;'別紙様式3-2（４・５月）'!Q1161&amp;"から"&amp;W1159)</f>
        <v/>
      </c>
      <c r="AH1159" s="306"/>
      <c r="AI1159" s="306"/>
      <c r="AJ1159" s="306"/>
      <c r="AK1159" s="306"/>
      <c r="AL1159" s="306"/>
      <c r="AM1159" s="306"/>
      <c r="AN1159" s="306"/>
      <c r="AO1159" s="306"/>
    </row>
    <row r="1160" spans="1:41" customFormat="1" ht="25" customHeight="1">
      <c r="A1160" s="334">
        <v>1136</v>
      </c>
      <c r="B1160" s="909" t="str">
        <f>IF(基本情報入力シート!C1199="","",基本情報入力シート!C1199)</f>
        <v/>
      </c>
      <c r="C1160" s="909"/>
      <c r="D1160" s="909"/>
      <c r="E1160" s="909"/>
      <c r="F1160" s="909"/>
      <c r="G1160" s="909"/>
      <c r="H1160" s="909"/>
      <c r="I1160" s="909"/>
      <c r="J1160" s="325" t="str">
        <f>IF(基本情報入力シート!M1199="","",基本情報入力シート!M1199)</f>
        <v/>
      </c>
      <c r="K1160" s="325" t="str">
        <f>IF(基本情報入力シート!R1199="","",基本情報入力シート!R1199)</f>
        <v/>
      </c>
      <c r="L1160" s="325" t="str">
        <f>IF(基本情報入力シート!W1199="","",基本情報入力シート!W1199)</f>
        <v/>
      </c>
      <c r="M1160" s="335" t="str">
        <f>IF(基本情報入力シート!X1199="","",基本情報入力シート!X1199)</f>
        <v/>
      </c>
      <c r="N1160" s="339" t="str">
        <f>IF(基本情報入力シート!Y1199="","",基本情報入力シート!Y1199)</f>
        <v/>
      </c>
      <c r="O1160" s="44"/>
      <c r="P1160" s="1011"/>
      <c r="Q1160" s="1011"/>
      <c r="R1160" s="475" t="str">
        <f>IFERROR(IF(OR('別紙様式3-2（４・５月）'!Z1162="ベア加算",'別紙様式3-2（４・５月）'!R1162=""),"",P1160*VLOOKUP(N1160,【参考】数式用!$AD$2:$AH$37,MATCH(O1160,【参考】数式用!$K$4:$N$4,0)+1,0)),"")</f>
        <v/>
      </c>
      <c r="S1160" s="54"/>
      <c r="T1160" s="1011"/>
      <c r="U1160" s="1011"/>
      <c r="V1160" s="483" t="str">
        <f>IFERROR(IF(AND('別紙様式3-2（４・５月）'!O1162="",O1160&lt;&gt;""),P1160,P1160*VLOOKUP(AF1160,【参考】数式用4!$EY$3:$GF$106,MATCH(N1160,【参考】数式用4!$EY$2:$GF$2,0))),"")</f>
        <v/>
      </c>
      <c r="W1160" s="44"/>
      <c r="X1160" s="464"/>
      <c r="Y1160" s="992" t="str">
        <f>IFERROR(IF(OR('別紙様式3-2（４・５月）'!R1162="",'別紙様式3-2（４・５月）'!Z1162="ベア加算"),"",X1160*VLOOKUP(N1160,【参考】数式用!$AD$2:$AH$37,MATCH(W1160,【参考】数式用!$K$4:$N$4,0)+1,0)),"")</f>
        <v/>
      </c>
      <c r="Z1160" s="992"/>
      <c r="AA1160" s="54"/>
      <c r="AB1160" s="464"/>
      <c r="AC1160" s="340" t="str">
        <f>IFERROR(IF(AND('別紙様式3-2（４・５月）'!O1162="",W1160&lt;&gt;"",W1160&lt;&gt;"―"),X1160,X1160*VLOOKUP(AG1160,【参考】数式用4!$EY$3:$GF$106,MATCH(N1160,【参考】数式用4!$EY$2:$GF$2,0))),"")</f>
        <v/>
      </c>
      <c r="AD1160" s="462" t="str">
        <f t="shared" si="34"/>
        <v/>
      </c>
      <c r="AE1160" s="420" t="str">
        <f t="shared" si="35"/>
        <v/>
      </c>
      <c r="AF1160" s="333" t="str">
        <f>IF(O1160="","",'別紙様式3-2（４・５月）'!O1162&amp;'別紙様式3-2（４・５月）'!P1162&amp;'別紙様式3-2（４・５月）'!Q1162&amp;"から"&amp;O1160)</f>
        <v/>
      </c>
      <c r="AG1160" s="333" t="str">
        <f>IF(OR(W1160="",W1160="―"),"",'別紙様式3-2（４・５月）'!O1162&amp;'別紙様式3-2（４・５月）'!P1162&amp;'別紙様式3-2（４・５月）'!Q1162&amp;"から"&amp;W1160)</f>
        <v/>
      </c>
      <c r="AH1160" s="306"/>
      <c r="AI1160" s="306"/>
      <c r="AJ1160" s="306"/>
      <c r="AK1160" s="306"/>
      <c r="AL1160" s="306"/>
      <c r="AM1160" s="306"/>
      <c r="AN1160" s="306"/>
      <c r="AO1160" s="306"/>
    </row>
    <row r="1161" spans="1:41" customFormat="1" ht="25" customHeight="1">
      <c r="A1161" s="334">
        <v>1137</v>
      </c>
      <c r="B1161" s="909" t="str">
        <f>IF(基本情報入力シート!C1200="","",基本情報入力シート!C1200)</f>
        <v/>
      </c>
      <c r="C1161" s="909"/>
      <c r="D1161" s="909"/>
      <c r="E1161" s="909"/>
      <c r="F1161" s="909"/>
      <c r="G1161" s="909"/>
      <c r="H1161" s="909"/>
      <c r="I1161" s="909"/>
      <c r="J1161" s="325" t="str">
        <f>IF(基本情報入力シート!M1200="","",基本情報入力シート!M1200)</f>
        <v/>
      </c>
      <c r="K1161" s="325" t="str">
        <f>IF(基本情報入力シート!R1200="","",基本情報入力シート!R1200)</f>
        <v/>
      </c>
      <c r="L1161" s="325" t="str">
        <f>IF(基本情報入力シート!W1200="","",基本情報入力シート!W1200)</f>
        <v/>
      </c>
      <c r="M1161" s="335" t="str">
        <f>IF(基本情報入力シート!X1200="","",基本情報入力シート!X1200)</f>
        <v/>
      </c>
      <c r="N1161" s="339" t="str">
        <f>IF(基本情報入力シート!Y1200="","",基本情報入力シート!Y1200)</f>
        <v/>
      </c>
      <c r="O1161" s="44"/>
      <c r="P1161" s="1011"/>
      <c r="Q1161" s="1011"/>
      <c r="R1161" s="475" t="str">
        <f>IFERROR(IF(OR('別紙様式3-2（４・５月）'!Z1163="ベア加算",'別紙様式3-2（４・５月）'!R1163=""),"",P1161*VLOOKUP(N1161,【参考】数式用!$AD$2:$AH$37,MATCH(O1161,【参考】数式用!$K$4:$N$4,0)+1,0)),"")</f>
        <v/>
      </c>
      <c r="S1161" s="54"/>
      <c r="T1161" s="1011"/>
      <c r="U1161" s="1011"/>
      <c r="V1161" s="483" t="str">
        <f>IFERROR(IF(AND('別紙様式3-2（４・５月）'!O1163="",O1161&lt;&gt;""),P1161,P1161*VLOOKUP(AF1161,【参考】数式用4!$EY$3:$GF$106,MATCH(N1161,【参考】数式用4!$EY$2:$GF$2,0))),"")</f>
        <v/>
      </c>
      <c r="W1161" s="44"/>
      <c r="X1161" s="464"/>
      <c r="Y1161" s="992" t="str">
        <f>IFERROR(IF(OR('別紙様式3-2（４・５月）'!R1163="",'別紙様式3-2（４・５月）'!Z1163="ベア加算"),"",X1161*VLOOKUP(N1161,【参考】数式用!$AD$2:$AH$37,MATCH(W1161,【参考】数式用!$K$4:$N$4,0)+1,0)),"")</f>
        <v/>
      </c>
      <c r="Z1161" s="992"/>
      <c r="AA1161" s="54"/>
      <c r="AB1161" s="464"/>
      <c r="AC1161" s="340" t="str">
        <f>IFERROR(IF(AND('別紙様式3-2（４・５月）'!O1163="",W1161&lt;&gt;"",W1161&lt;&gt;"―"),X1161,X1161*VLOOKUP(AG1161,【参考】数式用4!$EY$3:$GF$106,MATCH(N1161,【参考】数式用4!$EY$2:$GF$2,0))),"")</f>
        <v/>
      </c>
      <c r="AD1161" s="462" t="str">
        <f t="shared" si="34"/>
        <v/>
      </c>
      <c r="AE1161" s="420" t="str">
        <f t="shared" si="35"/>
        <v/>
      </c>
      <c r="AF1161" s="333" t="str">
        <f>IF(O1161="","",'別紙様式3-2（４・５月）'!O1163&amp;'別紙様式3-2（４・５月）'!P1163&amp;'別紙様式3-2（４・５月）'!Q1163&amp;"から"&amp;O1161)</f>
        <v/>
      </c>
      <c r="AG1161" s="333" t="str">
        <f>IF(OR(W1161="",W1161="―"),"",'別紙様式3-2（４・５月）'!O1163&amp;'別紙様式3-2（４・５月）'!P1163&amp;'別紙様式3-2（４・５月）'!Q1163&amp;"から"&amp;W1161)</f>
        <v/>
      </c>
      <c r="AH1161" s="306"/>
      <c r="AI1161" s="306"/>
      <c r="AJ1161" s="306"/>
      <c r="AK1161" s="306"/>
      <c r="AL1161" s="306"/>
      <c r="AM1161" s="306"/>
      <c r="AN1161" s="306"/>
      <c r="AO1161" s="306"/>
    </row>
    <row r="1162" spans="1:41" customFormat="1" ht="25" customHeight="1">
      <c r="A1162" s="334">
        <v>1138</v>
      </c>
      <c r="B1162" s="909" t="str">
        <f>IF(基本情報入力シート!C1201="","",基本情報入力シート!C1201)</f>
        <v/>
      </c>
      <c r="C1162" s="909"/>
      <c r="D1162" s="909"/>
      <c r="E1162" s="909"/>
      <c r="F1162" s="909"/>
      <c r="G1162" s="909"/>
      <c r="H1162" s="909"/>
      <c r="I1162" s="909"/>
      <c r="J1162" s="325" t="str">
        <f>IF(基本情報入力シート!M1201="","",基本情報入力シート!M1201)</f>
        <v/>
      </c>
      <c r="K1162" s="325" t="str">
        <f>IF(基本情報入力シート!R1201="","",基本情報入力シート!R1201)</f>
        <v/>
      </c>
      <c r="L1162" s="325" t="str">
        <f>IF(基本情報入力シート!W1201="","",基本情報入力シート!W1201)</f>
        <v/>
      </c>
      <c r="M1162" s="335" t="str">
        <f>IF(基本情報入力シート!X1201="","",基本情報入力シート!X1201)</f>
        <v/>
      </c>
      <c r="N1162" s="339" t="str">
        <f>IF(基本情報入力シート!Y1201="","",基本情報入力シート!Y1201)</f>
        <v/>
      </c>
      <c r="O1162" s="44"/>
      <c r="P1162" s="1011"/>
      <c r="Q1162" s="1011"/>
      <c r="R1162" s="475" t="str">
        <f>IFERROR(IF(OR('別紙様式3-2（４・５月）'!Z1164="ベア加算",'別紙様式3-2（４・５月）'!R1164=""),"",P1162*VLOOKUP(N1162,【参考】数式用!$AD$2:$AH$37,MATCH(O1162,【参考】数式用!$K$4:$N$4,0)+1,0)),"")</f>
        <v/>
      </c>
      <c r="S1162" s="54"/>
      <c r="T1162" s="1011"/>
      <c r="U1162" s="1011"/>
      <c r="V1162" s="483" t="str">
        <f>IFERROR(IF(AND('別紙様式3-2（４・５月）'!O1164="",O1162&lt;&gt;""),P1162,P1162*VLOOKUP(AF1162,【参考】数式用4!$EY$3:$GF$106,MATCH(N1162,【参考】数式用4!$EY$2:$GF$2,0))),"")</f>
        <v/>
      </c>
      <c r="W1162" s="44"/>
      <c r="X1162" s="464"/>
      <c r="Y1162" s="992" t="str">
        <f>IFERROR(IF(OR('別紙様式3-2（４・５月）'!R1164="",'別紙様式3-2（４・５月）'!Z1164="ベア加算"),"",X1162*VLOOKUP(N1162,【参考】数式用!$AD$2:$AH$37,MATCH(W1162,【参考】数式用!$K$4:$N$4,0)+1,0)),"")</f>
        <v/>
      </c>
      <c r="Z1162" s="992"/>
      <c r="AA1162" s="54"/>
      <c r="AB1162" s="464"/>
      <c r="AC1162" s="340" t="str">
        <f>IFERROR(IF(AND('別紙様式3-2（４・５月）'!O1164="",W1162&lt;&gt;"",W1162&lt;&gt;"―"),X1162,X1162*VLOOKUP(AG1162,【参考】数式用4!$EY$3:$GF$106,MATCH(N1162,【参考】数式用4!$EY$2:$GF$2,0))),"")</f>
        <v/>
      </c>
      <c r="AD1162" s="462" t="str">
        <f t="shared" si="34"/>
        <v/>
      </c>
      <c r="AE1162" s="420" t="str">
        <f t="shared" si="35"/>
        <v/>
      </c>
      <c r="AF1162" s="333" t="str">
        <f>IF(O1162="","",'別紙様式3-2（４・５月）'!O1164&amp;'別紙様式3-2（４・５月）'!P1164&amp;'別紙様式3-2（４・５月）'!Q1164&amp;"から"&amp;O1162)</f>
        <v/>
      </c>
      <c r="AG1162" s="333" t="str">
        <f>IF(OR(W1162="",W1162="―"),"",'別紙様式3-2（４・５月）'!O1164&amp;'別紙様式3-2（４・５月）'!P1164&amp;'別紙様式3-2（４・５月）'!Q1164&amp;"から"&amp;W1162)</f>
        <v/>
      </c>
      <c r="AH1162" s="306"/>
      <c r="AI1162" s="306"/>
      <c r="AJ1162" s="306"/>
      <c r="AK1162" s="306"/>
      <c r="AL1162" s="306"/>
      <c r="AM1162" s="306"/>
      <c r="AN1162" s="306"/>
      <c r="AO1162" s="306"/>
    </row>
    <row r="1163" spans="1:41" customFormat="1" ht="25" customHeight="1">
      <c r="A1163" s="334">
        <v>1139</v>
      </c>
      <c r="B1163" s="909" t="str">
        <f>IF(基本情報入力シート!C1202="","",基本情報入力シート!C1202)</f>
        <v/>
      </c>
      <c r="C1163" s="909"/>
      <c r="D1163" s="909"/>
      <c r="E1163" s="909"/>
      <c r="F1163" s="909"/>
      <c r="G1163" s="909"/>
      <c r="H1163" s="909"/>
      <c r="I1163" s="909"/>
      <c r="J1163" s="325" t="str">
        <f>IF(基本情報入力シート!M1202="","",基本情報入力シート!M1202)</f>
        <v/>
      </c>
      <c r="K1163" s="325" t="str">
        <f>IF(基本情報入力シート!R1202="","",基本情報入力シート!R1202)</f>
        <v/>
      </c>
      <c r="L1163" s="325" t="str">
        <f>IF(基本情報入力シート!W1202="","",基本情報入力シート!W1202)</f>
        <v/>
      </c>
      <c r="M1163" s="335" t="str">
        <f>IF(基本情報入力シート!X1202="","",基本情報入力シート!X1202)</f>
        <v/>
      </c>
      <c r="N1163" s="339" t="str">
        <f>IF(基本情報入力シート!Y1202="","",基本情報入力シート!Y1202)</f>
        <v/>
      </c>
      <c r="O1163" s="44"/>
      <c r="P1163" s="1011"/>
      <c r="Q1163" s="1011"/>
      <c r="R1163" s="475" t="str">
        <f>IFERROR(IF(OR('別紙様式3-2（４・５月）'!Z1165="ベア加算",'別紙様式3-2（４・５月）'!R1165=""),"",P1163*VLOOKUP(N1163,【参考】数式用!$AD$2:$AH$37,MATCH(O1163,【参考】数式用!$K$4:$N$4,0)+1,0)),"")</f>
        <v/>
      </c>
      <c r="S1163" s="54"/>
      <c r="T1163" s="1011"/>
      <c r="U1163" s="1011"/>
      <c r="V1163" s="483" t="str">
        <f>IFERROR(IF(AND('別紙様式3-2（４・５月）'!O1165="",O1163&lt;&gt;""),P1163,P1163*VLOOKUP(AF1163,【参考】数式用4!$EY$3:$GF$106,MATCH(N1163,【参考】数式用4!$EY$2:$GF$2,0))),"")</f>
        <v/>
      </c>
      <c r="W1163" s="44"/>
      <c r="X1163" s="464"/>
      <c r="Y1163" s="992" t="str">
        <f>IFERROR(IF(OR('別紙様式3-2（４・５月）'!R1165="",'別紙様式3-2（４・５月）'!Z1165="ベア加算"),"",X1163*VLOOKUP(N1163,【参考】数式用!$AD$2:$AH$37,MATCH(W1163,【参考】数式用!$K$4:$N$4,0)+1,0)),"")</f>
        <v/>
      </c>
      <c r="Z1163" s="992"/>
      <c r="AA1163" s="54"/>
      <c r="AB1163" s="464"/>
      <c r="AC1163" s="340" t="str">
        <f>IFERROR(IF(AND('別紙様式3-2（４・５月）'!O1165="",W1163&lt;&gt;"",W1163&lt;&gt;"―"),X1163,X1163*VLOOKUP(AG1163,【参考】数式用4!$EY$3:$GF$106,MATCH(N1163,【参考】数式用4!$EY$2:$GF$2,0))),"")</f>
        <v/>
      </c>
      <c r="AD1163" s="462" t="str">
        <f t="shared" si="34"/>
        <v/>
      </c>
      <c r="AE1163" s="420" t="str">
        <f t="shared" si="35"/>
        <v/>
      </c>
      <c r="AF1163" s="333" t="str">
        <f>IF(O1163="","",'別紙様式3-2（４・５月）'!O1165&amp;'別紙様式3-2（４・５月）'!P1165&amp;'別紙様式3-2（４・５月）'!Q1165&amp;"から"&amp;O1163)</f>
        <v/>
      </c>
      <c r="AG1163" s="333" t="str">
        <f>IF(OR(W1163="",W1163="―"),"",'別紙様式3-2（４・５月）'!O1165&amp;'別紙様式3-2（４・５月）'!P1165&amp;'別紙様式3-2（４・５月）'!Q1165&amp;"から"&amp;W1163)</f>
        <v/>
      </c>
      <c r="AH1163" s="306"/>
      <c r="AI1163" s="306"/>
      <c r="AJ1163" s="306"/>
      <c r="AK1163" s="306"/>
      <c r="AL1163" s="306"/>
      <c r="AM1163" s="306"/>
      <c r="AN1163" s="306"/>
      <c r="AO1163" s="306"/>
    </row>
    <row r="1164" spans="1:41" customFormat="1" ht="25" customHeight="1">
      <c r="A1164" s="334">
        <v>1140</v>
      </c>
      <c r="B1164" s="909" t="str">
        <f>IF(基本情報入力シート!C1203="","",基本情報入力シート!C1203)</f>
        <v/>
      </c>
      <c r="C1164" s="909"/>
      <c r="D1164" s="909"/>
      <c r="E1164" s="909"/>
      <c r="F1164" s="909"/>
      <c r="G1164" s="909"/>
      <c r="H1164" s="909"/>
      <c r="I1164" s="909"/>
      <c r="J1164" s="325" t="str">
        <f>IF(基本情報入力シート!M1203="","",基本情報入力シート!M1203)</f>
        <v/>
      </c>
      <c r="K1164" s="325" t="str">
        <f>IF(基本情報入力シート!R1203="","",基本情報入力シート!R1203)</f>
        <v/>
      </c>
      <c r="L1164" s="325" t="str">
        <f>IF(基本情報入力シート!W1203="","",基本情報入力シート!W1203)</f>
        <v/>
      </c>
      <c r="M1164" s="335" t="str">
        <f>IF(基本情報入力シート!X1203="","",基本情報入力シート!X1203)</f>
        <v/>
      </c>
      <c r="N1164" s="339" t="str">
        <f>IF(基本情報入力シート!Y1203="","",基本情報入力シート!Y1203)</f>
        <v/>
      </c>
      <c r="O1164" s="44"/>
      <c r="P1164" s="1011"/>
      <c r="Q1164" s="1011"/>
      <c r="R1164" s="475" t="str">
        <f>IFERROR(IF(OR('別紙様式3-2（４・５月）'!Z1166="ベア加算",'別紙様式3-2（４・５月）'!R1166=""),"",P1164*VLOOKUP(N1164,【参考】数式用!$AD$2:$AH$37,MATCH(O1164,【参考】数式用!$K$4:$N$4,0)+1,0)),"")</f>
        <v/>
      </c>
      <c r="S1164" s="54"/>
      <c r="T1164" s="1011"/>
      <c r="U1164" s="1011"/>
      <c r="V1164" s="483" t="str">
        <f>IFERROR(IF(AND('別紙様式3-2（４・５月）'!O1166="",O1164&lt;&gt;""),P1164,P1164*VLOOKUP(AF1164,【参考】数式用4!$EY$3:$GF$106,MATCH(N1164,【参考】数式用4!$EY$2:$GF$2,0))),"")</f>
        <v/>
      </c>
      <c r="W1164" s="44"/>
      <c r="X1164" s="464"/>
      <c r="Y1164" s="992" t="str">
        <f>IFERROR(IF(OR('別紙様式3-2（４・５月）'!R1166="",'別紙様式3-2（４・５月）'!Z1166="ベア加算"),"",X1164*VLOOKUP(N1164,【参考】数式用!$AD$2:$AH$37,MATCH(W1164,【参考】数式用!$K$4:$N$4,0)+1,0)),"")</f>
        <v/>
      </c>
      <c r="Z1164" s="992"/>
      <c r="AA1164" s="54"/>
      <c r="AB1164" s="464"/>
      <c r="AC1164" s="340" t="str">
        <f>IFERROR(IF(AND('別紙様式3-2（４・５月）'!O1166="",W1164&lt;&gt;"",W1164&lt;&gt;"―"),X1164,X1164*VLOOKUP(AG1164,【参考】数式用4!$EY$3:$GF$106,MATCH(N1164,【参考】数式用4!$EY$2:$GF$2,0))),"")</f>
        <v/>
      </c>
      <c r="AD1164" s="462" t="str">
        <f t="shared" si="34"/>
        <v/>
      </c>
      <c r="AE1164" s="420" t="str">
        <f t="shared" si="35"/>
        <v/>
      </c>
      <c r="AF1164" s="333" t="str">
        <f>IF(O1164="","",'別紙様式3-2（４・５月）'!O1166&amp;'別紙様式3-2（４・５月）'!P1166&amp;'別紙様式3-2（４・５月）'!Q1166&amp;"から"&amp;O1164)</f>
        <v/>
      </c>
      <c r="AG1164" s="333" t="str">
        <f>IF(OR(W1164="",W1164="―"),"",'別紙様式3-2（４・５月）'!O1166&amp;'別紙様式3-2（４・５月）'!P1166&amp;'別紙様式3-2（４・５月）'!Q1166&amp;"から"&amp;W1164)</f>
        <v/>
      </c>
      <c r="AH1164" s="306"/>
      <c r="AI1164" s="306"/>
      <c r="AJ1164" s="306"/>
      <c r="AK1164" s="306"/>
      <c r="AL1164" s="306"/>
      <c r="AM1164" s="306"/>
      <c r="AN1164" s="306"/>
      <c r="AO1164" s="306"/>
    </row>
    <row r="1165" spans="1:41" customFormat="1" ht="25" customHeight="1">
      <c r="A1165" s="334">
        <v>1141</v>
      </c>
      <c r="B1165" s="909" t="str">
        <f>IF(基本情報入力シート!C1204="","",基本情報入力シート!C1204)</f>
        <v/>
      </c>
      <c r="C1165" s="909"/>
      <c r="D1165" s="909"/>
      <c r="E1165" s="909"/>
      <c r="F1165" s="909"/>
      <c r="G1165" s="909"/>
      <c r="H1165" s="909"/>
      <c r="I1165" s="909"/>
      <c r="J1165" s="325" t="str">
        <f>IF(基本情報入力シート!M1204="","",基本情報入力シート!M1204)</f>
        <v/>
      </c>
      <c r="K1165" s="325" t="str">
        <f>IF(基本情報入力シート!R1204="","",基本情報入力シート!R1204)</f>
        <v/>
      </c>
      <c r="L1165" s="325" t="str">
        <f>IF(基本情報入力シート!W1204="","",基本情報入力シート!W1204)</f>
        <v/>
      </c>
      <c r="M1165" s="335" t="str">
        <f>IF(基本情報入力シート!X1204="","",基本情報入力シート!X1204)</f>
        <v/>
      </c>
      <c r="N1165" s="339" t="str">
        <f>IF(基本情報入力シート!Y1204="","",基本情報入力シート!Y1204)</f>
        <v/>
      </c>
      <c r="O1165" s="44"/>
      <c r="P1165" s="1011"/>
      <c r="Q1165" s="1011"/>
      <c r="R1165" s="475" t="str">
        <f>IFERROR(IF(OR('別紙様式3-2（４・５月）'!Z1167="ベア加算",'別紙様式3-2（４・５月）'!R1167=""),"",P1165*VLOOKUP(N1165,【参考】数式用!$AD$2:$AH$37,MATCH(O1165,【参考】数式用!$K$4:$N$4,0)+1,0)),"")</f>
        <v/>
      </c>
      <c r="S1165" s="54"/>
      <c r="T1165" s="1011"/>
      <c r="U1165" s="1011"/>
      <c r="V1165" s="483" t="str">
        <f>IFERROR(IF(AND('別紙様式3-2（４・５月）'!O1167="",O1165&lt;&gt;""),P1165,P1165*VLOOKUP(AF1165,【参考】数式用4!$EY$3:$GF$106,MATCH(N1165,【参考】数式用4!$EY$2:$GF$2,0))),"")</f>
        <v/>
      </c>
      <c r="W1165" s="44"/>
      <c r="X1165" s="464"/>
      <c r="Y1165" s="992" t="str">
        <f>IFERROR(IF(OR('別紙様式3-2（４・５月）'!R1167="",'別紙様式3-2（４・５月）'!Z1167="ベア加算"),"",X1165*VLOOKUP(N1165,【参考】数式用!$AD$2:$AH$37,MATCH(W1165,【参考】数式用!$K$4:$N$4,0)+1,0)),"")</f>
        <v/>
      </c>
      <c r="Z1165" s="992"/>
      <c r="AA1165" s="54"/>
      <c r="AB1165" s="464"/>
      <c r="AC1165" s="340" t="str">
        <f>IFERROR(IF(AND('別紙様式3-2（４・５月）'!O1167="",W1165&lt;&gt;"",W1165&lt;&gt;"―"),X1165,X1165*VLOOKUP(AG1165,【参考】数式用4!$EY$3:$GF$106,MATCH(N1165,【参考】数式用4!$EY$2:$GF$2,0))),"")</f>
        <v/>
      </c>
      <c r="AD1165" s="462" t="str">
        <f t="shared" si="34"/>
        <v/>
      </c>
      <c r="AE1165" s="420" t="str">
        <f t="shared" si="35"/>
        <v/>
      </c>
      <c r="AF1165" s="333" t="str">
        <f>IF(O1165="","",'別紙様式3-2（４・５月）'!O1167&amp;'別紙様式3-2（４・５月）'!P1167&amp;'別紙様式3-2（４・５月）'!Q1167&amp;"から"&amp;O1165)</f>
        <v/>
      </c>
      <c r="AG1165" s="333" t="str">
        <f>IF(OR(W1165="",W1165="―"),"",'別紙様式3-2（４・５月）'!O1167&amp;'別紙様式3-2（４・５月）'!P1167&amp;'別紙様式3-2（４・５月）'!Q1167&amp;"から"&amp;W1165)</f>
        <v/>
      </c>
      <c r="AH1165" s="306"/>
      <c r="AI1165" s="306"/>
      <c r="AJ1165" s="306"/>
      <c r="AK1165" s="306"/>
      <c r="AL1165" s="306"/>
      <c r="AM1165" s="306"/>
      <c r="AN1165" s="306"/>
      <c r="AO1165" s="306"/>
    </row>
    <row r="1166" spans="1:41" customFormat="1" ht="25" customHeight="1">
      <c r="A1166" s="334">
        <v>1142</v>
      </c>
      <c r="B1166" s="909" t="str">
        <f>IF(基本情報入力シート!C1205="","",基本情報入力シート!C1205)</f>
        <v/>
      </c>
      <c r="C1166" s="909"/>
      <c r="D1166" s="909"/>
      <c r="E1166" s="909"/>
      <c r="F1166" s="909"/>
      <c r="G1166" s="909"/>
      <c r="H1166" s="909"/>
      <c r="I1166" s="909"/>
      <c r="J1166" s="325" t="str">
        <f>IF(基本情報入力シート!M1205="","",基本情報入力シート!M1205)</f>
        <v/>
      </c>
      <c r="K1166" s="325" t="str">
        <f>IF(基本情報入力シート!R1205="","",基本情報入力シート!R1205)</f>
        <v/>
      </c>
      <c r="L1166" s="325" t="str">
        <f>IF(基本情報入力シート!W1205="","",基本情報入力シート!W1205)</f>
        <v/>
      </c>
      <c r="M1166" s="335" t="str">
        <f>IF(基本情報入力シート!X1205="","",基本情報入力シート!X1205)</f>
        <v/>
      </c>
      <c r="N1166" s="339" t="str">
        <f>IF(基本情報入力シート!Y1205="","",基本情報入力シート!Y1205)</f>
        <v/>
      </c>
      <c r="O1166" s="44"/>
      <c r="P1166" s="1011"/>
      <c r="Q1166" s="1011"/>
      <c r="R1166" s="475" t="str">
        <f>IFERROR(IF(OR('別紙様式3-2（４・５月）'!Z1168="ベア加算",'別紙様式3-2（４・５月）'!R1168=""),"",P1166*VLOOKUP(N1166,【参考】数式用!$AD$2:$AH$37,MATCH(O1166,【参考】数式用!$K$4:$N$4,0)+1,0)),"")</f>
        <v/>
      </c>
      <c r="S1166" s="54"/>
      <c r="T1166" s="1011"/>
      <c r="U1166" s="1011"/>
      <c r="V1166" s="483" t="str">
        <f>IFERROR(IF(AND('別紙様式3-2（４・５月）'!O1168="",O1166&lt;&gt;""),P1166,P1166*VLOOKUP(AF1166,【参考】数式用4!$EY$3:$GF$106,MATCH(N1166,【参考】数式用4!$EY$2:$GF$2,0))),"")</f>
        <v/>
      </c>
      <c r="W1166" s="44"/>
      <c r="X1166" s="464"/>
      <c r="Y1166" s="992" t="str">
        <f>IFERROR(IF(OR('別紙様式3-2（４・５月）'!R1168="",'別紙様式3-2（４・５月）'!Z1168="ベア加算"),"",X1166*VLOOKUP(N1166,【参考】数式用!$AD$2:$AH$37,MATCH(W1166,【参考】数式用!$K$4:$N$4,0)+1,0)),"")</f>
        <v/>
      </c>
      <c r="Z1166" s="992"/>
      <c r="AA1166" s="54"/>
      <c r="AB1166" s="464"/>
      <c r="AC1166" s="340" t="str">
        <f>IFERROR(IF(AND('別紙様式3-2（４・５月）'!O1168="",W1166&lt;&gt;"",W1166&lt;&gt;"―"),X1166,X1166*VLOOKUP(AG1166,【参考】数式用4!$EY$3:$GF$106,MATCH(N1166,【参考】数式用4!$EY$2:$GF$2,0))),"")</f>
        <v/>
      </c>
      <c r="AD1166" s="462" t="str">
        <f t="shared" si="34"/>
        <v/>
      </c>
      <c r="AE1166" s="420" t="str">
        <f t="shared" si="35"/>
        <v/>
      </c>
      <c r="AF1166" s="333" t="str">
        <f>IF(O1166="","",'別紙様式3-2（４・５月）'!O1168&amp;'別紙様式3-2（４・５月）'!P1168&amp;'別紙様式3-2（４・５月）'!Q1168&amp;"から"&amp;O1166)</f>
        <v/>
      </c>
      <c r="AG1166" s="333" t="str">
        <f>IF(OR(W1166="",W1166="―"),"",'別紙様式3-2（４・５月）'!O1168&amp;'別紙様式3-2（４・５月）'!P1168&amp;'別紙様式3-2（４・５月）'!Q1168&amp;"から"&amp;W1166)</f>
        <v/>
      </c>
      <c r="AH1166" s="306"/>
      <c r="AI1166" s="306"/>
      <c r="AJ1166" s="306"/>
      <c r="AK1166" s="306"/>
      <c r="AL1166" s="306"/>
      <c r="AM1166" s="306"/>
      <c r="AN1166" s="306"/>
      <c r="AO1166" s="306"/>
    </row>
    <row r="1167" spans="1:41" customFormat="1" ht="25" customHeight="1">
      <c r="A1167" s="334">
        <v>1143</v>
      </c>
      <c r="B1167" s="909" t="str">
        <f>IF(基本情報入力シート!C1206="","",基本情報入力シート!C1206)</f>
        <v/>
      </c>
      <c r="C1167" s="909"/>
      <c r="D1167" s="909"/>
      <c r="E1167" s="909"/>
      <c r="F1167" s="909"/>
      <c r="G1167" s="909"/>
      <c r="H1167" s="909"/>
      <c r="I1167" s="909"/>
      <c r="J1167" s="325" t="str">
        <f>IF(基本情報入力シート!M1206="","",基本情報入力シート!M1206)</f>
        <v/>
      </c>
      <c r="K1167" s="325" t="str">
        <f>IF(基本情報入力シート!R1206="","",基本情報入力シート!R1206)</f>
        <v/>
      </c>
      <c r="L1167" s="325" t="str">
        <f>IF(基本情報入力シート!W1206="","",基本情報入力シート!W1206)</f>
        <v/>
      </c>
      <c r="M1167" s="335" t="str">
        <f>IF(基本情報入力シート!X1206="","",基本情報入力シート!X1206)</f>
        <v/>
      </c>
      <c r="N1167" s="339" t="str">
        <f>IF(基本情報入力シート!Y1206="","",基本情報入力シート!Y1206)</f>
        <v/>
      </c>
      <c r="O1167" s="44"/>
      <c r="P1167" s="1011"/>
      <c r="Q1167" s="1011"/>
      <c r="R1167" s="475" t="str">
        <f>IFERROR(IF(OR('別紙様式3-2（４・５月）'!Z1169="ベア加算",'別紙様式3-2（４・５月）'!R1169=""),"",P1167*VLOOKUP(N1167,【参考】数式用!$AD$2:$AH$37,MATCH(O1167,【参考】数式用!$K$4:$N$4,0)+1,0)),"")</f>
        <v/>
      </c>
      <c r="S1167" s="54"/>
      <c r="T1167" s="1011"/>
      <c r="U1167" s="1011"/>
      <c r="V1167" s="483" t="str">
        <f>IFERROR(IF(AND('別紙様式3-2（４・５月）'!O1169="",O1167&lt;&gt;""),P1167,P1167*VLOOKUP(AF1167,【参考】数式用4!$EY$3:$GF$106,MATCH(N1167,【参考】数式用4!$EY$2:$GF$2,0))),"")</f>
        <v/>
      </c>
      <c r="W1167" s="44"/>
      <c r="X1167" s="464"/>
      <c r="Y1167" s="992" t="str">
        <f>IFERROR(IF(OR('別紙様式3-2（４・５月）'!R1169="",'別紙様式3-2（４・５月）'!Z1169="ベア加算"),"",X1167*VLOOKUP(N1167,【参考】数式用!$AD$2:$AH$37,MATCH(W1167,【参考】数式用!$K$4:$N$4,0)+1,0)),"")</f>
        <v/>
      </c>
      <c r="Z1167" s="992"/>
      <c r="AA1167" s="54"/>
      <c r="AB1167" s="464"/>
      <c r="AC1167" s="340" t="str">
        <f>IFERROR(IF(AND('別紙様式3-2（４・５月）'!O1169="",W1167&lt;&gt;"",W1167&lt;&gt;"―"),X1167,X1167*VLOOKUP(AG1167,【参考】数式用4!$EY$3:$GF$106,MATCH(N1167,【参考】数式用4!$EY$2:$GF$2,0))),"")</f>
        <v/>
      </c>
      <c r="AD1167" s="462" t="str">
        <f t="shared" ref="AD1167:AD1213" si="36">IF(OR(O1167="新加算Ⅰ",O1167="新加算Ⅱ",O1167="新加算Ⅴ（１）",O1167="新加算Ⅴ（２）",O1167="新加算Ⅴ（３）",O1167="新加算Ⅴ（４）",O1167="新加算Ⅴ（５）",O1167="新加算Ⅴ（６）",O1167="新加算Ⅴ（７）",O1167="新加算Ⅴ（９）",O1167="新加算Ⅴ（10）",O1167="新加算Ⅴ（12）"),1,"")</f>
        <v/>
      </c>
      <c r="AE1167" s="420" t="str">
        <f t="shared" ref="AE1167:AE1213" si="37">IF(OR(W1167="新加算Ⅰ",W1167="新加算Ⅱ"),1,"")</f>
        <v/>
      </c>
      <c r="AF1167" s="333" t="str">
        <f>IF(O1167="","",'別紙様式3-2（４・５月）'!O1169&amp;'別紙様式3-2（４・５月）'!P1169&amp;'別紙様式3-2（４・５月）'!Q1169&amp;"から"&amp;O1167)</f>
        <v/>
      </c>
      <c r="AG1167" s="333" t="str">
        <f>IF(OR(W1167="",W1167="―"),"",'別紙様式3-2（４・５月）'!O1169&amp;'別紙様式3-2（４・５月）'!P1169&amp;'別紙様式3-2（４・５月）'!Q1169&amp;"から"&amp;W1167)</f>
        <v/>
      </c>
      <c r="AH1167" s="306"/>
      <c r="AI1167" s="306"/>
      <c r="AJ1167" s="306"/>
      <c r="AK1167" s="306"/>
      <c r="AL1167" s="306"/>
      <c r="AM1167" s="306"/>
      <c r="AN1167" s="306"/>
      <c r="AO1167" s="306"/>
    </row>
    <row r="1168" spans="1:41" customFormat="1" ht="25" customHeight="1">
      <c r="A1168" s="334">
        <v>1144</v>
      </c>
      <c r="B1168" s="909" t="str">
        <f>IF(基本情報入力シート!C1207="","",基本情報入力シート!C1207)</f>
        <v/>
      </c>
      <c r="C1168" s="909"/>
      <c r="D1168" s="909"/>
      <c r="E1168" s="909"/>
      <c r="F1168" s="909"/>
      <c r="G1168" s="909"/>
      <c r="H1168" s="909"/>
      <c r="I1168" s="909"/>
      <c r="J1168" s="325" t="str">
        <f>IF(基本情報入力シート!M1207="","",基本情報入力シート!M1207)</f>
        <v/>
      </c>
      <c r="K1168" s="325" t="str">
        <f>IF(基本情報入力シート!R1207="","",基本情報入力シート!R1207)</f>
        <v/>
      </c>
      <c r="L1168" s="325" t="str">
        <f>IF(基本情報入力シート!W1207="","",基本情報入力シート!W1207)</f>
        <v/>
      </c>
      <c r="M1168" s="335" t="str">
        <f>IF(基本情報入力シート!X1207="","",基本情報入力シート!X1207)</f>
        <v/>
      </c>
      <c r="N1168" s="339" t="str">
        <f>IF(基本情報入力シート!Y1207="","",基本情報入力シート!Y1207)</f>
        <v/>
      </c>
      <c r="O1168" s="44"/>
      <c r="P1168" s="1011"/>
      <c r="Q1168" s="1011"/>
      <c r="R1168" s="475" t="str">
        <f>IFERROR(IF(OR('別紙様式3-2（４・５月）'!Z1170="ベア加算",'別紙様式3-2（４・５月）'!R1170=""),"",P1168*VLOOKUP(N1168,【参考】数式用!$AD$2:$AH$37,MATCH(O1168,【参考】数式用!$K$4:$N$4,0)+1,0)),"")</f>
        <v/>
      </c>
      <c r="S1168" s="54"/>
      <c r="T1168" s="1011"/>
      <c r="U1168" s="1011"/>
      <c r="V1168" s="483" t="str">
        <f>IFERROR(IF(AND('別紙様式3-2（４・５月）'!O1170="",O1168&lt;&gt;""),P1168,P1168*VLOOKUP(AF1168,【参考】数式用4!$EY$3:$GF$106,MATCH(N1168,【参考】数式用4!$EY$2:$GF$2,0))),"")</f>
        <v/>
      </c>
      <c r="W1168" s="44"/>
      <c r="X1168" s="464"/>
      <c r="Y1168" s="992" t="str">
        <f>IFERROR(IF(OR('別紙様式3-2（４・５月）'!R1170="",'別紙様式3-2（４・５月）'!Z1170="ベア加算"),"",X1168*VLOOKUP(N1168,【参考】数式用!$AD$2:$AH$37,MATCH(W1168,【参考】数式用!$K$4:$N$4,0)+1,0)),"")</f>
        <v/>
      </c>
      <c r="Z1168" s="992"/>
      <c r="AA1168" s="54"/>
      <c r="AB1168" s="464"/>
      <c r="AC1168" s="340" t="str">
        <f>IFERROR(IF(AND('別紙様式3-2（４・５月）'!O1170="",W1168&lt;&gt;"",W1168&lt;&gt;"―"),X1168,X1168*VLOOKUP(AG1168,【参考】数式用4!$EY$3:$GF$106,MATCH(N1168,【参考】数式用4!$EY$2:$GF$2,0))),"")</f>
        <v/>
      </c>
      <c r="AD1168" s="462" t="str">
        <f t="shared" si="36"/>
        <v/>
      </c>
      <c r="AE1168" s="420" t="str">
        <f t="shared" si="37"/>
        <v/>
      </c>
      <c r="AF1168" s="333" t="str">
        <f>IF(O1168="","",'別紙様式3-2（４・５月）'!O1170&amp;'別紙様式3-2（４・５月）'!P1170&amp;'別紙様式3-2（４・５月）'!Q1170&amp;"から"&amp;O1168)</f>
        <v/>
      </c>
      <c r="AG1168" s="333" t="str">
        <f>IF(OR(W1168="",W1168="―"),"",'別紙様式3-2（４・５月）'!O1170&amp;'別紙様式3-2（４・５月）'!P1170&amp;'別紙様式3-2（４・５月）'!Q1170&amp;"から"&amp;W1168)</f>
        <v/>
      </c>
      <c r="AH1168" s="306"/>
      <c r="AI1168" s="306"/>
      <c r="AJ1168" s="306"/>
      <c r="AK1168" s="306"/>
      <c r="AL1168" s="306"/>
      <c r="AM1168" s="306"/>
      <c r="AN1168" s="306"/>
      <c r="AO1168" s="306"/>
    </row>
    <row r="1169" spans="1:41" customFormat="1" ht="25" customHeight="1">
      <c r="A1169" s="334">
        <v>1145</v>
      </c>
      <c r="B1169" s="909" t="str">
        <f>IF(基本情報入力シート!C1208="","",基本情報入力シート!C1208)</f>
        <v/>
      </c>
      <c r="C1169" s="909"/>
      <c r="D1169" s="909"/>
      <c r="E1169" s="909"/>
      <c r="F1169" s="909"/>
      <c r="G1169" s="909"/>
      <c r="H1169" s="909"/>
      <c r="I1169" s="909"/>
      <c r="J1169" s="325" t="str">
        <f>IF(基本情報入力シート!M1208="","",基本情報入力シート!M1208)</f>
        <v/>
      </c>
      <c r="K1169" s="325" t="str">
        <f>IF(基本情報入力シート!R1208="","",基本情報入力シート!R1208)</f>
        <v/>
      </c>
      <c r="L1169" s="325" t="str">
        <f>IF(基本情報入力シート!W1208="","",基本情報入力シート!W1208)</f>
        <v/>
      </c>
      <c r="M1169" s="335" t="str">
        <f>IF(基本情報入力シート!X1208="","",基本情報入力シート!X1208)</f>
        <v/>
      </c>
      <c r="N1169" s="339" t="str">
        <f>IF(基本情報入力シート!Y1208="","",基本情報入力シート!Y1208)</f>
        <v/>
      </c>
      <c r="O1169" s="44"/>
      <c r="P1169" s="1011"/>
      <c r="Q1169" s="1011"/>
      <c r="R1169" s="475" t="str">
        <f>IFERROR(IF(OR('別紙様式3-2（４・５月）'!Z1171="ベア加算",'別紙様式3-2（４・５月）'!R1171=""),"",P1169*VLOOKUP(N1169,【参考】数式用!$AD$2:$AH$37,MATCH(O1169,【参考】数式用!$K$4:$N$4,0)+1,0)),"")</f>
        <v/>
      </c>
      <c r="S1169" s="54"/>
      <c r="T1169" s="1011"/>
      <c r="U1169" s="1011"/>
      <c r="V1169" s="483" t="str">
        <f>IFERROR(IF(AND('別紙様式3-2（４・５月）'!O1171="",O1169&lt;&gt;""),P1169,P1169*VLOOKUP(AF1169,【参考】数式用4!$EY$3:$GF$106,MATCH(N1169,【参考】数式用4!$EY$2:$GF$2,0))),"")</f>
        <v/>
      </c>
      <c r="W1169" s="44"/>
      <c r="X1169" s="464"/>
      <c r="Y1169" s="992" t="str">
        <f>IFERROR(IF(OR('別紙様式3-2（４・５月）'!R1171="",'別紙様式3-2（４・５月）'!Z1171="ベア加算"),"",X1169*VLOOKUP(N1169,【参考】数式用!$AD$2:$AH$37,MATCH(W1169,【参考】数式用!$K$4:$N$4,0)+1,0)),"")</f>
        <v/>
      </c>
      <c r="Z1169" s="992"/>
      <c r="AA1169" s="54"/>
      <c r="AB1169" s="464"/>
      <c r="AC1169" s="340" t="str">
        <f>IFERROR(IF(AND('別紙様式3-2（４・５月）'!O1171="",W1169&lt;&gt;"",W1169&lt;&gt;"―"),X1169,X1169*VLOOKUP(AG1169,【参考】数式用4!$EY$3:$GF$106,MATCH(N1169,【参考】数式用4!$EY$2:$GF$2,0))),"")</f>
        <v/>
      </c>
      <c r="AD1169" s="462" t="str">
        <f t="shared" si="36"/>
        <v/>
      </c>
      <c r="AE1169" s="420" t="str">
        <f t="shared" si="37"/>
        <v/>
      </c>
      <c r="AF1169" s="333" t="str">
        <f>IF(O1169="","",'別紙様式3-2（４・５月）'!O1171&amp;'別紙様式3-2（４・５月）'!P1171&amp;'別紙様式3-2（４・５月）'!Q1171&amp;"から"&amp;O1169)</f>
        <v/>
      </c>
      <c r="AG1169" s="333" t="str">
        <f>IF(OR(W1169="",W1169="―"),"",'別紙様式3-2（４・５月）'!O1171&amp;'別紙様式3-2（４・５月）'!P1171&amp;'別紙様式3-2（４・５月）'!Q1171&amp;"から"&amp;W1169)</f>
        <v/>
      </c>
      <c r="AH1169" s="306"/>
      <c r="AI1169" s="306"/>
      <c r="AJ1169" s="306"/>
      <c r="AK1169" s="306"/>
      <c r="AL1169" s="306"/>
      <c r="AM1169" s="306"/>
      <c r="AN1169" s="306"/>
      <c r="AO1169" s="306"/>
    </row>
    <row r="1170" spans="1:41" customFormat="1" ht="25" customHeight="1">
      <c r="A1170" s="334">
        <v>1146</v>
      </c>
      <c r="B1170" s="909" t="str">
        <f>IF(基本情報入力シート!C1209="","",基本情報入力シート!C1209)</f>
        <v/>
      </c>
      <c r="C1170" s="909"/>
      <c r="D1170" s="909"/>
      <c r="E1170" s="909"/>
      <c r="F1170" s="909"/>
      <c r="G1170" s="909"/>
      <c r="H1170" s="909"/>
      <c r="I1170" s="909"/>
      <c r="J1170" s="325" t="str">
        <f>IF(基本情報入力シート!M1209="","",基本情報入力シート!M1209)</f>
        <v/>
      </c>
      <c r="K1170" s="325" t="str">
        <f>IF(基本情報入力シート!R1209="","",基本情報入力シート!R1209)</f>
        <v/>
      </c>
      <c r="L1170" s="325" t="str">
        <f>IF(基本情報入力シート!W1209="","",基本情報入力シート!W1209)</f>
        <v/>
      </c>
      <c r="M1170" s="335" t="str">
        <f>IF(基本情報入力シート!X1209="","",基本情報入力シート!X1209)</f>
        <v/>
      </c>
      <c r="N1170" s="339" t="str">
        <f>IF(基本情報入力シート!Y1209="","",基本情報入力シート!Y1209)</f>
        <v/>
      </c>
      <c r="O1170" s="44"/>
      <c r="P1170" s="1011"/>
      <c r="Q1170" s="1011"/>
      <c r="R1170" s="475" t="str">
        <f>IFERROR(IF(OR('別紙様式3-2（４・５月）'!Z1172="ベア加算",'別紙様式3-2（４・５月）'!R1172=""),"",P1170*VLOOKUP(N1170,【参考】数式用!$AD$2:$AH$37,MATCH(O1170,【参考】数式用!$K$4:$N$4,0)+1,0)),"")</f>
        <v/>
      </c>
      <c r="S1170" s="54"/>
      <c r="T1170" s="1011"/>
      <c r="U1170" s="1011"/>
      <c r="V1170" s="483" t="str">
        <f>IFERROR(IF(AND('別紙様式3-2（４・５月）'!O1172="",O1170&lt;&gt;""),P1170,P1170*VLOOKUP(AF1170,【参考】数式用4!$EY$3:$GF$106,MATCH(N1170,【参考】数式用4!$EY$2:$GF$2,0))),"")</f>
        <v/>
      </c>
      <c r="W1170" s="44"/>
      <c r="X1170" s="464"/>
      <c r="Y1170" s="992" t="str">
        <f>IFERROR(IF(OR('別紙様式3-2（４・５月）'!R1172="",'別紙様式3-2（４・５月）'!Z1172="ベア加算"),"",X1170*VLOOKUP(N1170,【参考】数式用!$AD$2:$AH$37,MATCH(W1170,【参考】数式用!$K$4:$N$4,0)+1,0)),"")</f>
        <v/>
      </c>
      <c r="Z1170" s="992"/>
      <c r="AA1170" s="54"/>
      <c r="AB1170" s="464"/>
      <c r="AC1170" s="340" t="str">
        <f>IFERROR(IF(AND('別紙様式3-2（４・５月）'!O1172="",W1170&lt;&gt;"",W1170&lt;&gt;"―"),X1170,X1170*VLOOKUP(AG1170,【参考】数式用4!$EY$3:$GF$106,MATCH(N1170,【参考】数式用4!$EY$2:$GF$2,0))),"")</f>
        <v/>
      </c>
      <c r="AD1170" s="462" t="str">
        <f t="shared" si="36"/>
        <v/>
      </c>
      <c r="AE1170" s="420" t="str">
        <f t="shared" si="37"/>
        <v/>
      </c>
      <c r="AF1170" s="333" t="str">
        <f>IF(O1170="","",'別紙様式3-2（４・５月）'!O1172&amp;'別紙様式3-2（４・５月）'!P1172&amp;'別紙様式3-2（４・５月）'!Q1172&amp;"から"&amp;O1170)</f>
        <v/>
      </c>
      <c r="AG1170" s="333" t="str">
        <f>IF(OR(W1170="",W1170="―"),"",'別紙様式3-2（４・５月）'!O1172&amp;'別紙様式3-2（４・５月）'!P1172&amp;'別紙様式3-2（４・５月）'!Q1172&amp;"から"&amp;W1170)</f>
        <v/>
      </c>
      <c r="AH1170" s="306"/>
      <c r="AI1170" s="306"/>
      <c r="AJ1170" s="306"/>
      <c r="AK1170" s="306"/>
      <c r="AL1170" s="306"/>
      <c r="AM1170" s="306"/>
      <c r="AN1170" s="306"/>
      <c r="AO1170" s="306"/>
    </row>
    <row r="1171" spans="1:41" customFormat="1" ht="25" customHeight="1">
      <c r="A1171" s="334">
        <v>1147</v>
      </c>
      <c r="B1171" s="909" t="str">
        <f>IF(基本情報入力シート!C1210="","",基本情報入力シート!C1210)</f>
        <v/>
      </c>
      <c r="C1171" s="909"/>
      <c r="D1171" s="909"/>
      <c r="E1171" s="909"/>
      <c r="F1171" s="909"/>
      <c r="G1171" s="909"/>
      <c r="H1171" s="909"/>
      <c r="I1171" s="909"/>
      <c r="J1171" s="325" t="str">
        <f>IF(基本情報入力シート!M1210="","",基本情報入力シート!M1210)</f>
        <v/>
      </c>
      <c r="K1171" s="325" t="str">
        <f>IF(基本情報入力シート!R1210="","",基本情報入力シート!R1210)</f>
        <v/>
      </c>
      <c r="L1171" s="325" t="str">
        <f>IF(基本情報入力シート!W1210="","",基本情報入力シート!W1210)</f>
        <v/>
      </c>
      <c r="M1171" s="335" t="str">
        <f>IF(基本情報入力シート!X1210="","",基本情報入力シート!X1210)</f>
        <v/>
      </c>
      <c r="N1171" s="339" t="str">
        <f>IF(基本情報入力シート!Y1210="","",基本情報入力シート!Y1210)</f>
        <v/>
      </c>
      <c r="O1171" s="44"/>
      <c r="P1171" s="1011"/>
      <c r="Q1171" s="1011"/>
      <c r="R1171" s="475" t="str">
        <f>IFERROR(IF(OR('別紙様式3-2（４・５月）'!Z1173="ベア加算",'別紙様式3-2（４・５月）'!R1173=""),"",P1171*VLOOKUP(N1171,【参考】数式用!$AD$2:$AH$37,MATCH(O1171,【参考】数式用!$K$4:$N$4,0)+1,0)),"")</f>
        <v/>
      </c>
      <c r="S1171" s="54"/>
      <c r="T1171" s="1011"/>
      <c r="U1171" s="1011"/>
      <c r="V1171" s="483" t="str">
        <f>IFERROR(IF(AND('別紙様式3-2（４・５月）'!O1173="",O1171&lt;&gt;""),P1171,P1171*VLOOKUP(AF1171,【参考】数式用4!$EY$3:$GF$106,MATCH(N1171,【参考】数式用4!$EY$2:$GF$2,0))),"")</f>
        <v/>
      </c>
      <c r="W1171" s="44"/>
      <c r="X1171" s="464"/>
      <c r="Y1171" s="992" t="str">
        <f>IFERROR(IF(OR('別紙様式3-2（４・５月）'!R1173="",'別紙様式3-2（４・５月）'!Z1173="ベア加算"),"",X1171*VLOOKUP(N1171,【参考】数式用!$AD$2:$AH$37,MATCH(W1171,【参考】数式用!$K$4:$N$4,0)+1,0)),"")</f>
        <v/>
      </c>
      <c r="Z1171" s="992"/>
      <c r="AA1171" s="54"/>
      <c r="AB1171" s="464"/>
      <c r="AC1171" s="340" t="str">
        <f>IFERROR(IF(AND('別紙様式3-2（４・５月）'!O1173="",W1171&lt;&gt;"",W1171&lt;&gt;"―"),X1171,X1171*VLOOKUP(AG1171,【参考】数式用4!$EY$3:$GF$106,MATCH(N1171,【参考】数式用4!$EY$2:$GF$2,0))),"")</f>
        <v/>
      </c>
      <c r="AD1171" s="462" t="str">
        <f t="shared" si="36"/>
        <v/>
      </c>
      <c r="AE1171" s="420" t="str">
        <f t="shared" si="37"/>
        <v/>
      </c>
      <c r="AF1171" s="333" t="str">
        <f>IF(O1171="","",'別紙様式3-2（４・５月）'!O1173&amp;'別紙様式3-2（４・５月）'!P1173&amp;'別紙様式3-2（４・５月）'!Q1173&amp;"から"&amp;O1171)</f>
        <v/>
      </c>
      <c r="AG1171" s="333" t="str">
        <f>IF(OR(W1171="",W1171="―"),"",'別紙様式3-2（４・５月）'!O1173&amp;'別紙様式3-2（４・５月）'!P1173&amp;'別紙様式3-2（４・５月）'!Q1173&amp;"から"&amp;W1171)</f>
        <v/>
      </c>
      <c r="AH1171" s="306"/>
      <c r="AI1171" s="306"/>
      <c r="AJ1171" s="306"/>
      <c r="AK1171" s="306"/>
      <c r="AL1171" s="306"/>
      <c r="AM1171" s="306"/>
      <c r="AN1171" s="306"/>
      <c r="AO1171" s="306"/>
    </row>
    <row r="1172" spans="1:41" customFormat="1" ht="25" customHeight="1">
      <c r="A1172" s="334">
        <v>1148</v>
      </c>
      <c r="B1172" s="909" t="str">
        <f>IF(基本情報入力シート!C1211="","",基本情報入力シート!C1211)</f>
        <v/>
      </c>
      <c r="C1172" s="909"/>
      <c r="D1172" s="909"/>
      <c r="E1172" s="909"/>
      <c r="F1172" s="909"/>
      <c r="G1172" s="909"/>
      <c r="H1172" s="909"/>
      <c r="I1172" s="909"/>
      <c r="J1172" s="325" t="str">
        <f>IF(基本情報入力シート!M1211="","",基本情報入力シート!M1211)</f>
        <v/>
      </c>
      <c r="K1172" s="325" t="str">
        <f>IF(基本情報入力シート!R1211="","",基本情報入力シート!R1211)</f>
        <v/>
      </c>
      <c r="L1172" s="325" t="str">
        <f>IF(基本情報入力シート!W1211="","",基本情報入力シート!W1211)</f>
        <v/>
      </c>
      <c r="M1172" s="335" t="str">
        <f>IF(基本情報入力シート!X1211="","",基本情報入力シート!X1211)</f>
        <v/>
      </c>
      <c r="N1172" s="339" t="str">
        <f>IF(基本情報入力シート!Y1211="","",基本情報入力シート!Y1211)</f>
        <v/>
      </c>
      <c r="O1172" s="44"/>
      <c r="P1172" s="1011"/>
      <c r="Q1172" s="1011"/>
      <c r="R1172" s="475" t="str">
        <f>IFERROR(IF(OR('別紙様式3-2（４・５月）'!Z1174="ベア加算",'別紙様式3-2（４・５月）'!R1174=""),"",P1172*VLOOKUP(N1172,【参考】数式用!$AD$2:$AH$37,MATCH(O1172,【参考】数式用!$K$4:$N$4,0)+1,0)),"")</f>
        <v/>
      </c>
      <c r="S1172" s="54"/>
      <c r="T1172" s="1011"/>
      <c r="U1172" s="1011"/>
      <c r="V1172" s="483" t="str">
        <f>IFERROR(IF(AND('別紙様式3-2（４・５月）'!O1174="",O1172&lt;&gt;""),P1172,P1172*VLOOKUP(AF1172,【参考】数式用4!$EY$3:$GF$106,MATCH(N1172,【参考】数式用4!$EY$2:$GF$2,0))),"")</f>
        <v/>
      </c>
      <c r="W1172" s="44"/>
      <c r="X1172" s="464"/>
      <c r="Y1172" s="992" t="str">
        <f>IFERROR(IF(OR('別紙様式3-2（４・５月）'!R1174="",'別紙様式3-2（４・５月）'!Z1174="ベア加算"),"",X1172*VLOOKUP(N1172,【参考】数式用!$AD$2:$AH$37,MATCH(W1172,【参考】数式用!$K$4:$N$4,0)+1,0)),"")</f>
        <v/>
      </c>
      <c r="Z1172" s="992"/>
      <c r="AA1172" s="54"/>
      <c r="AB1172" s="464"/>
      <c r="AC1172" s="340" t="str">
        <f>IFERROR(IF(AND('別紙様式3-2（４・５月）'!O1174="",W1172&lt;&gt;"",W1172&lt;&gt;"―"),X1172,X1172*VLOOKUP(AG1172,【参考】数式用4!$EY$3:$GF$106,MATCH(N1172,【参考】数式用4!$EY$2:$GF$2,0))),"")</f>
        <v/>
      </c>
      <c r="AD1172" s="462" t="str">
        <f t="shared" si="36"/>
        <v/>
      </c>
      <c r="AE1172" s="420" t="str">
        <f t="shared" si="37"/>
        <v/>
      </c>
      <c r="AF1172" s="333" t="str">
        <f>IF(O1172="","",'別紙様式3-2（４・５月）'!O1174&amp;'別紙様式3-2（４・５月）'!P1174&amp;'別紙様式3-2（４・５月）'!Q1174&amp;"から"&amp;O1172)</f>
        <v/>
      </c>
      <c r="AG1172" s="333" t="str">
        <f>IF(OR(W1172="",W1172="―"),"",'別紙様式3-2（４・５月）'!O1174&amp;'別紙様式3-2（４・５月）'!P1174&amp;'別紙様式3-2（４・５月）'!Q1174&amp;"から"&amp;W1172)</f>
        <v/>
      </c>
      <c r="AH1172" s="306"/>
      <c r="AI1172" s="306"/>
      <c r="AJ1172" s="306"/>
      <c r="AK1172" s="306"/>
      <c r="AL1172" s="306"/>
      <c r="AM1172" s="306"/>
      <c r="AN1172" s="306"/>
      <c r="AO1172" s="306"/>
    </row>
    <row r="1173" spans="1:41" customFormat="1" ht="25" customHeight="1">
      <c r="A1173" s="334">
        <v>1149</v>
      </c>
      <c r="B1173" s="909" t="str">
        <f>IF(基本情報入力シート!C1212="","",基本情報入力シート!C1212)</f>
        <v/>
      </c>
      <c r="C1173" s="909"/>
      <c r="D1173" s="909"/>
      <c r="E1173" s="909"/>
      <c r="F1173" s="909"/>
      <c r="G1173" s="909"/>
      <c r="H1173" s="909"/>
      <c r="I1173" s="909"/>
      <c r="J1173" s="325" t="str">
        <f>IF(基本情報入力シート!M1212="","",基本情報入力シート!M1212)</f>
        <v/>
      </c>
      <c r="K1173" s="325" t="str">
        <f>IF(基本情報入力シート!R1212="","",基本情報入力シート!R1212)</f>
        <v/>
      </c>
      <c r="L1173" s="325" t="str">
        <f>IF(基本情報入力シート!W1212="","",基本情報入力シート!W1212)</f>
        <v/>
      </c>
      <c r="M1173" s="335" t="str">
        <f>IF(基本情報入力シート!X1212="","",基本情報入力シート!X1212)</f>
        <v/>
      </c>
      <c r="N1173" s="339" t="str">
        <f>IF(基本情報入力シート!Y1212="","",基本情報入力シート!Y1212)</f>
        <v/>
      </c>
      <c r="O1173" s="44"/>
      <c r="P1173" s="1011"/>
      <c r="Q1173" s="1011"/>
      <c r="R1173" s="475" t="str">
        <f>IFERROR(IF(OR('別紙様式3-2（４・５月）'!Z1175="ベア加算",'別紙様式3-2（４・５月）'!R1175=""),"",P1173*VLOOKUP(N1173,【参考】数式用!$AD$2:$AH$37,MATCH(O1173,【参考】数式用!$K$4:$N$4,0)+1,0)),"")</f>
        <v/>
      </c>
      <c r="S1173" s="54"/>
      <c r="T1173" s="1011"/>
      <c r="U1173" s="1011"/>
      <c r="V1173" s="483" t="str">
        <f>IFERROR(IF(AND('別紙様式3-2（４・５月）'!O1175="",O1173&lt;&gt;""),P1173,P1173*VLOOKUP(AF1173,【参考】数式用4!$EY$3:$GF$106,MATCH(N1173,【参考】数式用4!$EY$2:$GF$2,0))),"")</f>
        <v/>
      </c>
      <c r="W1173" s="44"/>
      <c r="X1173" s="464"/>
      <c r="Y1173" s="992" t="str">
        <f>IFERROR(IF(OR('別紙様式3-2（４・５月）'!R1175="",'別紙様式3-2（４・５月）'!Z1175="ベア加算"),"",X1173*VLOOKUP(N1173,【参考】数式用!$AD$2:$AH$37,MATCH(W1173,【参考】数式用!$K$4:$N$4,0)+1,0)),"")</f>
        <v/>
      </c>
      <c r="Z1173" s="992"/>
      <c r="AA1173" s="54"/>
      <c r="AB1173" s="464"/>
      <c r="AC1173" s="340" t="str">
        <f>IFERROR(IF(AND('別紙様式3-2（４・５月）'!O1175="",W1173&lt;&gt;"",W1173&lt;&gt;"―"),X1173,X1173*VLOOKUP(AG1173,【参考】数式用4!$EY$3:$GF$106,MATCH(N1173,【参考】数式用4!$EY$2:$GF$2,0))),"")</f>
        <v/>
      </c>
      <c r="AD1173" s="462" t="str">
        <f t="shared" si="36"/>
        <v/>
      </c>
      <c r="AE1173" s="420" t="str">
        <f t="shared" si="37"/>
        <v/>
      </c>
      <c r="AF1173" s="333" t="str">
        <f>IF(O1173="","",'別紙様式3-2（４・５月）'!O1175&amp;'別紙様式3-2（４・５月）'!P1175&amp;'別紙様式3-2（４・５月）'!Q1175&amp;"から"&amp;O1173)</f>
        <v/>
      </c>
      <c r="AG1173" s="333" t="str">
        <f>IF(OR(W1173="",W1173="―"),"",'別紙様式3-2（４・５月）'!O1175&amp;'別紙様式3-2（４・５月）'!P1175&amp;'別紙様式3-2（４・５月）'!Q1175&amp;"から"&amp;W1173)</f>
        <v/>
      </c>
      <c r="AH1173" s="306"/>
      <c r="AI1173" s="306"/>
      <c r="AJ1173" s="306"/>
      <c r="AK1173" s="306"/>
      <c r="AL1173" s="306"/>
      <c r="AM1173" s="306"/>
      <c r="AN1173" s="306"/>
      <c r="AO1173" s="306"/>
    </row>
    <row r="1174" spans="1:41" customFormat="1" ht="25" customHeight="1">
      <c r="A1174" s="334">
        <v>1150</v>
      </c>
      <c r="B1174" s="909" t="str">
        <f>IF(基本情報入力シート!C1213="","",基本情報入力シート!C1213)</f>
        <v/>
      </c>
      <c r="C1174" s="909"/>
      <c r="D1174" s="909"/>
      <c r="E1174" s="909"/>
      <c r="F1174" s="909"/>
      <c r="G1174" s="909"/>
      <c r="H1174" s="909"/>
      <c r="I1174" s="909"/>
      <c r="J1174" s="325" t="str">
        <f>IF(基本情報入力シート!M1213="","",基本情報入力シート!M1213)</f>
        <v/>
      </c>
      <c r="K1174" s="325" t="str">
        <f>IF(基本情報入力シート!R1213="","",基本情報入力シート!R1213)</f>
        <v/>
      </c>
      <c r="L1174" s="325" t="str">
        <f>IF(基本情報入力シート!W1213="","",基本情報入力シート!W1213)</f>
        <v/>
      </c>
      <c r="M1174" s="335" t="str">
        <f>IF(基本情報入力シート!X1213="","",基本情報入力シート!X1213)</f>
        <v/>
      </c>
      <c r="N1174" s="339" t="str">
        <f>IF(基本情報入力シート!Y1213="","",基本情報入力シート!Y1213)</f>
        <v/>
      </c>
      <c r="O1174" s="44"/>
      <c r="P1174" s="1011"/>
      <c r="Q1174" s="1011"/>
      <c r="R1174" s="475" t="str">
        <f>IFERROR(IF(OR('別紙様式3-2（４・５月）'!Z1176="ベア加算",'別紙様式3-2（４・５月）'!R1176=""),"",P1174*VLOOKUP(N1174,【参考】数式用!$AD$2:$AH$37,MATCH(O1174,【参考】数式用!$K$4:$N$4,0)+1,0)),"")</f>
        <v/>
      </c>
      <c r="S1174" s="54"/>
      <c r="T1174" s="1011"/>
      <c r="U1174" s="1011"/>
      <c r="V1174" s="483" t="str">
        <f>IFERROR(IF(AND('別紙様式3-2（４・５月）'!O1176="",O1174&lt;&gt;""),P1174,P1174*VLOOKUP(AF1174,【参考】数式用4!$EY$3:$GF$106,MATCH(N1174,【参考】数式用4!$EY$2:$GF$2,0))),"")</f>
        <v/>
      </c>
      <c r="W1174" s="44"/>
      <c r="X1174" s="464"/>
      <c r="Y1174" s="992" t="str">
        <f>IFERROR(IF(OR('別紙様式3-2（４・５月）'!R1176="",'別紙様式3-2（４・５月）'!Z1176="ベア加算"),"",X1174*VLOOKUP(N1174,【参考】数式用!$AD$2:$AH$37,MATCH(W1174,【参考】数式用!$K$4:$N$4,0)+1,0)),"")</f>
        <v/>
      </c>
      <c r="Z1174" s="992"/>
      <c r="AA1174" s="54"/>
      <c r="AB1174" s="464"/>
      <c r="AC1174" s="340" t="str">
        <f>IFERROR(IF(AND('別紙様式3-2（４・５月）'!O1176="",W1174&lt;&gt;"",W1174&lt;&gt;"―"),X1174,X1174*VLOOKUP(AG1174,【参考】数式用4!$EY$3:$GF$106,MATCH(N1174,【参考】数式用4!$EY$2:$GF$2,0))),"")</f>
        <v/>
      </c>
      <c r="AD1174" s="462" t="str">
        <f t="shared" si="36"/>
        <v/>
      </c>
      <c r="AE1174" s="420" t="str">
        <f t="shared" si="37"/>
        <v/>
      </c>
      <c r="AF1174" s="333" t="str">
        <f>IF(O1174="","",'別紙様式3-2（４・５月）'!O1176&amp;'別紙様式3-2（４・５月）'!P1176&amp;'別紙様式3-2（４・５月）'!Q1176&amp;"から"&amp;O1174)</f>
        <v/>
      </c>
      <c r="AG1174" s="333" t="str">
        <f>IF(OR(W1174="",W1174="―"),"",'別紙様式3-2（４・５月）'!O1176&amp;'別紙様式3-2（４・５月）'!P1176&amp;'別紙様式3-2（４・５月）'!Q1176&amp;"から"&amp;W1174)</f>
        <v/>
      </c>
      <c r="AH1174" s="306"/>
      <c r="AI1174" s="306"/>
      <c r="AJ1174" s="306"/>
      <c r="AK1174" s="306"/>
      <c r="AL1174" s="306"/>
      <c r="AM1174" s="306"/>
      <c r="AN1174" s="306"/>
      <c r="AO1174" s="306"/>
    </row>
    <row r="1175" spans="1:41" customFormat="1" ht="25" customHeight="1">
      <c r="A1175" s="334">
        <v>1151</v>
      </c>
      <c r="B1175" s="909" t="str">
        <f>IF(基本情報入力シート!C1214="","",基本情報入力シート!C1214)</f>
        <v/>
      </c>
      <c r="C1175" s="909"/>
      <c r="D1175" s="909"/>
      <c r="E1175" s="909"/>
      <c r="F1175" s="909"/>
      <c r="G1175" s="909"/>
      <c r="H1175" s="909"/>
      <c r="I1175" s="909"/>
      <c r="J1175" s="325" t="str">
        <f>IF(基本情報入力シート!M1214="","",基本情報入力シート!M1214)</f>
        <v/>
      </c>
      <c r="K1175" s="325" t="str">
        <f>IF(基本情報入力シート!R1214="","",基本情報入力シート!R1214)</f>
        <v/>
      </c>
      <c r="L1175" s="325" t="str">
        <f>IF(基本情報入力シート!W1214="","",基本情報入力シート!W1214)</f>
        <v/>
      </c>
      <c r="M1175" s="335" t="str">
        <f>IF(基本情報入力シート!X1214="","",基本情報入力シート!X1214)</f>
        <v/>
      </c>
      <c r="N1175" s="339" t="str">
        <f>IF(基本情報入力シート!Y1214="","",基本情報入力シート!Y1214)</f>
        <v/>
      </c>
      <c r="O1175" s="44"/>
      <c r="P1175" s="1011"/>
      <c r="Q1175" s="1011"/>
      <c r="R1175" s="475" t="str">
        <f>IFERROR(IF(OR('別紙様式3-2（４・５月）'!Z1177="ベア加算",'別紙様式3-2（４・５月）'!R1177=""),"",P1175*VLOOKUP(N1175,【参考】数式用!$AD$2:$AH$37,MATCH(O1175,【参考】数式用!$K$4:$N$4,0)+1,0)),"")</f>
        <v/>
      </c>
      <c r="S1175" s="54"/>
      <c r="T1175" s="1011"/>
      <c r="U1175" s="1011"/>
      <c r="V1175" s="483" t="str">
        <f>IFERROR(IF(AND('別紙様式3-2（４・５月）'!O1177="",O1175&lt;&gt;""),P1175,P1175*VLOOKUP(AF1175,【参考】数式用4!$EY$3:$GF$106,MATCH(N1175,【参考】数式用4!$EY$2:$GF$2,0))),"")</f>
        <v/>
      </c>
      <c r="W1175" s="44"/>
      <c r="X1175" s="464"/>
      <c r="Y1175" s="992" t="str">
        <f>IFERROR(IF(OR('別紙様式3-2（４・５月）'!R1177="",'別紙様式3-2（４・５月）'!Z1177="ベア加算"),"",X1175*VLOOKUP(N1175,【参考】数式用!$AD$2:$AH$37,MATCH(W1175,【参考】数式用!$K$4:$N$4,0)+1,0)),"")</f>
        <v/>
      </c>
      <c r="Z1175" s="992"/>
      <c r="AA1175" s="54"/>
      <c r="AB1175" s="464"/>
      <c r="AC1175" s="340" t="str">
        <f>IFERROR(IF(AND('別紙様式3-2（４・５月）'!O1177="",W1175&lt;&gt;"",W1175&lt;&gt;"―"),X1175,X1175*VLOOKUP(AG1175,【参考】数式用4!$EY$3:$GF$106,MATCH(N1175,【参考】数式用4!$EY$2:$GF$2,0))),"")</f>
        <v/>
      </c>
      <c r="AD1175" s="462" t="str">
        <f t="shared" si="36"/>
        <v/>
      </c>
      <c r="AE1175" s="420" t="str">
        <f t="shared" si="37"/>
        <v/>
      </c>
      <c r="AF1175" s="333" t="str">
        <f>IF(O1175="","",'別紙様式3-2（４・５月）'!O1177&amp;'別紙様式3-2（４・５月）'!P1177&amp;'別紙様式3-2（４・５月）'!Q1177&amp;"から"&amp;O1175)</f>
        <v/>
      </c>
      <c r="AG1175" s="333" t="str">
        <f>IF(OR(W1175="",W1175="―"),"",'別紙様式3-2（４・５月）'!O1177&amp;'別紙様式3-2（４・５月）'!P1177&amp;'別紙様式3-2（４・５月）'!Q1177&amp;"から"&amp;W1175)</f>
        <v/>
      </c>
      <c r="AH1175" s="306"/>
      <c r="AI1175" s="306"/>
      <c r="AJ1175" s="306"/>
      <c r="AK1175" s="306"/>
      <c r="AL1175" s="306"/>
      <c r="AM1175" s="306"/>
      <c r="AN1175" s="306"/>
      <c r="AO1175" s="306"/>
    </row>
    <row r="1176" spans="1:41" customFormat="1" ht="25" customHeight="1">
      <c r="A1176" s="334">
        <v>1152</v>
      </c>
      <c r="B1176" s="909" t="str">
        <f>IF(基本情報入力シート!C1215="","",基本情報入力シート!C1215)</f>
        <v/>
      </c>
      <c r="C1176" s="909"/>
      <c r="D1176" s="909"/>
      <c r="E1176" s="909"/>
      <c r="F1176" s="909"/>
      <c r="G1176" s="909"/>
      <c r="H1176" s="909"/>
      <c r="I1176" s="909"/>
      <c r="J1176" s="325" t="str">
        <f>IF(基本情報入力シート!M1215="","",基本情報入力シート!M1215)</f>
        <v/>
      </c>
      <c r="K1176" s="325" t="str">
        <f>IF(基本情報入力シート!R1215="","",基本情報入力シート!R1215)</f>
        <v/>
      </c>
      <c r="L1176" s="325" t="str">
        <f>IF(基本情報入力シート!W1215="","",基本情報入力シート!W1215)</f>
        <v/>
      </c>
      <c r="M1176" s="335" t="str">
        <f>IF(基本情報入力シート!X1215="","",基本情報入力シート!X1215)</f>
        <v/>
      </c>
      <c r="N1176" s="339" t="str">
        <f>IF(基本情報入力シート!Y1215="","",基本情報入力シート!Y1215)</f>
        <v/>
      </c>
      <c r="O1176" s="44"/>
      <c r="P1176" s="1011"/>
      <c r="Q1176" s="1011"/>
      <c r="R1176" s="475" t="str">
        <f>IFERROR(IF(OR('別紙様式3-2（４・５月）'!Z1178="ベア加算",'別紙様式3-2（４・５月）'!R1178=""),"",P1176*VLOOKUP(N1176,【参考】数式用!$AD$2:$AH$37,MATCH(O1176,【参考】数式用!$K$4:$N$4,0)+1,0)),"")</f>
        <v/>
      </c>
      <c r="S1176" s="54"/>
      <c r="T1176" s="1011"/>
      <c r="U1176" s="1011"/>
      <c r="V1176" s="483" t="str">
        <f>IFERROR(IF(AND('別紙様式3-2（４・５月）'!O1178="",O1176&lt;&gt;""),P1176,P1176*VLOOKUP(AF1176,【参考】数式用4!$EY$3:$GF$106,MATCH(N1176,【参考】数式用4!$EY$2:$GF$2,0))),"")</f>
        <v/>
      </c>
      <c r="W1176" s="44"/>
      <c r="X1176" s="464"/>
      <c r="Y1176" s="992" t="str">
        <f>IFERROR(IF(OR('別紙様式3-2（４・５月）'!R1178="",'別紙様式3-2（４・５月）'!Z1178="ベア加算"),"",X1176*VLOOKUP(N1176,【参考】数式用!$AD$2:$AH$37,MATCH(W1176,【参考】数式用!$K$4:$N$4,0)+1,0)),"")</f>
        <v/>
      </c>
      <c r="Z1176" s="992"/>
      <c r="AA1176" s="54"/>
      <c r="AB1176" s="464"/>
      <c r="AC1176" s="340" t="str">
        <f>IFERROR(IF(AND('別紙様式3-2（４・５月）'!O1178="",W1176&lt;&gt;"",W1176&lt;&gt;"―"),X1176,X1176*VLOOKUP(AG1176,【参考】数式用4!$EY$3:$GF$106,MATCH(N1176,【参考】数式用4!$EY$2:$GF$2,0))),"")</f>
        <v/>
      </c>
      <c r="AD1176" s="462" t="str">
        <f t="shared" si="36"/>
        <v/>
      </c>
      <c r="AE1176" s="420" t="str">
        <f t="shared" si="37"/>
        <v/>
      </c>
      <c r="AF1176" s="333" t="str">
        <f>IF(O1176="","",'別紙様式3-2（４・５月）'!O1178&amp;'別紙様式3-2（４・５月）'!P1178&amp;'別紙様式3-2（４・５月）'!Q1178&amp;"から"&amp;O1176)</f>
        <v/>
      </c>
      <c r="AG1176" s="333" t="str">
        <f>IF(OR(W1176="",W1176="―"),"",'別紙様式3-2（４・５月）'!O1178&amp;'別紙様式3-2（４・５月）'!P1178&amp;'別紙様式3-2（４・５月）'!Q1178&amp;"から"&amp;W1176)</f>
        <v/>
      </c>
      <c r="AH1176" s="306"/>
      <c r="AI1176" s="306"/>
      <c r="AJ1176" s="306"/>
      <c r="AK1176" s="306"/>
      <c r="AL1176" s="306"/>
      <c r="AM1176" s="306"/>
      <c r="AN1176" s="306"/>
      <c r="AO1176" s="306"/>
    </row>
    <row r="1177" spans="1:41" customFormat="1" ht="25" customHeight="1">
      <c r="A1177" s="334">
        <v>1153</v>
      </c>
      <c r="B1177" s="909" t="str">
        <f>IF(基本情報入力シート!C1216="","",基本情報入力シート!C1216)</f>
        <v/>
      </c>
      <c r="C1177" s="909"/>
      <c r="D1177" s="909"/>
      <c r="E1177" s="909"/>
      <c r="F1177" s="909"/>
      <c r="G1177" s="909"/>
      <c r="H1177" s="909"/>
      <c r="I1177" s="909"/>
      <c r="J1177" s="325" t="str">
        <f>IF(基本情報入力シート!M1216="","",基本情報入力シート!M1216)</f>
        <v/>
      </c>
      <c r="K1177" s="325" t="str">
        <f>IF(基本情報入力シート!R1216="","",基本情報入力シート!R1216)</f>
        <v/>
      </c>
      <c r="L1177" s="325" t="str">
        <f>IF(基本情報入力シート!W1216="","",基本情報入力シート!W1216)</f>
        <v/>
      </c>
      <c r="M1177" s="335" t="str">
        <f>IF(基本情報入力シート!X1216="","",基本情報入力シート!X1216)</f>
        <v/>
      </c>
      <c r="N1177" s="339" t="str">
        <f>IF(基本情報入力シート!Y1216="","",基本情報入力シート!Y1216)</f>
        <v/>
      </c>
      <c r="O1177" s="44"/>
      <c r="P1177" s="1011"/>
      <c r="Q1177" s="1011"/>
      <c r="R1177" s="475" t="str">
        <f>IFERROR(IF(OR('別紙様式3-2（４・５月）'!Z1179="ベア加算",'別紙様式3-2（４・５月）'!R1179=""),"",P1177*VLOOKUP(N1177,【参考】数式用!$AD$2:$AH$37,MATCH(O1177,【参考】数式用!$K$4:$N$4,0)+1,0)),"")</f>
        <v/>
      </c>
      <c r="S1177" s="54"/>
      <c r="T1177" s="1011"/>
      <c r="U1177" s="1011"/>
      <c r="V1177" s="483" t="str">
        <f>IFERROR(IF(AND('別紙様式3-2（４・５月）'!O1179="",O1177&lt;&gt;""),P1177,P1177*VLOOKUP(AF1177,【参考】数式用4!$EY$3:$GF$106,MATCH(N1177,【参考】数式用4!$EY$2:$GF$2,0))),"")</f>
        <v/>
      </c>
      <c r="W1177" s="44"/>
      <c r="X1177" s="464"/>
      <c r="Y1177" s="992" t="str">
        <f>IFERROR(IF(OR('別紙様式3-2（４・５月）'!R1179="",'別紙様式3-2（４・５月）'!Z1179="ベア加算"),"",X1177*VLOOKUP(N1177,【参考】数式用!$AD$2:$AH$37,MATCH(W1177,【参考】数式用!$K$4:$N$4,0)+1,0)),"")</f>
        <v/>
      </c>
      <c r="Z1177" s="992"/>
      <c r="AA1177" s="54"/>
      <c r="AB1177" s="464"/>
      <c r="AC1177" s="340" t="str">
        <f>IFERROR(IF(AND('別紙様式3-2（４・５月）'!O1179="",W1177&lt;&gt;"",W1177&lt;&gt;"―"),X1177,X1177*VLOOKUP(AG1177,【参考】数式用4!$EY$3:$GF$106,MATCH(N1177,【参考】数式用4!$EY$2:$GF$2,0))),"")</f>
        <v/>
      </c>
      <c r="AD1177" s="462" t="str">
        <f t="shared" si="36"/>
        <v/>
      </c>
      <c r="AE1177" s="420" t="str">
        <f t="shared" si="37"/>
        <v/>
      </c>
      <c r="AF1177" s="333" t="str">
        <f>IF(O1177="","",'別紙様式3-2（４・５月）'!O1179&amp;'別紙様式3-2（４・５月）'!P1179&amp;'別紙様式3-2（４・５月）'!Q1179&amp;"から"&amp;O1177)</f>
        <v/>
      </c>
      <c r="AG1177" s="333" t="str">
        <f>IF(OR(W1177="",W1177="―"),"",'別紙様式3-2（４・５月）'!O1179&amp;'別紙様式3-2（４・５月）'!P1179&amp;'別紙様式3-2（４・５月）'!Q1179&amp;"から"&amp;W1177)</f>
        <v/>
      </c>
      <c r="AH1177" s="306"/>
      <c r="AI1177" s="306"/>
      <c r="AJ1177" s="306"/>
      <c r="AK1177" s="306"/>
      <c r="AL1177" s="306"/>
      <c r="AM1177" s="306"/>
      <c r="AN1177" s="306"/>
      <c r="AO1177" s="306"/>
    </row>
    <row r="1178" spans="1:41" customFormat="1" ht="25" customHeight="1">
      <c r="A1178" s="334">
        <v>1154</v>
      </c>
      <c r="B1178" s="909" t="str">
        <f>IF(基本情報入力シート!C1217="","",基本情報入力シート!C1217)</f>
        <v/>
      </c>
      <c r="C1178" s="909"/>
      <c r="D1178" s="909"/>
      <c r="E1178" s="909"/>
      <c r="F1178" s="909"/>
      <c r="G1178" s="909"/>
      <c r="H1178" s="909"/>
      <c r="I1178" s="909"/>
      <c r="J1178" s="325" t="str">
        <f>IF(基本情報入力シート!M1217="","",基本情報入力シート!M1217)</f>
        <v/>
      </c>
      <c r="K1178" s="325" t="str">
        <f>IF(基本情報入力シート!R1217="","",基本情報入力シート!R1217)</f>
        <v/>
      </c>
      <c r="L1178" s="325" t="str">
        <f>IF(基本情報入力シート!W1217="","",基本情報入力シート!W1217)</f>
        <v/>
      </c>
      <c r="M1178" s="335" t="str">
        <f>IF(基本情報入力シート!X1217="","",基本情報入力シート!X1217)</f>
        <v/>
      </c>
      <c r="N1178" s="339" t="str">
        <f>IF(基本情報入力シート!Y1217="","",基本情報入力シート!Y1217)</f>
        <v/>
      </c>
      <c r="O1178" s="44"/>
      <c r="P1178" s="1011"/>
      <c r="Q1178" s="1011"/>
      <c r="R1178" s="475" t="str">
        <f>IFERROR(IF(OR('別紙様式3-2（４・５月）'!Z1180="ベア加算",'別紙様式3-2（４・５月）'!R1180=""),"",P1178*VLOOKUP(N1178,【参考】数式用!$AD$2:$AH$37,MATCH(O1178,【参考】数式用!$K$4:$N$4,0)+1,0)),"")</f>
        <v/>
      </c>
      <c r="S1178" s="54"/>
      <c r="T1178" s="1011"/>
      <c r="U1178" s="1011"/>
      <c r="V1178" s="483" t="str">
        <f>IFERROR(IF(AND('別紙様式3-2（４・５月）'!O1180="",O1178&lt;&gt;""),P1178,P1178*VLOOKUP(AF1178,【参考】数式用4!$EY$3:$GF$106,MATCH(N1178,【参考】数式用4!$EY$2:$GF$2,0))),"")</f>
        <v/>
      </c>
      <c r="W1178" s="44"/>
      <c r="X1178" s="464"/>
      <c r="Y1178" s="992" t="str">
        <f>IFERROR(IF(OR('別紙様式3-2（４・５月）'!R1180="",'別紙様式3-2（４・５月）'!Z1180="ベア加算"),"",X1178*VLOOKUP(N1178,【参考】数式用!$AD$2:$AH$37,MATCH(W1178,【参考】数式用!$K$4:$N$4,0)+1,0)),"")</f>
        <v/>
      </c>
      <c r="Z1178" s="992"/>
      <c r="AA1178" s="54"/>
      <c r="AB1178" s="464"/>
      <c r="AC1178" s="340" t="str">
        <f>IFERROR(IF(AND('別紙様式3-2（４・５月）'!O1180="",W1178&lt;&gt;"",W1178&lt;&gt;"―"),X1178,X1178*VLOOKUP(AG1178,【参考】数式用4!$EY$3:$GF$106,MATCH(N1178,【参考】数式用4!$EY$2:$GF$2,0))),"")</f>
        <v/>
      </c>
      <c r="AD1178" s="462" t="str">
        <f t="shared" si="36"/>
        <v/>
      </c>
      <c r="AE1178" s="420" t="str">
        <f t="shared" si="37"/>
        <v/>
      </c>
      <c r="AF1178" s="333" t="str">
        <f>IF(O1178="","",'別紙様式3-2（４・５月）'!O1180&amp;'別紙様式3-2（４・５月）'!P1180&amp;'別紙様式3-2（４・５月）'!Q1180&amp;"から"&amp;O1178)</f>
        <v/>
      </c>
      <c r="AG1178" s="333" t="str">
        <f>IF(OR(W1178="",W1178="―"),"",'別紙様式3-2（４・５月）'!O1180&amp;'別紙様式3-2（４・５月）'!P1180&amp;'別紙様式3-2（４・５月）'!Q1180&amp;"から"&amp;W1178)</f>
        <v/>
      </c>
      <c r="AH1178" s="306"/>
      <c r="AI1178" s="306"/>
      <c r="AJ1178" s="306"/>
      <c r="AK1178" s="306"/>
      <c r="AL1178" s="306"/>
      <c r="AM1178" s="306"/>
      <c r="AN1178" s="306"/>
      <c r="AO1178" s="306"/>
    </row>
    <row r="1179" spans="1:41" customFormat="1" ht="25" customHeight="1">
      <c r="A1179" s="334">
        <v>1155</v>
      </c>
      <c r="B1179" s="909" t="str">
        <f>IF(基本情報入力シート!C1218="","",基本情報入力シート!C1218)</f>
        <v/>
      </c>
      <c r="C1179" s="909"/>
      <c r="D1179" s="909"/>
      <c r="E1179" s="909"/>
      <c r="F1179" s="909"/>
      <c r="G1179" s="909"/>
      <c r="H1179" s="909"/>
      <c r="I1179" s="909"/>
      <c r="J1179" s="325" t="str">
        <f>IF(基本情報入力シート!M1218="","",基本情報入力シート!M1218)</f>
        <v/>
      </c>
      <c r="K1179" s="325" t="str">
        <f>IF(基本情報入力シート!R1218="","",基本情報入力シート!R1218)</f>
        <v/>
      </c>
      <c r="L1179" s="325" t="str">
        <f>IF(基本情報入力シート!W1218="","",基本情報入力シート!W1218)</f>
        <v/>
      </c>
      <c r="M1179" s="335" t="str">
        <f>IF(基本情報入力シート!X1218="","",基本情報入力シート!X1218)</f>
        <v/>
      </c>
      <c r="N1179" s="339" t="str">
        <f>IF(基本情報入力シート!Y1218="","",基本情報入力シート!Y1218)</f>
        <v/>
      </c>
      <c r="O1179" s="44"/>
      <c r="P1179" s="1011"/>
      <c r="Q1179" s="1011"/>
      <c r="R1179" s="475" t="str">
        <f>IFERROR(IF(OR('別紙様式3-2（４・５月）'!Z1181="ベア加算",'別紙様式3-2（４・５月）'!R1181=""),"",P1179*VLOOKUP(N1179,【参考】数式用!$AD$2:$AH$37,MATCH(O1179,【参考】数式用!$K$4:$N$4,0)+1,0)),"")</f>
        <v/>
      </c>
      <c r="S1179" s="54"/>
      <c r="T1179" s="1011"/>
      <c r="U1179" s="1011"/>
      <c r="V1179" s="483" t="str">
        <f>IFERROR(IF(AND('別紙様式3-2（４・５月）'!O1181="",O1179&lt;&gt;""),P1179,P1179*VLOOKUP(AF1179,【参考】数式用4!$EY$3:$GF$106,MATCH(N1179,【参考】数式用4!$EY$2:$GF$2,0))),"")</f>
        <v/>
      </c>
      <c r="W1179" s="44"/>
      <c r="X1179" s="464"/>
      <c r="Y1179" s="992" t="str">
        <f>IFERROR(IF(OR('別紙様式3-2（４・５月）'!R1181="",'別紙様式3-2（４・５月）'!Z1181="ベア加算"),"",X1179*VLOOKUP(N1179,【参考】数式用!$AD$2:$AH$37,MATCH(W1179,【参考】数式用!$K$4:$N$4,0)+1,0)),"")</f>
        <v/>
      </c>
      <c r="Z1179" s="992"/>
      <c r="AA1179" s="54"/>
      <c r="AB1179" s="464"/>
      <c r="AC1179" s="340" t="str">
        <f>IFERROR(IF(AND('別紙様式3-2（４・５月）'!O1181="",W1179&lt;&gt;"",W1179&lt;&gt;"―"),X1179,X1179*VLOOKUP(AG1179,【参考】数式用4!$EY$3:$GF$106,MATCH(N1179,【参考】数式用4!$EY$2:$GF$2,0))),"")</f>
        <v/>
      </c>
      <c r="AD1179" s="462" t="str">
        <f t="shared" si="36"/>
        <v/>
      </c>
      <c r="AE1179" s="420" t="str">
        <f t="shared" si="37"/>
        <v/>
      </c>
      <c r="AF1179" s="333" t="str">
        <f>IF(O1179="","",'別紙様式3-2（４・５月）'!O1181&amp;'別紙様式3-2（４・５月）'!P1181&amp;'別紙様式3-2（４・５月）'!Q1181&amp;"から"&amp;O1179)</f>
        <v/>
      </c>
      <c r="AG1179" s="333" t="str">
        <f>IF(OR(W1179="",W1179="―"),"",'別紙様式3-2（４・５月）'!O1181&amp;'別紙様式3-2（４・５月）'!P1181&amp;'別紙様式3-2（４・５月）'!Q1181&amp;"から"&amp;W1179)</f>
        <v/>
      </c>
      <c r="AH1179" s="306"/>
      <c r="AI1179" s="306"/>
      <c r="AJ1179" s="306"/>
      <c r="AK1179" s="306"/>
      <c r="AL1179" s="306"/>
      <c r="AM1179" s="306"/>
      <c r="AN1179" s="306"/>
      <c r="AO1179" s="306"/>
    </row>
    <row r="1180" spans="1:41" customFormat="1" ht="25" customHeight="1">
      <c r="A1180" s="334">
        <v>1156</v>
      </c>
      <c r="B1180" s="909" t="str">
        <f>IF(基本情報入力シート!C1219="","",基本情報入力シート!C1219)</f>
        <v/>
      </c>
      <c r="C1180" s="909"/>
      <c r="D1180" s="909"/>
      <c r="E1180" s="909"/>
      <c r="F1180" s="909"/>
      <c r="G1180" s="909"/>
      <c r="H1180" s="909"/>
      <c r="I1180" s="909"/>
      <c r="J1180" s="325" t="str">
        <f>IF(基本情報入力シート!M1219="","",基本情報入力シート!M1219)</f>
        <v/>
      </c>
      <c r="K1180" s="325" t="str">
        <f>IF(基本情報入力シート!R1219="","",基本情報入力シート!R1219)</f>
        <v/>
      </c>
      <c r="L1180" s="325" t="str">
        <f>IF(基本情報入力シート!W1219="","",基本情報入力シート!W1219)</f>
        <v/>
      </c>
      <c r="M1180" s="335" t="str">
        <f>IF(基本情報入力シート!X1219="","",基本情報入力シート!X1219)</f>
        <v/>
      </c>
      <c r="N1180" s="339" t="str">
        <f>IF(基本情報入力シート!Y1219="","",基本情報入力シート!Y1219)</f>
        <v/>
      </c>
      <c r="O1180" s="44"/>
      <c r="P1180" s="1011"/>
      <c r="Q1180" s="1011"/>
      <c r="R1180" s="475" t="str">
        <f>IFERROR(IF(OR('別紙様式3-2（４・５月）'!Z1182="ベア加算",'別紙様式3-2（４・５月）'!R1182=""),"",P1180*VLOOKUP(N1180,【参考】数式用!$AD$2:$AH$37,MATCH(O1180,【参考】数式用!$K$4:$N$4,0)+1,0)),"")</f>
        <v/>
      </c>
      <c r="S1180" s="54"/>
      <c r="T1180" s="1011"/>
      <c r="U1180" s="1011"/>
      <c r="V1180" s="483" t="str">
        <f>IFERROR(IF(AND('別紙様式3-2（４・５月）'!O1182="",O1180&lt;&gt;""),P1180,P1180*VLOOKUP(AF1180,【参考】数式用4!$EY$3:$GF$106,MATCH(N1180,【参考】数式用4!$EY$2:$GF$2,0))),"")</f>
        <v/>
      </c>
      <c r="W1180" s="44"/>
      <c r="X1180" s="464"/>
      <c r="Y1180" s="992" t="str">
        <f>IFERROR(IF(OR('別紙様式3-2（４・５月）'!R1182="",'別紙様式3-2（４・５月）'!Z1182="ベア加算"),"",X1180*VLOOKUP(N1180,【参考】数式用!$AD$2:$AH$37,MATCH(W1180,【参考】数式用!$K$4:$N$4,0)+1,0)),"")</f>
        <v/>
      </c>
      <c r="Z1180" s="992"/>
      <c r="AA1180" s="54"/>
      <c r="AB1180" s="464"/>
      <c r="AC1180" s="340" t="str">
        <f>IFERROR(IF(AND('別紙様式3-2（４・５月）'!O1182="",W1180&lt;&gt;"",W1180&lt;&gt;"―"),X1180,X1180*VLOOKUP(AG1180,【参考】数式用4!$EY$3:$GF$106,MATCH(N1180,【参考】数式用4!$EY$2:$GF$2,0))),"")</f>
        <v/>
      </c>
      <c r="AD1180" s="462" t="str">
        <f t="shared" si="36"/>
        <v/>
      </c>
      <c r="AE1180" s="420" t="str">
        <f t="shared" si="37"/>
        <v/>
      </c>
      <c r="AF1180" s="333" t="str">
        <f>IF(O1180="","",'別紙様式3-2（４・５月）'!O1182&amp;'別紙様式3-2（４・５月）'!P1182&amp;'別紙様式3-2（４・５月）'!Q1182&amp;"から"&amp;O1180)</f>
        <v/>
      </c>
      <c r="AG1180" s="333" t="str">
        <f>IF(OR(W1180="",W1180="―"),"",'別紙様式3-2（４・５月）'!O1182&amp;'別紙様式3-2（４・５月）'!P1182&amp;'別紙様式3-2（４・５月）'!Q1182&amp;"から"&amp;W1180)</f>
        <v/>
      </c>
      <c r="AH1180" s="306"/>
      <c r="AI1180" s="306"/>
      <c r="AJ1180" s="306"/>
      <c r="AK1180" s="306"/>
      <c r="AL1180" s="306"/>
      <c r="AM1180" s="306"/>
      <c r="AN1180" s="306"/>
      <c r="AO1180" s="306"/>
    </row>
    <row r="1181" spans="1:41" customFormat="1" ht="25" customHeight="1">
      <c r="A1181" s="334">
        <v>1157</v>
      </c>
      <c r="B1181" s="909" t="str">
        <f>IF(基本情報入力シート!C1220="","",基本情報入力シート!C1220)</f>
        <v/>
      </c>
      <c r="C1181" s="909"/>
      <c r="D1181" s="909"/>
      <c r="E1181" s="909"/>
      <c r="F1181" s="909"/>
      <c r="G1181" s="909"/>
      <c r="H1181" s="909"/>
      <c r="I1181" s="909"/>
      <c r="J1181" s="325" t="str">
        <f>IF(基本情報入力シート!M1220="","",基本情報入力シート!M1220)</f>
        <v/>
      </c>
      <c r="K1181" s="325" t="str">
        <f>IF(基本情報入力シート!R1220="","",基本情報入力シート!R1220)</f>
        <v/>
      </c>
      <c r="L1181" s="325" t="str">
        <f>IF(基本情報入力シート!W1220="","",基本情報入力シート!W1220)</f>
        <v/>
      </c>
      <c r="M1181" s="335" t="str">
        <f>IF(基本情報入力シート!X1220="","",基本情報入力シート!X1220)</f>
        <v/>
      </c>
      <c r="N1181" s="339" t="str">
        <f>IF(基本情報入力シート!Y1220="","",基本情報入力シート!Y1220)</f>
        <v/>
      </c>
      <c r="O1181" s="44"/>
      <c r="P1181" s="1011"/>
      <c r="Q1181" s="1011"/>
      <c r="R1181" s="475" t="str">
        <f>IFERROR(IF(OR('別紙様式3-2（４・５月）'!Z1183="ベア加算",'別紙様式3-2（４・５月）'!R1183=""),"",P1181*VLOOKUP(N1181,【参考】数式用!$AD$2:$AH$37,MATCH(O1181,【参考】数式用!$K$4:$N$4,0)+1,0)),"")</f>
        <v/>
      </c>
      <c r="S1181" s="54"/>
      <c r="T1181" s="1011"/>
      <c r="U1181" s="1011"/>
      <c r="V1181" s="483" t="str">
        <f>IFERROR(IF(AND('別紙様式3-2（４・５月）'!O1183="",O1181&lt;&gt;""),P1181,P1181*VLOOKUP(AF1181,【参考】数式用4!$EY$3:$GF$106,MATCH(N1181,【参考】数式用4!$EY$2:$GF$2,0))),"")</f>
        <v/>
      </c>
      <c r="W1181" s="44"/>
      <c r="X1181" s="464"/>
      <c r="Y1181" s="992" t="str">
        <f>IFERROR(IF(OR('別紙様式3-2（４・５月）'!R1183="",'別紙様式3-2（４・５月）'!Z1183="ベア加算"),"",X1181*VLOOKUP(N1181,【参考】数式用!$AD$2:$AH$37,MATCH(W1181,【参考】数式用!$K$4:$N$4,0)+1,0)),"")</f>
        <v/>
      </c>
      <c r="Z1181" s="992"/>
      <c r="AA1181" s="54"/>
      <c r="AB1181" s="464"/>
      <c r="AC1181" s="340" t="str">
        <f>IFERROR(IF(AND('別紙様式3-2（４・５月）'!O1183="",W1181&lt;&gt;"",W1181&lt;&gt;"―"),X1181,X1181*VLOOKUP(AG1181,【参考】数式用4!$EY$3:$GF$106,MATCH(N1181,【参考】数式用4!$EY$2:$GF$2,0))),"")</f>
        <v/>
      </c>
      <c r="AD1181" s="462" t="str">
        <f t="shared" si="36"/>
        <v/>
      </c>
      <c r="AE1181" s="420" t="str">
        <f t="shared" si="37"/>
        <v/>
      </c>
      <c r="AF1181" s="333" t="str">
        <f>IF(O1181="","",'別紙様式3-2（４・５月）'!O1183&amp;'別紙様式3-2（４・５月）'!P1183&amp;'別紙様式3-2（４・５月）'!Q1183&amp;"から"&amp;O1181)</f>
        <v/>
      </c>
      <c r="AG1181" s="333" t="str">
        <f>IF(OR(W1181="",W1181="―"),"",'別紙様式3-2（４・５月）'!O1183&amp;'別紙様式3-2（４・５月）'!P1183&amp;'別紙様式3-2（４・５月）'!Q1183&amp;"から"&amp;W1181)</f>
        <v/>
      </c>
      <c r="AH1181" s="306"/>
      <c r="AI1181" s="306"/>
      <c r="AJ1181" s="306"/>
      <c r="AK1181" s="306"/>
      <c r="AL1181" s="306"/>
      <c r="AM1181" s="306"/>
      <c r="AN1181" s="306"/>
      <c r="AO1181" s="306"/>
    </row>
    <row r="1182" spans="1:41" customFormat="1" ht="25" customHeight="1">
      <c r="A1182" s="334">
        <v>1158</v>
      </c>
      <c r="B1182" s="909" t="str">
        <f>IF(基本情報入力シート!C1221="","",基本情報入力シート!C1221)</f>
        <v/>
      </c>
      <c r="C1182" s="909"/>
      <c r="D1182" s="909"/>
      <c r="E1182" s="909"/>
      <c r="F1182" s="909"/>
      <c r="G1182" s="909"/>
      <c r="H1182" s="909"/>
      <c r="I1182" s="909"/>
      <c r="J1182" s="325" t="str">
        <f>IF(基本情報入力シート!M1221="","",基本情報入力シート!M1221)</f>
        <v/>
      </c>
      <c r="K1182" s="325" t="str">
        <f>IF(基本情報入力シート!R1221="","",基本情報入力シート!R1221)</f>
        <v/>
      </c>
      <c r="L1182" s="325" t="str">
        <f>IF(基本情報入力シート!W1221="","",基本情報入力シート!W1221)</f>
        <v/>
      </c>
      <c r="M1182" s="335" t="str">
        <f>IF(基本情報入力シート!X1221="","",基本情報入力シート!X1221)</f>
        <v/>
      </c>
      <c r="N1182" s="339" t="str">
        <f>IF(基本情報入力シート!Y1221="","",基本情報入力シート!Y1221)</f>
        <v/>
      </c>
      <c r="O1182" s="44"/>
      <c r="P1182" s="1011"/>
      <c r="Q1182" s="1011"/>
      <c r="R1182" s="475" t="str">
        <f>IFERROR(IF(OR('別紙様式3-2（４・５月）'!Z1184="ベア加算",'別紙様式3-2（４・５月）'!R1184=""),"",P1182*VLOOKUP(N1182,【参考】数式用!$AD$2:$AH$37,MATCH(O1182,【参考】数式用!$K$4:$N$4,0)+1,0)),"")</f>
        <v/>
      </c>
      <c r="S1182" s="54"/>
      <c r="T1182" s="1011"/>
      <c r="U1182" s="1011"/>
      <c r="V1182" s="483" t="str">
        <f>IFERROR(IF(AND('別紙様式3-2（４・５月）'!O1184="",O1182&lt;&gt;""),P1182,P1182*VLOOKUP(AF1182,【参考】数式用4!$EY$3:$GF$106,MATCH(N1182,【参考】数式用4!$EY$2:$GF$2,0))),"")</f>
        <v/>
      </c>
      <c r="W1182" s="44"/>
      <c r="X1182" s="464"/>
      <c r="Y1182" s="992" t="str">
        <f>IFERROR(IF(OR('別紙様式3-2（４・５月）'!R1184="",'別紙様式3-2（４・５月）'!Z1184="ベア加算"),"",X1182*VLOOKUP(N1182,【参考】数式用!$AD$2:$AH$37,MATCH(W1182,【参考】数式用!$K$4:$N$4,0)+1,0)),"")</f>
        <v/>
      </c>
      <c r="Z1182" s="992"/>
      <c r="AA1182" s="54"/>
      <c r="AB1182" s="464"/>
      <c r="AC1182" s="340" t="str">
        <f>IFERROR(IF(AND('別紙様式3-2（４・５月）'!O1184="",W1182&lt;&gt;"",W1182&lt;&gt;"―"),X1182,X1182*VLOOKUP(AG1182,【参考】数式用4!$EY$3:$GF$106,MATCH(N1182,【参考】数式用4!$EY$2:$GF$2,0))),"")</f>
        <v/>
      </c>
      <c r="AD1182" s="462" t="str">
        <f t="shared" si="36"/>
        <v/>
      </c>
      <c r="AE1182" s="420" t="str">
        <f t="shared" si="37"/>
        <v/>
      </c>
      <c r="AF1182" s="333" t="str">
        <f>IF(O1182="","",'別紙様式3-2（４・５月）'!O1184&amp;'別紙様式3-2（４・５月）'!P1184&amp;'別紙様式3-2（４・５月）'!Q1184&amp;"から"&amp;O1182)</f>
        <v/>
      </c>
      <c r="AG1182" s="333" t="str">
        <f>IF(OR(W1182="",W1182="―"),"",'別紙様式3-2（４・５月）'!O1184&amp;'別紙様式3-2（４・５月）'!P1184&amp;'別紙様式3-2（４・５月）'!Q1184&amp;"から"&amp;W1182)</f>
        <v/>
      </c>
      <c r="AH1182" s="306"/>
      <c r="AI1182" s="306"/>
      <c r="AJ1182" s="306"/>
      <c r="AK1182" s="306"/>
      <c r="AL1182" s="306"/>
      <c r="AM1182" s="306"/>
      <c r="AN1182" s="306"/>
      <c r="AO1182" s="306"/>
    </row>
    <row r="1183" spans="1:41" customFormat="1" ht="25" customHeight="1">
      <c r="A1183" s="334">
        <v>1159</v>
      </c>
      <c r="B1183" s="909" t="str">
        <f>IF(基本情報入力シート!C1222="","",基本情報入力シート!C1222)</f>
        <v/>
      </c>
      <c r="C1183" s="909"/>
      <c r="D1183" s="909"/>
      <c r="E1183" s="909"/>
      <c r="F1183" s="909"/>
      <c r="G1183" s="909"/>
      <c r="H1183" s="909"/>
      <c r="I1183" s="909"/>
      <c r="J1183" s="325" t="str">
        <f>IF(基本情報入力シート!M1222="","",基本情報入力シート!M1222)</f>
        <v/>
      </c>
      <c r="K1183" s="325" t="str">
        <f>IF(基本情報入力シート!R1222="","",基本情報入力シート!R1222)</f>
        <v/>
      </c>
      <c r="L1183" s="325" t="str">
        <f>IF(基本情報入力シート!W1222="","",基本情報入力シート!W1222)</f>
        <v/>
      </c>
      <c r="M1183" s="335" t="str">
        <f>IF(基本情報入力シート!X1222="","",基本情報入力シート!X1222)</f>
        <v/>
      </c>
      <c r="N1183" s="339" t="str">
        <f>IF(基本情報入力シート!Y1222="","",基本情報入力シート!Y1222)</f>
        <v/>
      </c>
      <c r="O1183" s="44"/>
      <c r="P1183" s="1011"/>
      <c r="Q1183" s="1011"/>
      <c r="R1183" s="475" t="str">
        <f>IFERROR(IF(OR('別紙様式3-2（４・５月）'!Z1185="ベア加算",'別紙様式3-2（４・５月）'!R1185=""),"",P1183*VLOOKUP(N1183,【参考】数式用!$AD$2:$AH$37,MATCH(O1183,【参考】数式用!$K$4:$N$4,0)+1,0)),"")</f>
        <v/>
      </c>
      <c r="S1183" s="54"/>
      <c r="T1183" s="1011"/>
      <c r="U1183" s="1011"/>
      <c r="V1183" s="483" t="str">
        <f>IFERROR(IF(AND('別紙様式3-2（４・５月）'!O1185="",O1183&lt;&gt;""),P1183,P1183*VLOOKUP(AF1183,【参考】数式用4!$EY$3:$GF$106,MATCH(N1183,【参考】数式用4!$EY$2:$GF$2,0))),"")</f>
        <v/>
      </c>
      <c r="W1183" s="44"/>
      <c r="X1183" s="464"/>
      <c r="Y1183" s="992" t="str">
        <f>IFERROR(IF(OR('別紙様式3-2（４・５月）'!R1185="",'別紙様式3-2（４・５月）'!Z1185="ベア加算"),"",X1183*VLOOKUP(N1183,【参考】数式用!$AD$2:$AH$37,MATCH(W1183,【参考】数式用!$K$4:$N$4,0)+1,0)),"")</f>
        <v/>
      </c>
      <c r="Z1183" s="992"/>
      <c r="AA1183" s="54"/>
      <c r="AB1183" s="464"/>
      <c r="AC1183" s="340" t="str">
        <f>IFERROR(IF(AND('別紙様式3-2（４・５月）'!O1185="",W1183&lt;&gt;"",W1183&lt;&gt;"―"),X1183,X1183*VLOOKUP(AG1183,【参考】数式用4!$EY$3:$GF$106,MATCH(N1183,【参考】数式用4!$EY$2:$GF$2,0))),"")</f>
        <v/>
      </c>
      <c r="AD1183" s="462" t="str">
        <f t="shared" si="36"/>
        <v/>
      </c>
      <c r="AE1183" s="420" t="str">
        <f t="shared" si="37"/>
        <v/>
      </c>
      <c r="AF1183" s="333" t="str">
        <f>IF(O1183="","",'別紙様式3-2（４・５月）'!O1185&amp;'別紙様式3-2（４・５月）'!P1185&amp;'別紙様式3-2（４・５月）'!Q1185&amp;"から"&amp;O1183)</f>
        <v/>
      </c>
      <c r="AG1183" s="333" t="str">
        <f>IF(OR(W1183="",W1183="―"),"",'別紙様式3-2（４・５月）'!O1185&amp;'別紙様式3-2（４・５月）'!P1185&amp;'別紙様式3-2（４・５月）'!Q1185&amp;"から"&amp;W1183)</f>
        <v/>
      </c>
      <c r="AH1183" s="306"/>
      <c r="AI1183" s="306"/>
      <c r="AJ1183" s="306"/>
      <c r="AK1183" s="306"/>
      <c r="AL1183" s="306"/>
      <c r="AM1183" s="306"/>
      <c r="AN1183" s="306"/>
      <c r="AO1183" s="306"/>
    </row>
    <row r="1184" spans="1:41" customFormat="1" ht="25" customHeight="1">
      <c r="A1184" s="334">
        <v>1160</v>
      </c>
      <c r="B1184" s="909" t="str">
        <f>IF(基本情報入力シート!C1223="","",基本情報入力シート!C1223)</f>
        <v/>
      </c>
      <c r="C1184" s="909"/>
      <c r="D1184" s="909"/>
      <c r="E1184" s="909"/>
      <c r="F1184" s="909"/>
      <c r="G1184" s="909"/>
      <c r="H1184" s="909"/>
      <c r="I1184" s="909"/>
      <c r="J1184" s="325" t="str">
        <f>IF(基本情報入力シート!M1223="","",基本情報入力シート!M1223)</f>
        <v/>
      </c>
      <c r="K1184" s="325" t="str">
        <f>IF(基本情報入力シート!R1223="","",基本情報入力シート!R1223)</f>
        <v/>
      </c>
      <c r="L1184" s="325" t="str">
        <f>IF(基本情報入力シート!W1223="","",基本情報入力シート!W1223)</f>
        <v/>
      </c>
      <c r="M1184" s="335" t="str">
        <f>IF(基本情報入力シート!X1223="","",基本情報入力シート!X1223)</f>
        <v/>
      </c>
      <c r="N1184" s="339" t="str">
        <f>IF(基本情報入力シート!Y1223="","",基本情報入力シート!Y1223)</f>
        <v/>
      </c>
      <c r="O1184" s="44"/>
      <c r="P1184" s="1011"/>
      <c r="Q1184" s="1011"/>
      <c r="R1184" s="475" t="str">
        <f>IFERROR(IF(OR('別紙様式3-2（４・５月）'!Z1186="ベア加算",'別紙様式3-2（４・５月）'!R1186=""),"",P1184*VLOOKUP(N1184,【参考】数式用!$AD$2:$AH$37,MATCH(O1184,【参考】数式用!$K$4:$N$4,0)+1,0)),"")</f>
        <v/>
      </c>
      <c r="S1184" s="54"/>
      <c r="T1184" s="1011"/>
      <c r="U1184" s="1011"/>
      <c r="V1184" s="483" t="str">
        <f>IFERROR(IF(AND('別紙様式3-2（４・５月）'!O1186="",O1184&lt;&gt;""),P1184,P1184*VLOOKUP(AF1184,【参考】数式用4!$EY$3:$GF$106,MATCH(N1184,【参考】数式用4!$EY$2:$GF$2,0))),"")</f>
        <v/>
      </c>
      <c r="W1184" s="44"/>
      <c r="X1184" s="464"/>
      <c r="Y1184" s="992" t="str">
        <f>IFERROR(IF(OR('別紙様式3-2（４・５月）'!R1186="",'別紙様式3-2（４・５月）'!Z1186="ベア加算"),"",X1184*VLOOKUP(N1184,【参考】数式用!$AD$2:$AH$37,MATCH(W1184,【参考】数式用!$K$4:$N$4,0)+1,0)),"")</f>
        <v/>
      </c>
      <c r="Z1184" s="992"/>
      <c r="AA1184" s="54"/>
      <c r="AB1184" s="464"/>
      <c r="AC1184" s="340" t="str">
        <f>IFERROR(IF(AND('別紙様式3-2（４・５月）'!O1186="",W1184&lt;&gt;"",W1184&lt;&gt;"―"),X1184,X1184*VLOOKUP(AG1184,【参考】数式用4!$EY$3:$GF$106,MATCH(N1184,【参考】数式用4!$EY$2:$GF$2,0))),"")</f>
        <v/>
      </c>
      <c r="AD1184" s="462" t="str">
        <f t="shared" si="36"/>
        <v/>
      </c>
      <c r="AE1184" s="420" t="str">
        <f t="shared" si="37"/>
        <v/>
      </c>
      <c r="AF1184" s="333" t="str">
        <f>IF(O1184="","",'別紙様式3-2（４・５月）'!O1186&amp;'別紙様式3-2（４・５月）'!P1186&amp;'別紙様式3-2（４・５月）'!Q1186&amp;"から"&amp;O1184)</f>
        <v/>
      </c>
      <c r="AG1184" s="333" t="str">
        <f>IF(OR(W1184="",W1184="―"),"",'別紙様式3-2（４・５月）'!O1186&amp;'別紙様式3-2（４・５月）'!P1186&amp;'別紙様式3-2（４・５月）'!Q1186&amp;"から"&amp;W1184)</f>
        <v/>
      </c>
      <c r="AH1184" s="306"/>
      <c r="AI1184" s="306"/>
      <c r="AJ1184" s="306"/>
      <c r="AK1184" s="306"/>
      <c r="AL1184" s="306"/>
      <c r="AM1184" s="306"/>
      <c r="AN1184" s="306"/>
      <c r="AO1184" s="306"/>
    </row>
    <row r="1185" spans="1:41" customFormat="1" ht="25" customHeight="1">
      <c r="A1185" s="334">
        <v>1161</v>
      </c>
      <c r="B1185" s="909" t="str">
        <f>IF(基本情報入力シート!C1224="","",基本情報入力シート!C1224)</f>
        <v/>
      </c>
      <c r="C1185" s="909"/>
      <c r="D1185" s="909"/>
      <c r="E1185" s="909"/>
      <c r="F1185" s="909"/>
      <c r="G1185" s="909"/>
      <c r="H1185" s="909"/>
      <c r="I1185" s="909"/>
      <c r="J1185" s="325" t="str">
        <f>IF(基本情報入力シート!M1224="","",基本情報入力シート!M1224)</f>
        <v/>
      </c>
      <c r="K1185" s="325" t="str">
        <f>IF(基本情報入力シート!R1224="","",基本情報入力シート!R1224)</f>
        <v/>
      </c>
      <c r="L1185" s="325" t="str">
        <f>IF(基本情報入力シート!W1224="","",基本情報入力シート!W1224)</f>
        <v/>
      </c>
      <c r="M1185" s="335" t="str">
        <f>IF(基本情報入力シート!X1224="","",基本情報入力シート!X1224)</f>
        <v/>
      </c>
      <c r="N1185" s="339" t="str">
        <f>IF(基本情報入力シート!Y1224="","",基本情報入力シート!Y1224)</f>
        <v/>
      </c>
      <c r="O1185" s="44"/>
      <c r="P1185" s="1011"/>
      <c r="Q1185" s="1011"/>
      <c r="R1185" s="475" t="str">
        <f>IFERROR(IF(OR('別紙様式3-2（４・５月）'!Z1187="ベア加算",'別紙様式3-2（４・５月）'!R1187=""),"",P1185*VLOOKUP(N1185,【参考】数式用!$AD$2:$AH$37,MATCH(O1185,【参考】数式用!$K$4:$N$4,0)+1,0)),"")</f>
        <v/>
      </c>
      <c r="S1185" s="54"/>
      <c r="T1185" s="1011"/>
      <c r="U1185" s="1011"/>
      <c r="V1185" s="483" t="str">
        <f>IFERROR(IF(AND('別紙様式3-2（４・５月）'!O1187="",O1185&lt;&gt;""),P1185,P1185*VLOOKUP(AF1185,【参考】数式用4!$EY$3:$GF$106,MATCH(N1185,【参考】数式用4!$EY$2:$GF$2,0))),"")</f>
        <v/>
      </c>
      <c r="W1185" s="44"/>
      <c r="X1185" s="464"/>
      <c r="Y1185" s="992" t="str">
        <f>IFERROR(IF(OR('別紙様式3-2（４・５月）'!R1187="",'別紙様式3-2（４・５月）'!Z1187="ベア加算"),"",X1185*VLOOKUP(N1185,【参考】数式用!$AD$2:$AH$37,MATCH(W1185,【参考】数式用!$K$4:$N$4,0)+1,0)),"")</f>
        <v/>
      </c>
      <c r="Z1185" s="992"/>
      <c r="AA1185" s="54"/>
      <c r="AB1185" s="464"/>
      <c r="AC1185" s="340" t="str">
        <f>IFERROR(IF(AND('別紙様式3-2（４・５月）'!O1187="",W1185&lt;&gt;"",W1185&lt;&gt;"―"),X1185,X1185*VLOOKUP(AG1185,【参考】数式用4!$EY$3:$GF$106,MATCH(N1185,【参考】数式用4!$EY$2:$GF$2,0))),"")</f>
        <v/>
      </c>
      <c r="AD1185" s="462" t="str">
        <f t="shared" si="36"/>
        <v/>
      </c>
      <c r="AE1185" s="420" t="str">
        <f t="shared" si="37"/>
        <v/>
      </c>
      <c r="AF1185" s="333" t="str">
        <f>IF(O1185="","",'別紙様式3-2（４・５月）'!O1187&amp;'別紙様式3-2（４・５月）'!P1187&amp;'別紙様式3-2（４・５月）'!Q1187&amp;"から"&amp;O1185)</f>
        <v/>
      </c>
      <c r="AG1185" s="333" t="str">
        <f>IF(OR(W1185="",W1185="―"),"",'別紙様式3-2（４・５月）'!O1187&amp;'別紙様式3-2（４・５月）'!P1187&amp;'別紙様式3-2（４・５月）'!Q1187&amp;"から"&amp;W1185)</f>
        <v/>
      </c>
      <c r="AH1185" s="306"/>
      <c r="AI1185" s="306"/>
      <c r="AJ1185" s="306"/>
      <c r="AK1185" s="306"/>
      <c r="AL1185" s="306"/>
      <c r="AM1185" s="306"/>
      <c r="AN1185" s="306"/>
      <c r="AO1185" s="306"/>
    </row>
    <row r="1186" spans="1:41" customFormat="1" ht="25" customHeight="1">
      <c r="A1186" s="334">
        <v>1162</v>
      </c>
      <c r="B1186" s="909" t="str">
        <f>IF(基本情報入力シート!C1225="","",基本情報入力シート!C1225)</f>
        <v/>
      </c>
      <c r="C1186" s="909"/>
      <c r="D1186" s="909"/>
      <c r="E1186" s="909"/>
      <c r="F1186" s="909"/>
      <c r="G1186" s="909"/>
      <c r="H1186" s="909"/>
      <c r="I1186" s="909"/>
      <c r="J1186" s="325" t="str">
        <f>IF(基本情報入力シート!M1225="","",基本情報入力シート!M1225)</f>
        <v/>
      </c>
      <c r="K1186" s="325" t="str">
        <f>IF(基本情報入力シート!R1225="","",基本情報入力シート!R1225)</f>
        <v/>
      </c>
      <c r="L1186" s="325" t="str">
        <f>IF(基本情報入力シート!W1225="","",基本情報入力シート!W1225)</f>
        <v/>
      </c>
      <c r="M1186" s="335" t="str">
        <f>IF(基本情報入力シート!X1225="","",基本情報入力シート!X1225)</f>
        <v/>
      </c>
      <c r="N1186" s="339" t="str">
        <f>IF(基本情報入力シート!Y1225="","",基本情報入力シート!Y1225)</f>
        <v/>
      </c>
      <c r="O1186" s="44"/>
      <c r="P1186" s="1011"/>
      <c r="Q1186" s="1011"/>
      <c r="R1186" s="475" t="str">
        <f>IFERROR(IF(OR('別紙様式3-2（４・５月）'!Z1188="ベア加算",'別紙様式3-2（４・５月）'!R1188=""),"",P1186*VLOOKUP(N1186,【参考】数式用!$AD$2:$AH$37,MATCH(O1186,【参考】数式用!$K$4:$N$4,0)+1,0)),"")</f>
        <v/>
      </c>
      <c r="S1186" s="54"/>
      <c r="T1186" s="1011"/>
      <c r="U1186" s="1011"/>
      <c r="V1186" s="483" t="str">
        <f>IFERROR(IF(AND('別紙様式3-2（４・５月）'!O1188="",O1186&lt;&gt;""),P1186,P1186*VLOOKUP(AF1186,【参考】数式用4!$EY$3:$GF$106,MATCH(N1186,【参考】数式用4!$EY$2:$GF$2,0))),"")</f>
        <v/>
      </c>
      <c r="W1186" s="44"/>
      <c r="X1186" s="464"/>
      <c r="Y1186" s="992" t="str">
        <f>IFERROR(IF(OR('別紙様式3-2（４・５月）'!R1188="",'別紙様式3-2（４・５月）'!Z1188="ベア加算"),"",X1186*VLOOKUP(N1186,【参考】数式用!$AD$2:$AH$37,MATCH(W1186,【参考】数式用!$K$4:$N$4,0)+1,0)),"")</f>
        <v/>
      </c>
      <c r="Z1186" s="992"/>
      <c r="AA1186" s="54"/>
      <c r="AB1186" s="464"/>
      <c r="AC1186" s="340" t="str">
        <f>IFERROR(IF(AND('別紙様式3-2（４・５月）'!O1188="",W1186&lt;&gt;"",W1186&lt;&gt;"―"),X1186,X1186*VLOOKUP(AG1186,【参考】数式用4!$EY$3:$GF$106,MATCH(N1186,【参考】数式用4!$EY$2:$GF$2,0))),"")</f>
        <v/>
      </c>
      <c r="AD1186" s="462" t="str">
        <f t="shared" si="36"/>
        <v/>
      </c>
      <c r="AE1186" s="420" t="str">
        <f t="shared" si="37"/>
        <v/>
      </c>
      <c r="AF1186" s="333" t="str">
        <f>IF(O1186="","",'別紙様式3-2（４・５月）'!O1188&amp;'別紙様式3-2（４・５月）'!P1188&amp;'別紙様式3-2（４・５月）'!Q1188&amp;"から"&amp;O1186)</f>
        <v/>
      </c>
      <c r="AG1186" s="333" t="str">
        <f>IF(OR(W1186="",W1186="―"),"",'別紙様式3-2（４・５月）'!O1188&amp;'別紙様式3-2（４・５月）'!P1188&amp;'別紙様式3-2（４・５月）'!Q1188&amp;"から"&amp;W1186)</f>
        <v/>
      </c>
      <c r="AH1186" s="306"/>
      <c r="AI1186" s="306"/>
      <c r="AJ1186" s="306"/>
      <c r="AK1186" s="306"/>
      <c r="AL1186" s="306"/>
      <c r="AM1186" s="306"/>
      <c r="AN1186" s="306"/>
      <c r="AO1186" s="306"/>
    </row>
    <row r="1187" spans="1:41" customFormat="1" ht="25" customHeight="1">
      <c r="A1187" s="334">
        <v>1163</v>
      </c>
      <c r="B1187" s="909" t="str">
        <f>IF(基本情報入力シート!C1226="","",基本情報入力シート!C1226)</f>
        <v/>
      </c>
      <c r="C1187" s="909"/>
      <c r="D1187" s="909"/>
      <c r="E1187" s="909"/>
      <c r="F1187" s="909"/>
      <c r="G1187" s="909"/>
      <c r="H1187" s="909"/>
      <c r="I1187" s="909"/>
      <c r="J1187" s="325" t="str">
        <f>IF(基本情報入力シート!M1226="","",基本情報入力シート!M1226)</f>
        <v/>
      </c>
      <c r="K1187" s="325" t="str">
        <f>IF(基本情報入力シート!R1226="","",基本情報入力シート!R1226)</f>
        <v/>
      </c>
      <c r="L1187" s="325" t="str">
        <f>IF(基本情報入力シート!W1226="","",基本情報入力シート!W1226)</f>
        <v/>
      </c>
      <c r="M1187" s="335" t="str">
        <f>IF(基本情報入力シート!X1226="","",基本情報入力シート!X1226)</f>
        <v/>
      </c>
      <c r="N1187" s="339" t="str">
        <f>IF(基本情報入力シート!Y1226="","",基本情報入力シート!Y1226)</f>
        <v/>
      </c>
      <c r="O1187" s="44"/>
      <c r="P1187" s="1011"/>
      <c r="Q1187" s="1011"/>
      <c r="R1187" s="475" t="str">
        <f>IFERROR(IF(OR('別紙様式3-2（４・５月）'!Z1189="ベア加算",'別紙様式3-2（４・５月）'!R1189=""),"",P1187*VLOOKUP(N1187,【参考】数式用!$AD$2:$AH$37,MATCH(O1187,【参考】数式用!$K$4:$N$4,0)+1,0)),"")</f>
        <v/>
      </c>
      <c r="S1187" s="54"/>
      <c r="T1187" s="1011"/>
      <c r="U1187" s="1011"/>
      <c r="V1187" s="483" t="str">
        <f>IFERROR(IF(AND('別紙様式3-2（４・５月）'!O1189="",O1187&lt;&gt;""),P1187,P1187*VLOOKUP(AF1187,【参考】数式用4!$EY$3:$GF$106,MATCH(N1187,【参考】数式用4!$EY$2:$GF$2,0))),"")</f>
        <v/>
      </c>
      <c r="W1187" s="44"/>
      <c r="X1187" s="464"/>
      <c r="Y1187" s="992" t="str">
        <f>IFERROR(IF(OR('別紙様式3-2（４・５月）'!R1189="",'別紙様式3-2（４・５月）'!Z1189="ベア加算"),"",X1187*VLOOKUP(N1187,【参考】数式用!$AD$2:$AH$37,MATCH(W1187,【参考】数式用!$K$4:$N$4,0)+1,0)),"")</f>
        <v/>
      </c>
      <c r="Z1187" s="992"/>
      <c r="AA1187" s="54"/>
      <c r="AB1187" s="464"/>
      <c r="AC1187" s="340" t="str">
        <f>IFERROR(IF(AND('別紙様式3-2（４・５月）'!O1189="",W1187&lt;&gt;"",W1187&lt;&gt;"―"),X1187,X1187*VLOOKUP(AG1187,【参考】数式用4!$EY$3:$GF$106,MATCH(N1187,【参考】数式用4!$EY$2:$GF$2,0))),"")</f>
        <v/>
      </c>
      <c r="AD1187" s="462" t="str">
        <f t="shared" si="36"/>
        <v/>
      </c>
      <c r="AE1187" s="420" t="str">
        <f t="shared" si="37"/>
        <v/>
      </c>
      <c r="AF1187" s="333" t="str">
        <f>IF(O1187="","",'別紙様式3-2（４・５月）'!O1189&amp;'別紙様式3-2（４・５月）'!P1189&amp;'別紙様式3-2（４・５月）'!Q1189&amp;"から"&amp;O1187)</f>
        <v/>
      </c>
      <c r="AG1187" s="333" t="str">
        <f>IF(OR(W1187="",W1187="―"),"",'別紙様式3-2（４・５月）'!O1189&amp;'別紙様式3-2（４・５月）'!P1189&amp;'別紙様式3-2（４・５月）'!Q1189&amp;"から"&amp;W1187)</f>
        <v/>
      </c>
      <c r="AH1187" s="306"/>
      <c r="AI1187" s="306"/>
      <c r="AJ1187" s="306"/>
      <c r="AK1187" s="306"/>
      <c r="AL1187" s="306"/>
      <c r="AM1187" s="306"/>
      <c r="AN1187" s="306"/>
      <c r="AO1187" s="306"/>
    </row>
    <row r="1188" spans="1:41" customFormat="1" ht="25" customHeight="1">
      <c r="A1188" s="334">
        <v>1164</v>
      </c>
      <c r="B1188" s="909" t="str">
        <f>IF(基本情報入力シート!C1227="","",基本情報入力シート!C1227)</f>
        <v/>
      </c>
      <c r="C1188" s="909"/>
      <c r="D1188" s="909"/>
      <c r="E1188" s="909"/>
      <c r="F1188" s="909"/>
      <c r="G1188" s="909"/>
      <c r="H1188" s="909"/>
      <c r="I1188" s="909"/>
      <c r="J1188" s="325" t="str">
        <f>IF(基本情報入力シート!M1227="","",基本情報入力シート!M1227)</f>
        <v/>
      </c>
      <c r="K1188" s="325" t="str">
        <f>IF(基本情報入力シート!R1227="","",基本情報入力シート!R1227)</f>
        <v/>
      </c>
      <c r="L1188" s="325" t="str">
        <f>IF(基本情報入力シート!W1227="","",基本情報入力シート!W1227)</f>
        <v/>
      </c>
      <c r="M1188" s="335" t="str">
        <f>IF(基本情報入力シート!X1227="","",基本情報入力シート!X1227)</f>
        <v/>
      </c>
      <c r="N1188" s="339" t="str">
        <f>IF(基本情報入力シート!Y1227="","",基本情報入力シート!Y1227)</f>
        <v/>
      </c>
      <c r="O1188" s="44"/>
      <c r="P1188" s="1011"/>
      <c r="Q1188" s="1011"/>
      <c r="R1188" s="475" t="str">
        <f>IFERROR(IF(OR('別紙様式3-2（４・５月）'!Z1190="ベア加算",'別紙様式3-2（４・５月）'!R1190=""),"",P1188*VLOOKUP(N1188,【参考】数式用!$AD$2:$AH$37,MATCH(O1188,【参考】数式用!$K$4:$N$4,0)+1,0)),"")</f>
        <v/>
      </c>
      <c r="S1188" s="54"/>
      <c r="T1188" s="1011"/>
      <c r="U1188" s="1011"/>
      <c r="V1188" s="483" t="str">
        <f>IFERROR(IF(AND('別紙様式3-2（４・５月）'!O1190="",O1188&lt;&gt;""),P1188,P1188*VLOOKUP(AF1188,【参考】数式用4!$EY$3:$GF$106,MATCH(N1188,【参考】数式用4!$EY$2:$GF$2,0))),"")</f>
        <v/>
      </c>
      <c r="W1188" s="44"/>
      <c r="X1188" s="464"/>
      <c r="Y1188" s="992" t="str">
        <f>IFERROR(IF(OR('別紙様式3-2（４・５月）'!R1190="",'別紙様式3-2（４・５月）'!Z1190="ベア加算"),"",X1188*VLOOKUP(N1188,【参考】数式用!$AD$2:$AH$37,MATCH(W1188,【参考】数式用!$K$4:$N$4,0)+1,0)),"")</f>
        <v/>
      </c>
      <c r="Z1188" s="992"/>
      <c r="AA1188" s="54"/>
      <c r="AB1188" s="464"/>
      <c r="AC1188" s="340" t="str">
        <f>IFERROR(IF(AND('別紙様式3-2（４・５月）'!O1190="",W1188&lt;&gt;"",W1188&lt;&gt;"―"),X1188,X1188*VLOOKUP(AG1188,【参考】数式用4!$EY$3:$GF$106,MATCH(N1188,【参考】数式用4!$EY$2:$GF$2,0))),"")</f>
        <v/>
      </c>
      <c r="AD1188" s="462" t="str">
        <f t="shared" si="36"/>
        <v/>
      </c>
      <c r="AE1188" s="420" t="str">
        <f t="shared" si="37"/>
        <v/>
      </c>
      <c r="AF1188" s="333" t="str">
        <f>IF(O1188="","",'別紙様式3-2（４・５月）'!O1190&amp;'別紙様式3-2（４・５月）'!P1190&amp;'別紙様式3-2（４・５月）'!Q1190&amp;"から"&amp;O1188)</f>
        <v/>
      </c>
      <c r="AG1188" s="333" t="str">
        <f>IF(OR(W1188="",W1188="―"),"",'別紙様式3-2（４・５月）'!O1190&amp;'別紙様式3-2（４・５月）'!P1190&amp;'別紙様式3-2（４・５月）'!Q1190&amp;"から"&amp;W1188)</f>
        <v/>
      </c>
      <c r="AH1188" s="306"/>
      <c r="AI1188" s="306"/>
      <c r="AJ1188" s="306"/>
      <c r="AK1188" s="306"/>
      <c r="AL1188" s="306"/>
      <c r="AM1188" s="306"/>
      <c r="AN1188" s="306"/>
      <c r="AO1188" s="306"/>
    </row>
    <row r="1189" spans="1:41" customFormat="1" ht="25" customHeight="1">
      <c r="A1189" s="334">
        <v>1165</v>
      </c>
      <c r="B1189" s="909" t="str">
        <f>IF(基本情報入力シート!C1228="","",基本情報入力シート!C1228)</f>
        <v/>
      </c>
      <c r="C1189" s="909"/>
      <c r="D1189" s="909"/>
      <c r="E1189" s="909"/>
      <c r="F1189" s="909"/>
      <c r="G1189" s="909"/>
      <c r="H1189" s="909"/>
      <c r="I1189" s="909"/>
      <c r="J1189" s="325" t="str">
        <f>IF(基本情報入力シート!M1228="","",基本情報入力シート!M1228)</f>
        <v/>
      </c>
      <c r="K1189" s="325" t="str">
        <f>IF(基本情報入力シート!R1228="","",基本情報入力シート!R1228)</f>
        <v/>
      </c>
      <c r="L1189" s="325" t="str">
        <f>IF(基本情報入力シート!W1228="","",基本情報入力シート!W1228)</f>
        <v/>
      </c>
      <c r="M1189" s="335" t="str">
        <f>IF(基本情報入力シート!X1228="","",基本情報入力シート!X1228)</f>
        <v/>
      </c>
      <c r="N1189" s="339" t="str">
        <f>IF(基本情報入力シート!Y1228="","",基本情報入力シート!Y1228)</f>
        <v/>
      </c>
      <c r="O1189" s="44"/>
      <c r="P1189" s="1011"/>
      <c r="Q1189" s="1011"/>
      <c r="R1189" s="475" t="str">
        <f>IFERROR(IF(OR('別紙様式3-2（４・５月）'!Z1191="ベア加算",'別紙様式3-2（４・５月）'!R1191=""),"",P1189*VLOOKUP(N1189,【参考】数式用!$AD$2:$AH$37,MATCH(O1189,【参考】数式用!$K$4:$N$4,0)+1,0)),"")</f>
        <v/>
      </c>
      <c r="S1189" s="54"/>
      <c r="T1189" s="1011"/>
      <c r="U1189" s="1011"/>
      <c r="V1189" s="483" t="str">
        <f>IFERROR(IF(AND('別紙様式3-2（４・５月）'!O1191="",O1189&lt;&gt;""),P1189,P1189*VLOOKUP(AF1189,【参考】数式用4!$EY$3:$GF$106,MATCH(N1189,【参考】数式用4!$EY$2:$GF$2,0))),"")</f>
        <v/>
      </c>
      <c r="W1189" s="44"/>
      <c r="X1189" s="464"/>
      <c r="Y1189" s="992" t="str">
        <f>IFERROR(IF(OR('別紙様式3-2（４・５月）'!R1191="",'別紙様式3-2（４・５月）'!Z1191="ベア加算"),"",X1189*VLOOKUP(N1189,【参考】数式用!$AD$2:$AH$37,MATCH(W1189,【参考】数式用!$K$4:$N$4,0)+1,0)),"")</f>
        <v/>
      </c>
      <c r="Z1189" s="992"/>
      <c r="AA1189" s="54"/>
      <c r="AB1189" s="464"/>
      <c r="AC1189" s="340" t="str">
        <f>IFERROR(IF(AND('別紙様式3-2（４・５月）'!O1191="",W1189&lt;&gt;"",W1189&lt;&gt;"―"),X1189,X1189*VLOOKUP(AG1189,【参考】数式用4!$EY$3:$GF$106,MATCH(N1189,【参考】数式用4!$EY$2:$GF$2,0))),"")</f>
        <v/>
      </c>
      <c r="AD1189" s="462" t="str">
        <f t="shared" si="36"/>
        <v/>
      </c>
      <c r="AE1189" s="420" t="str">
        <f t="shared" si="37"/>
        <v/>
      </c>
      <c r="AF1189" s="333" t="str">
        <f>IF(O1189="","",'別紙様式3-2（４・５月）'!O1191&amp;'別紙様式3-2（４・５月）'!P1191&amp;'別紙様式3-2（４・５月）'!Q1191&amp;"から"&amp;O1189)</f>
        <v/>
      </c>
      <c r="AG1189" s="333" t="str">
        <f>IF(OR(W1189="",W1189="―"),"",'別紙様式3-2（４・５月）'!O1191&amp;'別紙様式3-2（４・５月）'!P1191&amp;'別紙様式3-2（４・５月）'!Q1191&amp;"から"&amp;W1189)</f>
        <v/>
      </c>
      <c r="AH1189" s="306"/>
      <c r="AI1189" s="306"/>
      <c r="AJ1189" s="306"/>
      <c r="AK1189" s="306"/>
      <c r="AL1189" s="306"/>
      <c r="AM1189" s="306"/>
      <c r="AN1189" s="306"/>
      <c r="AO1189" s="306"/>
    </row>
    <row r="1190" spans="1:41" customFormat="1" ht="25" customHeight="1">
      <c r="A1190" s="334">
        <v>1166</v>
      </c>
      <c r="B1190" s="909" t="str">
        <f>IF(基本情報入力シート!C1229="","",基本情報入力シート!C1229)</f>
        <v/>
      </c>
      <c r="C1190" s="909"/>
      <c r="D1190" s="909"/>
      <c r="E1190" s="909"/>
      <c r="F1190" s="909"/>
      <c r="G1190" s="909"/>
      <c r="H1190" s="909"/>
      <c r="I1190" s="909"/>
      <c r="J1190" s="325" t="str">
        <f>IF(基本情報入力シート!M1229="","",基本情報入力シート!M1229)</f>
        <v/>
      </c>
      <c r="K1190" s="325" t="str">
        <f>IF(基本情報入力シート!R1229="","",基本情報入力シート!R1229)</f>
        <v/>
      </c>
      <c r="L1190" s="325" t="str">
        <f>IF(基本情報入力シート!W1229="","",基本情報入力シート!W1229)</f>
        <v/>
      </c>
      <c r="M1190" s="335" t="str">
        <f>IF(基本情報入力シート!X1229="","",基本情報入力シート!X1229)</f>
        <v/>
      </c>
      <c r="N1190" s="339" t="str">
        <f>IF(基本情報入力シート!Y1229="","",基本情報入力シート!Y1229)</f>
        <v/>
      </c>
      <c r="O1190" s="44"/>
      <c r="P1190" s="1011"/>
      <c r="Q1190" s="1011"/>
      <c r="R1190" s="475" t="str">
        <f>IFERROR(IF(OR('別紙様式3-2（４・５月）'!Z1192="ベア加算",'別紙様式3-2（４・５月）'!R1192=""),"",P1190*VLOOKUP(N1190,【参考】数式用!$AD$2:$AH$37,MATCH(O1190,【参考】数式用!$K$4:$N$4,0)+1,0)),"")</f>
        <v/>
      </c>
      <c r="S1190" s="54"/>
      <c r="T1190" s="1011"/>
      <c r="U1190" s="1011"/>
      <c r="V1190" s="483" t="str">
        <f>IFERROR(IF(AND('別紙様式3-2（４・５月）'!O1192="",O1190&lt;&gt;""),P1190,P1190*VLOOKUP(AF1190,【参考】数式用4!$EY$3:$GF$106,MATCH(N1190,【参考】数式用4!$EY$2:$GF$2,0))),"")</f>
        <v/>
      </c>
      <c r="W1190" s="44"/>
      <c r="X1190" s="464"/>
      <c r="Y1190" s="992" t="str">
        <f>IFERROR(IF(OR('別紙様式3-2（４・５月）'!R1192="",'別紙様式3-2（４・５月）'!Z1192="ベア加算"),"",X1190*VLOOKUP(N1190,【参考】数式用!$AD$2:$AH$37,MATCH(W1190,【参考】数式用!$K$4:$N$4,0)+1,0)),"")</f>
        <v/>
      </c>
      <c r="Z1190" s="992"/>
      <c r="AA1190" s="54"/>
      <c r="AB1190" s="464"/>
      <c r="AC1190" s="340" t="str">
        <f>IFERROR(IF(AND('別紙様式3-2（４・５月）'!O1192="",W1190&lt;&gt;"",W1190&lt;&gt;"―"),X1190,X1190*VLOOKUP(AG1190,【参考】数式用4!$EY$3:$GF$106,MATCH(N1190,【参考】数式用4!$EY$2:$GF$2,0))),"")</f>
        <v/>
      </c>
      <c r="AD1190" s="462" t="str">
        <f t="shared" si="36"/>
        <v/>
      </c>
      <c r="AE1190" s="420" t="str">
        <f t="shared" si="37"/>
        <v/>
      </c>
      <c r="AF1190" s="333" t="str">
        <f>IF(O1190="","",'別紙様式3-2（４・５月）'!O1192&amp;'別紙様式3-2（４・５月）'!P1192&amp;'別紙様式3-2（４・５月）'!Q1192&amp;"から"&amp;O1190)</f>
        <v/>
      </c>
      <c r="AG1190" s="333" t="str">
        <f>IF(OR(W1190="",W1190="―"),"",'別紙様式3-2（４・５月）'!O1192&amp;'別紙様式3-2（４・５月）'!P1192&amp;'別紙様式3-2（４・５月）'!Q1192&amp;"から"&amp;W1190)</f>
        <v/>
      </c>
      <c r="AH1190" s="306"/>
      <c r="AI1190" s="306"/>
      <c r="AJ1190" s="306"/>
      <c r="AK1190" s="306"/>
      <c r="AL1190" s="306"/>
      <c r="AM1190" s="306"/>
      <c r="AN1190" s="306"/>
      <c r="AO1190" s="306"/>
    </row>
    <row r="1191" spans="1:41" customFormat="1" ht="25" customHeight="1">
      <c r="A1191" s="334">
        <v>1167</v>
      </c>
      <c r="B1191" s="909" t="str">
        <f>IF(基本情報入力シート!C1230="","",基本情報入力シート!C1230)</f>
        <v/>
      </c>
      <c r="C1191" s="909"/>
      <c r="D1191" s="909"/>
      <c r="E1191" s="909"/>
      <c r="F1191" s="909"/>
      <c r="G1191" s="909"/>
      <c r="H1191" s="909"/>
      <c r="I1191" s="909"/>
      <c r="J1191" s="325" t="str">
        <f>IF(基本情報入力シート!M1230="","",基本情報入力シート!M1230)</f>
        <v/>
      </c>
      <c r="K1191" s="325" t="str">
        <f>IF(基本情報入力シート!R1230="","",基本情報入力シート!R1230)</f>
        <v/>
      </c>
      <c r="L1191" s="325" t="str">
        <f>IF(基本情報入力シート!W1230="","",基本情報入力シート!W1230)</f>
        <v/>
      </c>
      <c r="M1191" s="335" t="str">
        <f>IF(基本情報入力シート!X1230="","",基本情報入力シート!X1230)</f>
        <v/>
      </c>
      <c r="N1191" s="339" t="str">
        <f>IF(基本情報入力シート!Y1230="","",基本情報入力シート!Y1230)</f>
        <v/>
      </c>
      <c r="O1191" s="44"/>
      <c r="P1191" s="1011"/>
      <c r="Q1191" s="1011"/>
      <c r="R1191" s="475" t="str">
        <f>IFERROR(IF(OR('別紙様式3-2（４・５月）'!Z1193="ベア加算",'別紙様式3-2（４・５月）'!R1193=""),"",P1191*VLOOKUP(N1191,【参考】数式用!$AD$2:$AH$37,MATCH(O1191,【参考】数式用!$K$4:$N$4,0)+1,0)),"")</f>
        <v/>
      </c>
      <c r="S1191" s="54"/>
      <c r="T1191" s="1011"/>
      <c r="U1191" s="1011"/>
      <c r="V1191" s="483" t="str">
        <f>IFERROR(IF(AND('別紙様式3-2（４・５月）'!O1193="",O1191&lt;&gt;""),P1191,P1191*VLOOKUP(AF1191,【参考】数式用4!$EY$3:$GF$106,MATCH(N1191,【参考】数式用4!$EY$2:$GF$2,0))),"")</f>
        <v/>
      </c>
      <c r="W1191" s="44"/>
      <c r="X1191" s="464"/>
      <c r="Y1191" s="992" t="str">
        <f>IFERROR(IF(OR('別紙様式3-2（４・５月）'!R1193="",'別紙様式3-2（４・５月）'!Z1193="ベア加算"),"",X1191*VLOOKUP(N1191,【参考】数式用!$AD$2:$AH$37,MATCH(W1191,【参考】数式用!$K$4:$N$4,0)+1,0)),"")</f>
        <v/>
      </c>
      <c r="Z1191" s="992"/>
      <c r="AA1191" s="54"/>
      <c r="AB1191" s="464"/>
      <c r="AC1191" s="340" t="str">
        <f>IFERROR(IF(AND('別紙様式3-2（４・５月）'!O1193="",W1191&lt;&gt;"",W1191&lt;&gt;"―"),X1191,X1191*VLOOKUP(AG1191,【参考】数式用4!$EY$3:$GF$106,MATCH(N1191,【参考】数式用4!$EY$2:$GF$2,0))),"")</f>
        <v/>
      </c>
      <c r="AD1191" s="462" t="str">
        <f t="shared" si="36"/>
        <v/>
      </c>
      <c r="AE1191" s="420" t="str">
        <f t="shared" si="37"/>
        <v/>
      </c>
      <c r="AF1191" s="333" t="str">
        <f>IF(O1191="","",'別紙様式3-2（４・５月）'!O1193&amp;'別紙様式3-2（４・５月）'!P1193&amp;'別紙様式3-2（４・５月）'!Q1193&amp;"から"&amp;O1191)</f>
        <v/>
      </c>
      <c r="AG1191" s="333" t="str">
        <f>IF(OR(W1191="",W1191="―"),"",'別紙様式3-2（４・５月）'!O1193&amp;'別紙様式3-2（４・５月）'!P1193&amp;'別紙様式3-2（４・５月）'!Q1193&amp;"から"&amp;W1191)</f>
        <v/>
      </c>
      <c r="AH1191" s="306"/>
      <c r="AI1191" s="306"/>
      <c r="AJ1191" s="306"/>
      <c r="AK1191" s="306"/>
      <c r="AL1191" s="306"/>
      <c r="AM1191" s="306"/>
      <c r="AN1191" s="306"/>
      <c r="AO1191" s="306"/>
    </row>
    <row r="1192" spans="1:41" customFormat="1" ht="25" customHeight="1">
      <c r="A1192" s="334">
        <v>1168</v>
      </c>
      <c r="B1192" s="909" t="str">
        <f>IF(基本情報入力シート!C1231="","",基本情報入力シート!C1231)</f>
        <v/>
      </c>
      <c r="C1192" s="909"/>
      <c r="D1192" s="909"/>
      <c r="E1192" s="909"/>
      <c r="F1192" s="909"/>
      <c r="G1192" s="909"/>
      <c r="H1192" s="909"/>
      <c r="I1192" s="909"/>
      <c r="J1192" s="325" t="str">
        <f>IF(基本情報入力シート!M1231="","",基本情報入力シート!M1231)</f>
        <v/>
      </c>
      <c r="K1192" s="325" t="str">
        <f>IF(基本情報入力シート!R1231="","",基本情報入力シート!R1231)</f>
        <v/>
      </c>
      <c r="L1192" s="325" t="str">
        <f>IF(基本情報入力シート!W1231="","",基本情報入力シート!W1231)</f>
        <v/>
      </c>
      <c r="M1192" s="335" t="str">
        <f>IF(基本情報入力シート!X1231="","",基本情報入力シート!X1231)</f>
        <v/>
      </c>
      <c r="N1192" s="339" t="str">
        <f>IF(基本情報入力シート!Y1231="","",基本情報入力シート!Y1231)</f>
        <v/>
      </c>
      <c r="O1192" s="44"/>
      <c r="P1192" s="1011"/>
      <c r="Q1192" s="1011"/>
      <c r="R1192" s="475" t="str">
        <f>IFERROR(IF(OR('別紙様式3-2（４・５月）'!Z1194="ベア加算",'別紙様式3-2（４・５月）'!R1194=""),"",P1192*VLOOKUP(N1192,【参考】数式用!$AD$2:$AH$37,MATCH(O1192,【参考】数式用!$K$4:$N$4,0)+1,0)),"")</f>
        <v/>
      </c>
      <c r="S1192" s="54"/>
      <c r="T1192" s="1011"/>
      <c r="U1192" s="1011"/>
      <c r="V1192" s="483" t="str">
        <f>IFERROR(IF(AND('別紙様式3-2（４・５月）'!O1194="",O1192&lt;&gt;""),P1192,P1192*VLOOKUP(AF1192,【参考】数式用4!$EY$3:$GF$106,MATCH(N1192,【参考】数式用4!$EY$2:$GF$2,0))),"")</f>
        <v/>
      </c>
      <c r="W1192" s="44"/>
      <c r="X1192" s="464"/>
      <c r="Y1192" s="992" t="str">
        <f>IFERROR(IF(OR('別紙様式3-2（４・５月）'!R1194="",'別紙様式3-2（４・５月）'!Z1194="ベア加算"),"",X1192*VLOOKUP(N1192,【参考】数式用!$AD$2:$AH$37,MATCH(W1192,【参考】数式用!$K$4:$N$4,0)+1,0)),"")</f>
        <v/>
      </c>
      <c r="Z1192" s="992"/>
      <c r="AA1192" s="54"/>
      <c r="AB1192" s="464"/>
      <c r="AC1192" s="340" t="str">
        <f>IFERROR(IF(AND('別紙様式3-2（４・５月）'!O1194="",W1192&lt;&gt;"",W1192&lt;&gt;"―"),X1192,X1192*VLOOKUP(AG1192,【参考】数式用4!$EY$3:$GF$106,MATCH(N1192,【参考】数式用4!$EY$2:$GF$2,0))),"")</f>
        <v/>
      </c>
      <c r="AD1192" s="462" t="str">
        <f t="shared" si="36"/>
        <v/>
      </c>
      <c r="AE1192" s="420" t="str">
        <f t="shared" si="37"/>
        <v/>
      </c>
      <c r="AF1192" s="333" t="str">
        <f>IF(O1192="","",'別紙様式3-2（４・５月）'!O1194&amp;'別紙様式3-2（４・５月）'!P1194&amp;'別紙様式3-2（４・５月）'!Q1194&amp;"から"&amp;O1192)</f>
        <v/>
      </c>
      <c r="AG1192" s="333" t="str">
        <f>IF(OR(W1192="",W1192="―"),"",'別紙様式3-2（４・５月）'!O1194&amp;'別紙様式3-2（４・５月）'!P1194&amp;'別紙様式3-2（４・５月）'!Q1194&amp;"から"&amp;W1192)</f>
        <v/>
      </c>
      <c r="AH1192" s="306"/>
      <c r="AI1192" s="306"/>
      <c r="AJ1192" s="306"/>
      <c r="AK1192" s="306"/>
      <c r="AL1192" s="306"/>
      <c r="AM1192" s="306"/>
      <c r="AN1192" s="306"/>
      <c r="AO1192" s="306"/>
    </row>
    <row r="1193" spans="1:41" customFormat="1" ht="25" customHeight="1">
      <c r="A1193" s="334">
        <v>1169</v>
      </c>
      <c r="B1193" s="909" t="str">
        <f>IF(基本情報入力シート!C1232="","",基本情報入力シート!C1232)</f>
        <v/>
      </c>
      <c r="C1193" s="909"/>
      <c r="D1193" s="909"/>
      <c r="E1193" s="909"/>
      <c r="F1193" s="909"/>
      <c r="G1193" s="909"/>
      <c r="H1193" s="909"/>
      <c r="I1193" s="909"/>
      <c r="J1193" s="325" t="str">
        <f>IF(基本情報入力シート!M1232="","",基本情報入力シート!M1232)</f>
        <v/>
      </c>
      <c r="K1193" s="325" t="str">
        <f>IF(基本情報入力シート!R1232="","",基本情報入力シート!R1232)</f>
        <v/>
      </c>
      <c r="L1193" s="325" t="str">
        <f>IF(基本情報入力シート!W1232="","",基本情報入力シート!W1232)</f>
        <v/>
      </c>
      <c r="M1193" s="335" t="str">
        <f>IF(基本情報入力シート!X1232="","",基本情報入力シート!X1232)</f>
        <v/>
      </c>
      <c r="N1193" s="339" t="str">
        <f>IF(基本情報入力シート!Y1232="","",基本情報入力シート!Y1232)</f>
        <v/>
      </c>
      <c r="O1193" s="44"/>
      <c r="P1193" s="1011"/>
      <c r="Q1193" s="1011"/>
      <c r="R1193" s="475" t="str">
        <f>IFERROR(IF(OR('別紙様式3-2（４・５月）'!Z1195="ベア加算",'別紙様式3-2（４・５月）'!R1195=""),"",P1193*VLOOKUP(N1193,【参考】数式用!$AD$2:$AH$37,MATCH(O1193,【参考】数式用!$K$4:$N$4,0)+1,0)),"")</f>
        <v/>
      </c>
      <c r="S1193" s="54"/>
      <c r="T1193" s="1011"/>
      <c r="U1193" s="1011"/>
      <c r="V1193" s="483" t="str">
        <f>IFERROR(IF(AND('別紙様式3-2（４・５月）'!O1195="",O1193&lt;&gt;""),P1193,P1193*VLOOKUP(AF1193,【参考】数式用4!$EY$3:$GF$106,MATCH(N1193,【参考】数式用4!$EY$2:$GF$2,0))),"")</f>
        <v/>
      </c>
      <c r="W1193" s="44"/>
      <c r="X1193" s="464"/>
      <c r="Y1193" s="992" t="str">
        <f>IFERROR(IF(OR('別紙様式3-2（４・５月）'!R1195="",'別紙様式3-2（４・５月）'!Z1195="ベア加算"),"",X1193*VLOOKUP(N1193,【参考】数式用!$AD$2:$AH$37,MATCH(W1193,【参考】数式用!$K$4:$N$4,0)+1,0)),"")</f>
        <v/>
      </c>
      <c r="Z1193" s="992"/>
      <c r="AA1193" s="54"/>
      <c r="AB1193" s="464"/>
      <c r="AC1193" s="340" t="str">
        <f>IFERROR(IF(AND('別紙様式3-2（４・５月）'!O1195="",W1193&lt;&gt;"",W1193&lt;&gt;"―"),X1193,X1193*VLOOKUP(AG1193,【参考】数式用4!$EY$3:$GF$106,MATCH(N1193,【参考】数式用4!$EY$2:$GF$2,0))),"")</f>
        <v/>
      </c>
      <c r="AD1193" s="462" t="str">
        <f t="shared" si="36"/>
        <v/>
      </c>
      <c r="AE1193" s="420" t="str">
        <f t="shared" si="37"/>
        <v/>
      </c>
      <c r="AF1193" s="333" t="str">
        <f>IF(O1193="","",'別紙様式3-2（４・５月）'!O1195&amp;'別紙様式3-2（４・５月）'!P1195&amp;'別紙様式3-2（４・５月）'!Q1195&amp;"から"&amp;O1193)</f>
        <v/>
      </c>
      <c r="AG1193" s="333" t="str">
        <f>IF(OR(W1193="",W1193="―"),"",'別紙様式3-2（４・５月）'!O1195&amp;'別紙様式3-2（４・５月）'!P1195&amp;'別紙様式3-2（４・５月）'!Q1195&amp;"から"&amp;W1193)</f>
        <v/>
      </c>
      <c r="AH1193" s="306"/>
      <c r="AI1193" s="306"/>
      <c r="AJ1193" s="306"/>
      <c r="AK1193" s="306"/>
      <c r="AL1193" s="306"/>
      <c r="AM1193" s="306"/>
      <c r="AN1193" s="306"/>
      <c r="AO1193" s="306"/>
    </row>
    <row r="1194" spans="1:41" customFormat="1" ht="25" customHeight="1">
      <c r="A1194" s="334">
        <v>1170</v>
      </c>
      <c r="B1194" s="909" t="str">
        <f>IF(基本情報入力シート!C1233="","",基本情報入力シート!C1233)</f>
        <v/>
      </c>
      <c r="C1194" s="909"/>
      <c r="D1194" s="909"/>
      <c r="E1194" s="909"/>
      <c r="F1194" s="909"/>
      <c r="G1194" s="909"/>
      <c r="H1194" s="909"/>
      <c r="I1194" s="909"/>
      <c r="J1194" s="325" t="str">
        <f>IF(基本情報入力シート!M1233="","",基本情報入力シート!M1233)</f>
        <v/>
      </c>
      <c r="K1194" s="325" t="str">
        <f>IF(基本情報入力シート!R1233="","",基本情報入力シート!R1233)</f>
        <v/>
      </c>
      <c r="L1194" s="325" t="str">
        <f>IF(基本情報入力シート!W1233="","",基本情報入力シート!W1233)</f>
        <v/>
      </c>
      <c r="M1194" s="335" t="str">
        <f>IF(基本情報入力シート!X1233="","",基本情報入力シート!X1233)</f>
        <v/>
      </c>
      <c r="N1194" s="339" t="str">
        <f>IF(基本情報入力シート!Y1233="","",基本情報入力シート!Y1233)</f>
        <v/>
      </c>
      <c r="O1194" s="44"/>
      <c r="P1194" s="1011"/>
      <c r="Q1194" s="1011"/>
      <c r="R1194" s="475" t="str">
        <f>IFERROR(IF(OR('別紙様式3-2（４・５月）'!Z1196="ベア加算",'別紙様式3-2（４・５月）'!R1196=""),"",P1194*VLOOKUP(N1194,【参考】数式用!$AD$2:$AH$37,MATCH(O1194,【参考】数式用!$K$4:$N$4,0)+1,0)),"")</f>
        <v/>
      </c>
      <c r="S1194" s="54"/>
      <c r="T1194" s="1011"/>
      <c r="U1194" s="1011"/>
      <c r="V1194" s="483" t="str">
        <f>IFERROR(IF(AND('別紙様式3-2（４・５月）'!O1196="",O1194&lt;&gt;""),P1194,P1194*VLOOKUP(AF1194,【参考】数式用4!$EY$3:$GF$106,MATCH(N1194,【参考】数式用4!$EY$2:$GF$2,0))),"")</f>
        <v/>
      </c>
      <c r="W1194" s="44"/>
      <c r="X1194" s="464"/>
      <c r="Y1194" s="992" t="str">
        <f>IFERROR(IF(OR('別紙様式3-2（４・５月）'!R1196="",'別紙様式3-2（４・５月）'!Z1196="ベア加算"),"",X1194*VLOOKUP(N1194,【参考】数式用!$AD$2:$AH$37,MATCH(W1194,【参考】数式用!$K$4:$N$4,0)+1,0)),"")</f>
        <v/>
      </c>
      <c r="Z1194" s="992"/>
      <c r="AA1194" s="54"/>
      <c r="AB1194" s="464"/>
      <c r="AC1194" s="340" t="str">
        <f>IFERROR(IF(AND('別紙様式3-2（４・５月）'!O1196="",W1194&lt;&gt;"",W1194&lt;&gt;"―"),X1194,X1194*VLOOKUP(AG1194,【参考】数式用4!$EY$3:$GF$106,MATCH(N1194,【参考】数式用4!$EY$2:$GF$2,0))),"")</f>
        <v/>
      </c>
      <c r="AD1194" s="462" t="str">
        <f t="shared" si="36"/>
        <v/>
      </c>
      <c r="AE1194" s="420" t="str">
        <f t="shared" si="37"/>
        <v/>
      </c>
      <c r="AF1194" s="333" t="str">
        <f>IF(O1194="","",'別紙様式3-2（４・５月）'!O1196&amp;'別紙様式3-2（４・５月）'!P1196&amp;'別紙様式3-2（４・５月）'!Q1196&amp;"から"&amp;O1194)</f>
        <v/>
      </c>
      <c r="AG1194" s="333" t="str">
        <f>IF(OR(W1194="",W1194="―"),"",'別紙様式3-2（４・５月）'!O1196&amp;'別紙様式3-2（４・５月）'!P1196&amp;'別紙様式3-2（４・５月）'!Q1196&amp;"から"&amp;W1194)</f>
        <v/>
      </c>
      <c r="AH1194" s="306"/>
      <c r="AI1194" s="306"/>
      <c r="AJ1194" s="306"/>
      <c r="AK1194" s="306"/>
      <c r="AL1194" s="306"/>
      <c r="AM1194" s="306"/>
      <c r="AN1194" s="306"/>
      <c r="AO1194" s="306"/>
    </row>
    <row r="1195" spans="1:41" customFormat="1" ht="25" customHeight="1">
      <c r="A1195" s="334">
        <v>1171</v>
      </c>
      <c r="B1195" s="909" t="str">
        <f>IF(基本情報入力シート!C1234="","",基本情報入力シート!C1234)</f>
        <v/>
      </c>
      <c r="C1195" s="909"/>
      <c r="D1195" s="909"/>
      <c r="E1195" s="909"/>
      <c r="F1195" s="909"/>
      <c r="G1195" s="909"/>
      <c r="H1195" s="909"/>
      <c r="I1195" s="909"/>
      <c r="J1195" s="325" t="str">
        <f>IF(基本情報入力シート!M1234="","",基本情報入力シート!M1234)</f>
        <v/>
      </c>
      <c r="K1195" s="325" t="str">
        <f>IF(基本情報入力シート!R1234="","",基本情報入力シート!R1234)</f>
        <v/>
      </c>
      <c r="L1195" s="325" t="str">
        <f>IF(基本情報入力シート!W1234="","",基本情報入力シート!W1234)</f>
        <v/>
      </c>
      <c r="M1195" s="335" t="str">
        <f>IF(基本情報入力シート!X1234="","",基本情報入力シート!X1234)</f>
        <v/>
      </c>
      <c r="N1195" s="339" t="str">
        <f>IF(基本情報入力シート!Y1234="","",基本情報入力シート!Y1234)</f>
        <v/>
      </c>
      <c r="O1195" s="44"/>
      <c r="P1195" s="1011"/>
      <c r="Q1195" s="1011"/>
      <c r="R1195" s="475" t="str">
        <f>IFERROR(IF(OR('別紙様式3-2（４・５月）'!Z1197="ベア加算",'別紙様式3-2（４・５月）'!R1197=""),"",P1195*VLOOKUP(N1195,【参考】数式用!$AD$2:$AH$37,MATCH(O1195,【参考】数式用!$K$4:$N$4,0)+1,0)),"")</f>
        <v/>
      </c>
      <c r="S1195" s="54"/>
      <c r="T1195" s="1011"/>
      <c r="U1195" s="1011"/>
      <c r="V1195" s="483" t="str">
        <f>IFERROR(IF(AND('別紙様式3-2（４・５月）'!O1197="",O1195&lt;&gt;""),P1195,P1195*VLOOKUP(AF1195,【参考】数式用4!$EY$3:$GF$106,MATCH(N1195,【参考】数式用4!$EY$2:$GF$2,0))),"")</f>
        <v/>
      </c>
      <c r="W1195" s="44"/>
      <c r="X1195" s="464"/>
      <c r="Y1195" s="992" t="str">
        <f>IFERROR(IF(OR('別紙様式3-2（４・５月）'!R1197="",'別紙様式3-2（４・５月）'!Z1197="ベア加算"),"",X1195*VLOOKUP(N1195,【参考】数式用!$AD$2:$AH$37,MATCH(W1195,【参考】数式用!$K$4:$N$4,0)+1,0)),"")</f>
        <v/>
      </c>
      <c r="Z1195" s="992"/>
      <c r="AA1195" s="54"/>
      <c r="AB1195" s="464"/>
      <c r="AC1195" s="340" t="str">
        <f>IFERROR(IF(AND('別紙様式3-2（４・５月）'!O1197="",W1195&lt;&gt;"",W1195&lt;&gt;"―"),X1195,X1195*VLOOKUP(AG1195,【参考】数式用4!$EY$3:$GF$106,MATCH(N1195,【参考】数式用4!$EY$2:$GF$2,0))),"")</f>
        <v/>
      </c>
      <c r="AD1195" s="462" t="str">
        <f t="shared" si="36"/>
        <v/>
      </c>
      <c r="AE1195" s="420" t="str">
        <f t="shared" si="37"/>
        <v/>
      </c>
      <c r="AF1195" s="333" t="str">
        <f>IF(O1195="","",'別紙様式3-2（４・５月）'!O1197&amp;'別紙様式3-2（４・５月）'!P1197&amp;'別紙様式3-2（４・５月）'!Q1197&amp;"から"&amp;O1195)</f>
        <v/>
      </c>
      <c r="AG1195" s="333" t="str">
        <f>IF(OR(W1195="",W1195="―"),"",'別紙様式3-2（４・５月）'!O1197&amp;'別紙様式3-2（４・５月）'!P1197&amp;'別紙様式3-2（４・５月）'!Q1197&amp;"から"&amp;W1195)</f>
        <v/>
      </c>
      <c r="AH1195" s="306"/>
      <c r="AI1195" s="306"/>
      <c r="AJ1195" s="306"/>
      <c r="AK1195" s="306"/>
      <c r="AL1195" s="306"/>
      <c r="AM1195" s="306"/>
      <c r="AN1195" s="306"/>
      <c r="AO1195" s="306"/>
    </row>
    <row r="1196" spans="1:41" customFormat="1" ht="25" customHeight="1">
      <c r="A1196" s="334">
        <v>1172</v>
      </c>
      <c r="B1196" s="909" t="str">
        <f>IF(基本情報入力シート!C1235="","",基本情報入力シート!C1235)</f>
        <v/>
      </c>
      <c r="C1196" s="909"/>
      <c r="D1196" s="909"/>
      <c r="E1196" s="909"/>
      <c r="F1196" s="909"/>
      <c r="G1196" s="909"/>
      <c r="H1196" s="909"/>
      <c r="I1196" s="909"/>
      <c r="J1196" s="325" t="str">
        <f>IF(基本情報入力シート!M1235="","",基本情報入力シート!M1235)</f>
        <v/>
      </c>
      <c r="K1196" s="325" t="str">
        <f>IF(基本情報入力シート!R1235="","",基本情報入力シート!R1235)</f>
        <v/>
      </c>
      <c r="L1196" s="325" t="str">
        <f>IF(基本情報入力シート!W1235="","",基本情報入力シート!W1235)</f>
        <v/>
      </c>
      <c r="M1196" s="335" t="str">
        <f>IF(基本情報入力シート!X1235="","",基本情報入力シート!X1235)</f>
        <v/>
      </c>
      <c r="N1196" s="339" t="str">
        <f>IF(基本情報入力シート!Y1235="","",基本情報入力シート!Y1235)</f>
        <v/>
      </c>
      <c r="O1196" s="44"/>
      <c r="P1196" s="1011"/>
      <c r="Q1196" s="1011"/>
      <c r="R1196" s="475" t="str">
        <f>IFERROR(IF(OR('別紙様式3-2（４・５月）'!Z1198="ベア加算",'別紙様式3-2（４・５月）'!R1198=""),"",P1196*VLOOKUP(N1196,【参考】数式用!$AD$2:$AH$37,MATCH(O1196,【参考】数式用!$K$4:$N$4,0)+1,0)),"")</f>
        <v/>
      </c>
      <c r="S1196" s="54"/>
      <c r="T1196" s="1011"/>
      <c r="U1196" s="1011"/>
      <c r="V1196" s="483" t="str">
        <f>IFERROR(IF(AND('別紙様式3-2（４・５月）'!O1198="",O1196&lt;&gt;""),P1196,P1196*VLOOKUP(AF1196,【参考】数式用4!$EY$3:$GF$106,MATCH(N1196,【参考】数式用4!$EY$2:$GF$2,0))),"")</f>
        <v/>
      </c>
      <c r="W1196" s="44"/>
      <c r="X1196" s="464"/>
      <c r="Y1196" s="992" t="str">
        <f>IFERROR(IF(OR('別紙様式3-2（４・５月）'!R1198="",'別紙様式3-2（４・５月）'!Z1198="ベア加算"),"",X1196*VLOOKUP(N1196,【参考】数式用!$AD$2:$AH$37,MATCH(W1196,【参考】数式用!$K$4:$N$4,0)+1,0)),"")</f>
        <v/>
      </c>
      <c r="Z1196" s="992"/>
      <c r="AA1196" s="54"/>
      <c r="AB1196" s="464"/>
      <c r="AC1196" s="340" t="str">
        <f>IFERROR(IF(AND('別紙様式3-2（４・５月）'!O1198="",W1196&lt;&gt;"",W1196&lt;&gt;"―"),X1196,X1196*VLOOKUP(AG1196,【参考】数式用4!$EY$3:$GF$106,MATCH(N1196,【参考】数式用4!$EY$2:$GF$2,0))),"")</f>
        <v/>
      </c>
      <c r="AD1196" s="462" t="str">
        <f t="shared" si="36"/>
        <v/>
      </c>
      <c r="AE1196" s="420" t="str">
        <f t="shared" si="37"/>
        <v/>
      </c>
      <c r="AF1196" s="333" t="str">
        <f>IF(O1196="","",'別紙様式3-2（４・５月）'!O1198&amp;'別紙様式3-2（４・５月）'!P1198&amp;'別紙様式3-2（４・５月）'!Q1198&amp;"から"&amp;O1196)</f>
        <v/>
      </c>
      <c r="AG1196" s="333" t="str">
        <f>IF(OR(W1196="",W1196="―"),"",'別紙様式3-2（４・５月）'!O1198&amp;'別紙様式3-2（４・５月）'!P1198&amp;'別紙様式3-2（４・５月）'!Q1198&amp;"から"&amp;W1196)</f>
        <v/>
      </c>
      <c r="AH1196" s="306"/>
      <c r="AI1196" s="306"/>
      <c r="AJ1196" s="306"/>
      <c r="AK1196" s="306"/>
      <c r="AL1196" s="306"/>
      <c r="AM1196" s="306"/>
      <c r="AN1196" s="306"/>
      <c r="AO1196" s="306"/>
    </row>
    <row r="1197" spans="1:41" customFormat="1" ht="25" customHeight="1">
      <c r="A1197" s="334">
        <v>1173</v>
      </c>
      <c r="B1197" s="909" t="str">
        <f>IF(基本情報入力シート!C1236="","",基本情報入力シート!C1236)</f>
        <v/>
      </c>
      <c r="C1197" s="909"/>
      <c r="D1197" s="909"/>
      <c r="E1197" s="909"/>
      <c r="F1197" s="909"/>
      <c r="G1197" s="909"/>
      <c r="H1197" s="909"/>
      <c r="I1197" s="909"/>
      <c r="J1197" s="325" t="str">
        <f>IF(基本情報入力シート!M1236="","",基本情報入力シート!M1236)</f>
        <v/>
      </c>
      <c r="K1197" s="325" t="str">
        <f>IF(基本情報入力シート!R1236="","",基本情報入力シート!R1236)</f>
        <v/>
      </c>
      <c r="L1197" s="325" t="str">
        <f>IF(基本情報入力シート!W1236="","",基本情報入力シート!W1236)</f>
        <v/>
      </c>
      <c r="M1197" s="335" t="str">
        <f>IF(基本情報入力シート!X1236="","",基本情報入力シート!X1236)</f>
        <v/>
      </c>
      <c r="N1197" s="339" t="str">
        <f>IF(基本情報入力シート!Y1236="","",基本情報入力シート!Y1236)</f>
        <v/>
      </c>
      <c r="O1197" s="44"/>
      <c r="P1197" s="1011"/>
      <c r="Q1197" s="1011"/>
      <c r="R1197" s="475" t="str">
        <f>IFERROR(IF(OR('別紙様式3-2（４・５月）'!Z1199="ベア加算",'別紙様式3-2（４・５月）'!R1199=""),"",P1197*VLOOKUP(N1197,【参考】数式用!$AD$2:$AH$37,MATCH(O1197,【参考】数式用!$K$4:$N$4,0)+1,0)),"")</f>
        <v/>
      </c>
      <c r="S1197" s="54"/>
      <c r="T1197" s="1011"/>
      <c r="U1197" s="1011"/>
      <c r="V1197" s="483" t="str">
        <f>IFERROR(IF(AND('別紙様式3-2（４・５月）'!O1199="",O1197&lt;&gt;""),P1197,P1197*VLOOKUP(AF1197,【参考】数式用4!$EY$3:$GF$106,MATCH(N1197,【参考】数式用4!$EY$2:$GF$2,0))),"")</f>
        <v/>
      </c>
      <c r="W1197" s="44"/>
      <c r="X1197" s="464"/>
      <c r="Y1197" s="992" t="str">
        <f>IFERROR(IF(OR('別紙様式3-2（４・５月）'!R1199="",'別紙様式3-2（４・５月）'!Z1199="ベア加算"),"",X1197*VLOOKUP(N1197,【参考】数式用!$AD$2:$AH$37,MATCH(W1197,【参考】数式用!$K$4:$N$4,0)+1,0)),"")</f>
        <v/>
      </c>
      <c r="Z1197" s="992"/>
      <c r="AA1197" s="54"/>
      <c r="AB1197" s="464"/>
      <c r="AC1197" s="340" t="str">
        <f>IFERROR(IF(AND('別紙様式3-2（４・５月）'!O1199="",W1197&lt;&gt;"",W1197&lt;&gt;"―"),X1197,X1197*VLOOKUP(AG1197,【参考】数式用4!$EY$3:$GF$106,MATCH(N1197,【参考】数式用4!$EY$2:$GF$2,0))),"")</f>
        <v/>
      </c>
      <c r="AD1197" s="462" t="str">
        <f t="shared" si="36"/>
        <v/>
      </c>
      <c r="AE1197" s="420" t="str">
        <f t="shared" si="37"/>
        <v/>
      </c>
      <c r="AF1197" s="333" t="str">
        <f>IF(O1197="","",'別紙様式3-2（４・５月）'!O1199&amp;'別紙様式3-2（４・５月）'!P1199&amp;'別紙様式3-2（４・５月）'!Q1199&amp;"から"&amp;O1197)</f>
        <v/>
      </c>
      <c r="AG1197" s="333" t="str">
        <f>IF(OR(W1197="",W1197="―"),"",'別紙様式3-2（４・５月）'!O1199&amp;'別紙様式3-2（４・５月）'!P1199&amp;'別紙様式3-2（４・５月）'!Q1199&amp;"から"&amp;W1197)</f>
        <v/>
      </c>
      <c r="AH1197" s="306"/>
      <c r="AI1197" s="306"/>
      <c r="AJ1197" s="306"/>
      <c r="AK1197" s="306"/>
      <c r="AL1197" s="306"/>
      <c r="AM1197" s="306"/>
      <c r="AN1197" s="306"/>
      <c r="AO1197" s="306"/>
    </row>
    <row r="1198" spans="1:41" customFormat="1" ht="25" customHeight="1">
      <c r="A1198" s="334">
        <v>1174</v>
      </c>
      <c r="B1198" s="909" t="str">
        <f>IF(基本情報入力シート!C1237="","",基本情報入力シート!C1237)</f>
        <v/>
      </c>
      <c r="C1198" s="909"/>
      <c r="D1198" s="909"/>
      <c r="E1198" s="909"/>
      <c r="F1198" s="909"/>
      <c r="G1198" s="909"/>
      <c r="H1198" s="909"/>
      <c r="I1198" s="909"/>
      <c r="J1198" s="325" t="str">
        <f>IF(基本情報入力シート!M1237="","",基本情報入力シート!M1237)</f>
        <v/>
      </c>
      <c r="K1198" s="325" t="str">
        <f>IF(基本情報入力シート!R1237="","",基本情報入力シート!R1237)</f>
        <v/>
      </c>
      <c r="L1198" s="325" t="str">
        <f>IF(基本情報入力シート!W1237="","",基本情報入力シート!W1237)</f>
        <v/>
      </c>
      <c r="M1198" s="335" t="str">
        <f>IF(基本情報入力シート!X1237="","",基本情報入力シート!X1237)</f>
        <v/>
      </c>
      <c r="N1198" s="339" t="str">
        <f>IF(基本情報入力シート!Y1237="","",基本情報入力シート!Y1237)</f>
        <v/>
      </c>
      <c r="O1198" s="44"/>
      <c r="P1198" s="1011"/>
      <c r="Q1198" s="1011"/>
      <c r="R1198" s="475" t="str">
        <f>IFERROR(IF(OR('別紙様式3-2（４・５月）'!Z1200="ベア加算",'別紙様式3-2（４・５月）'!R1200=""),"",P1198*VLOOKUP(N1198,【参考】数式用!$AD$2:$AH$37,MATCH(O1198,【参考】数式用!$K$4:$N$4,0)+1,0)),"")</f>
        <v/>
      </c>
      <c r="S1198" s="54"/>
      <c r="T1198" s="1011"/>
      <c r="U1198" s="1011"/>
      <c r="V1198" s="483" t="str">
        <f>IFERROR(IF(AND('別紙様式3-2（４・５月）'!O1200="",O1198&lt;&gt;""),P1198,P1198*VLOOKUP(AF1198,【参考】数式用4!$EY$3:$GF$106,MATCH(N1198,【参考】数式用4!$EY$2:$GF$2,0))),"")</f>
        <v/>
      </c>
      <c r="W1198" s="44"/>
      <c r="X1198" s="464"/>
      <c r="Y1198" s="992" t="str">
        <f>IFERROR(IF(OR('別紙様式3-2（４・５月）'!R1200="",'別紙様式3-2（４・５月）'!Z1200="ベア加算"),"",X1198*VLOOKUP(N1198,【参考】数式用!$AD$2:$AH$37,MATCH(W1198,【参考】数式用!$K$4:$N$4,0)+1,0)),"")</f>
        <v/>
      </c>
      <c r="Z1198" s="992"/>
      <c r="AA1198" s="54"/>
      <c r="AB1198" s="464"/>
      <c r="AC1198" s="340" t="str">
        <f>IFERROR(IF(AND('別紙様式3-2（４・５月）'!O1200="",W1198&lt;&gt;"",W1198&lt;&gt;"―"),X1198,X1198*VLOOKUP(AG1198,【参考】数式用4!$EY$3:$GF$106,MATCH(N1198,【参考】数式用4!$EY$2:$GF$2,0))),"")</f>
        <v/>
      </c>
      <c r="AD1198" s="462" t="str">
        <f t="shared" si="36"/>
        <v/>
      </c>
      <c r="AE1198" s="420" t="str">
        <f t="shared" si="37"/>
        <v/>
      </c>
      <c r="AF1198" s="333" t="str">
        <f>IF(O1198="","",'別紙様式3-2（４・５月）'!O1200&amp;'別紙様式3-2（４・５月）'!P1200&amp;'別紙様式3-2（４・５月）'!Q1200&amp;"から"&amp;O1198)</f>
        <v/>
      </c>
      <c r="AG1198" s="333" t="str">
        <f>IF(OR(W1198="",W1198="―"),"",'別紙様式3-2（４・５月）'!O1200&amp;'別紙様式3-2（４・５月）'!P1200&amp;'別紙様式3-2（４・５月）'!Q1200&amp;"から"&amp;W1198)</f>
        <v/>
      </c>
      <c r="AH1198" s="306"/>
      <c r="AI1198" s="306"/>
      <c r="AJ1198" s="306"/>
      <c r="AK1198" s="306"/>
      <c r="AL1198" s="306"/>
      <c r="AM1198" s="306"/>
      <c r="AN1198" s="306"/>
      <c r="AO1198" s="306"/>
    </row>
    <row r="1199" spans="1:41" customFormat="1" ht="25" customHeight="1">
      <c r="A1199" s="334">
        <v>1175</v>
      </c>
      <c r="B1199" s="909" t="str">
        <f>IF(基本情報入力シート!C1238="","",基本情報入力シート!C1238)</f>
        <v/>
      </c>
      <c r="C1199" s="909"/>
      <c r="D1199" s="909"/>
      <c r="E1199" s="909"/>
      <c r="F1199" s="909"/>
      <c r="G1199" s="909"/>
      <c r="H1199" s="909"/>
      <c r="I1199" s="909"/>
      <c r="J1199" s="325" t="str">
        <f>IF(基本情報入力シート!M1238="","",基本情報入力シート!M1238)</f>
        <v/>
      </c>
      <c r="K1199" s="325" t="str">
        <f>IF(基本情報入力シート!R1238="","",基本情報入力シート!R1238)</f>
        <v/>
      </c>
      <c r="L1199" s="325" t="str">
        <f>IF(基本情報入力シート!W1238="","",基本情報入力シート!W1238)</f>
        <v/>
      </c>
      <c r="M1199" s="335" t="str">
        <f>IF(基本情報入力シート!X1238="","",基本情報入力シート!X1238)</f>
        <v/>
      </c>
      <c r="N1199" s="339" t="str">
        <f>IF(基本情報入力シート!Y1238="","",基本情報入力シート!Y1238)</f>
        <v/>
      </c>
      <c r="O1199" s="44"/>
      <c r="P1199" s="1011"/>
      <c r="Q1199" s="1011"/>
      <c r="R1199" s="475" t="str">
        <f>IFERROR(IF(OR('別紙様式3-2（４・５月）'!Z1201="ベア加算",'別紙様式3-2（４・５月）'!R1201=""),"",P1199*VLOOKUP(N1199,【参考】数式用!$AD$2:$AH$37,MATCH(O1199,【参考】数式用!$K$4:$N$4,0)+1,0)),"")</f>
        <v/>
      </c>
      <c r="S1199" s="54"/>
      <c r="T1199" s="1011"/>
      <c r="U1199" s="1011"/>
      <c r="V1199" s="483" t="str">
        <f>IFERROR(IF(AND('別紙様式3-2（４・５月）'!O1201="",O1199&lt;&gt;""),P1199,P1199*VLOOKUP(AF1199,【参考】数式用4!$EY$3:$GF$106,MATCH(N1199,【参考】数式用4!$EY$2:$GF$2,0))),"")</f>
        <v/>
      </c>
      <c r="W1199" s="44"/>
      <c r="X1199" s="464"/>
      <c r="Y1199" s="992" t="str">
        <f>IFERROR(IF(OR('別紙様式3-2（４・５月）'!R1201="",'別紙様式3-2（４・５月）'!Z1201="ベア加算"),"",X1199*VLOOKUP(N1199,【参考】数式用!$AD$2:$AH$37,MATCH(W1199,【参考】数式用!$K$4:$N$4,0)+1,0)),"")</f>
        <v/>
      </c>
      <c r="Z1199" s="992"/>
      <c r="AA1199" s="54"/>
      <c r="AB1199" s="464"/>
      <c r="AC1199" s="340" t="str">
        <f>IFERROR(IF(AND('別紙様式3-2（４・５月）'!O1201="",W1199&lt;&gt;"",W1199&lt;&gt;"―"),X1199,X1199*VLOOKUP(AG1199,【参考】数式用4!$EY$3:$GF$106,MATCH(N1199,【参考】数式用4!$EY$2:$GF$2,0))),"")</f>
        <v/>
      </c>
      <c r="AD1199" s="462" t="str">
        <f t="shared" si="36"/>
        <v/>
      </c>
      <c r="AE1199" s="420" t="str">
        <f t="shared" si="37"/>
        <v/>
      </c>
      <c r="AF1199" s="333" t="str">
        <f>IF(O1199="","",'別紙様式3-2（４・５月）'!O1201&amp;'別紙様式3-2（４・５月）'!P1201&amp;'別紙様式3-2（４・５月）'!Q1201&amp;"から"&amp;O1199)</f>
        <v/>
      </c>
      <c r="AG1199" s="333" t="str">
        <f>IF(OR(W1199="",W1199="―"),"",'別紙様式3-2（４・５月）'!O1201&amp;'別紙様式3-2（４・５月）'!P1201&amp;'別紙様式3-2（４・５月）'!Q1201&amp;"から"&amp;W1199)</f>
        <v/>
      </c>
      <c r="AH1199" s="306"/>
      <c r="AI1199" s="306"/>
      <c r="AJ1199" s="306"/>
      <c r="AK1199" s="306"/>
      <c r="AL1199" s="306"/>
      <c r="AM1199" s="306"/>
      <c r="AN1199" s="306"/>
      <c r="AO1199" s="306"/>
    </row>
    <row r="1200" spans="1:41" customFormat="1" ht="25" customHeight="1">
      <c r="A1200" s="334">
        <v>1176</v>
      </c>
      <c r="B1200" s="909" t="str">
        <f>IF(基本情報入力シート!C1239="","",基本情報入力シート!C1239)</f>
        <v/>
      </c>
      <c r="C1200" s="909"/>
      <c r="D1200" s="909"/>
      <c r="E1200" s="909"/>
      <c r="F1200" s="909"/>
      <c r="G1200" s="909"/>
      <c r="H1200" s="909"/>
      <c r="I1200" s="909"/>
      <c r="J1200" s="325" t="str">
        <f>IF(基本情報入力シート!M1239="","",基本情報入力シート!M1239)</f>
        <v/>
      </c>
      <c r="K1200" s="325" t="str">
        <f>IF(基本情報入力シート!R1239="","",基本情報入力シート!R1239)</f>
        <v/>
      </c>
      <c r="L1200" s="325" t="str">
        <f>IF(基本情報入力シート!W1239="","",基本情報入力シート!W1239)</f>
        <v/>
      </c>
      <c r="M1200" s="335" t="str">
        <f>IF(基本情報入力シート!X1239="","",基本情報入力シート!X1239)</f>
        <v/>
      </c>
      <c r="N1200" s="339" t="str">
        <f>IF(基本情報入力シート!Y1239="","",基本情報入力シート!Y1239)</f>
        <v/>
      </c>
      <c r="O1200" s="44"/>
      <c r="P1200" s="1011"/>
      <c r="Q1200" s="1011"/>
      <c r="R1200" s="475" t="str">
        <f>IFERROR(IF(OR('別紙様式3-2（４・５月）'!Z1202="ベア加算",'別紙様式3-2（４・５月）'!R1202=""),"",P1200*VLOOKUP(N1200,【参考】数式用!$AD$2:$AH$37,MATCH(O1200,【参考】数式用!$K$4:$N$4,0)+1,0)),"")</f>
        <v/>
      </c>
      <c r="S1200" s="54"/>
      <c r="T1200" s="1011"/>
      <c r="U1200" s="1011"/>
      <c r="V1200" s="483" t="str">
        <f>IFERROR(IF(AND('別紙様式3-2（４・５月）'!O1202="",O1200&lt;&gt;""),P1200,P1200*VLOOKUP(AF1200,【参考】数式用4!$EY$3:$GF$106,MATCH(N1200,【参考】数式用4!$EY$2:$GF$2,0))),"")</f>
        <v/>
      </c>
      <c r="W1200" s="44"/>
      <c r="X1200" s="464"/>
      <c r="Y1200" s="992" t="str">
        <f>IFERROR(IF(OR('別紙様式3-2（４・５月）'!R1202="",'別紙様式3-2（４・５月）'!Z1202="ベア加算"),"",X1200*VLOOKUP(N1200,【参考】数式用!$AD$2:$AH$37,MATCH(W1200,【参考】数式用!$K$4:$N$4,0)+1,0)),"")</f>
        <v/>
      </c>
      <c r="Z1200" s="992"/>
      <c r="AA1200" s="54"/>
      <c r="AB1200" s="464"/>
      <c r="AC1200" s="340" t="str">
        <f>IFERROR(IF(AND('別紙様式3-2（４・５月）'!O1202="",W1200&lt;&gt;"",W1200&lt;&gt;"―"),X1200,X1200*VLOOKUP(AG1200,【参考】数式用4!$EY$3:$GF$106,MATCH(N1200,【参考】数式用4!$EY$2:$GF$2,0))),"")</f>
        <v/>
      </c>
      <c r="AD1200" s="462" t="str">
        <f t="shared" si="36"/>
        <v/>
      </c>
      <c r="AE1200" s="420" t="str">
        <f t="shared" si="37"/>
        <v/>
      </c>
      <c r="AF1200" s="333" t="str">
        <f>IF(O1200="","",'別紙様式3-2（４・５月）'!O1202&amp;'別紙様式3-2（４・５月）'!P1202&amp;'別紙様式3-2（４・５月）'!Q1202&amp;"から"&amp;O1200)</f>
        <v/>
      </c>
      <c r="AG1200" s="333" t="str">
        <f>IF(OR(W1200="",W1200="―"),"",'別紙様式3-2（４・５月）'!O1202&amp;'別紙様式3-2（４・５月）'!P1202&amp;'別紙様式3-2（４・５月）'!Q1202&amp;"から"&amp;W1200)</f>
        <v/>
      </c>
      <c r="AH1200" s="306"/>
      <c r="AI1200" s="306"/>
      <c r="AJ1200" s="306"/>
      <c r="AK1200" s="306"/>
      <c r="AL1200" s="306"/>
      <c r="AM1200" s="306"/>
      <c r="AN1200" s="306"/>
      <c r="AO1200" s="306"/>
    </row>
    <row r="1201" spans="1:41" customFormat="1" ht="25" customHeight="1">
      <c r="A1201" s="334">
        <v>1177</v>
      </c>
      <c r="B1201" s="909" t="str">
        <f>IF(基本情報入力シート!C1240="","",基本情報入力シート!C1240)</f>
        <v/>
      </c>
      <c r="C1201" s="909"/>
      <c r="D1201" s="909"/>
      <c r="E1201" s="909"/>
      <c r="F1201" s="909"/>
      <c r="G1201" s="909"/>
      <c r="H1201" s="909"/>
      <c r="I1201" s="909"/>
      <c r="J1201" s="325" t="str">
        <f>IF(基本情報入力シート!M1240="","",基本情報入力シート!M1240)</f>
        <v/>
      </c>
      <c r="K1201" s="325" t="str">
        <f>IF(基本情報入力シート!R1240="","",基本情報入力シート!R1240)</f>
        <v/>
      </c>
      <c r="L1201" s="325" t="str">
        <f>IF(基本情報入力シート!W1240="","",基本情報入力シート!W1240)</f>
        <v/>
      </c>
      <c r="M1201" s="335" t="str">
        <f>IF(基本情報入力シート!X1240="","",基本情報入力シート!X1240)</f>
        <v/>
      </c>
      <c r="N1201" s="339" t="str">
        <f>IF(基本情報入力シート!Y1240="","",基本情報入力シート!Y1240)</f>
        <v/>
      </c>
      <c r="O1201" s="44"/>
      <c r="P1201" s="1011"/>
      <c r="Q1201" s="1011"/>
      <c r="R1201" s="475" t="str">
        <f>IFERROR(IF(OR('別紙様式3-2（４・５月）'!Z1203="ベア加算",'別紙様式3-2（４・５月）'!R1203=""),"",P1201*VLOOKUP(N1201,【参考】数式用!$AD$2:$AH$37,MATCH(O1201,【参考】数式用!$K$4:$N$4,0)+1,0)),"")</f>
        <v/>
      </c>
      <c r="S1201" s="54"/>
      <c r="T1201" s="1011"/>
      <c r="U1201" s="1011"/>
      <c r="V1201" s="483" t="str">
        <f>IFERROR(IF(AND('別紙様式3-2（４・５月）'!O1203="",O1201&lt;&gt;""),P1201,P1201*VLOOKUP(AF1201,【参考】数式用4!$EY$3:$GF$106,MATCH(N1201,【参考】数式用4!$EY$2:$GF$2,0))),"")</f>
        <v/>
      </c>
      <c r="W1201" s="44"/>
      <c r="X1201" s="464"/>
      <c r="Y1201" s="992" t="str">
        <f>IFERROR(IF(OR('別紙様式3-2（４・５月）'!R1203="",'別紙様式3-2（４・５月）'!Z1203="ベア加算"),"",X1201*VLOOKUP(N1201,【参考】数式用!$AD$2:$AH$37,MATCH(W1201,【参考】数式用!$K$4:$N$4,0)+1,0)),"")</f>
        <v/>
      </c>
      <c r="Z1201" s="992"/>
      <c r="AA1201" s="54"/>
      <c r="AB1201" s="464"/>
      <c r="AC1201" s="340" t="str">
        <f>IFERROR(IF(AND('別紙様式3-2（４・５月）'!O1203="",W1201&lt;&gt;"",W1201&lt;&gt;"―"),X1201,X1201*VLOOKUP(AG1201,【参考】数式用4!$EY$3:$GF$106,MATCH(N1201,【参考】数式用4!$EY$2:$GF$2,0))),"")</f>
        <v/>
      </c>
      <c r="AD1201" s="462" t="str">
        <f t="shared" si="36"/>
        <v/>
      </c>
      <c r="AE1201" s="420" t="str">
        <f t="shared" si="37"/>
        <v/>
      </c>
      <c r="AF1201" s="333" t="str">
        <f>IF(O1201="","",'別紙様式3-2（４・５月）'!O1203&amp;'別紙様式3-2（４・５月）'!P1203&amp;'別紙様式3-2（４・５月）'!Q1203&amp;"から"&amp;O1201)</f>
        <v/>
      </c>
      <c r="AG1201" s="333" t="str">
        <f>IF(OR(W1201="",W1201="―"),"",'別紙様式3-2（４・５月）'!O1203&amp;'別紙様式3-2（４・５月）'!P1203&amp;'別紙様式3-2（４・５月）'!Q1203&amp;"から"&amp;W1201)</f>
        <v/>
      </c>
      <c r="AH1201" s="306"/>
      <c r="AI1201" s="306"/>
      <c r="AJ1201" s="306"/>
      <c r="AK1201" s="306"/>
      <c r="AL1201" s="306"/>
      <c r="AM1201" s="306"/>
      <c r="AN1201" s="306"/>
      <c r="AO1201" s="306"/>
    </row>
    <row r="1202" spans="1:41" customFormat="1" ht="25" customHeight="1">
      <c r="A1202" s="334">
        <v>1178</v>
      </c>
      <c r="B1202" s="909" t="str">
        <f>IF(基本情報入力シート!C1241="","",基本情報入力シート!C1241)</f>
        <v/>
      </c>
      <c r="C1202" s="909"/>
      <c r="D1202" s="909"/>
      <c r="E1202" s="909"/>
      <c r="F1202" s="909"/>
      <c r="G1202" s="909"/>
      <c r="H1202" s="909"/>
      <c r="I1202" s="909"/>
      <c r="J1202" s="325" t="str">
        <f>IF(基本情報入力シート!M1241="","",基本情報入力シート!M1241)</f>
        <v/>
      </c>
      <c r="K1202" s="325" t="str">
        <f>IF(基本情報入力シート!R1241="","",基本情報入力シート!R1241)</f>
        <v/>
      </c>
      <c r="L1202" s="325" t="str">
        <f>IF(基本情報入力シート!W1241="","",基本情報入力シート!W1241)</f>
        <v/>
      </c>
      <c r="M1202" s="335" t="str">
        <f>IF(基本情報入力シート!X1241="","",基本情報入力シート!X1241)</f>
        <v/>
      </c>
      <c r="N1202" s="339" t="str">
        <f>IF(基本情報入力シート!Y1241="","",基本情報入力シート!Y1241)</f>
        <v/>
      </c>
      <c r="O1202" s="44"/>
      <c r="P1202" s="1011"/>
      <c r="Q1202" s="1011"/>
      <c r="R1202" s="475" t="str">
        <f>IFERROR(IF(OR('別紙様式3-2（４・５月）'!Z1204="ベア加算",'別紙様式3-2（４・５月）'!R1204=""),"",P1202*VLOOKUP(N1202,【参考】数式用!$AD$2:$AH$37,MATCH(O1202,【参考】数式用!$K$4:$N$4,0)+1,0)),"")</f>
        <v/>
      </c>
      <c r="S1202" s="54"/>
      <c r="T1202" s="1011"/>
      <c r="U1202" s="1011"/>
      <c r="V1202" s="483" t="str">
        <f>IFERROR(IF(AND('別紙様式3-2（４・５月）'!O1204="",O1202&lt;&gt;""),P1202,P1202*VLOOKUP(AF1202,【参考】数式用4!$EY$3:$GF$106,MATCH(N1202,【参考】数式用4!$EY$2:$GF$2,0))),"")</f>
        <v/>
      </c>
      <c r="W1202" s="44"/>
      <c r="X1202" s="464"/>
      <c r="Y1202" s="992" t="str">
        <f>IFERROR(IF(OR('別紙様式3-2（４・５月）'!R1204="",'別紙様式3-2（４・５月）'!Z1204="ベア加算"),"",X1202*VLOOKUP(N1202,【参考】数式用!$AD$2:$AH$37,MATCH(W1202,【参考】数式用!$K$4:$N$4,0)+1,0)),"")</f>
        <v/>
      </c>
      <c r="Z1202" s="992"/>
      <c r="AA1202" s="54"/>
      <c r="AB1202" s="464"/>
      <c r="AC1202" s="340" t="str">
        <f>IFERROR(IF(AND('別紙様式3-2（４・５月）'!O1204="",W1202&lt;&gt;"",W1202&lt;&gt;"―"),X1202,X1202*VLOOKUP(AG1202,【参考】数式用4!$EY$3:$GF$106,MATCH(N1202,【参考】数式用4!$EY$2:$GF$2,0))),"")</f>
        <v/>
      </c>
      <c r="AD1202" s="462" t="str">
        <f t="shared" si="36"/>
        <v/>
      </c>
      <c r="AE1202" s="420" t="str">
        <f t="shared" si="37"/>
        <v/>
      </c>
      <c r="AF1202" s="333" t="str">
        <f>IF(O1202="","",'別紙様式3-2（４・５月）'!O1204&amp;'別紙様式3-2（４・５月）'!P1204&amp;'別紙様式3-2（４・５月）'!Q1204&amp;"から"&amp;O1202)</f>
        <v/>
      </c>
      <c r="AG1202" s="333" t="str">
        <f>IF(OR(W1202="",W1202="―"),"",'別紙様式3-2（４・５月）'!O1204&amp;'別紙様式3-2（４・５月）'!P1204&amp;'別紙様式3-2（４・５月）'!Q1204&amp;"から"&amp;W1202)</f>
        <v/>
      </c>
      <c r="AH1202" s="306"/>
      <c r="AI1202" s="306"/>
      <c r="AJ1202" s="306"/>
      <c r="AK1202" s="306"/>
      <c r="AL1202" s="306"/>
      <c r="AM1202" s="306"/>
      <c r="AN1202" s="306"/>
      <c r="AO1202" s="306"/>
    </row>
    <row r="1203" spans="1:41" customFormat="1" ht="25" customHeight="1">
      <c r="A1203" s="334">
        <v>1179</v>
      </c>
      <c r="B1203" s="909" t="str">
        <f>IF(基本情報入力シート!C1242="","",基本情報入力シート!C1242)</f>
        <v/>
      </c>
      <c r="C1203" s="909"/>
      <c r="D1203" s="909"/>
      <c r="E1203" s="909"/>
      <c r="F1203" s="909"/>
      <c r="G1203" s="909"/>
      <c r="H1203" s="909"/>
      <c r="I1203" s="909"/>
      <c r="J1203" s="325" t="str">
        <f>IF(基本情報入力シート!M1242="","",基本情報入力シート!M1242)</f>
        <v/>
      </c>
      <c r="K1203" s="325" t="str">
        <f>IF(基本情報入力シート!R1242="","",基本情報入力シート!R1242)</f>
        <v/>
      </c>
      <c r="L1203" s="325" t="str">
        <f>IF(基本情報入力シート!W1242="","",基本情報入力シート!W1242)</f>
        <v/>
      </c>
      <c r="M1203" s="335" t="str">
        <f>IF(基本情報入力シート!X1242="","",基本情報入力シート!X1242)</f>
        <v/>
      </c>
      <c r="N1203" s="339" t="str">
        <f>IF(基本情報入力シート!Y1242="","",基本情報入力シート!Y1242)</f>
        <v/>
      </c>
      <c r="O1203" s="44"/>
      <c r="P1203" s="1011"/>
      <c r="Q1203" s="1011"/>
      <c r="R1203" s="475" t="str">
        <f>IFERROR(IF(OR('別紙様式3-2（４・５月）'!Z1205="ベア加算",'別紙様式3-2（４・５月）'!R1205=""),"",P1203*VLOOKUP(N1203,【参考】数式用!$AD$2:$AH$37,MATCH(O1203,【参考】数式用!$K$4:$N$4,0)+1,0)),"")</f>
        <v/>
      </c>
      <c r="S1203" s="54"/>
      <c r="T1203" s="1011"/>
      <c r="U1203" s="1011"/>
      <c r="V1203" s="483" t="str">
        <f>IFERROR(IF(AND('別紙様式3-2（４・５月）'!O1205="",O1203&lt;&gt;""),P1203,P1203*VLOOKUP(AF1203,【参考】数式用4!$EY$3:$GF$106,MATCH(N1203,【参考】数式用4!$EY$2:$GF$2,0))),"")</f>
        <v/>
      </c>
      <c r="W1203" s="44"/>
      <c r="X1203" s="464"/>
      <c r="Y1203" s="992" t="str">
        <f>IFERROR(IF(OR('別紙様式3-2（４・５月）'!R1205="",'別紙様式3-2（４・５月）'!Z1205="ベア加算"),"",X1203*VLOOKUP(N1203,【参考】数式用!$AD$2:$AH$37,MATCH(W1203,【参考】数式用!$K$4:$N$4,0)+1,0)),"")</f>
        <v/>
      </c>
      <c r="Z1203" s="992"/>
      <c r="AA1203" s="54"/>
      <c r="AB1203" s="464"/>
      <c r="AC1203" s="340" t="str">
        <f>IFERROR(IF(AND('別紙様式3-2（４・５月）'!O1205="",W1203&lt;&gt;"",W1203&lt;&gt;"―"),X1203,X1203*VLOOKUP(AG1203,【参考】数式用4!$EY$3:$GF$106,MATCH(N1203,【参考】数式用4!$EY$2:$GF$2,0))),"")</f>
        <v/>
      </c>
      <c r="AD1203" s="462" t="str">
        <f t="shared" si="36"/>
        <v/>
      </c>
      <c r="AE1203" s="420" t="str">
        <f t="shared" si="37"/>
        <v/>
      </c>
      <c r="AF1203" s="333" t="str">
        <f>IF(O1203="","",'別紙様式3-2（４・５月）'!O1205&amp;'別紙様式3-2（４・５月）'!P1205&amp;'別紙様式3-2（４・５月）'!Q1205&amp;"から"&amp;O1203)</f>
        <v/>
      </c>
      <c r="AG1203" s="333" t="str">
        <f>IF(OR(W1203="",W1203="―"),"",'別紙様式3-2（４・５月）'!O1205&amp;'別紙様式3-2（４・５月）'!P1205&amp;'別紙様式3-2（４・５月）'!Q1205&amp;"から"&amp;W1203)</f>
        <v/>
      </c>
      <c r="AH1203" s="306"/>
      <c r="AI1203" s="306"/>
      <c r="AJ1203" s="306"/>
      <c r="AK1203" s="306"/>
      <c r="AL1203" s="306"/>
      <c r="AM1203" s="306"/>
      <c r="AN1203" s="306"/>
      <c r="AO1203" s="306"/>
    </row>
    <row r="1204" spans="1:41" customFormat="1" ht="25" customHeight="1">
      <c r="A1204" s="334">
        <v>1180</v>
      </c>
      <c r="B1204" s="909" t="str">
        <f>IF(基本情報入力シート!C1243="","",基本情報入力シート!C1243)</f>
        <v/>
      </c>
      <c r="C1204" s="909"/>
      <c r="D1204" s="909"/>
      <c r="E1204" s="909"/>
      <c r="F1204" s="909"/>
      <c r="G1204" s="909"/>
      <c r="H1204" s="909"/>
      <c r="I1204" s="909"/>
      <c r="J1204" s="325" t="str">
        <f>IF(基本情報入力シート!M1243="","",基本情報入力シート!M1243)</f>
        <v/>
      </c>
      <c r="K1204" s="325" t="str">
        <f>IF(基本情報入力シート!R1243="","",基本情報入力シート!R1243)</f>
        <v/>
      </c>
      <c r="L1204" s="325" t="str">
        <f>IF(基本情報入力シート!W1243="","",基本情報入力シート!W1243)</f>
        <v/>
      </c>
      <c r="M1204" s="335" t="str">
        <f>IF(基本情報入力シート!X1243="","",基本情報入力シート!X1243)</f>
        <v/>
      </c>
      <c r="N1204" s="339" t="str">
        <f>IF(基本情報入力シート!Y1243="","",基本情報入力シート!Y1243)</f>
        <v/>
      </c>
      <c r="O1204" s="44"/>
      <c r="P1204" s="1011"/>
      <c r="Q1204" s="1011"/>
      <c r="R1204" s="475" t="str">
        <f>IFERROR(IF(OR('別紙様式3-2（４・５月）'!Z1206="ベア加算",'別紙様式3-2（４・５月）'!R1206=""),"",P1204*VLOOKUP(N1204,【参考】数式用!$AD$2:$AH$37,MATCH(O1204,【参考】数式用!$K$4:$N$4,0)+1,0)),"")</f>
        <v/>
      </c>
      <c r="S1204" s="54"/>
      <c r="T1204" s="1011"/>
      <c r="U1204" s="1011"/>
      <c r="V1204" s="483" t="str">
        <f>IFERROR(IF(AND('別紙様式3-2（４・５月）'!O1206="",O1204&lt;&gt;""),P1204,P1204*VLOOKUP(AF1204,【参考】数式用4!$EY$3:$GF$106,MATCH(N1204,【参考】数式用4!$EY$2:$GF$2,0))),"")</f>
        <v/>
      </c>
      <c r="W1204" s="44"/>
      <c r="X1204" s="464"/>
      <c r="Y1204" s="992" t="str">
        <f>IFERROR(IF(OR('別紙様式3-2（４・５月）'!R1206="",'別紙様式3-2（４・５月）'!Z1206="ベア加算"),"",X1204*VLOOKUP(N1204,【参考】数式用!$AD$2:$AH$37,MATCH(W1204,【参考】数式用!$K$4:$N$4,0)+1,0)),"")</f>
        <v/>
      </c>
      <c r="Z1204" s="992"/>
      <c r="AA1204" s="54"/>
      <c r="AB1204" s="464"/>
      <c r="AC1204" s="340" t="str">
        <f>IFERROR(IF(AND('別紙様式3-2（４・５月）'!O1206="",W1204&lt;&gt;"",W1204&lt;&gt;"―"),X1204,X1204*VLOOKUP(AG1204,【参考】数式用4!$EY$3:$GF$106,MATCH(N1204,【参考】数式用4!$EY$2:$GF$2,0))),"")</f>
        <v/>
      </c>
      <c r="AD1204" s="462" t="str">
        <f t="shared" si="36"/>
        <v/>
      </c>
      <c r="AE1204" s="420" t="str">
        <f t="shared" si="37"/>
        <v/>
      </c>
      <c r="AF1204" s="333" t="str">
        <f>IF(O1204="","",'別紙様式3-2（４・５月）'!O1206&amp;'別紙様式3-2（４・５月）'!P1206&amp;'別紙様式3-2（４・５月）'!Q1206&amp;"から"&amp;O1204)</f>
        <v/>
      </c>
      <c r="AG1204" s="333" t="str">
        <f>IF(OR(W1204="",W1204="―"),"",'別紙様式3-2（４・５月）'!O1206&amp;'別紙様式3-2（４・５月）'!P1206&amp;'別紙様式3-2（４・５月）'!Q1206&amp;"から"&amp;W1204)</f>
        <v/>
      </c>
      <c r="AH1204" s="306"/>
      <c r="AI1204" s="306"/>
      <c r="AJ1204" s="306"/>
      <c r="AK1204" s="306"/>
      <c r="AL1204" s="306"/>
      <c r="AM1204" s="306"/>
      <c r="AN1204" s="306"/>
      <c r="AO1204" s="306"/>
    </row>
    <row r="1205" spans="1:41" customFormat="1" ht="25" customHeight="1">
      <c r="A1205" s="334">
        <v>1181</v>
      </c>
      <c r="B1205" s="909" t="str">
        <f>IF(基本情報入力シート!C1244="","",基本情報入力シート!C1244)</f>
        <v/>
      </c>
      <c r="C1205" s="909"/>
      <c r="D1205" s="909"/>
      <c r="E1205" s="909"/>
      <c r="F1205" s="909"/>
      <c r="G1205" s="909"/>
      <c r="H1205" s="909"/>
      <c r="I1205" s="909"/>
      <c r="J1205" s="325" t="str">
        <f>IF(基本情報入力シート!M1244="","",基本情報入力シート!M1244)</f>
        <v/>
      </c>
      <c r="K1205" s="325" t="str">
        <f>IF(基本情報入力シート!R1244="","",基本情報入力シート!R1244)</f>
        <v/>
      </c>
      <c r="L1205" s="325" t="str">
        <f>IF(基本情報入力シート!W1244="","",基本情報入力シート!W1244)</f>
        <v/>
      </c>
      <c r="M1205" s="335" t="str">
        <f>IF(基本情報入力シート!X1244="","",基本情報入力シート!X1244)</f>
        <v/>
      </c>
      <c r="N1205" s="339" t="str">
        <f>IF(基本情報入力シート!Y1244="","",基本情報入力シート!Y1244)</f>
        <v/>
      </c>
      <c r="O1205" s="44"/>
      <c r="P1205" s="1011"/>
      <c r="Q1205" s="1011"/>
      <c r="R1205" s="475" t="str">
        <f>IFERROR(IF(OR('別紙様式3-2（４・５月）'!Z1207="ベア加算",'別紙様式3-2（４・５月）'!R1207=""),"",P1205*VLOOKUP(N1205,【参考】数式用!$AD$2:$AH$37,MATCH(O1205,【参考】数式用!$K$4:$N$4,0)+1,0)),"")</f>
        <v/>
      </c>
      <c r="S1205" s="54"/>
      <c r="T1205" s="1011"/>
      <c r="U1205" s="1011"/>
      <c r="V1205" s="483" t="str">
        <f>IFERROR(IF(AND('別紙様式3-2（４・５月）'!O1207="",O1205&lt;&gt;""),P1205,P1205*VLOOKUP(AF1205,【参考】数式用4!$EY$3:$GF$106,MATCH(N1205,【参考】数式用4!$EY$2:$GF$2,0))),"")</f>
        <v/>
      </c>
      <c r="W1205" s="44"/>
      <c r="X1205" s="464"/>
      <c r="Y1205" s="992" t="str">
        <f>IFERROR(IF(OR('別紙様式3-2（４・５月）'!R1207="",'別紙様式3-2（４・５月）'!Z1207="ベア加算"),"",X1205*VLOOKUP(N1205,【参考】数式用!$AD$2:$AH$37,MATCH(W1205,【参考】数式用!$K$4:$N$4,0)+1,0)),"")</f>
        <v/>
      </c>
      <c r="Z1205" s="992"/>
      <c r="AA1205" s="54"/>
      <c r="AB1205" s="464"/>
      <c r="AC1205" s="340" t="str">
        <f>IFERROR(IF(AND('別紙様式3-2（４・５月）'!O1207="",W1205&lt;&gt;"",W1205&lt;&gt;"―"),X1205,X1205*VLOOKUP(AG1205,【参考】数式用4!$EY$3:$GF$106,MATCH(N1205,【参考】数式用4!$EY$2:$GF$2,0))),"")</f>
        <v/>
      </c>
      <c r="AD1205" s="462" t="str">
        <f t="shared" si="36"/>
        <v/>
      </c>
      <c r="AE1205" s="420" t="str">
        <f t="shared" si="37"/>
        <v/>
      </c>
      <c r="AF1205" s="333" t="str">
        <f>IF(O1205="","",'別紙様式3-2（４・５月）'!O1207&amp;'別紙様式3-2（４・５月）'!P1207&amp;'別紙様式3-2（４・５月）'!Q1207&amp;"から"&amp;O1205)</f>
        <v/>
      </c>
      <c r="AG1205" s="333" t="str">
        <f>IF(OR(W1205="",W1205="―"),"",'別紙様式3-2（４・５月）'!O1207&amp;'別紙様式3-2（４・５月）'!P1207&amp;'別紙様式3-2（４・５月）'!Q1207&amp;"から"&amp;W1205)</f>
        <v/>
      </c>
      <c r="AH1205" s="306"/>
      <c r="AI1205" s="306"/>
      <c r="AJ1205" s="306"/>
      <c r="AK1205" s="306"/>
      <c r="AL1205" s="306"/>
      <c r="AM1205" s="306"/>
      <c r="AN1205" s="306"/>
      <c r="AO1205" s="306"/>
    </row>
    <row r="1206" spans="1:41" customFormat="1" ht="25" customHeight="1">
      <c r="A1206" s="334">
        <v>1182</v>
      </c>
      <c r="B1206" s="909" t="str">
        <f>IF(基本情報入力シート!C1245="","",基本情報入力シート!C1245)</f>
        <v/>
      </c>
      <c r="C1206" s="909"/>
      <c r="D1206" s="909"/>
      <c r="E1206" s="909"/>
      <c r="F1206" s="909"/>
      <c r="G1206" s="909"/>
      <c r="H1206" s="909"/>
      <c r="I1206" s="909"/>
      <c r="J1206" s="325" t="str">
        <f>IF(基本情報入力シート!M1245="","",基本情報入力シート!M1245)</f>
        <v/>
      </c>
      <c r="K1206" s="325" t="str">
        <f>IF(基本情報入力シート!R1245="","",基本情報入力シート!R1245)</f>
        <v/>
      </c>
      <c r="L1206" s="325" t="str">
        <f>IF(基本情報入力シート!W1245="","",基本情報入力シート!W1245)</f>
        <v/>
      </c>
      <c r="M1206" s="335" t="str">
        <f>IF(基本情報入力シート!X1245="","",基本情報入力シート!X1245)</f>
        <v/>
      </c>
      <c r="N1206" s="339" t="str">
        <f>IF(基本情報入力シート!Y1245="","",基本情報入力シート!Y1245)</f>
        <v/>
      </c>
      <c r="O1206" s="44"/>
      <c r="P1206" s="1011"/>
      <c r="Q1206" s="1011"/>
      <c r="R1206" s="475" t="str">
        <f>IFERROR(IF(OR('別紙様式3-2（４・５月）'!Z1208="ベア加算",'別紙様式3-2（４・５月）'!R1208=""),"",P1206*VLOOKUP(N1206,【参考】数式用!$AD$2:$AH$37,MATCH(O1206,【参考】数式用!$K$4:$N$4,0)+1,0)),"")</f>
        <v/>
      </c>
      <c r="S1206" s="54"/>
      <c r="T1206" s="1011"/>
      <c r="U1206" s="1011"/>
      <c r="V1206" s="483" t="str">
        <f>IFERROR(IF(AND('別紙様式3-2（４・５月）'!O1208="",O1206&lt;&gt;""),P1206,P1206*VLOOKUP(AF1206,【参考】数式用4!$EY$3:$GF$106,MATCH(N1206,【参考】数式用4!$EY$2:$GF$2,0))),"")</f>
        <v/>
      </c>
      <c r="W1206" s="44"/>
      <c r="X1206" s="464"/>
      <c r="Y1206" s="992" t="str">
        <f>IFERROR(IF(OR('別紙様式3-2（４・５月）'!R1208="",'別紙様式3-2（４・５月）'!Z1208="ベア加算"),"",X1206*VLOOKUP(N1206,【参考】数式用!$AD$2:$AH$37,MATCH(W1206,【参考】数式用!$K$4:$N$4,0)+1,0)),"")</f>
        <v/>
      </c>
      <c r="Z1206" s="992"/>
      <c r="AA1206" s="54"/>
      <c r="AB1206" s="464"/>
      <c r="AC1206" s="340" t="str">
        <f>IFERROR(IF(AND('別紙様式3-2（４・５月）'!O1208="",W1206&lt;&gt;"",W1206&lt;&gt;"―"),X1206,X1206*VLOOKUP(AG1206,【参考】数式用4!$EY$3:$GF$106,MATCH(N1206,【参考】数式用4!$EY$2:$GF$2,0))),"")</f>
        <v/>
      </c>
      <c r="AD1206" s="462" t="str">
        <f t="shared" si="36"/>
        <v/>
      </c>
      <c r="AE1206" s="420" t="str">
        <f t="shared" si="37"/>
        <v/>
      </c>
      <c r="AF1206" s="333" t="str">
        <f>IF(O1206="","",'別紙様式3-2（４・５月）'!O1208&amp;'別紙様式3-2（４・５月）'!P1208&amp;'別紙様式3-2（４・５月）'!Q1208&amp;"から"&amp;O1206)</f>
        <v/>
      </c>
      <c r="AG1206" s="333" t="str">
        <f>IF(OR(W1206="",W1206="―"),"",'別紙様式3-2（４・５月）'!O1208&amp;'別紙様式3-2（４・５月）'!P1208&amp;'別紙様式3-2（４・５月）'!Q1208&amp;"から"&amp;W1206)</f>
        <v/>
      </c>
      <c r="AH1206" s="306"/>
      <c r="AI1206" s="306"/>
      <c r="AJ1206" s="306"/>
      <c r="AK1206" s="306"/>
      <c r="AL1206" s="306"/>
      <c r="AM1206" s="306"/>
      <c r="AN1206" s="306"/>
      <c r="AO1206" s="306"/>
    </row>
    <row r="1207" spans="1:41" customFormat="1" ht="25" customHeight="1">
      <c r="A1207" s="334">
        <v>1183</v>
      </c>
      <c r="B1207" s="909" t="str">
        <f>IF(基本情報入力シート!C1246="","",基本情報入力シート!C1246)</f>
        <v/>
      </c>
      <c r="C1207" s="909"/>
      <c r="D1207" s="909"/>
      <c r="E1207" s="909"/>
      <c r="F1207" s="909"/>
      <c r="G1207" s="909"/>
      <c r="H1207" s="909"/>
      <c r="I1207" s="909"/>
      <c r="J1207" s="325" t="str">
        <f>IF(基本情報入力シート!M1246="","",基本情報入力シート!M1246)</f>
        <v/>
      </c>
      <c r="K1207" s="325" t="str">
        <f>IF(基本情報入力シート!R1246="","",基本情報入力シート!R1246)</f>
        <v/>
      </c>
      <c r="L1207" s="325" t="str">
        <f>IF(基本情報入力シート!W1246="","",基本情報入力シート!W1246)</f>
        <v/>
      </c>
      <c r="M1207" s="335" t="str">
        <f>IF(基本情報入力シート!X1246="","",基本情報入力シート!X1246)</f>
        <v/>
      </c>
      <c r="N1207" s="339" t="str">
        <f>IF(基本情報入力シート!Y1246="","",基本情報入力シート!Y1246)</f>
        <v/>
      </c>
      <c r="O1207" s="44"/>
      <c r="P1207" s="1011"/>
      <c r="Q1207" s="1011"/>
      <c r="R1207" s="475" t="str">
        <f>IFERROR(IF(OR('別紙様式3-2（４・５月）'!Z1209="ベア加算",'別紙様式3-2（４・５月）'!R1209=""),"",P1207*VLOOKUP(N1207,【参考】数式用!$AD$2:$AH$37,MATCH(O1207,【参考】数式用!$K$4:$N$4,0)+1,0)),"")</f>
        <v/>
      </c>
      <c r="S1207" s="54"/>
      <c r="T1207" s="1011"/>
      <c r="U1207" s="1011"/>
      <c r="V1207" s="483" t="str">
        <f>IFERROR(IF(AND('別紙様式3-2（４・５月）'!O1209="",O1207&lt;&gt;""),P1207,P1207*VLOOKUP(AF1207,【参考】数式用4!$EY$3:$GF$106,MATCH(N1207,【参考】数式用4!$EY$2:$GF$2,0))),"")</f>
        <v/>
      </c>
      <c r="W1207" s="44"/>
      <c r="X1207" s="464"/>
      <c r="Y1207" s="992" t="str">
        <f>IFERROR(IF(OR('別紙様式3-2（４・５月）'!R1209="",'別紙様式3-2（４・５月）'!Z1209="ベア加算"),"",X1207*VLOOKUP(N1207,【参考】数式用!$AD$2:$AH$37,MATCH(W1207,【参考】数式用!$K$4:$N$4,0)+1,0)),"")</f>
        <v/>
      </c>
      <c r="Z1207" s="992"/>
      <c r="AA1207" s="54"/>
      <c r="AB1207" s="464"/>
      <c r="AC1207" s="340" t="str">
        <f>IFERROR(IF(AND('別紙様式3-2（４・５月）'!O1209="",W1207&lt;&gt;"",W1207&lt;&gt;"―"),X1207,X1207*VLOOKUP(AG1207,【参考】数式用4!$EY$3:$GF$106,MATCH(N1207,【参考】数式用4!$EY$2:$GF$2,0))),"")</f>
        <v/>
      </c>
      <c r="AD1207" s="462" t="str">
        <f t="shared" si="36"/>
        <v/>
      </c>
      <c r="AE1207" s="420" t="str">
        <f t="shared" si="37"/>
        <v/>
      </c>
      <c r="AF1207" s="333" t="str">
        <f>IF(O1207="","",'別紙様式3-2（４・５月）'!O1209&amp;'別紙様式3-2（４・５月）'!P1209&amp;'別紙様式3-2（４・５月）'!Q1209&amp;"から"&amp;O1207)</f>
        <v/>
      </c>
      <c r="AG1207" s="333" t="str">
        <f>IF(OR(W1207="",W1207="―"),"",'別紙様式3-2（４・５月）'!O1209&amp;'別紙様式3-2（４・５月）'!P1209&amp;'別紙様式3-2（４・５月）'!Q1209&amp;"から"&amp;W1207)</f>
        <v/>
      </c>
      <c r="AH1207" s="306"/>
      <c r="AI1207" s="306"/>
      <c r="AJ1207" s="306"/>
      <c r="AK1207" s="306"/>
      <c r="AL1207" s="306"/>
      <c r="AM1207" s="306"/>
      <c r="AN1207" s="306"/>
      <c r="AO1207" s="306"/>
    </row>
    <row r="1208" spans="1:41" customFormat="1" ht="25" customHeight="1">
      <c r="A1208" s="334">
        <v>1184</v>
      </c>
      <c r="B1208" s="909" t="str">
        <f>IF(基本情報入力シート!C1247="","",基本情報入力シート!C1247)</f>
        <v/>
      </c>
      <c r="C1208" s="909"/>
      <c r="D1208" s="909"/>
      <c r="E1208" s="909"/>
      <c r="F1208" s="909"/>
      <c r="G1208" s="909"/>
      <c r="H1208" s="909"/>
      <c r="I1208" s="909"/>
      <c r="J1208" s="325" t="str">
        <f>IF(基本情報入力シート!M1247="","",基本情報入力シート!M1247)</f>
        <v/>
      </c>
      <c r="K1208" s="325" t="str">
        <f>IF(基本情報入力シート!R1247="","",基本情報入力シート!R1247)</f>
        <v/>
      </c>
      <c r="L1208" s="325" t="str">
        <f>IF(基本情報入力シート!W1247="","",基本情報入力シート!W1247)</f>
        <v/>
      </c>
      <c r="M1208" s="335" t="str">
        <f>IF(基本情報入力シート!X1247="","",基本情報入力シート!X1247)</f>
        <v/>
      </c>
      <c r="N1208" s="339" t="str">
        <f>IF(基本情報入力シート!Y1247="","",基本情報入力シート!Y1247)</f>
        <v/>
      </c>
      <c r="O1208" s="44"/>
      <c r="P1208" s="1011"/>
      <c r="Q1208" s="1011"/>
      <c r="R1208" s="475" t="str">
        <f>IFERROR(IF(OR('別紙様式3-2（４・５月）'!Z1210="ベア加算",'別紙様式3-2（４・５月）'!R1210=""),"",P1208*VLOOKUP(N1208,【参考】数式用!$AD$2:$AH$37,MATCH(O1208,【参考】数式用!$K$4:$N$4,0)+1,0)),"")</f>
        <v/>
      </c>
      <c r="S1208" s="54"/>
      <c r="T1208" s="1011"/>
      <c r="U1208" s="1011"/>
      <c r="V1208" s="483" t="str">
        <f>IFERROR(IF(AND('別紙様式3-2（４・５月）'!O1210="",O1208&lt;&gt;""),P1208,P1208*VLOOKUP(AF1208,【参考】数式用4!$EY$3:$GF$106,MATCH(N1208,【参考】数式用4!$EY$2:$GF$2,0))),"")</f>
        <v/>
      </c>
      <c r="W1208" s="44"/>
      <c r="X1208" s="464"/>
      <c r="Y1208" s="992" t="str">
        <f>IFERROR(IF(OR('別紙様式3-2（４・５月）'!R1210="",'別紙様式3-2（４・５月）'!Z1210="ベア加算"),"",X1208*VLOOKUP(N1208,【参考】数式用!$AD$2:$AH$37,MATCH(W1208,【参考】数式用!$K$4:$N$4,0)+1,0)),"")</f>
        <v/>
      </c>
      <c r="Z1208" s="992"/>
      <c r="AA1208" s="54"/>
      <c r="AB1208" s="464"/>
      <c r="AC1208" s="340" t="str">
        <f>IFERROR(IF(AND('別紙様式3-2（４・５月）'!O1210="",W1208&lt;&gt;"",W1208&lt;&gt;"―"),X1208,X1208*VLOOKUP(AG1208,【参考】数式用4!$EY$3:$GF$106,MATCH(N1208,【参考】数式用4!$EY$2:$GF$2,0))),"")</f>
        <v/>
      </c>
      <c r="AD1208" s="462" t="str">
        <f t="shared" si="36"/>
        <v/>
      </c>
      <c r="AE1208" s="420" t="str">
        <f t="shared" si="37"/>
        <v/>
      </c>
      <c r="AF1208" s="333" t="str">
        <f>IF(O1208="","",'別紙様式3-2（４・５月）'!O1210&amp;'別紙様式3-2（４・５月）'!P1210&amp;'別紙様式3-2（４・５月）'!Q1210&amp;"から"&amp;O1208)</f>
        <v/>
      </c>
      <c r="AG1208" s="333" t="str">
        <f>IF(OR(W1208="",W1208="―"),"",'別紙様式3-2（４・５月）'!O1210&amp;'別紙様式3-2（４・５月）'!P1210&amp;'別紙様式3-2（４・５月）'!Q1210&amp;"から"&amp;W1208)</f>
        <v/>
      </c>
      <c r="AH1208" s="306"/>
      <c r="AI1208" s="306"/>
      <c r="AJ1208" s="306"/>
      <c r="AK1208" s="306"/>
      <c r="AL1208" s="306"/>
      <c r="AM1208" s="306"/>
      <c r="AN1208" s="306"/>
      <c r="AO1208" s="306"/>
    </row>
    <row r="1209" spans="1:41" customFormat="1" ht="25" customHeight="1">
      <c r="A1209" s="334">
        <v>1185</v>
      </c>
      <c r="B1209" s="909" t="str">
        <f>IF(基本情報入力シート!C1248="","",基本情報入力シート!C1248)</f>
        <v/>
      </c>
      <c r="C1209" s="909"/>
      <c r="D1209" s="909"/>
      <c r="E1209" s="909"/>
      <c r="F1209" s="909"/>
      <c r="G1209" s="909"/>
      <c r="H1209" s="909"/>
      <c r="I1209" s="909"/>
      <c r="J1209" s="325" t="str">
        <f>IF(基本情報入力シート!M1248="","",基本情報入力シート!M1248)</f>
        <v/>
      </c>
      <c r="K1209" s="325" t="str">
        <f>IF(基本情報入力シート!R1248="","",基本情報入力シート!R1248)</f>
        <v/>
      </c>
      <c r="L1209" s="325" t="str">
        <f>IF(基本情報入力シート!W1248="","",基本情報入力シート!W1248)</f>
        <v/>
      </c>
      <c r="M1209" s="335" t="str">
        <f>IF(基本情報入力シート!X1248="","",基本情報入力シート!X1248)</f>
        <v/>
      </c>
      <c r="N1209" s="339" t="str">
        <f>IF(基本情報入力シート!Y1248="","",基本情報入力シート!Y1248)</f>
        <v/>
      </c>
      <c r="O1209" s="44"/>
      <c r="P1209" s="1011"/>
      <c r="Q1209" s="1011"/>
      <c r="R1209" s="475" t="str">
        <f>IFERROR(IF(OR('別紙様式3-2（４・５月）'!Z1211="ベア加算",'別紙様式3-2（４・５月）'!R1211=""),"",P1209*VLOOKUP(N1209,【参考】数式用!$AD$2:$AH$37,MATCH(O1209,【参考】数式用!$K$4:$N$4,0)+1,0)),"")</f>
        <v/>
      </c>
      <c r="S1209" s="54"/>
      <c r="T1209" s="1011"/>
      <c r="U1209" s="1011"/>
      <c r="V1209" s="483" t="str">
        <f>IFERROR(IF(AND('別紙様式3-2（４・５月）'!O1211="",O1209&lt;&gt;""),P1209,P1209*VLOOKUP(AF1209,【参考】数式用4!$EY$3:$GF$106,MATCH(N1209,【参考】数式用4!$EY$2:$GF$2,0))),"")</f>
        <v/>
      </c>
      <c r="W1209" s="44"/>
      <c r="X1209" s="464"/>
      <c r="Y1209" s="992" t="str">
        <f>IFERROR(IF(OR('別紙様式3-2（４・５月）'!R1211="",'別紙様式3-2（４・５月）'!Z1211="ベア加算"),"",X1209*VLOOKUP(N1209,【参考】数式用!$AD$2:$AH$37,MATCH(W1209,【参考】数式用!$K$4:$N$4,0)+1,0)),"")</f>
        <v/>
      </c>
      <c r="Z1209" s="992"/>
      <c r="AA1209" s="54"/>
      <c r="AB1209" s="464"/>
      <c r="AC1209" s="340" t="str">
        <f>IFERROR(IF(AND('別紙様式3-2（４・５月）'!O1211="",W1209&lt;&gt;"",W1209&lt;&gt;"―"),X1209,X1209*VLOOKUP(AG1209,【参考】数式用4!$EY$3:$GF$106,MATCH(N1209,【参考】数式用4!$EY$2:$GF$2,0))),"")</f>
        <v/>
      </c>
      <c r="AD1209" s="462" t="str">
        <f t="shared" si="36"/>
        <v/>
      </c>
      <c r="AE1209" s="420" t="str">
        <f t="shared" si="37"/>
        <v/>
      </c>
      <c r="AF1209" s="333" t="str">
        <f>IF(O1209="","",'別紙様式3-2（４・５月）'!O1211&amp;'別紙様式3-2（４・５月）'!P1211&amp;'別紙様式3-2（４・５月）'!Q1211&amp;"から"&amp;O1209)</f>
        <v/>
      </c>
      <c r="AG1209" s="333" t="str">
        <f>IF(OR(W1209="",W1209="―"),"",'別紙様式3-2（４・５月）'!O1211&amp;'別紙様式3-2（４・５月）'!P1211&amp;'別紙様式3-2（４・５月）'!Q1211&amp;"から"&amp;W1209)</f>
        <v/>
      </c>
      <c r="AH1209" s="306"/>
      <c r="AI1209" s="306"/>
      <c r="AJ1209" s="306"/>
      <c r="AK1209" s="306"/>
      <c r="AL1209" s="306"/>
      <c r="AM1209" s="306"/>
      <c r="AN1209" s="306"/>
      <c r="AO1209" s="306"/>
    </row>
    <row r="1210" spans="1:41" customFormat="1" ht="25" customHeight="1">
      <c r="A1210" s="334">
        <v>1186</v>
      </c>
      <c r="B1210" s="909" t="str">
        <f>IF(基本情報入力シート!C1249="","",基本情報入力シート!C1249)</f>
        <v/>
      </c>
      <c r="C1210" s="909"/>
      <c r="D1210" s="909"/>
      <c r="E1210" s="909"/>
      <c r="F1210" s="909"/>
      <c r="G1210" s="909"/>
      <c r="H1210" s="909"/>
      <c r="I1210" s="909"/>
      <c r="J1210" s="325" t="str">
        <f>IF(基本情報入力シート!M1249="","",基本情報入力シート!M1249)</f>
        <v/>
      </c>
      <c r="K1210" s="325" t="str">
        <f>IF(基本情報入力シート!R1249="","",基本情報入力シート!R1249)</f>
        <v/>
      </c>
      <c r="L1210" s="325" t="str">
        <f>IF(基本情報入力シート!W1249="","",基本情報入力シート!W1249)</f>
        <v/>
      </c>
      <c r="M1210" s="335" t="str">
        <f>IF(基本情報入力シート!X1249="","",基本情報入力シート!X1249)</f>
        <v/>
      </c>
      <c r="N1210" s="339" t="str">
        <f>IF(基本情報入力シート!Y1249="","",基本情報入力シート!Y1249)</f>
        <v/>
      </c>
      <c r="O1210" s="44"/>
      <c r="P1210" s="1011"/>
      <c r="Q1210" s="1011"/>
      <c r="R1210" s="475" t="str">
        <f>IFERROR(IF(OR('別紙様式3-2（４・５月）'!Z1212="ベア加算",'別紙様式3-2（４・５月）'!R1212=""),"",P1210*VLOOKUP(N1210,【参考】数式用!$AD$2:$AH$37,MATCH(O1210,【参考】数式用!$K$4:$N$4,0)+1,0)),"")</f>
        <v/>
      </c>
      <c r="S1210" s="54"/>
      <c r="T1210" s="1011"/>
      <c r="U1210" s="1011"/>
      <c r="V1210" s="483" t="str">
        <f>IFERROR(IF(AND('別紙様式3-2（４・５月）'!O1212="",O1210&lt;&gt;""),P1210,P1210*VLOOKUP(AF1210,【参考】数式用4!$EY$3:$GF$106,MATCH(N1210,【参考】数式用4!$EY$2:$GF$2,0))),"")</f>
        <v/>
      </c>
      <c r="W1210" s="44"/>
      <c r="X1210" s="464"/>
      <c r="Y1210" s="992" t="str">
        <f>IFERROR(IF(OR('別紙様式3-2（４・５月）'!R1212="",'別紙様式3-2（４・５月）'!Z1212="ベア加算"),"",X1210*VLOOKUP(N1210,【参考】数式用!$AD$2:$AH$37,MATCH(W1210,【参考】数式用!$K$4:$N$4,0)+1,0)),"")</f>
        <v/>
      </c>
      <c r="Z1210" s="992"/>
      <c r="AA1210" s="54"/>
      <c r="AB1210" s="464"/>
      <c r="AC1210" s="340" t="str">
        <f>IFERROR(IF(AND('別紙様式3-2（４・５月）'!O1212="",W1210&lt;&gt;"",W1210&lt;&gt;"―"),X1210,X1210*VLOOKUP(AG1210,【参考】数式用4!$EY$3:$GF$106,MATCH(N1210,【参考】数式用4!$EY$2:$GF$2,0))),"")</f>
        <v/>
      </c>
      <c r="AD1210" s="462" t="str">
        <f t="shared" si="36"/>
        <v/>
      </c>
      <c r="AE1210" s="420" t="str">
        <f t="shared" si="37"/>
        <v/>
      </c>
      <c r="AF1210" s="333" t="str">
        <f>IF(O1210="","",'別紙様式3-2（４・５月）'!O1212&amp;'別紙様式3-2（４・５月）'!P1212&amp;'別紙様式3-2（４・５月）'!Q1212&amp;"から"&amp;O1210)</f>
        <v/>
      </c>
      <c r="AG1210" s="333" t="str">
        <f>IF(OR(W1210="",W1210="―"),"",'別紙様式3-2（４・５月）'!O1212&amp;'別紙様式3-2（４・５月）'!P1212&amp;'別紙様式3-2（４・５月）'!Q1212&amp;"から"&amp;W1210)</f>
        <v/>
      </c>
      <c r="AH1210" s="306"/>
      <c r="AI1210" s="306"/>
      <c r="AJ1210" s="306"/>
      <c r="AK1210" s="306"/>
      <c r="AL1210" s="306"/>
      <c r="AM1210" s="306"/>
      <c r="AN1210" s="306"/>
      <c r="AO1210" s="306"/>
    </row>
    <row r="1211" spans="1:41" customFormat="1" ht="25" customHeight="1">
      <c r="A1211" s="334">
        <v>1187</v>
      </c>
      <c r="B1211" s="909" t="str">
        <f>IF(基本情報入力シート!C1250="","",基本情報入力シート!C1250)</f>
        <v/>
      </c>
      <c r="C1211" s="909"/>
      <c r="D1211" s="909"/>
      <c r="E1211" s="909"/>
      <c r="F1211" s="909"/>
      <c r="G1211" s="909"/>
      <c r="H1211" s="909"/>
      <c r="I1211" s="909"/>
      <c r="J1211" s="325" t="str">
        <f>IF(基本情報入力シート!M1250="","",基本情報入力シート!M1250)</f>
        <v/>
      </c>
      <c r="K1211" s="325" t="str">
        <f>IF(基本情報入力シート!R1250="","",基本情報入力シート!R1250)</f>
        <v/>
      </c>
      <c r="L1211" s="325" t="str">
        <f>IF(基本情報入力シート!W1250="","",基本情報入力シート!W1250)</f>
        <v/>
      </c>
      <c r="M1211" s="335" t="str">
        <f>IF(基本情報入力シート!X1250="","",基本情報入力シート!X1250)</f>
        <v/>
      </c>
      <c r="N1211" s="339" t="str">
        <f>IF(基本情報入力シート!Y1250="","",基本情報入力シート!Y1250)</f>
        <v/>
      </c>
      <c r="O1211" s="44"/>
      <c r="P1211" s="1011"/>
      <c r="Q1211" s="1011"/>
      <c r="R1211" s="475" t="str">
        <f>IFERROR(IF(OR('別紙様式3-2（４・５月）'!Z1213="ベア加算",'別紙様式3-2（４・５月）'!R1213=""),"",P1211*VLOOKUP(N1211,【参考】数式用!$AD$2:$AH$37,MATCH(O1211,【参考】数式用!$K$4:$N$4,0)+1,0)),"")</f>
        <v/>
      </c>
      <c r="S1211" s="54"/>
      <c r="T1211" s="1011"/>
      <c r="U1211" s="1011"/>
      <c r="V1211" s="483" t="str">
        <f>IFERROR(IF(AND('別紙様式3-2（４・５月）'!O1213="",O1211&lt;&gt;""),P1211,P1211*VLOOKUP(AF1211,【参考】数式用4!$EY$3:$GF$106,MATCH(N1211,【参考】数式用4!$EY$2:$GF$2,0))),"")</f>
        <v/>
      </c>
      <c r="W1211" s="44"/>
      <c r="X1211" s="464"/>
      <c r="Y1211" s="992" t="str">
        <f>IFERROR(IF(OR('別紙様式3-2（４・５月）'!R1213="",'別紙様式3-2（４・５月）'!Z1213="ベア加算"),"",X1211*VLOOKUP(N1211,【参考】数式用!$AD$2:$AH$37,MATCH(W1211,【参考】数式用!$K$4:$N$4,0)+1,0)),"")</f>
        <v/>
      </c>
      <c r="Z1211" s="992"/>
      <c r="AA1211" s="54"/>
      <c r="AB1211" s="464"/>
      <c r="AC1211" s="340" t="str">
        <f>IFERROR(IF(AND('別紙様式3-2（４・５月）'!O1213="",W1211&lt;&gt;"",W1211&lt;&gt;"―"),X1211,X1211*VLOOKUP(AG1211,【参考】数式用4!$EY$3:$GF$106,MATCH(N1211,【参考】数式用4!$EY$2:$GF$2,0))),"")</f>
        <v/>
      </c>
      <c r="AD1211" s="462" t="str">
        <f t="shared" si="36"/>
        <v/>
      </c>
      <c r="AE1211" s="420" t="str">
        <f t="shared" si="37"/>
        <v/>
      </c>
      <c r="AF1211" s="333" t="str">
        <f>IF(O1211="","",'別紙様式3-2（４・５月）'!O1213&amp;'別紙様式3-2（４・５月）'!P1213&amp;'別紙様式3-2（４・５月）'!Q1213&amp;"から"&amp;O1211)</f>
        <v/>
      </c>
      <c r="AG1211" s="333" t="str">
        <f>IF(OR(W1211="",W1211="―"),"",'別紙様式3-2（４・５月）'!O1213&amp;'別紙様式3-2（４・５月）'!P1213&amp;'別紙様式3-2（４・５月）'!Q1213&amp;"から"&amp;W1211)</f>
        <v/>
      </c>
      <c r="AH1211" s="306"/>
      <c r="AI1211" s="306"/>
      <c r="AJ1211" s="306"/>
      <c r="AK1211" s="306"/>
      <c r="AL1211" s="306"/>
      <c r="AM1211" s="306"/>
      <c r="AN1211" s="306"/>
      <c r="AO1211" s="306"/>
    </row>
    <row r="1212" spans="1:41" customFormat="1" ht="25" customHeight="1">
      <c r="A1212" s="334">
        <v>1188</v>
      </c>
      <c r="B1212" s="909" t="str">
        <f>IF(基本情報入力シート!C1251="","",基本情報入力シート!C1251)</f>
        <v/>
      </c>
      <c r="C1212" s="909"/>
      <c r="D1212" s="909"/>
      <c r="E1212" s="909"/>
      <c r="F1212" s="909"/>
      <c r="G1212" s="909"/>
      <c r="H1212" s="909"/>
      <c r="I1212" s="909"/>
      <c r="J1212" s="325" t="str">
        <f>IF(基本情報入力シート!M1251="","",基本情報入力シート!M1251)</f>
        <v/>
      </c>
      <c r="K1212" s="325" t="str">
        <f>IF(基本情報入力シート!R1251="","",基本情報入力シート!R1251)</f>
        <v/>
      </c>
      <c r="L1212" s="325" t="str">
        <f>IF(基本情報入力シート!W1251="","",基本情報入力シート!W1251)</f>
        <v/>
      </c>
      <c r="M1212" s="335" t="str">
        <f>IF(基本情報入力シート!X1251="","",基本情報入力シート!X1251)</f>
        <v/>
      </c>
      <c r="N1212" s="339" t="str">
        <f>IF(基本情報入力シート!Y1251="","",基本情報入力シート!Y1251)</f>
        <v/>
      </c>
      <c r="O1212" s="44"/>
      <c r="P1212" s="1011"/>
      <c r="Q1212" s="1011"/>
      <c r="R1212" s="475" t="str">
        <f>IFERROR(IF(OR('別紙様式3-2（４・５月）'!Z1214="ベア加算",'別紙様式3-2（４・５月）'!R1214=""),"",P1212*VLOOKUP(N1212,【参考】数式用!$AD$2:$AH$37,MATCH(O1212,【参考】数式用!$K$4:$N$4,0)+1,0)),"")</f>
        <v/>
      </c>
      <c r="S1212" s="54"/>
      <c r="T1212" s="1011"/>
      <c r="U1212" s="1011"/>
      <c r="V1212" s="483" t="str">
        <f>IFERROR(IF(AND('別紙様式3-2（４・５月）'!O1214="",O1212&lt;&gt;""),P1212,P1212*VLOOKUP(AF1212,【参考】数式用4!$EY$3:$GF$106,MATCH(N1212,【参考】数式用4!$EY$2:$GF$2,0))),"")</f>
        <v/>
      </c>
      <c r="W1212" s="44"/>
      <c r="X1212" s="464"/>
      <c r="Y1212" s="992" t="str">
        <f>IFERROR(IF(OR('別紙様式3-2（４・５月）'!R1214="",'別紙様式3-2（４・５月）'!Z1214="ベア加算"),"",X1212*VLOOKUP(N1212,【参考】数式用!$AD$2:$AH$37,MATCH(W1212,【参考】数式用!$K$4:$N$4,0)+1,0)),"")</f>
        <v/>
      </c>
      <c r="Z1212" s="992"/>
      <c r="AA1212" s="54"/>
      <c r="AB1212" s="464"/>
      <c r="AC1212" s="340" t="str">
        <f>IFERROR(IF(AND('別紙様式3-2（４・５月）'!O1214="",W1212&lt;&gt;"",W1212&lt;&gt;"―"),X1212,X1212*VLOOKUP(AG1212,【参考】数式用4!$EY$3:$GF$106,MATCH(N1212,【参考】数式用4!$EY$2:$GF$2,0))),"")</f>
        <v/>
      </c>
      <c r="AD1212" s="462" t="str">
        <f t="shared" si="36"/>
        <v/>
      </c>
      <c r="AE1212" s="420" t="str">
        <f t="shared" si="37"/>
        <v/>
      </c>
      <c r="AF1212" s="333" t="str">
        <f>IF(O1212="","",'別紙様式3-2（４・５月）'!O1214&amp;'別紙様式3-2（４・５月）'!P1214&amp;'別紙様式3-2（４・５月）'!Q1214&amp;"から"&amp;O1212)</f>
        <v/>
      </c>
      <c r="AG1212" s="333" t="str">
        <f>IF(OR(W1212="",W1212="―"),"",'別紙様式3-2（４・５月）'!O1214&amp;'別紙様式3-2（４・５月）'!P1214&amp;'別紙様式3-2（４・５月）'!Q1214&amp;"から"&amp;W1212)</f>
        <v/>
      </c>
      <c r="AH1212" s="306"/>
      <c r="AI1212" s="306"/>
      <c r="AJ1212" s="306"/>
      <c r="AK1212" s="306"/>
      <c r="AL1212" s="306"/>
      <c r="AM1212" s="306"/>
      <c r="AN1212" s="306"/>
      <c r="AO1212" s="306"/>
    </row>
    <row r="1213" spans="1:41" customFormat="1" ht="25" customHeight="1">
      <c r="A1213" s="334">
        <v>1189</v>
      </c>
      <c r="B1213" s="909" t="str">
        <f>IF(基本情報入力シート!C1252="","",基本情報入力シート!C1252)</f>
        <v/>
      </c>
      <c r="C1213" s="909"/>
      <c r="D1213" s="909"/>
      <c r="E1213" s="909"/>
      <c r="F1213" s="909"/>
      <c r="G1213" s="909"/>
      <c r="H1213" s="909"/>
      <c r="I1213" s="909"/>
      <c r="J1213" s="325" t="str">
        <f>IF(基本情報入力シート!M1252="","",基本情報入力シート!M1252)</f>
        <v/>
      </c>
      <c r="K1213" s="325" t="str">
        <f>IF(基本情報入力シート!R1252="","",基本情報入力シート!R1252)</f>
        <v/>
      </c>
      <c r="L1213" s="325" t="str">
        <f>IF(基本情報入力シート!W1252="","",基本情報入力シート!W1252)</f>
        <v/>
      </c>
      <c r="M1213" s="335" t="str">
        <f>IF(基本情報入力シート!X1252="","",基本情報入力シート!X1252)</f>
        <v/>
      </c>
      <c r="N1213" s="339" t="str">
        <f>IF(基本情報入力シート!Y1252="","",基本情報入力シート!Y1252)</f>
        <v/>
      </c>
      <c r="O1213" s="44"/>
      <c r="P1213" s="1011"/>
      <c r="Q1213" s="1011"/>
      <c r="R1213" s="475" t="str">
        <f>IFERROR(IF(OR('別紙様式3-2（４・５月）'!Z1215="ベア加算",'別紙様式3-2（４・５月）'!R1215=""),"",P1213*VLOOKUP(N1213,【参考】数式用!$AD$2:$AH$37,MATCH(O1213,【参考】数式用!$K$4:$N$4,0)+1,0)),"")</f>
        <v/>
      </c>
      <c r="S1213" s="54"/>
      <c r="T1213" s="1011"/>
      <c r="U1213" s="1011"/>
      <c r="V1213" s="483" t="str">
        <f>IFERROR(IF(AND('別紙様式3-2（４・５月）'!O1215="",O1213&lt;&gt;""),P1213,P1213*VLOOKUP(AF1213,【参考】数式用4!$EY$3:$GF$106,MATCH(N1213,【参考】数式用4!$EY$2:$GF$2,0))),"")</f>
        <v/>
      </c>
      <c r="W1213" s="44"/>
      <c r="X1213" s="464"/>
      <c r="Y1213" s="992" t="str">
        <f>IFERROR(IF(OR('別紙様式3-2（４・５月）'!R1215="",'別紙様式3-2（４・５月）'!Z1215="ベア加算"),"",X1213*VLOOKUP(N1213,【参考】数式用!$AD$2:$AH$37,MATCH(W1213,【参考】数式用!$K$4:$N$4,0)+1,0)),"")</f>
        <v/>
      </c>
      <c r="Z1213" s="992"/>
      <c r="AA1213" s="54"/>
      <c r="AB1213" s="464"/>
      <c r="AC1213" s="340" t="str">
        <f>IFERROR(IF(AND('別紙様式3-2（４・５月）'!O1215="",W1213&lt;&gt;"",W1213&lt;&gt;"―"),X1213,X1213*VLOOKUP(AG1213,【参考】数式用4!$EY$3:$GF$106,MATCH(N1213,【参考】数式用4!$EY$2:$GF$2,0))),"")</f>
        <v/>
      </c>
      <c r="AD1213" s="462" t="str">
        <f t="shared" si="36"/>
        <v/>
      </c>
      <c r="AE1213" s="420" t="str">
        <f t="shared" si="37"/>
        <v/>
      </c>
      <c r="AF1213" s="333" t="str">
        <f>IF(O1213="","",'別紙様式3-2（４・５月）'!O1215&amp;'別紙様式3-2（４・５月）'!P1215&amp;'別紙様式3-2（４・５月）'!Q1215&amp;"から"&amp;O1213)</f>
        <v/>
      </c>
      <c r="AG1213" s="333" t="str">
        <f>IF(OR(W1213="",W1213="―"),"",'別紙様式3-2（４・５月）'!O1215&amp;'別紙様式3-2（４・５月）'!P1215&amp;'別紙様式3-2（４・５月）'!Q1215&amp;"から"&amp;W1213)</f>
        <v/>
      </c>
      <c r="AH1213" s="306"/>
      <c r="AI1213" s="306"/>
      <c r="AJ1213" s="306"/>
      <c r="AK1213" s="306"/>
      <c r="AL1213" s="306"/>
      <c r="AM1213" s="306"/>
      <c r="AN1213" s="306"/>
      <c r="AO1213" s="306"/>
    </row>
    <row r="1214" spans="1:41" customFormat="1" ht="25" customHeight="1">
      <c r="A1214" s="334">
        <v>1190</v>
      </c>
      <c r="B1214" s="909" t="str">
        <f>IF(基本情報入力シート!C1253="","",基本情報入力シート!C1253)</f>
        <v/>
      </c>
      <c r="C1214" s="909"/>
      <c r="D1214" s="909"/>
      <c r="E1214" s="909"/>
      <c r="F1214" s="909"/>
      <c r="G1214" s="909"/>
      <c r="H1214" s="909"/>
      <c r="I1214" s="909"/>
      <c r="J1214" s="325" t="str">
        <f>IF(基本情報入力シート!M1253="","",基本情報入力シート!M1253)</f>
        <v/>
      </c>
      <c r="K1214" s="325" t="str">
        <f>IF(基本情報入力シート!R1253="","",基本情報入力シート!R1253)</f>
        <v/>
      </c>
      <c r="L1214" s="325" t="str">
        <f>IF(基本情報入力シート!W1253="","",基本情報入力シート!W1253)</f>
        <v/>
      </c>
      <c r="M1214" s="335" t="str">
        <f>IF(基本情報入力シート!X1253="","",基本情報入力シート!X1253)</f>
        <v/>
      </c>
      <c r="N1214" s="339" t="str">
        <f>IF(基本情報入力シート!Y1253="","",基本情報入力シート!Y1253)</f>
        <v/>
      </c>
      <c r="O1214" s="44"/>
      <c r="P1214" s="1011"/>
      <c r="Q1214" s="1011"/>
      <c r="R1214" s="475" t="str">
        <f>IFERROR(IF(OR('別紙様式3-2（４・５月）'!Z1216="ベア加算",'別紙様式3-2（４・５月）'!R1216=""),"",P1214*VLOOKUP(N1214,【参考】数式用!$AD$2:$AH$37,MATCH(O1214,【参考】数式用!$K$4:$N$4,0)+1,0)),"")</f>
        <v/>
      </c>
      <c r="S1214" s="54"/>
      <c r="T1214" s="1011"/>
      <c r="U1214" s="1011"/>
      <c r="V1214" s="483" t="str">
        <f>IFERROR(IF(AND('別紙様式3-2（４・５月）'!O1216="",O1214&lt;&gt;""),P1214,P1214*VLOOKUP(AF1214,【参考】数式用4!$EY$3:$GF$106,MATCH(N1214,【参考】数式用4!$EY$2:$GF$2,0))),"")</f>
        <v/>
      </c>
      <c r="W1214" s="44"/>
      <c r="X1214" s="464"/>
      <c r="Y1214" s="992" t="str">
        <f>IFERROR(IF(OR('別紙様式3-2（４・５月）'!R1216="",'別紙様式3-2（４・５月）'!Z1216="ベア加算"),"",X1214*VLOOKUP(N1214,【参考】数式用!$AD$2:$AH$37,MATCH(W1214,【参考】数式用!$K$4:$N$4,0)+1,0)),"")</f>
        <v/>
      </c>
      <c r="Z1214" s="992"/>
      <c r="AA1214" s="54"/>
      <c r="AB1214" s="464"/>
      <c r="AC1214" s="340" t="str">
        <f>IFERROR(IF(AND('別紙様式3-2（４・５月）'!O1216="",W1214&lt;&gt;"",W1214&lt;&gt;"―"),X1214,X1214*VLOOKUP(AG1214,【参考】数式用4!$EY$3:$GF$106,MATCH(N1214,【参考】数式用4!$EY$2:$GF$2,0))),"")</f>
        <v/>
      </c>
      <c r="AD1214" s="462" t="str">
        <f t="shared" ref="AD1214:AD1224" si="38">IF(OR(O1214="新加算Ⅰ",O1214="新加算Ⅱ",O1214="新加算Ⅴ（１）",O1214="新加算Ⅴ（２）",O1214="新加算Ⅴ（３）",O1214="新加算Ⅴ（４）",O1214="新加算Ⅴ（５）",O1214="新加算Ⅴ（６）",O1214="新加算Ⅴ（７）",O1214="新加算Ⅴ（９）",O1214="新加算Ⅴ（10）",O1214="新加算Ⅴ（12）"),1,"")</f>
        <v/>
      </c>
      <c r="AE1214" s="420" t="str">
        <f t="shared" ref="AE1214:AE1224" si="39">IF(OR(W1214="新加算Ⅰ",W1214="新加算Ⅱ"),1,"")</f>
        <v/>
      </c>
      <c r="AF1214" s="333" t="str">
        <f>IF(O1214="","",'別紙様式3-2（４・５月）'!O1216&amp;'別紙様式3-2（４・５月）'!P1216&amp;'別紙様式3-2（４・５月）'!Q1216&amp;"から"&amp;O1214)</f>
        <v/>
      </c>
      <c r="AG1214" s="333" t="str">
        <f>IF(OR(W1214="",W1214="―"),"",'別紙様式3-2（４・５月）'!O1216&amp;'別紙様式3-2（４・５月）'!P1216&amp;'別紙様式3-2（４・５月）'!Q1216&amp;"から"&amp;W1214)</f>
        <v/>
      </c>
      <c r="AH1214" s="306"/>
      <c r="AI1214" s="306"/>
      <c r="AJ1214" s="306"/>
      <c r="AK1214" s="306"/>
      <c r="AL1214" s="306"/>
      <c r="AM1214" s="306"/>
      <c r="AN1214" s="306"/>
      <c r="AO1214" s="306"/>
    </row>
    <row r="1215" spans="1:41" customFormat="1" ht="25" customHeight="1">
      <c r="A1215" s="334">
        <v>1191</v>
      </c>
      <c r="B1215" s="909" t="str">
        <f>IF(基本情報入力シート!C1254="","",基本情報入力シート!C1254)</f>
        <v/>
      </c>
      <c r="C1215" s="909"/>
      <c r="D1215" s="909"/>
      <c r="E1215" s="909"/>
      <c r="F1215" s="909"/>
      <c r="G1215" s="909"/>
      <c r="H1215" s="909"/>
      <c r="I1215" s="909"/>
      <c r="J1215" s="325" t="str">
        <f>IF(基本情報入力シート!M1254="","",基本情報入力シート!M1254)</f>
        <v/>
      </c>
      <c r="K1215" s="325" t="str">
        <f>IF(基本情報入力シート!R1254="","",基本情報入力シート!R1254)</f>
        <v/>
      </c>
      <c r="L1215" s="325" t="str">
        <f>IF(基本情報入力シート!W1254="","",基本情報入力シート!W1254)</f>
        <v/>
      </c>
      <c r="M1215" s="335" t="str">
        <f>IF(基本情報入力シート!X1254="","",基本情報入力シート!X1254)</f>
        <v/>
      </c>
      <c r="N1215" s="339" t="str">
        <f>IF(基本情報入力シート!Y1254="","",基本情報入力シート!Y1254)</f>
        <v/>
      </c>
      <c r="O1215" s="44"/>
      <c r="P1215" s="1011"/>
      <c r="Q1215" s="1011"/>
      <c r="R1215" s="475" t="str">
        <f>IFERROR(IF(OR('別紙様式3-2（４・５月）'!Z1217="ベア加算",'別紙様式3-2（４・５月）'!R1217=""),"",P1215*VLOOKUP(N1215,【参考】数式用!$AD$2:$AH$37,MATCH(O1215,【参考】数式用!$K$4:$N$4,0)+1,0)),"")</f>
        <v/>
      </c>
      <c r="S1215" s="54"/>
      <c r="T1215" s="1011"/>
      <c r="U1215" s="1011"/>
      <c r="V1215" s="483" t="str">
        <f>IFERROR(IF(AND('別紙様式3-2（４・５月）'!O1217="",O1215&lt;&gt;""),P1215,P1215*VLOOKUP(AF1215,【参考】数式用4!$EY$3:$GF$106,MATCH(N1215,【参考】数式用4!$EY$2:$GF$2,0))),"")</f>
        <v/>
      </c>
      <c r="W1215" s="44"/>
      <c r="X1215" s="464"/>
      <c r="Y1215" s="992" t="str">
        <f>IFERROR(IF(OR('別紙様式3-2（４・５月）'!R1217="",'別紙様式3-2（４・５月）'!Z1217="ベア加算"),"",X1215*VLOOKUP(N1215,【参考】数式用!$AD$2:$AH$37,MATCH(W1215,【参考】数式用!$K$4:$N$4,0)+1,0)),"")</f>
        <v/>
      </c>
      <c r="Z1215" s="992"/>
      <c r="AA1215" s="54"/>
      <c r="AB1215" s="464"/>
      <c r="AC1215" s="340" t="str">
        <f>IFERROR(IF(AND('別紙様式3-2（４・５月）'!O1217="",W1215&lt;&gt;"",W1215&lt;&gt;"―"),X1215,X1215*VLOOKUP(AG1215,【参考】数式用4!$EY$3:$GF$106,MATCH(N1215,【参考】数式用4!$EY$2:$GF$2,0))),"")</f>
        <v/>
      </c>
      <c r="AD1215" s="462" t="str">
        <f t="shared" si="38"/>
        <v/>
      </c>
      <c r="AE1215" s="420" t="str">
        <f t="shared" si="39"/>
        <v/>
      </c>
      <c r="AF1215" s="333" t="str">
        <f>IF(O1215="","",'別紙様式3-2（４・５月）'!O1217&amp;'別紙様式3-2（４・５月）'!P1217&amp;'別紙様式3-2（４・５月）'!Q1217&amp;"から"&amp;O1215)</f>
        <v/>
      </c>
      <c r="AG1215" s="333" t="str">
        <f>IF(OR(W1215="",W1215="―"),"",'別紙様式3-2（４・５月）'!O1217&amp;'別紙様式3-2（４・５月）'!P1217&amp;'別紙様式3-2（４・５月）'!Q1217&amp;"から"&amp;W1215)</f>
        <v/>
      </c>
      <c r="AH1215" s="306"/>
      <c r="AI1215" s="306"/>
      <c r="AJ1215" s="306"/>
      <c r="AK1215" s="306"/>
      <c r="AL1215" s="306"/>
      <c r="AM1215" s="306"/>
      <c r="AN1215" s="306"/>
      <c r="AO1215" s="306"/>
    </row>
    <row r="1216" spans="1:41" customFormat="1" ht="25" customHeight="1">
      <c r="A1216" s="334">
        <v>1192</v>
      </c>
      <c r="B1216" s="909" t="str">
        <f>IF(基本情報入力シート!C1255="","",基本情報入力シート!C1255)</f>
        <v/>
      </c>
      <c r="C1216" s="909"/>
      <c r="D1216" s="909"/>
      <c r="E1216" s="909"/>
      <c r="F1216" s="909"/>
      <c r="G1216" s="909"/>
      <c r="H1216" s="909"/>
      <c r="I1216" s="909"/>
      <c r="J1216" s="325" t="str">
        <f>IF(基本情報入力シート!M1255="","",基本情報入力シート!M1255)</f>
        <v/>
      </c>
      <c r="K1216" s="325" t="str">
        <f>IF(基本情報入力シート!R1255="","",基本情報入力シート!R1255)</f>
        <v/>
      </c>
      <c r="L1216" s="325" t="str">
        <f>IF(基本情報入力シート!W1255="","",基本情報入力シート!W1255)</f>
        <v/>
      </c>
      <c r="M1216" s="335" t="str">
        <f>IF(基本情報入力シート!X1255="","",基本情報入力シート!X1255)</f>
        <v/>
      </c>
      <c r="N1216" s="339" t="str">
        <f>IF(基本情報入力シート!Y1255="","",基本情報入力シート!Y1255)</f>
        <v/>
      </c>
      <c r="O1216" s="44"/>
      <c r="P1216" s="1011"/>
      <c r="Q1216" s="1011"/>
      <c r="R1216" s="475" t="str">
        <f>IFERROR(IF(OR('別紙様式3-2（４・５月）'!Z1218="ベア加算",'別紙様式3-2（４・５月）'!R1218=""),"",P1216*VLOOKUP(N1216,【参考】数式用!$AD$2:$AH$37,MATCH(O1216,【参考】数式用!$K$4:$N$4,0)+1,0)),"")</f>
        <v/>
      </c>
      <c r="S1216" s="54"/>
      <c r="T1216" s="1011"/>
      <c r="U1216" s="1011"/>
      <c r="V1216" s="483" t="str">
        <f>IFERROR(IF(AND('別紙様式3-2（４・５月）'!O1218="",O1216&lt;&gt;""),P1216,P1216*VLOOKUP(AF1216,【参考】数式用4!$EY$3:$GF$106,MATCH(N1216,【参考】数式用4!$EY$2:$GF$2,0))),"")</f>
        <v/>
      </c>
      <c r="W1216" s="44"/>
      <c r="X1216" s="464"/>
      <c r="Y1216" s="992" t="str">
        <f>IFERROR(IF(OR('別紙様式3-2（４・５月）'!R1218="",'別紙様式3-2（４・５月）'!Z1218="ベア加算"),"",X1216*VLOOKUP(N1216,【参考】数式用!$AD$2:$AH$37,MATCH(W1216,【参考】数式用!$K$4:$N$4,0)+1,0)),"")</f>
        <v/>
      </c>
      <c r="Z1216" s="992"/>
      <c r="AA1216" s="54"/>
      <c r="AB1216" s="464"/>
      <c r="AC1216" s="340" t="str">
        <f>IFERROR(IF(AND('別紙様式3-2（４・５月）'!O1218="",W1216&lt;&gt;"",W1216&lt;&gt;"―"),X1216,X1216*VLOOKUP(AG1216,【参考】数式用4!$EY$3:$GF$106,MATCH(N1216,【参考】数式用4!$EY$2:$GF$2,0))),"")</f>
        <v/>
      </c>
      <c r="AD1216" s="462" t="str">
        <f t="shared" si="38"/>
        <v/>
      </c>
      <c r="AE1216" s="420" t="str">
        <f t="shared" si="39"/>
        <v/>
      </c>
      <c r="AF1216" s="333" t="str">
        <f>IF(O1216="","",'別紙様式3-2（４・５月）'!O1218&amp;'別紙様式3-2（４・５月）'!P1218&amp;'別紙様式3-2（４・５月）'!Q1218&amp;"から"&amp;O1216)</f>
        <v/>
      </c>
      <c r="AG1216" s="333" t="str">
        <f>IF(OR(W1216="",W1216="―"),"",'別紙様式3-2（４・５月）'!O1218&amp;'別紙様式3-2（４・５月）'!P1218&amp;'別紙様式3-2（４・５月）'!Q1218&amp;"から"&amp;W1216)</f>
        <v/>
      </c>
      <c r="AH1216" s="306"/>
      <c r="AI1216" s="306"/>
      <c r="AJ1216" s="306"/>
      <c r="AK1216" s="306"/>
      <c r="AL1216" s="306"/>
      <c r="AM1216" s="306"/>
      <c r="AN1216" s="306"/>
      <c r="AO1216" s="306"/>
    </row>
    <row r="1217" spans="1:41" customFormat="1" ht="25" customHeight="1">
      <c r="A1217" s="334">
        <v>1193</v>
      </c>
      <c r="B1217" s="909" t="str">
        <f>IF(基本情報入力シート!C1256="","",基本情報入力シート!C1256)</f>
        <v/>
      </c>
      <c r="C1217" s="909"/>
      <c r="D1217" s="909"/>
      <c r="E1217" s="909"/>
      <c r="F1217" s="909"/>
      <c r="G1217" s="909"/>
      <c r="H1217" s="909"/>
      <c r="I1217" s="909"/>
      <c r="J1217" s="325" t="str">
        <f>IF(基本情報入力シート!M1256="","",基本情報入力シート!M1256)</f>
        <v/>
      </c>
      <c r="K1217" s="325" t="str">
        <f>IF(基本情報入力シート!R1256="","",基本情報入力シート!R1256)</f>
        <v/>
      </c>
      <c r="L1217" s="325" t="str">
        <f>IF(基本情報入力シート!W1256="","",基本情報入力シート!W1256)</f>
        <v/>
      </c>
      <c r="M1217" s="335" t="str">
        <f>IF(基本情報入力シート!X1256="","",基本情報入力シート!X1256)</f>
        <v/>
      </c>
      <c r="N1217" s="339" t="str">
        <f>IF(基本情報入力シート!Y1256="","",基本情報入力シート!Y1256)</f>
        <v/>
      </c>
      <c r="O1217" s="44"/>
      <c r="P1217" s="1011"/>
      <c r="Q1217" s="1011"/>
      <c r="R1217" s="475" t="str">
        <f>IFERROR(IF(OR('別紙様式3-2（４・５月）'!Z1219="ベア加算",'別紙様式3-2（４・５月）'!R1219=""),"",P1217*VLOOKUP(N1217,【参考】数式用!$AD$2:$AH$37,MATCH(O1217,【参考】数式用!$K$4:$N$4,0)+1,0)),"")</f>
        <v/>
      </c>
      <c r="S1217" s="54"/>
      <c r="T1217" s="1011"/>
      <c r="U1217" s="1011"/>
      <c r="V1217" s="483" t="str">
        <f>IFERROR(IF(AND('別紙様式3-2（４・５月）'!O1219="",O1217&lt;&gt;""),P1217,P1217*VLOOKUP(AF1217,【参考】数式用4!$EY$3:$GF$106,MATCH(N1217,【参考】数式用4!$EY$2:$GF$2,0))),"")</f>
        <v/>
      </c>
      <c r="W1217" s="44"/>
      <c r="X1217" s="464"/>
      <c r="Y1217" s="992" t="str">
        <f>IFERROR(IF(OR('別紙様式3-2（４・５月）'!R1219="",'別紙様式3-2（４・５月）'!Z1219="ベア加算"),"",X1217*VLOOKUP(N1217,【参考】数式用!$AD$2:$AH$37,MATCH(W1217,【参考】数式用!$K$4:$N$4,0)+1,0)),"")</f>
        <v/>
      </c>
      <c r="Z1217" s="992"/>
      <c r="AA1217" s="54"/>
      <c r="AB1217" s="464"/>
      <c r="AC1217" s="340" t="str">
        <f>IFERROR(IF(AND('別紙様式3-2（４・５月）'!O1219="",W1217&lt;&gt;"",W1217&lt;&gt;"―"),X1217,X1217*VLOOKUP(AG1217,【参考】数式用4!$EY$3:$GF$106,MATCH(N1217,【参考】数式用4!$EY$2:$GF$2,0))),"")</f>
        <v/>
      </c>
      <c r="AD1217" s="462" t="str">
        <f t="shared" si="38"/>
        <v/>
      </c>
      <c r="AE1217" s="420" t="str">
        <f t="shared" si="39"/>
        <v/>
      </c>
      <c r="AF1217" s="333" t="str">
        <f>IF(O1217="","",'別紙様式3-2（４・５月）'!O1219&amp;'別紙様式3-2（４・５月）'!P1219&amp;'別紙様式3-2（４・５月）'!Q1219&amp;"から"&amp;O1217)</f>
        <v/>
      </c>
      <c r="AG1217" s="333" t="str">
        <f>IF(OR(W1217="",W1217="―"),"",'別紙様式3-2（４・５月）'!O1219&amp;'別紙様式3-2（４・５月）'!P1219&amp;'別紙様式3-2（４・５月）'!Q1219&amp;"から"&amp;W1217)</f>
        <v/>
      </c>
      <c r="AH1217" s="306"/>
      <c r="AI1217" s="306"/>
      <c r="AJ1217" s="306"/>
      <c r="AK1217" s="306"/>
      <c r="AL1217" s="306"/>
      <c r="AM1217" s="306"/>
      <c r="AN1217" s="306"/>
      <c r="AO1217" s="306"/>
    </row>
    <row r="1218" spans="1:41" customFormat="1" ht="25" customHeight="1">
      <c r="A1218" s="334">
        <v>1194</v>
      </c>
      <c r="B1218" s="909" t="str">
        <f>IF(基本情報入力シート!C1257="","",基本情報入力シート!C1257)</f>
        <v/>
      </c>
      <c r="C1218" s="909"/>
      <c r="D1218" s="909"/>
      <c r="E1218" s="909"/>
      <c r="F1218" s="909"/>
      <c r="G1218" s="909"/>
      <c r="H1218" s="909"/>
      <c r="I1218" s="909"/>
      <c r="J1218" s="325" t="str">
        <f>IF(基本情報入力シート!M1257="","",基本情報入力シート!M1257)</f>
        <v/>
      </c>
      <c r="K1218" s="325" t="str">
        <f>IF(基本情報入力シート!R1257="","",基本情報入力シート!R1257)</f>
        <v/>
      </c>
      <c r="L1218" s="325" t="str">
        <f>IF(基本情報入力シート!W1257="","",基本情報入力シート!W1257)</f>
        <v/>
      </c>
      <c r="M1218" s="335" t="str">
        <f>IF(基本情報入力シート!X1257="","",基本情報入力シート!X1257)</f>
        <v/>
      </c>
      <c r="N1218" s="339" t="str">
        <f>IF(基本情報入力シート!Y1257="","",基本情報入力シート!Y1257)</f>
        <v/>
      </c>
      <c r="O1218" s="44"/>
      <c r="P1218" s="1011"/>
      <c r="Q1218" s="1011"/>
      <c r="R1218" s="475" t="str">
        <f>IFERROR(IF(OR('別紙様式3-2（４・５月）'!Z1220="ベア加算",'別紙様式3-2（４・５月）'!R1220=""),"",P1218*VLOOKUP(N1218,【参考】数式用!$AD$2:$AH$37,MATCH(O1218,【参考】数式用!$K$4:$N$4,0)+1,0)),"")</f>
        <v/>
      </c>
      <c r="S1218" s="54"/>
      <c r="T1218" s="1011"/>
      <c r="U1218" s="1011"/>
      <c r="V1218" s="483" t="str">
        <f>IFERROR(IF(AND('別紙様式3-2（４・５月）'!O1220="",O1218&lt;&gt;""),P1218,P1218*VLOOKUP(AF1218,【参考】数式用4!$EY$3:$GF$106,MATCH(N1218,【参考】数式用4!$EY$2:$GF$2,0))),"")</f>
        <v/>
      </c>
      <c r="W1218" s="44"/>
      <c r="X1218" s="464"/>
      <c r="Y1218" s="992" t="str">
        <f>IFERROR(IF(OR('別紙様式3-2（４・５月）'!R1220="",'別紙様式3-2（４・５月）'!Z1220="ベア加算"),"",X1218*VLOOKUP(N1218,【参考】数式用!$AD$2:$AH$37,MATCH(W1218,【参考】数式用!$K$4:$N$4,0)+1,0)),"")</f>
        <v/>
      </c>
      <c r="Z1218" s="992"/>
      <c r="AA1218" s="54"/>
      <c r="AB1218" s="464"/>
      <c r="AC1218" s="340" t="str">
        <f>IFERROR(IF(AND('別紙様式3-2（４・５月）'!O1220="",W1218&lt;&gt;"",W1218&lt;&gt;"―"),X1218,X1218*VLOOKUP(AG1218,【参考】数式用4!$EY$3:$GF$106,MATCH(N1218,【参考】数式用4!$EY$2:$GF$2,0))),"")</f>
        <v/>
      </c>
      <c r="AD1218" s="462" t="str">
        <f t="shared" si="38"/>
        <v/>
      </c>
      <c r="AE1218" s="420" t="str">
        <f t="shared" si="39"/>
        <v/>
      </c>
      <c r="AF1218" s="333" t="str">
        <f>IF(O1218="","",'別紙様式3-2（４・５月）'!O1220&amp;'別紙様式3-2（４・５月）'!P1220&amp;'別紙様式3-2（４・５月）'!Q1220&amp;"から"&amp;O1218)</f>
        <v/>
      </c>
      <c r="AG1218" s="333" t="str">
        <f>IF(OR(W1218="",W1218="―"),"",'別紙様式3-2（４・５月）'!O1220&amp;'別紙様式3-2（４・５月）'!P1220&amp;'別紙様式3-2（４・５月）'!Q1220&amp;"から"&amp;W1218)</f>
        <v/>
      </c>
      <c r="AH1218" s="306"/>
      <c r="AI1218" s="306"/>
      <c r="AJ1218" s="306"/>
      <c r="AK1218" s="306"/>
      <c r="AL1218" s="306"/>
      <c r="AM1218" s="306"/>
      <c r="AN1218" s="306"/>
      <c r="AO1218" s="306"/>
    </row>
    <row r="1219" spans="1:41" customFormat="1" ht="25" customHeight="1">
      <c r="A1219" s="334">
        <v>1195</v>
      </c>
      <c r="B1219" s="909" t="str">
        <f>IF(基本情報入力シート!C1258="","",基本情報入力シート!C1258)</f>
        <v/>
      </c>
      <c r="C1219" s="909"/>
      <c r="D1219" s="909"/>
      <c r="E1219" s="909"/>
      <c r="F1219" s="909"/>
      <c r="G1219" s="909"/>
      <c r="H1219" s="909"/>
      <c r="I1219" s="909"/>
      <c r="J1219" s="325" t="str">
        <f>IF(基本情報入力シート!M1258="","",基本情報入力シート!M1258)</f>
        <v/>
      </c>
      <c r="K1219" s="325" t="str">
        <f>IF(基本情報入力シート!R1258="","",基本情報入力シート!R1258)</f>
        <v/>
      </c>
      <c r="L1219" s="325" t="str">
        <f>IF(基本情報入力シート!W1258="","",基本情報入力シート!W1258)</f>
        <v/>
      </c>
      <c r="M1219" s="335" t="str">
        <f>IF(基本情報入力シート!X1258="","",基本情報入力シート!X1258)</f>
        <v/>
      </c>
      <c r="N1219" s="339" t="str">
        <f>IF(基本情報入力シート!Y1258="","",基本情報入力シート!Y1258)</f>
        <v/>
      </c>
      <c r="O1219" s="44"/>
      <c r="P1219" s="1011"/>
      <c r="Q1219" s="1011"/>
      <c r="R1219" s="475" t="str">
        <f>IFERROR(IF(OR('別紙様式3-2（４・５月）'!Z1221="ベア加算",'別紙様式3-2（４・５月）'!R1221=""),"",P1219*VLOOKUP(N1219,【参考】数式用!$AD$2:$AH$37,MATCH(O1219,【参考】数式用!$K$4:$N$4,0)+1,0)),"")</f>
        <v/>
      </c>
      <c r="S1219" s="54"/>
      <c r="T1219" s="1011"/>
      <c r="U1219" s="1011"/>
      <c r="V1219" s="483" t="str">
        <f>IFERROR(IF(AND('別紙様式3-2（４・５月）'!O1221="",O1219&lt;&gt;""),P1219,P1219*VLOOKUP(AF1219,【参考】数式用4!$EY$3:$GF$106,MATCH(N1219,【参考】数式用4!$EY$2:$GF$2,0))),"")</f>
        <v/>
      </c>
      <c r="W1219" s="44"/>
      <c r="X1219" s="464"/>
      <c r="Y1219" s="992" t="str">
        <f>IFERROR(IF(OR('別紙様式3-2（４・５月）'!R1221="",'別紙様式3-2（４・５月）'!Z1221="ベア加算"),"",X1219*VLOOKUP(N1219,【参考】数式用!$AD$2:$AH$37,MATCH(W1219,【参考】数式用!$K$4:$N$4,0)+1,0)),"")</f>
        <v/>
      </c>
      <c r="Z1219" s="992"/>
      <c r="AA1219" s="54"/>
      <c r="AB1219" s="464"/>
      <c r="AC1219" s="340" t="str">
        <f>IFERROR(IF(AND('別紙様式3-2（４・５月）'!O1221="",W1219&lt;&gt;"",W1219&lt;&gt;"―"),X1219,X1219*VLOOKUP(AG1219,【参考】数式用4!$EY$3:$GF$106,MATCH(N1219,【参考】数式用4!$EY$2:$GF$2,0))),"")</f>
        <v/>
      </c>
      <c r="AD1219" s="462" t="str">
        <f t="shared" si="38"/>
        <v/>
      </c>
      <c r="AE1219" s="420" t="str">
        <f t="shared" si="39"/>
        <v/>
      </c>
      <c r="AF1219" s="333" t="str">
        <f>IF(O1219="","",'別紙様式3-2（４・５月）'!O1221&amp;'別紙様式3-2（４・５月）'!P1221&amp;'別紙様式3-2（４・５月）'!Q1221&amp;"から"&amp;O1219)</f>
        <v/>
      </c>
      <c r="AG1219" s="333" t="str">
        <f>IF(OR(W1219="",W1219="―"),"",'別紙様式3-2（４・５月）'!O1221&amp;'別紙様式3-2（４・５月）'!P1221&amp;'別紙様式3-2（４・５月）'!Q1221&amp;"から"&amp;W1219)</f>
        <v/>
      </c>
      <c r="AH1219" s="306"/>
      <c r="AI1219" s="306"/>
      <c r="AJ1219" s="306"/>
      <c r="AK1219" s="306"/>
      <c r="AL1219" s="306"/>
      <c r="AM1219" s="306"/>
      <c r="AN1219" s="306"/>
      <c r="AO1219" s="306"/>
    </row>
    <row r="1220" spans="1:41" customFormat="1" ht="25" customHeight="1">
      <c r="A1220" s="334">
        <v>1196</v>
      </c>
      <c r="B1220" s="909" t="str">
        <f>IF(基本情報入力シート!C1259="","",基本情報入力シート!C1259)</f>
        <v/>
      </c>
      <c r="C1220" s="909"/>
      <c r="D1220" s="909"/>
      <c r="E1220" s="909"/>
      <c r="F1220" s="909"/>
      <c r="G1220" s="909"/>
      <c r="H1220" s="909"/>
      <c r="I1220" s="909"/>
      <c r="J1220" s="325" t="str">
        <f>IF(基本情報入力シート!M1259="","",基本情報入力シート!M1259)</f>
        <v/>
      </c>
      <c r="K1220" s="325" t="str">
        <f>IF(基本情報入力シート!R1259="","",基本情報入力シート!R1259)</f>
        <v/>
      </c>
      <c r="L1220" s="325" t="str">
        <f>IF(基本情報入力シート!W1259="","",基本情報入力シート!W1259)</f>
        <v/>
      </c>
      <c r="M1220" s="335" t="str">
        <f>IF(基本情報入力シート!X1259="","",基本情報入力シート!X1259)</f>
        <v/>
      </c>
      <c r="N1220" s="339" t="str">
        <f>IF(基本情報入力シート!Y1259="","",基本情報入力シート!Y1259)</f>
        <v/>
      </c>
      <c r="O1220" s="44"/>
      <c r="P1220" s="1011"/>
      <c r="Q1220" s="1011"/>
      <c r="R1220" s="475" t="str">
        <f>IFERROR(IF(OR('別紙様式3-2（４・５月）'!Z1222="ベア加算",'別紙様式3-2（４・５月）'!R1222=""),"",P1220*VLOOKUP(N1220,【参考】数式用!$AD$2:$AH$37,MATCH(O1220,【参考】数式用!$K$4:$N$4,0)+1,0)),"")</f>
        <v/>
      </c>
      <c r="S1220" s="54"/>
      <c r="T1220" s="1011"/>
      <c r="U1220" s="1011"/>
      <c r="V1220" s="483" t="str">
        <f>IFERROR(IF(AND('別紙様式3-2（４・５月）'!O1222="",O1220&lt;&gt;""),P1220,P1220*VLOOKUP(AF1220,【参考】数式用4!$EY$3:$GF$106,MATCH(N1220,【参考】数式用4!$EY$2:$GF$2,0))),"")</f>
        <v/>
      </c>
      <c r="W1220" s="44"/>
      <c r="X1220" s="464"/>
      <c r="Y1220" s="992" t="str">
        <f>IFERROR(IF(OR('別紙様式3-2（４・５月）'!R1222="",'別紙様式3-2（４・５月）'!Z1222="ベア加算"),"",X1220*VLOOKUP(N1220,【参考】数式用!$AD$2:$AH$37,MATCH(W1220,【参考】数式用!$K$4:$N$4,0)+1,0)),"")</f>
        <v/>
      </c>
      <c r="Z1220" s="992"/>
      <c r="AA1220" s="54"/>
      <c r="AB1220" s="464"/>
      <c r="AC1220" s="340" t="str">
        <f>IFERROR(IF(AND('別紙様式3-2（４・５月）'!O1222="",W1220&lt;&gt;"",W1220&lt;&gt;"―"),X1220,X1220*VLOOKUP(AG1220,【参考】数式用4!$EY$3:$GF$106,MATCH(N1220,【参考】数式用4!$EY$2:$GF$2,0))),"")</f>
        <v/>
      </c>
      <c r="AD1220" s="462" t="str">
        <f t="shared" si="38"/>
        <v/>
      </c>
      <c r="AE1220" s="420" t="str">
        <f t="shared" si="39"/>
        <v/>
      </c>
      <c r="AF1220" s="333" t="str">
        <f>IF(O1220="","",'別紙様式3-2（４・５月）'!O1222&amp;'別紙様式3-2（４・５月）'!P1222&amp;'別紙様式3-2（４・５月）'!Q1222&amp;"から"&amp;O1220)</f>
        <v/>
      </c>
      <c r="AG1220" s="333" t="str">
        <f>IF(OR(W1220="",W1220="―"),"",'別紙様式3-2（４・５月）'!O1222&amp;'別紙様式3-2（４・５月）'!P1222&amp;'別紙様式3-2（４・５月）'!Q1222&amp;"から"&amp;W1220)</f>
        <v/>
      </c>
      <c r="AH1220" s="306"/>
      <c r="AI1220" s="306"/>
      <c r="AJ1220" s="306"/>
      <c r="AK1220" s="306"/>
      <c r="AL1220" s="306"/>
      <c r="AM1220" s="306"/>
      <c r="AN1220" s="306"/>
      <c r="AO1220" s="306"/>
    </row>
    <row r="1221" spans="1:41" customFormat="1" ht="25" customHeight="1">
      <c r="A1221" s="334">
        <v>1197</v>
      </c>
      <c r="B1221" s="909" t="str">
        <f>IF(基本情報入力シート!C1260="","",基本情報入力シート!C1260)</f>
        <v/>
      </c>
      <c r="C1221" s="909"/>
      <c r="D1221" s="909"/>
      <c r="E1221" s="909"/>
      <c r="F1221" s="909"/>
      <c r="G1221" s="909"/>
      <c r="H1221" s="909"/>
      <c r="I1221" s="909"/>
      <c r="J1221" s="325" t="str">
        <f>IF(基本情報入力シート!M1260="","",基本情報入力シート!M1260)</f>
        <v/>
      </c>
      <c r="K1221" s="325" t="str">
        <f>IF(基本情報入力シート!R1260="","",基本情報入力シート!R1260)</f>
        <v/>
      </c>
      <c r="L1221" s="325" t="str">
        <f>IF(基本情報入力シート!W1260="","",基本情報入力シート!W1260)</f>
        <v/>
      </c>
      <c r="M1221" s="335" t="str">
        <f>IF(基本情報入力シート!X1260="","",基本情報入力シート!X1260)</f>
        <v/>
      </c>
      <c r="N1221" s="339" t="str">
        <f>IF(基本情報入力シート!Y1260="","",基本情報入力シート!Y1260)</f>
        <v/>
      </c>
      <c r="O1221" s="44"/>
      <c r="P1221" s="1011"/>
      <c r="Q1221" s="1011"/>
      <c r="R1221" s="475" t="str">
        <f>IFERROR(IF(OR('別紙様式3-2（４・５月）'!Z1223="ベア加算",'別紙様式3-2（４・５月）'!R1223=""),"",P1221*VLOOKUP(N1221,【参考】数式用!$AD$2:$AH$37,MATCH(O1221,【参考】数式用!$K$4:$N$4,0)+1,0)),"")</f>
        <v/>
      </c>
      <c r="S1221" s="54"/>
      <c r="T1221" s="1011"/>
      <c r="U1221" s="1011"/>
      <c r="V1221" s="483" t="str">
        <f>IFERROR(IF(AND('別紙様式3-2（４・５月）'!O1223="",O1221&lt;&gt;""),P1221,P1221*VLOOKUP(AF1221,【参考】数式用4!$EY$3:$GF$106,MATCH(N1221,【参考】数式用4!$EY$2:$GF$2,0))),"")</f>
        <v/>
      </c>
      <c r="W1221" s="44"/>
      <c r="X1221" s="464"/>
      <c r="Y1221" s="992" t="str">
        <f>IFERROR(IF(OR('別紙様式3-2（４・５月）'!R1223="",'別紙様式3-2（４・５月）'!Z1223="ベア加算"),"",X1221*VLOOKUP(N1221,【参考】数式用!$AD$2:$AH$37,MATCH(W1221,【参考】数式用!$K$4:$N$4,0)+1,0)),"")</f>
        <v/>
      </c>
      <c r="Z1221" s="992"/>
      <c r="AA1221" s="54"/>
      <c r="AB1221" s="464"/>
      <c r="AC1221" s="340" t="str">
        <f>IFERROR(IF(AND('別紙様式3-2（４・５月）'!O1223="",W1221&lt;&gt;"",W1221&lt;&gt;"―"),X1221,X1221*VLOOKUP(AG1221,【参考】数式用4!$EY$3:$GF$106,MATCH(N1221,【参考】数式用4!$EY$2:$GF$2,0))),"")</f>
        <v/>
      </c>
      <c r="AD1221" s="462" t="str">
        <f t="shared" si="38"/>
        <v/>
      </c>
      <c r="AE1221" s="420" t="str">
        <f t="shared" si="39"/>
        <v/>
      </c>
      <c r="AF1221" s="333" t="str">
        <f>IF(O1221="","",'別紙様式3-2（４・５月）'!O1223&amp;'別紙様式3-2（４・５月）'!P1223&amp;'別紙様式3-2（４・５月）'!Q1223&amp;"から"&amp;O1221)</f>
        <v/>
      </c>
      <c r="AG1221" s="333" t="str">
        <f>IF(OR(W1221="",W1221="―"),"",'別紙様式3-2（４・５月）'!O1223&amp;'別紙様式3-2（４・５月）'!P1223&amp;'別紙様式3-2（４・５月）'!Q1223&amp;"から"&amp;W1221)</f>
        <v/>
      </c>
      <c r="AH1221" s="306"/>
      <c r="AI1221" s="306"/>
      <c r="AJ1221" s="306"/>
      <c r="AK1221" s="306"/>
      <c r="AL1221" s="306"/>
      <c r="AM1221" s="306"/>
      <c r="AN1221" s="306"/>
      <c r="AO1221" s="306"/>
    </row>
    <row r="1222" spans="1:41" customFormat="1" ht="25" customHeight="1">
      <c r="A1222" s="334">
        <v>1198</v>
      </c>
      <c r="B1222" s="909" t="str">
        <f>IF(基本情報入力シート!C1261="","",基本情報入力シート!C1261)</f>
        <v/>
      </c>
      <c r="C1222" s="909"/>
      <c r="D1222" s="909"/>
      <c r="E1222" s="909"/>
      <c r="F1222" s="909"/>
      <c r="G1222" s="909"/>
      <c r="H1222" s="909"/>
      <c r="I1222" s="909"/>
      <c r="J1222" s="325" t="str">
        <f>IF(基本情報入力シート!M1261="","",基本情報入力シート!M1261)</f>
        <v/>
      </c>
      <c r="K1222" s="325" t="str">
        <f>IF(基本情報入力シート!R1261="","",基本情報入力シート!R1261)</f>
        <v/>
      </c>
      <c r="L1222" s="325" t="str">
        <f>IF(基本情報入力シート!W1261="","",基本情報入力シート!W1261)</f>
        <v/>
      </c>
      <c r="M1222" s="335" t="str">
        <f>IF(基本情報入力シート!X1261="","",基本情報入力シート!X1261)</f>
        <v/>
      </c>
      <c r="N1222" s="339" t="str">
        <f>IF(基本情報入力シート!Y1261="","",基本情報入力シート!Y1261)</f>
        <v/>
      </c>
      <c r="O1222" s="44"/>
      <c r="P1222" s="1011"/>
      <c r="Q1222" s="1011"/>
      <c r="R1222" s="475" t="str">
        <f>IFERROR(IF(OR('別紙様式3-2（４・５月）'!Z1224="ベア加算",'別紙様式3-2（４・５月）'!R1224=""),"",P1222*VLOOKUP(N1222,【参考】数式用!$AD$2:$AH$37,MATCH(O1222,【参考】数式用!$K$4:$N$4,0)+1,0)),"")</f>
        <v/>
      </c>
      <c r="S1222" s="54"/>
      <c r="T1222" s="1011"/>
      <c r="U1222" s="1011"/>
      <c r="V1222" s="483" t="str">
        <f>IFERROR(IF(AND('別紙様式3-2（４・５月）'!O1224="",O1222&lt;&gt;""),P1222,P1222*VLOOKUP(AF1222,【参考】数式用4!$EY$3:$GF$106,MATCH(N1222,【参考】数式用4!$EY$2:$GF$2,0))),"")</f>
        <v/>
      </c>
      <c r="W1222" s="44"/>
      <c r="X1222" s="464"/>
      <c r="Y1222" s="992" t="str">
        <f>IFERROR(IF(OR('別紙様式3-2（４・５月）'!R1224="",'別紙様式3-2（４・５月）'!Z1224="ベア加算"),"",X1222*VLOOKUP(N1222,【参考】数式用!$AD$2:$AH$37,MATCH(W1222,【参考】数式用!$K$4:$N$4,0)+1,0)),"")</f>
        <v/>
      </c>
      <c r="Z1222" s="992"/>
      <c r="AA1222" s="54"/>
      <c r="AB1222" s="464"/>
      <c r="AC1222" s="340" t="str">
        <f>IFERROR(IF(AND('別紙様式3-2（４・５月）'!O1224="",W1222&lt;&gt;"",W1222&lt;&gt;"―"),X1222,X1222*VLOOKUP(AG1222,【参考】数式用4!$EY$3:$GF$106,MATCH(N1222,【参考】数式用4!$EY$2:$GF$2,0))),"")</f>
        <v/>
      </c>
      <c r="AD1222" s="462" t="str">
        <f t="shared" si="38"/>
        <v/>
      </c>
      <c r="AE1222" s="420" t="str">
        <f t="shared" si="39"/>
        <v/>
      </c>
      <c r="AF1222" s="333" t="str">
        <f>IF(O1222="","",'別紙様式3-2（４・５月）'!O1224&amp;'別紙様式3-2（４・５月）'!P1224&amp;'別紙様式3-2（４・５月）'!Q1224&amp;"から"&amp;O1222)</f>
        <v/>
      </c>
      <c r="AG1222" s="333" t="str">
        <f>IF(OR(W1222="",W1222="―"),"",'別紙様式3-2（４・５月）'!O1224&amp;'別紙様式3-2（４・５月）'!P1224&amp;'別紙様式3-2（４・５月）'!Q1224&amp;"から"&amp;W1222)</f>
        <v/>
      </c>
      <c r="AH1222" s="306"/>
      <c r="AI1222" s="306"/>
      <c r="AJ1222" s="306"/>
      <c r="AK1222" s="306"/>
      <c r="AL1222" s="306"/>
      <c r="AM1222" s="306"/>
      <c r="AN1222" s="306"/>
      <c r="AO1222" s="306"/>
    </row>
    <row r="1223" spans="1:41" customFormat="1" ht="25" customHeight="1">
      <c r="A1223" s="334">
        <v>1199</v>
      </c>
      <c r="B1223" s="909" t="str">
        <f>IF(基本情報入力シート!C1262="","",基本情報入力シート!C1262)</f>
        <v/>
      </c>
      <c r="C1223" s="909"/>
      <c r="D1223" s="909"/>
      <c r="E1223" s="909"/>
      <c r="F1223" s="909"/>
      <c r="G1223" s="909"/>
      <c r="H1223" s="909"/>
      <c r="I1223" s="909"/>
      <c r="J1223" s="325" t="str">
        <f>IF(基本情報入力シート!M1262="","",基本情報入力シート!M1262)</f>
        <v/>
      </c>
      <c r="K1223" s="325" t="str">
        <f>IF(基本情報入力シート!R1262="","",基本情報入力シート!R1262)</f>
        <v/>
      </c>
      <c r="L1223" s="325" t="str">
        <f>IF(基本情報入力シート!W1262="","",基本情報入力シート!W1262)</f>
        <v/>
      </c>
      <c r="M1223" s="335" t="str">
        <f>IF(基本情報入力シート!X1262="","",基本情報入力シート!X1262)</f>
        <v/>
      </c>
      <c r="N1223" s="339" t="str">
        <f>IF(基本情報入力シート!Y1262="","",基本情報入力シート!Y1262)</f>
        <v/>
      </c>
      <c r="O1223" s="44"/>
      <c r="P1223" s="1011"/>
      <c r="Q1223" s="1011"/>
      <c r="R1223" s="475" t="str">
        <f>IFERROR(IF(OR('別紙様式3-2（４・５月）'!Z1225="ベア加算",'別紙様式3-2（４・５月）'!R1225=""),"",P1223*VLOOKUP(N1223,【参考】数式用!$AD$2:$AH$37,MATCH(O1223,【参考】数式用!$K$4:$N$4,0)+1,0)),"")</f>
        <v/>
      </c>
      <c r="S1223" s="54"/>
      <c r="T1223" s="1011"/>
      <c r="U1223" s="1011"/>
      <c r="V1223" s="483" t="str">
        <f>IFERROR(IF(AND('別紙様式3-2（４・５月）'!O1225="",O1223&lt;&gt;""),P1223,P1223*VLOOKUP(AF1223,【参考】数式用4!$EY$3:$GF$106,MATCH(N1223,【参考】数式用4!$EY$2:$GF$2,0))),"")</f>
        <v/>
      </c>
      <c r="W1223" s="44"/>
      <c r="X1223" s="464"/>
      <c r="Y1223" s="992" t="str">
        <f>IFERROR(IF(OR('別紙様式3-2（４・５月）'!R1225="",'別紙様式3-2（４・５月）'!Z1225="ベア加算"),"",X1223*VLOOKUP(N1223,【参考】数式用!$AD$2:$AH$37,MATCH(W1223,【参考】数式用!$K$4:$N$4,0)+1,0)),"")</f>
        <v/>
      </c>
      <c r="Z1223" s="992"/>
      <c r="AA1223" s="54"/>
      <c r="AB1223" s="464"/>
      <c r="AC1223" s="340" t="str">
        <f>IFERROR(IF(AND('別紙様式3-2（４・５月）'!O1225="",W1223&lt;&gt;"",W1223&lt;&gt;"―"),X1223,X1223*VLOOKUP(AG1223,【参考】数式用4!$EY$3:$GF$106,MATCH(N1223,【参考】数式用4!$EY$2:$GF$2,0))),"")</f>
        <v/>
      </c>
      <c r="AD1223" s="462" t="str">
        <f t="shared" si="38"/>
        <v/>
      </c>
      <c r="AE1223" s="420" t="str">
        <f t="shared" si="39"/>
        <v/>
      </c>
      <c r="AF1223" s="333" t="str">
        <f>IF(O1223="","",'別紙様式3-2（４・５月）'!O1225&amp;'別紙様式3-2（４・５月）'!P1225&amp;'別紙様式3-2（４・５月）'!Q1225&amp;"から"&amp;O1223)</f>
        <v/>
      </c>
      <c r="AG1223" s="333" t="str">
        <f>IF(OR(W1223="",W1223="―"),"",'別紙様式3-2（４・５月）'!O1225&amp;'別紙様式3-2（４・５月）'!P1225&amp;'別紙様式3-2（４・５月）'!Q1225&amp;"から"&amp;W1223)</f>
        <v/>
      </c>
      <c r="AH1223" s="306"/>
      <c r="AI1223" s="306"/>
      <c r="AJ1223" s="306"/>
      <c r="AK1223" s="306"/>
      <c r="AL1223" s="306"/>
      <c r="AM1223" s="306"/>
      <c r="AN1223" s="306"/>
      <c r="AO1223" s="306"/>
    </row>
    <row r="1224" spans="1:41" customFormat="1" ht="25" customHeight="1" thickBot="1">
      <c r="A1224" s="459">
        <v>1200</v>
      </c>
      <c r="B1224" s="989" t="str">
        <f>IF(基本情報入力シート!C1263="","",基本情報入力シート!C1263)</f>
        <v/>
      </c>
      <c r="C1224" s="989"/>
      <c r="D1224" s="989"/>
      <c r="E1224" s="989"/>
      <c r="F1224" s="989"/>
      <c r="G1224" s="989"/>
      <c r="H1224" s="989"/>
      <c r="I1224" s="989"/>
      <c r="J1224" s="441" t="str">
        <f>IF(基本情報入力シート!M1263="","",基本情報入力シート!M1263)</f>
        <v/>
      </c>
      <c r="K1224" s="441" t="str">
        <f>IF(基本情報入力シート!R1263="","",基本情報入力シート!R1263)</f>
        <v/>
      </c>
      <c r="L1224" s="441" t="str">
        <f>IF(基本情報入力シート!W1263="","",基本情報入力シート!W1263)</f>
        <v/>
      </c>
      <c r="M1224" s="442" t="str">
        <f>IF(基本情報入力シート!X1263="","",基本情報入力シート!X1263)</f>
        <v/>
      </c>
      <c r="N1224" s="457" t="str">
        <f>IF(基本情報入力シート!Y1263="","",基本情報入力シート!Y1263)</f>
        <v/>
      </c>
      <c r="O1224" s="460"/>
      <c r="P1224" s="1052"/>
      <c r="Q1224" s="1052"/>
      <c r="R1224" s="474" t="str">
        <f>IFERROR(IF(OR('別紙様式3-2（４・５月）'!Z1226="ベア加算",'別紙様式3-2（４・５月）'!R1226=""),"",P1224*VLOOKUP(N1224,【参考】数式用!$AD$2:$AH$37,MATCH(O1224,【参考】数式用!$K$4:$N$4,0)+1,0)),"")</f>
        <v/>
      </c>
      <c r="S1224" s="461"/>
      <c r="T1224" s="1052"/>
      <c r="U1224" s="1052"/>
      <c r="V1224" s="484" t="str">
        <f>IFERROR(IF(AND('別紙様式3-2（４・５月）'!O1226="",O1224&lt;&gt;""),P1224,P1224*VLOOKUP(AF1224,【参考】数式用4!$EY$3:$GF$106,MATCH(N1224,【参考】数式用4!$EY$2:$GF$2,0))),"")</f>
        <v/>
      </c>
      <c r="W1224" s="460"/>
      <c r="X1224" s="470"/>
      <c r="Y1224" s="1053" t="str">
        <f>IFERROR(IF(OR('別紙様式3-2（４・５月）'!R1226="",'別紙様式3-2（４・５月）'!Z1226="ベア加算"),"",X1224*VLOOKUP(N1224,【参考】数式用!$AD$2:$AH$37,MATCH(W1224,【参考】数式用!$K$4:$N$4,0)+1,0)),"")</f>
        <v/>
      </c>
      <c r="Z1224" s="1053"/>
      <c r="AA1224" s="461"/>
      <c r="AB1224" s="470"/>
      <c r="AC1224" s="471" t="str">
        <f>IFERROR(IF(AND('別紙様式3-2（４・５月）'!O1226="",W1224&lt;&gt;"",W1224&lt;&gt;"―"),X1224,X1224*VLOOKUP(AG1224,【参考】数式用4!$EY$3:$GF$106,MATCH(N1224,【参考】数式用4!$EY$2:$GF$2,0))),"")</f>
        <v/>
      </c>
      <c r="AD1224" s="462" t="str">
        <f t="shared" si="38"/>
        <v/>
      </c>
      <c r="AE1224" s="420" t="str">
        <f t="shared" si="39"/>
        <v/>
      </c>
      <c r="AF1224" s="333" t="str">
        <f>IF(O1224="","",'別紙様式3-2（４・５月）'!O1226&amp;'別紙様式3-2（４・５月）'!P1226&amp;'別紙様式3-2（４・５月）'!Q1226&amp;"から"&amp;O1224)</f>
        <v/>
      </c>
      <c r="AG1224" s="333" t="str">
        <f>IF(OR(W1224="",W1224="―"),"",'別紙様式3-2（４・５月）'!O1226&amp;'別紙様式3-2（４・５月）'!P1226&amp;'別紙様式3-2（４・５月）'!Q1226&amp;"から"&amp;W1224)</f>
        <v/>
      </c>
      <c r="AH1224" s="306"/>
      <c r="AI1224" s="306"/>
      <c r="AJ1224" s="306"/>
      <c r="AK1224" s="306"/>
      <c r="AL1224" s="306"/>
      <c r="AM1224" s="306"/>
      <c r="AN1224" s="306"/>
      <c r="AO1224" s="306"/>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889">
    <mergeCell ref="B1224:I1224"/>
    <mergeCell ref="P1224:Q1224"/>
    <mergeCell ref="T1224:U1224"/>
    <mergeCell ref="Y1224:Z1224"/>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17:I117"/>
    <mergeCell ref="P117:Q117"/>
    <mergeCell ref="T117:U117"/>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60:Z60"/>
    <mergeCell ref="Y61:Z61"/>
    <mergeCell ref="Y62:Z62"/>
    <mergeCell ref="Y80:Z80"/>
    <mergeCell ref="Y81:Z81"/>
    <mergeCell ref="Y82:Z82"/>
    <mergeCell ref="Y99:Z99"/>
    <mergeCell ref="Y100:Z100"/>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24">
    <cfRule type="expression" dxfId="6" priority="11">
      <formula>OR(W14="",W14="ー")</formula>
    </cfRule>
  </conditionalFormatting>
  <conditionalFormatting sqref="AB14:AB1224">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24 W14:W1224">
    <cfRule type="expression" dxfId="4" priority="7">
      <formula>$N14=""</formula>
    </cfRule>
  </conditionalFormatting>
  <conditionalFormatting sqref="P14:P1224">
    <cfRule type="expression" dxfId="3" priority="6">
      <formula>O14=""</formula>
    </cfRule>
  </conditionalFormatting>
  <conditionalFormatting sqref="T14:V1224">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24">
    <cfRule type="expression" dxfId="1" priority="3">
      <formula>R14&lt;&gt;""</formula>
    </cfRule>
  </conditionalFormatting>
  <conditionalFormatting sqref="AA14:AA1224">
    <cfRule type="expression" dxfId="0" priority="42">
      <formula>Y14&lt;&gt;""</formula>
    </cfRule>
  </conditionalFormatting>
  <dataValidations xWindow="1015" yWindow="629" count="2">
    <dataValidation imeMode="halfAlpha" allowBlank="1" showInputMessage="1" showErrorMessage="1" sqref="B14:B1224"/>
    <dataValidation type="whole" operator="greaterThanOrEqual" allowBlank="1" showInputMessage="1" showErrorMessage="1" prompt="要件を満たす職員数を記入してください。" sqref="T14:U1224 AB14:AB1224">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W14:W1224</xm:sqref>
        </x14:dataValidation>
        <x14:dataValidation type="list" allowBlank="1" showInputMessage="1" showErrorMessage="1">
          <x14:formula1>
            <xm:f>【参考】数式用!$K$4:$AC$4</xm:f>
          </x14:formula1>
          <xm:sqref>O14:O1224</xm:sqref>
        </x14:dataValidation>
        <x14:dataValidation type="list" allowBlank="1" showInputMessage="1" showErrorMessage="1">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topLeftCell="EZ76" zoomScale="80" zoomScaleNormal="80" workbookViewId="0">
      <selection activeCell="GF106" sqref="GF106"/>
    </sheetView>
  </sheetViews>
  <sheetFormatPr defaultRowHeight="13"/>
  <cols>
    <col min="1" max="1" width="1.90625" customWidth="1"/>
    <col min="2" max="2" width="4.08984375" customWidth="1"/>
    <col min="3" max="3" width="12.26953125" customWidth="1"/>
    <col min="4" max="36" width="5.7265625" customWidth="1"/>
    <col min="38" max="38" width="2.90625" style="38" customWidth="1"/>
    <col min="39" max="39" width="28" customWidth="1"/>
    <col min="40" max="74" width="5.7265625" customWidth="1"/>
    <col min="75" max="75" width="3.453125" customWidth="1"/>
    <col min="76" max="76" width="10" customWidth="1"/>
    <col min="77" max="116" width="5.7265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1"/>
      <c r="C2" s="36"/>
      <c r="D2" s="395" t="s">
        <v>367</v>
      </c>
      <c r="E2" s="395" t="s">
        <v>370</v>
      </c>
      <c r="F2" s="395" t="s">
        <v>372</v>
      </c>
      <c r="G2" s="395" t="s">
        <v>373</v>
      </c>
      <c r="H2" s="395" t="s">
        <v>374</v>
      </c>
      <c r="I2" s="395" t="s">
        <v>377</v>
      </c>
      <c r="J2" s="395" t="s">
        <v>378</v>
      </c>
      <c r="K2" s="395" t="s">
        <v>379</v>
      </c>
      <c r="L2" s="395" t="s">
        <v>380</v>
      </c>
      <c r="M2" s="395" t="s">
        <v>381</v>
      </c>
      <c r="N2" s="395" t="s">
        <v>382</v>
      </c>
      <c r="O2" s="395" t="s">
        <v>383</v>
      </c>
      <c r="P2" s="395" t="s">
        <v>384</v>
      </c>
      <c r="Q2" s="395" t="s">
        <v>385</v>
      </c>
      <c r="R2" s="395" t="s">
        <v>386</v>
      </c>
      <c r="S2" s="395" t="s">
        <v>387</v>
      </c>
      <c r="T2" s="395" t="s">
        <v>388</v>
      </c>
      <c r="U2" s="395" t="s">
        <v>389</v>
      </c>
      <c r="V2" s="395" t="s">
        <v>390</v>
      </c>
      <c r="W2" s="395" t="s">
        <v>391</v>
      </c>
      <c r="X2" s="395" t="s">
        <v>392</v>
      </c>
      <c r="Y2" s="395" t="s">
        <v>393</v>
      </c>
      <c r="Z2" s="395" t="s">
        <v>394</v>
      </c>
      <c r="AA2" s="395" t="s">
        <v>395</v>
      </c>
      <c r="AB2" s="395" t="s">
        <v>396</v>
      </c>
      <c r="AC2" s="395" t="s">
        <v>397</v>
      </c>
      <c r="AD2" s="395" t="s">
        <v>398</v>
      </c>
      <c r="AE2" s="396" t="s">
        <v>2197</v>
      </c>
      <c r="AF2" s="396" t="s">
        <v>400</v>
      </c>
      <c r="AG2" s="396" t="s">
        <v>401</v>
      </c>
      <c r="AH2" s="396" t="s">
        <v>402</v>
      </c>
      <c r="AI2" s="396" t="s">
        <v>403</v>
      </c>
      <c r="AJ2" s="396" t="s">
        <v>404</v>
      </c>
      <c r="AL2" s="1054" t="s">
        <v>2174</v>
      </c>
      <c r="AM2" s="1054"/>
      <c r="AN2" s="395" t="s">
        <v>367</v>
      </c>
      <c r="AO2" s="395" t="s">
        <v>370</v>
      </c>
      <c r="AP2" s="395" t="s">
        <v>372</v>
      </c>
      <c r="AQ2" s="395" t="s">
        <v>373</v>
      </c>
      <c r="AR2" s="395" t="s">
        <v>374</v>
      </c>
      <c r="AS2" s="395" t="s">
        <v>377</v>
      </c>
      <c r="AT2" s="395" t="s">
        <v>378</v>
      </c>
      <c r="AU2" s="395" t="s">
        <v>379</v>
      </c>
      <c r="AV2" s="395" t="s">
        <v>380</v>
      </c>
      <c r="AW2" s="395" t="s">
        <v>381</v>
      </c>
      <c r="AX2" s="395" t="s">
        <v>382</v>
      </c>
      <c r="AY2" s="395" t="s">
        <v>383</v>
      </c>
      <c r="AZ2" s="395" t="s">
        <v>384</v>
      </c>
      <c r="BA2" s="395" t="s">
        <v>385</v>
      </c>
      <c r="BB2" s="395" t="s">
        <v>386</v>
      </c>
      <c r="BC2" s="395" t="s">
        <v>387</v>
      </c>
      <c r="BD2" s="395" t="s">
        <v>388</v>
      </c>
      <c r="BE2" s="395" t="s">
        <v>389</v>
      </c>
      <c r="BF2" s="395" t="s">
        <v>390</v>
      </c>
      <c r="BG2" s="395" t="s">
        <v>391</v>
      </c>
      <c r="BH2" s="395" t="s">
        <v>392</v>
      </c>
      <c r="BI2" s="395" t="s">
        <v>393</v>
      </c>
      <c r="BJ2" s="395" t="s">
        <v>394</v>
      </c>
      <c r="BK2" s="395" t="s">
        <v>395</v>
      </c>
      <c r="BL2" s="395" t="s">
        <v>396</v>
      </c>
      <c r="BM2" s="395" t="s">
        <v>397</v>
      </c>
      <c r="BN2" s="395" t="s">
        <v>398</v>
      </c>
      <c r="BO2" s="396" t="s">
        <v>2197</v>
      </c>
      <c r="BP2" s="396" t="s">
        <v>400</v>
      </c>
      <c r="BQ2" s="396" t="s">
        <v>401</v>
      </c>
      <c r="BR2" s="396" t="s">
        <v>402</v>
      </c>
      <c r="BS2" s="396" t="s">
        <v>403</v>
      </c>
      <c r="BT2" s="396" t="s">
        <v>404</v>
      </c>
      <c r="BU2" s="394"/>
      <c r="BW2" s="418" t="s">
        <v>2175</v>
      </c>
      <c r="BX2" s="418"/>
      <c r="BY2" s="395" t="s">
        <v>367</v>
      </c>
      <c r="BZ2" s="395" t="s">
        <v>370</v>
      </c>
      <c r="CA2" s="395" t="s">
        <v>372</v>
      </c>
      <c r="CB2" s="395" t="s">
        <v>373</v>
      </c>
      <c r="CC2" s="395" t="s">
        <v>374</v>
      </c>
      <c r="CD2" s="395" t="s">
        <v>377</v>
      </c>
      <c r="CE2" s="395" t="s">
        <v>378</v>
      </c>
      <c r="CF2" s="395" t="s">
        <v>379</v>
      </c>
      <c r="CG2" s="395" t="s">
        <v>380</v>
      </c>
      <c r="CH2" s="395" t="s">
        <v>381</v>
      </c>
      <c r="CI2" s="395" t="s">
        <v>382</v>
      </c>
      <c r="CJ2" s="395" t="s">
        <v>383</v>
      </c>
      <c r="CK2" s="395" t="s">
        <v>384</v>
      </c>
      <c r="CL2" s="395" t="s">
        <v>385</v>
      </c>
      <c r="CM2" s="395" t="s">
        <v>386</v>
      </c>
      <c r="CN2" s="395" t="s">
        <v>387</v>
      </c>
      <c r="CO2" s="395" t="s">
        <v>388</v>
      </c>
      <c r="CP2" s="395" t="s">
        <v>389</v>
      </c>
      <c r="CQ2" s="395" t="s">
        <v>390</v>
      </c>
      <c r="CR2" s="395" t="s">
        <v>391</v>
      </c>
      <c r="CS2" s="395" t="s">
        <v>392</v>
      </c>
      <c r="CT2" s="395" t="s">
        <v>393</v>
      </c>
      <c r="CU2" s="395" t="s">
        <v>394</v>
      </c>
      <c r="CV2" s="395" t="s">
        <v>395</v>
      </c>
      <c r="CW2" s="395" t="s">
        <v>396</v>
      </c>
      <c r="CX2" s="395" t="s">
        <v>397</v>
      </c>
      <c r="CY2" s="395" t="s">
        <v>398</v>
      </c>
      <c r="CZ2" s="396" t="s">
        <v>2197</v>
      </c>
      <c r="DA2" s="396" t="s">
        <v>400</v>
      </c>
      <c r="DB2" s="396" t="s">
        <v>401</v>
      </c>
      <c r="DC2" s="396" t="s">
        <v>402</v>
      </c>
      <c r="DD2" s="396" t="s">
        <v>403</v>
      </c>
      <c r="DE2" s="396" t="s">
        <v>404</v>
      </c>
      <c r="DF2" s="394"/>
      <c r="DG2" s="394"/>
      <c r="DH2" s="394"/>
      <c r="DI2" s="394"/>
      <c r="DJ2" s="394"/>
      <c r="DK2" s="394"/>
      <c r="DM2" s="36" t="s">
        <v>2171</v>
      </c>
      <c r="DN2" s="36" t="s">
        <v>2176</v>
      </c>
      <c r="DO2" s="36" t="s">
        <v>2177</v>
      </c>
      <c r="DP2" s="395" t="s">
        <v>367</v>
      </c>
      <c r="DQ2" s="395" t="s">
        <v>370</v>
      </c>
      <c r="DR2" s="395" t="s">
        <v>372</v>
      </c>
      <c r="DS2" s="395" t="s">
        <v>373</v>
      </c>
      <c r="DT2" s="395" t="s">
        <v>374</v>
      </c>
      <c r="DU2" s="395" t="s">
        <v>377</v>
      </c>
      <c r="DV2" s="395" t="s">
        <v>378</v>
      </c>
      <c r="DW2" s="395" t="s">
        <v>379</v>
      </c>
      <c r="DX2" s="395" t="s">
        <v>380</v>
      </c>
      <c r="DY2" s="395" t="s">
        <v>381</v>
      </c>
      <c r="DZ2" s="395" t="s">
        <v>382</v>
      </c>
      <c r="EA2" s="395" t="s">
        <v>383</v>
      </c>
      <c r="EB2" s="395" t="s">
        <v>384</v>
      </c>
      <c r="EC2" s="395" t="s">
        <v>385</v>
      </c>
      <c r="ED2" s="395" t="s">
        <v>386</v>
      </c>
      <c r="EE2" s="395" t="s">
        <v>387</v>
      </c>
      <c r="EF2" s="395" t="s">
        <v>388</v>
      </c>
      <c r="EG2" s="395" t="s">
        <v>389</v>
      </c>
      <c r="EH2" s="395" t="s">
        <v>390</v>
      </c>
      <c r="EI2" s="395" t="s">
        <v>391</v>
      </c>
      <c r="EJ2" s="395" t="s">
        <v>392</v>
      </c>
      <c r="EK2" s="395" t="s">
        <v>393</v>
      </c>
      <c r="EL2" s="395" t="s">
        <v>394</v>
      </c>
      <c r="EM2" s="395" t="s">
        <v>395</v>
      </c>
      <c r="EN2" s="395" t="s">
        <v>396</v>
      </c>
      <c r="EO2" s="395" t="s">
        <v>397</v>
      </c>
      <c r="EP2" s="395" t="s">
        <v>398</v>
      </c>
      <c r="EQ2" s="396" t="s">
        <v>2197</v>
      </c>
      <c r="ER2" s="396" t="s">
        <v>400</v>
      </c>
      <c r="ES2" s="396" t="s">
        <v>401</v>
      </c>
      <c r="ET2" s="396" t="s">
        <v>402</v>
      </c>
      <c r="EU2" s="396" t="s">
        <v>403</v>
      </c>
      <c r="EV2" s="396" t="s">
        <v>404</v>
      </c>
      <c r="EY2" s="36" t="s">
        <v>2177</v>
      </c>
      <c r="EZ2" s="395" t="s">
        <v>367</v>
      </c>
      <c r="FA2" s="395" t="s">
        <v>370</v>
      </c>
      <c r="FB2" s="395" t="s">
        <v>372</v>
      </c>
      <c r="FC2" s="395" t="s">
        <v>373</v>
      </c>
      <c r="FD2" s="395" t="s">
        <v>374</v>
      </c>
      <c r="FE2" s="395" t="s">
        <v>377</v>
      </c>
      <c r="FF2" s="395" t="s">
        <v>378</v>
      </c>
      <c r="FG2" s="395" t="s">
        <v>379</v>
      </c>
      <c r="FH2" s="395" t="s">
        <v>380</v>
      </c>
      <c r="FI2" s="395" t="s">
        <v>381</v>
      </c>
      <c r="FJ2" s="395" t="s">
        <v>382</v>
      </c>
      <c r="FK2" s="395" t="s">
        <v>383</v>
      </c>
      <c r="FL2" s="395" t="s">
        <v>384</v>
      </c>
      <c r="FM2" s="395" t="s">
        <v>385</v>
      </c>
      <c r="FN2" s="395" t="s">
        <v>386</v>
      </c>
      <c r="FO2" s="395" t="s">
        <v>387</v>
      </c>
      <c r="FP2" s="395" t="s">
        <v>388</v>
      </c>
      <c r="FQ2" s="395" t="s">
        <v>389</v>
      </c>
      <c r="FR2" s="395" t="s">
        <v>390</v>
      </c>
      <c r="FS2" s="395" t="s">
        <v>391</v>
      </c>
      <c r="FT2" s="395" t="s">
        <v>392</v>
      </c>
      <c r="FU2" s="395" t="s">
        <v>393</v>
      </c>
      <c r="FV2" s="395" t="s">
        <v>394</v>
      </c>
      <c r="FW2" s="395" t="s">
        <v>395</v>
      </c>
      <c r="FX2" s="395" t="s">
        <v>396</v>
      </c>
      <c r="FY2" s="395" t="s">
        <v>397</v>
      </c>
      <c r="FZ2" s="395" t="s">
        <v>398</v>
      </c>
      <c r="GA2" s="396" t="s">
        <v>2197</v>
      </c>
      <c r="GB2" s="396" t="s">
        <v>400</v>
      </c>
      <c r="GC2" s="396" t="s">
        <v>401</v>
      </c>
      <c r="GD2" s="396" t="s">
        <v>402</v>
      </c>
      <c r="GE2" s="396" t="s">
        <v>403</v>
      </c>
      <c r="GF2" s="396" t="s">
        <v>404</v>
      </c>
    </row>
    <row r="3" spans="2:188">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97">
        <v>8.1000000000000003E-2</v>
      </c>
      <c r="AB3" s="397">
        <v>8.1000000000000003E-2</v>
      </c>
      <c r="AC3" s="397">
        <v>9.9000000000000005E-2</v>
      </c>
      <c r="AD3" s="397">
        <v>7.9000000000000001E-2</v>
      </c>
      <c r="AE3" s="397">
        <v>6.1000000000000006E-2</v>
      </c>
      <c r="AF3" s="397">
        <v>6.8000000000000005E-2</v>
      </c>
      <c r="AG3" s="397">
        <v>6.8000000000000005E-2</v>
      </c>
      <c r="AH3" s="397">
        <v>6.7000000000000004E-2</v>
      </c>
      <c r="AI3" s="397">
        <v>6.5000000000000002E-2</v>
      </c>
      <c r="AJ3" s="397">
        <v>6.4000000000000001E-2</v>
      </c>
      <c r="AL3" s="39">
        <v>1</v>
      </c>
      <c r="AM3" s="37" t="s">
        <v>2178</v>
      </c>
      <c r="AN3" s="14">
        <f t="shared" ref="AN3:BT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si="0"/>
        <v>0.112</v>
      </c>
      <c r="BL3" s="14">
        <f t="shared" si="0"/>
        <v>0.112</v>
      </c>
      <c r="BM3" s="14">
        <f t="shared" si="0"/>
        <v>0.18000000000000002</v>
      </c>
      <c r="BN3" s="14">
        <f t="shared" si="0"/>
        <v>0.16</v>
      </c>
      <c r="BO3" s="14">
        <f t="shared" si="0"/>
        <v>8.900000000000001E-2</v>
      </c>
      <c r="BP3" s="14">
        <f t="shared" si="0"/>
        <v>0.112</v>
      </c>
      <c r="BQ3" s="14">
        <f t="shared" si="0"/>
        <v>0.112</v>
      </c>
      <c r="BR3" s="14">
        <f t="shared" si="0"/>
        <v>9.8000000000000004E-2</v>
      </c>
      <c r="BS3" s="14">
        <f t="shared" si="0"/>
        <v>9.6000000000000002E-2</v>
      </c>
      <c r="BT3" s="14">
        <f t="shared" si="0"/>
        <v>9.5000000000000001E-2</v>
      </c>
      <c r="BU3" s="385"/>
      <c r="BW3" s="39">
        <v>1</v>
      </c>
      <c r="BX3" s="37" t="s">
        <v>348</v>
      </c>
      <c r="BY3" s="40">
        <v>0.41700000000000004</v>
      </c>
      <c r="BZ3" s="40">
        <v>0.34300000000000003</v>
      </c>
      <c r="CA3" s="40">
        <v>0.41700000000000004</v>
      </c>
      <c r="CB3" s="40">
        <v>0.38200000000000001</v>
      </c>
      <c r="CC3" s="40">
        <v>0.223</v>
      </c>
      <c r="CD3" s="40">
        <v>8.0999999999999989E-2</v>
      </c>
      <c r="CE3" s="40">
        <v>0.159</v>
      </c>
      <c r="CF3" s="40">
        <v>0.159</v>
      </c>
      <c r="CG3" s="40">
        <v>0.13700000000000001</v>
      </c>
      <c r="CH3" s="40">
        <v>0.13800000000000001</v>
      </c>
      <c r="CI3" s="40">
        <v>0.13800000000000001</v>
      </c>
      <c r="CJ3" s="40">
        <v>0.10299999999999999</v>
      </c>
      <c r="CK3" s="40">
        <v>0.10299999999999999</v>
      </c>
      <c r="CL3" s="40">
        <v>9.6000000000000002E-2</v>
      </c>
      <c r="CM3" s="40">
        <v>9.2999999999999999E-2</v>
      </c>
      <c r="CN3" s="40">
        <v>0.10299999999999999</v>
      </c>
      <c r="CO3" s="40">
        <v>0.10299999999999999</v>
      </c>
      <c r="CP3" s="40">
        <v>0.14700000000000002</v>
      </c>
      <c r="CQ3" s="40">
        <v>0.14700000000000002</v>
      </c>
      <c r="CR3" s="40">
        <v>0.21099999999999997</v>
      </c>
      <c r="CS3" s="40">
        <v>0.13100000000000001</v>
      </c>
      <c r="CT3" s="40">
        <v>0.17599999999999999</v>
      </c>
      <c r="CU3" s="40">
        <v>0.13400000000000001</v>
      </c>
      <c r="CV3" s="360">
        <v>0.129</v>
      </c>
      <c r="CW3" s="360">
        <v>0.129</v>
      </c>
      <c r="CX3" s="360">
        <v>0.21100000000000002</v>
      </c>
      <c r="CY3" s="360">
        <v>0.191</v>
      </c>
      <c r="CZ3" s="360">
        <v>0.10100000000000001</v>
      </c>
      <c r="DA3" s="360">
        <v>0.125</v>
      </c>
      <c r="DB3" s="360">
        <v>0.125</v>
      </c>
      <c r="DC3" s="360">
        <v>0.107</v>
      </c>
      <c r="DD3" s="360">
        <v>0.105</v>
      </c>
      <c r="DE3" s="360">
        <v>0.104</v>
      </c>
      <c r="DF3" s="385"/>
      <c r="DG3" s="385"/>
      <c r="DH3" s="385"/>
      <c r="DI3" s="385"/>
      <c r="DJ3" s="385"/>
      <c r="DK3" s="385"/>
      <c r="DM3" s="39">
        <v>1</v>
      </c>
      <c r="DN3" s="39">
        <v>1</v>
      </c>
      <c r="DO3" s="39" t="str">
        <f t="shared" ref="DO3:DO66" si="1">VLOOKUP(DM3,$AL$3:$AM$21,2)&amp;"から"&amp;VLOOKUP(DN3,$BW$3:$BX$20,2)</f>
        <v>処遇加算Ⅰ特定加算Ⅰベア加算から新加算Ⅰ</v>
      </c>
      <c r="DP3" s="42">
        <f t="shared" ref="DP3:EV6" si="2">BY3-AN$3</f>
        <v>2.8000000000000025E-2</v>
      </c>
      <c r="DQ3" s="42">
        <f t="shared" si="2"/>
        <v>2.8000000000000025E-2</v>
      </c>
      <c r="DR3" s="42">
        <f t="shared" si="2"/>
        <v>2.8000000000000025E-2</v>
      </c>
      <c r="DS3" s="42">
        <f t="shared" si="2"/>
        <v>2.8000000000000025E-2</v>
      </c>
      <c r="DT3" s="42">
        <f t="shared" si="2"/>
        <v>2.7999999999999997E-2</v>
      </c>
      <c r="DU3" s="42">
        <f t="shared" si="2"/>
        <v>1.1999999999999997E-2</v>
      </c>
      <c r="DV3" s="42">
        <f t="shared" si="2"/>
        <v>2.3999999999999994E-2</v>
      </c>
      <c r="DW3" s="42">
        <f t="shared" si="2"/>
        <v>2.3999999999999994E-2</v>
      </c>
      <c r="DX3" s="42">
        <f t="shared" si="2"/>
        <v>2.4000000000000007E-2</v>
      </c>
      <c r="DY3" s="42">
        <f t="shared" si="2"/>
        <v>1.3000000000000012E-2</v>
      </c>
      <c r="DZ3" s="42">
        <f t="shared" si="2"/>
        <v>1.3000000000000012E-2</v>
      </c>
      <c r="EA3" s="42">
        <f t="shared" si="2"/>
        <v>8.9999999999999941E-3</v>
      </c>
      <c r="EB3" s="42">
        <f t="shared" si="2"/>
        <v>8.9999999999999941E-3</v>
      </c>
      <c r="EC3" s="42">
        <f t="shared" si="2"/>
        <v>8.9999999999999941E-3</v>
      </c>
      <c r="ED3" s="42">
        <f t="shared" si="2"/>
        <v>8.9999999999999941E-3</v>
      </c>
      <c r="EE3" s="42">
        <f t="shared" si="2"/>
        <v>8.9999999999999941E-3</v>
      </c>
      <c r="EF3" s="42">
        <f t="shared" si="2"/>
        <v>8.9999999999999941E-3</v>
      </c>
      <c r="EG3" s="42">
        <f t="shared" si="2"/>
        <v>1.6000000000000014E-2</v>
      </c>
      <c r="EH3" s="42">
        <f t="shared" si="2"/>
        <v>1.6000000000000014E-2</v>
      </c>
      <c r="EI3" s="42">
        <f t="shared" si="2"/>
        <v>1.5999999999999986E-2</v>
      </c>
      <c r="EJ3" s="42">
        <f t="shared" si="2"/>
        <v>1.7000000000000001E-2</v>
      </c>
      <c r="EK3" s="42">
        <f t="shared" si="2"/>
        <v>1.6999999999999987E-2</v>
      </c>
      <c r="EL3" s="42">
        <f t="shared" si="2"/>
        <v>1.7000000000000001E-2</v>
      </c>
      <c r="EM3" s="42">
        <f t="shared" si="2"/>
        <v>1.7000000000000001E-2</v>
      </c>
      <c r="EN3" s="42">
        <f t="shared" si="2"/>
        <v>1.7000000000000001E-2</v>
      </c>
      <c r="EO3" s="42">
        <f t="shared" si="2"/>
        <v>3.1E-2</v>
      </c>
      <c r="EP3" s="42">
        <f t="shared" si="2"/>
        <v>3.1E-2</v>
      </c>
      <c r="EQ3" s="42">
        <f t="shared" si="2"/>
        <v>1.1999999999999997E-2</v>
      </c>
      <c r="ER3" s="42">
        <f t="shared" si="2"/>
        <v>1.2999999999999998E-2</v>
      </c>
      <c r="ES3" s="42">
        <f t="shared" si="2"/>
        <v>1.2999999999999998E-2</v>
      </c>
      <c r="ET3" s="42">
        <f t="shared" si="2"/>
        <v>8.9999999999999941E-3</v>
      </c>
      <c r="EU3" s="42">
        <f t="shared" si="2"/>
        <v>8.9999999999999941E-3</v>
      </c>
      <c r="EV3" s="42">
        <f t="shared" si="2"/>
        <v>8.9999999999999941E-3</v>
      </c>
      <c r="EY3" s="39" t="s">
        <v>2198</v>
      </c>
      <c r="EZ3" s="42">
        <f t="shared" ref="EZ3:GF6" si="3">DP3/BY3</f>
        <v>6.7146282973621157E-2</v>
      </c>
      <c r="FA3" s="42">
        <f t="shared" si="3"/>
        <v>8.1632653061224553E-2</v>
      </c>
      <c r="FB3" s="42">
        <f t="shared" si="3"/>
        <v>6.7146282973621157E-2</v>
      </c>
      <c r="FC3" s="42">
        <f t="shared" si="3"/>
        <v>7.3298429319371791E-2</v>
      </c>
      <c r="FD3" s="42">
        <f t="shared" si="3"/>
        <v>0.1255605381165919</v>
      </c>
      <c r="FE3" s="42">
        <f t="shared" si="3"/>
        <v>0.14814814814814814</v>
      </c>
      <c r="FF3" s="42">
        <f t="shared" si="3"/>
        <v>0.15094339622641506</v>
      </c>
      <c r="FG3" s="42">
        <f t="shared" si="3"/>
        <v>0.15094339622641506</v>
      </c>
      <c r="FH3" s="42">
        <f t="shared" si="3"/>
        <v>0.17518248175182485</v>
      </c>
      <c r="FI3" s="42">
        <f t="shared" si="3"/>
        <v>9.4202898550724709E-2</v>
      </c>
      <c r="FJ3" s="42">
        <f t="shared" si="3"/>
        <v>9.4202898550724709E-2</v>
      </c>
      <c r="FK3" s="42">
        <f t="shared" si="3"/>
        <v>8.7378640776698976E-2</v>
      </c>
      <c r="FL3" s="42">
        <f t="shared" si="3"/>
        <v>8.7378640776698976E-2</v>
      </c>
      <c r="FM3" s="42">
        <f t="shared" si="3"/>
        <v>9.3749999999999931E-2</v>
      </c>
      <c r="FN3" s="42">
        <f t="shared" si="3"/>
        <v>9.6774193548387039E-2</v>
      </c>
      <c r="FO3" s="42">
        <f t="shared" si="3"/>
        <v>8.7378640776698976E-2</v>
      </c>
      <c r="FP3" s="42">
        <f t="shared" si="3"/>
        <v>8.7378640776698976E-2</v>
      </c>
      <c r="FQ3" s="42">
        <f t="shared" si="3"/>
        <v>0.10884353741496607</v>
      </c>
      <c r="FR3" s="42">
        <f t="shared" si="3"/>
        <v>0.10884353741496607</v>
      </c>
      <c r="FS3" s="42">
        <f t="shared" si="3"/>
        <v>7.5829383886255874E-2</v>
      </c>
      <c r="FT3" s="42">
        <f t="shared" si="3"/>
        <v>0.12977099236641221</v>
      </c>
      <c r="FU3" s="42">
        <f t="shared" si="3"/>
        <v>9.6590909090909019E-2</v>
      </c>
      <c r="FV3" s="42">
        <f t="shared" si="3"/>
        <v>0.12686567164179105</v>
      </c>
      <c r="FW3" s="42">
        <f t="shared" si="3"/>
        <v>0.13178294573643412</v>
      </c>
      <c r="FX3" s="42">
        <f t="shared" si="3"/>
        <v>0.13178294573643412</v>
      </c>
      <c r="FY3" s="42">
        <f t="shared" si="3"/>
        <v>0.14691943127962084</v>
      </c>
      <c r="FZ3" s="42">
        <f t="shared" si="3"/>
        <v>0.16230366492146597</v>
      </c>
      <c r="GA3" s="42">
        <f t="shared" si="3"/>
        <v>0.11881188118811878</v>
      </c>
      <c r="GB3" s="42">
        <f t="shared" si="3"/>
        <v>0.10399999999999998</v>
      </c>
      <c r="GC3" s="42">
        <f t="shared" si="3"/>
        <v>0.10399999999999998</v>
      </c>
      <c r="GD3" s="42">
        <f t="shared" si="3"/>
        <v>8.411214953271022E-2</v>
      </c>
      <c r="GE3" s="42">
        <f t="shared" si="3"/>
        <v>8.571428571428566E-2</v>
      </c>
      <c r="GF3" s="42">
        <f t="shared" si="3"/>
        <v>8.6538461538461481E-2</v>
      </c>
    </row>
    <row r="4" spans="2:188">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97">
        <v>5.8999999999999997E-2</v>
      </c>
      <c r="AB4" s="397">
        <v>5.8999999999999997E-2</v>
      </c>
      <c r="AC4" s="397">
        <v>7.1999999999999995E-2</v>
      </c>
      <c r="AD4" s="397">
        <v>5.8000000000000003E-2</v>
      </c>
      <c r="AE4" s="397">
        <v>4.4000000000000004E-2</v>
      </c>
      <c r="AF4" s="397">
        <v>0.05</v>
      </c>
      <c r="AG4" s="397">
        <v>0.05</v>
      </c>
      <c r="AH4" s="397">
        <v>4.9000000000000002E-2</v>
      </c>
      <c r="AI4" s="397">
        <v>4.7E-2</v>
      </c>
      <c r="AJ4" s="397">
        <v>4.7E-2</v>
      </c>
      <c r="AL4" s="39">
        <v>2</v>
      </c>
      <c r="AM4" s="37" t="s">
        <v>2179</v>
      </c>
      <c r="AN4" s="14">
        <f t="shared" ref="AN4:BT4" si="4">D3+D7+D11</f>
        <v>0.34400000000000003</v>
      </c>
      <c r="AO4" s="14">
        <f t="shared" si="4"/>
        <v>0.27</v>
      </c>
      <c r="AP4" s="14">
        <f t="shared" si="4"/>
        <v>0.34400000000000003</v>
      </c>
      <c r="AQ4" s="14">
        <f t="shared" si="4"/>
        <v>0.309</v>
      </c>
      <c r="AR4" s="14">
        <f t="shared" si="4"/>
        <v>0.15</v>
      </c>
      <c r="AS4" s="14">
        <f t="shared" si="4"/>
        <v>5.7999999999999996E-2</v>
      </c>
      <c r="AT4" s="14">
        <f t="shared" si="4"/>
        <v>0.107</v>
      </c>
      <c r="AU4" s="14">
        <f t="shared" si="4"/>
        <v>0.107</v>
      </c>
      <c r="AV4" s="14">
        <f t="shared" si="4"/>
        <v>8.5000000000000006E-2</v>
      </c>
      <c r="AW4" s="14">
        <f t="shared" si="4"/>
        <v>0.10700000000000001</v>
      </c>
      <c r="AX4" s="14">
        <f t="shared" si="4"/>
        <v>0.10700000000000001</v>
      </c>
      <c r="AY4" s="14">
        <f t="shared" si="4"/>
        <v>8.1000000000000003E-2</v>
      </c>
      <c r="AZ4" s="14">
        <f t="shared" si="4"/>
        <v>8.1000000000000003E-2</v>
      </c>
      <c r="BA4" s="14">
        <f t="shared" si="4"/>
        <v>7.400000000000001E-2</v>
      </c>
      <c r="BB4" s="14">
        <f t="shared" si="4"/>
        <v>7.1000000000000008E-2</v>
      </c>
      <c r="BC4" s="14">
        <f t="shared" si="4"/>
        <v>8.1000000000000003E-2</v>
      </c>
      <c r="BD4" s="14">
        <f t="shared" si="4"/>
        <v>8.1000000000000003E-2</v>
      </c>
      <c r="BE4" s="14">
        <f t="shared" si="4"/>
        <v>0.105</v>
      </c>
      <c r="BF4" s="14">
        <f t="shared" si="4"/>
        <v>0.105</v>
      </c>
      <c r="BG4" s="14">
        <f t="shared" si="4"/>
        <v>0.16899999999999998</v>
      </c>
      <c r="BH4" s="14">
        <f t="shared" si="4"/>
        <v>9.4E-2</v>
      </c>
      <c r="BI4" s="14">
        <f t="shared" si="4"/>
        <v>0.13900000000000001</v>
      </c>
      <c r="BJ4" s="14">
        <f t="shared" si="4"/>
        <v>9.7000000000000003E-2</v>
      </c>
      <c r="BK4" s="14">
        <f t="shared" si="4"/>
        <v>9.1999999999999998E-2</v>
      </c>
      <c r="BL4" s="14">
        <f t="shared" si="4"/>
        <v>9.1999999999999998E-2</v>
      </c>
      <c r="BM4" s="14">
        <f t="shared" si="4"/>
        <v>0.14200000000000002</v>
      </c>
      <c r="BN4" s="14">
        <f t="shared" si="4"/>
        <v>0.122</v>
      </c>
      <c r="BO4" s="14">
        <f t="shared" si="4"/>
        <v>7.8000000000000014E-2</v>
      </c>
      <c r="BP4" s="14">
        <f t="shared" si="4"/>
        <v>9.4E-2</v>
      </c>
      <c r="BQ4" s="14">
        <f t="shared" si="4"/>
        <v>9.4E-2</v>
      </c>
      <c r="BR4" s="14">
        <f t="shared" si="4"/>
        <v>8.5000000000000006E-2</v>
      </c>
      <c r="BS4" s="14">
        <f t="shared" si="4"/>
        <v>8.3000000000000004E-2</v>
      </c>
      <c r="BT4" s="14">
        <f t="shared" si="4"/>
        <v>8.2000000000000003E-2</v>
      </c>
      <c r="BU4" s="385"/>
      <c r="BW4" s="39">
        <v>2</v>
      </c>
      <c r="BX4" s="37" t="s">
        <v>349</v>
      </c>
      <c r="BY4" s="40">
        <v>0.40200000000000002</v>
      </c>
      <c r="BZ4" s="40">
        <v>0.32800000000000001</v>
      </c>
      <c r="CA4" s="40">
        <v>0.40200000000000002</v>
      </c>
      <c r="CB4" s="40">
        <v>0.36699999999999999</v>
      </c>
      <c r="CC4" s="354" t="s">
        <v>375</v>
      </c>
      <c r="CD4" s="40">
        <v>7.9999999999999988E-2</v>
      </c>
      <c r="CE4" s="354" t="s">
        <v>375</v>
      </c>
      <c r="CF4" s="354" t="s">
        <v>375</v>
      </c>
      <c r="CG4" s="40">
        <v>0.13500000000000001</v>
      </c>
      <c r="CH4" s="40">
        <v>0.13400000000000001</v>
      </c>
      <c r="CI4" s="40">
        <v>0.13400000000000001</v>
      </c>
      <c r="CJ4" s="40">
        <v>0.10099999999999999</v>
      </c>
      <c r="CK4" s="40">
        <v>0.10099999999999999</v>
      </c>
      <c r="CL4" s="40">
        <v>9.4E-2</v>
      </c>
      <c r="CM4" s="40">
        <v>9.0999999999999998E-2</v>
      </c>
      <c r="CN4" s="354" t="s">
        <v>375</v>
      </c>
      <c r="CO4" s="40">
        <v>0.10099999999999999</v>
      </c>
      <c r="CP4" s="40">
        <v>0.14400000000000002</v>
      </c>
      <c r="CQ4" s="40">
        <v>0.14400000000000002</v>
      </c>
      <c r="CR4" s="40">
        <v>0.20799999999999996</v>
      </c>
      <c r="CS4" s="40">
        <v>0.128</v>
      </c>
      <c r="CT4" s="40">
        <v>0.17299999999999999</v>
      </c>
      <c r="CU4" s="40">
        <v>0.13100000000000001</v>
      </c>
      <c r="CV4" s="354" t="s">
        <v>375</v>
      </c>
      <c r="CW4" s="354" t="s">
        <v>375</v>
      </c>
      <c r="CX4" s="360">
        <v>0.20700000000000002</v>
      </c>
      <c r="CY4" s="360">
        <v>0.187</v>
      </c>
      <c r="CZ4" s="354" t="s">
        <v>375</v>
      </c>
      <c r="DA4" s="354" t="s">
        <v>375</v>
      </c>
      <c r="DB4" s="354" t="s">
        <v>375</v>
      </c>
      <c r="DC4" s="354" t="s">
        <v>375</v>
      </c>
      <c r="DD4" s="354" t="s">
        <v>375</v>
      </c>
      <c r="DE4" s="354" t="s">
        <v>375</v>
      </c>
      <c r="DF4" s="385"/>
      <c r="DG4" s="385"/>
      <c r="DH4" s="385"/>
      <c r="DI4" s="385"/>
      <c r="DJ4" s="385"/>
      <c r="DK4" s="385"/>
      <c r="DM4" s="39">
        <v>1</v>
      </c>
      <c r="DN4" s="39">
        <v>2</v>
      </c>
      <c r="DO4" s="39" t="str">
        <f t="shared" si="1"/>
        <v>処遇加算Ⅰ特定加算Ⅰベア加算から新加算Ⅱ</v>
      </c>
      <c r="DP4" s="42">
        <f t="shared" si="2"/>
        <v>1.3000000000000012E-2</v>
      </c>
      <c r="DQ4" s="42">
        <f t="shared" si="2"/>
        <v>1.3000000000000012E-2</v>
      </c>
      <c r="DR4" s="42">
        <f t="shared" si="2"/>
        <v>1.3000000000000012E-2</v>
      </c>
      <c r="DS4" s="42">
        <f t="shared" si="2"/>
        <v>1.3000000000000012E-2</v>
      </c>
      <c r="DT4" s="42" t="e">
        <f t="shared" si="2"/>
        <v>#VALUE!</v>
      </c>
      <c r="DU4" s="42">
        <f t="shared" si="2"/>
        <v>1.0999999999999996E-2</v>
      </c>
      <c r="DV4" s="42" t="e">
        <f t="shared" si="2"/>
        <v>#VALUE!</v>
      </c>
      <c r="DW4" s="42" t="e">
        <f t="shared" si="2"/>
        <v>#VALUE!</v>
      </c>
      <c r="DX4" s="42">
        <f t="shared" si="2"/>
        <v>2.2000000000000006E-2</v>
      </c>
      <c r="DY4" s="42">
        <f t="shared" si="2"/>
        <v>9.000000000000008E-3</v>
      </c>
      <c r="DZ4" s="42">
        <f t="shared" si="2"/>
        <v>9.000000000000008E-3</v>
      </c>
      <c r="EA4" s="42">
        <f t="shared" si="2"/>
        <v>6.9999999999999923E-3</v>
      </c>
      <c r="EB4" s="42">
        <f t="shared" si="2"/>
        <v>6.9999999999999923E-3</v>
      </c>
      <c r="EC4" s="42">
        <f t="shared" si="2"/>
        <v>6.9999999999999923E-3</v>
      </c>
      <c r="ED4" s="42">
        <f t="shared" si="2"/>
        <v>6.9999999999999923E-3</v>
      </c>
      <c r="EE4" s="42" t="e">
        <f t="shared" si="2"/>
        <v>#VALUE!</v>
      </c>
      <c r="EF4" s="42">
        <f t="shared" si="2"/>
        <v>6.9999999999999923E-3</v>
      </c>
      <c r="EG4" s="42">
        <f t="shared" si="2"/>
        <v>1.3000000000000012E-2</v>
      </c>
      <c r="EH4" s="42">
        <f t="shared" si="2"/>
        <v>1.3000000000000012E-2</v>
      </c>
      <c r="EI4" s="42">
        <f t="shared" si="2"/>
        <v>1.2999999999999984E-2</v>
      </c>
      <c r="EJ4" s="42">
        <f t="shared" si="2"/>
        <v>1.3999999999999999E-2</v>
      </c>
      <c r="EK4" s="42">
        <f t="shared" si="2"/>
        <v>1.3999999999999985E-2</v>
      </c>
      <c r="EL4" s="42">
        <f t="shared" si="2"/>
        <v>1.3999999999999999E-2</v>
      </c>
      <c r="EM4" s="42" t="e">
        <f t="shared" si="2"/>
        <v>#VALUE!</v>
      </c>
      <c r="EN4" s="42" t="e">
        <f t="shared" si="2"/>
        <v>#VALUE!</v>
      </c>
      <c r="EO4" s="42">
        <f t="shared" si="2"/>
        <v>2.6999999999999996E-2</v>
      </c>
      <c r="EP4" s="42">
        <f t="shared" si="2"/>
        <v>2.6999999999999996E-2</v>
      </c>
      <c r="EQ4" s="42" t="e">
        <f t="shared" si="2"/>
        <v>#VALUE!</v>
      </c>
      <c r="ER4" s="42" t="e">
        <f t="shared" si="2"/>
        <v>#VALUE!</v>
      </c>
      <c r="ES4" s="42" t="e">
        <f t="shared" si="2"/>
        <v>#VALUE!</v>
      </c>
      <c r="ET4" s="42" t="e">
        <f t="shared" si="2"/>
        <v>#VALUE!</v>
      </c>
      <c r="EU4" s="42" t="e">
        <f t="shared" si="2"/>
        <v>#VALUE!</v>
      </c>
      <c r="EV4" s="42" t="e">
        <f>DE4-BT$3</f>
        <v>#VALUE!</v>
      </c>
      <c r="EY4" s="39" t="s">
        <v>2199</v>
      </c>
      <c r="EZ4" s="42">
        <f>DP4/BY4</f>
        <v>3.2338308457711469E-2</v>
      </c>
      <c r="FA4" s="42">
        <f t="shared" si="3"/>
        <v>3.963414634146345E-2</v>
      </c>
      <c r="FB4" s="42">
        <f t="shared" si="3"/>
        <v>3.2338308457711469E-2</v>
      </c>
      <c r="FC4" s="42">
        <f t="shared" si="3"/>
        <v>3.5422343324250712E-2</v>
      </c>
      <c r="FD4" s="354" t="s">
        <v>375</v>
      </c>
      <c r="FE4" s="42">
        <f t="shared" si="3"/>
        <v>0.13749999999999998</v>
      </c>
      <c r="FF4" s="354" t="s">
        <v>375</v>
      </c>
      <c r="FG4" s="354" t="s">
        <v>375</v>
      </c>
      <c r="FH4" s="42">
        <f t="shared" si="3"/>
        <v>0.162962962962963</v>
      </c>
      <c r="FI4" s="42">
        <f t="shared" si="3"/>
        <v>6.7164179104477667E-2</v>
      </c>
      <c r="FJ4" s="42">
        <f t="shared" si="3"/>
        <v>6.7164179104477667E-2</v>
      </c>
      <c r="FK4" s="42">
        <f t="shared" si="3"/>
        <v>6.930693069306923E-2</v>
      </c>
      <c r="FL4" s="42">
        <f t="shared" si="3"/>
        <v>6.930693069306923E-2</v>
      </c>
      <c r="FM4" s="42">
        <f t="shared" si="3"/>
        <v>7.4468085106382892E-2</v>
      </c>
      <c r="FN4" s="42">
        <f t="shared" si="3"/>
        <v>7.6923076923076844E-2</v>
      </c>
      <c r="FO4" s="354" t="s">
        <v>375</v>
      </c>
      <c r="FP4" s="42">
        <f t="shared" si="3"/>
        <v>6.930693069306923E-2</v>
      </c>
      <c r="FQ4" s="42">
        <f t="shared" si="3"/>
        <v>9.0277777777777846E-2</v>
      </c>
      <c r="FR4" s="42">
        <f t="shared" si="3"/>
        <v>9.0277777777777846E-2</v>
      </c>
      <c r="FS4" s="42">
        <f t="shared" si="3"/>
        <v>6.2499999999999931E-2</v>
      </c>
      <c r="FT4" s="42">
        <f t="shared" si="3"/>
        <v>0.10937499999999999</v>
      </c>
      <c r="FU4" s="42">
        <f t="shared" si="3"/>
        <v>8.0924855491329398E-2</v>
      </c>
      <c r="FV4" s="42">
        <f t="shared" si="3"/>
        <v>0.10687022900763357</v>
      </c>
      <c r="FW4" s="354" t="s">
        <v>375</v>
      </c>
      <c r="FX4" s="354" t="s">
        <v>375</v>
      </c>
      <c r="FY4" s="42">
        <f t="shared" si="3"/>
        <v>0.13043478260869562</v>
      </c>
      <c r="FZ4" s="42">
        <f t="shared" si="3"/>
        <v>0.14438502673796788</v>
      </c>
      <c r="GA4" s="354" t="s">
        <v>375</v>
      </c>
      <c r="GB4" s="354" t="s">
        <v>375</v>
      </c>
      <c r="GC4" s="354" t="s">
        <v>375</v>
      </c>
      <c r="GD4" s="354" t="s">
        <v>375</v>
      </c>
      <c r="GE4" s="354" t="s">
        <v>375</v>
      </c>
      <c r="GF4" s="354" t="s">
        <v>375</v>
      </c>
    </row>
    <row r="5" spans="2:188">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97">
        <v>3.3000000000000002E-2</v>
      </c>
      <c r="AB5" s="397">
        <v>3.3000000000000002E-2</v>
      </c>
      <c r="AC5" s="397">
        <v>0.04</v>
      </c>
      <c r="AD5" s="397">
        <v>3.2000000000000001E-2</v>
      </c>
      <c r="AE5" s="397">
        <v>2.5000000000000001E-2</v>
      </c>
      <c r="AF5" s="397">
        <v>2.8000000000000001E-2</v>
      </c>
      <c r="AG5" s="397">
        <v>2.8000000000000001E-2</v>
      </c>
      <c r="AH5" s="397">
        <v>2.7E-2</v>
      </c>
      <c r="AI5" s="397">
        <v>2.6000000000000002E-2</v>
      </c>
      <c r="AJ5" s="397">
        <v>2.6000000000000002E-2</v>
      </c>
      <c r="AL5" s="39">
        <v>3</v>
      </c>
      <c r="AM5" s="37" t="s">
        <v>2180</v>
      </c>
      <c r="AN5" s="14">
        <f t="shared" ref="AN5:BT5" si="5">D3+D8+D10</f>
        <v>0.374</v>
      </c>
      <c r="AO5" s="14">
        <f t="shared" si="5"/>
        <v>0.3</v>
      </c>
      <c r="AP5" s="14">
        <f t="shared" si="5"/>
        <v>0.374</v>
      </c>
      <c r="AQ5" s="14">
        <f t="shared" si="5"/>
        <v>0.33899999999999997</v>
      </c>
      <c r="AR5" s="14" t="e">
        <f t="shared" si="5"/>
        <v>#VALUE!</v>
      </c>
      <c r="AS5" s="14">
        <f t="shared" si="5"/>
        <v>6.7999999999999991E-2</v>
      </c>
      <c r="AT5" s="14" t="e">
        <f t="shared" si="5"/>
        <v>#VALUE!</v>
      </c>
      <c r="AU5" s="14" t="e">
        <f t="shared" si="5"/>
        <v>#VALUE!</v>
      </c>
      <c r="AV5" s="14">
        <f t="shared" si="5"/>
        <v>0.111</v>
      </c>
      <c r="AW5" s="14">
        <f t="shared" si="5"/>
        <v>0.12100000000000001</v>
      </c>
      <c r="AX5" s="14">
        <f t="shared" si="5"/>
        <v>0.12100000000000001</v>
      </c>
      <c r="AY5" s="14">
        <f t="shared" si="5"/>
        <v>9.1999999999999998E-2</v>
      </c>
      <c r="AZ5" s="14">
        <f t="shared" si="5"/>
        <v>9.1999999999999998E-2</v>
      </c>
      <c r="BA5" s="14">
        <f t="shared" si="5"/>
        <v>8.5000000000000006E-2</v>
      </c>
      <c r="BB5" s="14">
        <f t="shared" si="5"/>
        <v>8.2000000000000003E-2</v>
      </c>
      <c r="BC5" s="14" t="e">
        <f t="shared" si="5"/>
        <v>#VALUE!</v>
      </c>
      <c r="BD5" s="14">
        <f t="shared" si="5"/>
        <v>9.1999999999999998E-2</v>
      </c>
      <c r="BE5" s="14">
        <f t="shared" si="5"/>
        <v>0.128</v>
      </c>
      <c r="BF5" s="14">
        <f t="shared" si="5"/>
        <v>0.128</v>
      </c>
      <c r="BG5" s="14">
        <f t="shared" si="5"/>
        <v>0.19199999999999998</v>
      </c>
      <c r="BH5" s="14">
        <f t="shared" si="5"/>
        <v>0.111</v>
      </c>
      <c r="BI5" s="14">
        <f t="shared" si="5"/>
        <v>0.156</v>
      </c>
      <c r="BJ5" s="14">
        <f t="shared" si="5"/>
        <v>0.114</v>
      </c>
      <c r="BK5" s="14" t="e">
        <f t="shared" si="5"/>
        <v>#VALUE!</v>
      </c>
      <c r="BL5" s="14" t="e">
        <f t="shared" si="5"/>
        <v>#VALUE!</v>
      </c>
      <c r="BM5" s="14">
        <f t="shared" si="5"/>
        <v>0.17600000000000002</v>
      </c>
      <c r="BN5" s="14">
        <f t="shared" si="5"/>
        <v>0.156</v>
      </c>
      <c r="BO5" s="14" t="e">
        <f t="shared" si="5"/>
        <v>#VALUE!</v>
      </c>
      <c r="BP5" s="14" t="e">
        <f t="shared" si="5"/>
        <v>#VALUE!</v>
      </c>
      <c r="BQ5" s="14" t="e">
        <f t="shared" si="5"/>
        <v>#VALUE!</v>
      </c>
      <c r="BR5" s="14" t="e">
        <f t="shared" si="5"/>
        <v>#VALUE!</v>
      </c>
      <c r="BS5" s="14" t="e">
        <f t="shared" si="5"/>
        <v>#VALUE!</v>
      </c>
      <c r="BT5" s="14" t="e">
        <f t="shared" si="5"/>
        <v>#VALUE!</v>
      </c>
      <c r="BU5" s="385"/>
      <c r="BW5" s="39">
        <v>3</v>
      </c>
      <c r="BX5" s="37" t="s">
        <v>350</v>
      </c>
      <c r="BY5" s="40">
        <v>0.34700000000000003</v>
      </c>
      <c r="BZ5" s="40">
        <v>0.27300000000000002</v>
      </c>
      <c r="CA5" s="40">
        <v>0.34700000000000003</v>
      </c>
      <c r="CB5" s="40">
        <v>0.312</v>
      </c>
      <c r="CC5" s="40">
        <v>0.16200000000000001</v>
      </c>
      <c r="CD5" s="40">
        <v>6.699999999999999E-2</v>
      </c>
      <c r="CE5" s="40">
        <v>0.13799999999999998</v>
      </c>
      <c r="CF5" s="40">
        <v>0.13799999999999998</v>
      </c>
      <c r="CG5" s="40">
        <v>0.11599999999999999</v>
      </c>
      <c r="CH5" s="40">
        <v>9.8000000000000004E-2</v>
      </c>
      <c r="CI5" s="40">
        <v>9.8000000000000004E-2</v>
      </c>
      <c r="CJ5" s="40">
        <v>8.5999999999999993E-2</v>
      </c>
      <c r="CK5" s="40">
        <v>8.5999999999999993E-2</v>
      </c>
      <c r="CL5" s="40">
        <v>7.9000000000000001E-2</v>
      </c>
      <c r="CM5" s="40">
        <v>7.5999999999999998E-2</v>
      </c>
      <c r="CN5" s="40">
        <v>8.5999999999999993E-2</v>
      </c>
      <c r="CO5" s="40">
        <v>8.5999999999999993E-2</v>
      </c>
      <c r="CP5" s="40">
        <v>0.128</v>
      </c>
      <c r="CQ5" s="40">
        <v>0.128</v>
      </c>
      <c r="CR5" s="40">
        <v>0.192</v>
      </c>
      <c r="CS5" s="40">
        <v>0.11800000000000001</v>
      </c>
      <c r="CT5" s="40">
        <v>0.16299999999999998</v>
      </c>
      <c r="CU5" s="40">
        <v>0.12100000000000001</v>
      </c>
      <c r="CV5" s="360">
        <v>0.11800000000000001</v>
      </c>
      <c r="CW5" s="360">
        <v>0.11800000000000001</v>
      </c>
      <c r="CX5" s="360">
        <v>0.16800000000000001</v>
      </c>
      <c r="CY5" s="360">
        <v>0.14799999999999999</v>
      </c>
      <c r="CZ5" s="360">
        <v>8.4000000000000005E-2</v>
      </c>
      <c r="DA5" s="360">
        <v>9.9000000000000005E-2</v>
      </c>
      <c r="DB5" s="360">
        <v>9.9000000000000005E-2</v>
      </c>
      <c r="DC5" s="360">
        <v>8.8999999999999996E-2</v>
      </c>
      <c r="DD5" s="360">
        <v>8.6999999999999994E-2</v>
      </c>
      <c r="DE5" s="360">
        <v>8.5999999999999993E-2</v>
      </c>
      <c r="DF5" s="385"/>
      <c r="DG5" s="385"/>
      <c r="DH5" s="385"/>
      <c r="DI5" s="385"/>
      <c r="DJ5" s="385"/>
      <c r="DK5" s="385"/>
      <c r="DM5" s="39">
        <v>1</v>
      </c>
      <c r="DN5" s="39">
        <v>3</v>
      </c>
      <c r="DO5" s="39" t="str">
        <f t="shared" si="1"/>
        <v>処遇加算Ⅰ特定加算Ⅰベア加算から新加算Ⅲ</v>
      </c>
      <c r="DP5" s="42">
        <f t="shared" si="2"/>
        <v>-4.1999999999999982E-2</v>
      </c>
      <c r="DQ5" s="42">
        <f t="shared" si="2"/>
        <v>-4.1999999999999982E-2</v>
      </c>
      <c r="DR5" s="42">
        <f t="shared" si="2"/>
        <v>-4.1999999999999982E-2</v>
      </c>
      <c r="DS5" s="42">
        <f t="shared" si="2"/>
        <v>-4.1999999999999982E-2</v>
      </c>
      <c r="DT5" s="42">
        <f t="shared" si="2"/>
        <v>-3.3000000000000002E-2</v>
      </c>
      <c r="DU5" s="42">
        <f t="shared" si="2"/>
        <v>-2.0000000000000018E-3</v>
      </c>
      <c r="DV5" s="42">
        <f t="shared" si="2"/>
        <v>2.9999999999999749E-3</v>
      </c>
      <c r="DW5" s="42">
        <f t="shared" si="2"/>
        <v>2.9999999999999749E-3</v>
      </c>
      <c r="DX5" s="42">
        <f t="shared" si="2"/>
        <v>2.9999999999999888E-3</v>
      </c>
      <c r="DY5" s="42">
        <f t="shared" si="2"/>
        <v>-2.6999999999999996E-2</v>
      </c>
      <c r="DZ5" s="42">
        <f t="shared" si="2"/>
        <v>-2.6999999999999996E-2</v>
      </c>
      <c r="EA5" s="42">
        <f t="shared" si="2"/>
        <v>-8.0000000000000071E-3</v>
      </c>
      <c r="EB5" s="42">
        <f t="shared" si="2"/>
        <v>-8.0000000000000071E-3</v>
      </c>
      <c r="EC5" s="42">
        <f t="shared" si="2"/>
        <v>-8.0000000000000071E-3</v>
      </c>
      <c r="ED5" s="42">
        <f t="shared" si="2"/>
        <v>-8.0000000000000071E-3</v>
      </c>
      <c r="EE5" s="42">
        <f t="shared" si="2"/>
        <v>-8.0000000000000071E-3</v>
      </c>
      <c r="EF5" s="42">
        <f t="shared" si="2"/>
        <v>-8.0000000000000071E-3</v>
      </c>
      <c r="EG5" s="42">
        <f t="shared" si="2"/>
        <v>-3.0000000000000027E-3</v>
      </c>
      <c r="EH5" s="42">
        <f t="shared" si="2"/>
        <v>-3.0000000000000027E-3</v>
      </c>
      <c r="EI5" s="42">
        <f t="shared" si="2"/>
        <v>-2.9999999999999749E-3</v>
      </c>
      <c r="EJ5" s="42">
        <f t="shared" si="2"/>
        <v>4.0000000000000036E-3</v>
      </c>
      <c r="EK5" s="42">
        <f t="shared" si="2"/>
        <v>3.9999999999999758E-3</v>
      </c>
      <c r="EL5" s="42">
        <f t="shared" si="2"/>
        <v>4.0000000000000036E-3</v>
      </c>
      <c r="EM5" s="42">
        <f t="shared" si="2"/>
        <v>6.0000000000000053E-3</v>
      </c>
      <c r="EN5" s="42">
        <f t="shared" si="2"/>
        <v>6.0000000000000053E-3</v>
      </c>
      <c r="EO5" s="42">
        <f t="shared" si="2"/>
        <v>-1.2000000000000011E-2</v>
      </c>
      <c r="EP5" s="42">
        <f t="shared" si="2"/>
        <v>-1.2000000000000011E-2</v>
      </c>
      <c r="EQ5" s="42">
        <f t="shared" si="2"/>
        <v>-5.0000000000000044E-3</v>
      </c>
      <c r="ER5" s="42">
        <f t="shared" si="2"/>
        <v>-1.2999999999999998E-2</v>
      </c>
      <c r="ES5" s="42">
        <f t="shared" si="2"/>
        <v>-1.2999999999999998E-2</v>
      </c>
      <c r="ET5" s="42">
        <f t="shared" si="2"/>
        <v>-9.000000000000008E-3</v>
      </c>
      <c r="EU5" s="42">
        <f t="shared" si="2"/>
        <v>-9.000000000000008E-3</v>
      </c>
      <c r="EV5" s="42">
        <f>DE5-BT$3</f>
        <v>-9.000000000000008E-3</v>
      </c>
      <c r="EY5" s="39" t="s">
        <v>2200</v>
      </c>
      <c r="EZ5" s="42">
        <f>DP5/BY5</f>
        <v>-0.12103746397694518</v>
      </c>
      <c r="FA5" s="42">
        <f>DQ5/BZ5</f>
        <v>-0.15384615384615377</v>
      </c>
      <c r="FB5" s="42">
        <f t="shared" si="3"/>
        <v>-0.12103746397694518</v>
      </c>
      <c r="FC5" s="42">
        <f t="shared" si="3"/>
        <v>-0.13461538461538455</v>
      </c>
      <c r="FD5" s="42">
        <f t="shared" si="3"/>
        <v>-0.20370370370370372</v>
      </c>
      <c r="FE5" s="42">
        <f t="shared" si="3"/>
        <v>-2.9850746268656747E-2</v>
      </c>
      <c r="FF5" s="42">
        <f t="shared" si="3"/>
        <v>2.1739130434782431E-2</v>
      </c>
      <c r="FG5" s="42">
        <f t="shared" si="3"/>
        <v>2.1739130434782431E-2</v>
      </c>
      <c r="FH5" s="42">
        <f t="shared" si="3"/>
        <v>2.5862068965517147E-2</v>
      </c>
      <c r="FI5" s="42">
        <f t="shared" si="3"/>
        <v>-0.27551020408163263</v>
      </c>
      <c r="FJ5" s="42">
        <f t="shared" si="3"/>
        <v>-0.27551020408163263</v>
      </c>
      <c r="FK5" s="42">
        <f t="shared" si="3"/>
        <v>-9.3023255813953584E-2</v>
      </c>
      <c r="FL5" s="42">
        <f t="shared" si="3"/>
        <v>-9.3023255813953584E-2</v>
      </c>
      <c r="FM5" s="42">
        <f t="shared" si="3"/>
        <v>-0.10126582278481022</v>
      </c>
      <c r="FN5" s="42">
        <f t="shared" si="3"/>
        <v>-0.10526315789473693</v>
      </c>
      <c r="FO5" s="42">
        <f t="shared" si="3"/>
        <v>-9.3023255813953584E-2</v>
      </c>
      <c r="FP5" s="42">
        <f t="shared" si="3"/>
        <v>-9.3023255813953584E-2</v>
      </c>
      <c r="FQ5" s="42">
        <f t="shared" si="3"/>
        <v>-2.3437500000000021E-2</v>
      </c>
      <c r="FR5" s="42">
        <f t="shared" si="3"/>
        <v>-2.3437500000000021E-2</v>
      </c>
      <c r="FS5" s="42">
        <f t="shared" si="3"/>
        <v>-1.5624999999999868E-2</v>
      </c>
      <c r="FT5" s="42">
        <f t="shared" si="3"/>
        <v>3.389830508474579E-2</v>
      </c>
      <c r="FU5" s="42">
        <f t="shared" si="3"/>
        <v>2.4539877300613352E-2</v>
      </c>
      <c r="FV5" s="42">
        <f t="shared" si="3"/>
        <v>3.305785123966945E-2</v>
      </c>
      <c r="FW5" s="42">
        <f t="shared" si="3"/>
        <v>5.0847457627118689E-2</v>
      </c>
      <c r="FX5" s="42">
        <f t="shared" si="3"/>
        <v>5.0847457627118689E-2</v>
      </c>
      <c r="FY5" s="42">
        <f t="shared" si="3"/>
        <v>-7.1428571428571494E-2</v>
      </c>
      <c r="FZ5" s="42">
        <f t="shared" si="3"/>
        <v>-8.1081081081081155E-2</v>
      </c>
      <c r="GA5" s="42">
        <f t="shared" si="3"/>
        <v>-5.9523809523809576E-2</v>
      </c>
      <c r="GB5" s="42">
        <f t="shared" si="3"/>
        <v>-0.13131313131313127</v>
      </c>
      <c r="GC5" s="42">
        <f t="shared" si="3"/>
        <v>-0.13131313131313127</v>
      </c>
      <c r="GD5" s="42">
        <f t="shared" si="3"/>
        <v>-0.10112359550561807</v>
      </c>
      <c r="GE5" s="42">
        <f t="shared" si="3"/>
        <v>-0.10344827586206906</v>
      </c>
      <c r="GF5" s="42">
        <f t="shared" si="3"/>
        <v>-0.10465116279069778</v>
      </c>
    </row>
    <row r="6" spans="2:188">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4</v>
      </c>
      <c r="AM6" s="37" t="s">
        <v>2181</v>
      </c>
      <c r="AN6" s="14">
        <f t="shared" ref="AN6:BT6" si="6">D3+D8+D11</f>
        <v>0.32900000000000001</v>
      </c>
      <c r="AO6" s="14">
        <f t="shared" si="6"/>
        <v>0.255</v>
      </c>
      <c r="AP6" s="14">
        <f t="shared" si="6"/>
        <v>0.32900000000000001</v>
      </c>
      <c r="AQ6" s="14">
        <f t="shared" si="6"/>
        <v>0.29399999999999998</v>
      </c>
      <c r="AR6" s="14" t="e">
        <f t="shared" si="6"/>
        <v>#VALUE!</v>
      </c>
      <c r="AS6" s="14">
        <f t="shared" si="6"/>
        <v>5.6999999999999995E-2</v>
      </c>
      <c r="AT6" s="14" t="e">
        <f t="shared" si="6"/>
        <v>#VALUE!</v>
      </c>
      <c r="AU6" s="14" t="e">
        <f t="shared" si="6"/>
        <v>#VALUE!</v>
      </c>
      <c r="AV6" s="14">
        <f t="shared" si="6"/>
        <v>8.3000000000000004E-2</v>
      </c>
      <c r="AW6" s="14">
        <f t="shared" si="6"/>
        <v>0.10300000000000001</v>
      </c>
      <c r="AX6" s="14">
        <f t="shared" si="6"/>
        <v>0.10300000000000001</v>
      </c>
      <c r="AY6" s="14">
        <f t="shared" si="6"/>
        <v>7.9000000000000001E-2</v>
      </c>
      <c r="AZ6" s="14">
        <f t="shared" si="6"/>
        <v>7.9000000000000001E-2</v>
      </c>
      <c r="BA6" s="14">
        <f t="shared" si="6"/>
        <v>7.2000000000000008E-2</v>
      </c>
      <c r="BB6" s="14">
        <f t="shared" si="6"/>
        <v>6.9000000000000006E-2</v>
      </c>
      <c r="BC6" s="14" t="e">
        <f t="shared" si="6"/>
        <v>#VALUE!</v>
      </c>
      <c r="BD6" s="14">
        <f t="shared" si="6"/>
        <v>7.9000000000000001E-2</v>
      </c>
      <c r="BE6" s="14">
        <f t="shared" si="6"/>
        <v>0.10199999999999999</v>
      </c>
      <c r="BF6" s="14">
        <f t="shared" si="6"/>
        <v>0.10199999999999999</v>
      </c>
      <c r="BG6" s="14">
        <f t="shared" si="6"/>
        <v>0.16599999999999998</v>
      </c>
      <c r="BH6" s="14">
        <f t="shared" si="6"/>
        <v>9.0999999999999998E-2</v>
      </c>
      <c r="BI6" s="14">
        <f t="shared" si="6"/>
        <v>0.13600000000000001</v>
      </c>
      <c r="BJ6" s="14">
        <f t="shared" si="6"/>
        <v>9.4E-2</v>
      </c>
      <c r="BK6" s="14" t="e">
        <f t="shared" si="6"/>
        <v>#VALUE!</v>
      </c>
      <c r="BL6" s="14" t="e">
        <f t="shared" si="6"/>
        <v>#VALUE!</v>
      </c>
      <c r="BM6" s="14">
        <f t="shared" si="6"/>
        <v>0.13800000000000001</v>
      </c>
      <c r="BN6" s="14">
        <f t="shared" si="6"/>
        <v>0.11799999999999999</v>
      </c>
      <c r="BO6" s="14" t="e">
        <f t="shared" si="6"/>
        <v>#VALUE!</v>
      </c>
      <c r="BP6" s="14" t="e">
        <f t="shared" si="6"/>
        <v>#VALUE!</v>
      </c>
      <c r="BQ6" s="14" t="e">
        <f t="shared" si="6"/>
        <v>#VALUE!</v>
      </c>
      <c r="BR6" s="14" t="e">
        <f t="shared" si="6"/>
        <v>#VALUE!</v>
      </c>
      <c r="BS6" s="14" t="e">
        <f t="shared" si="6"/>
        <v>#VALUE!</v>
      </c>
      <c r="BT6" s="14" t="e">
        <f t="shared" si="6"/>
        <v>#VALUE!</v>
      </c>
      <c r="BU6" s="385"/>
      <c r="BW6" s="39">
        <v>4</v>
      </c>
      <c r="BX6" s="37" t="s">
        <v>351</v>
      </c>
      <c r="BY6" s="40">
        <v>0.27300000000000002</v>
      </c>
      <c r="BZ6" s="40">
        <v>0.219</v>
      </c>
      <c r="CA6" s="40">
        <v>0.27300000000000002</v>
      </c>
      <c r="CB6" s="40">
        <v>0.24799999999999997</v>
      </c>
      <c r="CC6" s="40">
        <v>0.13800000000000001</v>
      </c>
      <c r="CD6" s="40">
        <v>5.4999999999999993E-2</v>
      </c>
      <c r="CE6" s="40">
        <v>0.11499999999999999</v>
      </c>
      <c r="CF6" s="40">
        <v>0.11499999999999999</v>
      </c>
      <c r="CG6" s="40">
        <v>9.9000000000000005E-2</v>
      </c>
      <c r="CH6" s="40">
        <v>0.08</v>
      </c>
      <c r="CI6" s="40">
        <v>0.08</v>
      </c>
      <c r="CJ6" s="40">
        <v>6.8999999999999992E-2</v>
      </c>
      <c r="CK6" s="40">
        <v>6.8999999999999992E-2</v>
      </c>
      <c r="CL6" s="40">
        <v>6.3E-2</v>
      </c>
      <c r="CM6" s="40">
        <v>6.2E-2</v>
      </c>
      <c r="CN6" s="40">
        <v>6.8999999999999992E-2</v>
      </c>
      <c r="CO6" s="40">
        <v>6.8999999999999992E-2</v>
      </c>
      <c r="CP6" s="40">
        <v>0.105</v>
      </c>
      <c r="CQ6" s="40">
        <v>0.105</v>
      </c>
      <c r="CR6" s="40">
        <v>0.15200000000000002</v>
      </c>
      <c r="CS6" s="40">
        <v>9.6000000000000002E-2</v>
      </c>
      <c r="CT6" s="40">
        <v>0.129</v>
      </c>
      <c r="CU6" s="40">
        <v>9.8000000000000004E-2</v>
      </c>
      <c r="CV6" s="360">
        <v>9.6000000000000002E-2</v>
      </c>
      <c r="CW6" s="360">
        <v>9.6000000000000002E-2</v>
      </c>
      <c r="CX6" s="360">
        <v>0.14099999999999999</v>
      </c>
      <c r="CY6" s="360">
        <v>0.127</v>
      </c>
      <c r="CZ6" s="360">
        <v>6.7000000000000004E-2</v>
      </c>
      <c r="DA6" s="360">
        <v>8.1000000000000003E-2</v>
      </c>
      <c r="DB6" s="360">
        <v>8.1000000000000003E-2</v>
      </c>
      <c r="DC6" s="360">
        <v>7.0999999999999994E-2</v>
      </c>
      <c r="DD6" s="360">
        <v>6.8999999999999992E-2</v>
      </c>
      <c r="DE6" s="360">
        <v>6.8999999999999992E-2</v>
      </c>
      <c r="DF6" s="385"/>
      <c r="DG6" s="385"/>
      <c r="DH6" s="385"/>
      <c r="DI6" s="385"/>
      <c r="DJ6" s="385"/>
      <c r="DK6" s="385"/>
      <c r="DM6" s="39">
        <v>1</v>
      </c>
      <c r="DN6" s="39">
        <v>4</v>
      </c>
      <c r="DO6" s="39" t="str">
        <f t="shared" si="1"/>
        <v>処遇加算Ⅰ特定加算Ⅰベア加算から新加算Ⅳ</v>
      </c>
      <c r="DP6" s="42">
        <f t="shared" si="2"/>
        <v>-0.11599999999999999</v>
      </c>
      <c r="DQ6" s="42">
        <f t="shared" si="2"/>
        <v>-9.6000000000000002E-2</v>
      </c>
      <c r="DR6" s="42">
        <f t="shared" si="2"/>
        <v>-0.11599999999999999</v>
      </c>
      <c r="DS6" s="42">
        <f t="shared" si="2"/>
        <v>-0.10600000000000001</v>
      </c>
      <c r="DT6" s="42">
        <f t="shared" si="2"/>
        <v>-5.6999999999999995E-2</v>
      </c>
      <c r="DU6" s="42">
        <f t="shared" si="2"/>
        <v>-1.3999999999999999E-2</v>
      </c>
      <c r="DV6" s="42">
        <f t="shared" si="2"/>
        <v>-2.0000000000000018E-2</v>
      </c>
      <c r="DW6" s="42">
        <f t="shared" si="2"/>
        <v>-2.0000000000000018E-2</v>
      </c>
      <c r="DX6" s="42">
        <f t="shared" si="2"/>
        <v>-1.3999999999999999E-2</v>
      </c>
      <c r="DY6" s="42">
        <f t="shared" si="2"/>
        <v>-4.4999999999999998E-2</v>
      </c>
      <c r="DZ6" s="42">
        <f t="shared" si="2"/>
        <v>-4.4999999999999998E-2</v>
      </c>
      <c r="EA6" s="42">
        <f t="shared" si="2"/>
        <v>-2.5000000000000008E-2</v>
      </c>
      <c r="EB6" s="42">
        <f t="shared" si="2"/>
        <v>-2.5000000000000008E-2</v>
      </c>
      <c r="EC6" s="42">
        <f t="shared" si="2"/>
        <v>-2.4000000000000007E-2</v>
      </c>
      <c r="ED6" s="42">
        <f t="shared" si="2"/>
        <v>-2.2000000000000006E-2</v>
      </c>
      <c r="EE6" s="42">
        <f t="shared" si="2"/>
        <v>-2.5000000000000008E-2</v>
      </c>
      <c r="EF6" s="42">
        <f t="shared" si="2"/>
        <v>-2.5000000000000008E-2</v>
      </c>
      <c r="EG6" s="42">
        <f t="shared" si="2"/>
        <v>-2.6000000000000009E-2</v>
      </c>
      <c r="EH6" s="42">
        <f t="shared" si="2"/>
        <v>-2.6000000000000009E-2</v>
      </c>
      <c r="EI6" s="42">
        <f t="shared" si="2"/>
        <v>-4.2999999999999955E-2</v>
      </c>
      <c r="EJ6" s="42">
        <f t="shared" si="2"/>
        <v>-1.8000000000000002E-2</v>
      </c>
      <c r="EK6" s="42">
        <f t="shared" si="2"/>
        <v>-0.03</v>
      </c>
      <c r="EL6" s="42">
        <f t="shared" si="2"/>
        <v>-1.9000000000000003E-2</v>
      </c>
      <c r="EM6" s="42">
        <f t="shared" si="2"/>
        <v>-1.6E-2</v>
      </c>
      <c r="EN6" s="42">
        <f t="shared" si="2"/>
        <v>-1.6E-2</v>
      </c>
      <c r="EO6" s="42">
        <f t="shared" si="2"/>
        <v>-3.9000000000000035E-2</v>
      </c>
      <c r="EP6" s="42">
        <f t="shared" si="2"/>
        <v>-3.3000000000000002E-2</v>
      </c>
      <c r="EQ6" s="42">
        <f t="shared" si="2"/>
        <v>-2.2000000000000006E-2</v>
      </c>
      <c r="ER6" s="42">
        <f t="shared" si="2"/>
        <v>-3.1E-2</v>
      </c>
      <c r="ES6" s="42">
        <f t="shared" si="2"/>
        <v>-3.1E-2</v>
      </c>
      <c r="ET6" s="42">
        <f t="shared" si="2"/>
        <v>-2.700000000000001E-2</v>
      </c>
      <c r="EU6" s="42">
        <f t="shared" si="2"/>
        <v>-2.700000000000001E-2</v>
      </c>
      <c r="EV6" s="42">
        <f>DE6-BT$3</f>
        <v>-2.6000000000000009E-2</v>
      </c>
      <c r="EY6" s="39" t="s">
        <v>2201</v>
      </c>
      <c r="EZ6" s="42">
        <f>DP6/BY6</f>
        <v>-0.42490842490842484</v>
      </c>
      <c r="FA6" s="42">
        <f t="shared" ref="FA6" si="7">DQ6/BZ6</f>
        <v>-0.43835616438356168</v>
      </c>
      <c r="FB6" s="42">
        <f t="shared" si="3"/>
        <v>-0.42490842490842484</v>
      </c>
      <c r="FC6" s="42">
        <f t="shared" si="3"/>
        <v>-0.4274193548387098</v>
      </c>
      <c r="FD6" s="42">
        <f t="shared" si="3"/>
        <v>-0.41304347826086951</v>
      </c>
      <c r="FE6" s="42">
        <f t="shared" si="3"/>
        <v>-0.25454545454545457</v>
      </c>
      <c r="FF6" s="42">
        <f t="shared" si="3"/>
        <v>-0.17391304347826103</v>
      </c>
      <c r="FG6" s="42">
        <f t="shared" si="3"/>
        <v>-0.17391304347826103</v>
      </c>
      <c r="FH6" s="42">
        <f t="shared" si="3"/>
        <v>-0.14141414141414138</v>
      </c>
      <c r="FI6" s="42">
        <f t="shared" si="3"/>
        <v>-0.5625</v>
      </c>
      <c r="FJ6" s="42">
        <f t="shared" si="3"/>
        <v>-0.5625</v>
      </c>
      <c r="FK6" s="42">
        <f t="shared" si="3"/>
        <v>-0.36231884057971031</v>
      </c>
      <c r="FL6" s="42">
        <f t="shared" si="3"/>
        <v>-0.36231884057971031</v>
      </c>
      <c r="FM6" s="42">
        <f t="shared" si="3"/>
        <v>-0.38095238095238104</v>
      </c>
      <c r="FN6" s="42">
        <f t="shared" si="3"/>
        <v>-0.35483870967741943</v>
      </c>
      <c r="FO6" s="42">
        <f t="shared" si="3"/>
        <v>-0.36231884057971031</v>
      </c>
      <c r="FP6" s="42">
        <f t="shared" si="3"/>
        <v>-0.36231884057971031</v>
      </c>
      <c r="FQ6" s="42">
        <f t="shared" si="3"/>
        <v>-0.24761904761904771</v>
      </c>
      <c r="FR6" s="42">
        <f t="shared" si="3"/>
        <v>-0.24761904761904771</v>
      </c>
      <c r="FS6" s="42">
        <f t="shared" si="3"/>
        <v>-0.28289473684210492</v>
      </c>
      <c r="FT6" s="42">
        <f t="shared" si="3"/>
        <v>-0.18750000000000003</v>
      </c>
      <c r="FU6" s="42">
        <f t="shared" si="3"/>
        <v>-0.23255813953488372</v>
      </c>
      <c r="FV6" s="42">
        <f t="shared" si="3"/>
        <v>-0.19387755102040818</v>
      </c>
      <c r="FW6" s="42">
        <f t="shared" si="3"/>
        <v>-0.16666666666666666</v>
      </c>
      <c r="FX6" s="42">
        <f t="shared" si="3"/>
        <v>-0.16666666666666666</v>
      </c>
      <c r="FY6" s="42">
        <f t="shared" si="3"/>
        <v>-0.27659574468085135</v>
      </c>
      <c r="FZ6" s="42">
        <f t="shared" si="3"/>
        <v>-0.25984251968503935</v>
      </c>
      <c r="GA6" s="42">
        <f t="shared" si="3"/>
        <v>-0.32835820895522394</v>
      </c>
      <c r="GB6" s="42">
        <f t="shared" si="3"/>
        <v>-0.38271604938271603</v>
      </c>
      <c r="GC6" s="42">
        <f t="shared" si="3"/>
        <v>-0.38271604938271603</v>
      </c>
      <c r="GD6" s="42">
        <f t="shared" si="3"/>
        <v>-0.38028169014084523</v>
      </c>
      <c r="GE6" s="42">
        <f t="shared" si="3"/>
        <v>-0.39130434782608714</v>
      </c>
      <c r="GF6" s="42">
        <f t="shared" si="3"/>
        <v>-0.37681159420289873</v>
      </c>
    </row>
    <row r="7" spans="2:188">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97">
        <v>1.0999999999999999E-2</v>
      </c>
      <c r="AB7" s="397">
        <v>1.0999999999999999E-2</v>
      </c>
      <c r="AC7" s="397">
        <v>4.2999999999999997E-2</v>
      </c>
      <c r="AD7" s="397">
        <v>4.2999999999999997E-2</v>
      </c>
      <c r="AE7" s="397">
        <v>1.7000000000000001E-2</v>
      </c>
      <c r="AF7" s="397">
        <v>2.5999999999999999E-2</v>
      </c>
      <c r="AG7" s="397">
        <v>2.5999999999999999E-2</v>
      </c>
      <c r="AH7" s="397">
        <v>1.7999999999999999E-2</v>
      </c>
      <c r="AI7" s="397">
        <v>1.7999999999999999E-2</v>
      </c>
      <c r="AJ7" s="397">
        <v>1.7999999999999999E-2</v>
      </c>
      <c r="AL7" s="39">
        <v>5</v>
      </c>
      <c r="AM7" s="37" t="s">
        <v>2182</v>
      </c>
      <c r="AN7" s="14">
        <f t="shared" ref="AN7:BT7" si="8">D3+D9+D10</f>
        <v>0.31900000000000001</v>
      </c>
      <c r="AO7" s="14">
        <f t="shared" si="8"/>
        <v>0.245</v>
      </c>
      <c r="AP7" s="14">
        <f t="shared" si="8"/>
        <v>0.31900000000000001</v>
      </c>
      <c r="AQ7" s="14">
        <f t="shared" si="8"/>
        <v>0.28399999999999997</v>
      </c>
      <c r="AR7" s="14">
        <f t="shared" si="8"/>
        <v>0.13400000000000001</v>
      </c>
      <c r="AS7" s="14">
        <f t="shared" si="8"/>
        <v>5.4999999999999993E-2</v>
      </c>
      <c r="AT7" s="14">
        <f t="shared" si="8"/>
        <v>0.11399999999999999</v>
      </c>
      <c r="AU7" s="14">
        <f t="shared" si="8"/>
        <v>0.11399999999999999</v>
      </c>
      <c r="AV7" s="14">
        <f t="shared" si="8"/>
        <v>9.1999999999999998E-2</v>
      </c>
      <c r="AW7" s="14">
        <f t="shared" si="8"/>
        <v>8.5000000000000006E-2</v>
      </c>
      <c r="AX7" s="14">
        <f t="shared" si="8"/>
        <v>8.5000000000000006E-2</v>
      </c>
      <c r="AY7" s="14">
        <f t="shared" si="8"/>
        <v>7.6999999999999999E-2</v>
      </c>
      <c r="AZ7" s="14">
        <f t="shared" si="8"/>
        <v>7.6999999999999999E-2</v>
      </c>
      <c r="BA7" s="14">
        <f t="shared" si="8"/>
        <v>7.0000000000000007E-2</v>
      </c>
      <c r="BB7" s="14">
        <f t="shared" si="8"/>
        <v>6.7000000000000004E-2</v>
      </c>
      <c r="BC7" s="14">
        <f t="shared" si="8"/>
        <v>7.6999999999999999E-2</v>
      </c>
      <c r="BD7" s="14">
        <f t="shared" si="8"/>
        <v>7.6999999999999999E-2</v>
      </c>
      <c r="BE7" s="14">
        <f t="shared" si="8"/>
        <v>0.11199999999999999</v>
      </c>
      <c r="BF7" s="14">
        <f t="shared" si="8"/>
        <v>0.11199999999999999</v>
      </c>
      <c r="BG7" s="14">
        <f t="shared" si="8"/>
        <v>0.17599999999999999</v>
      </c>
      <c r="BH7" s="14">
        <f t="shared" si="8"/>
        <v>0.10100000000000001</v>
      </c>
      <c r="BI7" s="14">
        <f t="shared" si="8"/>
        <v>0.14599999999999999</v>
      </c>
      <c r="BJ7" s="14">
        <f t="shared" si="8"/>
        <v>0.10400000000000001</v>
      </c>
      <c r="BK7" s="14">
        <f t="shared" si="8"/>
        <v>0.10100000000000001</v>
      </c>
      <c r="BL7" s="14">
        <f t="shared" si="8"/>
        <v>0.10100000000000001</v>
      </c>
      <c r="BM7" s="14">
        <f t="shared" si="8"/>
        <v>0.13700000000000001</v>
      </c>
      <c r="BN7" s="14">
        <f t="shared" si="8"/>
        <v>0.11699999999999999</v>
      </c>
      <c r="BO7" s="14">
        <f t="shared" si="8"/>
        <v>7.2000000000000008E-2</v>
      </c>
      <c r="BP7" s="14">
        <f t="shared" si="8"/>
        <v>8.6000000000000007E-2</v>
      </c>
      <c r="BQ7" s="14">
        <f t="shared" si="8"/>
        <v>8.6000000000000007E-2</v>
      </c>
      <c r="BR7" s="14">
        <f t="shared" si="8"/>
        <v>0.08</v>
      </c>
      <c r="BS7" s="14">
        <f t="shared" si="8"/>
        <v>7.8E-2</v>
      </c>
      <c r="BT7" s="14">
        <f t="shared" si="8"/>
        <v>7.6999999999999999E-2</v>
      </c>
      <c r="BU7" s="385"/>
      <c r="BW7" s="39">
        <v>5</v>
      </c>
      <c r="BX7" s="37" t="s">
        <v>352</v>
      </c>
      <c r="BY7" s="40">
        <v>0.37200000000000005</v>
      </c>
      <c r="BZ7" s="40">
        <v>0.29800000000000004</v>
      </c>
      <c r="CA7" s="40">
        <v>0.37200000000000005</v>
      </c>
      <c r="CB7" s="40">
        <v>0.33700000000000002</v>
      </c>
      <c r="CC7" s="40">
        <v>0.17799999999999999</v>
      </c>
      <c r="CD7" s="40">
        <v>6.9999999999999993E-2</v>
      </c>
      <c r="CE7" s="40">
        <v>0.13100000000000001</v>
      </c>
      <c r="CF7" s="40">
        <v>0.13100000000000001</v>
      </c>
      <c r="CG7" s="40">
        <v>0.10900000000000001</v>
      </c>
      <c r="CH7" s="40">
        <v>0.12000000000000001</v>
      </c>
      <c r="CI7" s="40">
        <v>0.12000000000000001</v>
      </c>
      <c r="CJ7" s="354" t="s">
        <v>375</v>
      </c>
      <c r="CK7" s="40">
        <v>0.09</v>
      </c>
      <c r="CL7" s="40">
        <v>8.3000000000000004E-2</v>
      </c>
      <c r="CM7" s="40">
        <v>0.08</v>
      </c>
      <c r="CN7" s="40">
        <v>0.09</v>
      </c>
      <c r="CO7" s="40">
        <v>0.09</v>
      </c>
      <c r="CP7" s="40">
        <v>0.121</v>
      </c>
      <c r="CQ7" s="40">
        <v>0.121</v>
      </c>
      <c r="CR7" s="40">
        <v>0.185</v>
      </c>
      <c r="CS7" s="40">
        <v>0.111</v>
      </c>
      <c r="CT7" s="40">
        <v>0.15600000000000003</v>
      </c>
      <c r="CU7" s="40">
        <v>0.114</v>
      </c>
      <c r="CV7" s="360">
        <v>0.109</v>
      </c>
      <c r="CW7" s="360">
        <v>0.109</v>
      </c>
      <c r="CX7" s="360">
        <v>0.17300000000000001</v>
      </c>
      <c r="CY7" s="360">
        <v>0.153</v>
      </c>
      <c r="CZ7" s="360">
        <v>9.0000000000000011E-2</v>
      </c>
      <c r="DA7" s="360">
        <v>0.107</v>
      </c>
      <c r="DB7" s="360">
        <v>0.107</v>
      </c>
      <c r="DC7" s="360">
        <v>9.4E-2</v>
      </c>
      <c r="DD7" s="360">
        <v>9.1999999999999998E-2</v>
      </c>
      <c r="DE7" s="360">
        <v>9.0999999999999998E-2</v>
      </c>
      <c r="DF7" s="385"/>
      <c r="DG7" s="385"/>
      <c r="DH7" s="385"/>
      <c r="DI7" s="385"/>
      <c r="DJ7" s="385"/>
      <c r="DK7" s="385"/>
      <c r="DM7" s="39">
        <v>2</v>
      </c>
      <c r="DN7" s="39">
        <v>1</v>
      </c>
      <c r="DO7" s="39" t="str">
        <f t="shared" si="1"/>
        <v>処遇加算Ⅰ特定加算Ⅰベア加算なしから新加算Ⅰ</v>
      </c>
      <c r="DP7" s="42">
        <f t="shared" ref="DP7:EE11" si="9">BY3-AN$4</f>
        <v>7.3000000000000009E-2</v>
      </c>
      <c r="DQ7" s="42">
        <f t="shared" si="9"/>
        <v>7.3000000000000009E-2</v>
      </c>
      <c r="DR7" s="42">
        <f t="shared" si="9"/>
        <v>7.3000000000000009E-2</v>
      </c>
      <c r="DS7" s="42">
        <f t="shared" si="9"/>
        <v>7.3000000000000009E-2</v>
      </c>
      <c r="DT7" s="42">
        <f t="shared" si="9"/>
        <v>7.3000000000000009E-2</v>
      </c>
      <c r="DU7" s="42">
        <f t="shared" si="9"/>
        <v>2.2999999999999993E-2</v>
      </c>
      <c r="DV7" s="42">
        <f t="shared" si="9"/>
        <v>5.2000000000000005E-2</v>
      </c>
      <c r="DW7" s="42">
        <f t="shared" si="9"/>
        <v>5.2000000000000005E-2</v>
      </c>
      <c r="DX7" s="42">
        <f t="shared" si="9"/>
        <v>5.2000000000000005E-2</v>
      </c>
      <c r="DY7" s="42">
        <f t="shared" si="9"/>
        <v>3.1E-2</v>
      </c>
      <c r="DZ7" s="42">
        <f t="shared" si="9"/>
        <v>3.1E-2</v>
      </c>
      <c r="EA7" s="42">
        <f t="shared" si="9"/>
        <v>2.1999999999999992E-2</v>
      </c>
      <c r="EB7" s="42">
        <f t="shared" si="9"/>
        <v>2.1999999999999992E-2</v>
      </c>
      <c r="EC7" s="42">
        <f t="shared" si="9"/>
        <v>2.1999999999999992E-2</v>
      </c>
      <c r="ED7" s="42">
        <f t="shared" si="9"/>
        <v>2.1999999999999992E-2</v>
      </c>
      <c r="EE7" s="42">
        <f t="shared" si="9"/>
        <v>2.1999999999999992E-2</v>
      </c>
      <c r="EF7" s="42">
        <f t="shared" ref="EF7:EU11" si="10">CO3-BD$4</f>
        <v>2.1999999999999992E-2</v>
      </c>
      <c r="EG7" s="42">
        <f t="shared" si="10"/>
        <v>4.2000000000000023E-2</v>
      </c>
      <c r="EH7" s="42">
        <f t="shared" si="10"/>
        <v>4.2000000000000023E-2</v>
      </c>
      <c r="EI7" s="42">
        <f t="shared" si="10"/>
        <v>4.1999999999999982E-2</v>
      </c>
      <c r="EJ7" s="42">
        <f t="shared" si="10"/>
        <v>3.7000000000000005E-2</v>
      </c>
      <c r="EK7" s="42">
        <f t="shared" si="10"/>
        <v>3.6999999999999977E-2</v>
      </c>
      <c r="EL7" s="42">
        <f t="shared" si="10"/>
        <v>3.7000000000000005E-2</v>
      </c>
      <c r="EM7" s="42">
        <f t="shared" si="10"/>
        <v>3.7000000000000005E-2</v>
      </c>
      <c r="EN7" s="42">
        <f t="shared" si="10"/>
        <v>3.7000000000000005E-2</v>
      </c>
      <c r="EO7" s="42">
        <f t="shared" si="10"/>
        <v>6.9000000000000006E-2</v>
      </c>
      <c r="EP7" s="42">
        <f t="shared" si="10"/>
        <v>6.9000000000000006E-2</v>
      </c>
      <c r="EQ7" s="42">
        <f t="shared" si="10"/>
        <v>2.2999999999999993E-2</v>
      </c>
      <c r="ER7" s="42">
        <f t="shared" si="10"/>
        <v>3.1E-2</v>
      </c>
      <c r="ES7" s="42">
        <f t="shared" si="10"/>
        <v>3.1E-2</v>
      </c>
      <c r="ET7" s="42">
        <f t="shared" si="10"/>
        <v>2.1999999999999992E-2</v>
      </c>
      <c r="EU7" s="42">
        <f t="shared" si="10"/>
        <v>2.1999999999999992E-2</v>
      </c>
      <c r="EV7" s="42">
        <f>DE3-BT$4</f>
        <v>2.1999999999999992E-2</v>
      </c>
      <c r="EY7" s="39" t="s">
        <v>2202</v>
      </c>
      <c r="EZ7" s="42">
        <f>DP7/BY3</f>
        <v>0.1750599520383693</v>
      </c>
      <c r="FA7" s="42">
        <f t="shared" ref="FA7:FP11" si="11">DQ7/BZ3</f>
        <v>0.21282798833819244</v>
      </c>
      <c r="FB7" s="42">
        <f t="shared" si="11"/>
        <v>0.1750599520383693</v>
      </c>
      <c r="FC7" s="42">
        <f t="shared" si="11"/>
        <v>0.19109947643979061</v>
      </c>
      <c r="FD7" s="42">
        <f t="shared" si="11"/>
        <v>0.32735426008968616</v>
      </c>
      <c r="FE7" s="42">
        <f t="shared" si="11"/>
        <v>0.28395061728395055</v>
      </c>
      <c r="FF7" s="42">
        <f t="shared" si="11"/>
        <v>0.32704402515723274</v>
      </c>
      <c r="FG7" s="42">
        <f t="shared" si="11"/>
        <v>0.32704402515723274</v>
      </c>
      <c r="FH7" s="42">
        <f t="shared" si="11"/>
        <v>0.37956204379562042</v>
      </c>
      <c r="FI7" s="42">
        <f t="shared" si="11"/>
        <v>0.22463768115942026</v>
      </c>
      <c r="FJ7" s="42">
        <f t="shared" si="11"/>
        <v>0.22463768115942026</v>
      </c>
      <c r="FK7" s="42">
        <f t="shared" si="11"/>
        <v>0.21359223300970867</v>
      </c>
      <c r="FL7" s="42">
        <f t="shared" si="11"/>
        <v>0.21359223300970867</v>
      </c>
      <c r="FM7" s="42">
        <f t="shared" si="11"/>
        <v>0.22916666666666657</v>
      </c>
      <c r="FN7" s="42">
        <f t="shared" si="11"/>
        <v>0.23655913978494614</v>
      </c>
      <c r="FO7" s="42">
        <f t="shared" si="11"/>
        <v>0.21359223300970867</v>
      </c>
      <c r="FP7" s="42">
        <f t="shared" si="11"/>
        <v>0.21359223300970867</v>
      </c>
      <c r="FQ7" s="42">
        <f t="shared" ref="FQ7:GF11" si="12">EG7/CP3</f>
        <v>0.28571428571428581</v>
      </c>
      <c r="FR7" s="42">
        <f t="shared" si="12"/>
        <v>0.28571428571428581</v>
      </c>
      <c r="FS7" s="42">
        <f t="shared" si="12"/>
        <v>0.19905213270142175</v>
      </c>
      <c r="FT7" s="42">
        <f t="shared" si="12"/>
        <v>0.28244274809160308</v>
      </c>
      <c r="FU7" s="42">
        <f t="shared" si="12"/>
        <v>0.21022727272727262</v>
      </c>
      <c r="FV7" s="42">
        <f t="shared" si="12"/>
        <v>0.27611940298507465</v>
      </c>
      <c r="FW7" s="42">
        <f t="shared" si="12"/>
        <v>0.2868217054263566</v>
      </c>
      <c r="FX7" s="42">
        <f t="shared" si="12"/>
        <v>0.2868217054263566</v>
      </c>
      <c r="FY7" s="42">
        <f t="shared" si="12"/>
        <v>0.32701421800947866</v>
      </c>
      <c r="FZ7" s="42">
        <f t="shared" si="12"/>
        <v>0.36125654450261785</v>
      </c>
      <c r="GA7" s="42">
        <f t="shared" si="12"/>
        <v>0.22772277227722765</v>
      </c>
      <c r="GB7" s="42">
        <f t="shared" si="12"/>
        <v>0.248</v>
      </c>
      <c r="GC7" s="42">
        <f t="shared" si="12"/>
        <v>0.248</v>
      </c>
      <c r="GD7" s="42">
        <f t="shared" si="12"/>
        <v>0.20560747663551396</v>
      </c>
      <c r="GE7" s="42">
        <f t="shared" si="12"/>
        <v>0.20952380952380945</v>
      </c>
      <c r="GF7" s="42">
        <f t="shared" si="12"/>
        <v>0.21153846153846148</v>
      </c>
    </row>
    <row r="8" spans="2:188">
      <c r="B8" s="41">
        <v>6</v>
      </c>
      <c r="C8" s="36" t="s">
        <v>344</v>
      </c>
      <c r="D8" s="14">
        <v>5.5E-2</v>
      </c>
      <c r="E8" s="14">
        <v>5.5E-2</v>
      </c>
      <c r="F8" s="14">
        <v>5.5E-2</v>
      </c>
      <c r="G8" s="14">
        <v>5.5E-2</v>
      </c>
      <c r="H8" s="354" t="s">
        <v>375</v>
      </c>
      <c r="I8" s="14">
        <v>1.2999999999999999E-2</v>
      </c>
      <c r="J8" s="354" t="s">
        <v>375</v>
      </c>
      <c r="K8" s="354" t="s">
        <v>375</v>
      </c>
      <c r="L8" s="14">
        <v>1.9E-2</v>
      </c>
      <c r="M8" s="14">
        <v>3.5999999999999997E-2</v>
      </c>
      <c r="N8" s="14">
        <v>3.5999999999999997E-2</v>
      </c>
      <c r="O8" s="14">
        <v>1.4999999999999999E-2</v>
      </c>
      <c r="P8" s="14">
        <v>1.4999999999999999E-2</v>
      </c>
      <c r="Q8" s="14">
        <v>1.4999999999999999E-2</v>
      </c>
      <c r="R8" s="14">
        <v>1.4999999999999999E-2</v>
      </c>
      <c r="S8" s="354" t="s">
        <v>375</v>
      </c>
      <c r="T8" s="14">
        <v>1.4999999999999999E-2</v>
      </c>
      <c r="U8" s="14">
        <v>1.6E-2</v>
      </c>
      <c r="V8" s="14">
        <v>1.6E-2</v>
      </c>
      <c r="W8" s="14">
        <v>1.6E-2</v>
      </c>
      <c r="X8" s="14">
        <v>0.01</v>
      </c>
      <c r="Y8" s="14">
        <v>0.01</v>
      </c>
      <c r="Z8" s="14">
        <v>0.01</v>
      </c>
      <c r="AA8" s="354" t="s">
        <v>375</v>
      </c>
      <c r="AB8" s="354" t="s">
        <v>375</v>
      </c>
      <c r="AC8" s="397">
        <v>3.9E-2</v>
      </c>
      <c r="AD8" s="397">
        <v>3.9E-2</v>
      </c>
      <c r="AE8" s="354" t="s">
        <v>375</v>
      </c>
      <c r="AF8" s="354" t="s">
        <v>375</v>
      </c>
      <c r="AG8" s="354" t="s">
        <v>375</v>
      </c>
      <c r="AH8" s="354" t="s">
        <v>375</v>
      </c>
      <c r="AI8" s="354" t="s">
        <v>375</v>
      </c>
      <c r="AJ8" s="354" t="s">
        <v>375</v>
      </c>
      <c r="AL8" s="39">
        <v>6</v>
      </c>
      <c r="AM8" s="37" t="s">
        <v>2183</v>
      </c>
      <c r="AN8" s="40">
        <f t="shared" ref="AN8:BT8" si="13">D3+D9+D11</f>
        <v>0.27400000000000002</v>
      </c>
      <c r="AO8" s="40">
        <f t="shared" si="13"/>
        <v>0.2</v>
      </c>
      <c r="AP8" s="40">
        <f t="shared" si="13"/>
        <v>0.27400000000000002</v>
      </c>
      <c r="AQ8" s="40">
        <f t="shared" si="13"/>
        <v>0.23899999999999999</v>
      </c>
      <c r="AR8" s="40">
        <f t="shared" si="13"/>
        <v>8.8999999999999996E-2</v>
      </c>
      <c r="AS8" s="40">
        <f t="shared" si="13"/>
        <v>4.3999999999999997E-2</v>
      </c>
      <c r="AT8" s="40">
        <f t="shared" si="13"/>
        <v>8.5999999999999993E-2</v>
      </c>
      <c r="AU8" s="40">
        <f t="shared" si="13"/>
        <v>8.5999999999999993E-2</v>
      </c>
      <c r="AV8" s="40">
        <f t="shared" si="13"/>
        <v>6.4000000000000001E-2</v>
      </c>
      <c r="AW8" s="40">
        <f t="shared" si="13"/>
        <v>6.7000000000000004E-2</v>
      </c>
      <c r="AX8" s="40">
        <f t="shared" si="13"/>
        <v>6.7000000000000004E-2</v>
      </c>
      <c r="AY8" s="40">
        <f t="shared" si="13"/>
        <v>6.4000000000000001E-2</v>
      </c>
      <c r="AZ8" s="40">
        <f t="shared" si="13"/>
        <v>6.4000000000000001E-2</v>
      </c>
      <c r="BA8" s="40">
        <f t="shared" si="13"/>
        <v>5.7000000000000002E-2</v>
      </c>
      <c r="BB8" s="40">
        <f t="shared" si="13"/>
        <v>5.3999999999999999E-2</v>
      </c>
      <c r="BC8" s="40">
        <f t="shared" si="13"/>
        <v>6.4000000000000001E-2</v>
      </c>
      <c r="BD8" s="40">
        <f t="shared" si="13"/>
        <v>6.4000000000000001E-2</v>
      </c>
      <c r="BE8" s="40">
        <f t="shared" si="13"/>
        <v>8.5999999999999993E-2</v>
      </c>
      <c r="BF8" s="40">
        <f t="shared" si="13"/>
        <v>8.5999999999999993E-2</v>
      </c>
      <c r="BG8" s="40">
        <f t="shared" si="13"/>
        <v>0.15</v>
      </c>
      <c r="BH8" s="40">
        <f t="shared" si="13"/>
        <v>8.1000000000000003E-2</v>
      </c>
      <c r="BI8" s="40">
        <f t="shared" si="13"/>
        <v>0.126</v>
      </c>
      <c r="BJ8" s="40">
        <f t="shared" si="13"/>
        <v>8.4000000000000005E-2</v>
      </c>
      <c r="BK8" s="40">
        <f t="shared" si="13"/>
        <v>8.1000000000000003E-2</v>
      </c>
      <c r="BL8" s="40">
        <f t="shared" si="13"/>
        <v>8.1000000000000003E-2</v>
      </c>
      <c r="BM8" s="40">
        <f t="shared" si="13"/>
        <v>9.9000000000000005E-2</v>
      </c>
      <c r="BN8" s="40">
        <f t="shared" si="13"/>
        <v>7.9000000000000001E-2</v>
      </c>
      <c r="BO8" s="40">
        <f t="shared" si="13"/>
        <v>6.1000000000000006E-2</v>
      </c>
      <c r="BP8" s="40">
        <f t="shared" si="13"/>
        <v>6.8000000000000005E-2</v>
      </c>
      <c r="BQ8" s="40">
        <f t="shared" si="13"/>
        <v>6.8000000000000005E-2</v>
      </c>
      <c r="BR8" s="40">
        <f t="shared" si="13"/>
        <v>6.7000000000000004E-2</v>
      </c>
      <c r="BS8" s="40">
        <f t="shared" si="13"/>
        <v>6.5000000000000002E-2</v>
      </c>
      <c r="BT8" s="40">
        <f t="shared" si="13"/>
        <v>6.4000000000000001E-2</v>
      </c>
      <c r="BU8" s="398"/>
      <c r="BW8" s="39">
        <v>6</v>
      </c>
      <c r="BX8" s="37" t="s">
        <v>353</v>
      </c>
      <c r="BY8" s="40">
        <v>0.34300000000000003</v>
      </c>
      <c r="BZ8" s="40">
        <v>0.28900000000000003</v>
      </c>
      <c r="CA8" s="40">
        <v>0.34300000000000003</v>
      </c>
      <c r="CB8" s="40">
        <v>0.318</v>
      </c>
      <c r="CC8" s="40">
        <v>0.19899999999999998</v>
      </c>
      <c r="CD8" s="40">
        <v>6.8999999999999992E-2</v>
      </c>
      <c r="CE8" s="40">
        <v>0.13600000000000001</v>
      </c>
      <c r="CF8" s="40">
        <v>0.13600000000000001</v>
      </c>
      <c r="CG8" s="40">
        <v>0.12</v>
      </c>
      <c r="CH8" s="40">
        <v>0.12</v>
      </c>
      <c r="CI8" s="40">
        <v>0.12</v>
      </c>
      <c r="CJ8" s="354" t="s">
        <v>375</v>
      </c>
      <c r="CK8" s="40">
        <v>8.5999999999999993E-2</v>
      </c>
      <c r="CL8" s="40">
        <v>0.08</v>
      </c>
      <c r="CM8" s="40">
        <v>7.9000000000000001E-2</v>
      </c>
      <c r="CN8" s="40">
        <v>8.5999999999999993E-2</v>
      </c>
      <c r="CO8" s="40">
        <v>8.5999999999999993E-2</v>
      </c>
      <c r="CP8" s="40">
        <v>0.124</v>
      </c>
      <c r="CQ8" s="40">
        <v>0.124</v>
      </c>
      <c r="CR8" s="40">
        <v>0.17099999999999999</v>
      </c>
      <c r="CS8" s="40">
        <v>0.109</v>
      </c>
      <c r="CT8" s="40">
        <v>0.14200000000000002</v>
      </c>
      <c r="CU8" s="40">
        <v>0.111</v>
      </c>
      <c r="CV8" s="360">
        <v>0.107</v>
      </c>
      <c r="CW8" s="360">
        <v>0.107</v>
      </c>
      <c r="CX8" s="360">
        <v>0.184</v>
      </c>
      <c r="CY8" s="360">
        <v>0.17</v>
      </c>
      <c r="CZ8" s="360">
        <v>8.4000000000000005E-2</v>
      </c>
      <c r="DA8" s="360">
        <v>0.107</v>
      </c>
      <c r="DB8" s="360">
        <v>0.107</v>
      </c>
      <c r="DC8" s="360">
        <v>8.8999999999999996E-2</v>
      </c>
      <c r="DD8" s="360">
        <v>8.6999999999999994E-2</v>
      </c>
      <c r="DE8" s="360">
        <v>8.6999999999999994E-2</v>
      </c>
      <c r="DF8" s="385"/>
      <c r="DG8" s="385"/>
      <c r="DH8" s="385"/>
      <c r="DI8" s="385"/>
      <c r="DJ8" s="385"/>
      <c r="DK8" s="385"/>
      <c r="DM8" s="39">
        <v>2</v>
      </c>
      <c r="DN8" s="39">
        <v>2</v>
      </c>
      <c r="DO8" s="39" t="str">
        <f t="shared" si="1"/>
        <v>処遇加算Ⅰ特定加算Ⅰベア加算なしから新加算Ⅱ</v>
      </c>
      <c r="DP8" s="42">
        <f t="shared" si="9"/>
        <v>5.7999999999999996E-2</v>
      </c>
      <c r="DQ8" s="42">
        <f t="shared" si="9"/>
        <v>5.7999999999999996E-2</v>
      </c>
      <c r="DR8" s="42">
        <f t="shared" si="9"/>
        <v>5.7999999999999996E-2</v>
      </c>
      <c r="DS8" s="42">
        <f t="shared" si="9"/>
        <v>5.7999999999999996E-2</v>
      </c>
      <c r="DT8" s="42" t="e">
        <f t="shared" si="9"/>
        <v>#VALUE!</v>
      </c>
      <c r="DU8" s="42">
        <f t="shared" si="9"/>
        <v>2.1999999999999992E-2</v>
      </c>
      <c r="DV8" s="42" t="e">
        <f t="shared" si="9"/>
        <v>#VALUE!</v>
      </c>
      <c r="DW8" s="42" t="e">
        <f t="shared" si="9"/>
        <v>#VALUE!</v>
      </c>
      <c r="DX8" s="42">
        <f t="shared" si="9"/>
        <v>0.05</v>
      </c>
      <c r="DY8" s="42">
        <f t="shared" si="9"/>
        <v>2.6999999999999996E-2</v>
      </c>
      <c r="DZ8" s="42">
        <f t="shared" si="9"/>
        <v>2.6999999999999996E-2</v>
      </c>
      <c r="EA8" s="42">
        <f t="shared" si="9"/>
        <v>1.999999999999999E-2</v>
      </c>
      <c r="EB8" s="42">
        <f t="shared" si="9"/>
        <v>1.999999999999999E-2</v>
      </c>
      <c r="EC8" s="42">
        <f t="shared" si="9"/>
        <v>1.999999999999999E-2</v>
      </c>
      <c r="ED8" s="42">
        <f t="shared" si="9"/>
        <v>1.999999999999999E-2</v>
      </c>
      <c r="EE8" s="42" t="e">
        <f t="shared" si="9"/>
        <v>#VALUE!</v>
      </c>
      <c r="EF8" s="42">
        <f t="shared" si="10"/>
        <v>1.999999999999999E-2</v>
      </c>
      <c r="EG8" s="42">
        <f t="shared" si="10"/>
        <v>3.9000000000000021E-2</v>
      </c>
      <c r="EH8" s="42">
        <f t="shared" si="10"/>
        <v>3.9000000000000021E-2</v>
      </c>
      <c r="EI8" s="42">
        <f t="shared" si="10"/>
        <v>3.8999999999999979E-2</v>
      </c>
      <c r="EJ8" s="42">
        <f t="shared" si="10"/>
        <v>3.4000000000000002E-2</v>
      </c>
      <c r="EK8" s="42">
        <f t="shared" si="10"/>
        <v>3.3999999999999975E-2</v>
      </c>
      <c r="EL8" s="42">
        <f t="shared" si="10"/>
        <v>3.4000000000000002E-2</v>
      </c>
      <c r="EM8" s="42" t="e">
        <f t="shared" si="10"/>
        <v>#VALUE!</v>
      </c>
      <c r="EN8" s="42" t="e">
        <f t="shared" si="10"/>
        <v>#VALUE!</v>
      </c>
      <c r="EO8" s="42">
        <f t="shared" si="10"/>
        <v>6.5000000000000002E-2</v>
      </c>
      <c r="EP8" s="42">
        <f t="shared" si="10"/>
        <v>6.5000000000000002E-2</v>
      </c>
      <c r="EQ8" s="42" t="e">
        <f t="shared" si="10"/>
        <v>#VALUE!</v>
      </c>
      <c r="ER8" s="42" t="e">
        <f t="shared" si="10"/>
        <v>#VALUE!</v>
      </c>
      <c r="ES8" s="42" t="e">
        <f t="shared" si="10"/>
        <v>#VALUE!</v>
      </c>
      <c r="ET8" s="42" t="e">
        <f t="shared" si="10"/>
        <v>#VALUE!</v>
      </c>
      <c r="EU8" s="42" t="e">
        <f t="shared" si="10"/>
        <v>#VALUE!</v>
      </c>
      <c r="EV8" s="42" t="e">
        <f>DE4-BT$4</f>
        <v>#VALUE!</v>
      </c>
      <c r="EY8" s="39" t="s">
        <v>2203</v>
      </c>
      <c r="EZ8" s="42">
        <f>DP8/BY4</f>
        <v>0.14427860696517411</v>
      </c>
      <c r="FA8" s="42">
        <f t="shared" si="11"/>
        <v>0.17682926829268292</v>
      </c>
      <c r="FB8" s="42">
        <f t="shared" si="11"/>
        <v>0.14427860696517411</v>
      </c>
      <c r="FC8" s="42">
        <f t="shared" si="11"/>
        <v>0.15803814713896458</v>
      </c>
      <c r="FD8" s="354" t="s">
        <v>375</v>
      </c>
      <c r="FE8" s="42">
        <f t="shared" si="11"/>
        <v>0.27499999999999997</v>
      </c>
      <c r="FF8" s="354" t="s">
        <v>375</v>
      </c>
      <c r="FG8" s="354" t="s">
        <v>375</v>
      </c>
      <c r="FH8" s="42">
        <f t="shared" si="11"/>
        <v>0.37037037037037035</v>
      </c>
      <c r="FI8" s="42">
        <f t="shared" si="11"/>
        <v>0.20149253731343281</v>
      </c>
      <c r="FJ8" s="42">
        <f t="shared" si="11"/>
        <v>0.20149253731343281</v>
      </c>
      <c r="FK8" s="42">
        <f t="shared" si="11"/>
        <v>0.19801980198019795</v>
      </c>
      <c r="FL8" s="42">
        <f t="shared" si="11"/>
        <v>0.19801980198019795</v>
      </c>
      <c r="FM8" s="42">
        <f t="shared" si="11"/>
        <v>0.2127659574468084</v>
      </c>
      <c r="FN8" s="42">
        <f t="shared" si="11"/>
        <v>0.21978021978021967</v>
      </c>
      <c r="FO8" s="354" t="s">
        <v>375</v>
      </c>
      <c r="FP8" s="42">
        <f t="shared" si="11"/>
        <v>0.19801980198019795</v>
      </c>
      <c r="FQ8" s="42">
        <f t="shared" si="12"/>
        <v>0.27083333333333343</v>
      </c>
      <c r="FR8" s="42">
        <f t="shared" si="12"/>
        <v>0.27083333333333343</v>
      </c>
      <c r="FS8" s="42">
        <f t="shared" si="12"/>
        <v>0.18749999999999994</v>
      </c>
      <c r="FT8" s="42">
        <f t="shared" si="12"/>
        <v>0.265625</v>
      </c>
      <c r="FU8" s="42">
        <f t="shared" si="12"/>
        <v>0.19653179190751432</v>
      </c>
      <c r="FV8" s="42">
        <f t="shared" si="12"/>
        <v>0.25954198473282442</v>
      </c>
      <c r="FW8" s="354" t="s">
        <v>375</v>
      </c>
      <c r="FX8" s="354" t="s">
        <v>375</v>
      </c>
      <c r="FY8" s="42">
        <f t="shared" si="12"/>
        <v>0.3140096618357488</v>
      </c>
      <c r="FZ8" s="42">
        <f t="shared" si="12"/>
        <v>0.34759358288770054</v>
      </c>
      <c r="GA8" s="354" t="s">
        <v>375</v>
      </c>
      <c r="GB8" s="354" t="s">
        <v>375</v>
      </c>
      <c r="GC8" s="354" t="s">
        <v>375</v>
      </c>
      <c r="GD8" s="354" t="s">
        <v>375</v>
      </c>
      <c r="GE8" s="354" t="s">
        <v>375</v>
      </c>
      <c r="GF8" s="354" t="s">
        <v>375</v>
      </c>
    </row>
    <row r="9" spans="2:188">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7</v>
      </c>
      <c r="AM9" s="37" t="s">
        <v>2184</v>
      </c>
      <c r="AN9" s="14">
        <f t="shared" ref="AN9:BT9" si="14">D4+D7+D10</f>
        <v>0.315</v>
      </c>
      <c r="AO9" s="14">
        <f t="shared" si="14"/>
        <v>0.26100000000000001</v>
      </c>
      <c r="AP9" s="14">
        <f t="shared" si="14"/>
        <v>0.315</v>
      </c>
      <c r="AQ9" s="14">
        <f t="shared" si="14"/>
        <v>0.28999999999999998</v>
      </c>
      <c r="AR9" s="14">
        <f t="shared" si="14"/>
        <v>0.17099999999999999</v>
      </c>
      <c r="AS9" s="14">
        <f t="shared" si="14"/>
        <v>5.6999999999999995E-2</v>
      </c>
      <c r="AT9" s="14">
        <f t="shared" si="14"/>
        <v>0.112</v>
      </c>
      <c r="AU9" s="14">
        <f t="shared" si="14"/>
        <v>0.112</v>
      </c>
      <c r="AV9" s="14">
        <f t="shared" si="14"/>
        <v>9.6000000000000002E-2</v>
      </c>
      <c r="AW9" s="14">
        <f t="shared" si="14"/>
        <v>0.107</v>
      </c>
      <c r="AX9" s="14">
        <f t="shared" si="14"/>
        <v>0.107</v>
      </c>
      <c r="AY9" s="14">
        <f t="shared" si="14"/>
        <v>7.6999999999999999E-2</v>
      </c>
      <c r="AZ9" s="14">
        <f t="shared" si="14"/>
        <v>7.6999999999999999E-2</v>
      </c>
      <c r="BA9" s="14">
        <f t="shared" si="14"/>
        <v>7.1000000000000008E-2</v>
      </c>
      <c r="BB9" s="14">
        <f t="shared" si="14"/>
        <v>7.0000000000000007E-2</v>
      </c>
      <c r="BC9" s="14">
        <f t="shared" si="14"/>
        <v>7.6999999999999999E-2</v>
      </c>
      <c r="BD9" s="14">
        <f t="shared" si="14"/>
        <v>7.6999999999999999E-2</v>
      </c>
      <c r="BE9" s="14">
        <f t="shared" si="14"/>
        <v>0.108</v>
      </c>
      <c r="BF9" s="14">
        <f t="shared" si="14"/>
        <v>0.108</v>
      </c>
      <c r="BG9" s="14">
        <f t="shared" si="14"/>
        <v>0.155</v>
      </c>
      <c r="BH9" s="14">
        <f t="shared" si="14"/>
        <v>9.1999999999999998E-2</v>
      </c>
      <c r="BI9" s="14">
        <f t="shared" si="14"/>
        <v>0.125</v>
      </c>
      <c r="BJ9" s="14">
        <f t="shared" si="14"/>
        <v>9.4E-2</v>
      </c>
      <c r="BK9" s="14">
        <f t="shared" si="14"/>
        <v>0.09</v>
      </c>
      <c r="BL9" s="14">
        <f t="shared" si="14"/>
        <v>0.09</v>
      </c>
      <c r="BM9" s="14">
        <f t="shared" si="14"/>
        <v>0.153</v>
      </c>
      <c r="BN9" s="14">
        <f t="shared" si="14"/>
        <v>0.13900000000000001</v>
      </c>
      <c r="BO9" s="14">
        <f t="shared" si="14"/>
        <v>7.2000000000000008E-2</v>
      </c>
      <c r="BP9" s="14">
        <f t="shared" si="14"/>
        <v>9.4E-2</v>
      </c>
      <c r="BQ9" s="14">
        <f t="shared" si="14"/>
        <v>9.4E-2</v>
      </c>
      <c r="BR9" s="14">
        <f t="shared" si="14"/>
        <v>0.08</v>
      </c>
      <c r="BS9" s="14">
        <f t="shared" si="14"/>
        <v>7.8E-2</v>
      </c>
      <c r="BT9" s="14">
        <f t="shared" si="14"/>
        <v>7.8E-2</v>
      </c>
      <c r="BU9" s="385"/>
      <c r="BW9" s="39">
        <v>7</v>
      </c>
      <c r="BX9" s="37" t="s">
        <v>354</v>
      </c>
      <c r="BY9" s="40">
        <v>0.35700000000000004</v>
      </c>
      <c r="BZ9" s="40">
        <v>0.28300000000000003</v>
      </c>
      <c r="CA9" s="40">
        <v>0.35700000000000004</v>
      </c>
      <c r="CB9" s="40">
        <v>0.32200000000000001</v>
      </c>
      <c r="CC9" s="354" t="s">
        <v>375</v>
      </c>
      <c r="CD9" s="40">
        <v>6.8999999999999992E-2</v>
      </c>
      <c r="CE9" s="354" t="s">
        <v>375</v>
      </c>
      <c r="CF9" s="354" t="s">
        <v>375</v>
      </c>
      <c r="CG9" s="40">
        <v>0.10700000000000001</v>
      </c>
      <c r="CH9" s="40">
        <v>0.11600000000000001</v>
      </c>
      <c r="CI9" s="40">
        <v>0.11600000000000001</v>
      </c>
      <c r="CJ9" s="354" t="s">
        <v>375</v>
      </c>
      <c r="CK9" s="40">
        <v>8.7999999999999995E-2</v>
      </c>
      <c r="CL9" s="40">
        <v>8.1000000000000003E-2</v>
      </c>
      <c r="CM9" s="40">
        <v>7.8E-2</v>
      </c>
      <c r="CN9" s="354" t="s">
        <v>375</v>
      </c>
      <c r="CO9" s="40">
        <v>8.7999999999999995E-2</v>
      </c>
      <c r="CP9" s="40">
        <v>0.11799999999999999</v>
      </c>
      <c r="CQ9" s="40">
        <v>0.11799999999999999</v>
      </c>
      <c r="CR9" s="40">
        <v>0.182</v>
      </c>
      <c r="CS9" s="40">
        <v>0.108</v>
      </c>
      <c r="CT9" s="40">
        <v>0.15300000000000002</v>
      </c>
      <c r="CU9" s="40">
        <v>0.111</v>
      </c>
      <c r="CV9" s="354" t="s">
        <v>375</v>
      </c>
      <c r="CW9" s="354" t="s">
        <v>375</v>
      </c>
      <c r="CX9" s="360">
        <v>0.16900000000000001</v>
      </c>
      <c r="CY9" s="360">
        <v>0.14899999999999999</v>
      </c>
      <c r="CZ9" s="354" t="s">
        <v>375</v>
      </c>
      <c r="DA9" s="354" t="s">
        <v>375</v>
      </c>
      <c r="DB9" s="354" t="s">
        <v>375</v>
      </c>
      <c r="DC9" s="354" t="s">
        <v>375</v>
      </c>
      <c r="DD9" s="354" t="s">
        <v>375</v>
      </c>
      <c r="DE9" s="354" t="s">
        <v>375</v>
      </c>
      <c r="DF9" s="385"/>
      <c r="DG9" s="385"/>
      <c r="DH9" s="385"/>
      <c r="DI9" s="385"/>
      <c r="DJ9" s="385"/>
      <c r="DK9" s="385"/>
      <c r="DM9" s="39">
        <v>2</v>
      </c>
      <c r="DN9" s="39">
        <v>3</v>
      </c>
      <c r="DO9" s="39" t="str">
        <f t="shared" si="1"/>
        <v>処遇加算Ⅰ特定加算Ⅰベア加算なしから新加算Ⅲ</v>
      </c>
      <c r="DP9" s="42">
        <f t="shared" si="9"/>
        <v>3.0000000000000027E-3</v>
      </c>
      <c r="DQ9" s="42">
        <f t="shared" si="9"/>
        <v>3.0000000000000027E-3</v>
      </c>
      <c r="DR9" s="42">
        <f t="shared" si="9"/>
        <v>3.0000000000000027E-3</v>
      </c>
      <c r="DS9" s="42">
        <f t="shared" si="9"/>
        <v>3.0000000000000027E-3</v>
      </c>
      <c r="DT9" s="42">
        <f t="shared" si="9"/>
        <v>1.2000000000000011E-2</v>
      </c>
      <c r="DU9" s="42">
        <f t="shared" si="9"/>
        <v>8.9999999999999941E-3</v>
      </c>
      <c r="DV9" s="42">
        <f t="shared" si="9"/>
        <v>3.0999999999999986E-2</v>
      </c>
      <c r="DW9" s="42">
        <f t="shared" si="9"/>
        <v>3.0999999999999986E-2</v>
      </c>
      <c r="DX9" s="42">
        <f t="shared" si="9"/>
        <v>3.0999999999999986E-2</v>
      </c>
      <c r="DY9" s="42">
        <f t="shared" si="9"/>
        <v>-9.000000000000008E-3</v>
      </c>
      <c r="DZ9" s="42">
        <f t="shared" si="9"/>
        <v>-9.000000000000008E-3</v>
      </c>
      <c r="EA9" s="42">
        <f t="shared" si="9"/>
        <v>4.9999999999999906E-3</v>
      </c>
      <c r="EB9" s="42">
        <f t="shared" si="9"/>
        <v>4.9999999999999906E-3</v>
      </c>
      <c r="EC9" s="42">
        <f t="shared" si="9"/>
        <v>4.9999999999999906E-3</v>
      </c>
      <c r="ED9" s="42">
        <f t="shared" si="9"/>
        <v>4.9999999999999906E-3</v>
      </c>
      <c r="EE9" s="42">
        <f t="shared" si="9"/>
        <v>4.9999999999999906E-3</v>
      </c>
      <c r="EF9" s="42">
        <f t="shared" si="10"/>
        <v>4.9999999999999906E-3</v>
      </c>
      <c r="EG9" s="42">
        <f t="shared" si="10"/>
        <v>2.3000000000000007E-2</v>
      </c>
      <c r="EH9" s="42">
        <f t="shared" si="10"/>
        <v>2.3000000000000007E-2</v>
      </c>
      <c r="EI9" s="42">
        <f t="shared" si="10"/>
        <v>2.300000000000002E-2</v>
      </c>
      <c r="EJ9" s="42">
        <f t="shared" si="10"/>
        <v>2.4000000000000007E-2</v>
      </c>
      <c r="EK9" s="42">
        <f t="shared" si="10"/>
        <v>2.3999999999999966E-2</v>
      </c>
      <c r="EL9" s="42">
        <f t="shared" si="10"/>
        <v>2.4000000000000007E-2</v>
      </c>
      <c r="EM9" s="42">
        <f t="shared" si="10"/>
        <v>2.6000000000000009E-2</v>
      </c>
      <c r="EN9" s="42">
        <f t="shared" si="10"/>
        <v>2.6000000000000009E-2</v>
      </c>
      <c r="EO9" s="42">
        <f t="shared" si="10"/>
        <v>2.5999999999999995E-2</v>
      </c>
      <c r="EP9" s="42">
        <f t="shared" si="10"/>
        <v>2.5999999999999995E-2</v>
      </c>
      <c r="EQ9" s="42">
        <f t="shared" si="10"/>
        <v>5.9999999999999915E-3</v>
      </c>
      <c r="ER9" s="42">
        <f t="shared" si="10"/>
        <v>5.0000000000000044E-3</v>
      </c>
      <c r="ES9" s="42">
        <f t="shared" si="10"/>
        <v>5.0000000000000044E-3</v>
      </c>
      <c r="ET9" s="42">
        <f t="shared" si="10"/>
        <v>3.9999999999999897E-3</v>
      </c>
      <c r="EU9" s="42">
        <f t="shared" si="10"/>
        <v>3.9999999999999897E-3</v>
      </c>
      <c r="EV9" s="42">
        <f>DE5-BT$4</f>
        <v>3.9999999999999897E-3</v>
      </c>
      <c r="EY9" s="39" t="s">
        <v>2204</v>
      </c>
      <c r="EZ9" s="42">
        <f>DP9/BY5</f>
        <v>8.6455331412103823E-3</v>
      </c>
      <c r="FA9" s="42">
        <f t="shared" si="11"/>
        <v>1.0989010989010999E-2</v>
      </c>
      <c r="FB9" s="42">
        <f t="shared" si="11"/>
        <v>8.6455331412103823E-3</v>
      </c>
      <c r="FC9" s="42">
        <f t="shared" si="11"/>
        <v>9.6153846153846246E-3</v>
      </c>
      <c r="FD9" s="42">
        <f t="shared" si="11"/>
        <v>7.4074074074074139E-2</v>
      </c>
      <c r="FE9" s="42">
        <f t="shared" si="11"/>
        <v>0.13432835820895517</v>
      </c>
      <c r="FF9" s="42">
        <f t="shared" si="11"/>
        <v>0.2246376811594202</v>
      </c>
      <c r="FG9" s="42">
        <f t="shared" si="11"/>
        <v>0.2246376811594202</v>
      </c>
      <c r="FH9" s="42">
        <f t="shared" si="11"/>
        <v>0.26724137931034475</v>
      </c>
      <c r="FI9" s="42">
        <f t="shared" si="11"/>
        <v>-9.1836734693877625E-2</v>
      </c>
      <c r="FJ9" s="42">
        <f t="shared" si="11"/>
        <v>-9.1836734693877625E-2</v>
      </c>
      <c r="FK9" s="42">
        <f t="shared" si="11"/>
        <v>5.8139534883720825E-2</v>
      </c>
      <c r="FL9" s="42">
        <f t="shared" si="11"/>
        <v>5.8139534883720825E-2</v>
      </c>
      <c r="FM9" s="42">
        <f t="shared" si="11"/>
        <v>6.3291139240506208E-2</v>
      </c>
      <c r="FN9" s="42">
        <f t="shared" si="11"/>
        <v>6.5789473684210398E-2</v>
      </c>
      <c r="FO9" s="42">
        <f t="shared" si="11"/>
        <v>5.8139534883720825E-2</v>
      </c>
      <c r="FP9" s="42">
        <f t="shared" si="11"/>
        <v>5.8139534883720825E-2</v>
      </c>
      <c r="FQ9" s="42">
        <f t="shared" si="12"/>
        <v>0.17968750000000006</v>
      </c>
      <c r="FR9" s="42">
        <f t="shared" si="12"/>
        <v>0.17968750000000006</v>
      </c>
      <c r="FS9" s="42">
        <f t="shared" si="12"/>
        <v>0.11979166666666677</v>
      </c>
      <c r="FT9" s="42">
        <f t="shared" si="12"/>
        <v>0.20338983050847462</v>
      </c>
      <c r="FU9" s="42">
        <f t="shared" si="12"/>
        <v>0.1472392638036808</v>
      </c>
      <c r="FV9" s="42">
        <f t="shared" si="12"/>
        <v>0.19834710743801656</v>
      </c>
      <c r="FW9" s="42">
        <f t="shared" si="12"/>
        <v>0.22033898305084751</v>
      </c>
      <c r="FX9" s="42">
        <f t="shared" si="12"/>
        <v>0.22033898305084751</v>
      </c>
      <c r="FY9" s="42">
        <f t="shared" si="12"/>
        <v>0.15476190476190471</v>
      </c>
      <c r="FZ9" s="42">
        <f t="shared" si="12"/>
        <v>0.17567567567567566</v>
      </c>
      <c r="GA9" s="42">
        <f t="shared" si="12"/>
        <v>7.1428571428571327E-2</v>
      </c>
      <c r="GB9" s="42">
        <f t="shared" si="12"/>
        <v>5.0505050505050546E-2</v>
      </c>
      <c r="GC9" s="42">
        <f t="shared" si="12"/>
        <v>5.0505050505050546E-2</v>
      </c>
      <c r="GD9" s="42">
        <f t="shared" si="12"/>
        <v>4.4943820224718989E-2</v>
      </c>
      <c r="GE9" s="42">
        <f t="shared" si="12"/>
        <v>4.5977011494252755E-2</v>
      </c>
      <c r="GF9" s="42">
        <f t="shared" si="12"/>
        <v>4.6511627906976626E-2</v>
      </c>
    </row>
    <row r="10" spans="2:188">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97">
        <v>0.02</v>
      </c>
      <c r="AB10" s="397">
        <v>0.02</v>
      </c>
      <c r="AC10" s="397">
        <v>3.7999999999999999E-2</v>
      </c>
      <c r="AD10" s="397">
        <v>3.7999999999999999E-2</v>
      </c>
      <c r="AE10" s="397">
        <v>1.0999999999999999E-2</v>
      </c>
      <c r="AF10" s="397">
        <v>1.7999999999999999E-2</v>
      </c>
      <c r="AG10" s="397">
        <v>1.7999999999999999E-2</v>
      </c>
      <c r="AH10" s="397">
        <v>1.2999999999999999E-2</v>
      </c>
      <c r="AI10" s="397">
        <v>1.2999999999999999E-2</v>
      </c>
      <c r="AJ10" s="397">
        <v>1.2999999999999999E-2</v>
      </c>
      <c r="AL10" s="39">
        <v>8</v>
      </c>
      <c r="AM10" s="37" t="s">
        <v>2185</v>
      </c>
      <c r="AN10" s="14">
        <f t="shared" ref="AN10:BT10" si="15">D4+D7+D11</f>
        <v>0.27</v>
      </c>
      <c r="AO10" s="14">
        <f t="shared" si="15"/>
        <v>0.216</v>
      </c>
      <c r="AP10" s="14">
        <f t="shared" si="15"/>
        <v>0.27</v>
      </c>
      <c r="AQ10" s="14">
        <f t="shared" si="15"/>
        <v>0.245</v>
      </c>
      <c r="AR10" s="14">
        <f t="shared" si="15"/>
        <v>0.126</v>
      </c>
      <c r="AS10" s="14">
        <f t="shared" si="15"/>
        <v>4.5999999999999999E-2</v>
      </c>
      <c r="AT10" s="14">
        <f t="shared" si="15"/>
        <v>8.4000000000000005E-2</v>
      </c>
      <c r="AU10" s="14">
        <f t="shared" si="15"/>
        <v>8.4000000000000005E-2</v>
      </c>
      <c r="AV10" s="14">
        <f t="shared" si="15"/>
        <v>6.8000000000000005E-2</v>
      </c>
      <c r="AW10" s="14">
        <f t="shared" si="15"/>
        <v>8.8999999999999996E-2</v>
      </c>
      <c r="AX10" s="14">
        <f t="shared" si="15"/>
        <v>8.8999999999999996E-2</v>
      </c>
      <c r="AY10" s="14">
        <f t="shared" si="15"/>
        <v>6.4000000000000001E-2</v>
      </c>
      <c r="AZ10" s="14">
        <f t="shared" si="15"/>
        <v>6.4000000000000001E-2</v>
      </c>
      <c r="BA10" s="14">
        <f t="shared" si="15"/>
        <v>5.8000000000000003E-2</v>
      </c>
      <c r="BB10" s="14">
        <f t="shared" si="15"/>
        <v>5.7000000000000002E-2</v>
      </c>
      <c r="BC10" s="14">
        <f t="shared" si="15"/>
        <v>6.4000000000000001E-2</v>
      </c>
      <c r="BD10" s="14">
        <f t="shared" si="15"/>
        <v>6.4000000000000001E-2</v>
      </c>
      <c r="BE10" s="14">
        <f t="shared" si="15"/>
        <v>8.2000000000000003E-2</v>
      </c>
      <c r="BF10" s="14">
        <f t="shared" si="15"/>
        <v>8.2000000000000003E-2</v>
      </c>
      <c r="BG10" s="14">
        <f t="shared" si="15"/>
        <v>0.129</v>
      </c>
      <c r="BH10" s="14">
        <f t="shared" si="15"/>
        <v>7.1999999999999995E-2</v>
      </c>
      <c r="BI10" s="14">
        <f t="shared" si="15"/>
        <v>0.105</v>
      </c>
      <c r="BJ10" s="14">
        <f t="shared" si="15"/>
        <v>7.3999999999999996E-2</v>
      </c>
      <c r="BK10" s="14">
        <f t="shared" si="15"/>
        <v>6.9999999999999993E-2</v>
      </c>
      <c r="BL10" s="14">
        <f t="shared" si="15"/>
        <v>6.9999999999999993E-2</v>
      </c>
      <c r="BM10" s="14">
        <f t="shared" si="15"/>
        <v>0.11499999999999999</v>
      </c>
      <c r="BN10" s="14">
        <f t="shared" si="15"/>
        <v>0.10100000000000001</v>
      </c>
      <c r="BO10" s="14">
        <f t="shared" si="15"/>
        <v>6.1000000000000006E-2</v>
      </c>
      <c r="BP10" s="14">
        <f t="shared" si="15"/>
        <v>7.5999999999999998E-2</v>
      </c>
      <c r="BQ10" s="14">
        <f t="shared" si="15"/>
        <v>7.5999999999999998E-2</v>
      </c>
      <c r="BR10" s="14">
        <f t="shared" si="15"/>
        <v>6.7000000000000004E-2</v>
      </c>
      <c r="BS10" s="14">
        <f t="shared" si="15"/>
        <v>6.5000000000000002E-2</v>
      </c>
      <c r="BT10" s="14">
        <f t="shared" si="15"/>
        <v>6.5000000000000002E-2</v>
      </c>
      <c r="BU10" s="385"/>
      <c r="BW10" s="39">
        <v>8</v>
      </c>
      <c r="BX10" s="37" t="s">
        <v>355</v>
      </c>
      <c r="BY10" s="40">
        <v>0.32800000000000001</v>
      </c>
      <c r="BZ10" s="40">
        <v>0.27400000000000002</v>
      </c>
      <c r="CA10" s="40">
        <v>0.32800000000000001</v>
      </c>
      <c r="CB10" s="40">
        <v>0.30299999999999999</v>
      </c>
      <c r="CC10" s="354" t="s">
        <v>375</v>
      </c>
      <c r="CD10" s="40">
        <v>6.7999999999999991E-2</v>
      </c>
      <c r="CE10" s="354" t="s">
        <v>375</v>
      </c>
      <c r="CF10" s="354" t="s">
        <v>375</v>
      </c>
      <c r="CG10" s="40">
        <v>0.11799999999999999</v>
      </c>
      <c r="CH10" s="40">
        <v>0.11599999999999999</v>
      </c>
      <c r="CI10" s="40">
        <v>0.11599999999999999</v>
      </c>
      <c r="CJ10" s="354" t="s">
        <v>375</v>
      </c>
      <c r="CK10" s="40">
        <v>8.3999999999999991E-2</v>
      </c>
      <c r="CL10" s="40">
        <v>7.8E-2</v>
      </c>
      <c r="CM10" s="40">
        <v>7.6999999999999999E-2</v>
      </c>
      <c r="CN10" s="354" t="s">
        <v>375</v>
      </c>
      <c r="CO10" s="40">
        <v>8.3999999999999991E-2</v>
      </c>
      <c r="CP10" s="40">
        <v>0.121</v>
      </c>
      <c r="CQ10" s="40">
        <v>0.121</v>
      </c>
      <c r="CR10" s="40">
        <v>0.16799999999999998</v>
      </c>
      <c r="CS10" s="40">
        <v>0.106</v>
      </c>
      <c r="CT10" s="40">
        <v>0.13900000000000001</v>
      </c>
      <c r="CU10" s="40">
        <v>0.108</v>
      </c>
      <c r="CV10" s="354" t="s">
        <v>375</v>
      </c>
      <c r="CW10" s="354" t="s">
        <v>375</v>
      </c>
      <c r="CX10" s="360">
        <v>0.18</v>
      </c>
      <c r="CY10" s="360">
        <v>0.16600000000000001</v>
      </c>
      <c r="CZ10" s="354" t="s">
        <v>375</v>
      </c>
      <c r="DA10" s="354" t="s">
        <v>375</v>
      </c>
      <c r="DB10" s="354" t="s">
        <v>375</v>
      </c>
      <c r="DC10" s="354" t="s">
        <v>375</v>
      </c>
      <c r="DD10" s="354" t="s">
        <v>375</v>
      </c>
      <c r="DE10" s="354" t="s">
        <v>375</v>
      </c>
      <c r="DF10" s="385"/>
      <c r="DG10" s="385"/>
      <c r="DH10" s="385"/>
      <c r="DI10" s="385"/>
      <c r="DJ10" s="385"/>
      <c r="DK10" s="385"/>
      <c r="DM10" s="39">
        <v>2</v>
      </c>
      <c r="DN10" s="39">
        <v>4</v>
      </c>
      <c r="DO10" s="39" t="str">
        <f t="shared" si="1"/>
        <v>処遇加算Ⅰ特定加算Ⅰベア加算なしから新加算Ⅳ</v>
      </c>
      <c r="DP10" s="42">
        <f t="shared" si="9"/>
        <v>-7.1000000000000008E-2</v>
      </c>
      <c r="DQ10" s="42">
        <f t="shared" si="9"/>
        <v>-5.1000000000000018E-2</v>
      </c>
      <c r="DR10" s="42">
        <f t="shared" si="9"/>
        <v>-7.1000000000000008E-2</v>
      </c>
      <c r="DS10" s="42">
        <f t="shared" si="9"/>
        <v>-6.1000000000000026E-2</v>
      </c>
      <c r="DT10" s="42">
        <f t="shared" si="9"/>
        <v>-1.1999999999999983E-2</v>
      </c>
      <c r="DU10" s="42">
        <f t="shared" si="9"/>
        <v>-3.0000000000000027E-3</v>
      </c>
      <c r="DV10" s="42">
        <f t="shared" si="9"/>
        <v>7.9999999999999932E-3</v>
      </c>
      <c r="DW10" s="42">
        <f t="shared" si="9"/>
        <v>7.9999999999999932E-3</v>
      </c>
      <c r="DX10" s="42">
        <f t="shared" si="9"/>
        <v>1.3999999999999999E-2</v>
      </c>
      <c r="DY10" s="42">
        <f t="shared" si="9"/>
        <v>-2.700000000000001E-2</v>
      </c>
      <c r="DZ10" s="42">
        <f t="shared" si="9"/>
        <v>-2.700000000000001E-2</v>
      </c>
      <c r="EA10" s="42">
        <f t="shared" si="9"/>
        <v>-1.2000000000000011E-2</v>
      </c>
      <c r="EB10" s="42">
        <f t="shared" si="9"/>
        <v>-1.2000000000000011E-2</v>
      </c>
      <c r="EC10" s="42">
        <f t="shared" si="9"/>
        <v>-1.100000000000001E-2</v>
      </c>
      <c r="ED10" s="42">
        <f t="shared" si="9"/>
        <v>-9.000000000000008E-3</v>
      </c>
      <c r="EE10" s="42">
        <f t="shared" si="9"/>
        <v>-1.2000000000000011E-2</v>
      </c>
      <c r="EF10" s="42">
        <f t="shared" si="10"/>
        <v>-1.2000000000000011E-2</v>
      </c>
      <c r="EG10" s="42">
        <f t="shared" si="10"/>
        <v>0</v>
      </c>
      <c r="EH10" s="42">
        <f t="shared" si="10"/>
        <v>0</v>
      </c>
      <c r="EI10" s="42">
        <f t="shared" si="10"/>
        <v>-1.699999999999996E-2</v>
      </c>
      <c r="EJ10" s="42">
        <f t="shared" si="10"/>
        <v>2.0000000000000018E-3</v>
      </c>
      <c r="EK10" s="42">
        <f t="shared" si="10"/>
        <v>-1.0000000000000009E-2</v>
      </c>
      <c r="EL10" s="42">
        <f t="shared" si="10"/>
        <v>1.0000000000000009E-3</v>
      </c>
      <c r="EM10" s="42">
        <f t="shared" si="10"/>
        <v>4.0000000000000036E-3</v>
      </c>
      <c r="EN10" s="42">
        <f t="shared" si="10"/>
        <v>4.0000000000000036E-3</v>
      </c>
      <c r="EO10" s="42">
        <f t="shared" si="10"/>
        <v>-1.0000000000000286E-3</v>
      </c>
      <c r="EP10" s="42">
        <f t="shared" si="10"/>
        <v>5.0000000000000044E-3</v>
      </c>
      <c r="EQ10" s="42">
        <f t="shared" si="10"/>
        <v>-1.100000000000001E-2</v>
      </c>
      <c r="ER10" s="42">
        <f t="shared" si="10"/>
        <v>-1.2999999999999998E-2</v>
      </c>
      <c r="ES10" s="42">
        <f t="shared" si="10"/>
        <v>-1.2999999999999998E-2</v>
      </c>
      <c r="ET10" s="42">
        <f t="shared" si="10"/>
        <v>-1.4000000000000012E-2</v>
      </c>
      <c r="EU10" s="42">
        <f t="shared" si="10"/>
        <v>-1.4000000000000012E-2</v>
      </c>
      <c r="EV10" s="42">
        <f>DE6-BT$4</f>
        <v>-1.3000000000000012E-2</v>
      </c>
      <c r="EY10" s="39" t="s">
        <v>2205</v>
      </c>
      <c r="EZ10" s="42">
        <f>DP10/BY6</f>
        <v>-0.26007326007326009</v>
      </c>
      <c r="FA10" s="42">
        <f t="shared" si="11"/>
        <v>-0.23287671232876719</v>
      </c>
      <c r="FB10" s="42">
        <f t="shared" si="11"/>
        <v>-0.26007326007326009</v>
      </c>
      <c r="FC10" s="42">
        <f t="shared" si="11"/>
        <v>-0.24596774193548401</v>
      </c>
      <c r="FD10" s="42">
        <f t="shared" si="11"/>
        <v>-8.6956521739130307E-2</v>
      </c>
      <c r="FE10" s="42">
        <f t="shared" si="11"/>
        <v>-5.4545454545454598E-2</v>
      </c>
      <c r="FF10" s="42">
        <f t="shared" si="11"/>
        <v>6.9565217391304293E-2</v>
      </c>
      <c r="FG10" s="42">
        <f t="shared" si="11"/>
        <v>6.9565217391304293E-2</v>
      </c>
      <c r="FH10" s="42">
        <f t="shared" si="11"/>
        <v>0.14141414141414138</v>
      </c>
      <c r="FI10" s="42">
        <f t="shared" si="11"/>
        <v>-0.33750000000000013</v>
      </c>
      <c r="FJ10" s="42">
        <f t="shared" si="11"/>
        <v>-0.33750000000000013</v>
      </c>
      <c r="FK10" s="42">
        <f t="shared" si="11"/>
        <v>-0.17391304347826103</v>
      </c>
      <c r="FL10" s="42">
        <f t="shared" si="11"/>
        <v>-0.17391304347826103</v>
      </c>
      <c r="FM10" s="42">
        <f t="shared" si="11"/>
        <v>-0.17460317460317476</v>
      </c>
      <c r="FN10" s="42">
        <f t="shared" si="11"/>
        <v>-0.14516129032258077</v>
      </c>
      <c r="FO10" s="42">
        <f t="shared" si="11"/>
        <v>-0.17391304347826103</v>
      </c>
      <c r="FP10" s="42">
        <f t="shared" si="11"/>
        <v>-0.17391304347826103</v>
      </c>
      <c r="FQ10" s="42">
        <f t="shared" si="12"/>
        <v>0</v>
      </c>
      <c r="FR10" s="42">
        <f t="shared" si="12"/>
        <v>0</v>
      </c>
      <c r="FS10" s="42">
        <f t="shared" si="12"/>
        <v>-0.11184210526315762</v>
      </c>
      <c r="FT10" s="42">
        <f t="shared" si="12"/>
        <v>2.0833333333333353E-2</v>
      </c>
      <c r="FU10" s="42">
        <f t="shared" si="12"/>
        <v>-7.7519379844961309E-2</v>
      </c>
      <c r="FV10" s="42">
        <f t="shared" si="12"/>
        <v>1.0204081632653069E-2</v>
      </c>
      <c r="FW10" s="42">
        <f t="shared" si="12"/>
        <v>4.1666666666666706E-2</v>
      </c>
      <c r="FX10" s="42">
        <f t="shared" si="12"/>
        <v>4.1666666666666706E-2</v>
      </c>
      <c r="FY10" s="42">
        <f t="shared" si="12"/>
        <v>-7.0921985815604873E-3</v>
      </c>
      <c r="FZ10" s="42">
        <f t="shared" si="12"/>
        <v>3.9370078740157514E-2</v>
      </c>
      <c r="GA10" s="42">
        <f t="shared" si="12"/>
        <v>-0.16417910447761208</v>
      </c>
      <c r="GB10" s="42">
        <f t="shared" si="12"/>
        <v>-0.16049382716049379</v>
      </c>
      <c r="GC10" s="42">
        <f t="shared" si="12"/>
        <v>-0.16049382716049379</v>
      </c>
      <c r="GD10" s="42">
        <f t="shared" si="12"/>
        <v>-0.19718309859154948</v>
      </c>
      <c r="GE10" s="42">
        <f t="shared" si="12"/>
        <v>-0.20289855072463789</v>
      </c>
      <c r="GF10" s="42">
        <f t="shared" si="12"/>
        <v>-0.18840579710144947</v>
      </c>
    </row>
    <row r="11" spans="2:188">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9</v>
      </c>
      <c r="AM11" s="37" t="s">
        <v>2186</v>
      </c>
      <c r="AN11" s="14">
        <f t="shared" ref="AN11:BT11" si="16">D4+D8+D10</f>
        <v>0.3</v>
      </c>
      <c r="AO11" s="14">
        <f t="shared" si="16"/>
        <v>0.246</v>
      </c>
      <c r="AP11" s="14">
        <f t="shared" si="16"/>
        <v>0.3</v>
      </c>
      <c r="AQ11" s="14">
        <f t="shared" si="16"/>
        <v>0.27499999999999997</v>
      </c>
      <c r="AR11" s="14" t="e">
        <f t="shared" si="16"/>
        <v>#VALUE!</v>
      </c>
      <c r="AS11" s="14">
        <f t="shared" si="16"/>
        <v>5.5999999999999994E-2</v>
      </c>
      <c r="AT11" s="14" t="e">
        <f t="shared" si="16"/>
        <v>#VALUE!</v>
      </c>
      <c r="AU11" s="14" t="e">
        <f t="shared" si="16"/>
        <v>#VALUE!</v>
      </c>
      <c r="AV11" s="14">
        <f t="shared" si="16"/>
        <v>9.4E-2</v>
      </c>
      <c r="AW11" s="14">
        <f t="shared" si="16"/>
        <v>0.10299999999999999</v>
      </c>
      <c r="AX11" s="14">
        <f t="shared" si="16"/>
        <v>0.10299999999999999</v>
      </c>
      <c r="AY11" s="14">
        <f t="shared" si="16"/>
        <v>7.4999999999999997E-2</v>
      </c>
      <c r="AZ11" s="14">
        <f t="shared" si="16"/>
        <v>7.4999999999999997E-2</v>
      </c>
      <c r="BA11" s="14">
        <f t="shared" si="16"/>
        <v>6.9000000000000006E-2</v>
      </c>
      <c r="BB11" s="14">
        <f t="shared" si="16"/>
        <v>6.8000000000000005E-2</v>
      </c>
      <c r="BC11" s="14" t="e">
        <f t="shared" si="16"/>
        <v>#VALUE!</v>
      </c>
      <c r="BD11" s="14">
        <f t="shared" si="16"/>
        <v>7.4999999999999997E-2</v>
      </c>
      <c r="BE11" s="14">
        <f t="shared" si="16"/>
        <v>0.105</v>
      </c>
      <c r="BF11" s="14">
        <f t="shared" si="16"/>
        <v>0.105</v>
      </c>
      <c r="BG11" s="14">
        <f t="shared" si="16"/>
        <v>0.152</v>
      </c>
      <c r="BH11" s="14">
        <f t="shared" si="16"/>
        <v>8.8999999999999996E-2</v>
      </c>
      <c r="BI11" s="14">
        <f t="shared" si="16"/>
        <v>0.122</v>
      </c>
      <c r="BJ11" s="14">
        <f t="shared" si="16"/>
        <v>9.0999999999999998E-2</v>
      </c>
      <c r="BK11" s="14" t="e">
        <f t="shared" si="16"/>
        <v>#VALUE!</v>
      </c>
      <c r="BL11" s="14" t="e">
        <f t="shared" si="16"/>
        <v>#VALUE!</v>
      </c>
      <c r="BM11" s="14">
        <f t="shared" si="16"/>
        <v>0.14899999999999999</v>
      </c>
      <c r="BN11" s="14">
        <f t="shared" si="16"/>
        <v>0.13500000000000001</v>
      </c>
      <c r="BO11" s="14" t="e">
        <f t="shared" si="16"/>
        <v>#VALUE!</v>
      </c>
      <c r="BP11" s="14" t="e">
        <f t="shared" si="16"/>
        <v>#VALUE!</v>
      </c>
      <c r="BQ11" s="14" t="e">
        <f t="shared" si="16"/>
        <v>#VALUE!</v>
      </c>
      <c r="BR11" s="14" t="e">
        <f t="shared" si="16"/>
        <v>#VALUE!</v>
      </c>
      <c r="BS11" s="14" t="e">
        <f t="shared" si="16"/>
        <v>#VALUE!</v>
      </c>
      <c r="BT11" s="14" t="e">
        <f t="shared" si="16"/>
        <v>#VALUE!</v>
      </c>
      <c r="BU11" s="385"/>
      <c r="BW11" s="39">
        <v>9</v>
      </c>
      <c r="BX11" s="37" t="s">
        <v>356</v>
      </c>
      <c r="BY11" s="40">
        <v>0.29800000000000004</v>
      </c>
      <c r="BZ11" s="40">
        <v>0.24399999999999999</v>
      </c>
      <c r="CA11" s="40">
        <v>0.29800000000000004</v>
      </c>
      <c r="CB11" s="40">
        <v>0.27300000000000002</v>
      </c>
      <c r="CC11" s="40">
        <v>0.154</v>
      </c>
      <c r="CD11" s="40">
        <v>5.7999999999999996E-2</v>
      </c>
      <c r="CE11" s="40">
        <v>0.10800000000000001</v>
      </c>
      <c r="CF11" s="40">
        <v>0.10800000000000001</v>
      </c>
      <c r="CG11" s="40">
        <v>9.1999999999999998E-2</v>
      </c>
      <c r="CH11" s="40">
        <v>0.10199999999999999</v>
      </c>
      <c r="CI11" s="40">
        <v>0.10199999999999999</v>
      </c>
      <c r="CJ11" s="354" t="s">
        <v>375</v>
      </c>
      <c r="CK11" s="40">
        <v>7.2999999999999995E-2</v>
      </c>
      <c r="CL11" s="40">
        <v>6.7000000000000004E-2</v>
      </c>
      <c r="CM11" s="40">
        <v>6.6000000000000003E-2</v>
      </c>
      <c r="CN11" s="40">
        <v>7.2999999999999995E-2</v>
      </c>
      <c r="CO11" s="40">
        <v>7.2999999999999995E-2</v>
      </c>
      <c r="CP11" s="40">
        <v>9.8000000000000004E-2</v>
      </c>
      <c r="CQ11" s="40">
        <v>9.8000000000000004E-2</v>
      </c>
      <c r="CR11" s="40">
        <v>0.14500000000000002</v>
      </c>
      <c r="CS11" s="40">
        <v>8.8999999999999996E-2</v>
      </c>
      <c r="CT11" s="40">
        <v>0.122</v>
      </c>
      <c r="CU11" s="40">
        <v>9.0999999999999998E-2</v>
      </c>
      <c r="CV11" s="360">
        <v>8.6999999999999994E-2</v>
      </c>
      <c r="CW11" s="360">
        <v>8.6999999999999994E-2</v>
      </c>
      <c r="CX11" s="360">
        <v>0.14599999999999999</v>
      </c>
      <c r="CY11" s="360">
        <v>0.13200000000000001</v>
      </c>
      <c r="CZ11" s="360">
        <v>7.3000000000000009E-2</v>
      </c>
      <c r="DA11" s="360">
        <v>8.8999999999999996E-2</v>
      </c>
      <c r="DB11" s="360">
        <v>8.8999999999999996E-2</v>
      </c>
      <c r="DC11" s="360">
        <v>7.5999999999999998E-2</v>
      </c>
      <c r="DD11" s="360">
        <v>7.3999999999999996E-2</v>
      </c>
      <c r="DE11" s="360">
        <v>7.3999999999999996E-2</v>
      </c>
      <c r="DF11" s="385"/>
      <c r="DG11" s="385"/>
      <c r="DH11" s="385"/>
      <c r="DI11" s="385"/>
      <c r="DJ11" s="385"/>
      <c r="DK11" s="385"/>
      <c r="DM11" s="39">
        <v>2</v>
      </c>
      <c r="DN11" s="39">
        <v>5</v>
      </c>
      <c r="DO11" s="39" t="str">
        <f t="shared" si="1"/>
        <v>処遇加算Ⅰ特定加算Ⅰベア加算なしから新加算Ⅴ（１）</v>
      </c>
      <c r="DP11" s="42">
        <f t="shared" si="9"/>
        <v>2.8000000000000025E-2</v>
      </c>
      <c r="DQ11" s="42">
        <f t="shared" si="9"/>
        <v>2.8000000000000025E-2</v>
      </c>
      <c r="DR11" s="42">
        <f t="shared" si="9"/>
        <v>2.8000000000000025E-2</v>
      </c>
      <c r="DS11" s="42">
        <f t="shared" si="9"/>
        <v>2.8000000000000025E-2</v>
      </c>
      <c r="DT11" s="42">
        <f t="shared" si="9"/>
        <v>2.7999999999999997E-2</v>
      </c>
      <c r="DU11" s="42">
        <f t="shared" si="9"/>
        <v>1.1999999999999997E-2</v>
      </c>
      <c r="DV11" s="42">
        <f t="shared" si="9"/>
        <v>2.4000000000000007E-2</v>
      </c>
      <c r="DW11" s="42">
        <f t="shared" si="9"/>
        <v>2.4000000000000007E-2</v>
      </c>
      <c r="DX11" s="42">
        <f t="shared" si="9"/>
        <v>2.4000000000000007E-2</v>
      </c>
      <c r="DY11" s="42">
        <f t="shared" si="9"/>
        <v>1.2999999999999998E-2</v>
      </c>
      <c r="DZ11" s="42">
        <f t="shared" si="9"/>
        <v>1.2999999999999998E-2</v>
      </c>
      <c r="EA11" s="42" t="e">
        <f t="shared" si="9"/>
        <v>#VALUE!</v>
      </c>
      <c r="EB11" s="42">
        <f t="shared" si="9"/>
        <v>8.9999999999999941E-3</v>
      </c>
      <c r="EC11" s="42">
        <f t="shared" si="9"/>
        <v>8.9999999999999941E-3</v>
      </c>
      <c r="ED11" s="42">
        <f t="shared" si="9"/>
        <v>8.9999999999999941E-3</v>
      </c>
      <c r="EE11" s="42">
        <f t="shared" si="9"/>
        <v>8.9999999999999941E-3</v>
      </c>
      <c r="EF11" s="42">
        <f t="shared" si="10"/>
        <v>8.9999999999999941E-3</v>
      </c>
      <c r="EG11" s="42">
        <f t="shared" si="10"/>
        <v>1.6E-2</v>
      </c>
      <c r="EH11" s="42">
        <f t="shared" si="10"/>
        <v>1.6E-2</v>
      </c>
      <c r="EI11" s="42">
        <f t="shared" si="10"/>
        <v>1.6000000000000014E-2</v>
      </c>
      <c r="EJ11" s="42">
        <f t="shared" si="10"/>
        <v>1.7000000000000001E-2</v>
      </c>
      <c r="EK11" s="42">
        <f t="shared" si="10"/>
        <v>1.7000000000000015E-2</v>
      </c>
      <c r="EL11" s="42">
        <f t="shared" si="10"/>
        <v>1.7000000000000001E-2</v>
      </c>
      <c r="EM11" s="42">
        <f t="shared" si="10"/>
        <v>1.7000000000000001E-2</v>
      </c>
      <c r="EN11" s="42">
        <f t="shared" si="10"/>
        <v>1.7000000000000001E-2</v>
      </c>
      <c r="EO11" s="42">
        <f t="shared" si="10"/>
        <v>3.1E-2</v>
      </c>
      <c r="EP11" s="42">
        <f t="shared" si="10"/>
        <v>3.1E-2</v>
      </c>
      <c r="EQ11" s="42">
        <f t="shared" si="10"/>
        <v>1.1999999999999997E-2</v>
      </c>
      <c r="ER11" s="42">
        <f t="shared" si="10"/>
        <v>1.2999999999999998E-2</v>
      </c>
      <c r="ES11" s="42">
        <f t="shared" si="10"/>
        <v>1.2999999999999998E-2</v>
      </c>
      <c r="ET11" s="42">
        <f t="shared" si="10"/>
        <v>8.9999999999999941E-3</v>
      </c>
      <c r="EU11" s="42">
        <f t="shared" si="10"/>
        <v>8.9999999999999941E-3</v>
      </c>
      <c r="EV11" s="42">
        <f>DE7-BT$4</f>
        <v>8.9999999999999941E-3</v>
      </c>
      <c r="EY11" s="39" t="s">
        <v>2206</v>
      </c>
      <c r="EZ11" s="42">
        <f>DP11/BY7</f>
        <v>7.5268817204301133E-2</v>
      </c>
      <c r="FA11" s="42">
        <f t="shared" si="11"/>
        <v>9.3959731543624234E-2</v>
      </c>
      <c r="FB11" s="42">
        <f t="shared" si="11"/>
        <v>7.5268817204301133E-2</v>
      </c>
      <c r="FC11" s="42">
        <f t="shared" si="11"/>
        <v>8.3086053412462973E-2</v>
      </c>
      <c r="FD11" s="42">
        <f t="shared" si="11"/>
        <v>0.15730337078651685</v>
      </c>
      <c r="FE11" s="42">
        <f t="shared" si="11"/>
        <v>0.1714285714285714</v>
      </c>
      <c r="FF11" s="42">
        <f t="shared" si="11"/>
        <v>0.18320610687022906</v>
      </c>
      <c r="FG11" s="42">
        <f t="shared" si="11"/>
        <v>0.18320610687022906</v>
      </c>
      <c r="FH11" s="42">
        <f t="shared" si="11"/>
        <v>0.22018348623853215</v>
      </c>
      <c r="FI11" s="42">
        <f t="shared" si="11"/>
        <v>0.10833333333333331</v>
      </c>
      <c r="FJ11" s="42">
        <f t="shared" si="11"/>
        <v>0.10833333333333331</v>
      </c>
      <c r="FK11" s="354" t="s">
        <v>375</v>
      </c>
      <c r="FL11" s="42">
        <f t="shared" si="11"/>
        <v>9.9999999999999936E-2</v>
      </c>
      <c r="FM11" s="42">
        <f t="shared" si="11"/>
        <v>0.10843373493975896</v>
      </c>
      <c r="FN11" s="42">
        <f t="shared" si="11"/>
        <v>0.11249999999999992</v>
      </c>
      <c r="FO11" s="42">
        <f t="shared" si="11"/>
        <v>9.9999999999999936E-2</v>
      </c>
      <c r="FP11" s="42">
        <f t="shared" si="11"/>
        <v>9.9999999999999936E-2</v>
      </c>
      <c r="FQ11" s="42">
        <f t="shared" si="12"/>
        <v>0.13223140495867769</v>
      </c>
      <c r="FR11" s="42">
        <f t="shared" si="12"/>
        <v>0.13223140495867769</v>
      </c>
      <c r="FS11" s="42">
        <f t="shared" si="12"/>
        <v>8.6486486486486561E-2</v>
      </c>
      <c r="FT11" s="42">
        <f t="shared" si="12"/>
        <v>0.15315315315315317</v>
      </c>
      <c r="FU11" s="42">
        <f t="shared" si="12"/>
        <v>0.10897435897435905</v>
      </c>
      <c r="FV11" s="42">
        <f t="shared" si="12"/>
        <v>0.14912280701754385</v>
      </c>
      <c r="FW11" s="42">
        <f t="shared" si="12"/>
        <v>0.15596330275229359</v>
      </c>
      <c r="FX11" s="42">
        <f t="shared" si="12"/>
        <v>0.15596330275229359</v>
      </c>
      <c r="FY11" s="42">
        <f t="shared" si="12"/>
        <v>0.1791907514450867</v>
      </c>
      <c r="FZ11" s="42">
        <f t="shared" si="12"/>
        <v>0.20261437908496732</v>
      </c>
      <c r="GA11" s="42">
        <f t="shared" si="12"/>
        <v>0.13333333333333328</v>
      </c>
      <c r="GB11" s="42">
        <f t="shared" si="12"/>
        <v>0.12149532710280372</v>
      </c>
      <c r="GC11" s="42">
        <f t="shared" si="12"/>
        <v>0.12149532710280372</v>
      </c>
      <c r="GD11" s="42">
        <f t="shared" si="12"/>
        <v>9.5744680851063774E-2</v>
      </c>
      <c r="GE11" s="42">
        <f t="shared" si="12"/>
        <v>9.7826086956521674E-2</v>
      </c>
      <c r="GF11" s="42">
        <f t="shared" si="12"/>
        <v>9.8901098901098841E-2</v>
      </c>
    </row>
    <row r="12" spans="2:188">
      <c r="AL12" s="39">
        <v>10</v>
      </c>
      <c r="AM12" s="37" t="s">
        <v>2187</v>
      </c>
      <c r="AN12" s="40">
        <f t="shared" ref="AN12:BT12" si="17">D4+D8+D11</f>
        <v>0.255</v>
      </c>
      <c r="AO12" s="40">
        <f t="shared" si="17"/>
        <v>0.20099999999999998</v>
      </c>
      <c r="AP12" s="40">
        <f t="shared" si="17"/>
        <v>0.255</v>
      </c>
      <c r="AQ12" s="40">
        <f t="shared" si="17"/>
        <v>0.22999999999999998</v>
      </c>
      <c r="AR12" s="40" t="e">
        <f t="shared" si="17"/>
        <v>#VALUE!</v>
      </c>
      <c r="AS12" s="40">
        <f t="shared" si="17"/>
        <v>4.4999999999999998E-2</v>
      </c>
      <c r="AT12" s="40" t="e">
        <f t="shared" si="17"/>
        <v>#VALUE!</v>
      </c>
      <c r="AU12" s="40" t="e">
        <f t="shared" si="17"/>
        <v>#VALUE!</v>
      </c>
      <c r="AV12" s="40">
        <f t="shared" si="17"/>
        <v>6.6000000000000003E-2</v>
      </c>
      <c r="AW12" s="40">
        <f t="shared" si="17"/>
        <v>8.4999999999999992E-2</v>
      </c>
      <c r="AX12" s="40">
        <f t="shared" si="17"/>
        <v>8.4999999999999992E-2</v>
      </c>
      <c r="AY12" s="40">
        <f t="shared" si="17"/>
        <v>6.2E-2</v>
      </c>
      <c r="AZ12" s="40">
        <f t="shared" si="17"/>
        <v>6.2E-2</v>
      </c>
      <c r="BA12" s="40">
        <f t="shared" si="17"/>
        <v>5.6000000000000001E-2</v>
      </c>
      <c r="BB12" s="40">
        <f t="shared" si="17"/>
        <v>5.5E-2</v>
      </c>
      <c r="BC12" s="40" t="e">
        <f t="shared" si="17"/>
        <v>#VALUE!</v>
      </c>
      <c r="BD12" s="40">
        <f t="shared" si="17"/>
        <v>6.2E-2</v>
      </c>
      <c r="BE12" s="40">
        <f t="shared" si="17"/>
        <v>7.9000000000000001E-2</v>
      </c>
      <c r="BF12" s="40">
        <f t="shared" si="17"/>
        <v>7.9000000000000001E-2</v>
      </c>
      <c r="BG12" s="40">
        <f t="shared" si="17"/>
        <v>0.126</v>
      </c>
      <c r="BH12" s="40">
        <f t="shared" si="17"/>
        <v>6.8999999999999992E-2</v>
      </c>
      <c r="BI12" s="40">
        <f t="shared" si="17"/>
        <v>0.10199999999999999</v>
      </c>
      <c r="BJ12" s="40">
        <f t="shared" si="17"/>
        <v>7.0999999999999994E-2</v>
      </c>
      <c r="BK12" s="40" t="e">
        <f t="shared" si="17"/>
        <v>#VALUE!</v>
      </c>
      <c r="BL12" s="40" t="e">
        <f t="shared" si="17"/>
        <v>#VALUE!</v>
      </c>
      <c r="BM12" s="40">
        <f t="shared" si="17"/>
        <v>0.11099999999999999</v>
      </c>
      <c r="BN12" s="40">
        <f t="shared" si="17"/>
        <v>9.7000000000000003E-2</v>
      </c>
      <c r="BO12" s="40" t="e">
        <f t="shared" si="17"/>
        <v>#VALUE!</v>
      </c>
      <c r="BP12" s="40" t="e">
        <f t="shared" si="17"/>
        <v>#VALUE!</v>
      </c>
      <c r="BQ12" s="40" t="e">
        <f t="shared" si="17"/>
        <v>#VALUE!</v>
      </c>
      <c r="BR12" s="40" t="e">
        <f t="shared" si="17"/>
        <v>#VALUE!</v>
      </c>
      <c r="BS12" s="40" t="e">
        <f t="shared" si="17"/>
        <v>#VALUE!</v>
      </c>
      <c r="BT12" s="40" t="e">
        <f t="shared" si="17"/>
        <v>#VALUE!</v>
      </c>
      <c r="BU12" s="398"/>
      <c r="BW12" s="39">
        <v>10</v>
      </c>
      <c r="BX12" s="37" t="s">
        <v>357</v>
      </c>
      <c r="BY12" s="40">
        <v>0.28300000000000003</v>
      </c>
      <c r="BZ12" s="40">
        <v>0.22899999999999998</v>
      </c>
      <c r="CA12" s="40">
        <v>0.28300000000000003</v>
      </c>
      <c r="CB12" s="40">
        <v>0.25800000000000001</v>
      </c>
      <c r="CC12" s="354" t="s">
        <v>375</v>
      </c>
      <c r="CD12" s="40">
        <v>5.6999999999999995E-2</v>
      </c>
      <c r="CE12" s="354" t="s">
        <v>375</v>
      </c>
      <c r="CF12" s="354" t="s">
        <v>375</v>
      </c>
      <c r="CG12" s="40">
        <v>0.09</v>
      </c>
      <c r="CH12" s="40">
        <v>9.799999999999999E-2</v>
      </c>
      <c r="CI12" s="40">
        <v>9.799999999999999E-2</v>
      </c>
      <c r="CJ12" s="354" t="s">
        <v>375</v>
      </c>
      <c r="CK12" s="40">
        <v>7.0999999999999994E-2</v>
      </c>
      <c r="CL12" s="40">
        <v>6.5000000000000002E-2</v>
      </c>
      <c r="CM12" s="40">
        <v>6.4000000000000001E-2</v>
      </c>
      <c r="CN12" s="354" t="s">
        <v>375</v>
      </c>
      <c r="CO12" s="40">
        <v>7.0999999999999994E-2</v>
      </c>
      <c r="CP12" s="40">
        <v>9.5000000000000001E-2</v>
      </c>
      <c r="CQ12" s="40">
        <v>9.5000000000000001E-2</v>
      </c>
      <c r="CR12" s="40">
        <v>0.14200000000000002</v>
      </c>
      <c r="CS12" s="40">
        <v>8.5999999999999993E-2</v>
      </c>
      <c r="CT12" s="40">
        <v>0.11899999999999999</v>
      </c>
      <c r="CU12" s="40">
        <v>8.7999999999999995E-2</v>
      </c>
      <c r="CV12" s="354" t="s">
        <v>375</v>
      </c>
      <c r="CW12" s="354" t="s">
        <v>375</v>
      </c>
      <c r="CX12" s="360">
        <v>0.14199999999999999</v>
      </c>
      <c r="CY12" s="360">
        <v>0.128</v>
      </c>
      <c r="CZ12" s="354" t="s">
        <v>375</v>
      </c>
      <c r="DA12" s="354" t="s">
        <v>375</v>
      </c>
      <c r="DB12" s="354" t="s">
        <v>375</v>
      </c>
      <c r="DC12" s="354" t="s">
        <v>375</v>
      </c>
      <c r="DD12" s="354" t="s">
        <v>375</v>
      </c>
      <c r="DE12" s="354" t="s">
        <v>375</v>
      </c>
      <c r="DF12" s="398"/>
      <c r="DG12" s="398"/>
      <c r="DH12" s="398"/>
      <c r="DI12" s="398"/>
      <c r="DJ12" s="398"/>
      <c r="DK12" s="398"/>
      <c r="DM12" s="39">
        <v>3</v>
      </c>
      <c r="DN12" s="39">
        <v>1</v>
      </c>
      <c r="DO12" s="39" t="str">
        <f t="shared" si="1"/>
        <v>処遇加算Ⅰ特定加算Ⅱベア加算から新加算Ⅰ</v>
      </c>
      <c r="DP12" s="42">
        <f t="shared" ref="DP12:EE15" si="18">BY3-AN$5</f>
        <v>4.3000000000000038E-2</v>
      </c>
      <c r="DQ12" s="42">
        <f t="shared" si="18"/>
        <v>4.3000000000000038E-2</v>
      </c>
      <c r="DR12" s="42">
        <f t="shared" si="18"/>
        <v>4.3000000000000038E-2</v>
      </c>
      <c r="DS12" s="42">
        <f t="shared" si="18"/>
        <v>4.3000000000000038E-2</v>
      </c>
      <c r="DT12" s="42" t="e">
        <f t="shared" si="18"/>
        <v>#VALUE!</v>
      </c>
      <c r="DU12" s="42">
        <f t="shared" si="18"/>
        <v>1.2999999999999998E-2</v>
      </c>
      <c r="DV12" s="42" t="e">
        <f t="shared" si="18"/>
        <v>#VALUE!</v>
      </c>
      <c r="DW12" s="42" t="e">
        <f t="shared" si="18"/>
        <v>#VALUE!</v>
      </c>
      <c r="DX12" s="42">
        <f t="shared" si="18"/>
        <v>2.6000000000000009E-2</v>
      </c>
      <c r="DY12" s="42">
        <f t="shared" si="18"/>
        <v>1.7000000000000001E-2</v>
      </c>
      <c r="DZ12" s="42">
        <f t="shared" si="18"/>
        <v>1.7000000000000001E-2</v>
      </c>
      <c r="EA12" s="42">
        <f t="shared" si="18"/>
        <v>1.0999999999999996E-2</v>
      </c>
      <c r="EB12" s="42">
        <f t="shared" si="18"/>
        <v>1.0999999999999996E-2</v>
      </c>
      <c r="EC12" s="42">
        <f t="shared" si="18"/>
        <v>1.0999999999999996E-2</v>
      </c>
      <c r="ED12" s="42">
        <f t="shared" si="18"/>
        <v>1.0999999999999996E-2</v>
      </c>
      <c r="EE12" s="42" t="e">
        <f t="shared" si="18"/>
        <v>#VALUE!</v>
      </c>
      <c r="EF12" s="42">
        <f t="shared" ref="EF12:EU15" si="19">CO3-BD$5</f>
        <v>1.0999999999999996E-2</v>
      </c>
      <c r="EG12" s="42">
        <f t="shared" si="19"/>
        <v>1.9000000000000017E-2</v>
      </c>
      <c r="EH12" s="42">
        <f t="shared" si="19"/>
        <v>1.9000000000000017E-2</v>
      </c>
      <c r="EI12" s="42">
        <f t="shared" si="19"/>
        <v>1.8999999999999989E-2</v>
      </c>
      <c r="EJ12" s="42">
        <f t="shared" si="19"/>
        <v>2.0000000000000004E-2</v>
      </c>
      <c r="EK12" s="42">
        <f t="shared" si="19"/>
        <v>1.999999999999999E-2</v>
      </c>
      <c r="EL12" s="42">
        <f t="shared" si="19"/>
        <v>2.0000000000000004E-2</v>
      </c>
      <c r="EM12" s="42" t="e">
        <f t="shared" si="19"/>
        <v>#VALUE!</v>
      </c>
      <c r="EN12" s="42" t="e">
        <f t="shared" si="19"/>
        <v>#VALUE!</v>
      </c>
      <c r="EO12" s="42">
        <f t="shared" si="19"/>
        <v>3.5000000000000003E-2</v>
      </c>
      <c r="EP12" s="42">
        <f t="shared" si="19"/>
        <v>3.5000000000000003E-2</v>
      </c>
      <c r="EQ12" s="42" t="e">
        <f t="shared" si="19"/>
        <v>#VALUE!</v>
      </c>
      <c r="ER12" s="42" t="e">
        <f t="shared" si="19"/>
        <v>#VALUE!</v>
      </c>
      <c r="ES12" s="42" t="e">
        <f t="shared" si="19"/>
        <v>#VALUE!</v>
      </c>
      <c r="ET12" s="42" t="e">
        <f t="shared" si="19"/>
        <v>#VALUE!</v>
      </c>
      <c r="EU12" s="42" t="e">
        <f t="shared" si="19"/>
        <v>#VALUE!</v>
      </c>
      <c r="EV12" s="42" t="e">
        <f>DE3-BT$5</f>
        <v>#VALUE!</v>
      </c>
      <c r="EY12" s="39" t="s">
        <v>2207</v>
      </c>
      <c r="EZ12" s="42">
        <f>DP12/BY3</f>
        <v>0.10311750599520392</v>
      </c>
      <c r="FA12" s="42">
        <f t="shared" ref="FA12:FP15" si="20">DQ12/BZ3</f>
        <v>0.12536443148688056</v>
      </c>
      <c r="FB12" s="42">
        <f t="shared" si="20"/>
        <v>0.10311750599520392</v>
      </c>
      <c r="FC12" s="42">
        <f t="shared" si="20"/>
        <v>0.11256544502617812</v>
      </c>
      <c r="FD12" s="354" t="s">
        <v>375</v>
      </c>
      <c r="FE12" s="42">
        <f t="shared" si="20"/>
        <v>0.16049382716049382</v>
      </c>
      <c r="FF12" s="354" t="s">
        <v>375</v>
      </c>
      <c r="FG12" s="354" t="s">
        <v>375</v>
      </c>
      <c r="FH12" s="42">
        <f t="shared" si="20"/>
        <v>0.18978102189781026</v>
      </c>
      <c r="FI12" s="42">
        <f t="shared" si="20"/>
        <v>0.12318840579710144</v>
      </c>
      <c r="FJ12" s="42">
        <f t="shared" si="20"/>
        <v>0.12318840579710144</v>
      </c>
      <c r="FK12" s="42">
        <f t="shared" si="20"/>
        <v>0.10679611650485434</v>
      </c>
      <c r="FL12" s="42">
        <f t="shared" si="20"/>
        <v>0.10679611650485434</v>
      </c>
      <c r="FM12" s="42">
        <f t="shared" si="20"/>
        <v>0.11458333333333329</v>
      </c>
      <c r="FN12" s="42">
        <f t="shared" si="20"/>
        <v>0.11827956989247307</v>
      </c>
      <c r="FO12" s="354" t="s">
        <v>375</v>
      </c>
      <c r="FP12" s="42">
        <f t="shared" si="20"/>
        <v>0.10679611650485434</v>
      </c>
      <c r="FQ12" s="42">
        <f t="shared" ref="FQ12:FZ15" si="21">EG12/CP3</f>
        <v>0.1292517006802722</v>
      </c>
      <c r="FR12" s="42">
        <f t="shared" si="21"/>
        <v>0.1292517006802722</v>
      </c>
      <c r="FS12" s="42">
        <f t="shared" si="21"/>
        <v>9.0047393364928868E-2</v>
      </c>
      <c r="FT12" s="42">
        <f t="shared" si="21"/>
        <v>0.15267175572519087</v>
      </c>
      <c r="FU12" s="42">
        <f t="shared" si="21"/>
        <v>0.11363636363636359</v>
      </c>
      <c r="FV12" s="42">
        <f t="shared" si="21"/>
        <v>0.1492537313432836</v>
      </c>
      <c r="FW12" s="354" t="s">
        <v>375</v>
      </c>
      <c r="FX12" s="354" t="s">
        <v>375</v>
      </c>
      <c r="FY12" s="42">
        <f t="shared" si="21"/>
        <v>0.16587677725118483</v>
      </c>
      <c r="FZ12" s="42">
        <f t="shared" si="21"/>
        <v>0.18324607329842935</v>
      </c>
      <c r="GA12" s="354" t="s">
        <v>375</v>
      </c>
      <c r="GB12" s="354" t="s">
        <v>375</v>
      </c>
      <c r="GC12" s="354" t="s">
        <v>375</v>
      </c>
      <c r="GD12" s="354" t="s">
        <v>375</v>
      </c>
      <c r="GE12" s="354" t="s">
        <v>375</v>
      </c>
      <c r="GF12" s="354" t="s">
        <v>375</v>
      </c>
    </row>
    <row r="13" spans="2:188">
      <c r="AL13" s="39">
        <v>11</v>
      </c>
      <c r="AM13" s="37" t="s">
        <v>2188</v>
      </c>
      <c r="AN13" s="14">
        <f t="shared" ref="AN13:BT13" si="22">D4+D9+D10</f>
        <v>0.245</v>
      </c>
      <c r="AO13" s="14">
        <f t="shared" si="22"/>
        <v>0.191</v>
      </c>
      <c r="AP13" s="14">
        <f t="shared" si="22"/>
        <v>0.245</v>
      </c>
      <c r="AQ13" s="14">
        <f t="shared" si="22"/>
        <v>0.21999999999999997</v>
      </c>
      <c r="AR13" s="14">
        <f t="shared" si="22"/>
        <v>0.11</v>
      </c>
      <c r="AS13" s="14">
        <f t="shared" si="22"/>
        <v>4.2999999999999997E-2</v>
      </c>
      <c r="AT13" s="14">
        <f t="shared" si="22"/>
        <v>9.0999999999999998E-2</v>
      </c>
      <c r="AU13" s="14">
        <f t="shared" si="22"/>
        <v>9.0999999999999998E-2</v>
      </c>
      <c r="AV13" s="14">
        <f t="shared" si="22"/>
        <v>7.4999999999999997E-2</v>
      </c>
      <c r="AW13" s="14">
        <f t="shared" si="22"/>
        <v>6.7000000000000004E-2</v>
      </c>
      <c r="AX13" s="14">
        <f t="shared" si="22"/>
        <v>6.7000000000000004E-2</v>
      </c>
      <c r="AY13" s="14">
        <f t="shared" si="22"/>
        <v>0.06</v>
      </c>
      <c r="AZ13" s="14">
        <f t="shared" si="22"/>
        <v>0.06</v>
      </c>
      <c r="BA13" s="14">
        <f t="shared" si="22"/>
        <v>5.3999999999999999E-2</v>
      </c>
      <c r="BB13" s="14">
        <f t="shared" si="22"/>
        <v>5.2999999999999999E-2</v>
      </c>
      <c r="BC13" s="14">
        <f t="shared" si="22"/>
        <v>0.06</v>
      </c>
      <c r="BD13" s="14">
        <f t="shared" si="22"/>
        <v>0.06</v>
      </c>
      <c r="BE13" s="14">
        <f t="shared" si="22"/>
        <v>8.8999999999999996E-2</v>
      </c>
      <c r="BF13" s="14">
        <f t="shared" si="22"/>
        <v>8.8999999999999996E-2</v>
      </c>
      <c r="BG13" s="14">
        <f t="shared" si="22"/>
        <v>0.13600000000000001</v>
      </c>
      <c r="BH13" s="14">
        <f t="shared" si="22"/>
        <v>7.9000000000000001E-2</v>
      </c>
      <c r="BI13" s="14">
        <f t="shared" si="22"/>
        <v>0.112</v>
      </c>
      <c r="BJ13" s="14">
        <f t="shared" si="22"/>
        <v>8.1000000000000003E-2</v>
      </c>
      <c r="BK13" s="14">
        <f t="shared" si="22"/>
        <v>7.9000000000000001E-2</v>
      </c>
      <c r="BL13" s="14">
        <f t="shared" si="22"/>
        <v>7.9000000000000001E-2</v>
      </c>
      <c r="BM13" s="14">
        <f t="shared" si="22"/>
        <v>0.10999999999999999</v>
      </c>
      <c r="BN13" s="14">
        <f t="shared" si="22"/>
        <v>9.6000000000000002E-2</v>
      </c>
      <c r="BO13" s="14">
        <f t="shared" si="22"/>
        <v>5.5000000000000007E-2</v>
      </c>
      <c r="BP13" s="14">
        <f t="shared" si="22"/>
        <v>6.8000000000000005E-2</v>
      </c>
      <c r="BQ13" s="14">
        <f t="shared" si="22"/>
        <v>6.8000000000000005E-2</v>
      </c>
      <c r="BR13" s="14">
        <f t="shared" si="22"/>
        <v>6.2E-2</v>
      </c>
      <c r="BS13" s="14">
        <f t="shared" si="22"/>
        <v>0.06</v>
      </c>
      <c r="BT13" s="14">
        <f t="shared" si="22"/>
        <v>0.06</v>
      </c>
      <c r="BU13" s="385"/>
      <c r="BW13" s="39">
        <v>11</v>
      </c>
      <c r="BX13" s="37" t="s">
        <v>358</v>
      </c>
      <c r="BY13" s="40">
        <v>0.254</v>
      </c>
      <c r="BZ13" s="40">
        <v>0.224</v>
      </c>
      <c r="CA13" s="40">
        <v>0.254</v>
      </c>
      <c r="CB13" s="40">
        <v>0.24000000000000002</v>
      </c>
      <c r="CC13" s="40">
        <v>0.17</v>
      </c>
      <c r="CD13" s="40">
        <v>5.4999999999999993E-2</v>
      </c>
      <c r="CE13" s="40">
        <v>0.10800000000000001</v>
      </c>
      <c r="CF13" s="40">
        <v>0.10800000000000001</v>
      </c>
      <c r="CG13" s="40">
        <v>9.9000000000000005E-2</v>
      </c>
      <c r="CH13" s="40">
        <v>9.8000000000000004E-2</v>
      </c>
      <c r="CI13" s="40">
        <v>9.8000000000000004E-2</v>
      </c>
      <c r="CJ13" s="354" t="s">
        <v>375</v>
      </c>
      <c r="CK13" s="40">
        <v>6.4999999999999988E-2</v>
      </c>
      <c r="CL13" s="40">
        <v>6.2E-2</v>
      </c>
      <c r="CM13" s="40">
        <v>6.0999999999999999E-2</v>
      </c>
      <c r="CN13" s="40">
        <v>6.4999999999999988E-2</v>
      </c>
      <c r="CO13" s="40">
        <v>6.4999999999999988E-2</v>
      </c>
      <c r="CP13" s="40">
        <v>9.6000000000000002E-2</v>
      </c>
      <c r="CQ13" s="40">
        <v>9.6000000000000002E-2</v>
      </c>
      <c r="CR13" s="40">
        <v>0.122</v>
      </c>
      <c r="CS13" s="40">
        <v>8.3000000000000004E-2</v>
      </c>
      <c r="CT13" s="40">
        <v>0.10100000000000001</v>
      </c>
      <c r="CU13" s="40">
        <v>8.4000000000000005E-2</v>
      </c>
      <c r="CV13" s="360">
        <v>8.1000000000000003E-2</v>
      </c>
      <c r="CW13" s="360">
        <v>8.1000000000000003E-2</v>
      </c>
      <c r="CX13" s="360">
        <v>0.152</v>
      </c>
      <c r="CY13" s="360">
        <v>0.14399999999999999</v>
      </c>
      <c r="CZ13" s="360">
        <v>6.5000000000000002E-2</v>
      </c>
      <c r="DA13" s="360">
        <v>8.4999999999999992E-2</v>
      </c>
      <c r="DB13" s="360">
        <v>8.4999999999999992E-2</v>
      </c>
      <c r="DC13" s="360">
        <v>6.699999999999999E-2</v>
      </c>
      <c r="DD13" s="360">
        <v>6.5999999999999989E-2</v>
      </c>
      <c r="DE13" s="360">
        <v>6.5999999999999989E-2</v>
      </c>
      <c r="DF13" s="398"/>
      <c r="DG13" s="398"/>
      <c r="DH13" s="398"/>
      <c r="DI13" s="398"/>
      <c r="DJ13" s="398"/>
      <c r="DK13" s="398"/>
      <c r="DM13" s="39">
        <v>3</v>
      </c>
      <c r="DN13" s="39">
        <v>2</v>
      </c>
      <c r="DO13" s="39" t="str">
        <f t="shared" si="1"/>
        <v>処遇加算Ⅰ特定加算Ⅱベア加算から新加算Ⅱ</v>
      </c>
      <c r="DP13" s="42">
        <f t="shared" si="18"/>
        <v>2.8000000000000025E-2</v>
      </c>
      <c r="DQ13" s="42">
        <f t="shared" si="18"/>
        <v>2.8000000000000025E-2</v>
      </c>
      <c r="DR13" s="42">
        <f t="shared" si="18"/>
        <v>2.8000000000000025E-2</v>
      </c>
      <c r="DS13" s="42">
        <f t="shared" si="18"/>
        <v>2.8000000000000025E-2</v>
      </c>
      <c r="DT13" s="42" t="e">
        <f t="shared" si="18"/>
        <v>#VALUE!</v>
      </c>
      <c r="DU13" s="42">
        <f t="shared" si="18"/>
        <v>1.1999999999999997E-2</v>
      </c>
      <c r="DV13" s="42" t="e">
        <f t="shared" si="18"/>
        <v>#VALUE!</v>
      </c>
      <c r="DW13" s="42" t="e">
        <f t="shared" si="18"/>
        <v>#VALUE!</v>
      </c>
      <c r="DX13" s="42">
        <f t="shared" si="18"/>
        <v>2.4000000000000007E-2</v>
      </c>
      <c r="DY13" s="42">
        <f t="shared" si="18"/>
        <v>1.2999999999999998E-2</v>
      </c>
      <c r="DZ13" s="42">
        <f t="shared" si="18"/>
        <v>1.2999999999999998E-2</v>
      </c>
      <c r="EA13" s="42">
        <f t="shared" si="18"/>
        <v>8.9999999999999941E-3</v>
      </c>
      <c r="EB13" s="42">
        <f t="shared" si="18"/>
        <v>8.9999999999999941E-3</v>
      </c>
      <c r="EC13" s="42">
        <f t="shared" si="18"/>
        <v>8.9999999999999941E-3</v>
      </c>
      <c r="ED13" s="42">
        <f t="shared" si="18"/>
        <v>8.9999999999999941E-3</v>
      </c>
      <c r="EE13" s="42" t="e">
        <f t="shared" si="18"/>
        <v>#VALUE!</v>
      </c>
      <c r="EF13" s="42">
        <f t="shared" si="19"/>
        <v>8.9999999999999941E-3</v>
      </c>
      <c r="EG13" s="42">
        <f t="shared" si="19"/>
        <v>1.6000000000000014E-2</v>
      </c>
      <c r="EH13" s="42">
        <f t="shared" si="19"/>
        <v>1.6000000000000014E-2</v>
      </c>
      <c r="EI13" s="42">
        <f t="shared" si="19"/>
        <v>1.5999999999999986E-2</v>
      </c>
      <c r="EJ13" s="42">
        <f t="shared" si="19"/>
        <v>1.7000000000000001E-2</v>
      </c>
      <c r="EK13" s="42">
        <f t="shared" si="19"/>
        <v>1.6999999999999987E-2</v>
      </c>
      <c r="EL13" s="42">
        <f t="shared" si="19"/>
        <v>1.7000000000000001E-2</v>
      </c>
      <c r="EM13" s="42" t="e">
        <f t="shared" si="19"/>
        <v>#VALUE!</v>
      </c>
      <c r="EN13" s="42" t="e">
        <f t="shared" si="19"/>
        <v>#VALUE!</v>
      </c>
      <c r="EO13" s="42">
        <f t="shared" si="19"/>
        <v>3.1E-2</v>
      </c>
      <c r="EP13" s="42">
        <f t="shared" si="19"/>
        <v>3.1E-2</v>
      </c>
      <c r="EQ13" s="42" t="e">
        <f t="shared" si="19"/>
        <v>#VALUE!</v>
      </c>
      <c r="ER13" s="42" t="e">
        <f t="shared" si="19"/>
        <v>#VALUE!</v>
      </c>
      <c r="ES13" s="42" t="e">
        <f t="shared" si="19"/>
        <v>#VALUE!</v>
      </c>
      <c r="ET13" s="42" t="e">
        <f t="shared" si="19"/>
        <v>#VALUE!</v>
      </c>
      <c r="EU13" s="42" t="e">
        <f t="shared" si="19"/>
        <v>#VALUE!</v>
      </c>
      <c r="EV13" s="42" t="e">
        <f>DE4-BT$5</f>
        <v>#VALUE!</v>
      </c>
      <c r="EY13" s="39" t="s">
        <v>2208</v>
      </c>
      <c r="EZ13" s="42">
        <f>DP13/BY4</f>
        <v>6.9651741293532396E-2</v>
      </c>
      <c r="FA13" s="42">
        <f t="shared" si="20"/>
        <v>8.5365853658536661E-2</v>
      </c>
      <c r="FB13" s="42">
        <f t="shared" si="20"/>
        <v>6.9651741293532396E-2</v>
      </c>
      <c r="FC13" s="42">
        <f t="shared" si="20"/>
        <v>7.6294277929155385E-2</v>
      </c>
      <c r="FD13" s="354" t="s">
        <v>375</v>
      </c>
      <c r="FE13" s="42">
        <f t="shared" si="20"/>
        <v>0.15</v>
      </c>
      <c r="FF13" s="354" t="s">
        <v>375</v>
      </c>
      <c r="FG13" s="354" t="s">
        <v>375</v>
      </c>
      <c r="FH13" s="42">
        <f t="shared" si="20"/>
        <v>0.17777777777777781</v>
      </c>
      <c r="FI13" s="42">
        <f t="shared" si="20"/>
        <v>9.7014925373134303E-2</v>
      </c>
      <c r="FJ13" s="42">
        <f t="shared" si="20"/>
        <v>9.7014925373134303E-2</v>
      </c>
      <c r="FK13" s="42">
        <f t="shared" si="20"/>
        <v>8.9108910891089063E-2</v>
      </c>
      <c r="FL13" s="42">
        <f t="shared" si="20"/>
        <v>8.9108910891089063E-2</v>
      </c>
      <c r="FM13" s="42">
        <f t="shared" si="20"/>
        <v>9.5744680851063774E-2</v>
      </c>
      <c r="FN13" s="42">
        <f t="shared" si="20"/>
        <v>9.8901098901098841E-2</v>
      </c>
      <c r="FO13" s="354" t="s">
        <v>375</v>
      </c>
      <c r="FP13" s="42">
        <f t="shared" si="20"/>
        <v>8.9108910891089063E-2</v>
      </c>
      <c r="FQ13" s="42">
        <f t="shared" si="21"/>
        <v>0.1111111111111112</v>
      </c>
      <c r="FR13" s="42">
        <f t="shared" si="21"/>
        <v>0.1111111111111112</v>
      </c>
      <c r="FS13" s="42">
        <f t="shared" si="21"/>
        <v>7.6923076923076872E-2</v>
      </c>
      <c r="FT13" s="42">
        <f t="shared" si="21"/>
        <v>0.1328125</v>
      </c>
      <c r="FU13" s="42">
        <f t="shared" si="21"/>
        <v>9.8265895953757162E-2</v>
      </c>
      <c r="FV13" s="42">
        <f t="shared" si="21"/>
        <v>0.12977099236641221</v>
      </c>
      <c r="FW13" s="354" t="s">
        <v>375</v>
      </c>
      <c r="FX13" s="354" t="s">
        <v>375</v>
      </c>
      <c r="FY13" s="42">
        <f t="shared" si="21"/>
        <v>0.14975845410628019</v>
      </c>
      <c r="FZ13" s="42">
        <f t="shared" si="21"/>
        <v>0.16577540106951871</v>
      </c>
      <c r="GA13" s="354" t="s">
        <v>375</v>
      </c>
      <c r="GB13" s="354" t="s">
        <v>375</v>
      </c>
      <c r="GC13" s="354" t="s">
        <v>375</v>
      </c>
      <c r="GD13" s="354" t="s">
        <v>375</v>
      </c>
      <c r="GE13" s="354" t="s">
        <v>375</v>
      </c>
      <c r="GF13" s="354" t="s">
        <v>375</v>
      </c>
    </row>
    <row r="14" spans="2:188">
      <c r="AL14" s="39">
        <v>12</v>
      </c>
      <c r="AM14" s="37" t="s">
        <v>2189</v>
      </c>
      <c r="AN14" s="40">
        <f t="shared" ref="AN14:BT14" si="23">D4+D9+D11</f>
        <v>0.2</v>
      </c>
      <c r="AO14" s="40">
        <f t="shared" si="23"/>
        <v>0.14599999999999999</v>
      </c>
      <c r="AP14" s="40">
        <f t="shared" si="23"/>
        <v>0.2</v>
      </c>
      <c r="AQ14" s="40">
        <f t="shared" si="23"/>
        <v>0.17499999999999999</v>
      </c>
      <c r="AR14" s="40">
        <f t="shared" si="23"/>
        <v>6.5000000000000002E-2</v>
      </c>
      <c r="AS14" s="40">
        <f t="shared" si="23"/>
        <v>3.2000000000000001E-2</v>
      </c>
      <c r="AT14" s="40">
        <f t="shared" si="23"/>
        <v>6.3E-2</v>
      </c>
      <c r="AU14" s="40">
        <f t="shared" si="23"/>
        <v>6.3E-2</v>
      </c>
      <c r="AV14" s="40">
        <f t="shared" si="23"/>
        <v>4.7E-2</v>
      </c>
      <c r="AW14" s="40">
        <f t="shared" si="23"/>
        <v>4.9000000000000002E-2</v>
      </c>
      <c r="AX14" s="40">
        <f t="shared" si="23"/>
        <v>4.9000000000000002E-2</v>
      </c>
      <c r="AY14" s="40">
        <f t="shared" si="23"/>
        <v>4.7E-2</v>
      </c>
      <c r="AZ14" s="40">
        <f t="shared" si="23"/>
        <v>4.7E-2</v>
      </c>
      <c r="BA14" s="40">
        <f t="shared" si="23"/>
        <v>4.1000000000000002E-2</v>
      </c>
      <c r="BB14" s="40">
        <f t="shared" si="23"/>
        <v>0.04</v>
      </c>
      <c r="BC14" s="40">
        <f t="shared" si="23"/>
        <v>4.7E-2</v>
      </c>
      <c r="BD14" s="40">
        <f t="shared" si="23"/>
        <v>4.7E-2</v>
      </c>
      <c r="BE14" s="40">
        <f t="shared" si="23"/>
        <v>6.3E-2</v>
      </c>
      <c r="BF14" s="40">
        <f t="shared" si="23"/>
        <v>6.3E-2</v>
      </c>
      <c r="BG14" s="40">
        <f t="shared" si="23"/>
        <v>0.11</v>
      </c>
      <c r="BH14" s="40">
        <f t="shared" si="23"/>
        <v>5.8999999999999997E-2</v>
      </c>
      <c r="BI14" s="40">
        <f t="shared" si="23"/>
        <v>9.1999999999999998E-2</v>
      </c>
      <c r="BJ14" s="40">
        <f t="shared" si="23"/>
        <v>6.0999999999999999E-2</v>
      </c>
      <c r="BK14" s="40">
        <f t="shared" si="23"/>
        <v>5.8999999999999997E-2</v>
      </c>
      <c r="BL14" s="40">
        <f t="shared" si="23"/>
        <v>5.8999999999999997E-2</v>
      </c>
      <c r="BM14" s="40">
        <f t="shared" si="23"/>
        <v>7.1999999999999995E-2</v>
      </c>
      <c r="BN14" s="40">
        <f t="shared" si="23"/>
        <v>5.8000000000000003E-2</v>
      </c>
      <c r="BO14" s="40">
        <f t="shared" si="23"/>
        <v>4.4000000000000004E-2</v>
      </c>
      <c r="BP14" s="40">
        <f t="shared" si="23"/>
        <v>0.05</v>
      </c>
      <c r="BQ14" s="40">
        <f t="shared" si="23"/>
        <v>0.05</v>
      </c>
      <c r="BR14" s="40">
        <f t="shared" si="23"/>
        <v>4.9000000000000002E-2</v>
      </c>
      <c r="BS14" s="40">
        <f t="shared" si="23"/>
        <v>4.7E-2</v>
      </c>
      <c r="BT14" s="40">
        <f t="shared" si="23"/>
        <v>4.7E-2</v>
      </c>
      <c r="BU14" s="398"/>
      <c r="BW14" s="39">
        <v>12</v>
      </c>
      <c r="BX14" s="37" t="s">
        <v>359</v>
      </c>
      <c r="BY14" s="40">
        <v>0.30200000000000005</v>
      </c>
      <c r="BZ14" s="40">
        <v>0.22800000000000001</v>
      </c>
      <c r="CA14" s="40">
        <v>0.30200000000000005</v>
      </c>
      <c r="CB14" s="40">
        <v>0.26700000000000002</v>
      </c>
      <c r="CC14" s="40">
        <v>0.11699999999999999</v>
      </c>
      <c r="CD14" s="40">
        <v>5.5999999999999994E-2</v>
      </c>
      <c r="CE14" s="40">
        <v>0.10999999999999999</v>
      </c>
      <c r="CF14" s="40">
        <v>0.10999999999999999</v>
      </c>
      <c r="CG14" s="40">
        <v>8.7999999999999995E-2</v>
      </c>
      <c r="CH14" s="40">
        <v>0.08</v>
      </c>
      <c r="CI14" s="40">
        <v>0.08</v>
      </c>
      <c r="CJ14" s="354" t="s">
        <v>375</v>
      </c>
      <c r="CK14" s="40">
        <v>7.2999999999999995E-2</v>
      </c>
      <c r="CL14" s="40">
        <v>6.6000000000000003E-2</v>
      </c>
      <c r="CM14" s="40">
        <v>6.3E-2</v>
      </c>
      <c r="CN14" s="40">
        <v>7.2999999999999995E-2</v>
      </c>
      <c r="CO14" s="40">
        <v>7.2999999999999995E-2</v>
      </c>
      <c r="CP14" s="40">
        <v>0.10199999999999999</v>
      </c>
      <c r="CQ14" s="40">
        <v>0.10199999999999999</v>
      </c>
      <c r="CR14" s="40">
        <v>0.16599999999999998</v>
      </c>
      <c r="CS14" s="40">
        <v>9.8000000000000004E-2</v>
      </c>
      <c r="CT14" s="40">
        <v>0.14300000000000002</v>
      </c>
      <c r="CU14" s="40">
        <v>0.10100000000000001</v>
      </c>
      <c r="CV14" s="360">
        <v>9.8000000000000004E-2</v>
      </c>
      <c r="CW14" s="360">
        <v>9.8000000000000004E-2</v>
      </c>
      <c r="CX14" s="360">
        <v>0.13</v>
      </c>
      <c r="CY14" s="360">
        <v>0.11</v>
      </c>
      <c r="CZ14" s="360">
        <v>7.3000000000000009E-2</v>
      </c>
      <c r="DA14" s="360">
        <v>8.1000000000000003E-2</v>
      </c>
      <c r="DB14" s="360">
        <v>8.1000000000000003E-2</v>
      </c>
      <c r="DC14" s="360">
        <v>7.5999999999999998E-2</v>
      </c>
      <c r="DD14" s="360">
        <v>7.3999999999999996E-2</v>
      </c>
      <c r="DE14" s="360">
        <v>7.2999999999999995E-2</v>
      </c>
      <c r="DF14" s="398"/>
      <c r="DG14" s="398"/>
      <c r="DH14" s="398"/>
      <c r="DI14" s="398"/>
      <c r="DJ14" s="398"/>
      <c r="DK14" s="398"/>
      <c r="DM14" s="39">
        <v>3</v>
      </c>
      <c r="DN14" s="39">
        <v>3</v>
      </c>
      <c r="DO14" s="39" t="str">
        <f t="shared" si="1"/>
        <v>処遇加算Ⅰ特定加算Ⅱベア加算から新加算Ⅲ</v>
      </c>
      <c r="DP14" s="42">
        <f t="shared" si="18"/>
        <v>-2.6999999999999968E-2</v>
      </c>
      <c r="DQ14" s="42">
        <f t="shared" si="18"/>
        <v>-2.6999999999999968E-2</v>
      </c>
      <c r="DR14" s="42">
        <f t="shared" si="18"/>
        <v>-2.6999999999999968E-2</v>
      </c>
      <c r="DS14" s="42">
        <f t="shared" si="18"/>
        <v>-2.6999999999999968E-2</v>
      </c>
      <c r="DT14" s="42" t="e">
        <f t="shared" si="18"/>
        <v>#VALUE!</v>
      </c>
      <c r="DU14" s="42">
        <f t="shared" si="18"/>
        <v>-1.0000000000000009E-3</v>
      </c>
      <c r="DV14" s="42" t="e">
        <f t="shared" si="18"/>
        <v>#VALUE!</v>
      </c>
      <c r="DW14" s="42" t="e">
        <f t="shared" si="18"/>
        <v>#VALUE!</v>
      </c>
      <c r="DX14" s="42">
        <f t="shared" si="18"/>
        <v>4.9999999999999906E-3</v>
      </c>
      <c r="DY14" s="42">
        <f t="shared" si="18"/>
        <v>-2.3000000000000007E-2</v>
      </c>
      <c r="DZ14" s="42">
        <f t="shared" si="18"/>
        <v>-2.3000000000000007E-2</v>
      </c>
      <c r="EA14" s="42">
        <f t="shared" si="18"/>
        <v>-6.0000000000000053E-3</v>
      </c>
      <c r="EB14" s="42">
        <f t="shared" si="18"/>
        <v>-6.0000000000000053E-3</v>
      </c>
      <c r="EC14" s="42">
        <f t="shared" si="18"/>
        <v>-6.0000000000000053E-3</v>
      </c>
      <c r="ED14" s="42">
        <f t="shared" si="18"/>
        <v>-6.0000000000000053E-3</v>
      </c>
      <c r="EE14" s="42" t="e">
        <f t="shared" si="18"/>
        <v>#VALUE!</v>
      </c>
      <c r="EF14" s="42">
        <f t="shared" si="19"/>
        <v>-6.0000000000000053E-3</v>
      </c>
      <c r="EG14" s="42">
        <f t="shared" si="19"/>
        <v>0</v>
      </c>
      <c r="EH14" s="42">
        <f t="shared" si="19"/>
        <v>0</v>
      </c>
      <c r="EI14" s="42">
        <f t="shared" si="19"/>
        <v>0</v>
      </c>
      <c r="EJ14" s="42">
        <f t="shared" si="19"/>
        <v>7.0000000000000062E-3</v>
      </c>
      <c r="EK14" s="42">
        <f t="shared" si="19"/>
        <v>6.9999999999999785E-3</v>
      </c>
      <c r="EL14" s="42">
        <f t="shared" si="19"/>
        <v>7.0000000000000062E-3</v>
      </c>
      <c r="EM14" s="42" t="e">
        <f t="shared" si="19"/>
        <v>#VALUE!</v>
      </c>
      <c r="EN14" s="42" t="e">
        <f t="shared" si="19"/>
        <v>#VALUE!</v>
      </c>
      <c r="EO14" s="42">
        <f t="shared" si="19"/>
        <v>-8.0000000000000071E-3</v>
      </c>
      <c r="EP14" s="42">
        <f t="shared" si="19"/>
        <v>-8.0000000000000071E-3</v>
      </c>
      <c r="EQ14" s="42" t="e">
        <f t="shared" si="19"/>
        <v>#VALUE!</v>
      </c>
      <c r="ER14" s="42" t="e">
        <f t="shared" si="19"/>
        <v>#VALUE!</v>
      </c>
      <c r="ES14" s="42" t="e">
        <f t="shared" si="19"/>
        <v>#VALUE!</v>
      </c>
      <c r="ET14" s="42" t="e">
        <f t="shared" si="19"/>
        <v>#VALUE!</v>
      </c>
      <c r="EU14" s="42" t="e">
        <f t="shared" si="19"/>
        <v>#VALUE!</v>
      </c>
      <c r="EV14" s="42" t="e">
        <f>DE5-BT$5</f>
        <v>#VALUE!</v>
      </c>
      <c r="EY14" s="39" t="s">
        <v>2209</v>
      </c>
      <c r="EZ14" s="42">
        <f>DP14/BY5</f>
        <v>-7.7809798270893279E-2</v>
      </c>
      <c r="FA14" s="42">
        <f t="shared" si="20"/>
        <v>-9.8901098901098772E-2</v>
      </c>
      <c r="FB14" s="42">
        <f t="shared" si="20"/>
        <v>-7.7809798270893279E-2</v>
      </c>
      <c r="FC14" s="42">
        <f t="shared" si="20"/>
        <v>-8.6538461538461439E-2</v>
      </c>
      <c r="FD14" s="354" t="s">
        <v>375</v>
      </c>
      <c r="FE14" s="42">
        <f t="shared" si="20"/>
        <v>-1.4925373134328374E-2</v>
      </c>
      <c r="FF14" s="354" t="s">
        <v>375</v>
      </c>
      <c r="FG14" s="354" t="s">
        <v>375</v>
      </c>
      <c r="FH14" s="42">
        <f t="shared" si="20"/>
        <v>4.3103448275861989E-2</v>
      </c>
      <c r="FI14" s="42">
        <f t="shared" si="20"/>
        <v>-0.23469387755102047</v>
      </c>
      <c r="FJ14" s="42">
        <f t="shared" si="20"/>
        <v>-0.23469387755102047</v>
      </c>
      <c r="FK14" s="42">
        <f t="shared" si="20"/>
        <v>-6.9767441860465185E-2</v>
      </c>
      <c r="FL14" s="42">
        <f t="shared" si="20"/>
        <v>-6.9767441860465185E-2</v>
      </c>
      <c r="FM14" s="42">
        <f t="shared" si="20"/>
        <v>-7.5949367088607667E-2</v>
      </c>
      <c r="FN14" s="42">
        <f t="shared" si="20"/>
        <v>-7.894736842105271E-2</v>
      </c>
      <c r="FO14" s="354" t="s">
        <v>375</v>
      </c>
      <c r="FP14" s="42">
        <f t="shared" si="20"/>
        <v>-6.9767441860465185E-2</v>
      </c>
      <c r="FQ14" s="42">
        <f t="shared" si="21"/>
        <v>0</v>
      </c>
      <c r="FR14" s="42">
        <f t="shared" si="21"/>
        <v>0</v>
      </c>
      <c r="FS14" s="42">
        <f t="shared" si="21"/>
        <v>0</v>
      </c>
      <c r="FT14" s="42">
        <f t="shared" si="21"/>
        <v>5.9322033898305135E-2</v>
      </c>
      <c r="FU14" s="42">
        <f t="shared" si="21"/>
        <v>4.2944785276073497E-2</v>
      </c>
      <c r="FV14" s="42">
        <f t="shared" si="21"/>
        <v>5.7851239669421531E-2</v>
      </c>
      <c r="FW14" s="354" t="s">
        <v>375</v>
      </c>
      <c r="FX14" s="354" t="s">
        <v>375</v>
      </c>
      <c r="FY14" s="42">
        <f t="shared" si="21"/>
        <v>-4.7619047619047658E-2</v>
      </c>
      <c r="FZ14" s="42">
        <f t="shared" si="21"/>
        <v>-5.4054054054054106E-2</v>
      </c>
      <c r="GA14" s="354" t="s">
        <v>375</v>
      </c>
      <c r="GB14" s="354" t="s">
        <v>375</v>
      </c>
      <c r="GC14" s="354" t="s">
        <v>375</v>
      </c>
      <c r="GD14" s="354" t="s">
        <v>375</v>
      </c>
      <c r="GE14" s="354" t="s">
        <v>375</v>
      </c>
      <c r="GF14" s="354" t="s">
        <v>375</v>
      </c>
    </row>
    <row r="15" spans="2:188">
      <c r="AL15" s="39">
        <v>13</v>
      </c>
      <c r="AM15" s="37" t="s">
        <v>2190</v>
      </c>
      <c r="AN15" s="40">
        <f t="shared" ref="AN15:BT15" si="24">D5+D7+D10</f>
        <v>0.22599999999999998</v>
      </c>
      <c r="AO15" s="40">
        <f t="shared" si="24"/>
        <v>0.19600000000000001</v>
      </c>
      <c r="AP15" s="40">
        <f t="shared" si="24"/>
        <v>0.22599999999999998</v>
      </c>
      <c r="AQ15" s="40">
        <f t="shared" si="24"/>
        <v>0.21200000000000002</v>
      </c>
      <c r="AR15" s="40">
        <f t="shared" si="24"/>
        <v>0.14200000000000002</v>
      </c>
      <c r="AS15" s="40">
        <f t="shared" si="24"/>
        <v>4.2999999999999997E-2</v>
      </c>
      <c r="AT15" s="40">
        <f t="shared" si="24"/>
        <v>8.4000000000000005E-2</v>
      </c>
      <c r="AU15" s="40">
        <f t="shared" si="24"/>
        <v>8.4000000000000005E-2</v>
      </c>
      <c r="AV15" s="40">
        <f t="shared" si="24"/>
        <v>7.4999999999999997E-2</v>
      </c>
      <c r="AW15" s="40">
        <f t="shared" si="24"/>
        <v>8.5000000000000006E-2</v>
      </c>
      <c r="AX15" s="40">
        <f t="shared" si="24"/>
        <v>8.5000000000000006E-2</v>
      </c>
      <c r="AY15" s="40">
        <f t="shared" si="24"/>
        <v>5.5999999999999994E-2</v>
      </c>
      <c r="AZ15" s="40">
        <f t="shared" si="24"/>
        <v>5.5999999999999994E-2</v>
      </c>
      <c r="BA15" s="40">
        <f t="shared" si="24"/>
        <v>5.2999999999999999E-2</v>
      </c>
      <c r="BB15" s="40">
        <f t="shared" si="24"/>
        <v>5.1999999999999998E-2</v>
      </c>
      <c r="BC15" s="40">
        <f t="shared" si="24"/>
        <v>5.5999999999999994E-2</v>
      </c>
      <c r="BD15" s="40">
        <f t="shared" si="24"/>
        <v>5.5999999999999994E-2</v>
      </c>
      <c r="BE15" s="40">
        <f t="shared" si="24"/>
        <v>0.08</v>
      </c>
      <c r="BF15" s="40">
        <f t="shared" si="24"/>
        <v>0.08</v>
      </c>
      <c r="BG15" s="40">
        <f t="shared" si="24"/>
        <v>0.106</v>
      </c>
      <c r="BH15" s="40">
        <f t="shared" si="24"/>
        <v>6.6000000000000003E-2</v>
      </c>
      <c r="BI15" s="40">
        <f t="shared" si="24"/>
        <v>8.4000000000000005E-2</v>
      </c>
      <c r="BJ15" s="40">
        <f t="shared" si="24"/>
        <v>6.7000000000000004E-2</v>
      </c>
      <c r="BK15" s="40">
        <f t="shared" si="24"/>
        <v>6.4000000000000001E-2</v>
      </c>
      <c r="BL15" s="40">
        <f t="shared" si="24"/>
        <v>6.4000000000000001E-2</v>
      </c>
      <c r="BM15" s="40">
        <f t="shared" si="24"/>
        <v>0.121</v>
      </c>
      <c r="BN15" s="40">
        <f t="shared" si="24"/>
        <v>0.11299999999999999</v>
      </c>
      <c r="BO15" s="40">
        <f t="shared" si="24"/>
        <v>5.3000000000000005E-2</v>
      </c>
      <c r="BP15" s="40">
        <f t="shared" si="24"/>
        <v>7.1999999999999995E-2</v>
      </c>
      <c r="BQ15" s="40">
        <f t="shared" si="24"/>
        <v>7.1999999999999995E-2</v>
      </c>
      <c r="BR15" s="40">
        <f t="shared" si="24"/>
        <v>5.7999999999999996E-2</v>
      </c>
      <c r="BS15" s="40">
        <f t="shared" si="24"/>
        <v>5.6999999999999995E-2</v>
      </c>
      <c r="BT15" s="40">
        <f t="shared" si="24"/>
        <v>5.6999999999999995E-2</v>
      </c>
      <c r="BU15" s="398"/>
      <c r="BW15" s="39">
        <v>13</v>
      </c>
      <c r="BX15" s="37" t="s">
        <v>360</v>
      </c>
      <c r="BY15" s="40">
        <v>0.23900000000000002</v>
      </c>
      <c r="BZ15" s="40">
        <v>0.20899999999999999</v>
      </c>
      <c r="CA15" s="40">
        <v>0.23900000000000002</v>
      </c>
      <c r="CB15" s="40">
        <v>0.22500000000000001</v>
      </c>
      <c r="CC15" s="354" t="s">
        <v>375</v>
      </c>
      <c r="CD15" s="40">
        <v>5.3999999999999992E-2</v>
      </c>
      <c r="CE15" s="354" t="s">
        <v>375</v>
      </c>
      <c r="CF15" s="354" t="s">
        <v>375</v>
      </c>
      <c r="CG15" s="40">
        <v>9.7000000000000003E-2</v>
      </c>
      <c r="CH15" s="40">
        <v>9.4E-2</v>
      </c>
      <c r="CI15" s="40">
        <v>9.4E-2</v>
      </c>
      <c r="CJ15" s="354" t="s">
        <v>375</v>
      </c>
      <c r="CK15" s="40">
        <v>6.2999999999999987E-2</v>
      </c>
      <c r="CL15" s="40">
        <v>0.06</v>
      </c>
      <c r="CM15" s="40">
        <v>5.8999999999999997E-2</v>
      </c>
      <c r="CN15" s="354" t="s">
        <v>375</v>
      </c>
      <c r="CO15" s="40">
        <v>6.2999999999999987E-2</v>
      </c>
      <c r="CP15" s="40">
        <v>9.2999999999999999E-2</v>
      </c>
      <c r="CQ15" s="40">
        <v>9.2999999999999999E-2</v>
      </c>
      <c r="CR15" s="40">
        <v>0.11899999999999999</v>
      </c>
      <c r="CS15" s="40">
        <v>0.08</v>
      </c>
      <c r="CT15" s="40">
        <v>9.8000000000000004E-2</v>
      </c>
      <c r="CU15" s="40">
        <v>8.1000000000000003E-2</v>
      </c>
      <c r="CV15" s="354" t="s">
        <v>375</v>
      </c>
      <c r="CW15" s="354" t="s">
        <v>375</v>
      </c>
      <c r="CX15" s="360">
        <v>0.14799999999999999</v>
      </c>
      <c r="CY15" s="360">
        <v>0.14000000000000001</v>
      </c>
      <c r="CZ15" s="354" t="s">
        <v>375</v>
      </c>
      <c r="DA15" s="354" t="s">
        <v>375</v>
      </c>
      <c r="DB15" s="354" t="s">
        <v>375</v>
      </c>
      <c r="DC15" s="354" t="s">
        <v>375</v>
      </c>
      <c r="DD15" s="354" t="s">
        <v>375</v>
      </c>
      <c r="DE15" s="354" t="s">
        <v>375</v>
      </c>
      <c r="DF15" s="398"/>
      <c r="DG15" s="398"/>
      <c r="DH15" s="398"/>
      <c r="DI15" s="398"/>
      <c r="DJ15" s="398"/>
      <c r="DK15" s="398"/>
      <c r="DM15" s="39">
        <v>3</v>
      </c>
      <c r="DN15" s="39">
        <v>4</v>
      </c>
      <c r="DO15" s="39" t="str">
        <f t="shared" si="1"/>
        <v>処遇加算Ⅰ特定加算Ⅱベア加算から新加算Ⅳ</v>
      </c>
      <c r="DP15" s="42">
        <f t="shared" si="18"/>
        <v>-0.10099999999999998</v>
      </c>
      <c r="DQ15" s="42">
        <f t="shared" si="18"/>
        <v>-8.0999999999999989E-2</v>
      </c>
      <c r="DR15" s="42">
        <f t="shared" si="18"/>
        <v>-0.10099999999999998</v>
      </c>
      <c r="DS15" s="42">
        <f t="shared" si="18"/>
        <v>-9.0999999999999998E-2</v>
      </c>
      <c r="DT15" s="42" t="e">
        <f t="shared" si="18"/>
        <v>#VALUE!</v>
      </c>
      <c r="DU15" s="42">
        <f t="shared" si="18"/>
        <v>-1.2999999999999998E-2</v>
      </c>
      <c r="DV15" s="42" t="e">
        <f t="shared" si="18"/>
        <v>#VALUE!</v>
      </c>
      <c r="DW15" s="42" t="e">
        <f t="shared" si="18"/>
        <v>#VALUE!</v>
      </c>
      <c r="DX15" s="42">
        <f t="shared" si="18"/>
        <v>-1.1999999999999997E-2</v>
      </c>
      <c r="DY15" s="42">
        <f t="shared" si="18"/>
        <v>-4.1000000000000009E-2</v>
      </c>
      <c r="DZ15" s="42">
        <f t="shared" si="18"/>
        <v>-4.1000000000000009E-2</v>
      </c>
      <c r="EA15" s="42">
        <f t="shared" si="18"/>
        <v>-2.3000000000000007E-2</v>
      </c>
      <c r="EB15" s="42">
        <f t="shared" si="18"/>
        <v>-2.3000000000000007E-2</v>
      </c>
      <c r="EC15" s="42">
        <f t="shared" si="18"/>
        <v>-2.2000000000000006E-2</v>
      </c>
      <c r="ED15" s="42">
        <f t="shared" si="18"/>
        <v>-2.0000000000000004E-2</v>
      </c>
      <c r="EE15" s="42" t="e">
        <f t="shared" si="18"/>
        <v>#VALUE!</v>
      </c>
      <c r="EF15" s="42">
        <f t="shared" si="19"/>
        <v>-2.3000000000000007E-2</v>
      </c>
      <c r="EG15" s="42">
        <f t="shared" si="19"/>
        <v>-2.3000000000000007E-2</v>
      </c>
      <c r="EH15" s="42">
        <f t="shared" si="19"/>
        <v>-2.3000000000000007E-2</v>
      </c>
      <c r="EI15" s="42">
        <f t="shared" si="19"/>
        <v>-3.9999999999999952E-2</v>
      </c>
      <c r="EJ15" s="42">
        <f t="shared" si="19"/>
        <v>-1.4999999999999999E-2</v>
      </c>
      <c r="EK15" s="42">
        <f t="shared" si="19"/>
        <v>-2.6999999999999996E-2</v>
      </c>
      <c r="EL15" s="42">
        <f t="shared" si="19"/>
        <v>-1.6E-2</v>
      </c>
      <c r="EM15" s="42" t="e">
        <f t="shared" si="19"/>
        <v>#VALUE!</v>
      </c>
      <c r="EN15" s="42" t="e">
        <f t="shared" si="19"/>
        <v>#VALUE!</v>
      </c>
      <c r="EO15" s="42">
        <f t="shared" si="19"/>
        <v>-3.5000000000000031E-2</v>
      </c>
      <c r="EP15" s="42">
        <f t="shared" si="19"/>
        <v>-2.8999999999999998E-2</v>
      </c>
      <c r="EQ15" s="42" t="e">
        <f t="shared" si="19"/>
        <v>#VALUE!</v>
      </c>
      <c r="ER15" s="42" t="e">
        <f t="shared" si="19"/>
        <v>#VALUE!</v>
      </c>
      <c r="ES15" s="42" t="e">
        <f t="shared" si="19"/>
        <v>#VALUE!</v>
      </c>
      <c r="ET15" s="42" t="e">
        <f t="shared" si="19"/>
        <v>#VALUE!</v>
      </c>
      <c r="EU15" s="42" t="e">
        <f t="shared" si="19"/>
        <v>#VALUE!</v>
      </c>
      <c r="EV15" s="42" t="e">
        <f>DE6-BT$5</f>
        <v>#VALUE!</v>
      </c>
      <c r="EY15" s="39" t="s">
        <v>2210</v>
      </c>
      <c r="EZ15" s="42">
        <f>DP15/BY6</f>
        <v>-0.36996336996336987</v>
      </c>
      <c r="FA15" s="42">
        <f t="shared" si="20"/>
        <v>-0.36986301369863006</v>
      </c>
      <c r="FB15" s="42">
        <f t="shared" si="20"/>
        <v>-0.36996336996336987</v>
      </c>
      <c r="FC15" s="42">
        <f t="shared" si="20"/>
        <v>-0.36693548387096775</v>
      </c>
      <c r="FD15" s="354" t="s">
        <v>375</v>
      </c>
      <c r="FE15" s="42">
        <f t="shared" si="20"/>
        <v>-0.23636363636363636</v>
      </c>
      <c r="FF15" s="354" t="s">
        <v>375</v>
      </c>
      <c r="FG15" s="354" t="s">
        <v>375</v>
      </c>
      <c r="FH15" s="42">
        <f t="shared" si="20"/>
        <v>-0.12121212121212117</v>
      </c>
      <c r="FI15" s="42">
        <f t="shared" si="20"/>
        <v>-0.51250000000000007</v>
      </c>
      <c r="FJ15" s="42">
        <f t="shared" si="20"/>
        <v>-0.51250000000000007</v>
      </c>
      <c r="FK15" s="42">
        <f t="shared" si="20"/>
        <v>-0.33333333333333348</v>
      </c>
      <c r="FL15" s="42">
        <f t="shared" si="20"/>
        <v>-0.33333333333333348</v>
      </c>
      <c r="FM15" s="42">
        <f t="shared" si="20"/>
        <v>-0.3492063492063493</v>
      </c>
      <c r="FN15" s="42">
        <f t="shared" si="20"/>
        <v>-0.32258064516129037</v>
      </c>
      <c r="FO15" s="354" t="s">
        <v>375</v>
      </c>
      <c r="FP15" s="42">
        <f t="shared" si="20"/>
        <v>-0.33333333333333348</v>
      </c>
      <c r="FQ15" s="42">
        <f t="shared" si="21"/>
        <v>-0.21904761904761913</v>
      </c>
      <c r="FR15" s="42">
        <f t="shared" si="21"/>
        <v>-0.21904761904761913</v>
      </c>
      <c r="FS15" s="42">
        <f t="shared" si="21"/>
        <v>-0.26315789473684176</v>
      </c>
      <c r="FT15" s="42">
        <f t="shared" si="21"/>
        <v>-0.15625</v>
      </c>
      <c r="FU15" s="42">
        <f t="shared" si="21"/>
        <v>-0.2093023255813953</v>
      </c>
      <c r="FV15" s="42">
        <f t="shared" si="21"/>
        <v>-0.16326530612244897</v>
      </c>
      <c r="FW15" s="354" t="s">
        <v>375</v>
      </c>
      <c r="FX15" s="354" t="s">
        <v>375</v>
      </c>
      <c r="FY15" s="42">
        <f t="shared" si="21"/>
        <v>-0.24822695035461018</v>
      </c>
      <c r="FZ15" s="42">
        <f t="shared" si="21"/>
        <v>-0.22834645669291337</v>
      </c>
      <c r="GA15" s="354" t="s">
        <v>375</v>
      </c>
      <c r="GB15" s="354" t="s">
        <v>375</v>
      </c>
      <c r="GC15" s="354" t="s">
        <v>375</v>
      </c>
      <c r="GD15" s="354" t="s">
        <v>375</v>
      </c>
      <c r="GE15" s="354" t="s">
        <v>375</v>
      </c>
      <c r="GF15" s="354" t="s">
        <v>375</v>
      </c>
    </row>
    <row r="16" spans="2:188">
      <c r="AL16" s="39">
        <v>14</v>
      </c>
      <c r="AM16" s="37" t="s">
        <v>2191</v>
      </c>
      <c r="AN16" s="40">
        <f t="shared" ref="AN16:BT16" si="25">D5+D7+D11</f>
        <v>0.18099999999999999</v>
      </c>
      <c r="AO16" s="40">
        <f t="shared" si="25"/>
        <v>0.15100000000000002</v>
      </c>
      <c r="AP16" s="40">
        <f t="shared" si="25"/>
        <v>0.18099999999999999</v>
      </c>
      <c r="AQ16" s="40">
        <f t="shared" si="25"/>
        <v>0.16700000000000001</v>
      </c>
      <c r="AR16" s="40">
        <f t="shared" si="25"/>
        <v>9.7000000000000003E-2</v>
      </c>
      <c r="AS16" s="40">
        <f t="shared" si="25"/>
        <v>3.2000000000000001E-2</v>
      </c>
      <c r="AT16" s="40">
        <f t="shared" si="25"/>
        <v>5.6000000000000008E-2</v>
      </c>
      <c r="AU16" s="40">
        <f t="shared" si="25"/>
        <v>5.6000000000000008E-2</v>
      </c>
      <c r="AV16" s="40">
        <f t="shared" si="25"/>
        <v>4.7E-2</v>
      </c>
      <c r="AW16" s="40">
        <f t="shared" si="25"/>
        <v>6.7000000000000004E-2</v>
      </c>
      <c r="AX16" s="40">
        <f t="shared" si="25"/>
        <v>6.7000000000000004E-2</v>
      </c>
      <c r="AY16" s="40">
        <f t="shared" si="25"/>
        <v>4.2999999999999997E-2</v>
      </c>
      <c r="AZ16" s="40">
        <f t="shared" si="25"/>
        <v>4.2999999999999997E-2</v>
      </c>
      <c r="BA16" s="40">
        <f t="shared" si="25"/>
        <v>0.04</v>
      </c>
      <c r="BB16" s="40">
        <f t="shared" si="25"/>
        <v>3.9E-2</v>
      </c>
      <c r="BC16" s="40">
        <f t="shared" si="25"/>
        <v>4.2999999999999997E-2</v>
      </c>
      <c r="BD16" s="40">
        <f t="shared" si="25"/>
        <v>4.2999999999999997E-2</v>
      </c>
      <c r="BE16" s="40">
        <f t="shared" si="25"/>
        <v>5.4000000000000006E-2</v>
      </c>
      <c r="BF16" s="40">
        <f t="shared" si="25"/>
        <v>5.4000000000000006E-2</v>
      </c>
      <c r="BG16" s="40">
        <f t="shared" si="25"/>
        <v>0.08</v>
      </c>
      <c r="BH16" s="40">
        <f t="shared" si="25"/>
        <v>4.5999999999999999E-2</v>
      </c>
      <c r="BI16" s="40">
        <f t="shared" si="25"/>
        <v>6.4000000000000001E-2</v>
      </c>
      <c r="BJ16" s="40">
        <f t="shared" si="25"/>
        <v>4.7E-2</v>
      </c>
      <c r="BK16" s="40">
        <f t="shared" si="25"/>
        <v>4.3999999999999997E-2</v>
      </c>
      <c r="BL16" s="40">
        <f t="shared" si="25"/>
        <v>4.3999999999999997E-2</v>
      </c>
      <c r="BM16" s="40">
        <f t="shared" si="25"/>
        <v>8.299999999999999E-2</v>
      </c>
      <c r="BN16" s="40">
        <f t="shared" si="25"/>
        <v>7.4999999999999997E-2</v>
      </c>
      <c r="BO16" s="40">
        <f t="shared" si="25"/>
        <v>4.2000000000000003E-2</v>
      </c>
      <c r="BP16" s="40">
        <f t="shared" si="25"/>
        <v>5.3999999999999999E-2</v>
      </c>
      <c r="BQ16" s="40">
        <f t="shared" si="25"/>
        <v>5.3999999999999999E-2</v>
      </c>
      <c r="BR16" s="40">
        <f t="shared" si="25"/>
        <v>4.4999999999999998E-2</v>
      </c>
      <c r="BS16" s="40">
        <f t="shared" si="25"/>
        <v>4.3999999999999997E-2</v>
      </c>
      <c r="BT16" s="40">
        <f t="shared" si="25"/>
        <v>4.3999999999999997E-2</v>
      </c>
      <c r="BU16" s="398"/>
      <c r="BW16" s="39">
        <v>14</v>
      </c>
      <c r="BX16" s="37" t="s">
        <v>361</v>
      </c>
      <c r="BY16" s="40">
        <v>0.20899999999999999</v>
      </c>
      <c r="BZ16" s="40">
        <v>0.17900000000000002</v>
      </c>
      <c r="CA16" s="40">
        <v>0.20899999999999999</v>
      </c>
      <c r="CB16" s="40">
        <v>0.19500000000000001</v>
      </c>
      <c r="CC16" s="40">
        <v>0.125</v>
      </c>
      <c r="CD16" s="40">
        <v>4.3999999999999997E-2</v>
      </c>
      <c r="CE16" s="40">
        <v>8.0000000000000016E-2</v>
      </c>
      <c r="CF16" s="40">
        <v>8.0000000000000016E-2</v>
      </c>
      <c r="CG16" s="40">
        <v>7.1000000000000008E-2</v>
      </c>
      <c r="CH16" s="40">
        <v>0.08</v>
      </c>
      <c r="CI16" s="40">
        <v>0.08</v>
      </c>
      <c r="CJ16" s="354" t="s">
        <v>375</v>
      </c>
      <c r="CK16" s="40">
        <v>5.1999999999999998E-2</v>
      </c>
      <c r="CL16" s="40">
        <v>4.9000000000000002E-2</v>
      </c>
      <c r="CM16" s="40">
        <v>4.8000000000000001E-2</v>
      </c>
      <c r="CN16" s="40">
        <v>5.1999999999999998E-2</v>
      </c>
      <c r="CO16" s="40">
        <v>5.1999999999999998E-2</v>
      </c>
      <c r="CP16" s="40">
        <v>7.0000000000000007E-2</v>
      </c>
      <c r="CQ16" s="40">
        <v>7.0000000000000007E-2</v>
      </c>
      <c r="CR16" s="40">
        <v>9.6000000000000002E-2</v>
      </c>
      <c r="CS16" s="40">
        <v>6.3E-2</v>
      </c>
      <c r="CT16" s="40">
        <v>8.1000000000000003E-2</v>
      </c>
      <c r="CU16" s="40">
        <v>6.4000000000000001E-2</v>
      </c>
      <c r="CV16" s="360">
        <v>6.0999999999999999E-2</v>
      </c>
      <c r="CW16" s="360">
        <v>6.0999999999999999E-2</v>
      </c>
      <c r="CX16" s="360">
        <v>0.11399999999999999</v>
      </c>
      <c r="CY16" s="360">
        <v>0.106</v>
      </c>
      <c r="CZ16" s="360">
        <v>5.4000000000000006E-2</v>
      </c>
      <c r="DA16" s="360">
        <v>6.7000000000000004E-2</v>
      </c>
      <c r="DB16" s="360">
        <v>6.7000000000000004E-2</v>
      </c>
      <c r="DC16" s="360">
        <v>5.3999999999999999E-2</v>
      </c>
      <c r="DD16" s="360">
        <v>5.2999999999999999E-2</v>
      </c>
      <c r="DE16" s="360">
        <v>5.2999999999999999E-2</v>
      </c>
      <c r="DF16" s="398"/>
      <c r="DG16" s="398"/>
      <c r="DH16" s="398"/>
      <c r="DI16" s="398"/>
      <c r="DJ16" s="398"/>
      <c r="DK16" s="398"/>
      <c r="DM16" s="39">
        <v>4</v>
      </c>
      <c r="DN16" s="39">
        <v>1</v>
      </c>
      <c r="DO16" s="39" t="str">
        <f t="shared" si="1"/>
        <v>処遇加算Ⅰ特定加算Ⅱベア加算なしから新加算Ⅰ</v>
      </c>
      <c r="DP16" s="42">
        <f t="shared" ref="DP16:EE19" si="26">BY3-AN$6</f>
        <v>8.8000000000000023E-2</v>
      </c>
      <c r="DQ16" s="42">
        <f t="shared" si="26"/>
        <v>8.8000000000000023E-2</v>
      </c>
      <c r="DR16" s="42">
        <f t="shared" si="26"/>
        <v>8.8000000000000023E-2</v>
      </c>
      <c r="DS16" s="42">
        <f t="shared" si="26"/>
        <v>8.8000000000000023E-2</v>
      </c>
      <c r="DT16" s="42" t="e">
        <f t="shared" si="26"/>
        <v>#VALUE!</v>
      </c>
      <c r="DU16" s="42">
        <f t="shared" si="26"/>
        <v>2.3999999999999994E-2</v>
      </c>
      <c r="DV16" s="42" t="e">
        <f t="shared" si="26"/>
        <v>#VALUE!</v>
      </c>
      <c r="DW16" s="42" t="e">
        <f t="shared" si="26"/>
        <v>#VALUE!</v>
      </c>
      <c r="DX16" s="42">
        <f t="shared" si="26"/>
        <v>5.4000000000000006E-2</v>
      </c>
      <c r="DY16" s="42">
        <f t="shared" si="26"/>
        <v>3.5000000000000003E-2</v>
      </c>
      <c r="DZ16" s="42">
        <f t="shared" si="26"/>
        <v>3.5000000000000003E-2</v>
      </c>
      <c r="EA16" s="42">
        <f t="shared" si="26"/>
        <v>2.3999999999999994E-2</v>
      </c>
      <c r="EB16" s="42">
        <f t="shared" si="26"/>
        <v>2.3999999999999994E-2</v>
      </c>
      <c r="EC16" s="42">
        <f t="shared" si="26"/>
        <v>2.3999999999999994E-2</v>
      </c>
      <c r="ED16" s="42">
        <f t="shared" si="26"/>
        <v>2.3999999999999994E-2</v>
      </c>
      <c r="EE16" s="42" t="e">
        <f t="shared" si="26"/>
        <v>#VALUE!</v>
      </c>
      <c r="EF16" s="42">
        <f t="shared" ref="EF16:EU19" si="27">CO3-BD$6</f>
        <v>2.3999999999999994E-2</v>
      </c>
      <c r="EG16" s="42">
        <f t="shared" si="27"/>
        <v>4.5000000000000026E-2</v>
      </c>
      <c r="EH16" s="42">
        <f t="shared" si="27"/>
        <v>4.5000000000000026E-2</v>
      </c>
      <c r="EI16" s="42">
        <f t="shared" si="27"/>
        <v>4.4999999999999984E-2</v>
      </c>
      <c r="EJ16" s="42">
        <f t="shared" si="27"/>
        <v>4.0000000000000008E-2</v>
      </c>
      <c r="EK16" s="42">
        <f t="shared" si="27"/>
        <v>3.999999999999998E-2</v>
      </c>
      <c r="EL16" s="42">
        <f t="shared" si="27"/>
        <v>4.0000000000000008E-2</v>
      </c>
      <c r="EM16" s="42" t="e">
        <f t="shared" si="27"/>
        <v>#VALUE!</v>
      </c>
      <c r="EN16" s="42" t="e">
        <f t="shared" si="27"/>
        <v>#VALUE!</v>
      </c>
      <c r="EO16" s="42">
        <f t="shared" si="27"/>
        <v>7.3000000000000009E-2</v>
      </c>
      <c r="EP16" s="42">
        <f t="shared" si="27"/>
        <v>7.3000000000000009E-2</v>
      </c>
      <c r="EQ16" s="42" t="e">
        <f t="shared" si="27"/>
        <v>#VALUE!</v>
      </c>
      <c r="ER16" s="42" t="e">
        <f t="shared" si="27"/>
        <v>#VALUE!</v>
      </c>
      <c r="ES16" s="42" t="e">
        <f t="shared" si="27"/>
        <v>#VALUE!</v>
      </c>
      <c r="ET16" s="42" t="e">
        <f t="shared" si="27"/>
        <v>#VALUE!</v>
      </c>
      <c r="EU16" s="42" t="e">
        <f t="shared" si="27"/>
        <v>#VALUE!</v>
      </c>
      <c r="EV16" s="42" t="e">
        <f>DE3-BT$6</f>
        <v>#VALUE!</v>
      </c>
      <c r="EY16" s="39" t="s">
        <v>2211</v>
      </c>
      <c r="EZ16" s="42">
        <f>DP16/BY3</f>
        <v>0.21103117505995209</v>
      </c>
      <c r="FA16" s="42">
        <f t="shared" ref="FA16:FP19" si="28">DQ16/BZ3</f>
        <v>0.25655976676384845</v>
      </c>
      <c r="FB16" s="42">
        <f t="shared" si="28"/>
        <v>0.21103117505995209</v>
      </c>
      <c r="FC16" s="42">
        <f t="shared" si="28"/>
        <v>0.23036649214659691</v>
      </c>
      <c r="FD16" s="354" t="s">
        <v>375</v>
      </c>
      <c r="FE16" s="42">
        <f t="shared" si="28"/>
        <v>0.29629629629629628</v>
      </c>
      <c r="FF16" s="354" t="s">
        <v>375</v>
      </c>
      <c r="FG16" s="354" t="s">
        <v>375</v>
      </c>
      <c r="FH16" s="42">
        <f t="shared" si="28"/>
        <v>0.39416058394160586</v>
      </c>
      <c r="FI16" s="42">
        <f t="shared" si="28"/>
        <v>0.25362318840579712</v>
      </c>
      <c r="FJ16" s="42">
        <f t="shared" si="28"/>
        <v>0.25362318840579712</v>
      </c>
      <c r="FK16" s="42">
        <f t="shared" si="28"/>
        <v>0.23300970873786403</v>
      </c>
      <c r="FL16" s="42">
        <f t="shared" si="28"/>
        <v>0.23300970873786403</v>
      </c>
      <c r="FM16" s="42">
        <f t="shared" si="28"/>
        <v>0.24999999999999992</v>
      </c>
      <c r="FN16" s="42">
        <f t="shared" si="28"/>
        <v>0.2580645161290322</v>
      </c>
      <c r="FO16" s="354" t="s">
        <v>375</v>
      </c>
      <c r="FP16" s="42">
        <f t="shared" si="28"/>
        <v>0.23300970873786403</v>
      </c>
      <c r="FQ16" s="42">
        <f t="shared" ref="FQ16:FZ19" si="29">EG16/CP3</f>
        <v>0.30612244897959195</v>
      </c>
      <c r="FR16" s="42">
        <f t="shared" si="29"/>
        <v>0.30612244897959195</v>
      </c>
      <c r="FS16" s="42">
        <f t="shared" si="29"/>
        <v>0.21327014218009474</v>
      </c>
      <c r="FT16" s="42">
        <f t="shared" si="29"/>
        <v>0.30534351145038174</v>
      </c>
      <c r="FU16" s="42">
        <f t="shared" si="29"/>
        <v>0.22727272727272718</v>
      </c>
      <c r="FV16" s="42">
        <f t="shared" si="29"/>
        <v>0.29850746268656719</v>
      </c>
      <c r="FW16" s="354" t="s">
        <v>375</v>
      </c>
      <c r="FX16" s="354" t="s">
        <v>375</v>
      </c>
      <c r="FY16" s="42">
        <f t="shared" si="29"/>
        <v>0.34597156398104267</v>
      </c>
      <c r="FZ16" s="42">
        <f t="shared" si="29"/>
        <v>0.38219895287958122</v>
      </c>
      <c r="GA16" s="354" t="s">
        <v>375</v>
      </c>
      <c r="GB16" s="354" t="s">
        <v>375</v>
      </c>
      <c r="GC16" s="354" t="s">
        <v>375</v>
      </c>
      <c r="GD16" s="354" t="s">
        <v>375</v>
      </c>
      <c r="GE16" s="354" t="s">
        <v>375</v>
      </c>
      <c r="GF16" s="354" t="s">
        <v>375</v>
      </c>
    </row>
    <row r="17" spans="38:188">
      <c r="AL17" s="39">
        <v>15</v>
      </c>
      <c r="AM17" s="37" t="s">
        <v>2192</v>
      </c>
      <c r="AN17" s="40">
        <f t="shared" ref="AN17:BT17" si="30">D5+D8+D10</f>
        <v>0.21100000000000002</v>
      </c>
      <c r="AO17" s="40">
        <f t="shared" si="30"/>
        <v>0.18099999999999999</v>
      </c>
      <c r="AP17" s="40">
        <f t="shared" si="30"/>
        <v>0.21100000000000002</v>
      </c>
      <c r="AQ17" s="40">
        <f t="shared" si="30"/>
        <v>0.19700000000000001</v>
      </c>
      <c r="AR17" s="40" t="e">
        <f t="shared" si="30"/>
        <v>#VALUE!</v>
      </c>
      <c r="AS17" s="40">
        <f t="shared" si="30"/>
        <v>4.1999999999999996E-2</v>
      </c>
      <c r="AT17" s="40" t="e">
        <f t="shared" si="30"/>
        <v>#VALUE!</v>
      </c>
      <c r="AU17" s="40" t="e">
        <f t="shared" si="30"/>
        <v>#VALUE!</v>
      </c>
      <c r="AV17" s="40">
        <f t="shared" si="30"/>
        <v>7.2999999999999995E-2</v>
      </c>
      <c r="AW17" s="40">
        <f t="shared" si="30"/>
        <v>8.1000000000000003E-2</v>
      </c>
      <c r="AX17" s="40">
        <f t="shared" si="30"/>
        <v>8.1000000000000003E-2</v>
      </c>
      <c r="AY17" s="40">
        <f t="shared" si="30"/>
        <v>5.3999999999999992E-2</v>
      </c>
      <c r="AZ17" s="40">
        <f t="shared" si="30"/>
        <v>5.3999999999999992E-2</v>
      </c>
      <c r="BA17" s="40">
        <f t="shared" si="30"/>
        <v>5.0999999999999997E-2</v>
      </c>
      <c r="BB17" s="40">
        <f t="shared" si="30"/>
        <v>4.9999999999999996E-2</v>
      </c>
      <c r="BC17" s="40" t="e">
        <f t="shared" si="30"/>
        <v>#VALUE!</v>
      </c>
      <c r="BD17" s="40">
        <f t="shared" si="30"/>
        <v>5.3999999999999992E-2</v>
      </c>
      <c r="BE17" s="40">
        <f t="shared" si="30"/>
        <v>7.6999999999999999E-2</v>
      </c>
      <c r="BF17" s="40">
        <f t="shared" si="30"/>
        <v>7.6999999999999999E-2</v>
      </c>
      <c r="BG17" s="40">
        <f t="shared" si="30"/>
        <v>0.10299999999999999</v>
      </c>
      <c r="BH17" s="40">
        <f t="shared" si="30"/>
        <v>6.3E-2</v>
      </c>
      <c r="BI17" s="40">
        <f t="shared" si="30"/>
        <v>8.1000000000000003E-2</v>
      </c>
      <c r="BJ17" s="40">
        <f t="shared" si="30"/>
        <v>6.4000000000000001E-2</v>
      </c>
      <c r="BK17" s="40" t="e">
        <f t="shared" si="30"/>
        <v>#VALUE!</v>
      </c>
      <c r="BL17" s="40" t="e">
        <f t="shared" si="30"/>
        <v>#VALUE!</v>
      </c>
      <c r="BM17" s="40">
        <f t="shared" si="30"/>
        <v>0.11699999999999999</v>
      </c>
      <c r="BN17" s="40">
        <f t="shared" si="30"/>
        <v>0.10900000000000001</v>
      </c>
      <c r="BO17" s="40" t="e">
        <f t="shared" si="30"/>
        <v>#VALUE!</v>
      </c>
      <c r="BP17" s="40" t="e">
        <f t="shared" si="30"/>
        <v>#VALUE!</v>
      </c>
      <c r="BQ17" s="40" t="e">
        <f t="shared" si="30"/>
        <v>#VALUE!</v>
      </c>
      <c r="BR17" s="40" t="e">
        <f t="shared" si="30"/>
        <v>#VALUE!</v>
      </c>
      <c r="BS17" s="40" t="e">
        <f t="shared" si="30"/>
        <v>#VALUE!</v>
      </c>
      <c r="BT17" s="40" t="e">
        <f t="shared" si="30"/>
        <v>#VALUE!</v>
      </c>
      <c r="BU17" s="398"/>
      <c r="BW17" s="39">
        <v>15</v>
      </c>
      <c r="BX17" s="37" t="s">
        <v>362</v>
      </c>
      <c r="BY17" s="40">
        <v>0.22800000000000001</v>
      </c>
      <c r="BZ17" s="40">
        <v>0.17399999999999999</v>
      </c>
      <c r="CA17" s="40">
        <v>0.22800000000000001</v>
      </c>
      <c r="CB17" s="40">
        <v>0.20299999999999999</v>
      </c>
      <c r="CC17" s="40">
        <v>9.2999999999999999E-2</v>
      </c>
      <c r="CD17" s="40">
        <v>4.3999999999999997E-2</v>
      </c>
      <c r="CE17" s="40">
        <v>8.6999999999999994E-2</v>
      </c>
      <c r="CF17" s="40">
        <v>8.6999999999999994E-2</v>
      </c>
      <c r="CG17" s="40">
        <v>7.1000000000000008E-2</v>
      </c>
      <c r="CH17" s="40">
        <v>6.2E-2</v>
      </c>
      <c r="CI17" s="40">
        <v>6.2E-2</v>
      </c>
      <c r="CJ17" s="354" t="s">
        <v>375</v>
      </c>
      <c r="CK17" s="40">
        <v>5.6000000000000001E-2</v>
      </c>
      <c r="CL17" s="40">
        <v>0.05</v>
      </c>
      <c r="CM17" s="40">
        <v>4.9000000000000002E-2</v>
      </c>
      <c r="CN17" s="40">
        <v>5.6000000000000001E-2</v>
      </c>
      <c r="CO17" s="40">
        <v>5.6000000000000001E-2</v>
      </c>
      <c r="CP17" s="40">
        <v>7.9000000000000001E-2</v>
      </c>
      <c r="CQ17" s="40">
        <v>7.9000000000000001E-2</v>
      </c>
      <c r="CR17" s="40">
        <v>0.126</v>
      </c>
      <c r="CS17" s="40">
        <v>7.5999999999999998E-2</v>
      </c>
      <c r="CT17" s="40">
        <v>0.109</v>
      </c>
      <c r="CU17" s="40">
        <v>7.8E-2</v>
      </c>
      <c r="CV17" s="360">
        <v>7.5999999999999998E-2</v>
      </c>
      <c r="CW17" s="360">
        <v>7.5999999999999998E-2</v>
      </c>
      <c r="CX17" s="360">
        <v>0.10299999999999999</v>
      </c>
      <c r="CY17" s="360">
        <v>8.8999999999999996E-2</v>
      </c>
      <c r="CZ17" s="360">
        <v>5.6000000000000008E-2</v>
      </c>
      <c r="DA17" s="360">
        <v>6.3E-2</v>
      </c>
      <c r="DB17" s="360">
        <v>6.3E-2</v>
      </c>
      <c r="DC17" s="360">
        <v>5.8000000000000003E-2</v>
      </c>
      <c r="DD17" s="360">
        <v>5.6000000000000001E-2</v>
      </c>
      <c r="DE17" s="360">
        <v>5.6000000000000001E-2</v>
      </c>
      <c r="DF17" s="398"/>
      <c r="DG17" s="398"/>
      <c r="DH17" s="398"/>
      <c r="DI17" s="398"/>
      <c r="DJ17" s="398"/>
      <c r="DK17" s="398"/>
      <c r="DM17" s="39">
        <v>4</v>
      </c>
      <c r="DN17" s="39">
        <v>2</v>
      </c>
      <c r="DO17" s="39" t="str">
        <f t="shared" si="1"/>
        <v>処遇加算Ⅰ特定加算Ⅱベア加算なしから新加算Ⅱ</v>
      </c>
      <c r="DP17" s="42">
        <f t="shared" si="26"/>
        <v>7.3000000000000009E-2</v>
      </c>
      <c r="DQ17" s="42">
        <f t="shared" si="26"/>
        <v>7.3000000000000009E-2</v>
      </c>
      <c r="DR17" s="42">
        <f t="shared" si="26"/>
        <v>7.3000000000000009E-2</v>
      </c>
      <c r="DS17" s="42">
        <f t="shared" si="26"/>
        <v>7.3000000000000009E-2</v>
      </c>
      <c r="DT17" s="42" t="e">
        <f t="shared" si="26"/>
        <v>#VALUE!</v>
      </c>
      <c r="DU17" s="42">
        <f t="shared" si="26"/>
        <v>2.2999999999999993E-2</v>
      </c>
      <c r="DV17" s="42" t="e">
        <f t="shared" si="26"/>
        <v>#VALUE!</v>
      </c>
      <c r="DW17" s="42" t="e">
        <f t="shared" si="26"/>
        <v>#VALUE!</v>
      </c>
      <c r="DX17" s="42">
        <f t="shared" si="26"/>
        <v>5.2000000000000005E-2</v>
      </c>
      <c r="DY17" s="42">
        <f t="shared" si="26"/>
        <v>3.1E-2</v>
      </c>
      <c r="DZ17" s="42">
        <f t="shared" si="26"/>
        <v>3.1E-2</v>
      </c>
      <c r="EA17" s="42">
        <f t="shared" si="26"/>
        <v>2.1999999999999992E-2</v>
      </c>
      <c r="EB17" s="42">
        <f t="shared" si="26"/>
        <v>2.1999999999999992E-2</v>
      </c>
      <c r="EC17" s="42">
        <f t="shared" si="26"/>
        <v>2.1999999999999992E-2</v>
      </c>
      <c r="ED17" s="42">
        <f t="shared" si="26"/>
        <v>2.1999999999999992E-2</v>
      </c>
      <c r="EE17" s="42" t="e">
        <f t="shared" si="26"/>
        <v>#VALUE!</v>
      </c>
      <c r="EF17" s="42">
        <f t="shared" si="27"/>
        <v>2.1999999999999992E-2</v>
      </c>
      <c r="EG17" s="42">
        <f t="shared" si="27"/>
        <v>4.2000000000000023E-2</v>
      </c>
      <c r="EH17" s="42">
        <f t="shared" si="27"/>
        <v>4.2000000000000023E-2</v>
      </c>
      <c r="EI17" s="42">
        <f t="shared" si="27"/>
        <v>4.1999999999999982E-2</v>
      </c>
      <c r="EJ17" s="42">
        <f t="shared" si="27"/>
        <v>3.7000000000000005E-2</v>
      </c>
      <c r="EK17" s="42">
        <f t="shared" si="27"/>
        <v>3.6999999999999977E-2</v>
      </c>
      <c r="EL17" s="42">
        <f t="shared" si="27"/>
        <v>3.7000000000000005E-2</v>
      </c>
      <c r="EM17" s="42" t="e">
        <f t="shared" si="27"/>
        <v>#VALUE!</v>
      </c>
      <c r="EN17" s="42" t="e">
        <f t="shared" si="27"/>
        <v>#VALUE!</v>
      </c>
      <c r="EO17" s="42">
        <f t="shared" si="27"/>
        <v>6.9000000000000006E-2</v>
      </c>
      <c r="EP17" s="42">
        <f t="shared" si="27"/>
        <v>6.9000000000000006E-2</v>
      </c>
      <c r="EQ17" s="42" t="e">
        <f t="shared" si="27"/>
        <v>#VALUE!</v>
      </c>
      <c r="ER17" s="42" t="e">
        <f t="shared" si="27"/>
        <v>#VALUE!</v>
      </c>
      <c r="ES17" s="42" t="e">
        <f t="shared" si="27"/>
        <v>#VALUE!</v>
      </c>
      <c r="ET17" s="42" t="e">
        <f t="shared" si="27"/>
        <v>#VALUE!</v>
      </c>
      <c r="EU17" s="42" t="e">
        <f t="shared" si="27"/>
        <v>#VALUE!</v>
      </c>
      <c r="EV17" s="42" t="e">
        <f>DE4-BT$6</f>
        <v>#VALUE!</v>
      </c>
      <c r="EY17" s="39" t="s">
        <v>2212</v>
      </c>
      <c r="EZ17" s="42">
        <f>DP17/BY4</f>
        <v>0.18159203980099503</v>
      </c>
      <c r="FA17" s="42">
        <f t="shared" si="28"/>
        <v>0.22256097560975613</v>
      </c>
      <c r="FB17" s="42">
        <f t="shared" si="28"/>
        <v>0.18159203980099503</v>
      </c>
      <c r="FC17" s="42">
        <f t="shared" si="28"/>
        <v>0.19891008174386923</v>
      </c>
      <c r="FD17" s="354" t="s">
        <v>375</v>
      </c>
      <c r="FE17" s="42">
        <f t="shared" si="28"/>
        <v>0.28749999999999998</v>
      </c>
      <c r="FF17" s="354" t="s">
        <v>375</v>
      </c>
      <c r="FG17" s="354" t="s">
        <v>375</v>
      </c>
      <c r="FH17" s="42">
        <f t="shared" si="28"/>
        <v>0.38518518518518519</v>
      </c>
      <c r="FI17" s="42">
        <f t="shared" si="28"/>
        <v>0.23134328358208953</v>
      </c>
      <c r="FJ17" s="42">
        <f t="shared" si="28"/>
        <v>0.23134328358208953</v>
      </c>
      <c r="FK17" s="42">
        <f t="shared" si="28"/>
        <v>0.21782178217821777</v>
      </c>
      <c r="FL17" s="42">
        <f t="shared" si="28"/>
        <v>0.21782178217821777</v>
      </c>
      <c r="FM17" s="42">
        <f t="shared" si="28"/>
        <v>0.23404255319148928</v>
      </c>
      <c r="FN17" s="42">
        <f t="shared" si="28"/>
        <v>0.24175824175824168</v>
      </c>
      <c r="FO17" s="354" t="s">
        <v>375</v>
      </c>
      <c r="FP17" s="42">
        <f t="shared" si="28"/>
        <v>0.21782178217821777</v>
      </c>
      <c r="FQ17" s="42">
        <f t="shared" si="29"/>
        <v>0.2916666666666668</v>
      </c>
      <c r="FR17" s="42">
        <f t="shared" si="29"/>
        <v>0.2916666666666668</v>
      </c>
      <c r="FS17" s="42">
        <f t="shared" si="29"/>
        <v>0.20192307692307687</v>
      </c>
      <c r="FT17" s="42">
        <f t="shared" si="29"/>
        <v>0.28906250000000006</v>
      </c>
      <c r="FU17" s="42">
        <f t="shared" si="29"/>
        <v>0.21387283236994209</v>
      </c>
      <c r="FV17" s="42">
        <f t="shared" si="29"/>
        <v>0.28244274809160308</v>
      </c>
      <c r="FW17" s="354" t="s">
        <v>375</v>
      </c>
      <c r="FX17" s="354" t="s">
        <v>375</v>
      </c>
      <c r="FY17" s="42">
        <f t="shared" si="29"/>
        <v>0.33333333333333331</v>
      </c>
      <c r="FZ17" s="42">
        <f t="shared" si="29"/>
        <v>0.36898395721925137</v>
      </c>
      <c r="GA17" s="354" t="s">
        <v>375</v>
      </c>
      <c r="GB17" s="354" t="s">
        <v>375</v>
      </c>
      <c r="GC17" s="354" t="s">
        <v>375</v>
      </c>
      <c r="GD17" s="354" t="s">
        <v>375</v>
      </c>
      <c r="GE17" s="354" t="s">
        <v>375</v>
      </c>
      <c r="GF17" s="354" t="s">
        <v>375</v>
      </c>
    </row>
    <row r="18" spans="38:188">
      <c r="AL18" s="39">
        <v>16</v>
      </c>
      <c r="AM18" s="37" t="s">
        <v>2193</v>
      </c>
      <c r="AN18" s="40">
        <f t="shared" ref="AN18:BT18" si="31">D5+D8+D11</f>
        <v>0.16600000000000001</v>
      </c>
      <c r="AO18" s="40">
        <f t="shared" si="31"/>
        <v>0.13600000000000001</v>
      </c>
      <c r="AP18" s="40">
        <f t="shared" si="31"/>
        <v>0.16600000000000001</v>
      </c>
      <c r="AQ18" s="40">
        <f t="shared" si="31"/>
        <v>0.152</v>
      </c>
      <c r="AR18" s="40" t="e">
        <f t="shared" si="31"/>
        <v>#VALUE!</v>
      </c>
      <c r="AS18" s="40">
        <f t="shared" si="31"/>
        <v>3.1E-2</v>
      </c>
      <c r="AT18" s="40" t="e">
        <f t="shared" si="31"/>
        <v>#VALUE!</v>
      </c>
      <c r="AU18" s="40" t="e">
        <f t="shared" si="31"/>
        <v>#VALUE!</v>
      </c>
      <c r="AV18" s="40">
        <f t="shared" si="31"/>
        <v>4.4999999999999998E-2</v>
      </c>
      <c r="AW18" s="40">
        <f t="shared" si="31"/>
        <v>6.3E-2</v>
      </c>
      <c r="AX18" s="40">
        <f t="shared" si="31"/>
        <v>6.3E-2</v>
      </c>
      <c r="AY18" s="40">
        <f t="shared" si="31"/>
        <v>4.0999999999999995E-2</v>
      </c>
      <c r="AZ18" s="40">
        <f t="shared" si="31"/>
        <v>4.0999999999999995E-2</v>
      </c>
      <c r="BA18" s="40">
        <f t="shared" si="31"/>
        <v>3.7999999999999999E-2</v>
      </c>
      <c r="BB18" s="40">
        <f t="shared" si="31"/>
        <v>3.6999999999999998E-2</v>
      </c>
      <c r="BC18" s="40" t="e">
        <f t="shared" si="31"/>
        <v>#VALUE!</v>
      </c>
      <c r="BD18" s="40">
        <f t="shared" si="31"/>
        <v>4.0999999999999995E-2</v>
      </c>
      <c r="BE18" s="40">
        <f t="shared" si="31"/>
        <v>5.1000000000000004E-2</v>
      </c>
      <c r="BF18" s="40">
        <f t="shared" si="31"/>
        <v>5.1000000000000004E-2</v>
      </c>
      <c r="BG18" s="40">
        <f t="shared" si="31"/>
        <v>7.6999999999999999E-2</v>
      </c>
      <c r="BH18" s="40">
        <f t="shared" si="31"/>
        <v>4.3000000000000003E-2</v>
      </c>
      <c r="BI18" s="40">
        <f t="shared" si="31"/>
        <v>6.0999999999999999E-2</v>
      </c>
      <c r="BJ18" s="40">
        <f t="shared" si="31"/>
        <v>4.4000000000000004E-2</v>
      </c>
      <c r="BK18" s="40" t="e">
        <f t="shared" si="31"/>
        <v>#VALUE!</v>
      </c>
      <c r="BL18" s="40" t="e">
        <f t="shared" si="31"/>
        <v>#VALUE!</v>
      </c>
      <c r="BM18" s="40">
        <f t="shared" si="31"/>
        <v>7.9000000000000001E-2</v>
      </c>
      <c r="BN18" s="40">
        <f t="shared" si="31"/>
        <v>7.1000000000000008E-2</v>
      </c>
      <c r="BO18" s="40" t="e">
        <f t="shared" si="31"/>
        <v>#VALUE!</v>
      </c>
      <c r="BP18" s="40" t="e">
        <f t="shared" si="31"/>
        <v>#VALUE!</v>
      </c>
      <c r="BQ18" s="40" t="e">
        <f t="shared" si="31"/>
        <v>#VALUE!</v>
      </c>
      <c r="BR18" s="40" t="e">
        <f t="shared" si="31"/>
        <v>#VALUE!</v>
      </c>
      <c r="BS18" s="40" t="e">
        <f t="shared" si="31"/>
        <v>#VALUE!</v>
      </c>
      <c r="BT18" s="40" t="e">
        <f t="shared" si="31"/>
        <v>#VALUE!</v>
      </c>
      <c r="BU18" s="398"/>
      <c r="BW18" s="39">
        <v>16</v>
      </c>
      <c r="BX18" s="37" t="s">
        <v>363</v>
      </c>
      <c r="BY18" s="40">
        <v>0.19400000000000001</v>
      </c>
      <c r="BZ18" s="40">
        <v>0.16400000000000001</v>
      </c>
      <c r="CA18" s="40">
        <v>0.19400000000000001</v>
      </c>
      <c r="CB18" s="40">
        <v>0.18</v>
      </c>
      <c r="CC18" s="354" t="s">
        <v>375</v>
      </c>
      <c r="CD18" s="40">
        <v>4.2999999999999997E-2</v>
      </c>
      <c r="CE18" s="354" t="s">
        <v>375</v>
      </c>
      <c r="CF18" s="354" t="s">
        <v>375</v>
      </c>
      <c r="CG18" s="40">
        <v>6.9000000000000006E-2</v>
      </c>
      <c r="CH18" s="40">
        <v>7.5999999999999998E-2</v>
      </c>
      <c r="CI18" s="40">
        <v>7.5999999999999998E-2</v>
      </c>
      <c r="CJ18" s="354" t="s">
        <v>375</v>
      </c>
      <c r="CK18" s="40">
        <v>4.9999999999999996E-2</v>
      </c>
      <c r="CL18" s="40">
        <v>4.7E-2</v>
      </c>
      <c r="CM18" s="40">
        <v>4.5999999999999999E-2</v>
      </c>
      <c r="CN18" s="354" t="s">
        <v>375</v>
      </c>
      <c r="CO18" s="40">
        <v>4.9999999999999996E-2</v>
      </c>
      <c r="CP18" s="40">
        <v>6.7000000000000004E-2</v>
      </c>
      <c r="CQ18" s="40">
        <v>6.7000000000000004E-2</v>
      </c>
      <c r="CR18" s="40">
        <v>9.2999999999999999E-2</v>
      </c>
      <c r="CS18" s="40">
        <v>6.0000000000000005E-2</v>
      </c>
      <c r="CT18" s="40">
        <v>7.8E-2</v>
      </c>
      <c r="CU18" s="40">
        <v>6.1000000000000006E-2</v>
      </c>
      <c r="CV18" s="354" t="s">
        <v>375</v>
      </c>
      <c r="CW18" s="354" t="s">
        <v>375</v>
      </c>
      <c r="CX18" s="360">
        <v>0.11</v>
      </c>
      <c r="CY18" s="360">
        <v>0.10200000000000001</v>
      </c>
      <c r="CZ18" s="354" t="s">
        <v>375</v>
      </c>
      <c r="DA18" s="354" t="s">
        <v>375</v>
      </c>
      <c r="DB18" s="354" t="s">
        <v>375</v>
      </c>
      <c r="DC18" s="354" t="s">
        <v>375</v>
      </c>
      <c r="DD18" s="354" t="s">
        <v>375</v>
      </c>
      <c r="DE18" s="354" t="s">
        <v>375</v>
      </c>
      <c r="DF18" s="398"/>
      <c r="DG18" s="398"/>
      <c r="DH18" s="398"/>
      <c r="DI18" s="398"/>
      <c r="DJ18" s="398"/>
      <c r="DK18" s="398"/>
      <c r="DM18" s="39">
        <v>4</v>
      </c>
      <c r="DN18" s="39">
        <v>3</v>
      </c>
      <c r="DO18" s="39" t="str">
        <f t="shared" si="1"/>
        <v>処遇加算Ⅰ特定加算Ⅱベア加算なしから新加算Ⅲ</v>
      </c>
      <c r="DP18" s="42">
        <f t="shared" si="26"/>
        <v>1.8000000000000016E-2</v>
      </c>
      <c r="DQ18" s="42">
        <f t="shared" si="26"/>
        <v>1.8000000000000016E-2</v>
      </c>
      <c r="DR18" s="42">
        <f t="shared" si="26"/>
        <v>1.8000000000000016E-2</v>
      </c>
      <c r="DS18" s="42">
        <f t="shared" si="26"/>
        <v>1.8000000000000016E-2</v>
      </c>
      <c r="DT18" s="42" t="e">
        <f t="shared" si="26"/>
        <v>#VALUE!</v>
      </c>
      <c r="DU18" s="42">
        <f t="shared" si="26"/>
        <v>9.999999999999995E-3</v>
      </c>
      <c r="DV18" s="42" t="e">
        <f t="shared" si="26"/>
        <v>#VALUE!</v>
      </c>
      <c r="DW18" s="42" t="e">
        <f t="shared" si="26"/>
        <v>#VALUE!</v>
      </c>
      <c r="DX18" s="42">
        <f t="shared" si="26"/>
        <v>3.2999999999999988E-2</v>
      </c>
      <c r="DY18" s="42">
        <f t="shared" si="26"/>
        <v>-5.0000000000000044E-3</v>
      </c>
      <c r="DZ18" s="42">
        <f t="shared" si="26"/>
        <v>-5.0000000000000044E-3</v>
      </c>
      <c r="EA18" s="42">
        <f t="shared" si="26"/>
        <v>6.9999999999999923E-3</v>
      </c>
      <c r="EB18" s="42">
        <f t="shared" si="26"/>
        <v>6.9999999999999923E-3</v>
      </c>
      <c r="EC18" s="42">
        <f t="shared" si="26"/>
        <v>6.9999999999999923E-3</v>
      </c>
      <c r="ED18" s="42">
        <f t="shared" si="26"/>
        <v>6.9999999999999923E-3</v>
      </c>
      <c r="EE18" s="42" t="e">
        <f t="shared" si="26"/>
        <v>#VALUE!</v>
      </c>
      <c r="EF18" s="42">
        <f t="shared" si="27"/>
        <v>6.9999999999999923E-3</v>
      </c>
      <c r="EG18" s="42">
        <f t="shared" si="27"/>
        <v>2.6000000000000009E-2</v>
      </c>
      <c r="EH18" s="42">
        <f t="shared" si="27"/>
        <v>2.6000000000000009E-2</v>
      </c>
      <c r="EI18" s="42">
        <f t="shared" si="27"/>
        <v>2.6000000000000023E-2</v>
      </c>
      <c r="EJ18" s="42">
        <f t="shared" si="27"/>
        <v>2.700000000000001E-2</v>
      </c>
      <c r="EK18" s="42">
        <f t="shared" si="27"/>
        <v>2.6999999999999968E-2</v>
      </c>
      <c r="EL18" s="42">
        <f t="shared" si="27"/>
        <v>2.700000000000001E-2</v>
      </c>
      <c r="EM18" s="42" t="e">
        <f t="shared" si="27"/>
        <v>#VALUE!</v>
      </c>
      <c r="EN18" s="42" t="e">
        <f t="shared" si="27"/>
        <v>#VALUE!</v>
      </c>
      <c r="EO18" s="42">
        <f t="shared" si="27"/>
        <v>0.03</v>
      </c>
      <c r="EP18" s="42">
        <f t="shared" si="27"/>
        <v>0.03</v>
      </c>
      <c r="EQ18" s="42" t="e">
        <f t="shared" si="27"/>
        <v>#VALUE!</v>
      </c>
      <c r="ER18" s="42" t="e">
        <f t="shared" si="27"/>
        <v>#VALUE!</v>
      </c>
      <c r="ES18" s="42" t="e">
        <f t="shared" si="27"/>
        <v>#VALUE!</v>
      </c>
      <c r="ET18" s="42" t="e">
        <f t="shared" si="27"/>
        <v>#VALUE!</v>
      </c>
      <c r="EU18" s="42" t="e">
        <f t="shared" si="27"/>
        <v>#VALUE!</v>
      </c>
      <c r="EV18" s="42" t="e">
        <f>DE5-BT$6</f>
        <v>#VALUE!</v>
      </c>
      <c r="EY18" s="39" t="s">
        <v>2213</v>
      </c>
      <c r="EZ18" s="42">
        <f>DP18/BY5</f>
        <v>5.187319884726229E-2</v>
      </c>
      <c r="FA18" s="42">
        <f t="shared" si="28"/>
        <v>6.5934065934065991E-2</v>
      </c>
      <c r="FB18" s="42">
        <f t="shared" si="28"/>
        <v>5.187319884726229E-2</v>
      </c>
      <c r="FC18" s="42">
        <f t="shared" si="28"/>
        <v>5.7692307692307744E-2</v>
      </c>
      <c r="FD18" s="354" t="s">
        <v>375</v>
      </c>
      <c r="FE18" s="42">
        <f t="shared" si="28"/>
        <v>0.14925373134328354</v>
      </c>
      <c r="FF18" s="354" t="s">
        <v>375</v>
      </c>
      <c r="FG18" s="354" t="s">
        <v>375</v>
      </c>
      <c r="FH18" s="42">
        <f t="shared" si="28"/>
        <v>0.28448275862068956</v>
      </c>
      <c r="FI18" s="42">
        <f t="shared" si="28"/>
        <v>-5.1020408163265349E-2</v>
      </c>
      <c r="FJ18" s="42">
        <f t="shared" si="28"/>
        <v>-5.1020408163265349E-2</v>
      </c>
      <c r="FK18" s="42">
        <f t="shared" si="28"/>
        <v>8.1395348837209225E-2</v>
      </c>
      <c r="FL18" s="42">
        <f t="shared" si="28"/>
        <v>8.1395348837209225E-2</v>
      </c>
      <c r="FM18" s="42">
        <f t="shared" si="28"/>
        <v>8.8607594936708764E-2</v>
      </c>
      <c r="FN18" s="42">
        <f t="shared" si="28"/>
        <v>9.2105263157894635E-2</v>
      </c>
      <c r="FO18" s="354" t="s">
        <v>375</v>
      </c>
      <c r="FP18" s="42">
        <f t="shared" si="28"/>
        <v>8.1395348837209225E-2</v>
      </c>
      <c r="FQ18" s="42">
        <f t="shared" si="29"/>
        <v>0.20312500000000006</v>
      </c>
      <c r="FR18" s="42">
        <f t="shared" si="29"/>
        <v>0.20312500000000006</v>
      </c>
      <c r="FS18" s="42">
        <f t="shared" si="29"/>
        <v>0.1354166666666668</v>
      </c>
      <c r="FT18" s="42">
        <f t="shared" si="29"/>
        <v>0.22881355932203398</v>
      </c>
      <c r="FU18" s="42">
        <f t="shared" si="29"/>
        <v>0.16564417177914093</v>
      </c>
      <c r="FV18" s="42">
        <f t="shared" si="29"/>
        <v>0.22314049586776866</v>
      </c>
      <c r="FW18" s="354" t="s">
        <v>375</v>
      </c>
      <c r="FX18" s="354" t="s">
        <v>375</v>
      </c>
      <c r="FY18" s="42">
        <f t="shared" si="29"/>
        <v>0.17857142857142855</v>
      </c>
      <c r="FZ18" s="42">
        <f t="shared" si="29"/>
        <v>0.20270270270270271</v>
      </c>
      <c r="GA18" s="354" t="s">
        <v>375</v>
      </c>
      <c r="GB18" s="354" t="s">
        <v>375</v>
      </c>
      <c r="GC18" s="354" t="s">
        <v>375</v>
      </c>
      <c r="GD18" s="354" t="s">
        <v>375</v>
      </c>
      <c r="GE18" s="354" t="s">
        <v>375</v>
      </c>
      <c r="GF18" s="354" t="s">
        <v>375</v>
      </c>
    </row>
    <row r="19" spans="38:188">
      <c r="AL19" s="39">
        <v>17</v>
      </c>
      <c r="AM19" s="37" t="s">
        <v>2194</v>
      </c>
      <c r="AN19" s="40">
        <f t="shared" ref="AN19:BT19" si="32">D5+D9+D10</f>
        <v>0.156</v>
      </c>
      <c r="AO19" s="40">
        <f t="shared" si="32"/>
        <v>0.126</v>
      </c>
      <c r="AP19" s="40">
        <f t="shared" si="32"/>
        <v>0.156</v>
      </c>
      <c r="AQ19" s="40">
        <f t="shared" si="32"/>
        <v>0.14200000000000002</v>
      </c>
      <c r="AR19" s="40">
        <f t="shared" si="32"/>
        <v>8.0999999999999989E-2</v>
      </c>
      <c r="AS19" s="40">
        <f t="shared" si="32"/>
        <v>2.8999999999999998E-2</v>
      </c>
      <c r="AT19" s="40">
        <f t="shared" si="32"/>
        <v>6.3E-2</v>
      </c>
      <c r="AU19" s="40">
        <f t="shared" si="32"/>
        <v>6.3E-2</v>
      </c>
      <c r="AV19" s="40">
        <f t="shared" si="32"/>
        <v>5.3999999999999999E-2</v>
      </c>
      <c r="AW19" s="40">
        <f t="shared" si="32"/>
        <v>4.4999999999999998E-2</v>
      </c>
      <c r="AX19" s="40">
        <f t="shared" si="32"/>
        <v>4.4999999999999998E-2</v>
      </c>
      <c r="AY19" s="40">
        <f t="shared" si="32"/>
        <v>3.9E-2</v>
      </c>
      <c r="AZ19" s="40">
        <f t="shared" si="32"/>
        <v>3.9E-2</v>
      </c>
      <c r="BA19" s="40">
        <f t="shared" si="32"/>
        <v>3.5999999999999997E-2</v>
      </c>
      <c r="BB19" s="40">
        <f t="shared" si="32"/>
        <v>3.4999999999999996E-2</v>
      </c>
      <c r="BC19" s="40">
        <f t="shared" si="32"/>
        <v>3.9E-2</v>
      </c>
      <c r="BD19" s="40">
        <f t="shared" si="32"/>
        <v>3.9E-2</v>
      </c>
      <c r="BE19" s="40">
        <f t="shared" si="32"/>
        <v>6.0999999999999999E-2</v>
      </c>
      <c r="BF19" s="40">
        <f t="shared" si="32"/>
        <v>6.0999999999999999E-2</v>
      </c>
      <c r="BG19" s="40">
        <f t="shared" si="32"/>
        <v>8.6999999999999994E-2</v>
      </c>
      <c r="BH19" s="40">
        <f t="shared" si="32"/>
        <v>5.3000000000000005E-2</v>
      </c>
      <c r="BI19" s="40">
        <f t="shared" si="32"/>
        <v>7.0999999999999994E-2</v>
      </c>
      <c r="BJ19" s="40">
        <f t="shared" si="32"/>
        <v>5.4000000000000006E-2</v>
      </c>
      <c r="BK19" s="40">
        <f t="shared" si="32"/>
        <v>5.3000000000000005E-2</v>
      </c>
      <c r="BL19" s="40">
        <f t="shared" si="32"/>
        <v>5.3000000000000005E-2</v>
      </c>
      <c r="BM19" s="40">
        <f t="shared" si="32"/>
        <v>7.8E-2</v>
      </c>
      <c r="BN19" s="40">
        <f t="shared" si="32"/>
        <v>7.0000000000000007E-2</v>
      </c>
      <c r="BO19" s="40">
        <f t="shared" si="32"/>
        <v>3.6000000000000004E-2</v>
      </c>
      <c r="BP19" s="40">
        <f t="shared" si="32"/>
        <v>4.5999999999999999E-2</v>
      </c>
      <c r="BQ19" s="40">
        <f t="shared" si="32"/>
        <v>4.5999999999999999E-2</v>
      </c>
      <c r="BR19" s="40">
        <f t="shared" si="32"/>
        <v>0.04</v>
      </c>
      <c r="BS19" s="40">
        <f t="shared" si="32"/>
        <v>3.9E-2</v>
      </c>
      <c r="BT19" s="40">
        <f t="shared" si="32"/>
        <v>3.9E-2</v>
      </c>
      <c r="BU19" s="398"/>
      <c r="BW19" s="39">
        <v>17</v>
      </c>
      <c r="BX19" s="37" t="s">
        <v>364</v>
      </c>
      <c r="BY19" s="40">
        <v>0.184</v>
      </c>
      <c r="BZ19" s="40">
        <v>0.154</v>
      </c>
      <c r="CA19" s="40">
        <v>0.184</v>
      </c>
      <c r="CB19" s="40">
        <v>0.17</v>
      </c>
      <c r="CC19" s="40">
        <v>0.10899999999999999</v>
      </c>
      <c r="CD19" s="40">
        <v>4.0999999999999995E-2</v>
      </c>
      <c r="CE19" s="40">
        <v>8.6999999999999994E-2</v>
      </c>
      <c r="CF19" s="40">
        <v>8.6999999999999994E-2</v>
      </c>
      <c r="CG19" s="40">
        <v>7.8E-2</v>
      </c>
      <c r="CH19" s="40">
        <v>5.7999999999999996E-2</v>
      </c>
      <c r="CI19" s="40">
        <v>5.7999999999999996E-2</v>
      </c>
      <c r="CJ19" s="354" t="s">
        <v>375</v>
      </c>
      <c r="CK19" s="40">
        <v>4.8000000000000001E-2</v>
      </c>
      <c r="CL19" s="40">
        <v>4.4999999999999998E-2</v>
      </c>
      <c r="CM19" s="40">
        <v>4.3999999999999997E-2</v>
      </c>
      <c r="CN19" s="40">
        <v>4.8000000000000001E-2</v>
      </c>
      <c r="CO19" s="40">
        <v>4.8000000000000001E-2</v>
      </c>
      <c r="CP19" s="40">
        <v>7.6999999999999999E-2</v>
      </c>
      <c r="CQ19" s="40">
        <v>7.6999999999999999E-2</v>
      </c>
      <c r="CR19" s="40">
        <v>0.10299999999999999</v>
      </c>
      <c r="CS19" s="40">
        <v>7.0000000000000007E-2</v>
      </c>
      <c r="CT19" s="40">
        <v>8.7999999999999995E-2</v>
      </c>
      <c r="CU19" s="40">
        <v>7.1000000000000008E-2</v>
      </c>
      <c r="CV19" s="360">
        <v>7.0000000000000007E-2</v>
      </c>
      <c r="CW19" s="360">
        <v>7.0000000000000007E-2</v>
      </c>
      <c r="CX19" s="360">
        <v>0.109</v>
      </c>
      <c r="CY19" s="360">
        <v>0.10100000000000001</v>
      </c>
      <c r="CZ19" s="360">
        <v>4.8000000000000001E-2</v>
      </c>
      <c r="DA19" s="360">
        <v>5.8999999999999997E-2</v>
      </c>
      <c r="DB19" s="360">
        <v>5.8999999999999997E-2</v>
      </c>
      <c r="DC19" s="360">
        <v>4.9000000000000002E-2</v>
      </c>
      <c r="DD19" s="360">
        <v>4.8000000000000001E-2</v>
      </c>
      <c r="DE19" s="360">
        <v>4.8000000000000001E-2</v>
      </c>
      <c r="DF19" s="398"/>
      <c r="DG19" s="398"/>
      <c r="DH19" s="398"/>
      <c r="DI19" s="398"/>
      <c r="DJ19" s="398"/>
      <c r="DK19" s="398"/>
      <c r="DM19" s="39">
        <v>4</v>
      </c>
      <c r="DN19" s="39">
        <v>4</v>
      </c>
      <c r="DO19" s="39" t="str">
        <f t="shared" si="1"/>
        <v>処遇加算Ⅰ特定加算Ⅱベア加算なしから新加算Ⅳ</v>
      </c>
      <c r="DP19" s="42">
        <f t="shared" si="26"/>
        <v>-5.5999999999999994E-2</v>
      </c>
      <c r="DQ19" s="42">
        <f t="shared" si="26"/>
        <v>-3.6000000000000004E-2</v>
      </c>
      <c r="DR19" s="42">
        <f t="shared" si="26"/>
        <v>-5.5999999999999994E-2</v>
      </c>
      <c r="DS19" s="42">
        <f t="shared" si="26"/>
        <v>-4.6000000000000013E-2</v>
      </c>
      <c r="DT19" s="42" t="e">
        <f t="shared" si="26"/>
        <v>#VALUE!</v>
      </c>
      <c r="DU19" s="42">
        <f t="shared" si="26"/>
        <v>-2.0000000000000018E-3</v>
      </c>
      <c r="DV19" s="42" t="e">
        <f t="shared" si="26"/>
        <v>#VALUE!</v>
      </c>
      <c r="DW19" s="42" t="e">
        <f t="shared" si="26"/>
        <v>#VALUE!</v>
      </c>
      <c r="DX19" s="42">
        <f t="shared" si="26"/>
        <v>1.6E-2</v>
      </c>
      <c r="DY19" s="42">
        <f t="shared" si="26"/>
        <v>-2.3000000000000007E-2</v>
      </c>
      <c r="DZ19" s="42">
        <f t="shared" si="26"/>
        <v>-2.3000000000000007E-2</v>
      </c>
      <c r="EA19" s="42">
        <f t="shared" si="26"/>
        <v>-1.0000000000000009E-2</v>
      </c>
      <c r="EB19" s="42">
        <f t="shared" si="26"/>
        <v>-1.0000000000000009E-2</v>
      </c>
      <c r="EC19" s="42">
        <f t="shared" si="26"/>
        <v>-9.000000000000008E-3</v>
      </c>
      <c r="ED19" s="42">
        <f t="shared" si="26"/>
        <v>-7.0000000000000062E-3</v>
      </c>
      <c r="EE19" s="42" t="e">
        <f t="shared" si="26"/>
        <v>#VALUE!</v>
      </c>
      <c r="EF19" s="42">
        <f t="shared" si="27"/>
        <v>-1.0000000000000009E-2</v>
      </c>
      <c r="EG19" s="42">
        <f t="shared" si="27"/>
        <v>3.0000000000000027E-3</v>
      </c>
      <c r="EH19" s="42">
        <f t="shared" si="27"/>
        <v>3.0000000000000027E-3</v>
      </c>
      <c r="EI19" s="42">
        <f t="shared" si="27"/>
        <v>-1.3999999999999957E-2</v>
      </c>
      <c r="EJ19" s="42">
        <f t="shared" si="27"/>
        <v>5.0000000000000044E-3</v>
      </c>
      <c r="EK19" s="42">
        <f t="shared" si="27"/>
        <v>-7.0000000000000062E-3</v>
      </c>
      <c r="EL19" s="42">
        <f t="shared" si="27"/>
        <v>4.0000000000000036E-3</v>
      </c>
      <c r="EM19" s="42" t="e">
        <f t="shared" si="27"/>
        <v>#VALUE!</v>
      </c>
      <c r="EN19" s="42" t="e">
        <f t="shared" si="27"/>
        <v>#VALUE!</v>
      </c>
      <c r="EO19" s="42">
        <f t="shared" si="27"/>
        <v>2.9999999999999749E-3</v>
      </c>
      <c r="EP19" s="42">
        <f t="shared" si="27"/>
        <v>9.000000000000008E-3</v>
      </c>
      <c r="EQ19" s="42" t="e">
        <f t="shared" si="27"/>
        <v>#VALUE!</v>
      </c>
      <c r="ER19" s="42" t="e">
        <f t="shared" si="27"/>
        <v>#VALUE!</v>
      </c>
      <c r="ES19" s="42" t="e">
        <f t="shared" si="27"/>
        <v>#VALUE!</v>
      </c>
      <c r="ET19" s="42" t="e">
        <f t="shared" si="27"/>
        <v>#VALUE!</v>
      </c>
      <c r="EU19" s="42" t="e">
        <f t="shared" si="27"/>
        <v>#VALUE!</v>
      </c>
      <c r="EV19" s="42" t="e">
        <f>DE6-BT$6</f>
        <v>#VALUE!</v>
      </c>
      <c r="EY19" s="39" t="s">
        <v>2214</v>
      </c>
      <c r="EZ19" s="42">
        <f>DP19/BY6</f>
        <v>-0.20512820512820509</v>
      </c>
      <c r="FA19" s="42">
        <f t="shared" si="28"/>
        <v>-0.16438356164383564</v>
      </c>
      <c r="FB19" s="42">
        <f t="shared" si="28"/>
        <v>-0.20512820512820509</v>
      </c>
      <c r="FC19" s="42">
        <f t="shared" si="28"/>
        <v>-0.18548387096774202</v>
      </c>
      <c r="FD19" s="354" t="s">
        <v>375</v>
      </c>
      <c r="FE19" s="42">
        <f t="shared" si="28"/>
        <v>-3.6363636363636404E-2</v>
      </c>
      <c r="FF19" s="354" t="s">
        <v>375</v>
      </c>
      <c r="FG19" s="354" t="s">
        <v>375</v>
      </c>
      <c r="FH19" s="42">
        <f t="shared" si="28"/>
        <v>0.1616161616161616</v>
      </c>
      <c r="FI19" s="42">
        <f t="shared" si="28"/>
        <v>-0.28750000000000009</v>
      </c>
      <c r="FJ19" s="42">
        <f t="shared" si="28"/>
        <v>-0.28750000000000009</v>
      </c>
      <c r="FK19" s="42">
        <f t="shared" si="28"/>
        <v>-0.1449275362318842</v>
      </c>
      <c r="FL19" s="42">
        <f t="shared" si="28"/>
        <v>-0.1449275362318842</v>
      </c>
      <c r="FM19" s="42">
        <f t="shared" si="28"/>
        <v>-0.14285714285714299</v>
      </c>
      <c r="FN19" s="42">
        <f t="shared" si="28"/>
        <v>-0.11290322580645172</v>
      </c>
      <c r="FO19" s="354" t="s">
        <v>375</v>
      </c>
      <c r="FP19" s="42">
        <f t="shared" si="28"/>
        <v>-0.1449275362318842</v>
      </c>
      <c r="FQ19" s="42">
        <f t="shared" si="29"/>
        <v>2.8571428571428598E-2</v>
      </c>
      <c r="FR19" s="42">
        <f t="shared" si="29"/>
        <v>2.8571428571428598E-2</v>
      </c>
      <c r="FS19" s="42">
        <f t="shared" si="29"/>
        <v>-9.210526315789444E-2</v>
      </c>
      <c r="FT19" s="42">
        <f t="shared" si="29"/>
        <v>5.2083333333333377E-2</v>
      </c>
      <c r="FU19" s="42">
        <f t="shared" si="29"/>
        <v>-5.4263565891472916E-2</v>
      </c>
      <c r="FV19" s="42">
        <f t="shared" si="29"/>
        <v>4.0816326530612276E-2</v>
      </c>
      <c r="FW19" s="354" t="s">
        <v>375</v>
      </c>
      <c r="FX19" s="354" t="s">
        <v>375</v>
      </c>
      <c r="FY19" s="42">
        <f t="shared" si="29"/>
        <v>2.1276595744680674E-2</v>
      </c>
      <c r="FZ19" s="42">
        <f t="shared" si="29"/>
        <v>7.0866141732283533E-2</v>
      </c>
      <c r="GA19" s="354" t="s">
        <v>375</v>
      </c>
      <c r="GB19" s="354" t="s">
        <v>375</v>
      </c>
      <c r="GC19" s="354" t="s">
        <v>375</v>
      </c>
      <c r="GD19" s="354" t="s">
        <v>375</v>
      </c>
      <c r="GE19" s="354" t="s">
        <v>375</v>
      </c>
      <c r="GF19" s="354" t="s">
        <v>375</v>
      </c>
    </row>
    <row r="20" spans="38:188">
      <c r="AL20" s="39">
        <v>18</v>
      </c>
      <c r="AM20" s="37" t="s">
        <v>2195</v>
      </c>
      <c r="AN20" s="40">
        <f t="shared" ref="AN20:BT20" si="33">D5+D9+D11</f>
        <v>0.111</v>
      </c>
      <c r="AO20" s="40">
        <f t="shared" si="33"/>
        <v>8.1000000000000003E-2</v>
      </c>
      <c r="AP20" s="40">
        <f t="shared" si="33"/>
        <v>0.111</v>
      </c>
      <c r="AQ20" s="40">
        <f t="shared" si="33"/>
        <v>9.7000000000000003E-2</v>
      </c>
      <c r="AR20" s="40">
        <f t="shared" si="33"/>
        <v>3.5999999999999997E-2</v>
      </c>
      <c r="AS20" s="40">
        <f t="shared" si="33"/>
        <v>1.7999999999999999E-2</v>
      </c>
      <c r="AT20" s="40">
        <f t="shared" si="33"/>
        <v>3.5000000000000003E-2</v>
      </c>
      <c r="AU20" s="40">
        <f t="shared" si="33"/>
        <v>3.5000000000000003E-2</v>
      </c>
      <c r="AV20" s="40">
        <f t="shared" si="33"/>
        <v>2.5999999999999999E-2</v>
      </c>
      <c r="AW20" s="40">
        <f t="shared" si="33"/>
        <v>2.7E-2</v>
      </c>
      <c r="AX20" s="40">
        <f t="shared" si="33"/>
        <v>2.7E-2</v>
      </c>
      <c r="AY20" s="40">
        <f t="shared" si="33"/>
        <v>2.5999999999999999E-2</v>
      </c>
      <c r="AZ20" s="40">
        <f t="shared" si="33"/>
        <v>2.5999999999999999E-2</v>
      </c>
      <c r="BA20" s="40">
        <f t="shared" si="33"/>
        <v>2.3E-2</v>
      </c>
      <c r="BB20" s="40">
        <f t="shared" si="33"/>
        <v>2.1999999999999999E-2</v>
      </c>
      <c r="BC20" s="40">
        <f t="shared" si="33"/>
        <v>2.5999999999999999E-2</v>
      </c>
      <c r="BD20" s="40">
        <f t="shared" si="33"/>
        <v>2.5999999999999999E-2</v>
      </c>
      <c r="BE20" s="40">
        <f t="shared" si="33"/>
        <v>3.5000000000000003E-2</v>
      </c>
      <c r="BF20" s="40">
        <f t="shared" si="33"/>
        <v>3.5000000000000003E-2</v>
      </c>
      <c r="BG20" s="40">
        <f t="shared" si="33"/>
        <v>6.0999999999999999E-2</v>
      </c>
      <c r="BH20" s="40">
        <f t="shared" si="33"/>
        <v>3.3000000000000002E-2</v>
      </c>
      <c r="BI20" s="40">
        <f t="shared" si="33"/>
        <v>5.0999999999999997E-2</v>
      </c>
      <c r="BJ20" s="40">
        <f t="shared" si="33"/>
        <v>3.4000000000000002E-2</v>
      </c>
      <c r="BK20" s="40">
        <f t="shared" si="33"/>
        <v>3.3000000000000002E-2</v>
      </c>
      <c r="BL20" s="40">
        <f t="shared" si="33"/>
        <v>3.3000000000000002E-2</v>
      </c>
      <c r="BM20" s="40">
        <f t="shared" si="33"/>
        <v>0.04</v>
      </c>
      <c r="BN20" s="40">
        <f t="shared" si="33"/>
        <v>3.2000000000000001E-2</v>
      </c>
      <c r="BO20" s="40">
        <f t="shared" si="33"/>
        <v>2.5000000000000001E-2</v>
      </c>
      <c r="BP20" s="40">
        <f t="shared" si="33"/>
        <v>2.8000000000000001E-2</v>
      </c>
      <c r="BQ20" s="40">
        <f t="shared" si="33"/>
        <v>2.8000000000000001E-2</v>
      </c>
      <c r="BR20" s="40">
        <f t="shared" si="33"/>
        <v>2.7E-2</v>
      </c>
      <c r="BS20" s="40">
        <f t="shared" si="33"/>
        <v>2.6000000000000002E-2</v>
      </c>
      <c r="BT20" s="40">
        <f t="shared" si="33"/>
        <v>2.6000000000000002E-2</v>
      </c>
      <c r="BU20" s="398"/>
      <c r="BW20" s="39">
        <v>18</v>
      </c>
      <c r="BX20" s="37" t="s">
        <v>365</v>
      </c>
      <c r="BY20" s="40">
        <v>0.13900000000000001</v>
      </c>
      <c r="BZ20" s="40">
        <v>0.109</v>
      </c>
      <c r="CA20" s="40">
        <v>0.13900000000000001</v>
      </c>
      <c r="CB20" s="40">
        <v>0.125</v>
      </c>
      <c r="CC20" s="40">
        <v>6.4000000000000001E-2</v>
      </c>
      <c r="CD20" s="40">
        <v>0.03</v>
      </c>
      <c r="CE20" s="40">
        <v>5.9000000000000004E-2</v>
      </c>
      <c r="CF20" s="40">
        <v>5.9000000000000004E-2</v>
      </c>
      <c r="CG20" s="40">
        <v>0.05</v>
      </c>
      <c r="CH20" s="40">
        <v>0.04</v>
      </c>
      <c r="CI20" s="40">
        <v>0.04</v>
      </c>
      <c r="CJ20" s="354" t="s">
        <v>375</v>
      </c>
      <c r="CK20" s="40">
        <v>3.4999999999999996E-2</v>
      </c>
      <c r="CL20" s="40">
        <v>3.2000000000000001E-2</v>
      </c>
      <c r="CM20" s="40">
        <v>3.1E-2</v>
      </c>
      <c r="CN20" s="40">
        <v>3.4999999999999996E-2</v>
      </c>
      <c r="CO20" s="40">
        <v>3.4999999999999996E-2</v>
      </c>
      <c r="CP20" s="40">
        <v>5.1000000000000004E-2</v>
      </c>
      <c r="CQ20" s="40">
        <v>5.1000000000000004E-2</v>
      </c>
      <c r="CR20" s="40">
        <v>7.6999999999999999E-2</v>
      </c>
      <c r="CS20" s="40">
        <v>0.05</v>
      </c>
      <c r="CT20" s="40">
        <v>6.8000000000000005E-2</v>
      </c>
      <c r="CU20" s="40">
        <v>5.1000000000000004E-2</v>
      </c>
      <c r="CV20" s="360">
        <v>0.05</v>
      </c>
      <c r="CW20" s="360">
        <v>0.05</v>
      </c>
      <c r="CX20" s="360">
        <v>7.1000000000000008E-2</v>
      </c>
      <c r="CY20" s="360">
        <v>6.3E-2</v>
      </c>
      <c r="CZ20" s="360">
        <v>3.7000000000000005E-2</v>
      </c>
      <c r="DA20" s="360">
        <v>4.1000000000000002E-2</v>
      </c>
      <c r="DB20" s="360">
        <v>4.1000000000000002E-2</v>
      </c>
      <c r="DC20" s="360">
        <v>3.5999999999999997E-2</v>
      </c>
      <c r="DD20" s="360">
        <v>3.5000000000000003E-2</v>
      </c>
      <c r="DE20" s="360">
        <v>3.5000000000000003E-2</v>
      </c>
      <c r="DF20" s="398"/>
      <c r="DG20" s="398"/>
      <c r="DH20" s="398"/>
      <c r="DI20" s="398"/>
      <c r="DJ20" s="398"/>
      <c r="DK20" s="398"/>
      <c r="DM20" s="39">
        <v>4</v>
      </c>
      <c r="DN20" s="39">
        <v>7</v>
      </c>
      <c r="DO20" s="39" t="str">
        <f t="shared" si="1"/>
        <v>処遇加算Ⅰ特定加算Ⅱベア加算なしから新加算Ⅴ（３）</v>
      </c>
      <c r="DP20" s="42">
        <f t="shared" ref="DP20:EU20" si="34">BY9-AN$6</f>
        <v>2.8000000000000025E-2</v>
      </c>
      <c r="DQ20" s="42">
        <f t="shared" si="34"/>
        <v>2.8000000000000025E-2</v>
      </c>
      <c r="DR20" s="42">
        <f t="shared" si="34"/>
        <v>2.8000000000000025E-2</v>
      </c>
      <c r="DS20" s="42">
        <f t="shared" si="34"/>
        <v>2.8000000000000025E-2</v>
      </c>
      <c r="DT20" s="42" t="e">
        <f t="shared" si="34"/>
        <v>#VALUE!</v>
      </c>
      <c r="DU20" s="42">
        <f t="shared" si="34"/>
        <v>1.1999999999999997E-2</v>
      </c>
      <c r="DV20" s="42" t="e">
        <f t="shared" si="34"/>
        <v>#VALUE!</v>
      </c>
      <c r="DW20" s="42" t="e">
        <f t="shared" si="34"/>
        <v>#VALUE!</v>
      </c>
      <c r="DX20" s="42">
        <f t="shared" si="34"/>
        <v>2.4000000000000007E-2</v>
      </c>
      <c r="DY20" s="42">
        <f t="shared" si="34"/>
        <v>1.2999999999999998E-2</v>
      </c>
      <c r="DZ20" s="42">
        <f t="shared" si="34"/>
        <v>1.2999999999999998E-2</v>
      </c>
      <c r="EA20" s="42" t="e">
        <f t="shared" si="34"/>
        <v>#VALUE!</v>
      </c>
      <c r="EB20" s="42">
        <f t="shared" si="34"/>
        <v>8.9999999999999941E-3</v>
      </c>
      <c r="EC20" s="42">
        <f t="shared" si="34"/>
        <v>8.9999999999999941E-3</v>
      </c>
      <c r="ED20" s="42">
        <f t="shared" si="34"/>
        <v>8.9999999999999941E-3</v>
      </c>
      <c r="EE20" s="42" t="e">
        <f t="shared" si="34"/>
        <v>#VALUE!</v>
      </c>
      <c r="EF20" s="42">
        <f t="shared" si="34"/>
        <v>8.9999999999999941E-3</v>
      </c>
      <c r="EG20" s="42">
        <f t="shared" si="34"/>
        <v>1.6E-2</v>
      </c>
      <c r="EH20" s="42">
        <f t="shared" si="34"/>
        <v>1.6E-2</v>
      </c>
      <c r="EI20" s="42">
        <f t="shared" si="34"/>
        <v>1.6000000000000014E-2</v>
      </c>
      <c r="EJ20" s="42">
        <f t="shared" si="34"/>
        <v>1.7000000000000001E-2</v>
      </c>
      <c r="EK20" s="42">
        <f t="shared" si="34"/>
        <v>1.7000000000000015E-2</v>
      </c>
      <c r="EL20" s="42">
        <f t="shared" si="34"/>
        <v>1.7000000000000001E-2</v>
      </c>
      <c r="EM20" s="42" t="e">
        <f t="shared" si="34"/>
        <v>#VALUE!</v>
      </c>
      <c r="EN20" s="42" t="e">
        <f t="shared" si="34"/>
        <v>#VALUE!</v>
      </c>
      <c r="EO20" s="42">
        <f t="shared" si="34"/>
        <v>3.1E-2</v>
      </c>
      <c r="EP20" s="42">
        <f t="shared" si="34"/>
        <v>3.1E-2</v>
      </c>
      <c r="EQ20" s="42" t="e">
        <f t="shared" si="34"/>
        <v>#VALUE!</v>
      </c>
      <c r="ER20" s="42" t="e">
        <f t="shared" si="34"/>
        <v>#VALUE!</v>
      </c>
      <c r="ES20" s="42" t="e">
        <f t="shared" si="34"/>
        <v>#VALUE!</v>
      </c>
      <c r="ET20" s="42" t="e">
        <f t="shared" si="34"/>
        <v>#VALUE!</v>
      </c>
      <c r="EU20" s="42" t="e">
        <f t="shared" si="34"/>
        <v>#VALUE!</v>
      </c>
      <c r="EV20" s="42" t="e">
        <f>DE9-BT$6</f>
        <v>#VALUE!</v>
      </c>
      <c r="EY20" s="39" t="s">
        <v>2215</v>
      </c>
      <c r="EZ20" s="42">
        <f>DP20/BY9</f>
        <v>7.8431372549019662E-2</v>
      </c>
      <c r="FA20" s="42">
        <f t="shared" ref="FA20:FZ20" si="35">DQ20/BZ9</f>
        <v>9.8939929328621987E-2</v>
      </c>
      <c r="FB20" s="42">
        <f t="shared" si="35"/>
        <v>7.8431372549019662E-2</v>
      </c>
      <c r="FC20" s="42">
        <f t="shared" si="35"/>
        <v>8.6956521739130516E-2</v>
      </c>
      <c r="FD20" s="354" t="s">
        <v>375</v>
      </c>
      <c r="FE20" s="42">
        <f t="shared" si="35"/>
        <v>0.17391304347826084</v>
      </c>
      <c r="FF20" s="354" t="s">
        <v>375</v>
      </c>
      <c r="FG20" s="354" t="s">
        <v>375</v>
      </c>
      <c r="FH20" s="42">
        <f t="shared" si="35"/>
        <v>0.2242990654205608</v>
      </c>
      <c r="FI20" s="42">
        <f t="shared" si="35"/>
        <v>0.11206896551724135</v>
      </c>
      <c r="FJ20" s="42">
        <f t="shared" si="35"/>
        <v>0.11206896551724135</v>
      </c>
      <c r="FK20" s="354" t="s">
        <v>375</v>
      </c>
      <c r="FL20" s="42">
        <f t="shared" si="35"/>
        <v>0.10227272727272721</v>
      </c>
      <c r="FM20" s="42">
        <f t="shared" si="35"/>
        <v>0.11111111111111104</v>
      </c>
      <c r="FN20" s="42">
        <f t="shared" si="35"/>
        <v>0.11538461538461531</v>
      </c>
      <c r="FO20" s="354" t="s">
        <v>375</v>
      </c>
      <c r="FP20" s="42">
        <f t="shared" si="35"/>
        <v>0.10227272727272721</v>
      </c>
      <c r="FQ20" s="42">
        <f t="shared" si="35"/>
        <v>0.13559322033898305</v>
      </c>
      <c r="FR20" s="42">
        <f t="shared" si="35"/>
        <v>0.13559322033898305</v>
      </c>
      <c r="FS20" s="42">
        <f t="shared" si="35"/>
        <v>8.7912087912087988E-2</v>
      </c>
      <c r="FT20" s="42">
        <f t="shared" si="35"/>
        <v>0.15740740740740741</v>
      </c>
      <c r="FU20" s="42">
        <f t="shared" si="35"/>
        <v>0.11111111111111119</v>
      </c>
      <c r="FV20" s="42">
        <f t="shared" si="35"/>
        <v>0.15315315315315317</v>
      </c>
      <c r="FW20" s="354" t="s">
        <v>375</v>
      </c>
      <c r="FX20" s="354" t="s">
        <v>375</v>
      </c>
      <c r="FY20" s="42">
        <f t="shared" si="35"/>
        <v>0.18343195266272189</v>
      </c>
      <c r="FZ20" s="42">
        <f t="shared" si="35"/>
        <v>0.20805369127516779</v>
      </c>
      <c r="GA20" s="354" t="s">
        <v>375</v>
      </c>
      <c r="GB20" s="354" t="s">
        <v>375</v>
      </c>
      <c r="GC20" s="354" t="s">
        <v>375</v>
      </c>
      <c r="GD20" s="354" t="s">
        <v>375</v>
      </c>
      <c r="GE20" s="354" t="s">
        <v>375</v>
      </c>
      <c r="GF20" s="354" t="s">
        <v>375</v>
      </c>
    </row>
    <row r="21" spans="38:188">
      <c r="AL21" s="39">
        <v>19</v>
      </c>
      <c r="AM21" s="37" t="s">
        <v>2196</v>
      </c>
      <c r="AN21" s="40">
        <f t="shared" ref="AN21:BT21" si="36">D6+D9+D11</f>
        <v>0</v>
      </c>
      <c r="AO21" s="40">
        <f t="shared" si="36"/>
        <v>0</v>
      </c>
      <c r="AP21" s="40">
        <f t="shared" si="36"/>
        <v>0</v>
      </c>
      <c r="AQ21" s="40">
        <f t="shared" si="36"/>
        <v>0</v>
      </c>
      <c r="AR21" s="40">
        <f t="shared" si="36"/>
        <v>0</v>
      </c>
      <c r="AS21" s="40">
        <f t="shared" si="36"/>
        <v>0</v>
      </c>
      <c r="AT21" s="40">
        <f t="shared" si="36"/>
        <v>0</v>
      </c>
      <c r="AU21" s="40">
        <f t="shared" si="36"/>
        <v>0</v>
      </c>
      <c r="AV21" s="40">
        <f t="shared" si="36"/>
        <v>0</v>
      </c>
      <c r="AW21" s="40">
        <f t="shared" si="36"/>
        <v>0</v>
      </c>
      <c r="AX21" s="40">
        <f t="shared" si="36"/>
        <v>0</v>
      </c>
      <c r="AY21" s="40">
        <f t="shared" si="36"/>
        <v>0</v>
      </c>
      <c r="AZ21" s="40">
        <f t="shared" si="36"/>
        <v>0</v>
      </c>
      <c r="BA21" s="40">
        <f t="shared" si="36"/>
        <v>0</v>
      </c>
      <c r="BB21" s="40">
        <f t="shared" si="36"/>
        <v>0</v>
      </c>
      <c r="BC21" s="40">
        <f t="shared" si="36"/>
        <v>0</v>
      </c>
      <c r="BD21" s="40">
        <f t="shared" si="36"/>
        <v>0</v>
      </c>
      <c r="BE21" s="40">
        <f t="shared" si="36"/>
        <v>0</v>
      </c>
      <c r="BF21" s="40">
        <f t="shared" si="36"/>
        <v>0</v>
      </c>
      <c r="BG21" s="40">
        <f t="shared" si="36"/>
        <v>0</v>
      </c>
      <c r="BH21" s="40">
        <f t="shared" si="36"/>
        <v>0</v>
      </c>
      <c r="BI21" s="40">
        <f t="shared" si="36"/>
        <v>0</v>
      </c>
      <c r="BJ21" s="40">
        <f t="shared" si="36"/>
        <v>0</v>
      </c>
      <c r="BK21" s="40">
        <f t="shared" si="36"/>
        <v>0</v>
      </c>
      <c r="BL21" s="40">
        <f t="shared" si="36"/>
        <v>0</v>
      </c>
      <c r="BM21" s="40">
        <f t="shared" si="36"/>
        <v>0</v>
      </c>
      <c r="BN21" s="40">
        <f t="shared" si="36"/>
        <v>0</v>
      </c>
      <c r="BO21" s="40">
        <f t="shared" si="36"/>
        <v>0</v>
      </c>
      <c r="BP21" s="40">
        <f t="shared" si="36"/>
        <v>0</v>
      </c>
      <c r="BQ21" s="40">
        <f t="shared" si="36"/>
        <v>0</v>
      </c>
      <c r="BR21" s="40">
        <f t="shared" si="36"/>
        <v>0</v>
      </c>
      <c r="BS21" s="40">
        <f t="shared" si="36"/>
        <v>0</v>
      </c>
      <c r="BT21" s="40">
        <f t="shared" si="36"/>
        <v>0</v>
      </c>
      <c r="BU21" s="398"/>
      <c r="DM21" s="39">
        <v>5</v>
      </c>
      <c r="DN21" s="39">
        <v>1</v>
      </c>
      <c r="DO21" s="39" t="str">
        <f t="shared" si="1"/>
        <v>処遇加算Ⅰ特定加算なしベア加算から新加算Ⅰ</v>
      </c>
      <c r="DP21" s="42">
        <f t="shared" ref="DP21:EE24" si="37">BY3-AN$7</f>
        <v>9.8000000000000032E-2</v>
      </c>
      <c r="DQ21" s="42">
        <f t="shared" si="37"/>
        <v>9.8000000000000032E-2</v>
      </c>
      <c r="DR21" s="42">
        <f t="shared" si="37"/>
        <v>9.8000000000000032E-2</v>
      </c>
      <c r="DS21" s="42">
        <f t="shared" si="37"/>
        <v>9.8000000000000032E-2</v>
      </c>
      <c r="DT21" s="42">
        <f t="shared" si="37"/>
        <v>8.8999999999999996E-2</v>
      </c>
      <c r="DU21" s="42">
        <f t="shared" si="37"/>
        <v>2.5999999999999995E-2</v>
      </c>
      <c r="DV21" s="42">
        <f t="shared" si="37"/>
        <v>4.5000000000000012E-2</v>
      </c>
      <c r="DW21" s="42">
        <f t="shared" si="37"/>
        <v>4.5000000000000012E-2</v>
      </c>
      <c r="DX21" s="42">
        <f t="shared" si="37"/>
        <v>4.5000000000000012E-2</v>
      </c>
      <c r="DY21" s="42">
        <f t="shared" si="37"/>
        <v>5.3000000000000005E-2</v>
      </c>
      <c r="DZ21" s="42">
        <f t="shared" si="37"/>
        <v>5.3000000000000005E-2</v>
      </c>
      <c r="EA21" s="42">
        <f t="shared" si="37"/>
        <v>2.5999999999999995E-2</v>
      </c>
      <c r="EB21" s="42">
        <f t="shared" si="37"/>
        <v>2.5999999999999995E-2</v>
      </c>
      <c r="EC21" s="42">
        <f t="shared" si="37"/>
        <v>2.5999999999999995E-2</v>
      </c>
      <c r="ED21" s="42">
        <f t="shared" si="37"/>
        <v>2.5999999999999995E-2</v>
      </c>
      <c r="EE21" s="42">
        <f t="shared" si="37"/>
        <v>2.5999999999999995E-2</v>
      </c>
      <c r="EF21" s="42">
        <f t="shared" ref="EF21:EU24" si="38">CO3-BD$7</f>
        <v>2.5999999999999995E-2</v>
      </c>
      <c r="EG21" s="42">
        <f t="shared" si="38"/>
        <v>3.5000000000000031E-2</v>
      </c>
      <c r="EH21" s="42">
        <f t="shared" si="38"/>
        <v>3.5000000000000031E-2</v>
      </c>
      <c r="EI21" s="42">
        <f t="shared" si="38"/>
        <v>3.4999999999999976E-2</v>
      </c>
      <c r="EJ21" s="42">
        <f t="shared" si="38"/>
        <v>0.03</v>
      </c>
      <c r="EK21" s="42">
        <f t="shared" si="38"/>
        <v>0.03</v>
      </c>
      <c r="EL21" s="42">
        <f t="shared" si="38"/>
        <v>0.03</v>
      </c>
      <c r="EM21" s="42">
        <f t="shared" si="38"/>
        <v>2.7999999999999997E-2</v>
      </c>
      <c r="EN21" s="42">
        <f t="shared" si="38"/>
        <v>2.7999999999999997E-2</v>
      </c>
      <c r="EO21" s="42">
        <f t="shared" si="38"/>
        <v>7.400000000000001E-2</v>
      </c>
      <c r="EP21" s="42">
        <f t="shared" si="38"/>
        <v>7.400000000000001E-2</v>
      </c>
      <c r="EQ21" s="42">
        <f t="shared" si="38"/>
        <v>2.8999999999999998E-2</v>
      </c>
      <c r="ER21" s="42">
        <f t="shared" si="38"/>
        <v>3.8999999999999993E-2</v>
      </c>
      <c r="ES21" s="42">
        <f t="shared" si="38"/>
        <v>3.8999999999999993E-2</v>
      </c>
      <c r="ET21" s="42">
        <f t="shared" si="38"/>
        <v>2.6999999999999996E-2</v>
      </c>
      <c r="EU21" s="42">
        <f t="shared" si="38"/>
        <v>2.6999999999999996E-2</v>
      </c>
      <c r="EV21" s="42">
        <f>DE3-BT$7</f>
        <v>2.6999999999999996E-2</v>
      </c>
      <c r="EY21" s="39" t="s">
        <v>2216</v>
      </c>
      <c r="EZ21" s="42">
        <f>DP21/BY3</f>
        <v>0.23501199040767393</v>
      </c>
      <c r="FA21" s="42">
        <f t="shared" ref="FA21:FP24" si="39">DQ21/BZ3</f>
        <v>0.28571428571428581</v>
      </c>
      <c r="FB21" s="42">
        <f t="shared" si="39"/>
        <v>0.23501199040767393</v>
      </c>
      <c r="FC21" s="42">
        <f t="shared" si="39"/>
        <v>0.25654450261780115</v>
      </c>
      <c r="FD21" s="42">
        <f t="shared" si="39"/>
        <v>0.3991031390134529</v>
      </c>
      <c r="FE21" s="42">
        <f t="shared" si="39"/>
        <v>0.32098765432098764</v>
      </c>
      <c r="FF21" s="42">
        <f t="shared" si="39"/>
        <v>0.28301886792452835</v>
      </c>
      <c r="FG21" s="42">
        <f t="shared" si="39"/>
        <v>0.28301886792452835</v>
      </c>
      <c r="FH21" s="42">
        <f t="shared" si="39"/>
        <v>0.32846715328467158</v>
      </c>
      <c r="FI21" s="42">
        <f t="shared" si="39"/>
        <v>0.38405797101449274</v>
      </c>
      <c r="FJ21" s="42">
        <f t="shared" si="39"/>
        <v>0.38405797101449274</v>
      </c>
      <c r="FK21" s="42">
        <f t="shared" si="39"/>
        <v>0.25242718446601936</v>
      </c>
      <c r="FL21" s="42">
        <f t="shared" si="39"/>
        <v>0.25242718446601936</v>
      </c>
      <c r="FM21" s="42">
        <f t="shared" si="39"/>
        <v>0.27083333333333326</v>
      </c>
      <c r="FN21" s="42">
        <f t="shared" si="39"/>
        <v>0.27956989247311825</v>
      </c>
      <c r="FO21" s="42">
        <f t="shared" si="39"/>
        <v>0.25242718446601936</v>
      </c>
      <c r="FP21" s="42">
        <f t="shared" si="39"/>
        <v>0.25242718446601936</v>
      </c>
      <c r="FQ21" s="42">
        <f t="shared" ref="FQ21:GF24" si="40">EG21/CP3</f>
        <v>0.23809523809523828</v>
      </c>
      <c r="FR21" s="42">
        <f t="shared" si="40"/>
        <v>0.23809523809523828</v>
      </c>
      <c r="FS21" s="42">
        <f t="shared" si="40"/>
        <v>0.16587677725118474</v>
      </c>
      <c r="FT21" s="42">
        <f t="shared" si="40"/>
        <v>0.22900763358778625</v>
      </c>
      <c r="FU21" s="42">
        <f t="shared" si="40"/>
        <v>0.17045454545454547</v>
      </c>
      <c r="FV21" s="42">
        <f t="shared" si="40"/>
        <v>0.22388059701492535</v>
      </c>
      <c r="FW21" s="42">
        <f t="shared" si="40"/>
        <v>0.21705426356589144</v>
      </c>
      <c r="FX21" s="42">
        <f t="shared" si="40"/>
        <v>0.21705426356589144</v>
      </c>
      <c r="FY21" s="42">
        <f t="shared" si="40"/>
        <v>0.35071090047393366</v>
      </c>
      <c r="FZ21" s="42">
        <f t="shared" si="40"/>
        <v>0.38743455497382201</v>
      </c>
      <c r="GA21" s="42">
        <f t="shared" si="40"/>
        <v>0.28712871287128711</v>
      </c>
      <c r="GB21" s="42">
        <f t="shared" si="40"/>
        <v>0.31199999999999994</v>
      </c>
      <c r="GC21" s="42">
        <f t="shared" si="40"/>
        <v>0.31199999999999994</v>
      </c>
      <c r="GD21" s="42">
        <f t="shared" si="40"/>
        <v>0.25233644859813081</v>
      </c>
      <c r="GE21" s="42">
        <f t="shared" si="40"/>
        <v>0.25714285714285712</v>
      </c>
      <c r="GF21" s="42">
        <f t="shared" si="40"/>
        <v>0.25961538461538458</v>
      </c>
    </row>
    <row r="22" spans="38:188">
      <c r="DM22" s="39">
        <v>5</v>
      </c>
      <c r="DN22" s="39">
        <v>2</v>
      </c>
      <c r="DO22" s="39" t="str">
        <f t="shared" si="1"/>
        <v>処遇加算Ⅰ特定加算なしベア加算から新加算Ⅱ</v>
      </c>
      <c r="DP22" s="42">
        <f t="shared" si="37"/>
        <v>8.3000000000000018E-2</v>
      </c>
      <c r="DQ22" s="42">
        <f t="shared" si="37"/>
        <v>8.3000000000000018E-2</v>
      </c>
      <c r="DR22" s="42">
        <f t="shared" si="37"/>
        <v>8.3000000000000018E-2</v>
      </c>
      <c r="DS22" s="42">
        <f t="shared" si="37"/>
        <v>8.3000000000000018E-2</v>
      </c>
      <c r="DT22" s="42" t="e">
        <f t="shared" si="37"/>
        <v>#VALUE!</v>
      </c>
      <c r="DU22" s="42">
        <f t="shared" si="37"/>
        <v>2.4999999999999994E-2</v>
      </c>
      <c r="DV22" s="42" t="e">
        <f t="shared" si="37"/>
        <v>#VALUE!</v>
      </c>
      <c r="DW22" s="42" t="e">
        <f t="shared" si="37"/>
        <v>#VALUE!</v>
      </c>
      <c r="DX22" s="42">
        <f t="shared" si="37"/>
        <v>4.300000000000001E-2</v>
      </c>
      <c r="DY22" s="42">
        <f t="shared" si="37"/>
        <v>4.9000000000000002E-2</v>
      </c>
      <c r="DZ22" s="42">
        <f t="shared" si="37"/>
        <v>4.9000000000000002E-2</v>
      </c>
      <c r="EA22" s="42">
        <f t="shared" si="37"/>
        <v>2.3999999999999994E-2</v>
      </c>
      <c r="EB22" s="42">
        <f t="shared" si="37"/>
        <v>2.3999999999999994E-2</v>
      </c>
      <c r="EC22" s="42">
        <f t="shared" si="37"/>
        <v>2.3999999999999994E-2</v>
      </c>
      <c r="ED22" s="42">
        <f t="shared" si="37"/>
        <v>2.3999999999999994E-2</v>
      </c>
      <c r="EE22" s="42" t="e">
        <f t="shared" si="37"/>
        <v>#VALUE!</v>
      </c>
      <c r="EF22" s="42">
        <f t="shared" si="38"/>
        <v>2.3999999999999994E-2</v>
      </c>
      <c r="EG22" s="42">
        <f t="shared" si="38"/>
        <v>3.2000000000000028E-2</v>
      </c>
      <c r="EH22" s="42">
        <f t="shared" si="38"/>
        <v>3.2000000000000028E-2</v>
      </c>
      <c r="EI22" s="42">
        <f t="shared" si="38"/>
        <v>3.1999999999999973E-2</v>
      </c>
      <c r="EJ22" s="42">
        <f t="shared" si="38"/>
        <v>2.6999999999999996E-2</v>
      </c>
      <c r="EK22" s="42">
        <f t="shared" si="38"/>
        <v>2.6999999999999996E-2</v>
      </c>
      <c r="EL22" s="42">
        <f t="shared" si="38"/>
        <v>2.6999999999999996E-2</v>
      </c>
      <c r="EM22" s="42" t="e">
        <f t="shared" si="38"/>
        <v>#VALUE!</v>
      </c>
      <c r="EN22" s="42" t="e">
        <f t="shared" si="38"/>
        <v>#VALUE!</v>
      </c>
      <c r="EO22" s="42">
        <f t="shared" si="38"/>
        <v>7.0000000000000007E-2</v>
      </c>
      <c r="EP22" s="42">
        <f t="shared" si="38"/>
        <v>7.0000000000000007E-2</v>
      </c>
      <c r="EQ22" s="42" t="e">
        <f t="shared" si="38"/>
        <v>#VALUE!</v>
      </c>
      <c r="ER22" s="42" t="e">
        <f t="shared" si="38"/>
        <v>#VALUE!</v>
      </c>
      <c r="ES22" s="42" t="e">
        <f t="shared" si="38"/>
        <v>#VALUE!</v>
      </c>
      <c r="ET22" s="42" t="e">
        <f t="shared" si="38"/>
        <v>#VALUE!</v>
      </c>
      <c r="EU22" s="42" t="e">
        <f t="shared" si="38"/>
        <v>#VALUE!</v>
      </c>
      <c r="EV22" s="42" t="e">
        <f>DE4-BT$7</f>
        <v>#VALUE!</v>
      </c>
      <c r="EY22" s="39" t="s">
        <v>2217</v>
      </c>
      <c r="EZ22" s="42">
        <f>DP22/BY4</f>
        <v>0.20646766169154232</v>
      </c>
      <c r="FA22" s="42">
        <f t="shared" si="39"/>
        <v>0.25304878048780494</v>
      </c>
      <c r="FB22" s="42">
        <f t="shared" si="39"/>
        <v>0.20646766169154232</v>
      </c>
      <c r="FC22" s="42">
        <f t="shared" si="39"/>
        <v>0.22615803814713903</v>
      </c>
      <c r="FD22" s="354" t="s">
        <v>375</v>
      </c>
      <c r="FE22" s="42">
        <f t="shared" si="39"/>
        <v>0.3125</v>
      </c>
      <c r="FF22" s="354" t="s">
        <v>375</v>
      </c>
      <c r="FG22" s="354" t="s">
        <v>375</v>
      </c>
      <c r="FH22" s="42">
        <f t="shared" si="39"/>
        <v>0.31851851851851859</v>
      </c>
      <c r="FI22" s="42">
        <f t="shared" si="39"/>
        <v>0.36567164179104478</v>
      </c>
      <c r="FJ22" s="42">
        <f t="shared" si="39"/>
        <v>0.36567164179104478</v>
      </c>
      <c r="FK22" s="42">
        <f t="shared" si="39"/>
        <v>0.23762376237623759</v>
      </c>
      <c r="FL22" s="42">
        <f t="shared" si="39"/>
        <v>0.23762376237623759</v>
      </c>
      <c r="FM22" s="42">
        <f t="shared" si="39"/>
        <v>0.25531914893617014</v>
      </c>
      <c r="FN22" s="42">
        <f t="shared" si="39"/>
        <v>0.26373626373626369</v>
      </c>
      <c r="FO22" s="354" t="s">
        <v>375</v>
      </c>
      <c r="FP22" s="42">
        <f t="shared" si="39"/>
        <v>0.23762376237623759</v>
      </c>
      <c r="FQ22" s="42">
        <f t="shared" si="40"/>
        <v>0.2222222222222224</v>
      </c>
      <c r="FR22" s="42">
        <f t="shared" si="40"/>
        <v>0.2222222222222224</v>
      </c>
      <c r="FS22" s="42">
        <f t="shared" si="40"/>
        <v>0.15384615384615374</v>
      </c>
      <c r="FT22" s="42">
        <f t="shared" si="40"/>
        <v>0.21093749999999997</v>
      </c>
      <c r="FU22" s="42">
        <f t="shared" si="40"/>
        <v>0.15606936416184969</v>
      </c>
      <c r="FV22" s="42">
        <f t="shared" si="40"/>
        <v>0.20610687022900759</v>
      </c>
      <c r="FW22" s="354" t="s">
        <v>375</v>
      </c>
      <c r="FX22" s="354" t="s">
        <v>375</v>
      </c>
      <c r="FY22" s="42">
        <f t="shared" si="40"/>
        <v>0.33816425120772947</v>
      </c>
      <c r="FZ22" s="42">
        <f t="shared" si="40"/>
        <v>0.37433155080213909</v>
      </c>
      <c r="GA22" s="354" t="s">
        <v>375</v>
      </c>
      <c r="GB22" s="354" t="s">
        <v>375</v>
      </c>
      <c r="GC22" s="354" t="s">
        <v>375</v>
      </c>
      <c r="GD22" s="354" t="s">
        <v>375</v>
      </c>
      <c r="GE22" s="354" t="s">
        <v>375</v>
      </c>
      <c r="GF22" s="354" t="s">
        <v>375</v>
      </c>
    </row>
    <row r="23" spans="38:188">
      <c r="DM23" s="39">
        <v>5</v>
      </c>
      <c r="DN23" s="39">
        <v>3</v>
      </c>
      <c r="DO23" s="39" t="str">
        <f t="shared" si="1"/>
        <v>処遇加算Ⅰ特定加算なしベア加算から新加算Ⅲ</v>
      </c>
      <c r="DP23" s="42">
        <f t="shared" si="37"/>
        <v>2.8000000000000025E-2</v>
      </c>
      <c r="DQ23" s="42">
        <f t="shared" si="37"/>
        <v>2.8000000000000025E-2</v>
      </c>
      <c r="DR23" s="42">
        <f t="shared" si="37"/>
        <v>2.8000000000000025E-2</v>
      </c>
      <c r="DS23" s="42">
        <f t="shared" si="37"/>
        <v>2.8000000000000025E-2</v>
      </c>
      <c r="DT23" s="42">
        <f t="shared" si="37"/>
        <v>2.7999999999999997E-2</v>
      </c>
      <c r="DU23" s="42">
        <f t="shared" si="37"/>
        <v>1.1999999999999997E-2</v>
      </c>
      <c r="DV23" s="42">
        <f t="shared" si="37"/>
        <v>2.3999999999999994E-2</v>
      </c>
      <c r="DW23" s="42">
        <f t="shared" si="37"/>
        <v>2.3999999999999994E-2</v>
      </c>
      <c r="DX23" s="42">
        <f t="shared" si="37"/>
        <v>2.3999999999999994E-2</v>
      </c>
      <c r="DY23" s="42">
        <f t="shared" si="37"/>
        <v>1.2999999999999998E-2</v>
      </c>
      <c r="DZ23" s="42">
        <f t="shared" si="37"/>
        <v>1.2999999999999998E-2</v>
      </c>
      <c r="EA23" s="42">
        <f t="shared" si="37"/>
        <v>8.9999999999999941E-3</v>
      </c>
      <c r="EB23" s="42">
        <f t="shared" si="37"/>
        <v>8.9999999999999941E-3</v>
      </c>
      <c r="EC23" s="42">
        <f t="shared" si="37"/>
        <v>8.9999999999999941E-3</v>
      </c>
      <c r="ED23" s="42">
        <f t="shared" si="37"/>
        <v>8.9999999999999941E-3</v>
      </c>
      <c r="EE23" s="42">
        <f t="shared" si="37"/>
        <v>8.9999999999999941E-3</v>
      </c>
      <c r="EF23" s="42">
        <f t="shared" si="38"/>
        <v>8.9999999999999941E-3</v>
      </c>
      <c r="EG23" s="42">
        <f t="shared" si="38"/>
        <v>1.6000000000000014E-2</v>
      </c>
      <c r="EH23" s="42">
        <f t="shared" si="38"/>
        <v>1.6000000000000014E-2</v>
      </c>
      <c r="EI23" s="42">
        <f t="shared" si="38"/>
        <v>1.6000000000000014E-2</v>
      </c>
      <c r="EJ23" s="42">
        <f t="shared" si="38"/>
        <v>1.7000000000000001E-2</v>
      </c>
      <c r="EK23" s="42">
        <f t="shared" si="38"/>
        <v>1.6999999999999987E-2</v>
      </c>
      <c r="EL23" s="42">
        <f t="shared" si="38"/>
        <v>1.7000000000000001E-2</v>
      </c>
      <c r="EM23" s="42">
        <f t="shared" si="38"/>
        <v>1.7000000000000001E-2</v>
      </c>
      <c r="EN23" s="42">
        <f t="shared" si="38"/>
        <v>1.7000000000000001E-2</v>
      </c>
      <c r="EO23" s="42">
        <f t="shared" si="38"/>
        <v>3.1E-2</v>
      </c>
      <c r="EP23" s="42">
        <f t="shared" si="38"/>
        <v>3.1E-2</v>
      </c>
      <c r="EQ23" s="42">
        <f t="shared" si="38"/>
        <v>1.1999999999999997E-2</v>
      </c>
      <c r="ER23" s="42">
        <f t="shared" si="38"/>
        <v>1.2999999999999998E-2</v>
      </c>
      <c r="ES23" s="42">
        <f t="shared" si="38"/>
        <v>1.2999999999999998E-2</v>
      </c>
      <c r="ET23" s="42">
        <f t="shared" si="38"/>
        <v>8.9999999999999941E-3</v>
      </c>
      <c r="EU23" s="42">
        <f t="shared" si="38"/>
        <v>8.9999999999999941E-3</v>
      </c>
      <c r="EV23" s="42">
        <f>DE5-BT$7</f>
        <v>8.9999999999999941E-3</v>
      </c>
      <c r="EY23" s="39" t="s">
        <v>2218</v>
      </c>
      <c r="EZ23" s="42">
        <f>DP23/BY5</f>
        <v>8.0691642651296899E-2</v>
      </c>
      <c r="FA23" s="42">
        <f t="shared" si="39"/>
        <v>0.10256410256410264</v>
      </c>
      <c r="FB23" s="42">
        <f t="shared" si="39"/>
        <v>8.0691642651296899E-2</v>
      </c>
      <c r="FC23" s="42">
        <f t="shared" si="39"/>
        <v>8.9743589743589827E-2</v>
      </c>
      <c r="FD23" s="42">
        <f t="shared" si="39"/>
        <v>0.1728395061728395</v>
      </c>
      <c r="FE23" s="42">
        <f t="shared" si="39"/>
        <v>0.17910447761194029</v>
      </c>
      <c r="FF23" s="42">
        <f t="shared" si="39"/>
        <v>0.17391304347826084</v>
      </c>
      <c r="FG23" s="42">
        <f t="shared" si="39"/>
        <v>0.17391304347826084</v>
      </c>
      <c r="FH23" s="42">
        <f t="shared" si="39"/>
        <v>0.2068965517241379</v>
      </c>
      <c r="FI23" s="42">
        <f t="shared" si="39"/>
        <v>0.13265306122448978</v>
      </c>
      <c r="FJ23" s="42">
        <f t="shared" si="39"/>
        <v>0.13265306122448978</v>
      </c>
      <c r="FK23" s="42">
        <f t="shared" si="39"/>
        <v>0.10465116279069761</v>
      </c>
      <c r="FL23" s="42">
        <f t="shared" si="39"/>
        <v>0.10465116279069761</v>
      </c>
      <c r="FM23" s="42">
        <f t="shared" si="39"/>
        <v>0.11392405063291132</v>
      </c>
      <c r="FN23" s="42">
        <f t="shared" si="39"/>
        <v>0.11842105263157887</v>
      </c>
      <c r="FO23" s="42">
        <f t="shared" si="39"/>
        <v>0.10465116279069761</v>
      </c>
      <c r="FP23" s="42">
        <f t="shared" si="39"/>
        <v>0.10465116279069761</v>
      </c>
      <c r="FQ23" s="42">
        <f t="shared" si="40"/>
        <v>0.12500000000000011</v>
      </c>
      <c r="FR23" s="42">
        <f t="shared" si="40"/>
        <v>0.12500000000000011</v>
      </c>
      <c r="FS23" s="42">
        <f t="shared" si="40"/>
        <v>8.3333333333333412E-2</v>
      </c>
      <c r="FT23" s="42">
        <f t="shared" si="40"/>
        <v>0.1440677966101695</v>
      </c>
      <c r="FU23" s="42">
        <f t="shared" si="40"/>
        <v>0.1042944785276073</v>
      </c>
      <c r="FV23" s="42">
        <f t="shared" si="40"/>
        <v>0.14049586776859505</v>
      </c>
      <c r="FW23" s="42">
        <f t="shared" si="40"/>
        <v>0.1440677966101695</v>
      </c>
      <c r="FX23" s="42">
        <f t="shared" si="40"/>
        <v>0.1440677966101695</v>
      </c>
      <c r="FY23" s="42">
        <f t="shared" si="40"/>
        <v>0.18452380952380951</v>
      </c>
      <c r="FZ23" s="42">
        <f t="shared" si="40"/>
        <v>0.20945945945945946</v>
      </c>
      <c r="GA23" s="42">
        <f t="shared" si="40"/>
        <v>0.14285714285714282</v>
      </c>
      <c r="GB23" s="42">
        <f t="shared" si="40"/>
        <v>0.13131313131313127</v>
      </c>
      <c r="GC23" s="42">
        <f t="shared" si="40"/>
        <v>0.13131313131313127</v>
      </c>
      <c r="GD23" s="42">
        <f t="shared" si="40"/>
        <v>0.10112359550561792</v>
      </c>
      <c r="GE23" s="42">
        <f t="shared" si="40"/>
        <v>0.10344827586206891</v>
      </c>
      <c r="GF23" s="42">
        <f t="shared" si="40"/>
        <v>0.10465116279069761</v>
      </c>
    </row>
    <row r="24" spans="38:188">
      <c r="DM24" s="39">
        <v>5</v>
      </c>
      <c r="DN24" s="39">
        <v>4</v>
      </c>
      <c r="DO24" s="39" t="str">
        <f t="shared" si="1"/>
        <v>処遇加算Ⅰ特定加算なしベア加算から新加算Ⅳ</v>
      </c>
      <c r="DP24" s="42">
        <f t="shared" si="37"/>
        <v>-4.5999999999999985E-2</v>
      </c>
      <c r="DQ24" s="42">
        <f t="shared" si="37"/>
        <v>-2.5999999999999995E-2</v>
      </c>
      <c r="DR24" s="42">
        <f t="shared" si="37"/>
        <v>-4.5999999999999985E-2</v>
      </c>
      <c r="DS24" s="42">
        <f t="shared" si="37"/>
        <v>-3.6000000000000004E-2</v>
      </c>
      <c r="DT24" s="42">
        <f t="shared" si="37"/>
        <v>4.0000000000000036E-3</v>
      </c>
      <c r="DU24" s="42">
        <f t="shared" si="37"/>
        <v>0</v>
      </c>
      <c r="DV24" s="42">
        <f t="shared" si="37"/>
        <v>1.0000000000000009E-3</v>
      </c>
      <c r="DW24" s="42">
        <f t="shared" si="37"/>
        <v>1.0000000000000009E-3</v>
      </c>
      <c r="DX24" s="42">
        <f t="shared" si="37"/>
        <v>7.0000000000000062E-3</v>
      </c>
      <c r="DY24" s="42">
        <f t="shared" si="37"/>
        <v>-5.0000000000000044E-3</v>
      </c>
      <c r="DZ24" s="42">
        <f t="shared" si="37"/>
        <v>-5.0000000000000044E-3</v>
      </c>
      <c r="EA24" s="42">
        <f t="shared" si="37"/>
        <v>-8.0000000000000071E-3</v>
      </c>
      <c r="EB24" s="42">
        <f t="shared" si="37"/>
        <v>-8.0000000000000071E-3</v>
      </c>
      <c r="EC24" s="42">
        <f t="shared" si="37"/>
        <v>-7.0000000000000062E-3</v>
      </c>
      <c r="ED24" s="42">
        <f t="shared" si="37"/>
        <v>-5.0000000000000044E-3</v>
      </c>
      <c r="EE24" s="42">
        <f t="shared" si="37"/>
        <v>-8.0000000000000071E-3</v>
      </c>
      <c r="EF24" s="42">
        <f t="shared" si="38"/>
        <v>-8.0000000000000071E-3</v>
      </c>
      <c r="EG24" s="42">
        <f t="shared" si="38"/>
        <v>-6.9999999999999923E-3</v>
      </c>
      <c r="EH24" s="42">
        <f t="shared" si="38"/>
        <v>-6.9999999999999923E-3</v>
      </c>
      <c r="EI24" s="42">
        <f t="shared" si="38"/>
        <v>-2.3999999999999966E-2</v>
      </c>
      <c r="EJ24" s="42">
        <f t="shared" si="38"/>
        <v>-5.0000000000000044E-3</v>
      </c>
      <c r="EK24" s="42">
        <f t="shared" si="38"/>
        <v>-1.6999999999999987E-2</v>
      </c>
      <c r="EL24" s="42">
        <f t="shared" si="38"/>
        <v>-6.0000000000000053E-3</v>
      </c>
      <c r="EM24" s="42">
        <f t="shared" si="38"/>
        <v>-5.0000000000000044E-3</v>
      </c>
      <c r="EN24" s="42">
        <f t="shared" si="38"/>
        <v>-5.0000000000000044E-3</v>
      </c>
      <c r="EO24" s="42">
        <f t="shared" si="38"/>
        <v>3.9999999999999758E-3</v>
      </c>
      <c r="EP24" s="42">
        <f t="shared" si="38"/>
        <v>1.0000000000000009E-2</v>
      </c>
      <c r="EQ24" s="42">
        <f t="shared" si="38"/>
        <v>-5.0000000000000044E-3</v>
      </c>
      <c r="ER24" s="42">
        <f t="shared" si="38"/>
        <v>-5.0000000000000044E-3</v>
      </c>
      <c r="ES24" s="42">
        <f t="shared" si="38"/>
        <v>-5.0000000000000044E-3</v>
      </c>
      <c r="ET24" s="42">
        <f t="shared" si="38"/>
        <v>-9.000000000000008E-3</v>
      </c>
      <c r="EU24" s="42">
        <f t="shared" si="38"/>
        <v>-9.000000000000008E-3</v>
      </c>
      <c r="EV24" s="42">
        <f>DE6-BT$7</f>
        <v>-8.0000000000000071E-3</v>
      </c>
      <c r="EY24" s="39" t="s">
        <v>2219</v>
      </c>
      <c r="EZ24" s="42">
        <f>DP24/BY6</f>
        <v>-0.16849816849816843</v>
      </c>
      <c r="FA24" s="42">
        <f t="shared" si="39"/>
        <v>-0.11872146118721459</v>
      </c>
      <c r="FB24" s="42">
        <f t="shared" si="39"/>
        <v>-0.16849816849816843</v>
      </c>
      <c r="FC24" s="42">
        <f t="shared" si="39"/>
        <v>-0.14516129032258068</v>
      </c>
      <c r="FD24" s="42">
        <f t="shared" si="39"/>
        <v>2.8985507246376836E-2</v>
      </c>
      <c r="FE24" s="42">
        <f t="shared" si="39"/>
        <v>0</v>
      </c>
      <c r="FF24" s="42">
        <f t="shared" si="39"/>
        <v>8.6956521739130523E-3</v>
      </c>
      <c r="FG24" s="42">
        <f t="shared" si="39"/>
        <v>8.6956521739130523E-3</v>
      </c>
      <c r="FH24" s="42">
        <f t="shared" si="39"/>
        <v>7.070707070707076E-2</v>
      </c>
      <c r="FI24" s="42">
        <f t="shared" si="39"/>
        <v>-6.2500000000000056E-2</v>
      </c>
      <c r="FJ24" s="42">
        <f t="shared" si="39"/>
        <v>-6.2500000000000056E-2</v>
      </c>
      <c r="FK24" s="42">
        <f t="shared" si="39"/>
        <v>-0.11594202898550736</v>
      </c>
      <c r="FL24" s="42">
        <f t="shared" si="39"/>
        <v>-0.11594202898550736</v>
      </c>
      <c r="FM24" s="42">
        <f t="shared" si="39"/>
        <v>-0.1111111111111112</v>
      </c>
      <c r="FN24" s="42">
        <f t="shared" si="39"/>
        <v>-8.0645161290322648E-2</v>
      </c>
      <c r="FO24" s="42">
        <f t="shared" si="39"/>
        <v>-0.11594202898550736</v>
      </c>
      <c r="FP24" s="42">
        <f t="shared" si="39"/>
        <v>-0.11594202898550736</v>
      </c>
      <c r="FQ24" s="42">
        <f t="shared" si="40"/>
        <v>-6.6666666666666596E-2</v>
      </c>
      <c r="FR24" s="42">
        <f t="shared" si="40"/>
        <v>-6.6666666666666596E-2</v>
      </c>
      <c r="FS24" s="42">
        <f t="shared" si="40"/>
        <v>-0.157894736842105</v>
      </c>
      <c r="FT24" s="42">
        <f t="shared" si="40"/>
        <v>-5.2083333333333377E-2</v>
      </c>
      <c r="FU24" s="42">
        <f t="shared" si="40"/>
        <v>-0.13178294573643401</v>
      </c>
      <c r="FV24" s="42">
        <f t="shared" si="40"/>
        <v>-6.1224489795918421E-2</v>
      </c>
      <c r="FW24" s="42">
        <f t="shared" si="40"/>
        <v>-5.2083333333333377E-2</v>
      </c>
      <c r="FX24" s="42">
        <f t="shared" si="40"/>
        <v>-5.2083333333333377E-2</v>
      </c>
      <c r="FY24" s="42">
        <f t="shared" si="40"/>
        <v>2.8368794326240968E-2</v>
      </c>
      <c r="FZ24" s="42">
        <f t="shared" si="40"/>
        <v>7.8740157480315029E-2</v>
      </c>
      <c r="GA24" s="42">
        <f t="shared" si="40"/>
        <v>-7.4626865671641854E-2</v>
      </c>
      <c r="GB24" s="42">
        <f t="shared" si="40"/>
        <v>-6.1728395061728447E-2</v>
      </c>
      <c r="GC24" s="42">
        <f t="shared" si="40"/>
        <v>-6.1728395061728447E-2</v>
      </c>
      <c r="GD24" s="42">
        <f t="shared" si="40"/>
        <v>-0.12676056338028183</v>
      </c>
      <c r="GE24" s="42">
        <f t="shared" si="40"/>
        <v>-0.13043478260869579</v>
      </c>
      <c r="GF24" s="42">
        <f t="shared" si="40"/>
        <v>-0.11594202898550736</v>
      </c>
    </row>
    <row r="25" spans="38:188">
      <c r="DM25" s="39">
        <v>6</v>
      </c>
      <c r="DN25" s="39">
        <v>1</v>
      </c>
      <c r="DO25" s="39" t="str">
        <f t="shared" si="1"/>
        <v>処遇加算Ⅰ特定加算なしベア加算なしから新加算Ⅰ</v>
      </c>
      <c r="DP25" s="42">
        <f t="shared" ref="DP25:EE28" si="41">BY3-AN$8</f>
        <v>0.14300000000000002</v>
      </c>
      <c r="DQ25" s="42">
        <f t="shared" si="41"/>
        <v>0.14300000000000002</v>
      </c>
      <c r="DR25" s="42">
        <f t="shared" si="41"/>
        <v>0.14300000000000002</v>
      </c>
      <c r="DS25" s="42">
        <f t="shared" si="41"/>
        <v>0.14300000000000002</v>
      </c>
      <c r="DT25" s="42">
        <f t="shared" si="41"/>
        <v>0.13400000000000001</v>
      </c>
      <c r="DU25" s="42">
        <f t="shared" si="41"/>
        <v>3.6999999999999991E-2</v>
      </c>
      <c r="DV25" s="42">
        <f t="shared" si="41"/>
        <v>7.3000000000000009E-2</v>
      </c>
      <c r="DW25" s="42">
        <f t="shared" si="41"/>
        <v>7.3000000000000009E-2</v>
      </c>
      <c r="DX25" s="42">
        <f t="shared" si="41"/>
        <v>7.3000000000000009E-2</v>
      </c>
      <c r="DY25" s="42">
        <f t="shared" si="41"/>
        <v>7.1000000000000008E-2</v>
      </c>
      <c r="DZ25" s="42">
        <f t="shared" si="41"/>
        <v>7.1000000000000008E-2</v>
      </c>
      <c r="EA25" s="42">
        <f t="shared" si="41"/>
        <v>3.8999999999999993E-2</v>
      </c>
      <c r="EB25" s="42">
        <f t="shared" si="41"/>
        <v>3.8999999999999993E-2</v>
      </c>
      <c r="EC25" s="42">
        <f t="shared" si="41"/>
        <v>3.9E-2</v>
      </c>
      <c r="ED25" s="42">
        <f t="shared" si="41"/>
        <v>3.9E-2</v>
      </c>
      <c r="EE25" s="42">
        <f t="shared" si="41"/>
        <v>3.8999999999999993E-2</v>
      </c>
      <c r="EF25" s="42">
        <f t="shared" ref="EF25:EU28" si="42">CO3-BD$8</f>
        <v>3.8999999999999993E-2</v>
      </c>
      <c r="EG25" s="42">
        <f t="shared" si="42"/>
        <v>6.1000000000000026E-2</v>
      </c>
      <c r="EH25" s="42">
        <f t="shared" si="42"/>
        <v>6.1000000000000026E-2</v>
      </c>
      <c r="EI25" s="42">
        <f t="shared" si="42"/>
        <v>6.0999999999999971E-2</v>
      </c>
      <c r="EJ25" s="42">
        <f t="shared" si="42"/>
        <v>0.05</v>
      </c>
      <c r="EK25" s="42">
        <f t="shared" si="42"/>
        <v>4.9999999999999989E-2</v>
      </c>
      <c r="EL25" s="42">
        <f t="shared" si="42"/>
        <v>0.05</v>
      </c>
      <c r="EM25" s="42">
        <f t="shared" si="42"/>
        <v>4.8000000000000001E-2</v>
      </c>
      <c r="EN25" s="42">
        <f t="shared" si="42"/>
        <v>4.8000000000000001E-2</v>
      </c>
      <c r="EO25" s="42">
        <f t="shared" si="42"/>
        <v>0.11200000000000002</v>
      </c>
      <c r="EP25" s="42">
        <f t="shared" si="42"/>
        <v>0.112</v>
      </c>
      <c r="EQ25" s="42">
        <f t="shared" si="42"/>
        <v>0.04</v>
      </c>
      <c r="ER25" s="42">
        <f t="shared" si="42"/>
        <v>5.6999999999999995E-2</v>
      </c>
      <c r="ES25" s="42">
        <f t="shared" si="42"/>
        <v>5.6999999999999995E-2</v>
      </c>
      <c r="ET25" s="42">
        <f t="shared" si="42"/>
        <v>3.9999999999999994E-2</v>
      </c>
      <c r="EU25" s="42">
        <f t="shared" si="42"/>
        <v>3.9999999999999994E-2</v>
      </c>
      <c r="EV25" s="42">
        <f>DE3-BT$8</f>
        <v>3.9999999999999994E-2</v>
      </c>
      <c r="EY25" s="39" t="s">
        <v>2220</v>
      </c>
      <c r="EZ25" s="42">
        <f>DP25/BY3</f>
        <v>0.3429256594724221</v>
      </c>
      <c r="FA25" s="42">
        <f t="shared" ref="FA25:FP28" si="43">DQ25/BZ3</f>
        <v>0.41690962099125367</v>
      </c>
      <c r="FB25" s="42">
        <f t="shared" si="43"/>
        <v>0.3429256594724221</v>
      </c>
      <c r="FC25" s="42">
        <f t="shared" si="43"/>
        <v>0.37434554973821993</v>
      </c>
      <c r="FD25" s="42">
        <f t="shared" si="43"/>
        <v>0.60089686098654715</v>
      </c>
      <c r="FE25" s="42">
        <f t="shared" si="43"/>
        <v>0.4567901234567901</v>
      </c>
      <c r="FF25" s="42">
        <f t="shared" si="43"/>
        <v>0.45911949685534598</v>
      </c>
      <c r="FG25" s="42">
        <f t="shared" si="43"/>
        <v>0.45911949685534598</v>
      </c>
      <c r="FH25" s="42">
        <f t="shared" si="43"/>
        <v>0.53284671532846717</v>
      </c>
      <c r="FI25" s="42">
        <f t="shared" si="43"/>
        <v>0.51449275362318847</v>
      </c>
      <c r="FJ25" s="42">
        <f t="shared" si="43"/>
        <v>0.51449275362318847</v>
      </c>
      <c r="FK25" s="42">
        <f t="shared" si="43"/>
        <v>0.37864077669902907</v>
      </c>
      <c r="FL25" s="42">
        <f t="shared" si="43"/>
        <v>0.37864077669902907</v>
      </c>
      <c r="FM25" s="42">
        <f t="shared" si="43"/>
        <v>0.40625</v>
      </c>
      <c r="FN25" s="42">
        <f t="shared" si="43"/>
        <v>0.41935483870967744</v>
      </c>
      <c r="FO25" s="42">
        <f t="shared" si="43"/>
        <v>0.37864077669902907</v>
      </c>
      <c r="FP25" s="42">
        <f t="shared" si="43"/>
        <v>0.37864077669902907</v>
      </c>
      <c r="FQ25" s="42">
        <f t="shared" ref="FQ25:GF28" si="44">EG25/CP3</f>
        <v>0.41496598639455795</v>
      </c>
      <c r="FR25" s="42">
        <f t="shared" si="44"/>
        <v>0.41496598639455795</v>
      </c>
      <c r="FS25" s="42">
        <f t="shared" si="44"/>
        <v>0.28909952606635064</v>
      </c>
      <c r="FT25" s="42">
        <f t="shared" si="44"/>
        <v>0.38167938931297712</v>
      </c>
      <c r="FU25" s="42">
        <f t="shared" si="44"/>
        <v>0.28409090909090906</v>
      </c>
      <c r="FV25" s="42">
        <f t="shared" si="44"/>
        <v>0.37313432835820898</v>
      </c>
      <c r="FW25" s="42">
        <f t="shared" si="44"/>
        <v>0.37209302325581395</v>
      </c>
      <c r="FX25" s="42">
        <f t="shared" si="44"/>
        <v>0.37209302325581395</v>
      </c>
      <c r="FY25" s="42">
        <f t="shared" si="44"/>
        <v>0.53080568720379151</v>
      </c>
      <c r="FZ25" s="42">
        <f t="shared" si="44"/>
        <v>0.58638743455497377</v>
      </c>
      <c r="GA25" s="42">
        <f t="shared" si="44"/>
        <v>0.396039603960396</v>
      </c>
      <c r="GB25" s="42">
        <f t="shared" si="44"/>
        <v>0.45599999999999996</v>
      </c>
      <c r="GC25" s="42">
        <f t="shared" si="44"/>
        <v>0.45599999999999996</v>
      </c>
      <c r="GD25" s="42">
        <f t="shared" si="44"/>
        <v>0.37383177570093451</v>
      </c>
      <c r="GE25" s="42">
        <f t="shared" si="44"/>
        <v>0.38095238095238093</v>
      </c>
      <c r="GF25" s="42">
        <f t="shared" si="44"/>
        <v>0.38461538461538458</v>
      </c>
    </row>
    <row r="26" spans="38:188">
      <c r="DM26" s="39">
        <v>6</v>
      </c>
      <c r="DN26" s="39">
        <v>2</v>
      </c>
      <c r="DO26" s="39" t="str">
        <f t="shared" si="1"/>
        <v>処遇加算Ⅰ特定加算なしベア加算なしから新加算Ⅱ</v>
      </c>
      <c r="DP26" s="42">
        <f t="shared" si="41"/>
        <v>0.128</v>
      </c>
      <c r="DQ26" s="42">
        <f t="shared" si="41"/>
        <v>0.128</v>
      </c>
      <c r="DR26" s="42">
        <f t="shared" si="41"/>
        <v>0.128</v>
      </c>
      <c r="DS26" s="42">
        <f t="shared" si="41"/>
        <v>0.128</v>
      </c>
      <c r="DT26" s="42" t="e">
        <f t="shared" si="41"/>
        <v>#VALUE!</v>
      </c>
      <c r="DU26" s="42">
        <f t="shared" si="41"/>
        <v>3.599999999999999E-2</v>
      </c>
      <c r="DV26" s="42" t="e">
        <f t="shared" si="41"/>
        <v>#VALUE!</v>
      </c>
      <c r="DW26" s="42" t="e">
        <f t="shared" si="41"/>
        <v>#VALUE!</v>
      </c>
      <c r="DX26" s="42">
        <f t="shared" si="41"/>
        <v>7.1000000000000008E-2</v>
      </c>
      <c r="DY26" s="42">
        <f t="shared" si="41"/>
        <v>6.7000000000000004E-2</v>
      </c>
      <c r="DZ26" s="42">
        <f t="shared" si="41"/>
        <v>6.7000000000000004E-2</v>
      </c>
      <c r="EA26" s="42">
        <f t="shared" si="41"/>
        <v>3.6999999999999991E-2</v>
      </c>
      <c r="EB26" s="42">
        <f t="shared" si="41"/>
        <v>3.6999999999999991E-2</v>
      </c>
      <c r="EC26" s="42">
        <f t="shared" si="41"/>
        <v>3.6999999999999998E-2</v>
      </c>
      <c r="ED26" s="42">
        <f t="shared" si="41"/>
        <v>3.6999999999999998E-2</v>
      </c>
      <c r="EE26" s="42" t="e">
        <f t="shared" si="41"/>
        <v>#VALUE!</v>
      </c>
      <c r="EF26" s="42">
        <f t="shared" si="42"/>
        <v>3.6999999999999991E-2</v>
      </c>
      <c r="EG26" s="42">
        <f t="shared" si="42"/>
        <v>5.8000000000000024E-2</v>
      </c>
      <c r="EH26" s="42">
        <f t="shared" si="42"/>
        <v>5.8000000000000024E-2</v>
      </c>
      <c r="EI26" s="42">
        <f t="shared" si="42"/>
        <v>5.7999999999999968E-2</v>
      </c>
      <c r="EJ26" s="42">
        <f t="shared" si="42"/>
        <v>4.7E-2</v>
      </c>
      <c r="EK26" s="42">
        <f t="shared" si="42"/>
        <v>4.6999999999999986E-2</v>
      </c>
      <c r="EL26" s="42">
        <f t="shared" si="42"/>
        <v>4.7E-2</v>
      </c>
      <c r="EM26" s="42" t="e">
        <f t="shared" si="42"/>
        <v>#VALUE!</v>
      </c>
      <c r="EN26" s="42" t="e">
        <f t="shared" si="42"/>
        <v>#VALUE!</v>
      </c>
      <c r="EO26" s="42">
        <f t="shared" si="42"/>
        <v>0.10800000000000001</v>
      </c>
      <c r="EP26" s="42">
        <f t="shared" si="42"/>
        <v>0.108</v>
      </c>
      <c r="EQ26" s="42" t="e">
        <f t="shared" si="42"/>
        <v>#VALUE!</v>
      </c>
      <c r="ER26" s="42" t="e">
        <f t="shared" si="42"/>
        <v>#VALUE!</v>
      </c>
      <c r="ES26" s="42" t="e">
        <f t="shared" si="42"/>
        <v>#VALUE!</v>
      </c>
      <c r="ET26" s="42" t="e">
        <f t="shared" si="42"/>
        <v>#VALUE!</v>
      </c>
      <c r="EU26" s="42" t="e">
        <f t="shared" si="42"/>
        <v>#VALUE!</v>
      </c>
      <c r="EV26" s="42" t="e">
        <f>DE4-BT$8</f>
        <v>#VALUE!</v>
      </c>
      <c r="EY26" s="39" t="s">
        <v>2221</v>
      </c>
      <c r="EZ26" s="42">
        <f>DP26/BY4</f>
        <v>0.31840796019900497</v>
      </c>
      <c r="FA26" s="42">
        <f t="shared" si="43"/>
        <v>0.3902439024390244</v>
      </c>
      <c r="FB26" s="42">
        <f t="shared" si="43"/>
        <v>0.31840796019900497</v>
      </c>
      <c r="FC26" s="42">
        <f t="shared" si="43"/>
        <v>0.34877384196185285</v>
      </c>
      <c r="FD26" s="354" t="s">
        <v>375</v>
      </c>
      <c r="FE26" s="42">
        <f t="shared" si="43"/>
        <v>0.44999999999999996</v>
      </c>
      <c r="FF26" s="354" t="s">
        <v>375</v>
      </c>
      <c r="FG26" s="354" t="s">
        <v>375</v>
      </c>
      <c r="FH26" s="42">
        <f t="shared" si="43"/>
        <v>0.52592592592592591</v>
      </c>
      <c r="FI26" s="42">
        <f t="shared" si="43"/>
        <v>0.5</v>
      </c>
      <c r="FJ26" s="42">
        <f t="shared" si="43"/>
        <v>0.5</v>
      </c>
      <c r="FK26" s="42">
        <f t="shared" si="43"/>
        <v>0.36633663366336627</v>
      </c>
      <c r="FL26" s="42">
        <f t="shared" si="43"/>
        <v>0.36633663366336627</v>
      </c>
      <c r="FM26" s="42">
        <f t="shared" si="43"/>
        <v>0.3936170212765957</v>
      </c>
      <c r="FN26" s="42">
        <f t="shared" si="43"/>
        <v>0.40659340659340659</v>
      </c>
      <c r="FO26" s="354" t="s">
        <v>375</v>
      </c>
      <c r="FP26" s="42">
        <f t="shared" si="43"/>
        <v>0.36633663366336627</v>
      </c>
      <c r="FQ26" s="42">
        <f t="shared" si="44"/>
        <v>0.4027777777777779</v>
      </c>
      <c r="FR26" s="42">
        <f t="shared" si="44"/>
        <v>0.4027777777777779</v>
      </c>
      <c r="FS26" s="42">
        <f t="shared" si="44"/>
        <v>0.27884615384615374</v>
      </c>
      <c r="FT26" s="42">
        <f t="shared" si="44"/>
        <v>0.3671875</v>
      </c>
      <c r="FU26" s="42">
        <f t="shared" si="44"/>
        <v>0.2716763005780346</v>
      </c>
      <c r="FV26" s="42">
        <f t="shared" si="44"/>
        <v>0.35877862595419846</v>
      </c>
      <c r="FW26" s="354" t="s">
        <v>375</v>
      </c>
      <c r="FX26" s="354" t="s">
        <v>375</v>
      </c>
      <c r="FY26" s="42">
        <f t="shared" si="44"/>
        <v>0.52173913043478259</v>
      </c>
      <c r="FZ26" s="42">
        <f t="shared" si="44"/>
        <v>0.57754010695187163</v>
      </c>
      <c r="GA26" s="354" t="s">
        <v>375</v>
      </c>
      <c r="GB26" s="354" t="s">
        <v>375</v>
      </c>
      <c r="GC26" s="354" t="s">
        <v>375</v>
      </c>
      <c r="GD26" s="354" t="s">
        <v>375</v>
      </c>
      <c r="GE26" s="354" t="s">
        <v>375</v>
      </c>
      <c r="GF26" s="354" t="s">
        <v>375</v>
      </c>
    </row>
    <row r="27" spans="38:188">
      <c r="DM27" s="39">
        <v>6</v>
      </c>
      <c r="DN27" s="39">
        <v>3</v>
      </c>
      <c r="DO27" s="39" t="str">
        <f t="shared" si="1"/>
        <v>処遇加算Ⅰ特定加算なしベア加算なしから新加算Ⅲ</v>
      </c>
      <c r="DP27" s="42">
        <f t="shared" si="41"/>
        <v>7.3000000000000009E-2</v>
      </c>
      <c r="DQ27" s="42">
        <f t="shared" si="41"/>
        <v>7.3000000000000009E-2</v>
      </c>
      <c r="DR27" s="42">
        <f t="shared" si="41"/>
        <v>7.3000000000000009E-2</v>
      </c>
      <c r="DS27" s="42">
        <f t="shared" si="41"/>
        <v>7.3000000000000009E-2</v>
      </c>
      <c r="DT27" s="42">
        <f t="shared" si="41"/>
        <v>7.3000000000000009E-2</v>
      </c>
      <c r="DU27" s="42">
        <f t="shared" si="41"/>
        <v>2.2999999999999993E-2</v>
      </c>
      <c r="DV27" s="42">
        <f t="shared" si="41"/>
        <v>5.1999999999999991E-2</v>
      </c>
      <c r="DW27" s="42">
        <f t="shared" si="41"/>
        <v>5.1999999999999991E-2</v>
      </c>
      <c r="DX27" s="42">
        <f t="shared" si="41"/>
        <v>5.1999999999999991E-2</v>
      </c>
      <c r="DY27" s="42">
        <f t="shared" si="41"/>
        <v>3.1E-2</v>
      </c>
      <c r="DZ27" s="42">
        <f t="shared" si="41"/>
        <v>3.1E-2</v>
      </c>
      <c r="EA27" s="42">
        <f t="shared" si="41"/>
        <v>2.1999999999999992E-2</v>
      </c>
      <c r="EB27" s="42">
        <f t="shared" si="41"/>
        <v>2.1999999999999992E-2</v>
      </c>
      <c r="EC27" s="42">
        <f t="shared" si="41"/>
        <v>2.1999999999999999E-2</v>
      </c>
      <c r="ED27" s="42">
        <f t="shared" si="41"/>
        <v>2.1999999999999999E-2</v>
      </c>
      <c r="EE27" s="42">
        <f t="shared" si="41"/>
        <v>2.1999999999999992E-2</v>
      </c>
      <c r="EF27" s="42">
        <f t="shared" si="42"/>
        <v>2.1999999999999992E-2</v>
      </c>
      <c r="EG27" s="42">
        <f t="shared" si="42"/>
        <v>4.200000000000001E-2</v>
      </c>
      <c r="EH27" s="42">
        <f t="shared" si="42"/>
        <v>4.200000000000001E-2</v>
      </c>
      <c r="EI27" s="42">
        <f t="shared" si="42"/>
        <v>4.200000000000001E-2</v>
      </c>
      <c r="EJ27" s="42">
        <f t="shared" si="42"/>
        <v>3.7000000000000005E-2</v>
      </c>
      <c r="EK27" s="42">
        <f t="shared" si="42"/>
        <v>3.6999999999999977E-2</v>
      </c>
      <c r="EL27" s="42">
        <f t="shared" si="42"/>
        <v>3.7000000000000005E-2</v>
      </c>
      <c r="EM27" s="42">
        <f t="shared" si="42"/>
        <v>3.7000000000000005E-2</v>
      </c>
      <c r="EN27" s="42">
        <f t="shared" si="42"/>
        <v>3.7000000000000005E-2</v>
      </c>
      <c r="EO27" s="42">
        <f t="shared" si="42"/>
        <v>6.9000000000000006E-2</v>
      </c>
      <c r="EP27" s="42">
        <f t="shared" si="42"/>
        <v>6.8999999999999992E-2</v>
      </c>
      <c r="EQ27" s="42">
        <f t="shared" si="42"/>
        <v>2.3E-2</v>
      </c>
      <c r="ER27" s="42">
        <f t="shared" si="42"/>
        <v>3.1E-2</v>
      </c>
      <c r="ES27" s="42">
        <f t="shared" si="42"/>
        <v>3.1E-2</v>
      </c>
      <c r="ET27" s="42">
        <f t="shared" si="42"/>
        <v>2.1999999999999992E-2</v>
      </c>
      <c r="EU27" s="42">
        <f t="shared" si="42"/>
        <v>2.1999999999999992E-2</v>
      </c>
      <c r="EV27" s="42">
        <f>DE5-BT$8</f>
        <v>2.1999999999999992E-2</v>
      </c>
      <c r="EY27" s="39" t="s">
        <v>2222</v>
      </c>
      <c r="EZ27" s="42">
        <f>DP27/BY5</f>
        <v>0.21037463976945245</v>
      </c>
      <c r="FA27" s="42">
        <f t="shared" si="43"/>
        <v>0.26739926739926739</v>
      </c>
      <c r="FB27" s="42">
        <f t="shared" si="43"/>
        <v>0.21037463976945245</v>
      </c>
      <c r="FC27" s="42">
        <f t="shared" si="43"/>
        <v>0.233974358974359</v>
      </c>
      <c r="FD27" s="42">
        <f t="shared" si="43"/>
        <v>0.45061728395061734</v>
      </c>
      <c r="FE27" s="42">
        <f t="shared" si="43"/>
        <v>0.34328358208955218</v>
      </c>
      <c r="FF27" s="42">
        <f t="shared" si="43"/>
        <v>0.3768115942028985</v>
      </c>
      <c r="FG27" s="42">
        <f t="shared" si="43"/>
        <v>0.3768115942028985</v>
      </c>
      <c r="FH27" s="42">
        <f t="shared" si="43"/>
        <v>0.44827586206896547</v>
      </c>
      <c r="FI27" s="42">
        <f t="shared" si="43"/>
        <v>0.31632653061224486</v>
      </c>
      <c r="FJ27" s="42">
        <f t="shared" si="43"/>
        <v>0.31632653061224486</v>
      </c>
      <c r="FK27" s="42">
        <f t="shared" si="43"/>
        <v>0.25581395348837199</v>
      </c>
      <c r="FL27" s="42">
        <f t="shared" si="43"/>
        <v>0.25581395348837199</v>
      </c>
      <c r="FM27" s="42">
        <f t="shared" si="43"/>
        <v>0.27848101265822783</v>
      </c>
      <c r="FN27" s="42">
        <f t="shared" si="43"/>
        <v>0.28947368421052633</v>
      </c>
      <c r="FO27" s="42">
        <f t="shared" si="43"/>
        <v>0.25581395348837199</v>
      </c>
      <c r="FP27" s="42">
        <f t="shared" si="43"/>
        <v>0.25581395348837199</v>
      </c>
      <c r="FQ27" s="42">
        <f t="shared" si="44"/>
        <v>0.32812500000000006</v>
      </c>
      <c r="FR27" s="42">
        <f t="shared" si="44"/>
        <v>0.32812500000000006</v>
      </c>
      <c r="FS27" s="42">
        <f t="shared" si="44"/>
        <v>0.21875000000000006</v>
      </c>
      <c r="FT27" s="42">
        <f t="shared" si="44"/>
        <v>0.3135593220338983</v>
      </c>
      <c r="FU27" s="42">
        <f t="shared" si="44"/>
        <v>0.22699386503067473</v>
      </c>
      <c r="FV27" s="42">
        <f t="shared" si="44"/>
        <v>0.30578512396694219</v>
      </c>
      <c r="FW27" s="42">
        <f t="shared" si="44"/>
        <v>0.3135593220338983</v>
      </c>
      <c r="FX27" s="42">
        <f t="shared" si="44"/>
        <v>0.3135593220338983</v>
      </c>
      <c r="FY27" s="42">
        <f t="shared" si="44"/>
        <v>0.4107142857142857</v>
      </c>
      <c r="FZ27" s="42">
        <f t="shared" si="44"/>
        <v>0.46621621621621617</v>
      </c>
      <c r="GA27" s="42">
        <f t="shared" si="44"/>
        <v>0.27380952380952378</v>
      </c>
      <c r="GB27" s="42">
        <f t="shared" si="44"/>
        <v>0.31313131313131309</v>
      </c>
      <c r="GC27" s="42">
        <f t="shared" si="44"/>
        <v>0.31313131313131309</v>
      </c>
      <c r="GD27" s="42">
        <f t="shared" si="44"/>
        <v>0.24719101123595497</v>
      </c>
      <c r="GE27" s="42">
        <f t="shared" si="44"/>
        <v>0.25287356321839072</v>
      </c>
      <c r="GF27" s="42">
        <f t="shared" si="44"/>
        <v>0.25581395348837199</v>
      </c>
    </row>
    <row r="28" spans="38:188">
      <c r="DM28" s="39">
        <v>6</v>
      </c>
      <c r="DN28" s="39">
        <v>4</v>
      </c>
      <c r="DO28" s="39" t="str">
        <f t="shared" si="1"/>
        <v>処遇加算Ⅰ特定加算なしベア加算なしから新加算Ⅳ</v>
      </c>
      <c r="DP28" s="42">
        <f t="shared" si="41"/>
        <v>-1.0000000000000009E-3</v>
      </c>
      <c r="DQ28" s="42">
        <f t="shared" si="41"/>
        <v>1.8999999999999989E-2</v>
      </c>
      <c r="DR28" s="42">
        <f t="shared" si="41"/>
        <v>-1.0000000000000009E-3</v>
      </c>
      <c r="DS28" s="42">
        <f t="shared" si="41"/>
        <v>8.9999999999999802E-3</v>
      </c>
      <c r="DT28" s="42">
        <f t="shared" si="41"/>
        <v>4.9000000000000016E-2</v>
      </c>
      <c r="DU28" s="42">
        <f t="shared" si="41"/>
        <v>1.0999999999999996E-2</v>
      </c>
      <c r="DV28" s="42">
        <f t="shared" si="41"/>
        <v>2.8999999999999998E-2</v>
      </c>
      <c r="DW28" s="42">
        <f t="shared" si="41"/>
        <v>2.8999999999999998E-2</v>
      </c>
      <c r="DX28" s="42">
        <f t="shared" si="41"/>
        <v>3.5000000000000003E-2</v>
      </c>
      <c r="DY28" s="42">
        <f t="shared" si="41"/>
        <v>1.2999999999999998E-2</v>
      </c>
      <c r="DZ28" s="42">
        <f t="shared" si="41"/>
        <v>1.2999999999999998E-2</v>
      </c>
      <c r="EA28" s="42">
        <f t="shared" si="41"/>
        <v>4.9999999999999906E-3</v>
      </c>
      <c r="EB28" s="42">
        <f t="shared" si="41"/>
        <v>4.9999999999999906E-3</v>
      </c>
      <c r="EC28" s="42">
        <f t="shared" si="41"/>
        <v>5.9999999999999984E-3</v>
      </c>
      <c r="ED28" s="42">
        <f t="shared" si="41"/>
        <v>8.0000000000000002E-3</v>
      </c>
      <c r="EE28" s="42">
        <f t="shared" si="41"/>
        <v>4.9999999999999906E-3</v>
      </c>
      <c r="EF28" s="42">
        <f t="shared" si="42"/>
        <v>4.9999999999999906E-3</v>
      </c>
      <c r="EG28" s="42">
        <f t="shared" si="42"/>
        <v>1.9000000000000003E-2</v>
      </c>
      <c r="EH28" s="42">
        <f t="shared" si="42"/>
        <v>1.9000000000000003E-2</v>
      </c>
      <c r="EI28" s="42">
        <f t="shared" si="42"/>
        <v>2.0000000000000295E-3</v>
      </c>
      <c r="EJ28" s="42">
        <f t="shared" si="42"/>
        <v>1.4999999999999999E-2</v>
      </c>
      <c r="EK28" s="42">
        <f t="shared" si="42"/>
        <v>3.0000000000000027E-3</v>
      </c>
      <c r="EL28" s="42">
        <f t="shared" si="42"/>
        <v>1.3999999999999999E-2</v>
      </c>
      <c r="EM28" s="42">
        <f t="shared" si="42"/>
        <v>1.4999999999999999E-2</v>
      </c>
      <c r="EN28" s="42">
        <f t="shared" si="42"/>
        <v>1.4999999999999999E-2</v>
      </c>
      <c r="EO28" s="42">
        <f t="shared" si="42"/>
        <v>4.1999999999999982E-2</v>
      </c>
      <c r="EP28" s="42">
        <f t="shared" si="42"/>
        <v>4.8000000000000001E-2</v>
      </c>
      <c r="EQ28" s="42">
        <f t="shared" si="42"/>
        <v>5.9999999999999984E-3</v>
      </c>
      <c r="ER28" s="42">
        <f t="shared" si="42"/>
        <v>1.2999999999999998E-2</v>
      </c>
      <c r="ES28" s="42">
        <f t="shared" si="42"/>
        <v>1.2999999999999998E-2</v>
      </c>
      <c r="ET28" s="42">
        <f t="shared" si="42"/>
        <v>3.9999999999999897E-3</v>
      </c>
      <c r="EU28" s="42">
        <f t="shared" si="42"/>
        <v>3.9999999999999897E-3</v>
      </c>
      <c r="EV28" s="42">
        <f>DE6-BT$8</f>
        <v>4.9999999999999906E-3</v>
      </c>
      <c r="EY28" s="39" t="s">
        <v>2223</v>
      </c>
      <c r="EZ28" s="42">
        <f>DP28/BY6</f>
        <v>-3.663003663003666E-3</v>
      </c>
      <c r="FA28" s="42">
        <f t="shared" si="43"/>
        <v>8.6757990867579862E-2</v>
      </c>
      <c r="FB28" s="42">
        <f t="shared" si="43"/>
        <v>-3.663003663003666E-3</v>
      </c>
      <c r="FC28" s="42">
        <f t="shared" si="43"/>
        <v>3.6290322580645087E-2</v>
      </c>
      <c r="FD28" s="42">
        <f t="shared" si="43"/>
        <v>0.35507246376811602</v>
      </c>
      <c r="FE28" s="42">
        <f t="shared" si="43"/>
        <v>0.19999999999999996</v>
      </c>
      <c r="FF28" s="42">
        <f t="shared" si="43"/>
        <v>0.25217391304347825</v>
      </c>
      <c r="FG28" s="42">
        <f t="shared" si="43"/>
        <v>0.25217391304347825</v>
      </c>
      <c r="FH28" s="42">
        <f t="shared" si="43"/>
        <v>0.35353535353535354</v>
      </c>
      <c r="FI28" s="42">
        <f t="shared" si="43"/>
        <v>0.16249999999999998</v>
      </c>
      <c r="FJ28" s="42">
        <f t="shared" si="43"/>
        <v>0.16249999999999998</v>
      </c>
      <c r="FK28" s="42">
        <f t="shared" si="43"/>
        <v>7.2463768115941907E-2</v>
      </c>
      <c r="FL28" s="42">
        <f t="shared" si="43"/>
        <v>7.2463768115941907E-2</v>
      </c>
      <c r="FM28" s="42">
        <f t="shared" si="43"/>
        <v>9.5238095238095205E-2</v>
      </c>
      <c r="FN28" s="42">
        <f t="shared" si="43"/>
        <v>0.12903225806451613</v>
      </c>
      <c r="FO28" s="42">
        <f t="shared" si="43"/>
        <v>7.2463768115941907E-2</v>
      </c>
      <c r="FP28" s="42">
        <f t="shared" si="43"/>
        <v>7.2463768115941907E-2</v>
      </c>
      <c r="FQ28" s="42">
        <f t="shared" si="44"/>
        <v>0.18095238095238098</v>
      </c>
      <c r="FR28" s="42">
        <f t="shared" si="44"/>
        <v>0.18095238095238098</v>
      </c>
      <c r="FS28" s="42">
        <f t="shared" si="44"/>
        <v>1.3157894736842297E-2</v>
      </c>
      <c r="FT28" s="42">
        <f t="shared" si="44"/>
        <v>0.15625</v>
      </c>
      <c r="FU28" s="42">
        <f t="shared" si="44"/>
        <v>2.3255813953488393E-2</v>
      </c>
      <c r="FV28" s="42">
        <f t="shared" si="44"/>
        <v>0.14285714285714285</v>
      </c>
      <c r="FW28" s="42">
        <f t="shared" si="44"/>
        <v>0.15625</v>
      </c>
      <c r="FX28" s="42">
        <f t="shared" si="44"/>
        <v>0.15625</v>
      </c>
      <c r="FY28" s="42">
        <f t="shared" si="44"/>
        <v>0.29787234042553179</v>
      </c>
      <c r="FZ28" s="42">
        <f t="shared" si="44"/>
        <v>0.37795275590551181</v>
      </c>
      <c r="GA28" s="42">
        <f t="shared" si="44"/>
        <v>8.9552238805970116E-2</v>
      </c>
      <c r="GB28" s="42">
        <f t="shared" si="44"/>
        <v>0.16049382716049379</v>
      </c>
      <c r="GC28" s="42">
        <f t="shared" si="44"/>
        <v>0.16049382716049379</v>
      </c>
      <c r="GD28" s="42">
        <f t="shared" si="44"/>
        <v>5.6338028169013947E-2</v>
      </c>
      <c r="GE28" s="42">
        <f t="shared" si="44"/>
        <v>5.7971014492753478E-2</v>
      </c>
      <c r="GF28" s="42">
        <f t="shared" si="44"/>
        <v>7.2463768115941907E-2</v>
      </c>
    </row>
    <row r="29" spans="38:188" ht="24">
      <c r="DM29" s="39">
        <v>6</v>
      </c>
      <c r="DN29" s="39">
        <v>12</v>
      </c>
      <c r="DO29" s="39" t="str">
        <f t="shared" si="1"/>
        <v>処遇加算Ⅰ特定加算なしベア加算なしから新加算Ⅴ（８）</v>
      </c>
      <c r="DP29" s="42">
        <f t="shared" ref="DP29:EU29" si="45">BY14-AN$8</f>
        <v>2.8000000000000025E-2</v>
      </c>
      <c r="DQ29" s="42">
        <f t="shared" si="45"/>
        <v>2.7999999999999997E-2</v>
      </c>
      <c r="DR29" s="42">
        <f t="shared" si="45"/>
        <v>2.8000000000000025E-2</v>
      </c>
      <c r="DS29" s="42">
        <f t="shared" si="45"/>
        <v>2.8000000000000025E-2</v>
      </c>
      <c r="DT29" s="42">
        <f t="shared" si="45"/>
        <v>2.7999999999999997E-2</v>
      </c>
      <c r="DU29" s="42">
        <f t="shared" si="45"/>
        <v>1.1999999999999997E-2</v>
      </c>
      <c r="DV29" s="42">
        <f t="shared" si="45"/>
        <v>2.3999999999999994E-2</v>
      </c>
      <c r="DW29" s="42">
        <f t="shared" si="45"/>
        <v>2.3999999999999994E-2</v>
      </c>
      <c r="DX29" s="42">
        <f t="shared" si="45"/>
        <v>2.3999999999999994E-2</v>
      </c>
      <c r="DY29" s="42">
        <f t="shared" si="45"/>
        <v>1.2999999999999998E-2</v>
      </c>
      <c r="DZ29" s="42">
        <f t="shared" si="45"/>
        <v>1.2999999999999998E-2</v>
      </c>
      <c r="EA29" s="42" t="e">
        <f t="shared" si="45"/>
        <v>#VALUE!</v>
      </c>
      <c r="EB29" s="42">
        <f t="shared" si="45"/>
        <v>8.9999999999999941E-3</v>
      </c>
      <c r="EC29" s="42">
        <f t="shared" si="45"/>
        <v>9.0000000000000011E-3</v>
      </c>
      <c r="ED29" s="42">
        <f t="shared" si="45"/>
        <v>9.0000000000000011E-3</v>
      </c>
      <c r="EE29" s="42">
        <f t="shared" si="45"/>
        <v>8.9999999999999941E-3</v>
      </c>
      <c r="EF29" s="42">
        <f t="shared" si="45"/>
        <v>8.9999999999999941E-3</v>
      </c>
      <c r="EG29" s="42">
        <f t="shared" si="45"/>
        <v>1.6E-2</v>
      </c>
      <c r="EH29" s="42">
        <f t="shared" si="45"/>
        <v>1.6E-2</v>
      </c>
      <c r="EI29" s="42">
        <f t="shared" si="45"/>
        <v>1.5999999999999986E-2</v>
      </c>
      <c r="EJ29" s="42">
        <f t="shared" si="45"/>
        <v>1.7000000000000001E-2</v>
      </c>
      <c r="EK29" s="42">
        <f t="shared" si="45"/>
        <v>1.7000000000000015E-2</v>
      </c>
      <c r="EL29" s="42">
        <f t="shared" si="45"/>
        <v>1.7000000000000001E-2</v>
      </c>
      <c r="EM29" s="42">
        <f t="shared" si="45"/>
        <v>1.7000000000000001E-2</v>
      </c>
      <c r="EN29" s="42">
        <f t="shared" si="45"/>
        <v>1.7000000000000001E-2</v>
      </c>
      <c r="EO29" s="42">
        <f t="shared" si="45"/>
        <v>3.1E-2</v>
      </c>
      <c r="EP29" s="42">
        <f t="shared" si="45"/>
        <v>3.1E-2</v>
      </c>
      <c r="EQ29" s="42">
        <f t="shared" si="45"/>
        <v>1.2000000000000004E-2</v>
      </c>
      <c r="ER29" s="42">
        <f t="shared" si="45"/>
        <v>1.2999999999999998E-2</v>
      </c>
      <c r="ES29" s="42">
        <f t="shared" si="45"/>
        <v>1.2999999999999998E-2</v>
      </c>
      <c r="ET29" s="42">
        <f t="shared" si="45"/>
        <v>8.9999999999999941E-3</v>
      </c>
      <c r="EU29" s="42">
        <f t="shared" si="45"/>
        <v>8.9999999999999941E-3</v>
      </c>
      <c r="EV29" s="42">
        <f>DE14-BT$8</f>
        <v>8.9999999999999941E-3</v>
      </c>
      <c r="EY29" s="39" t="s">
        <v>2224</v>
      </c>
      <c r="EZ29" s="42">
        <f>DP29/BY14</f>
        <v>9.2715231788079541E-2</v>
      </c>
      <c r="FA29" s="42">
        <f t="shared" ref="FA29:GF29" si="46">DQ29/BZ14</f>
        <v>0.12280701754385963</v>
      </c>
      <c r="FB29" s="42">
        <f t="shared" si="46"/>
        <v>9.2715231788079541E-2</v>
      </c>
      <c r="FC29" s="42">
        <f t="shared" si="46"/>
        <v>0.10486891385767799</v>
      </c>
      <c r="FD29" s="42">
        <f t="shared" si="46"/>
        <v>0.2393162393162393</v>
      </c>
      <c r="FE29" s="42">
        <f t="shared" si="46"/>
        <v>0.21428571428571425</v>
      </c>
      <c r="FF29" s="42">
        <f t="shared" si="46"/>
        <v>0.21818181818181814</v>
      </c>
      <c r="FG29" s="42">
        <f t="shared" si="46"/>
        <v>0.21818181818181814</v>
      </c>
      <c r="FH29" s="42">
        <f t="shared" si="46"/>
        <v>0.27272727272727265</v>
      </c>
      <c r="FI29" s="42">
        <f t="shared" si="46"/>
        <v>0.16249999999999998</v>
      </c>
      <c r="FJ29" s="42">
        <f t="shared" si="46"/>
        <v>0.16249999999999998</v>
      </c>
      <c r="FK29" s="354" t="s">
        <v>375</v>
      </c>
      <c r="FL29" s="42">
        <f t="shared" si="46"/>
        <v>0.12328767123287664</v>
      </c>
      <c r="FM29" s="42">
        <f t="shared" si="46"/>
        <v>0.13636363636363638</v>
      </c>
      <c r="FN29" s="42">
        <f t="shared" si="46"/>
        <v>0.14285714285714288</v>
      </c>
      <c r="FO29" s="42">
        <f t="shared" si="46"/>
        <v>0.12328767123287664</v>
      </c>
      <c r="FP29" s="42">
        <f t="shared" si="46"/>
        <v>0.12328767123287664</v>
      </c>
      <c r="FQ29" s="42">
        <f t="shared" si="46"/>
        <v>0.15686274509803924</v>
      </c>
      <c r="FR29" s="42">
        <f t="shared" si="46"/>
        <v>0.15686274509803924</v>
      </c>
      <c r="FS29" s="42">
        <f t="shared" si="46"/>
        <v>9.6385542168674634E-2</v>
      </c>
      <c r="FT29" s="42">
        <f t="shared" si="46"/>
        <v>0.17346938775510204</v>
      </c>
      <c r="FU29" s="42">
        <f t="shared" si="46"/>
        <v>0.11888111888111898</v>
      </c>
      <c r="FV29" s="42">
        <f t="shared" si="46"/>
        <v>0.16831683168316833</v>
      </c>
      <c r="FW29" s="42">
        <f t="shared" si="46"/>
        <v>0.17346938775510204</v>
      </c>
      <c r="FX29" s="42">
        <f t="shared" si="46"/>
        <v>0.17346938775510204</v>
      </c>
      <c r="FY29" s="42">
        <f t="shared" si="46"/>
        <v>0.23846153846153845</v>
      </c>
      <c r="FZ29" s="42">
        <f t="shared" si="46"/>
        <v>0.2818181818181818</v>
      </c>
      <c r="GA29" s="42">
        <f t="shared" si="46"/>
        <v>0.16438356164383564</v>
      </c>
      <c r="GB29" s="42">
        <f t="shared" si="46"/>
        <v>0.16049382716049379</v>
      </c>
      <c r="GC29" s="42">
        <f t="shared" si="46"/>
        <v>0.16049382716049379</v>
      </c>
      <c r="GD29" s="42">
        <f t="shared" si="46"/>
        <v>0.11842105263157887</v>
      </c>
      <c r="GE29" s="42">
        <f t="shared" si="46"/>
        <v>0.12162162162162155</v>
      </c>
      <c r="GF29" s="42">
        <f t="shared" si="46"/>
        <v>0.12328767123287664</v>
      </c>
    </row>
    <row r="30" spans="38:188">
      <c r="DM30" s="39">
        <v>7</v>
      </c>
      <c r="DN30" s="39">
        <v>1</v>
      </c>
      <c r="DO30" s="39" t="str">
        <f t="shared" si="1"/>
        <v>処遇加算Ⅱ特定加算Ⅰベア加算から新加算Ⅰ</v>
      </c>
      <c r="DP30" s="42">
        <f t="shared" ref="DP30:EE33" si="47">BY3-AN$9</f>
        <v>0.10200000000000004</v>
      </c>
      <c r="DQ30" s="42">
        <f t="shared" si="47"/>
        <v>8.2000000000000017E-2</v>
      </c>
      <c r="DR30" s="42">
        <f t="shared" si="47"/>
        <v>0.10200000000000004</v>
      </c>
      <c r="DS30" s="42">
        <f t="shared" si="47"/>
        <v>9.2000000000000026E-2</v>
      </c>
      <c r="DT30" s="42">
        <f t="shared" si="47"/>
        <v>5.2000000000000018E-2</v>
      </c>
      <c r="DU30" s="42">
        <f t="shared" si="47"/>
        <v>2.3999999999999994E-2</v>
      </c>
      <c r="DV30" s="42">
        <f t="shared" si="47"/>
        <v>4.7E-2</v>
      </c>
      <c r="DW30" s="42">
        <f t="shared" si="47"/>
        <v>4.7E-2</v>
      </c>
      <c r="DX30" s="42">
        <f t="shared" si="47"/>
        <v>4.1000000000000009E-2</v>
      </c>
      <c r="DY30" s="42">
        <f t="shared" si="47"/>
        <v>3.1000000000000014E-2</v>
      </c>
      <c r="DZ30" s="42">
        <f t="shared" si="47"/>
        <v>3.1000000000000014E-2</v>
      </c>
      <c r="EA30" s="42">
        <f t="shared" si="47"/>
        <v>2.5999999999999995E-2</v>
      </c>
      <c r="EB30" s="42">
        <f t="shared" si="47"/>
        <v>2.5999999999999995E-2</v>
      </c>
      <c r="EC30" s="42">
        <f t="shared" si="47"/>
        <v>2.4999999999999994E-2</v>
      </c>
      <c r="ED30" s="42">
        <f t="shared" si="47"/>
        <v>2.2999999999999993E-2</v>
      </c>
      <c r="EE30" s="42">
        <f t="shared" si="47"/>
        <v>2.5999999999999995E-2</v>
      </c>
      <c r="EF30" s="42">
        <f t="shared" ref="EF30:EU33" si="48">CO3-BD$9</f>
        <v>2.5999999999999995E-2</v>
      </c>
      <c r="EG30" s="42">
        <f t="shared" si="48"/>
        <v>3.9000000000000021E-2</v>
      </c>
      <c r="EH30" s="42">
        <f t="shared" si="48"/>
        <v>3.9000000000000021E-2</v>
      </c>
      <c r="EI30" s="42">
        <f t="shared" si="48"/>
        <v>5.5999999999999966E-2</v>
      </c>
      <c r="EJ30" s="42">
        <f t="shared" si="48"/>
        <v>3.9000000000000007E-2</v>
      </c>
      <c r="EK30" s="42">
        <f t="shared" si="48"/>
        <v>5.099999999999999E-2</v>
      </c>
      <c r="EL30" s="42">
        <f t="shared" si="48"/>
        <v>4.0000000000000008E-2</v>
      </c>
      <c r="EM30" s="42">
        <f t="shared" si="48"/>
        <v>3.9000000000000007E-2</v>
      </c>
      <c r="EN30" s="42">
        <f t="shared" si="48"/>
        <v>3.9000000000000007E-2</v>
      </c>
      <c r="EO30" s="42">
        <f t="shared" si="48"/>
        <v>5.8000000000000024E-2</v>
      </c>
      <c r="EP30" s="42">
        <f t="shared" si="48"/>
        <v>5.1999999999999991E-2</v>
      </c>
      <c r="EQ30" s="42">
        <f t="shared" si="48"/>
        <v>2.8999999999999998E-2</v>
      </c>
      <c r="ER30" s="42">
        <f t="shared" si="48"/>
        <v>3.1E-2</v>
      </c>
      <c r="ES30" s="42">
        <f t="shared" si="48"/>
        <v>3.1E-2</v>
      </c>
      <c r="ET30" s="42">
        <f t="shared" si="48"/>
        <v>2.6999999999999996E-2</v>
      </c>
      <c r="EU30" s="42">
        <f t="shared" si="48"/>
        <v>2.6999999999999996E-2</v>
      </c>
      <c r="EV30" s="42">
        <f>DE3-BT$9</f>
        <v>2.5999999999999995E-2</v>
      </c>
      <c r="EY30" s="39" t="s">
        <v>2225</v>
      </c>
      <c r="EZ30" s="42">
        <f>DP30/BY3</f>
        <v>0.24460431654676265</v>
      </c>
      <c r="FA30" s="42">
        <f t="shared" ref="FA30:FP33" si="49">DQ30/BZ3</f>
        <v>0.23906705539358603</v>
      </c>
      <c r="FB30" s="42">
        <f t="shared" si="49"/>
        <v>0.24460431654676265</v>
      </c>
      <c r="FC30" s="42">
        <f t="shared" si="49"/>
        <v>0.24083769633507859</v>
      </c>
      <c r="FD30" s="42">
        <f t="shared" si="49"/>
        <v>0.23318385650224224</v>
      </c>
      <c r="FE30" s="42">
        <f t="shared" si="49"/>
        <v>0.29629629629629628</v>
      </c>
      <c r="FF30" s="42">
        <f t="shared" si="49"/>
        <v>0.29559748427672955</v>
      </c>
      <c r="FG30" s="42">
        <f t="shared" si="49"/>
        <v>0.29559748427672955</v>
      </c>
      <c r="FH30" s="42">
        <f t="shared" si="49"/>
        <v>0.29927007299270075</v>
      </c>
      <c r="FI30" s="42">
        <f t="shared" si="49"/>
        <v>0.22463768115942037</v>
      </c>
      <c r="FJ30" s="42">
        <f t="shared" si="49"/>
        <v>0.22463768115942037</v>
      </c>
      <c r="FK30" s="42">
        <f t="shared" si="49"/>
        <v>0.25242718446601936</v>
      </c>
      <c r="FL30" s="42">
        <f t="shared" si="49"/>
        <v>0.25242718446601936</v>
      </c>
      <c r="FM30" s="42">
        <f t="shared" si="49"/>
        <v>0.26041666666666663</v>
      </c>
      <c r="FN30" s="42">
        <f t="shared" si="49"/>
        <v>0.24731182795698917</v>
      </c>
      <c r="FO30" s="42">
        <f t="shared" si="49"/>
        <v>0.25242718446601936</v>
      </c>
      <c r="FP30" s="42">
        <f t="shared" si="49"/>
        <v>0.25242718446601936</v>
      </c>
      <c r="FQ30" s="42">
        <f t="shared" ref="FQ30:GF33" si="50">EG30/CP3</f>
        <v>0.26530612244897972</v>
      </c>
      <c r="FR30" s="42">
        <f t="shared" si="50"/>
        <v>0.26530612244897972</v>
      </c>
      <c r="FS30" s="42">
        <f t="shared" si="50"/>
        <v>0.26540284360189564</v>
      </c>
      <c r="FT30" s="42">
        <f t="shared" si="50"/>
        <v>0.29770992366412219</v>
      </c>
      <c r="FU30" s="42">
        <f t="shared" si="50"/>
        <v>0.28977272727272724</v>
      </c>
      <c r="FV30" s="42">
        <f t="shared" si="50"/>
        <v>0.29850746268656719</v>
      </c>
      <c r="FW30" s="42">
        <f t="shared" si="50"/>
        <v>0.30232558139534887</v>
      </c>
      <c r="FX30" s="42">
        <f t="shared" si="50"/>
        <v>0.30232558139534887</v>
      </c>
      <c r="FY30" s="42">
        <f t="shared" si="50"/>
        <v>0.27488151658767779</v>
      </c>
      <c r="FZ30" s="42">
        <f t="shared" si="50"/>
        <v>0.27225130890052351</v>
      </c>
      <c r="GA30" s="42">
        <f t="shared" si="50"/>
        <v>0.28712871287128711</v>
      </c>
      <c r="GB30" s="42">
        <f t="shared" si="50"/>
        <v>0.248</v>
      </c>
      <c r="GC30" s="42">
        <f t="shared" si="50"/>
        <v>0.248</v>
      </c>
      <c r="GD30" s="42">
        <f t="shared" si="50"/>
        <v>0.25233644859813081</v>
      </c>
      <c r="GE30" s="42">
        <f t="shared" si="50"/>
        <v>0.25714285714285712</v>
      </c>
      <c r="GF30" s="42">
        <f t="shared" si="50"/>
        <v>0.24999999999999997</v>
      </c>
    </row>
    <row r="31" spans="38:188">
      <c r="DM31" s="39">
        <v>7</v>
      </c>
      <c r="DN31" s="39">
        <v>2</v>
      </c>
      <c r="DO31" s="39" t="str">
        <f t="shared" si="1"/>
        <v>処遇加算Ⅱ特定加算Ⅰベア加算から新加算Ⅱ</v>
      </c>
      <c r="DP31" s="42">
        <f t="shared" si="47"/>
        <v>8.7000000000000022E-2</v>
      </c>
      <c r="DQ31" s="42">
        <f t="shared" si="47"/>
        <v>6.7000000000000004E-2</v>
      </c>
      <c r="DR31" s="42">
        <f t="shared" si="47"/>
        <v>8.7000000000000022E-2</v>
      </c>
      <c r="DS31" s="42">
        <f t="shared" si="47"/>
        <v>7.7000000000000013E-2</v>
      </c>
      <c r="DT31" s="42" t="e">
        <f t="shared" si="47"/>
        <v>#VALUE!</v>
      </c>
      <c r="DU31" s="42">
        <f t="shared" si="47"/>
        <v>2.2999999999999993E-2</v>
      </c>
      <c r="DV31" s="42" t="e">
        <f t="shared" si="47"/>
        <v>#VALUE!</v>
      </c>
      <c r="DW31" s="42" t="e">
        <f t="shared" si="47"/>
        <v>#VALUE!</v>
      </c>
      <c r="DX31" s="42">
        <f t="shared" si="47"/>
        <v>3.9000000000000007E-2</v>
      </c>
      <c r="DY31" s="42">
        <f t="shared" si="47"/>
        <v>2.700000000000001E-2</v>
      </c>
      <c r="DZ31" s="42">
        <f t="shared" si="47"/>
        <v>2.700000000000001E-2</v>
      </c>
      <c r="EA31" s="42">
        <f t="shared" si="47"/>
        <v>2.3999999999999994E-2</v>
      </c>
      <c r="EB31" s="42">
        <f t="shared" si="47"/>
        <v>2.3999999999999994E-2</v>
      </c>
      <c r="EC31" s="42">
        <f t="shared" si="47"/>
        <v>2.2999999999999993E-2</v>
      </c>
      <c r="ED31" s="42">
        <f t="shared" si="47"/>
        <v>2.0999999999999991E-2</v>
      </c>
      <c r="EE31" s="42" t="e">
        <f t="shared" si="47"/>
        <v>#VALUE!</v>
      </c>
      <c r="EF31" s="42">
        <f t="shared" si="48"/>
        <v>2.3999999999999994E-2</v>
      </c>
      <c r="EG31" s="42">
        <f t="shared" si="48"/>
        <v>3.6000000000000018E-2</v>
      </c>
      <c r="EH31" s="42">
        <f t="shared" si="48"/>
        <v>3.6000000000000018E-2</v>
      </c>
      <c r="EI31" s="42">
        <f t="shared" si="48"/>
        <v>5.2999999999999964E-2</v>
      </c>
      <c r="EJ31" s="42">
        <f t="shared" si="48"/>
        <v>3.6000000000000004E-2</v>
      </c>
      <c r="EK31" s="42">
        <f t="shared" si="48"/>
        <v>4.7999999999999987E-2</v>
      </c>
      <c r="EL31" s="42">
        <f t="shared" si="48"/>
        <v>3.7000000000000005E-2</v>
      </c>
      <c r="EM31" s="42" t="e">
        <f t="shared" si="48"/>
        <v>#VALUE!</v>
      </c>
      <c r="EN31" s="42" t="e">
        <f t="shared" si="48"/>
        <v>#VALUE!</v>
      </c>
      <c r="EO31" s="42">
        <f t="shared" si="48"/>
        <v>5.400000000000002E-2</v>
      </c>
      <c r="EP31" s="42">
        <f t="shared" si="48"/>
        <v>4.7999999999999987E-2</v>
      </c>
      <c r="EQ31" s="42" t="e">
        <f t="shared" si="48"/>
        <v>#VALUE!</v>
      </c>
      <c r="ER31" s="42" t="e">
        <f t="shared" si="48"/>
        <v>#VALUE!</v>
      </c>
      <c r="ES31" s="42" t="e">
        <f t="shared" si="48"/>
        <v>#VALUE!</v>
      </c>
      <c r="ET31" s="42" t="e">
        <f t="shared" si="48"/>
        <v>#VALUE!</v>
      </c>
      <c r="EU31" s="42" t="e">
        <f t="shared" si="48"/>
        <v>#VALUE!</v>
      </c>
      <c r="EV31" s="42" t="e">
        <f>DE4-BT$9</f>
        <v>#VALUE!</v>
      </c>
      <c r="EY31" s="39" t="s">
        <v>2226</v>
      </c>
      <c r="EZ31" s="42">
        <f>DP31/BY4</f>
        <v>0.21641791044776124</v>
      </c>
      <c r="FA31" s="42">
        <f t="shared" si="49"/>
        <v>0.20426829268292684</v>
      </c>
      <c r="FB31" s="42">
        <f t="shared" si="49"/>
        <v>0.21641791044776124</v>
      </c>
      <c r="FC31" s="42">
        <f t="shared" si="49"/>
        <v>0.20980926430517716</v>
      </c>
      <c r="FD31" s="354" t="s">
        <v>375</v>
      </c>
      <c r="FE31" s="42">
        <f t="shared" si="49"/>
        <v>0.28749999999999998</v>
      </c>
      <c r="FF31" s="354" t="s">
        <v>375</v>
      </c>
      <c r="FG31" s="354" t="s">
        <v>375</v>
      </c>
      <c r="FH31" s="42">
        <f t="shared" si="49"/>
        <v>0.28888888888888892</v>
      </c>
      <c r="FI31" s="42">
        <f t="shared" si="49"/>
        <v>0.20149253731343289</v>
      </c>
      <c r="FJ31" s="42">
        <f t="shared" si="49"/>
        <v>0.20149253731343289</v>
      </c>
      <c r="FK31" s="42">
        <f t="shared" si="49"/>
        <v>0.23762376237623759</v>
      </c>
      <c r="FL31" s="42">
        <f t="shared" si="49"/>
        <v>0.23762376237623759</v>
      </c>
      <c r="FM31" s="42">
        <f t="shared" si="49"/>
        <v>0.2446808510638297</v>
      </c>
      <c r="FN31" s="42">
        <f t="shared" si="49"/>
        <v>0.23076923076923067</v>
      </c>
      <c r="FO31" s="354" t="s">
        <v>375</v>
      </c>
      <c r="FP31" s="42">
        <f t="shared" si="49"/>
        <v>0.23762376237623759</v>
      </c>
      <c r="FQ31" s="42">
        <f t="shared" si="50"/>
        <v>0.25000000000000011</v>
      </c>
      <c r="FR31" s="42">
        <f t="shared" si="50"/>
        <v>0.25000000000000011</v>
      </c>
      <c r="FS31" s="42">
        <f t="shared" si="50"/>
        <v>0.25480769230769218</v>
      </c>
      <c r="FT31" s="42">
        <f t="shared" si="50"/>
        <v>0.28125</v>
      </c>
      <c r="FU31" s="42">
        <f t="shared" si="50"/>
        <v>0.2774566473988439</v>
      </c>
      <c r="FV31" s="42">
        <f t="shared" si="50"/>
        <v>0.28244274809160308</v>
      </c>
      <c r="FW31" s="354" t="s">
        <v>375</v>
      </c>
      <c r="FX31" s="354" t="s">
        <v>375</v>
      </c>
      <c r="FY31" s="42">
        <f t="shared" si="50"/>
        <v>0.26086956521739135</v>
      </c>
      <c r="FZ31" s="42">
        <f t="shared" si="50"/>
        <v>0.25668449197860954</v>
      </c>
      <c r="GA31" s="354" t="s">
        <v>375</v>
      </c>
      <c r="GB31" s="354" t="s">
        <v>375</v>
      </c>
      <c r="GC31" s="354" t="s">
        <v>375</v>
      </c>
      <c r="GD31" s="354" t="s">
        <v>375</v>
      </c>
      <c r="GE31" s="354" t="s">
        <v>375</v>
      </c>
      <c r="GF31" s="354" t="s">
        <v>375</v>
      </c>
    </row>
    <row r="32" spans="38:188">
      <c r="DM32" s="39">
        <v>7</v>
      </c>
      <c r="DN32" s="39">
        <v>3</v>
      </c>
      <c r="DO32" s="39" t="str">
        <f t="shared" si="1"/>
        <v>処遇加算Ⅱ特定加算Ⅰベア加算から新加算Ⅲ</v>
      </c>
      <c r="DP32" s="42">
        <f t="shared" si="47"/>
        <v>3.2000000000000028E-2</v>
      </c>
      <c r="DQ32" s="42">
        <f t="shared" si="47"/>
        <v>1.2000000000000011E-2</v>
      </c>
      <c r="DR32" s="42">
        <f t="shared" si="47"/>
        <v>3.2000000000000028E-2</v>
      </c>
      <c r="DS32" s="42">
        <f t="shared" si="47"/>
        <v>2.200000000000002E-2</v>
      </c>
      <c r="DT32" s="42">
        <f t="shared" si="47"/>
        <v>-8.9999999999999802E-3</v>
      </c>
      <c r="DU32" s="42">
        <f t="shared" si="47"/>
        <v>9.999999999999995E-3</v>
      </c>
      <c r="DV32" s="42">
        <f t="shared" si="47"/>
        <v>2.5999999999999981E-2</v>
      </c>
      <c r="DW32" s="42">
        <f t="shared" si="47"/>
        <v>2.5999999999999981E-2</v>
      </c>
      <c r="DX32" s="42">
        <f t="shared" si="47"/>
        <v>1.999999999999999E-2</v>
      </c>
      <c r="DY32" s="42">
        <f t="shared" si="47"/>
        <v>-8.9999999999999941E-3</v>
      </c>
      <c r="DZ32" s="42">
        <f t="shared" si="47"/>
        <v>-8.9999999999999941E-3</v>
      </c>
      <c r="EA32" s="42">
        <f t="shared" si="47"/>
        <v>8.9999999999999941E-3</v>
      </c>
      <c r="EB32" s="42">
        <f t="shared" si="47"/>
        <v>8.9999999999999941E-3</v>
      </c>
      <c r="EC32" s="42">
        <f t="shared" si="47"/>
        <v>7.9999999999999932E-3</v>
      </c>
      <c r="ED32" s="42">
        <f t="shared" si="47"/>
        <v>5.9999999999999915E-3</v>
      </c>
      <c r="EE32" s="42">
        <f t="shared" si="47"/>
        <v>8.9999999999999941E-3</v>
      </c>
      <c r="EF32" s="42">
        <f t="shared" si="48"/>
        <v>8.9999999999999941E-3</v>
      </c>
      <c r="EG32" s="42">
        <f t="shared" si="48"/>
        <v>2.0000000000000004E-2</v>
      </c>
      <c r="EH32" s="42">
        <f t="shared" si="48"/>
        <v>2.0000000000000004E-2</v>
      </c>
      <c r="EI32" s="42">
        <f t="shared" si="48"/>
        <v>3.7000000000000005E-2</v>
      </c>
      <c r="EJ32" s="42">
        <f t="shared" si="48"/>
        <v>2.6000000000000009E-2</v>
      </c>
      <c r="EK32" s="42">
        <f t="shared" si="48"/>
        <v>3.7999999999999978E-2</v>
      </c>
      <c r="EL32" s="42">
        <f t="shared" si="48"/>
        <v>2.700000000000001E-2</v>
      </c>
      <c r="EM32" s="42">
        <f t="shared" si="48"/>
        <v>2.8000000000000011E-2</v>
      </c>
      <c r="EN32" s="42">
        <f t="shared" si="48"/>
        <v>2.8000000000000011E-2</v>
      </c>
      <c r="EO32" s="42">
        <f t="shared" si="48"/>
        <v>1.5000000000000013E-2</v>
      </c>
      <c r="EP32" s="42">
        <f t="shared" si="48"/>
        <v>8.9999999999999802E-3</v>
      </c>
      <c r="EQ32" s="42">
        <f t="shared" si="48"/>
        <v>1.1999999999999997E-2</v>
      </c>
      <c r="ER32" s="42">
        <f t="shared" si="48"/>
        <v>5.0000000000000044E-3</v>
      </c>
      <c r="ES32" s="42">
        <f t="shared" si="48"/>
        <v>5.0000000000000044E-3</v>
      </c>
      <c r="ET32" s="42">
        <f t="shared" si="48"/>
        <v>8.9999999999999941E-3</v>
      </c>
      <c r="EU32" s="42">
        <f t="shared" si="48"/>
        <v>8.9999999999999941E-3</v>
      </c>
      <c r="EV32" s="42">
        <f>DE5-BT$9</f>
        <v>7.9999999999999932E-3</v>
      </c>
      <c r="EY32" s="39" t="s">
        <v>2227</v>
      </c>
      <c r="EZ32" s="42">
        <f>DP32/BY5</f>
        <v>9.221902017291074E-2</v>
      </c>
      <c r="FA32" s="42">
        <f t="shared" si="49"/>
        <v>4.3956043956043994E-2</v>
      </c>
      <c r="FB32" s="42">
        <f t="shared" si="49"/>
        <v>9.221902017291074E-2</v>
      </c>
      <c r="FC32" s="42">
        <f t="shared" si="49"/>
        <v>7.0512820512820581E-2</v>
      </c>
      <c r="FD32" s="42">
        <f t="shared" si="49"/>
        <v>-5.5555555555555435E-2</v>
      </c>
      <c r="FE32" s="42">
        <f t="shared" si="49"/>
        <v>0.14925373134328354</v>
      </c>
      <c r="FF32" s="42">
        <f t="shared" si="49"/>
        <v>0.18840579710144917</v>
      </c>
      <c r="FG32" s="42">
        <f t="shared" si="49"/>
        <v>0.18840579710144917</v>
      </c>
      <c r="FH32" s="42">
        <f t="shared" si="49"/>
        <v>0.1724137931034482</v>
      </c>
      <c r="FI32" s="42">
        <f t="shared" si="49"/>
        <v>-9.1836734693877486E-2</v>
      </c>
      <c r="FJ32" s="42">
        <f t="shared" si="49"/>
        <v>-9.1836734693877486E-2</v>
      </c>
      <c r="FK32" s="42">
        <f t="shared" si="49"/>
        <v>0.10465116279069761</v>
      </c>
      <c r="FL32" s="42">
        <f t="shared" si="49"/>
        <v>0.10465116279069761</v>
      </c>
      <c r="FM32" s="42">
        <f t="shared" si="49"/>
        <v>0.10126582278481004</v>
      </c>
      <c r="FN32" s="42">
        <f t="shared" si="49"/>
        <v>7.8947368421052516E-2</v>
      </c>
      <c r="FO32" s="42">
        <f t="shared" si="49"/>
        <v>0.10465116279069761</v>
      </c>
      <c r="FP32" s="42">
        <f t="shared" si="49"/>
        <v>0.10465116279069761</v>
      </c>
      <c r="FQ32" s="42">
        <f t="shared" si="50"/>
        <v>0.15625000000000003</v>
      </c>
      <c r="FR32" s="42">
        <f t="shared" si="50"/>
        <v>0.15625000000000003</v>
      </c>
      <c r="FS32" s="42">
        <f t="shared" si="50"/>
        <v>0.19270833333333334</v>
      </c>
      <c r="FT32" s="42">
        <f t="shared" si="50"/>
        <v>0.22033898305084751</v>
      </c>
      <c r="FU32" s="42">
        <f t="shared" si="50"/>
        <v>0.23312883435582812</v>
      </c>
      <c r="FV32" s="42">
        <f t="shared" si="50"/>
        <v>0.22314049586776866</v>
      </c>
      <c r="FW32" s="42">
        <f t="shared" si="50"/>
        <v>0.23728813559322043</v>
      </c>
      <c r="FX32" s="42">
        <f t="shared" si="50"/>
        <v>0.23728813559322043</v>
      </c>
      <c r="FY32" s="42">
        <f t="shared" si="50"/>
        <v>8.9285714285714357E-2</v>
      </c>
      <c r="FZ32" s="42">
        <f t="shared" si="50"/>
        <v>6.0810810810810682E-2</v>
      </c>
      <c r="GA32" s="42">
        <f t="shared" si="50"/>
        <v>0.14285714285714282</v>
      </c>
      <c r="GB32" s="42">
        <f t="shared" si="50"/>
        <v>5.0505050505050546E-2</v>
      </c>
      <c r="GC32" s="42">
        <f t="shared" si="50"/>
        <v>5.0505050505050546E-2</v>
      </c>
      <c r="GD32" s="42">
        <f t="shared" si="50"/>
        <v>0.10112359550561792</v>
      </c>
      <c r="GE32" s="42">
        <f t="shared" si="50"/>
        <v>0.10344827586206891</v>
      </c>
      <c r="GF32" s="42">
        <f t="shared" si="50"/>
        <v>9.3023255813953418E-2</v>
      </c>
    </row>
    <row r="33" spans="117:188">
      <c r="DM33" s="39">
        <v>7</v>
      </c>
      <c r="DN33" s="39">
        <v>4</v>
      </c>
      <c r="DO33" s="39" t="str">
        <f t="shared" si="1"/>
        <v>処遇加算Ⅱ特定加算Ⅰベア加算から新加算Ⅳ</v>
      </c>
      <c r="DP33" s="42">
        <f t="shared" si="47"/>
        <v>-4.1999999999999982E-2</v>
      </c>
      <c r="DQ33" s="42">
        <f t="shared" si="47"/>
        <v>-4.200000000000001E-2</v>
      </c>
      <c r="DR33" s="42">
        <f t="shared" si="47"/>
        <v>-4.1999999999999982E-2</v>
      </c>
      <c r="DS33" s="42">
        <f t="shared" si="47"/>
        <v>-4.200000000000001E-2</v>
      </c>
      <c r="DT33" s="42">
        <f t="shared" si="47"/>
        <v>-3.2999999999999974E-2</v>
      </c>
      <c r="DU33" s="42">
        <f t="shared" si="47"/>
        <v>-2.0000000000000018E-3</v>
      </c>
      <c r="DV33" s="42">
        <f t="shared" si="47"/>
        <v>2.9999999999999888E-3</v>
      </c>
      <c r="DW33" s="42">
        <f t="shared" si="47"/>
        <v>2.9999999999999888E-3</v>
      </c>
      <c r="DX33" s="42">
        <f t="shared" si="47"/>
        <v>3.0000000000000027E-3</v>
      </c>
      <c r="DY33" s="42">
        <f t="shared" si="47"/>
        <v>-2.6999999999999996E-2</v>
      </c>
      <c r="DZ33" s="42">
        <f t="shared" si="47"/>
        <v>-2.6999999999999996E-2</v>
      </c>
      <c r="EA33" s="42">
        <f t="shared" si="47"/>
        <v>-8.0000000000000071E-3</v>
      </c>
      <c r="EB33" s="42">
        <f t="shared" si="47"/>
        <v>-8.0000000000000071E-3</v>
      </c>
      <c r="EC33" s="42">
        <f t="shared" si="47"/>
        <v>-8.0000000000000071E-3</v>
      </c>
      <c r="ED33" s="42">
        <f t="shared" si="47"/>
        <v>-8.0000000000000071E-3</v>
      </c>
      <c r="EE33" s="42">
        <f t="shared" si="47"/>
        <v>-8.0000000000000071E-3</v>
      </c>
      <c r="EF33" s="42">
        <f t="shared" si="48"/>
        <v>-8.0000000000000071E-3</v>
      </c>
      <c r="EG33" s="42">
        <f t="shared" si="48"/>
        <v>-3.0000000000000027E-3</v>
      </c>
      <c r="EH33" s="42">
        <f t="shared" si="48"/>
        <v>-3.0000000000000027E-3</v>
      </c>
      <c r="EI33" s="42">
        <f t="shared" si="48"/>
        <v>-2.9999999999999749E-3</v>
      </c>
      <c r="EJ33" s="42">
        <f t="shared" si="48"/>
        <v>4.0000000000000036E-3</v>
      </c>
      <c r="EK33" s="42">
        <f t="shared" si="48"/>
        <v>4.0000000000000036E-3</v>
      </c>
      <c r="EL33" s="42">
        <f t="shared" si="48"/>
        <v>4.0000000000000036E-3</v>
      </c>
      <c r="EM33" s="42">
        <f t="shared" si="48"/>
        <v>6.0000000000000053E-3</v>
      </c>
      <c r="EN33" s="42">
        <f t="shared" si="48"/>
        <v>6.0000000000000053E-3</v>
      </c>
      <c r="EO33" s="42">
        <f t="shared" si="48"/>
        <v>-1.2000000000000011E-2</v>
      </c>
      <c r="EP33" s="42">
        <f t="shared" si="48"/>
        <v>-1.2000000000000011E-2</v>
      </c>
      <c r="EQ33" s="42">
        <f t="shared" si="48"/>
        <v>-5.0000000000000044E-3</v>
      </c>
      <c r="ER33" s="42">
        <f t="shared" si="48"/>
        <v>-1.2999999999999998E-2</v>
      </c>
      <c r="ES33" s="42">
        <f t="shared" si="48"/>
        <v>-1.2999999999999998E-2</v>
      </c>
      <c r="ET33" s="42">
        <f t="shared" si="48"/>
        <v>-9.000000000000008E-3</v>
      </c>
      <c r="EU33" s="42">
        <f t="shared" si="48"/>
        <v>-9.000000000000008E-3</v>
      </c>
      <c r="EV33" s="42">
        <f>DE6-BT$9</f>
        <v>-9.000000000000008E-3</v>
      </c>
      <c r="EY33" s="39" t="s">
        <v>2228</v>
      </c>
      <c r="EZ33" s="42">
        <f>DP33/BY6</f>
        <v>-0.15384615384615377</v>
      </c>
      <c r="FA33" s="42">
        <f t="shared" si="49"/>
        <v>-0.19178082191780826</v>
      </c>
      <c r="FB33" s="42">
        <f t="shared" si="49"/>
        <v>-0.15384615384615377</v>
      </c>
      <c r="FC33" s="42">
        <f t="shared" si="49"/>
        <v>-0.16935483870967749</v>
      </c>
      <c r="FD33" s="42">
        <f t="shared" si="49"/>
        <v>-0.23913043478260848</v>
      </c>
      <c r="FE33" s="42">
        <f t="shared" si="49"/>
        <v>-3.6363636363636404E-2</v>
      </c>
      <c r="FF33" s="42">
        <f t="shared" si="49"/>
        <v>2.6086956521739035E-2</v>
      </c>
      <c r="FG33" s="42">
        <f t="shared" si="49"/>
        <v>2.6086956521739035E-2</v>
      </c>
      <c r="FH33" s="42">
        <f t="shared" si="49"/>
        <v>3.0303030303030328E-2</v>
      </c>
      <c r="FI33" s="42">
        <f t="shared" si="49"/>
        <v>-0.33749999999999997</v>
      </c>
      <c r="FJ33" s="42">
        <f t="shared" si="49"/>
        <v>-0.33749999999999997</v>
      </c>
      <c r="FK33" s="42">
        <f t="shared" si="49"/>
        <v>-0.11594202898550736</v>
      </c>
      <c r="FL33" s="42">
        <f t="shared" si="49"/>
        <v>-0.11594202898550736</v>
      </c>
      <c r="FM33" s="42">
        <f t="shared" si="49"/>
        <v>-0.12698412698412709</v>
      </c>
      <c r="FN33" s="42">
        <f t="shared" si="49"/>
        <v>-0.12903225806451624</v>
      </c>
      <c r="FO33" s="42">
        <f t="shared" si="49"/>
        <v>-0.11594202898550736</v>
      </c>
      <c r="FP33" s="42">
        <f t="shared" si="49"/>
        <v>-0.11594202898550736</v>
      </c>
      <c r="FQ33" s="42">
        <f t="shared" si="50"/>
        <v>-2.8571428571428598E-2</v>
      </c>
      <c r="FR33" s="42">
        <f t="shared" si="50"/>
        <v>-2.8571428571428598E-2</v>
      </c>
      <c r="FS33" s="42">
        <f t="shared" si="50"/>
        <v>-1.973684210526299E-2</v>
      </c>
      <c r="FT33" s="42">
        <f t="shared" si="50"/>
        <v>4.1666666666666706E-2</v>
      </c>
      <c r="FU33" s="42">
        <f t="shared" si="50"/>
        <v>3.1007751937984523E-2</v>
      </c>
      <c r="FV33" s="42">
        <f t="shared" si="50"/>
        <v>4.0816326530612276E-2</v>
      </c>
      <c r="FW33" s="42">
        <f t="shared" si="50"/>
        <v>6.2500000000000056E-2</v>
      </c>
      <c r="FX33" s="42">
        <f t="shared" si="50"/>
        <v>6.2500000000000056E-2</v>
      </c>
      <c r="FY33" s="42">
        <f t="shared" si="50"/>
        <v>-8.5106382978723485E-2</v>
      </c>
      <c r="FZ33" s="42">
        <f t="shared" si="50"/>
        <v>-9.4488188976378035E-2</v>
      </c>
      <c r="GA33" s="42">
        <f t="shared" si="50"/>
        <v>-7.4626865671641854E-2</v>
      </c>
      <c r="GB33" s="42">
        <f t="shared" si="50"/>
        <v>-0.16049382716049379</v>
      </c>
      <c r="GC33" s="42">
        <f t="shared" si="50"/>
        <v>-0.16049382716049379</v>
      </c>
      <c r="GD33" s="42">
        <f t="shared" si="50"/>
        <v>-0.12676056338028183</v>
      </c>
      <c r="GE33" s="42">
        <f t="shared" si="50"/>
        <v>-0.13043478260869579</v>
      </c>
      <c r="GF33" s="42">
        <f t="shared" si="50"/>
        <v>-0.13043478260869579</v>
      </c>
    </row>
    <row r="34" spans="117:188">
      <c r="DM34" s="39">
        <v>7</v>
      </c>
      <c r="DN34" s="39">
        <v>6</v>
      </c>
      <c r="DO34" s="39" t="str">
        <f t="shared" si="1"/>
        <v>処遇加算Ⅱ特定加算Ⅰベア加算から新加算Ⅴ（２）</v>
      </c>
      <c r="DP34" s="42">
        <f t="shared" ref="DP34:EU34" si="51">BY8-AN$9</f>
        <v>2.8000000000000025E-2</v>
      </c>
      <c r="DQ34" s="42">
        <f t="shared" si="51"/>
        <v>2.8000000000000025E-2</v>
      </c>
      <c r="DR34" s="42">
        <f t="shared" si="51"/>
        <v>2.8000000000000025E-2</v>
      </c>
      <c r="DS34" s="42">
        <f t="shared" si="51"/>
        <v>2.8000000000000025E-2</v>
      </c>
      <c r="DT34" s="42">
        <f t="shared" si="51"/>
        <v>2.7999999999999997E-2</v>
      </c>
      <c r="DU34" s="42">
        <f t="shared" si="51"/>
        <v>1.1999999999999997E-2</v>
      </c>
      <c r="DV34" s="42">
        <f t="shared" si="51"/>
        <v>2.4000000000000007E-2</v>
      </c>
      <c r="DW34" s="42">
        <f t="shared" si="51"/>
        <v>2.4000000000000007E-2</v>
      </c>
      <c r="DX34" s="42">
        <f t="shared" si="51"/>
        <v>2.3999999999999994E-2</v>
      </c>
      <c r="DY34" s="42">
        <f t="shared" si="51"/>
        <v>1.2999999999999998E-2</v>
      </c>
      <c r="DZ34" s="42">
        <f t="shared" si="51"/>
        <v>1.2999999999999998E-2</v>
      </c>
      <c r="EA34" s="42" t="e">
        <f t="shared" si="51"/>
        <v>#VALUE!</v>
      </c>
      <c r="EB34" s="42">
        <f t="shared" si="51"/>
        <v>8.9999999999999941E-3</v>
      </c>
      <c r="EC34" s="42">
        <f t="shared" si="51"/>
        <v>8.9999999999999941E-3</v>
      </c>
      <c r="ED34" s="42">
        <f t="shared" si="51"/>
        <v>8.9999999999999941E-3</v>
      </c>
      <c r="EE34" s="42">
        <f t="shared" si="51"/>
        <v>8.9999999999999941E-3</v>
      </c>
      <c r="EF34" s="42">
        <f t="shared" si="51"/>
        <v>8.9999999999999941E-3</v>
      </c>
      <c r="EG34" s="42">
        <f t="shared" si="51"/>
        <v>1.6E-2</v>
      </c>
      <c r="EH34" s="42">
        <f t="shared" si="51"/>
        <v>1.6E-2</v>
      </c>
      <c r="EI34" s="42">
        <f t="shared" si="51"/>
        <v>1.5999999999999986E-2</v>
      </c>
      <c r="EJ34" s="42">
        <f t="shared" si="51"/>
        <v>1.7000000000000001E-2</v>
      </c>
      <c r="EK34" s="42">
        <f t="shared" si="51"/>
        <v>1.7000000000000015E-2</v>
      </c>
      <c r="EL34" s="42">
        <f t="shared" si="51"/>
        <v>1.7000000000000001E-2</v>
      </c>
      <c r="EM34" s="42">
        <f t="shared" si="51"/>
        <v>1.7000000000000001E-2</v>
      </c>
      <c r="EN34" s="42">
        <f t="shared" si="51"/>
        <v>1.7000000000000001E-2</v>
      </c>
      <c r="EO34" s="42">
        <f t="shared" si="51"/>
        <v>3.1E-2</v>
      </c>
      <c r="EP34" s="42">
        <f t="shared" si="51"/>
        <v>3.1E-2</v>
      </c>
      <c r="EQ34" s="42">
        <f t="shared" si="51"/>
        <v>1.1999999999999997E-2</v>
      </c>
      <c r="ER34" s="42">
        <f t="shared" si="51"/>
        <v>1.2999999999999998E-2</v>
      </c>
      <c r="ES34" s="42">
        <f t="shared" si="51"/>
        <v>1.2999999999999998E-2</v>
      </c>
      <c r="ET34" s="42">
        <f t="shared" si="51"/>
        <v>8.9999999999999941E-3</v>
      </c>
      <c r="EU34" s="42">
        <f t="shared" si="51"/>
        <v>8.9999999999999941E-3</v>
      </c>
      <c r="EV34" s="42">
        <f>DE8-BT$9</f>
        <v>8.9999999999999941E-3</v>
      </c>
      <c r="EY34" s="39" t="s">
        <v>2229</v>
      </c>
      <c r="EZ34" s="42">
        <f>DP34/BY8</f>
        <v>8.1632653061224553E-2</v>
      </c>
      <c r="FA34" s="42">
        <f t="shared" ref="FA34:GF34" si="52">DQ34/BZ8</f>
        <v>9.6885813148788996E-2</v>
      </c>
      <c r="FB34" s="42">
        <f t="shared" si="52"/>
        <v>8.1632653061224553E-2</v>
      </c>
      <c r="FC34" s="42">
        <f t="shared" si="52"/>
        <v>8.8050314465408883E-2</v>
      </c>
      <c r="FD34" s="42">
        <f t="shared" si="52"/>
        <v>0.1407035175879397</v>
      </c>
      <c r="FE34" s="42">
        <f t="shared" si="52"/>
        <v>0.17391304347826084</v>
      </c>
      <c r="FF34" s="42">
        <f t="shared" si="52"/>
        <v>0.17647058823529416</v>
      </c>
      <c r="FG34" s="42">
        <f t="shared" si="52"/>
        <v>0.17647058823529416</v>
      </c>
      <c r="FH34" s="42">
        <f t="shared" si="52"/>
        <v>0.19999999999999996</v>
      </c>
      <c r="FI34" s="42">
        <f t="shared" si="52"/>
        <v>0.10833333333333332</v>
      </c>
      <c r="FJ34" s="42">
        <f t="shared" si="52"/>
        <v>0.10833333333333332</v>
      </c>
      <c r="FK34" s="354" t="s">
        <v>375</v>
      </c>
      <c r="FL34" s="42">
        <f t="shared" si="52"/>
        <v>0.10465116279069761</v>
      </c>
      <c r="FM34" s="42">
        <f t="shared" si="52"/>
        <v>0.11249999999999992</v>
      </c>
      <c r="FN34" s="42">
        <f t="shared" si="52"/>
        <v>0.11392405063291132</v>
      </c>
      <c r="FO34" s="42">
        <f t="shared" si="52"/>
        <v>0.10465116279069761</v>
      </c>
      <c r="FP34" s="42">
        <f t="shared" si="52"/>
        <v>0.10465116279069761</v>
      </c>
      <c r="FQ34" s="42">
        <f t="shared" si="52"/>
        <v>0.12903225806451613</v>
      </c>
      <c r="FR34" s="42">
        <f t="shared" si="52"/>
        <v>0.12903225806451613</v>
      </c>
      <c r="FS34" s="42">
        <f t="shared" si="52"/>
        <v>9.356725146198823E-2</v>
      </c>
      <c r="FT34" s="42">
        <f t="shared" si="52"/>
        <v>0.15596330275229359</v>
      </c>
      <c r="FU34" s="42">
        <f t="shared" si="52"/>
        <v>0.11971830985915502</v>
      </c>
      <c r="FV34" s="42">
        <f t="shared" si="52"/>
        <v>0.15315315315315317</v>
      </c>
      <c r="FW34" s="42">
        <f t="shared" si="52"/>
        <v>0.15887850467289721</v>
      </c>
      <c r="FX34" s="42">
        <f t="shared" si="52"/>
        <v>0.15887850467289721</v>
      </c>
      <c r="FY34" s="42">
        <f t="shared" si="52"/>
        <v>0.16847826086956522</v>
      </c>
      <c r="FZ34" s="42">
        <f t="shared" si="52"/>
        <v>0.18235294117647058</v>
      </c>
      <c r="GA34" s="42">
        <f t="shared" si="52"/>
        <v>0.14285714285714282</v>
      </c>
      <c r="GB34" s="42">
        <f t="shared" si="52"/>
        <v>0.12149532710280372</v>
      </c>
      <c r="GC34" s="42">
        <f t="shared" si="52"/>
        <v>0.12149532710280372</v>
      </c>
      <c r="GD34" s="42">
        <f t="shared" si="52"/>
        <v>0.10112359550561792</v>
      </c>
      <c r="GE34" s="42">
        <f t="shared" si="52"/>
        <v>0.10344827586206891</v>
      </c>
      <c r="GF34" s="42">
        <f t="shared" si="52"/>
        <v>0.10344827586206891</v>
      </c>
    </row>
    <row r="35" spans="117:188">
      <c r="DM35" s="39">
        <v>8</v>
      </c>
      <c r="DN35" s="39">
        <v>1</v>
      </c>
      <c r="DO35" s="39" t="str">
        <f t="shared" si="1"/>
        <v>処遇加算Ⅱ特定加算Ⅰベア加算なしから新加算Ⅰ</v>
      </c>
      <c r="DP35" s="42">
        <f t="shared" ref="DP35:EE38" si="53">BY3-AN$10</f>
        <v>0.14700000000000002</v>
      </c>
      <c r="DQ35" s="42">
        <f t="shared" si="53"/>
        <v>0.12700000000000003</v>
      </c>
      <c r="DR35" s="42">
        <f t="shared" si="53"/>
        <v>0.14700000000000002</v>
      </c>
      <c r="DS35" s="42">
        <f t="shared" si="53"/>
        <v>0.13700000000000001</v>
      </c>
      <c r="DT35" s="42">
        <f t="shared" si="53"/>
        <v>9.7000000000000003E-2</v>
      </c>
      <c r="DU35" s="42">
        <f t="shared" si="53"/>
        <v>3.4999999999999989E-2</v>
      </c>
      <c r="DV35" s="42">
        <f t="shared" si="53"/>
        <v>7.4999999999999997E-2</v>
      </c>
      <c r="DW35" s="42">
        <f t="shared" si="53"/>
        <v>7.4999999999999997E-2</v>
      </c>
      <c r="DX35" s="42">
        <f t="shared" si="53"/>
        <v>6.9000000000000006E-2</v>
      </c>
      <c r="DY35" s="42">
        <f t="shared" si="53"/>
        <v>4.9000000000000016E-2</v>
      </c>
      <c r="DZ35" s="42">
        <f t="shared" si="53"/>
        <v>4.9000000000000016E-2</v>
      </c>
      <c r="EA35" s="42">
        <f t="shared" si="53"/>
        <v>3.8999999999999993E-2</v>
      </c>
      <c r="EB35" s="42">
        <f t="shared" si="53"/>
        <v>3.8999999999999993E-2</v>
      </c>
      <c r="EC35" s="42">
        <f t="shared" si="53"/>
        <v>3.7999999999999999E-2</v>
      </c>
      <c r="ED35" s="42">
        <f t="shared" si="53"/>
        <v>3.5999999999999997E-2</v>
      </c>
      <c r="EE35" s="42">
        <f t="shared" si="53"/>
        <v>3.8999999999999993E-2</v>
      </c>
      <c r="EF35" s="42">
        <f t="shared" ref="EF35:EU38" si="54">CO3-BD$10</f>
        <v>3.8999999999999993E-2</v>
      </c>
      <c r="EG35" s="42">
        <f t="shared" si="54"/>
        <v>6.5000000000000016E-2</v>
      </c>
      <c r="EH35" s="42">
        <f t="shared" si="54"/>
        <v>6.5000000000000016E-2</v>
      </c>
      <c r="EI35" s="42">
        <f t="shared" si="54"/>
        <v>8.1999999999999962E-2</v>
      </c>
      <c r="EJ35" s="42">
        <f t="shared" si="54"/>
        <v>5.9000000000000011E-2</v>
      </c>
      <c r="EK35" s="42">
        <f t="shared" si="54"/>
        <v>7.0999999999999994E-2</v>
      </c>
      <c r="EL35" s="42">
        <f t="shared" si="54"/>
        <v>6.0000000000000012E-2</v>
      </c>
      <c r="EM35" s="42">
        <f t="shared" si="54"/>
        <v>5.9000000000000011E-2</v>
      </c>
      <c r="EN35" s="42">
        <f t="shared" si="54"/>
        <v>5.9000000000000011E-2</v>
      </c>
      <c r="EO35" s="42">
        <f t="shared" si="54"/>
        <v>9.600000000000003E-2</v>
      </c>
      <c r="EP35" s="42">
        <f t="shared" si="54"/>
        <v>0.09</v>
      </c>
      <c r="EQ35" s="42">
        <f t="shared" si="54"/>
        <v>0.04</v>
      </c>
      <c r="ER35" s="42">
        <f t="shared" si="54"/>
        <v>4.9000000000000002E-2</v>
      </c>
      <c r="ES35" s="42">
        <f t="shared" si="54"/>
        <v>4.9000000000000002E-2</v>
      </c>
      <c r="ET35" s="42">
        <f t="shared" si="54"/>
        <v>3.9999999999999994E-2</v>
      </c>
      <c r="EU35" s="42">
        <f t="shared" si="54"/>
        <v>3.9999999999999994E-2</v>
      </c>
      <c r="EV35" s="42">
        <f>DE3-BT$10</f>
        <v>3.8999999999999993E-2</v>
      </c>
      <c r="EY35" s="39" t="s">
        <v>2230</v>
      </c>
      <c r="EZ35" s="42">
        <f>DP35/BY3</f>
        <v>0.35251798561151082</v>
      </c>
      <c r="FA35" s="42">
        <f t="shared" ref="FA35:FP38" si="55">DQ35/BZ3</f>
        <v>0.370262390670554</v>
      </c>
      <c r="FB35" s="42">
        <f t="shared" si="55"/>
        <v>0.35251798561151082</v>
      </c>
      <c r="FC35" s="42">
        <f t="shared" si="55"/>
        <v>0.3586387434554974</v>
      </c>
      <c r="FD35" s="42">
        <f t="shared" si="55"/>
        <v>0.4349775784753363</v>
      </c>
      <c r="FE35" s="42">
        <f t="shared" si="55"/>
        <v>0.43209876543209869</v>
      </c>
      <c r="FF35" s="42">
        <f t="shared" si="55"/>
        <v>0.47169811320754712</v>
      </c>
      <c r="FG35" s="42">
        <f t="shared" si="55"/>
        <v>0.47169811320754712</v>
      </c>
      <c r="FH35" s="42">
        <f t="shared" si="55"/>
        <v>0.5036496350364964</v>
      </c>
      <c r="FI35" s="42">
        <f t="shared" si="55"/>
        <v>0.35507246376811602</v>
      </c>
      <c r="FJ35" s="42">
        <f t="shared" si="55"/>
        <v>0.35507246376811602</v>
      </c>
      <c r="FK35" s="42">
        <f t="shared" si="55"/>
        <v>0.37864077669902907</v>
      </c>
      <c r="FL35" s="42">
        <f t="shared" si="55"/>
        <v>0.37864077669902907</v>
      </c>
      <c r="FM35" s="42">
        <f t="shared" si="55"/>
        <v>0.39583333333333331</v>
      </c>
      <c r="FN35" s="42">
        <f t="shared" si="55"/>
        <v>0.38709677419354838</v>
      </c>
      <c r="FO35" s="42">
        <f t="shared" si="55"/>
        <v>0.37864077669902907</v>
      </c>
      <c r="FP35" s="42">
        <f t="shared" si="55"/>
        <v>0.37864077669902907</v>
      </c>
      <c r="FQ35" s="42">
        <f t="shared" ref="FQ35:GF38" si="56">EG35/CP3</f>
        <v>0.44217687074829937</v>
      </c>
      <c r="FR35" s="42">
        <f t="shared" si="56"/>
        <v>0.44217687074829937</v>
      </c>
      <c r="FS35" s="42">
        <f t="shared" si="56"/>
        <v>0.38862559241706152</v>
      </c>
      <c r="FT35" s="42">
        <f t="shared" si="56"/>
        <v>0.45038167938931306</v>
      </c>
      <c r="FU35" s="42">
        <f t="shared" si="56"/>
        <v>0.40340909090909088</v>
      </c>
      <c r="FV35" s="42">
        <f t="shared" si="56"/>
        <v>0.44776119402985082</v>
      </c>
      <c r="FW35" s="42">
        <f t="shared" si="56"/>
        <v>0.45736434108527141</v>
      </c>
      <c r="FX35" s="42">
        <f t="shared" si="56"/>
        <v>0.45736434108527141</v>
      </c>
      <c r="FY35" s="42">
        <f t="shared" si="56"/>
        <v>0.45497630331753564</v>
      </c>
      <c r="FZ35" s="42">
        <f t="shared" si="56"/>
        <v>0.47120418848167539</v>
      </c>
      <c r="GA35" s="42">
        <f t="shared" si="56"/>
        <v>0.396039603960396</v>
      </c>
      <c r="GB35" s="42">
        <f t="shared" si="56"/>
        <v>0.39200000000000002</v>
      </c>
      <c r="GC35" s="42">
        <f t="shared" si="56"/>
        <v>0.39200000000000002</v>
      </c>
      <c r="GD35" s="42">
        <f t="shared" si="56"/>
        <v>0.37383177570093451</v>
      </c>
      <c r="GE35" s="42">
        <f t="shared" si="56"/>
        <v>0.38095238095238093</v>
      </c>
      <c r="GF35" s="42">
        <f t="shared" si="56"/>
        <v>0.37499999999999994</v>
      </c>
    </row>
    <row r="36" spans="117:188">
      <c r="DM36" s="39">
        <v>8</v>
      </c>
      <c r="DN36" s="39">
        <v>2</v>
      </c>
      <c r="DO36" s="39" t="str">
        <f t="shared" si="1"/>
        <v>処遇加算Ⅱ特定加算Ⅰベア加算なしから新加算Ⅱ</v>
      </c>
      <c r="DP36" s="42">
        <f t="shared" si="53"/>
        <v>0.13200000000000001</v>
      </c>
      <c r="DQ36" s="42">
        <f t="shared" si="53"/>
        <v>0.11200000000000002</v>
      </c>
      <c r="DR36" s="42">
        <f t="shared" si="53"/>
        <v>0.13200000000000001</v>
      </c>
      <c r="DS36" s="42">
        <f t="shared" si="53"/>
        <v>0.122</v>
      </c>
      <c r="DT36" s="42" t="e">
        <f t="shared" si="53"/>
        <v>#VALUE!</v>
      </c>
      <c r="DU36" s="42">
        <f t="shared" si="53"/>
        <v>3.3999999999999989E-2</v>
      </c>
      <c r="DV36" s="42" t="e">
        <f t="shared" si="53"/>
        <v>#VALUE!</v>
      </c>
      <c r="DW36" s="42" t="e">
        <f t="shared" si="53"/>
        <v>#VALUE!</v>
      </c>
      <c r="DX36" s="42">
        <f t="shared" si="53"/>
        <v>6.7000000000000004E-2</v>
      </c>
      <c r="DY36" s="42">
        <f t="shared" si="53"/>
        <v>4.5000000000000012E-2</v>
      </c>
      <c r="DZ36" s="42">
        <f t="shared" si="53"/>
        <v>4.5000000000000012E-2</v>
      </c>
      <c r="EA36" s="42">
        <f t="shared" si="53"/>
        <v>3.6999999999999991E-2</v>
      </c>
      <c r="EB36" s="42">
        <f t="shared" si="53"/>
        <v>3.6999999999999991E-2</v>
      </c>
      <c r="EC36" s="42">
        <f t="shared" si="53"/>
        <v>3.5999999999999997E-2</v>
      </c>
      <c r="ED36" s="42">
        <f t="shared" si="53"/>
        <v>3.3999999999999996E-2</v>
      </c>
      <c r="EE36" s="42" t="e">
        <f t="shared" si="53"/>
        <v>#VALUE!</v>
      </c>
      <c r="EF36" s="42">
        <f t="shared" si="54"/>
        <v>3.6999999999999991E-2</v>
      </c>
      <c r="EG36" s="42">
        <f t="shared" si="54"/>
        <v>6.2000000000000013E-2</v>
      </c>
      <c r="EH36" s="42">
        <f t="shared" si="54"/>
        <v>6.2000000000000013E-2</v>
      </c>
      <c r="EI36" s="42">
        <f t="shared" si="54"/>
        <v>7.8999999999999959E-2</v>
      </c>
      <c r="EJ36" s="42">
        <f t="shared" si="54"/>
        <v>5.6000000000000008E-2</v>
      </c>
      <c r="EK36" s="42">
        <f t="shared" si="54"/>
        <v>6.7999999999999991E-2</v>
      </c>
      <c r="EL36" s="42">
        <f t="shared" si="54"/>
        <v>5.7000000000000009E-2</v>
      </c>
      <c r="EM36" s="42" t="e">
        <f t="shared" si="54"/>
        <v>#VALUE!</v>
      </c>
      <c r="EN36" s="42" t="e">
        <f t="shared" si="54"/>
        <v>#VALUE!</v>
      </c>
      <c r="EO36" s="42">
        <f t="shared" si="54"/>
        <v>9.2000000000000026E-2</v>
      </c>
      <c r="EP36" s="42">
        <f t="shared" si="54"/>
        <v>8.5999999999999993E-2</v>
      </c>
      <c r="EQ36" s="42" t="e">
        <f t="shared" si="54"/>
        <v>#VALUE!</v>
      </c>
      <c r="ER36" s="42" t="e">
        <f t="shared" si="54"/>
        <v>#VALUE!</v>
      </c>
      <c r="ES36" s="42" t="e">
        <f t="shared" si="54"/>
        <v>#VALUE!</v>
      </c>
      <c r="ET36" s="42" t="e">
        <f t="shared" si="54"/>
        <v>#VALUE!</v>
      </c>
      <c r="EU36" s="42" t="e">
        <f t="shared" si="54"/>
        <v>#VALUE!</v>
      </c>
      <c r="EV36" s="42" t="e">
        <f>DE4-BT$10</f>
        <v>#VALUE!</v>
      </c>
      <c r="EY36" s="39" t="s">
        <v>2231</v>
      </c>
      <c r="EZ36" s="42">
        <f>DP36/BY4</f>
        <v>0.32835820895522388</v>
      </c>
      <c r="FA36" s="42">
        <f t="shared" si="55"/>
        <v>0.34146341463414637</v>
      </c>
      <c r="FB36" s="42">
        <f t="shared" si="55"/>
        <v>0.32835820895522388</v>
      </c>
      <c r="FC36" s="42">
        <f t="shared" si="55"/>
        <v>0.33242506811989103</v>
      </c>
      <c r="FD36" s="354" t="s">
        <v>375</v>
      </c>
      <c r="FE36" s="42">
        <f t="shared" si="55"/>
        <v>0.42499999999999993</v>
      </c>
      <c r="FF36" s="354" t="s">
        <v>375</v>
      </c>
      <c r="FG36" s="354" t="s">
        <v>375</v>
      </c>
      <c r="FH36" s="42">
        <f t="shared" si="55"/>
        <v>0.49629629629629629</v>
      </c>
      <c r="FI36" s="42">
        <f t="shared" si="55"/>
        <v>0.33582089552238814</v>
      </c>
      <c r="FJ36" s="42">
        <f t="shared" si="55"/>
        <v>0.33582089552238814</v>
      </c>
      <c r="FK36" s="42">
        <f t="shared" si="55"/>
        <v>0.36633663366336627</v>
      </c>
      <c r="FL36" s="42">
        <f t="shared" si="55"/>
        <v>0.36633663366336627</v>
      </c>
      <c r="FM36" s="42">
        <f t="shared" si="55"/>
        <v>0.38297872340425532</v>
      </c>
      <c r="FN36" s="42">
        <f t="shared" si="55"/>
        <v>0.37362637362637358</v>
      </c>
      <c r="FO36" s="354" t="s">
        <v>375</v>
      </c>
      <c r="FP36" s="42">
        <f t="shared" si="55"/>
        <v>0.36633663366336627</v>
      </c>
      <c r="FQ36" s="42">
        <f t="shared" si="56"/>
        <v>0.43055555555555558</v>
      </c>
      <c r="FR36" s="42">
        <f t="shared" si="56"/>
        <v>0.43055555555555558</v>
      </c>
      <c r="FS36" s="42">
        <f t="shared" si="56"/>
        <v>0.37980769230769218</v>
      </c>
      <c r="FT36" s="42">
        <f t="shared" si="56"/>
        <v>0.43750000000000006</v>
      </c>
      <c r="FU36" s="42">
        <f t="shared" si="56"/>
        <v>0.39306358381502887</v>
      </c>
      <c r="FV36" s="42">
        <f t="shared" si="56"/>
        <v>0.43511450381679395</v>
      </c>
      <c r="FW36" s="354" t="s">
        <v>375</v>
      </c>
      <c r="FX36" s="354" t="s">
        <v>375</v>
      </c>
      <c r="FY36" s="42">
        <f t="shared" si="56"/>
        <v>0.44444444444444453</v>
      </c>
      <c r="FZ36" s="42">
        <f t="shared" si="56"/>
        <v>0.4598930481283422</v>
      </c>
      <c r="GA36" s="354" t="s">
        <v>375</v>
      </c>
      <c r="GB36" s="354" t="s">
        <v>375</v>
      </c>
      <c r="GC36" s="354" t="s">
        <v>375</v>
      </c>
      <c r="GD36" s="354" t="s">
        <v>375</v>
      </c>
      <c r="GE36" s="354" t="s">
        <v>375</v>
      </c>
      <c r="GF36" s="354" t="s">
        <v>375</v>
      </c>
    </row>
    <row r="37" spans="117:188">
      <c r="DM37" s="39">
        <v>8</v>
      </c>
      <c r="DN37" s="39">
        <v>3</v>
      </c>
      <c r="DO37" s="39" t="str">
        <f t="shared" si="1"/>
        <v>処遇加算Ⅱ特定加算Ⅰベア加算なしから新加算Ⅲ</v>
      </c>
      <c r="DP37" s="42">
        <f t="shared" si="53"/>
        <v>7.7000000000000013E-2</v>
      </c>
      <c r="DQ37" s="42">
        <f t="shared" si="53"/>
        <v>5.7000000000000023E-2</v>
      </c>
      <c r="DR37" s="42">
        <f t="shared" si="53"/>
        <v>7.7000000000000013E-2</v>
      </c>
      <c r="DS37" s="42">
        <f t="shared" si="53"/>
        <v>6.7000000000000004E-2</v>
      </c>
      <c r="DT37" s="42">
        <f t="shared" si="53"/>
        <v>3.6000000000000004E-2</v>
      </c>
      <c r="DU37" s="42">
        <f t="shared" si="53"/>
        <v>2.0999999999999991E-2</v>
      </c>
      <c r="DV37" s="42">
        <f t="shared" si="53"/>
        <v>5.3999999999999979E-2</v>
      </c>
      <c r="DW37" s="42">
        <f t="shared" si="53"/>
        <v>5.3999999999999979E-2</v>
      </c>
      <c r="DX37" s="42">
        <f t="shared" si="53"/>
        <v>4.7999999999999987E-2</v>
      </c>
      <c r="DY37" s="42">
        <f t="shared" si="53"/>
        <v>9.000000000000008E-3</v>
      </c>
      <c r="DZ37" s="42">
        <f t="shared" si="53"/>
        <v>9.000000000000008E-3</v>
      </c>
      <c r="EA37" s="42">
        <f t="shared" si="53"/>
        <v>2.1999999999999992E-2</v>
      </c>
      <c r="EB37" s="42">
        <f t="shared" si="53"/>
        <v>2.1999999999999992E-2</v>
      </c>
      <c r="EC37" s="42">
        <f t="shared" si="53"/>
        <v>2.0999999999999998E-2</v>
      </c>
      <c r="ED37" s="42">
        <f t="shared" si="53"/>
        <v>1.8999999999999996E-2</v>
      </c>
      <c r="EE37" s="42">
        <f t="shared" si="53"/>
        <v>2.1999999999999992E-2</v>
      </c>
      <c r="EF37" s="42">
        <f t="shared" si="54"/>
        <v>2.1999999999999992E-2</v>
      </c>
      <c r="EG37" s="42">
        <f t="shared" si="54"/>
        <v>4.5999999999999999E-2</v>
      </c>
      <c r="EH37" s="42">
        <f t="shared" si="54"/>
        <v>4.5999999999999999E-2</v>
      </c>
      <c r="EI37" s="42">
        <f t="shared" si="54"/>
        <v>6.3E-2</v>
      </c>
      <c r="EJ37" s="42">
        <f t="shared" si="54"/>
        <v>4.6000000000000013E-2</v>
      </c>
      <c r="EK37" s="42">
        <f t="shared" si="54"/>
        <v>5.7999999999999982E-2</v>
      </c>
      <c r="EL37" s="42">
        <f t="shared" si="54"/>
        <v>4.7000000000000014E-2</v>
      </c>
      <c r="EM37" s="42">
        <f t="shared" si="54"/>
        <v>4.8000000000000015E-2</v>
      </c>
      <c r="EN37" s="42">
        <f t="shared" si="54"/>
        <v>4.8000000000000015E-2</v>
      </c>
      <c r="EO37" s="42">
        <f t="shared" si="54"/>
        <v>5.3000000000000019E-2</v>
      </c>
      <c r="EP37" s="42">
        <f t="shared" si="54"/>
        <v>4.6999999999999986E-2</v>
      </c>
      <c r="EQ37" s="42">
        <f t="shared" si="54"/>
        <v>2.3E-2</v>
      </c>
      <c r="ER37" s="42">
        <f t="shared" si="54"/>
        <v>2.3000000000000007E-2</v>
      </c>
      <c r="ES37" s="42">
        <f t="shared" si="54"/>
        <v>2.3000000000000007E-2</v>
      </c>
      <c r="ET37" s="42">
        <f t="shared" si="54"/>
        <v>2.1999999999999992E-2</v>
      </c>
      <c r="EU37" s="42">
        <f t="shared" si="54"/>
        <v>2.1999999999999992E-2</v>
      </c>
      <c r="EV37" s="42">
        <f>DE5-BT$10</f>
        <v>2.0999999999999991E-2</v>
      </c>
      <c r="EY37" s="39" t="s">
        <v>2232</v>
      </c>
      <c r="EZ37" s="42">
        <f>DP37/BY5</f>
        <v>0.22190201729106629</v>
      </c>
      <c r="FA37" s="42">
        <f t="shared" si="55"/>
        <v>0.20879120879120885</v>
      </c>
      <c r="FB37" s="42">
        <f t="shared" si="55"/>
        <v>0.22190201729106629</v>
      </c>
      <c r="FC37" s="42">
        <f t="shared" si="55"/>
        <v>0.21474358974358976</v>
      </c>
      <c r="FD37" s="42">
        <f t="shared" si="55"/>
        <v>0.22222222222222224</v>
      </c>
      <c r="FE37" s="42">
        <f t="shared" si="55"/>
        <v>0.31343283582089543</v>
      </c>
      <c r="FF37" s="42">
        <f t="shared" si="55"/>
        <v>0.39130434782608686</v>
      </c>
      <c r="FG37" s="42">
        <f t="shared" si="55"/>
        <v>0.39130434782608686</v>
      </c>
      <c r="FH37" s="42">
        <f t="shared" si="55"/>
        <v>0.4137931034482758</v>
      </c>
      <c r="FI37" s="42">
        <f t="shared" si="55"/>
        <v>9.1836734693877625E-2</v>
      </c>
      <c r="FJ37" s="42">
        <f t="shared" si="55"/>
        <v>9.1836734693877625E-2</v>
      </c>
      <c r="FK37" s="42">
        <f t="shared" si="55"/>
        <v>0.25581395348837199</v>
      </c>
      <c r="FL37" s="42">
        <f t="shared" si="55"/>
        <v>0.25581395348837199</v>
      </c>
      <c r="FM37" s="42">
        <f t="shared" si="55"/>
        <v>0.26582278481012656</v>
      </c>
      <c r="FN37" s="42">
        <f t="shared" si="55"/>
        <v>0.24999999999999994</v>
      </c>
      <c r="FO37" s="42">
        <f t="shared" si="55"/>
        <v>0.25581395348837199</v>
      </c>
      <c r="FP37" s="42">
        <f t="shared" si="55"/>
        <v>0.25581395348837199</v>
      </c>
      <c r="FQ37" s="42">
        <f t="shared" si="56"/>
        <v>0.359375</v>
      </c>
      <c r="FR37" s="42">
        <f t="shared" si="56"/>
        <v>0.359375</v>
      </c>
      <c r="FS37" s="42">
        <f t="shared" si="56"/>
        <v>0.328125</v>
      </c>
      <c r="FT37" s="42">
        <f t="shared" si="56"/>
        <v>0.38983050847457634</v>
      </c>
      <c r="FU37" s="42">
        <f t="shared" si="56"/>
        <v>0.35582822085889565</v>
      </c>
      <c r="FV37" s="42">
        <f t="shared" si="56"/>
        <v>0.3884297520661158</v>
      </c>
      <c r="FW37" s="42">
        <f t="shared" si="56"/>
        <v>0.40677966101694923</v>
      </c>
      <c r="FX37" s="42">
        <f t="shared" si="56"/>
        <v>0.40677966101694923</v>
      </c>
      <c r="FY37" s="42">
        <f t="shared" si="56"/>
        <v>0.31547619047619058</v>
      </c>
      <c r="FZ37" s="42">
        <f t="shared" si="56"/>
        <v>0.31756756756756749</v>
      </c>
      <c r="GA37" s="42">
        <f t="shared" si="56"/>
        <v>0.27380952380952378</v>
      </c>
      <c r="GB37" s="42">
        <f t="shared" si="56"/>
        <v>0.23232323232323238</v>
      </c>
      <c r="GC37" s="42">
        <f t="shared" si="56"/>
        <v>0.23232323232323238</v>
      </c>
      <c r="GD37" s="42">
        <f t="shared" si="56"/>
        <v>0.24719101123595497</v>
      </c>
      <c r="GE37" s="42">
        <f t="shared" si="56"/>
        <v>0.25287356321839072</v>
      </c>
      <c r="GF37" s="42">
        <f t="shared" si="56"/>
        <v>0.24418604651162781</v>
      </c>
    </row>
    <row r="38" spans="117:188">
      <c r="DM38" s="39">
        <v>8</v>
      </c>
      <c r="DN38" s="39">
        <v>4</v>
      </c>
      <c r="DO38" s="39" t="str">
        <f t="shared" si="1"/>
        <v>処遇加算Ⅱ特定加算Ⅰベア加算なしから新加算Ⅳ</v>
      </c>
      <c r="DP38" s="42">
        <f t="shared" si="53"/>
        <v>3.0000000000000027E-3</v>
      </c>
      <c r="DQ38" s="42">
        <f t="shared" si="53"/>
        <v>3.0000000000000027E-3</v>
      </c>
      <c r="DR38" s="42">
        <f t="shared" si="53"/>
        <v>3.0000000000000027E-3</v>
      </c>
      <c r="DS38" s="42">
        <f t="shared" si="53"/>
        <v>2.9999999999999749E-3</v>
      </c>
      <c r="DT38" s="42">
        <f t="shared" si="53"/>
        <v>1.2000000000000011E-2</v>
      </c>
      <c r="DU38" s="42">
        <f t="shared" si="53"/>
        <v>8.9999999999999941E-3</v>
      </c>
      <c r="DV38" s="42">
        <f t="shared" si="53"/>
        <v>3.0999999999999986E-2</v>
      </c>
      <c r="DW38" s="42">
        <f t="shared" si="53"/>
        <v>3.0999999999999986E-2</v>
      </c>
      <c r="DX38" s="42">
        <f t="shared" si="53"/>
        <v>3.1E-2</v>
      </c>
      <c r="DY38" s="42">
        <f t="shared" si="53"/>
        <v>-8.9999999999999941E-3</v>
      </c>
      <c r="DZ38" s="42">
        <f t="shared" si="53"/>
        <v>-8.9999999999999941E-3</v>
      </c>
      <c r="EA38" s="42">
        <f t="shared" si="53"/>
        <v>4.9999999999999906E-3</v>
      </c>
      <c r="EB38" s="42">
        <f t="shared" si="53"/>
        <v>4.9999999999999906E-3</v>
      </c>
      <c r="EC38" s="42">
        <f t="shared" si="53"/>
        <v>4.9999999999999975E-3</v>
      </c>
      <c r="ED38" s="42">
        <f t="shared" si="53"/>
        <v>4.9999999999999975E-3</v>
      </c>
      <c r="EE38" s="42">
        <f t="shared" si="53"/>
        <v>4.9999999999999906E-3</v>
      </c>
      <c r="EF38" s="42">
        <f t="shared" si="54"/>
        <v>4.9999999999999906E-3</v>
      </c>
      <c r="EG38" s="42">
        <f t="shared" si="54"/>
        <v>2.2999999999999993E-2</v>
      </c>
      <c r="EH38" s="42">
        <f t="shared" si="54"/>
        <v>2.2999999999999993E-2</v>
      </c>
      <c r="EI38" s="42">
        <f t="shared" si="54"/>
        <v>2.300000000000002E-2</v>
      </c>
      <c r="EJ38" s="42">
        <f t="shared" si="54"/>
        <v>2.4000000000000007E-2</v>
      </c>
      <c r="EK38" s="42">
        <f t="shared" si="54"/>
        <v>2.4000000000000007E-2</v>
      </c>
      <c r="EL38" s="42">
        <f t="shared" si="54"/>
        <v>2.4000000000000007E-2</v>
      </c>
      <c r="EM38" s="42">
        <f t="shared" si="54"/>
        <v>2.6000000000000009E-2</v>
      </c>
      <c r="EN38" s="42">
        <f t="shared" si="54"/>
        <v>2.6000000000000009E-2</v>
      </c>
      <c r="EO38" s="42">
        <f t="shared" si="54"/>
        <v>2.5999999999999995E-2</v>
      </c>
      <c r="EP38" s="42">
        <f t="shared" si="54"/>
        <v>2.5999999999999995E-2</v>
      </c>
      <c r="EQ38" s="42">
        <f t="shared" si="54"/>
        <v>5.9999999999999984E-3</v>
      </c>
      <c r="ER38" s="42">
        <f t="shared" si="54"/>
        <v>5.0000000000000044E-3</v>
      </c>
      <c r="ES38" s="42">
        <f t="shared" si="54"/>
        <v>5.0000000000000044E-3</v>
      </c>
      <c r="ET38" s="42">
        <f t="shared" si="54"/>
        <v>3.9999999999999897E-3</v>
      </c>
      <c r="EU38" s="42">
        <f t="shared" si="54"/>
        <v>3.9999999999999897E-3</v>
      </c>
      <c r="EV38" s="42">
        <f>DE6-BT$10</f>
        <v>3.9999999999999897E-3</v>
      </c>
      <c r="EY38" s="39" t="s">
        <v>2233</v>
      </c>
      <c r="EZ38" s="42">
        <f>DP38/BY6</f>
        <v>1.0989010989010999E-2</v>
      </c>
      <c r="FA38" s="42">
        <f t="shared" si="55"/>
        <v>1.3698630136986313E-2</v>
      </c>
      <c r="FB38" s="42">
        <f t="shared" si="55"/>
        <v>1.0989010989010999E-2</v>
      </c>
      <c r="FC38" s="42">
        <f t="shared" si="55"/>
        <v>1.2096774193548288E-2</v>
      </c>
      <c r="FD38" s="42">
        <f t="shared" si="55"/>
        <v>8.6956521739130502E-2</v>
      </c>
      <c r="FE38" s="42">
        <f t="shared" si="55"/>
        <v>0.16363636363636355</v>
      </c>
      <c r="FF38" s="42">
        <f t="shared" si="55"/>
        <v>0.26956521739130423</v>
      </c>
      <c r="FG38" s="42">
        <f t="shared" si="55"/>
        <v>0.26956521739130423</v>
      </c>
      <c r="FH38" s="42">
        <f t="shared" si="55"/>
        <v>0.31313131313131309</v>
      </c>
      <c r="FI38" s="42">
        <f t="shared" si="55"/>
        <v>-0.11249999999999992</v>
      </c>
      <c r="FJ38" s="42">
        <f t="shared" si="55"/>
        <v>-0.11249999999999992</v>
      </c>
      <c r="FK38" s="42">
        <f t="shared" si="55"/>
        <v>7.2463768115941907E-2</v>
      </c>
      <c r="FL38" s="42">
        <f t="shared" si="55"/>
        <v>7.2463768115941907E-2</v>
      </c>
      <c r="FM38" s="42">
        <f t="shared" si="55"/>
        <v>7.9365079365079319E-2</v>
      </c>
      <c r="FN38" s="42">
        <f t="shared" si="55"/>
        <v>8.0645161290322537E-2</v>
      </c>
      <c r="FO38" s="42">
        <f t="shared" si="55"/>
        <v>7.2463768115941907E-2</v>
      </c>
      <c r="FP38" s="42">
        <f t="shared" si="55"/>
        <v>7.2463768115941907E-2</v>
      </c>
      <c r="FQ38" s="42">
        <f t="shared" si="56"/>
        <v>0.21904761904761899</v>
      </c>
      <c r="FR38" s="42">
        <f t="shared" si="56"/>
        <v>0.21904761904761899</v>
      </c>
      <c r="FS38" s="42">
        <f t="shared" si="56"/>
        <v>0.15131578947368432</v>
      </c>
      <c r="FT38" s="42">
        <f t="shared" si="56"/>
        <v>0.25000000000000006</v>
      </c>
      <c r="FU38" s="42">
        <f t="shared" si="56"/>
        <v>0.18604651162790703</v>
      </c>
      <c r="FV38" s="42">
        <f t="shared" si="56"/>
        <v>0.24489795918367355</v>
      </c>
      <c r="FW38" s="42">
        <f t="shared" si="56"/>
        <v>0.27083333333333343</v>
      </c>
      <c r="FX38" s="42">
        <f t="shared" si="56"/>
        <v>0.27083333333333343</v>
      </c>
      <c r="FY38" s="42">
        <f t="shared" si="56"/>
        <v>0.18439716312056736</v>
      </c>
      <c r="FZ38" s="42">
        <f t="shared" si="56"/>
        <v>0.20472440944881887</v>
      </c>
      <c r="GA38" s="42">
        <f t="shared" si="56"/>
        <v>8.9552238805970116E-2</v>
      </c>
      <c r="GB38" s="42">
        <f t="shared" si="56"/>
        <v>6.1728395061728447E-2</v>
      </c>
      <c r="GC38" s="42">
        <f t="shared" si="56"/>
        <v>6.1728395061728447E-2</v>
      </c>
      <c r="GD38" s="42">
        <f t="shared" si="56"/>
        <v>5.6338028169013947E-2</v>
      </c>
      <c r="GE38" s="42">
        <f t="shared" si="56"/>
        <v>5.7971014492753478E-2</v>
      </c>
      <c r="GF38" s="42">
        <f t="shared" si="56"/>
        <v>5.7971014492753478E-2</v>
      </c>
    </row>
    <row r="39" spans="117:188">
      <c r="DM39" s="39">
        <v>8</v>
      </c>
      <c r="DN39" s="39">
        <v>9</v>
      </c>
      <c r="DO39" s="39" t="str">
        <f t="shared" si="1"/>
        <v>処遇加算Ⅱ特定加算Ⅰベア加算なしから新加算Ⅴ（５）</v>
      </c>
      <c r="DP39" s="42">
        <f t="shared" ref="DP39:EU39" si="57">BY11-AN$10</f>
        <v>2.8000000000000025E-2</v>
      </c>
      <c r="DQ39" s="42">
        <f t="shared" si="57"/>
        <v>2.7999999999999997E-2</v>
      </c>
      <c r="DR39" s="42">
        <f t="shared" si="57"/>
        <v>2.8000000000000025E-2</v>
      </c>
      <c r="DS39" s="42">
        <f t="shared" si="57"/>
        <v>2.8000000000000025E-2</v>
      </c>
      <c r="DT39" s="42">
        <f t="shared" si="57"/>
        <v>2.7999999999999997E-2</v>
      </c>
      <c r="DU39" s="42">
        <f t="shared" si="57"/>
        <v>1.1999999999999997E-2</v>
      </c>
      <c r="DV39" s="42">
        <f t="shared" si="57"/>
        <v>2.4000000000000007E-2</v>
      </c>
      <c r="DW39" s="42">
        <f t="shared" si="57"/>
        <v>2.4000000000000007E-2</v>
      </c>
      <c r="DX39" s="42">
        <f t="shared" si="57"/>
        <v>2.3999999999999994E-2</v>
      </c>
      <c r="DY39" s="42">
        <f t="shared" si="57"/>
        <v>1.2999999999999998E-2</v>
      </c>
      <c r="DZ39" s="42">
        <f t="shared" si="57"/>
        <v>1.2999999999999998E-2</v>
      </c>
      <c r="EA39" s="42" t="e">
        <f t="shared" si="57"/>
        <v>#VALUE!</v>
      </c>
      <c r="EB39" s="42">
        <f t="shared" si="57"/>
        <v>8.9999999999999941E-3</v>
      </c>
      <c r="EC39" s="42">
        <f t="shared" si="57"/>
        <v>9.0000000000000011E-3</v>
      </c>
      <c r="ED39" s="42">
        <f t="shared" si="57"/>
        <v>9.0000000000000011E-3</v>
      </c>
      <c r="EE39" s="42">
        <f t="shared" si="57"/>
        <v>8.9999999999999941E-3</v>
      </c>
      <c r="EF39" s="42">
        <f t="shared" si="57"/>
        <v>8.9999999999999941E-3</v>
      </c>
      <c r="EG39" s="42">
        <f t="shared" si="57"/>
        <v>1.6E-2</v>
      </c>
      <c r="EH39" s="42">
        <f t="shared" si="57"/>
        <v>1.6E-2</v>
      </c>
      <c r="EI39" s="42">
        <f t="shared" si="57"/>
        <v>1.6000000000000014E-2</v>
      </c>
      <c r="EJ39" s="42">
        <f t="shared" si="57"/>
        <v>1.7000000000000001E-2</v>
      </c>
      <c r="EK39" s="42">
        <f t="shared" si="57"/>
        <v>1.7000000000000001E-2</v>
      </c>
      <c r="EL39" s="42">
        <f t="shared" si="57"/>
        <v>1.7000000000000001E-2</v>
      </c>
      <c r="EM39" s="42">
        <f t="shared" si="57"/>
        <v>1.7000000000000001E-2</v>
      </c>
      <c r="EN39" s="42">
        <f t="shared" si="57"/>
        <v>1.7000000000000001E-2</v>
      </c>
      <c r="EO39" s="42">
        <f t="shared" si="57"/>
        <v>3.1E-2</v>
      </c>
      <c r="EP39" s="42">
        <f t="shared" si="57"/>
        <v>3.1E-2</v>
      </c>
      <c r="EQ39" s="42">
        <f t="shared" si="57"/>
        <v>1.2000000000000004E-2</v>
      </c>
      <c r="ER39" s="42">
        <f t="shared" si="57"/>
        <v>1.2999999999999998E-2</v>
      </c>
      <c r="ES39" s="42">
        <f t="shared" si="57"/>
        <v>1.2999999999999998E-2</v>
      </c>
      <c r="ET39" s="42">
        <f t="shared" si="57"/>
        <v>8.9999999999999941E-3</v>
      </c>
      <c r="EU39" s="42">
        <f t="shared" si="57"/>
        <v>8.9999999999999941E-3</v>
      </c>
      <c r="EV39" s="42">
        <f>DE11-BT$10</f>
        <v>8.9999999999999941E-3</v>
      </c>
      <c r="EY39" s="39" t="s">
        <v>2234</v>
      </c>
      <c r="EZ39" s="42">
        <f>DP39/BY11</f>
        <v>9.3959731543624234E-2</v>
      </c>
      <c r="FA39" s="42">
        <f t="shared" ref="FA39:GF39" si="58">DQ39/BZ11</f>
        <v>0.11475409836065573</v>
      </c>
      <c r="FB39" s="42">
        <f t="shared" si="58"/>
        <v>9.3959731543624234E-2</v>
      </c>
      <c r="FC39" s="42">
        <f t="shared" si="58"/>
        <v>0.10256410256410264</v>
      </c>
      <c r="FD39" s="42">
        <f t="shared" si="58"/>
        <v>0.1818181818181818</v>
      </c>
      <c r="FE39" s="42">
        <f t="shared" si="58"/>
        <v>0.2068965517241379</v>
      </c>
      <c r="FF39" s="42">
        <f t="shared" si="58"/>
        <v>0.22222222222222227</v>
      </c>
      <c r="FG39" s="42">
        <f t="shared" si="58"/>
        <v>0.22222222222222227</v>
      </c>
      <c r="FH39" s="42">
        <f t="shared" si="58"/>
        <v>0.26086956521739124</v>
      </c>
      <c r="FI39" s="42">
        <f t="shared" si="58"/>
        <v>0.12745098039215685</v>
      </c>
      <c r="FJ39" s="42">
        <f t="shared" si="58"/>
        <v>0.12745098039215685</v>
      </c>
      <c r="FK39" s="354" t="s">
        <v>375</v>
      </c>
      <c r="FL39" s="42">
        <f t="shared" si="58"/>
        <v>0.12328767123287664</v>
      </c>
      <c r="FM39" s="42">
        <f t="shared" si="58"/>
        <v>0.13432835820895522</v>
      </c>
      <c r="FN39" s="42">
        <f t="shared" si="58"/>
        <v>0.13636363636363638</v>
      </c>
      <c r="FO39" s="42">
        <f t="shared" si="58"/>
        <v>0.12328767123287664</v>
      </c>
      <c r="FP39" s="42">
        <f t="shared" si="58"/>
        <v>0.12328767123287664</v>
      </c>
      <c r="FQ39" s="42">
        <f t="shared" si="58"/>
        <v>0.16326530612244897</v>
      </c>
      <c r="FR39" s="42">
        <f t="shared" si="58"/>
        <v>0.16326530612244897</v>
      </c>
      <c r="FS39" s="42">
        <f t="shared" si="58"/>
        <v>0.11034482758620698</v>
      </c>
      <c r="FT39" s="42">
        <f t="shared" si="58"/>
        <v>0.1910112359550562</v>
      </c>
      <c r="FU39" s="42">
        <f t="shared" si="58"/>
        <v>0.13934426229508198</v>
      </c>
      <c r="FV39" s="42">
        <f t="shared" si="58"/>
        <v>0.18681318681318684</v>
      </c>
      <c r="FW39" s="42">
        <f t="shared" si="58"/>
        <v>0.19540229885057475</v>
      </c>
      <c r="FX39" s="42">
        <f t="shared" si="58"/>
        <v>0.19540229885057475</v>
      </c>
      <c r="FY39" s="42">
        <f t="shared" si="58"/>
        <v>0.21232876712328769</v>
      </c>
      <c r="FZ39" s="42">
        <f t="shared" si="58"/>
        <v>0.23484848484848483</v>
      </c>
      <c r="GA39" s="42">
        <f t="shared" si="58"/>
        <v>0.16438356164383564</v>
      </c>
      <c r="GB39" s="42">
        <f t="shared" si="58"/>
        <v>0.14606741573033705</v>
      </c>
      <c r="GC39" s="42">
        <f t="shared" si="58"/>
        <v>0.14606741573033705</v>
      </c>
      <c r="GD39" s="42">
        <f t="shared" si="58"/>
        <v>0.11842105263157887</v>
      </c>
      <c r="GE39" s="42">
        <f t="shared" si="58"/>
        <v>0.12162162162162155</v>
      </c>
      <c r="GF39" s="42">
        <f t="shared" si="58"/>
        <v>0.12162162162162155</v>
      </c>
    </row>
    <row r="40" spans="117:188">
      <c r="DM40" s="39">
        <v>9</v>
      </c>
      <c r="DN40" s="39">
        <v>1</v>
      </c>
      <c r="DO40" s="39" t="str">
        <f t="shared" si="1"/>
        <v>処遇加算Ⅱ特定加算Ⅱベア加算から新加算Ⅰ</v>
      </c>
      <c r="DP40" s="42">
        <f t="shared" ref="DP40:EE43" si="59">BY3-AN$11</f>
        <v>0.11700000000000005</v>
      </c>
      <c r="DQ40" s="42">
        <f t="shared" si="59"/>
        <v>9.7000000000000031E-2</v>
      </c>
      <c r="DR40" s="42">
        <f t="shared" si="59"/>
        <v>0.11700000000000005</v>
      </c>
      <c r="DS40" s="42">
        <f t="shared" si="59"/>
        <v>0.10700000000000004</v>
      </c>
      <c r="DT40" s="42" t="e">
        <f t="shared" si="59"/>
        <v>#VALUE!</v>
      </c>
      <c r="DU40" s="42">
        <f t="shared" si="59"/>
        <v>2.4999999999999994E-2</v>
      </c>
      <c r="DV40" s="42" t="e">
        <f t="shared" si="59"/>
        <v>#VALUE!</v>
      </c>
      <c r="DW40" s="42" t="e">
        <f t="shared" si="59"/>
        <v>#VALUE!</v>
      </c>
      <c r="DX40" s="42">
        <f t="shared" si="59"/>
        <v>4.300000000000001E-2</v>
      </c>
      <c r="DY40" s="42">
        <f t="shared" si="59"/>
        <v>3.5000000000000017E-2</v>
      </c>
      <c r="DZ40" s="42">
        <f t="shared" si="59"/>
        <v>3.5000000000000017E-2</v>
      </c>
      <c r="EA40" s="42">
        <f t="shared" si="59"/>
        <v>2.7999999999999997E-2</v>
      </c>
      <c r="EB40" s="42">
        <f t="shared" si="59"/>
        <v>2.7999999999999997E-2</v>
      </c>
      <c r="EC40" s="42">
        <f t="shared" si="59"/>
        <v>2.6999999999999996E-2</v>
      </c>
      <c r="ED40" s="42">
        <f t="shared" si="59"/>
        <v>2.4999999999999994E-2</v>
      </c>
      <c r="EE40" s="42" t="e">
        <f t="shared" si="59"/>
        <v>#VALUE!</v>
      </c>
      <c r="EF40" s="42">
        <f t="shared" ref="EF40:EU43" si="60">CO3-BD$11</f>
        <v>2.7999999999999997E-2</v>
      </c>
      <c r="EG40" s="42">
        <f t="shared" si="60"/>
        <v>4.2000000000000023E-2</v>
      </c>
      <c r="EH40" s="42">
        <f t="shared" si="60"/>
        <v>4.2000000000000023E-2</v>
      </c>
      <c r="EI40" s="42">
        <f t="shared" si="60"/>
        <v>5.8999999999999969E-2</v>
      </c>
      <c r="EJ40" s="42">
        <f t="shared" si="60"/>
        <v>4.200000000000001E-2</v>
      </c>
      <c r="EK40" s="42">
        <f t="shared" si="60"/>
        <v>5.3999999999999992E-2</v>
      </c>
      <c r="EL40" s="42">
        <f t="shared" si="60"/>
        <v>4.300000000000001E-2</v>
      </c>
      <c r="EM40" s="42" t="e">
        <f t="shared" si="60"/>
        <v>#VALUE!</v>
      </c>
      <c r="EN40" s="42" t="e">
        <f t="shared" si="60"/>
        <v>#VALUE!</v>
      </c>
      <c r="EO40" s="42">
        <f t="shared" si="60"/>
        <v>6.2000000000000027E-2</v>
      </c>
      <c r="EP40" s="42">
        <f t="shared" si="60"/>
        <v>5.5999999999999994E-2</v>
      </c>
      <c r="EQ40" s="42" t="e">
        <f t="shared" si="60"/>
        <v>#VALUE!</v>
      </c>
      <c r="ER40" s="42" t="e">
        <f t="shared" si="60"/>
        <v>#VALUE!</v>
      </c>
      <c r="ES40" s="42" t="e">
        <f t="shared" si="60"/>
        <v>#VALUE!</v>
      </c>
      <c r="ET40" s="42" t="e">
        <f t="shared" si="60"/>
        <v>#VALUE!</v>
      </c>
      <c r="EU40" s="42" t="e">
        <f t="shared" si="60"/>
        <v>#VALUE!</v>
      </c>
      <c r="EV40" s="42" t="e">
        <f>DE3-BT$11</f>
        <v>#VALUE!</v>
      </c>
      <c r="EY40" s="39" t="s">
        <v>2235</v>
      </c>
      <c r="EZ40" s="42">
        <f>DP40/BY3</f>
        <v>0.28057553956834541</v>
      </c>
      <c r="FA40" s="42">
        <f t="shared" ref="FA40:FP43" si="61">DQ40/BZ3</f>
        <v>0.28279883381924203</v>
      </c>
      <c r="FB40" s="42">
        <f t="shared" si="61"/>
        <v>0.28057553956834541</v>
      </c>
      <c r="FC40" s="42">
        <f t="shared" si="61"/>
        <v>0.28010471204188492</v>
      </c>
      <c r="FD40" s="354" t="s">
        <v>375</v>
      </c>
      <c r="FE40" s="42">
        <f t="shared" si="61"/>
        <v>0.30864197530864196</v>
      </c>
      <c r="FF40" s="354" t="s">
        <v>375</v>
      </c>
      <c r="FG40" s="354" t="s">
        <v>375</v>
      </c>
      <c r="FH40" s="42">
        <f t="shared" si="61"/>
        <v>0.31386861313868619</v>
      </c>
      <c r="FI40" s="42">
        <f t="shared" si="61"/>
        <v>0.25362318840579723</v>
      </c>
      <c r="FJ40" s="42">
        <f t="shared" si="61"/>
        <v>0.25362318840579723</v>
      </c>
      <c r="FK40" s="42">
        <f t="shared" si="61"/>
        <v>0.27184466019417475</v>
      </c>
      <c r="FL40" s="42">
        <f t="shared" si="61"/>
        <v>0.27184466019417475</v>
      </c>
      <c r="FM40" s="42">
        <f t="shared" si="61"/>
        <v>0.28124999999999994</v>
      </c>
      <c r="FN40" s="42">
        <f t="shared" si="61"/>
        <v>0.2688172043010752</v>
      </c>
      <c r="FO40" s="354" t="s">
        <v>375</v>
      </c>
      <c r="FP40" s="42">
        <f t="shared" si="61"/>
        <v>0.27184466019417475</v>
      </c>
      <c r="FQ40" s="42">
        <f t="shared" ref="FQ40:FZ43" si="62">EG40/CP3</f>
        <v>0.28571428571428581</v>
      </c>
      <c r="FR40" s="42">
        <f t="shared" si="62"/>
        <v>0.28571428571428581</v>
      </c>
      <c r="FS40" s="42">
        <f t="shared" si="62"/>
        <v>0.27962085308056861</v>
      </c>
      <c r="FT40" s="42">
        <f t="shared" si="62"/>
        <v>0.3206106870229008</v>
      </c>
      <c r="FU40" s="42">
        <f t="shared" si="62"/>
        <v>0.30681818181818177</v>
      </c>
      <c r="FV40" s="42">
        <f t="shared" si="62"/>
        <v>0.32089552238805974</v>
      </c>
      <c r="FW40" s="354" t="s">
        <v>375</v>
      </c>
      <c r="FX40" s="354" t="s">
        <v>375</v>
      </c>
      <c r="FY40" s="42">
        <f t="shared" si="62"/>
        <v>0.2938388625592418</v>
      </c>
      <c r="FZ40" s="42">
        <f t="shared" si="62"/>
        <v>0.29319371727748689</v>
      </c>
      <c r="GA40" s="354" t="s">
        <v>375</v>
      </c>
      <c r="GB40" s="354" t="s">
        <v>375</v>
      </c>
      <c r="GC40" s="354" t="s">
        <v>375</v>
      </c>
      <c r="GD40" s="354" t="s">
        <v>375</v>
      </c>
      <c r="GE40" s="354" t="s">
        <v>375</v>
      </c>
      <c r="GF40" s="354" t="s">
        <v>375</v>
      </c>
    </row>
    <row r="41" spans="117:188">
      <c r="DM41" s="39">
        <v>9</v>
      </c>
      <c r="DN41" s="39">
        <v>2</v>
      </c>
      <c r="DO41" s="39" t="str">
        <f t="shared" si="1"/>
        <v>処遇加算Ⅱ特定加算Ⅱベア加算から新加算Ⅱ</v>
      </c>
      <c r="DP41" s="42">
        <f t="shared" si="59"/>
        <v>0.10200000000000004</v>
      </c>
      <c r="DQ41" s="42">
        <f t="shared" si="59"/>
        <v>8.2000000000000017E-2</v>
      </c>
      <c r="DR41" s="42">
        <f t="shared" si="59"/>
        <v>0.10200000000000004</v>
      </c>
      <c r="DS41" s="42">
        <f t="shared" si="59"/>
        <v>9.2000000000000026E-2</v>
      </c>
      <c r="DT41" s="42" t="e">
        <f t="shared" si="59"/>
        <v>#VALUE!</v>
      </c>
      <c r="DU41" s="42">
        <f t="shared" si="59"/>
        <v>2.3999999999999994E-2</v>
      </c>
      <c r="DV41" s="42" t="e">
        <f t="shared" si="59"/>
        <v>#VALUE!</v>
      </c>
      <c r="DW41" s="42" t="e">
        <f t="shared" si="59"/>
        <v>#VALUE!</v>
      </c>
      <c r="DX41" s="42">
        <f t="shared" si="59"/>
        <v>4.1000000000000009E-2</v>
      </c>
      <c r="DY41" s="42">
        <f t="shared" si="59"/>
        <v>3.1000000000000014E-2</v>
      </c>
      <c r="DZ41" s="42">
        <f t="shared" si="59"/>
        <v>3.1000000000000014E-2</v>
      </c>
      <c r="EA41" s="42">
        <f t="shared" si="59"/>
        <v>2.5999999999999995E-2</v>
      </c>
      <c r="EB41" s="42">
        <f t="shared" si="59"/>
        <v>2.5999999999999995E-2</v>
      </c>
      <c r="EC41" s="42">
        <f t="shared" si="59"/>
        <v>2.4999999999999994E-2</v>
      </c>
      <c r="ED41" s="42">
        <f t="shared" si="59"/>
        <v>2.2999999999999993E-2</v>
      </c>
      <c r="EE41" s="42" t="e">
        <f t="shared" si="59"/>
        <v>#VALUE!</v>
      </c>
      <c r="EF41" s="42">
        <f t="shared" si="60"/>
        <v>2.5999999999999995E-2</v>
      </c>
      <c r="EG41" s="42">
        <f t="shared" si="60"/>
        <v>3.9000000000000021E-2</v>
      </c>
      <c r="EH41" s="42">
        <f t="shared" si="60"/>
        <v>3.9000000000000021E-2</v>
      </c>
      <c r="EI41" s="42">
        <f t="shared" si="60"/>
        <v>5.5999999999999966E-2</v>
      </c>
      <c r="EJ41" s="42">
        <f t="shared" si="60"/>
        <v>3.9000000000000007E-2</v>
      </c>
      <c r="EK41" s="42">
        <f t="shared" si="60"/>
        <v>5.099999999999999E-2</v>
      </c>
      <c r="EL41" s="42">
        <f t="shared" si="60"/>
        <v>4.0000000000000008E-2</v>
      </c>
      <c r="EM41" s="42" t="e">
        <f t="shared" si="60"/>
        <v>#VALUE!</v>
      </c>
      <c r="EN41" s="42" t="e">
        <f t="shared" si="60"/>
        <v>#VALUE!</v>
      </c>
      <c r="EO41" s="42">
        <f t="shared" si="60"/>
        <v>5.8000000000000024E-2</v>
      </c>
      <c r="EP41" s="42">
        <f t="shared" si="60"/>
        <v>5.1999999999999991E-2</v>
      </c>
      <c r="EQ41" s="42" t="e">
        <f t="shared" si="60"/>
        <v>#VALUE!</v>
      </c>
      <c r="ER41" s="42" t="e">
        <f t="shared" si="60"/>
        <v>#VALUE!</v>
      </c>
      <c r="ES41" s="42" t="e">
        <f t="shared" si="60"/>
        <v>#VALUE!</v>
      </c>
      <c r="ET41" s="42" t="e">
        <f t="shared" si="60"/>
        <v>#VALUE!</v>
      </c>
      <c r="EU41" s="42" t="e">
        <f t="shared" si="60"/>
        <v>#VALUE!</v>
      </c>
      <c r="EV41" s="42" t="e">
        <f>DE4-BT$11</f>
        <v>#VALUE!</v>
      </c>
      <c r="EY41" s="39" t="s">
        <v>2236</v>
      </c>
      <c r="EZ41" s="42">
        <f>DP41/BY4</f>
        <v>0.25373134328358216</v>
      </c>
      <c r="FA41" s="42">
        <f t="shared" si="61"/>
        <v>0.25000000000000006</v>
      </c>
      <c r="FB41" s="42">
        <f t="shared" si="61"/>
        <v>0.25373134328358216</v>
      </c>
      <c r="FC41" s="42">
        <f t="shared" si="61"/>
        <v>0.25068119891008184</v>
      </c>
      <c r="FD41" s="354" t="s">
        <v>375</v>
      </c>
      <c r="FE41" s="42">
        <f t="shared" si="61"/>
        <v>0.3</v>
      </c>
      <c r="FF41" s="354" t="s">
        <v>375</v>
      </c>
      <c r="FG41" s="354" t="s">
        <v>375</v>
      </c>
      <c r="FH41" s="42">
        <f t="shared" si="61"/>
        <v>0.30370370370370375</v>
      </c>
      <c r="FI41" s="42">
        <f t="shared" si="61"/>
        <v>0.23134328358208964</v>
      </c>
      <c r="FJ41" s="42">
        <f t="shared" si="61"/>
        <v>0.23134328358208964</v>
      </c>
      <c r="FK41" s="42">
        <f t="shared" si="61"/>
        <v>0.25742574257425738</v>
      </c>
      <c r="FL41" s="42">
        <f t="shared" si="61"/>
        <v>0.25742574257425738</v>
      </c>
      <c r="FM41" s="42">
        <f t="shared" si="61"/>
        <v>0.26595744680851058</v>
      </c>
      <c r="FN41" s="42">
        <f t="shared" si="61"/>
        <v>0.25274725274725268</v>
      </c>
      <c r="FO41" s="354" t="s">
        <v>375</v>
      </c>
      <c r="FP41" s="42">
        <f t="shared" si="61"/>
        <v>0.25742574257425738</v>
      </c>
      <c r="FQ41" s="42">
        <f t="shared" si="62"/>
        <v>0.27083333333333343</v>
      </c>
      <c r="FR41" s="42">
        <f t="shared" si="62"/>
        <v>0.27083333333333343</v>
      </c>
      <c r="FS41" s="42">
        <f t="shared" si="62"/>
        <v>0.26923076923076911</v>
      </c>
      <c r="FT41" s="42">
        <f t="shared" si="62"/>
        <v>0.30468750000000006</v>
      </c>
      <c r="FU41" s="42">
        <f t="shared" si="62"/>
        <v>0.29479768786127164</v>
      </c>
      <c r="FV41" s="42">
        <f t="shared" si="62"/>
        <v>0.30534351145038174</v>
      </c>
      <c r="FW41" s="354" t="s">
        <v>375</v>
      </c>
      <c r="FX41" s="354" t="s">
        <v>375</v>
      </c>
      <c r="FY41" s="42">
        <f t="shared" si="62"/>
        <v>0.28019323671497592</v>
      </c>
      <c r="FZ41" s="42">
        <f t="shared" si="62"/>
        <v>0.27807486631016037</v>
      </c>
      <c r="GA41" s="354" t="s">
        <v>375</v>
      </c>
      <c r="GB41" s="354" t="s">
        <v>375</v>
      </c>
      <c r="GC41" s="354" t="s">
        <v>375</v>
      </c>
      <c r="GD41" s="354" t="s">
        <v>375</v>
      </c>
      <c r="GE41" s="354" t="s">
        <v>375</v>
      </c>
      <c r="GF41" s="354" t="s">
        <v>375</v>
      </c>
    </row>
    <row r="42" spans="117:188">
      <c r="DM42" s="39">
        <v>9</v>
      </c>
      <c r="DN42" s="39">
        <v>3</v>
      </c>
      <c r="DO42" s="39" t="str">
        <f t="shared" si="1"/>
        <v>処遇加算Ⅱ特定加算Ⅱベア加算から新加算Ⅲ</v>
      </c>
      <c r="DP42" s="42">
        <f t="shared" si="59"/>
        <v>4.7000000000000042E-2</v>
      </c>
      <c r="DQ42" s="42">
        <f t="shared" si="59"/>
        <v>2.7000000000000024E-2</v>
      </c>
      <c r="DR42" s="42">
        <f t="shared" si="59"/>
        <v>4.7000000000000042E-2</v>
      </c>
      <c r="DS42" s="42">
        <f t="shared" si="59"/>
        <v>3.7000000000000033E-2</v>
      </c>
      <c r="DT42" s="42" t="e">
        <f t="shared" si="59"/>
        <v>#VALUE!</v>
      </c>
      <c r="DU42" s="42">
        <f t="shared" si="59"/>
        <v>1.0999999999999996E-2</v>
      </c>
      <c r="DV42" s="42" t="e">
        <f t="shared" si="59"/>
        <v>#VALUE!</v>
      </c>
      <c r="DW42" s="42" t="e">
        <f t="shared" si="59"/>
        <v>#VALUE!</v>
      </c>
      <c r="DX42" s="42">
        <f t="shared" si="59"/>
        <v>2.1999999999999992E-2</v>
      </c>
      <c r="DY42" s="42">
        <f t="shared" si="59"/>
        <v>-4.9999999999999906E-3</v>
      </c>
      <c r="DZ42" s="42">
        <f t="shared" si="59"/>
        <v>-4.9999999999999906E-3</v>
      </c>
      <c r="EA42" s="42">
        <f t="shared" si="59"/>
        <v>1.0999999999999996E-2</v>
      </c>
      <c r="EB42" s="42">
        <f t="shared" si="59"/>
        <v>1.0999999999999996E-2</v>
      </c>
      <c r="EC42" s="42">
        <f t="shared" si="59"/>
        <v>9.999999999999995E-3</v>
      </c>
      <c r="ED42" s="42">
        <f t="shared" si="59"/>
        <v>7.9999999999999932E-3</v>
      </c>
      <c r="EE42" s="42" t="e">
        <f t="shared" si="59"/>
        <v>#VALUE!</v>
      </c>
      <c r="EF42" s="42">
        <f t="shared" si="60"/>
        <v>1.0999999999999996E-2</v>
      </c>
      <c r="EG42" s="42">
        <f t="shared" si="60"/>
        <v>2.3000000000000007E-2</v>
      </c>
      <c r="EH42" s="42">
        <f t="shared" si="60"/>
        <v>2.3000000000000007E-2</v>
      </c>
      <c r="EI42" s="42">
        <f t="shared" si="60"/>
        <v>4.0000000000000008E-2</v>
      </c>
      <c r="EJ42" s="42">
        <f t="shared" si="60"/>
        <v>2.9000000000000012E-2</v>
      </c>
      <c r="EK42" s="42">
        <f t="shared" si="60"/>
        <v>4.0999999999999981E-2</v>
      </c>
      <c r="EL42" s="42">
        <f t="shared" si="60"/>
        <v>3.0000000000000013E-2</v>
      </c>
      <c r="EM42" s="42" t="e">
        <f t="shared" si="60"/>
        <v>#VALUE!</v>
      </c>
      <c r="EN42" s="42" t="e">
        <f t="shared" si="60"/>
        <v>#VALUE!</v>
      </c>
      <c r="EO42" s="42">
        <f t="shared" si="60"/>
        <v>1.9000000000000017E-2</v>
      </c>
      <c r="EP42" s="42">
        <f t="shared" si="60"/>
        <v>1.2999999999999984E-2</v>
      </c>
      <c r="EQ42" s="42" t="e">
        <f t="shared" si="60"/>
        <v>#VALUE!</v>
      </c>
      <c r="ER42" s="42" t="e">
        <f t="shared" si="60"/>
        <v>#VALUE!</v>
      </c>
      <c r="ES42" s="42" t="e">
        <f t="shared" si="60"/>
        <v>#VALUE!</v>
      </c>
      <c r="ET42" s="42" t="e">
        <f t="shared" si="60"/>
        <v>#VALUE!</v>
      </c>
      <c r="EU42" s="42" t="e">
        <f t="shared" si="60"/>
        <v>#VALUE!</v>
      </c>
      <c r="EV42" s="42" t="e">
        <f>DE5-BT$11</f>
        <v>#VALUE!</v>
      </c>
      <c r="EY42" s="39" t="s">
        <v>2237</v>
      </c>
      <c r="EZ42" s="42">
        <f>DP42/BY5</f>
        <v>0.13544668587896264</v>
      </c>
      <c r="FA42" s="42">
        <f t="shared" si="61"/>
        <v>9.890109890109898E-2</v>
      </c>
      <c r="FB42" s="42">
        <f t="shared" si="61"/>
        <v>0.13544668587896264</v>
      </c>
      <c r="FC42" s="42">
        <f t="shared" si="61"/>
        <v>0.1185897435897437</v>
      </c>
      <c r="FD42" s="354" t="s">
        <v>375</v>
      </c>
      <c r="FE42" s="42">
        <f t="shared" si="61"/>
        <v>0.16417910447761191</v>
      </c>
      <c r="FF42" s="354" t="s">
        <v>375</v>
      </c>
      <c r="FG42" s="354" t="s">
        <v>375</v>
      </c>
      <c r="FH42" s="42">
        <f t="shared" si="61"/>
        <v>0.18965517241379304</v>
      </c>
      <c r="FI42" s="42">
        <f t="shared" si="61"/>
        <v>-5.102040816326521E-2</v>
      </c>
      <c r="FJ42" s="42">
        <f t="shared" si="61"/>
        <v>-5.102040816326521E-2</v>
      </c>
      <c r="FK42" s="42">
        <f t="shared" si="61"/>
        <v>0.127906976744186</v>
      </c>
      <c r="FL42" s="42">
        <f t="shared" si="61"/>
        <v>0.127906976744186</v>
      </c>
      <c r="FM42" s="42">
        <f t="shared" si="61"/>
        <v>0.12658227848101258</v>
      </c>
      <c r="FN42" s="42">
        <f t="shared" si="61"/>
        <v>0.10526315789473675</v>
      </c>
      <c r="FO42" s="354" t="s">
        <v>375</v>
      </c>
      <c r="FP42" s="42">
        <f t="shared" si="61"/>
        <v>0.127906976744186</v>
      </c>
      <c r="FQ42" s="42">
        <f t="shared" si="62"/>
        <v>0.17968750000000006</v>
      </c>
      <c r="FR42" s="42">
        <f t="shared" si="62"/>
        <v>0.17968750000000006</v>
      </c>
      <c r="FS42" s="42">
        <f t="shared" si="62"/>
        <v>0.20833333333333337</v>
      </c>
      <c r="FT42" s="42">
        <f t="shared" si="62"/>
        <v>0.24576271186440687</v>
      </c>
      <c r="FU42" s="42">
        <f t="shared" si="62"/>
        <v>0.25153374233128828</v>
      </c>
      <c r="FV42" s="42">
        <f t="shared" si="62"/>
        <v>0.24793388429752075</v>
      </c>
      <c r="FW42" s="354" t="s">
        <v>375</v>
      </c>
      <c r="FX42" s="354" t="s">
        <v>375</v>
      </c>
      <c r="FY42" s="42">
        <f t="shared" si="62"/>
        <v>0.11309523809523819</v>
      </c>
      <c r="FZ42" s="42">
        <f t="shared" si="62"/>
        <v>8.7837837837837732E-2</v>
      </c>
      <c r="GA42" s="354" t="s">
        <v>375</v>
      </c>
      <c r="GB42" s="354" t="s">
        <v>375</v>
      </c>
      <c r="GC42" s="354" t="s">
        <v>375</v>
      </c>
      <c r="GD42" s="354" t="s">
        <v>375</v>
      </c>
      <c r="GE42" s="354" t="s">
        <v>375</v>
      </c>
      <c r="GF42" s="354" t="s">
        <v>375</v>
      </c>
    </row>
    <row r="43" spans="117:188">
      <c r="DM43" s="39">
        <v>9</v>
      </c>
      <c r="DN43" s="39">
        <v>4</v>
      </c>
      <c r="DO43" s="39" t="str">
        <f t="shared" si="1"/>
        <v>処遇加算Ⅱ特定加算Ⅱベア加算から新加算Ⅳ</v>
      </c>
      <c r="DP43" s="42">
        <f t="shared" si="59"/>
        <v>-2.6999999999999968E-2</v>
      </c>
      <c r="DQ43" s="42">
        <f t="shared" si="59"/>
        <v>-2.6999999999999996E-2</v>
      </c>
      <c r="DR43" s="42">
        <f t="shared" si="59"/>
        <v>-2.6999999999999968E-2</v>
      </c>
      <c r="DS43" s="42">
        <f t="shared" si="59"/>
        <v>-2.6999999999999996E-2</v>
      </c>
      <c r="DT43" s="42" t="e">
        <f t="shared" si="59"/>
        <v>#VALUE!</v>
      </c>
      <c r="DU43" s="42">
        <f t="shared" si="59"/>
        <v>-1.0000000000000009E-3</v>
      </c>
      <c r="DV43" s="42" t="e">
        <f t="shared" si="59"/>
        <v>#VALUE!</v>
      </c>
      <c r="DW43" s="42" t="e">
        <f t="shared" si="59"/>
        <v>#VALUE!</v>
      </c>
      <c r="DX43" s="42">
        <f t="shared" si="59"/>
        <v>5.0000000000000044E-3</v>
      </c>
      <c r="DY43" s="42">
        <f t="shared" si="59"/>
        <v>-2.2999999999999993E-2</v>
      </c>
      <c r="DZ43" s="42">
        <f t="shared" si="59"/>
        <v>-2.2999999999999993E-2</v>
      </c>
      <c r="EA43" s="42">
        <f t="shared" si="59"/>
        <v>-6.0000000000000053E-3</v>
      </c>
      <c r="EB43" s="42">
        <f t="shared" si="59"/>
        <v>-6.0000000000000053E-3</v>
      </c>
      <c r="EC43" s="42">
        <f t="shared" si="59"/>
        <v>-6.0000000000000053E-3</v>
      </c>
      <c r="ED43" s="42">
        <f t="shared" si="59"/>
        <v>-6.0000000000000053E-3</v>
      </c>
      <c r="EE43" s="42" t="e">
        <f t="shared" si="59"/>
        <v>#VALUE!</v>
      </c>
      <c r="EF43" s="42">
        <f t="shared" si="60"/>
        <v>-6.0000000000000053E-3</v>
      </c>
      <c r="EG43" s="42">
        <f t="shared" si="60"/>
        <v>0</v>
      </c>
      <c r="EH43" s="42">
        <f t="shared" si="60"/>
        <v>0</v>
      </c>
      <c r="EI43" s="42">
        <f t="shared" si="60"/>
        <v>0</v>
      </c>
      <c r="EJ43" s="42">
        <f t="shared" si="60"/>
        <v>7.0000000000000062E-3</v>
      </c>
      <c r="EK43" s="42">
        <f t="shared" si="60"/>
        <v>7.0000000000000062E-3</v>
      </c>
      <c r="EL43" s="42">
        <f t="shared" si="60"/>
        <v>7.0000000000000062E-3</v>
      </c>
      <c r="EM43" s="42" t="e">
        <f t="shared" si="60"/>
        <v>#VALUE!</v>
      </c>
      <c r="EN43" s="42" t="e">
        <f t="shared" si="60"/>
        <v>#VALUE!</v>
      </c>
      <c r="EO43" s="42">
        <f t="shared" si="60"/>
        <v>-8.0000000000000071E-3</v>
      </c>
      <c r="EP43" s="42">
        <f t="shared" si="60"/>
        <v>-8.0000000000000071E-3</v>
      </c>
      <c r="EQ43" s="42" t="e">
        <f t="shared" si="60"/>
        <v>#VALUE!</v>
      </c>
      <c r="ER43" s="42" t="e">
        <f t="shared" si="60"/>
        <v>#VALUE!</v>
      </c>
      <c r="ES43" s="42" t="e">
        <f t="shared" si="60"/>
        <v>#VALUE!</v>
      </c>
      <c r="ET43" s="42" t="e">
        <f t="shared" si="60"/>
        <v>#VALUE!</v>
      </c>
      <c r="EU43" s="42" t="e">
        <f t="shared" si="60"/>
        <v>#VALUE!</v>
      </c>
      <c r="EV43" s="42" t="e">
        <f>DE6-BT$11</f>
        <v>#VALUE!</v>
      </c>
      <c r="EY43" s="39" t="s">
        <v>2238</v>
      </c>
      <c r="EZ43" s="42">
        <f>DP43/BY6</f>
        <v>-9.8901098901098772E-2</v>
      </c>
      <c r="FA43" s="42">
        <f t="shared" si="61"/>
        <v>-0.12328767123287669</v>
      </c>
      <c r="FB43" s="42">
        <f t="shared" si="61"/>
        <v>-9.8901098901098772E-2</v>
      </c>
      <c r="FC43" s="42">
        <f t="shared" si="61"/>
        <v>-0.10887096774193548</v>
      </c>
      <c r="FD43" s="354" t="s">
        <v>375</v>
      </c>
      <c r="FE43" s="42">
        <f t="shared" si="61"/>
        <v>-1.8181818181818202E-2</v>
      </c>
      <c r="FF43" s="354" t="s">
        <v>375</v>
      </c>
      <c r="FG43" s="354" t="s">
        <v>375</v>
      </c>
      <c r="FH43" s="42">
        <f t="shared" si="61"/>
        <v>5.0505050505050546E-2</v>
      </c>
      <c r="FI43" s="42">
        <f t="shared" si="61"/>
        <v>-0.28749999999999992</v>
      </c>
      <c r="FJ43" s="42">
        <f t="shared" si="61"/>
        <v>-0.28749999999999992</v>
      </c>
      <c r="FK43" s="42">
        <f t="shared" si="61"/>
        <v>-8.6956521739130516E-2</v>
      </c>
      <c r="FL43" s="42">
        <f t="shared" si="61"/>
        <v>-8.6956521739130516E-2</v>
      </c>
      <c r="FM43" s="42">
        <f t="shared" si="61"/>
        <v>-9.5238095238095316E-2</v>
      </c>
      <c r="FN43" s="42">
        <f t="shared" si="61"/>
        <v>-9.6774193548387177E-2</v>
      </c>
      <c r="FO43" s="354" t="s">
        <v>375</v>
      </c>
      <c r="FP43" s="42">
        <f t="shared" si="61"/>
        <v>-8.6956521739130516E-2</v>
      </c>
      <c r="FQ43" s="42">
        <f t="shared" si="62"/>
        <v>0</v>
      </c>
      <c r="FR43" s="42">
        <f t="shared" si="62"/>
        <v>0</v>
      </c>
      <c r="FS43" s="42">
        <f t="shared" si="62"/>
        <v>0</v>
      </c>
      <c r="FT43" s="42">
        <f t="shared" si="62"/>
        <v>7.2916666666666727E-2</v>
      </c>
      <c r="FU43" s="42">
        <f t="shared" si="62"/>
        <v>5.4263565891472916E-2</v>
      </c>
      <c r="FV43" s="42">
        <f t="shared" si="62"/>
        <v>7.1428571428571494E-2</v>
      </c>
      <c r="FW43" s="354" t="s">
        <v>375</v>
      </c>
      <c r="FX43" s="354" t="s">
        <v>375</v>
      </c>
      <c r="FY43" s="42">
        <f t="shared" si="62"/>
        <v>-5.6737588652482324E-2</v>
      </c>
      <c r="FZ43" s="42">
        <f t="shared" si="62"/>
        <v>-6.2992125984252023E-2</v>
      </c>
      <c r="GA43" s="354" t="s">
        <v>375</v>
      </c>
      <c r="GB43" s="354" t="s">
        <v>375</v>
      </c>
      <c r="GC43" s="354" t="s">
        <v>375</v>
      </c>
      <c r="GD43" s="354" t="s">
        <v>375</v>
      </c>
      <c r="GE43" s="354" t="s">
        <v>375</v>
      </c>
      <c r="GF43" s="354" t="s">
        <v>375</v>
      </c>
    </row>
    <row r="44" spans="117:188">
      <c r="DM44" s="39">
        <v>9</v>
      </c>
      <c r="DN44" s="39">
        <v>8</v>
      </c>
      <c r="DO44" s="39" t="str">
        <f t="shared" si="1"/>
        <v>処遇加算Ⅱ特定加算Ⅱベア加算から新加算Ⅴ（４）</v>
      </c>
      <c r="DP44" s="42">
        <f t="shared" ref="DP44:EU44" si="63">BY10-AN$11</f>
        <v>2.8000000000000025E-2</v>
      </c>
      <c r="DQ44" s="42">
        <f t="shared" si="63"/>
        <v>2.8000000000000025E-2</v>
      </c>
      <c r="DR44" s="42">
        <f t="shared" si="63"/>
        <v>2.8000000000000025E-2</v>
      </c>
      <c r="DS44" s="42">
        <f t="shared" si="63"/>
        <v>2.8000000000000025E-2</v>
      </c>
      <c r="DT44" s="42" t="e">
        <f t="shared" si="63"/>
        <v>#VALUE!</v>
      </c>
      <c r="DU44" s="42">
        <f t="shared" si="63"/>
        <v>1.1999999999999997E-2</v>
      </c>
      <c r="DV44" s="42" t="e">
        <f t="shared" si="63"/>
        <v>#VALUE!</v>
      </c>
      <c r="DW44" s="42" t="e">
        <f t="shared" si="63"/>
        <v>#VALUE!</v>
      </c>
      <c r="DX44" s="42">
        <f t="shared" si="63"/>
        <v>2.3999999999999994E-2</v>
      </c>
      <c r="DY44" s="42">
        <f t="shared" si="63"/>
        <v>1.2999999999999998E-2</v>
      </c>
      <c r="DZ44" s="42">
        <f t="shared" si="63"/>
        <v>1.2999999999999998E-2</v>
      </c>
      <c r="EA44" s="42" t="e">
        <f t="shared" si="63"/>
        <v>#VALUE!</v>
      </c>
      <c r="EB44" s="42">
        <f t="shared" si="63"/>
        <v>8.9999999999999941E-3</v>
      </c>
      <c r="EC44" s="42">
        <f t="shared" si="63"/>
        <v>8.9999999999999941E-3</v>
      </c>
      <c r="ED44" s="42">
        <f t="shared" si="63"/>
        <v>8.9999999999999941E-3</v>
      </c>
      <c r="EE44" s="42" t="e">
        <f t="shared" si="63"/>
        <v>#VALUE!</v>
      </c>
      <c r="EF44" s="42">
        <f t="shared" si="63"/>
        <v>8.9999999999999941E-3</v>
      </c>
      <c r="EG44" s="42">
        <f t="shared" si="63"/>
        <v>1.6E-2</v>
      </c>
      <c r="EH44" s="42">
        <f t="shared" si="63"/>
        <v>1.6E-2</v>
      </c>
      <c r="EI44" s="42">
        <f t="shared" si="63"/>
        <v>1.5999999999999986E-2</v>
      </c>
      <c r="EJ44" s="42">
        <f t="shared" si="63"/>
        <v>1.7000000000000001E-2</v>
      </c>
      <c r="EK44" s="42">
        <f t="shared" si="63"/>
        <v>1.7000000000000015E-2</v>
      </c>
      <c r="EL44" s="42">
        <f t="shared" si="63"/>
        <v>1.7000000000000001E-2</v>
      </c>
      <c r="EM44" s="42" t="e">
        <f t="shared" si="63"/>
        <v>#VALUE!</v>
      </c>
      <c r="EN44" s="42" t="e">
        <f t="shared" si="63"/>
        <v>#VALUE!</v>
      </c>
      <c r="EO44" s="42">
        <f t="shared" si="63"/>
        <v>3.1E-2</v>
      </c>
      <c r="EP44" s="42">
        <f t="shared" si="63"/>
        <v>3.1E-2</v>
      </c>
      <c r="EQ44" s="42" t="e">
        <f t="shared" si="63"/>
        <v>#VALUE!</v>
      </c>
      <c r="ER44" s="42" t="e">
        <f t="shared" si="63"/>
        <v>#VALUE!</v>
      </c>
      <c r="ES44" s="42" t="e">
        <f t="shared" si="63"/>
        <v>#VALUE!</v>
      </c>
      <c r="ET44" s="42" t="e">
        <f t="shared" si="63"/>
        <v>#VALUE!</v>
      </c>
      <c r="EU44" s="42" t="e">
        <f t="shared" si="63"/>
        <v>#VALUE!</v>
      </c>
      <c r="EV44" s="42" t="e">
        <f>DE10-BT$11</f>
        <v>#VALUE!</v>
      </c>
      <c r="EY44" s="39" t="s">
        <v>2239</v>
      </c>
      <c r="EZ44" s="42">
        <f>DP44/BY10</f>
        <v>8.5365853658536661E-2</v>
      </c>
      <c r="FA44" s="42">
        <f t="shared" ref="FA44:FZ44" si="64">DQ44/BZ10</f>
        <v>0.10218978102189789</v>
      </c>
      <c r="FB44" s="42">
        <f t="shared" si="64"/>
        <v>8.5365853658536661E-2</v>
      </c>
      <c r="FC44" s="42">
        <f t="shared" si="64"/>
        <v>9.2409240924092501E-2</v>
      </c>
      <c r="FD44" s="354" t="s">
        <v>375</v>
      </c>
      <c r="FE44" s="42">
        <f t="shared" si="64"/>
        <v>0.1764705882352941</v>
      </c>
      <c r="FF44" s="354" t="s">
        <v>375</v>
      </c>
      <c r="FG44" s="354" t="s">
        <v>375</v>
      </c>
      <c r="FH44" s="42">
        <f t="shared" si="64"/>
        <v>0.20338983050847453</v>
      </c>
      <c r="FI44" s="42">
        <f t="shared" si="64"/>
        <v>0.11206896551724137</v>
      </c>
      <c r="FJ44" s="42">
        <f t="shared" si="64"/>
        <v>0.11206896551724137</v>
      </c>
      <c r="FK44" s="354" t="s">
        <v>375</v>
      </c>
      <c r="FL44" s="42">
        <f t="shared" si="64"/>
        <v>0.10714285714285708</v>
      </c>
      <c r="FM44" s="42">
        <f t="shared" si="64"/>
        <v>0.11538461538461531</v>
      </c>
      <c r="FN44" s="42">
        <f t="shared" si="64"/>
        <v>0.11688311688311681</v>
      </c>
      <c r="FO44" s="354" t="s">
        <v>375</v>
      </c>
      <c r="FP44" s="42">
        <f t="shared" si="64"/>
        <v>0.10714285714285708</v>
      </c>
      <c r="FQ44" s="42">
        <f t="shared" si="64"/>
        <v>0.13223140495867769</v>
      </c>
      <c r="FR44" s="42">
        <f t="shared" si="64"/>
        <v>0.13223140495867769</v>
      </c>
      <c r="FS44" s="42">
        <f t="shared" si="64"/>
        <v>9.5238095238095163E-2</v>
      </c>
      <c r="FT44" s="42">
        <f t="shared" si="64"/>
        <v>0.16037735849056606</v>
      </c>
      <c r="FU44" s="42">
        <f t="shared" si="64"/>
        <v>0.1223021582733814</v>
      </c>
      <c r="FV44" s="42">
        <f t="shared" si="64"/>
        <v>0.15740740740740741</v>
      </c>
      <c r="FW44" s="354" t="s">
        <v>375</v>
      </c>
      <c r="FX44" s="354" t="s">
        <v>375</v>
      </c>
      <c r="FY44" s="42">
        <f t="shared" si="64"/>
        <v>0.17222222222222222</v>
      </c>
      <c r="FZ44" s="42">
        <f t="shared" si="64"/>
        <v>0.18674698795180722</v>
      </c>
      <c r="GA44" s="354" t="s">
        <v>375</v>
      </c>
      <c r="GB44" s="354" t="s">
        <v>375</v>
      </c>
      <c r="GC44" s="354" t="s">
        <v>375</v>
      </c>
      <c r="GD44" s="354" t="s">
        <v>375</v>
      </c>
      <c r="GE44" s="354" t="s">
        <v>375</v>
      </c>
      <c r="GF44" s="354" t="s">
        <v>375</v>
      </c>
    </row>
    <row r="45" spans="117:188">
      <c r="DM45" s="39">
        <v>10</v>
      </c>
      <c r="DN45" s="39">
        <v>1</v>
      </c>
      <c r="DO45" s="39" t="str">
        <f t="shared" si="1"/>
        <v>処遇加算Ⅱ特定加算Ⅱベア加算なしから新加算Ⅰ</v>
      </c>
      <c r="DP45" s="42">
        <f t="shared" ref="DP45:EE48" si="65">BY3-AN$12</f>
        <v>0.16200000000000003</v>
      </c>
      <c r="DQ45" s="42">
        <f t="shared" si="65"/>
        <v>0.14200000000000004</v>
      </c>
      <c r="DR45" s="42">
        <f t="shared" si="65"/>
        <v>0.16200000000000003</v>
      </c>
      <c r="DS45" s="42">
        <f t="shared" si="65"/>
        <v>0.15200000000000002</v>
      </c>
      <c r="DT45" s="42" t="e">
        <f t="shared" si="65"/>
        <v>#VALUE!</v>
      </c>
      <c r="DU45" s="42">
        <f t="shared" si="65"/>
        <v>3.599999999999999E-2</v>
      </c>
      <c r="DV45" s="42" t="e">
        <f t="shared" si="65"/>
        <v>#VALUE!</v>
      </c>
      <c r="DW45" s="42" t="e">
        <f t="shared" si="65"/>
        <v>#VALUE!</v>
      </c>
      <c r="DX45" s="42">
        <f t="shared" si="65"/>
        <v>7.1000000000000008E-2</v>
      </c>
      <c r="DY45" s="42">
        <f t="shared" si="65"/>
        <v>5.3000000000000019E-2</v>
      </c>
      <c r="DZ45" s="42">
        <f t="shared" si="65"/>
        <v>5.3000000000000019E-2</v>
      </c>
      <c r="EA45" s="42">
        <f t="shared" si="65"/>
        <v>4.0999999999999995E-2</v>
      </c>
      <c r="EB45" s="42">
        <f t="shared" si="65"/>
        <v>4.0999999999999995E-2</v>
      </c>
      <c r="EC45" s="42">
        <f t="shared" si="65"/>
        <v>0.04</v>
      </c>
      <c r="ED45" s="42">
        <f t="shared" si="65"/>
        <v>3.7999999999999999E-2</v>
      </c>
      <c r="EE45" s="42" t="e">
        <f t="shared" si="65"/>
        <v>#VALUE!</v>
      </c>
      <c r="EF45" s="42">
        <f t="shared" ref="EF45:EU48" si="66">CO3-BD$12</f>
        <v>4.0999999999999995E-2</v>
      </c>
      <c r="EG45" s="42">
        <f t="shared" si="66"/>
        <v>6.8000000000000019E-2</v>
      </c>
      <c r="EH45" s="42">
        <f t="shared" si="66"/>
        <v>6.8000000000000019E-2</v>
      </c>
      <c r="EI45" s="42">
        <f t="shared" si="66"/>
        <v>8.4999999999999964E-2</v>
      </c>
      <c r="EJ45" s="42">
        <f t="shared" si="66"/>
        <v>6.2000000000000013E-2</v>
      </c>
      <c r="EK45" s="42">
        <f t="shared" si="66"/>
        <v>7.3999999999999996E-2</v>
      </c>
      <c r="EL45" s="42">
        <f t="shared" si="66"/>
        <v>6.3000000000000014E-2</v>
      </c>
      <c r="EM45" s="42" t="e">
        <f t="shared" si="66"/>
        <v>#VALUE!</v>
      </c>
      <c r="EN45" s="42" t="e">
        <f t="shared" si="66"/>
        <v>#VALUE!</v>
      </c>
      <c r="EO45" s="42">
        <f t="shared" si="66"/>
        <v>0.10000000000000003</v>
      </c>
      <c r="EP45" s="42">
        <f t="shared" si="66"/>
        <v>9.4E-2</v>
      </c>
      <c r="EQ45" s="42" t="e">
        <f t="shared" si="66"/>
        <v>#VALUE!</v>
      </c>
      <c r="ER45" s="42" t="e">
        <f t="shared" si="66"/>
        <v>#VALUE!</v>
      </c>
      <c r="ES45" s="42" t="e">
        <f t="shared" si="66"/>
        <v>#VALUE!</v>
      </c>
      <c r="ET45" s="42" t="e">
        <f t="shared" si="66"/>
        <v>#VALUE!</v>
      </c>
      <c r="EU45" s="42" t="e">
        <f t="shared" si="66"/>
        <v>#VALUE!</v>
      </c>
      <c r="EV45" s="42" t="e">
        <f>DE3-BT$12</f>
        <v>#VALUE!</v>
      </c>
      <c r="EY45" s="39" t="s">
        <v>2240</v>
      </c>
      <c r="EZ45" s="42">
        <f>DP45/BY3</f>
        <v>0.38848920863309355</v>
      </c>
      <c r="FA45" s="42">
        <f t="shared" ref="FA45:FP48" si="67">DQ45/BZ3</f>
        <v>0.41399416909621001</v>
      </c>
      <c r="FB45" s="42">
        <f t="shared" si="67"/>
        <v>0.38848920863309355</v>
      </c>
      <c r="FC45" s="42">
        <f t="shared" si="67"/>
        <v>0.3979057591623037</v>
      </c>
      <c r="FD45" s="354" t="s">
        <v>375</v>
      </c>
      <c r="FE45" s="42">
        <f t="shared" si="67"/>
        <v>0.44444444444444436</v>
      </c>
      <c r="FF45" s="354" t="s">
        <v>375</v>
      </c>
      <c r="FG45" s="354" t="s">
        <v>375</v>
      </c>
      <c r="FH45" s="42">
        <f t="shared" si="67"/>
        <v>0.51824817518248179</v>
      </c>
      <c r="FI45" s="42">
        <f t="shared" si="67"/>
        <v>0.38405797101449285</v>
      </c>
      <c r="FJ45" s="42">
        <f t="shared" si="67"/>
        <v>0.38405797101449285</v>
      </c>
      <c r="FK45" s="42">
        <f t="shared" si="67"/>
        <v>0.39805825242718446</v>
      </c>
      <c r="FL45" s="42">
        <f t="shared" si="67"/>
        <v>0.39805825242718446</v>
      </c>
      <c r="FM45" s="42">
        <f t="shared" si="67"/>
        <v>0.41666666666666669</v>
      </c>
      <c r="FN45" s="42">
        <f t="shared" si="67"/>
        <v>0.40860215053763438</v>
      </c>
      <c r="FO45" s="354" t="s">
        <v>375</v>
      </c>
      <c r="FP45" s="42">
        <f t="shared" si="67"/>
        <v>0.39805825242718446</v>
      </c>
      <c r="FQ45" s="42">
        <f t="shared" ref="FQ45:FZ48" si="68">EG45/CP3</f>
        <v>0.46258503401360551</v>
      </c>
      <c r="FR45" s="42">
        <f t="shared" si="68"/>
        <v>0.46258503401360551</v>
      </c>
      <c r="FS45" s="42">
        <f t="shared" si="68"/>
        <v>0.40284360189573448</v>
      </c>
      <c r="FT45" s="42">
        <f t="shared" si="68"/>
        <v>0.47328244274809167</v>
      </c>
      <c r="FU45" s="42">
        <f t="shared" si="68"/>
        <v>0.42045454545454547</v>
      </c>
      <c r="FV45" s="42">
        <f t="shared" si="68"/>
        <v>0.47014925373134336</v>
      </c>
      <c r="FW45" s="354" t="s">
        <v>375</v>
      </c>
      <c r="FX45" s="354" t="s">
        <v>375</v>
      </c>
      <c r="FY45" s="42">
        <f t="shared" si="68"/>
        <v>0.47393364928909965</v>
      </c>
      <c r="FZ45" s="42">
        <f t="shared" si="68"/>
        <v>0.49214659685863876</v>
      </c>
      <c r="GA45" s="354" t="s">
        <v>375</v>
      </c>
      <c r="GB45" s="354" t="s">
        <v>375</v>
      </c>
      <c r="GC45" s="354" t="s">
        <v>375</v>
      </c>
      <c r="GD45" s="354" t="s">
        <v>375</v>
      </c>
      <c r="GE45" s="354" t="s">
        <v>375</v>
      </c>
      <c r="GF45" s="354" t="s">
        <v>375</v>
      </c>
    </row>
    <row r="46" spans="117:188">
      <c r="DM46" s="39">
        <v>10</v>
      </c>
      <c r="DN46" s="39">
        <v>2</v>
      </c>
      <c r="DO46" s="39" t="str">
        <f t="shared" si="1"/>
        <v>処遇加算Ⅱ特定加算Ⅱベア加算なしから新加算Ⅱ</v>
      </c>
      <c r="DP46" s="42">
        <f t="shared" si="65"/>
        <v>0.14700000000000002</v>
      </c>
      <c r="DQ46" s="42">
        <f t="shared" si="65"/>
        <v>0.12700000000000003</v>
      </c>
      <c r="DR46" s="42">
        <f t="shared" si="65"/>
        <v>0.14700000000000002</v>
      </c>
      <c r="DS46" s="42">
        <f t="shared" si="65"/>
        <v>0.13700000000000001</v>
      </c>
      <c r="DT46" s="42" t="e">
        <f t="shared" si="65"/>
        <v>#VALUE!</v>
      </c>
      <c r="DU46" s="42">
        <f t="shared" si="65"/>
        <v>3.4999999999999989E-2</v>
      </c>
      <c r="DV46" s="42" t="e">
        <f t="shared" si="65"/>
        <v>#VALUE!</v>
      </c>
      <c r="DW46" s="42" t="e">
        <f t="shared" si="65"/>
        <v>#VALUE!</v>
      </c>
      <c r="DX46" s="42">
        <f t="shared" si="65"/>
        <v>6.9000000000000006E-2</v>
      </c>
      <c r="DY46" s="42">
        <f t="shared" si="65"/>
        <v>4.9000000000000016E-2</v>
      </c>
      <c r="DZ46" s="42">
        <f t="shared" si="65"/>
        <v>4.9000000000000016E-2</v>
      </c>
      <c r="EA46" s="42">
        <f t="shared" si="65"/>
        <v>3.8999999999999993E-2</v>
      </c>
      <c r="EB46" s="42">
        <f t="shared" si="65"/>
        <v>3.8999999999999993E-2</v>
      </c>
      <c r="EC46" s="42">
        <f t="shared" si="65"/>
        <v>3.7999999999999999E-2</v>
      </c>
      <c r="ED46" s="42">
        <f t="shared" si="65"/>
        <v>3.5999999999999997E-2</v>
      </c>
      <c r="EE46" s="42" t="e">
        <f t="shared" si="65"/>
        <v>#VALUE!</v>
      </c>
      <c r="EF46" s="42">
        <f t="shared" si="66"/>
        <v>3.8999999999999993E-2</v>
      </c>
      <c r="EG46" s="42">
        <f t="shared" si="66"/>
        <v>6.5000000000000016E-2</v>
      </c>
      <c r="EH46" s="42">
        <f t="shared" si="66"/>
        <v>6.5000000000000016E-2</v>
      </c>
      <c r="EI46" s="42">
        <f t="shared" si="66"/>
        <v>8.1999999999999962E-2</v>
      </c>
      <c r="EJ46" s="42">
        <f t="shared" si="66"/>
        <v>5.9000000000000011E-2</v>
      </c>
      <c r="EK46" s="42">
        <f t="shared" si="66"/>
        <v>7.0999999999999994E-2</v>
      </c>
      <c r="EL46" s="42">
        <f t="shared" si="66"/>
        <v>6.0000000000000012E-2</v>
      </c>
      <c r="EM46" s="42" t="e">
        <f t="shared" si="66"/>
        <v>#VALUE!</v>
      </c>
      <c r="EN46" s="42" t="e">
        <f t="shared" si="66"/>
        <v>#VALUE!</v>
      </c>
      <c r="EO46" s="42">
        <f t="shared" si="66"/>
        <v>9.600000000000003E-2</v>
      </c>
      <c r="EP46" s="42">
        <f t="shared" si="66"/>
        <v>0.09</v>
      </c>
      <c r="EQ46" s="42" t="e">
        <f t="shared" si="66"/>
        <v>#VALUE!</v>
      </c>
      <c r="ER46" s="42" t="e">
        <f t="shared" si="66"/>
        <v>#VALUE!</v>
      </c>
      <c r="ES46" s="42" t="e">
        <f t="shared" si="66"/>
        <v>#VALUE!</v>
      </c>
      <c r="ET46" s="42" t="e">
        <f t="shared" si="66"/>
        <v>#VALUE!</v>
      </c>
      <c r="EU46" s="42" t="e">
        <f t="shared" si="66"/>
        <v>#VALUE!</v>
      </c>
      <c r="EV46" s="42" t="e">
        <f>DE4-BT$12</f>
        <v>#VALUE!</v>
      </c>
      <c r="EY46" s="39" t="s">
        <v>2241</v>
      </c>
      <c r="EZ46" s="42">
        <f>DP46/BY4</f>
        <v>0.36567164179104478</v>
      </c>
      <c r="FA46" s="42">
        <f t="shared" si="67"/>
        <v>0.38719512195121958</v>
      </c>
      <c r="FB46" s="42">
        <f t="shared" si="67"/>
        <v>0.36567164179104478</v>
      </c>
      <c r="FC46" s="42">
        <f t="shared" si="67"/>
        <v>0.37329700272479566</v>
      </c>
      <c r="FD46" s="354" t="s">
        <v>375</v>
      </c>
      <c r="FE46" s="42">
        <f t="shared" si="67"/>
        <v>0.43749999999999994</v>
      </c>
      <c r="FF46" s="354" t="s">
        <v>375</v>
      </c>
      <c r="FG46" s="354" t="s">
        <v>375</v>
      </c>
      <c r="FH46" s="42">
        <f t="shared" si="67"/>
        <v>0.51111111111111107</v>
      </c>
      <c r="FI46" s="42">
        <f t="shared" si="67"/>
        <v>0.36567164179104489</v>
      </c>
      <c r="FJ46" s="42">
        <f t="shared" si="67"/>
        <v>0.36567164179104489</v>
      </c>
      <c r="FK46" s="42">
        <f t="shared" si="67"/>
        <v>0.38613861386138609</v>
      </c>
      <c r="FL46" s="42">
        <f t="shared" si="67"/>
        <v>0.38613861386138609</v>
      </c>
      <c r="FM46" s="42">
        <f t="shared" si="67"/>
        <v>0.40425531914893614</v>
      </c>
      <c r="FN46" s="42">
        <f t="shared" si="67"/>
        <v>0.39560439560439559</v>
      </c>
      <c r="FO46" s="354" t="s">
        <v>375</v>
      </c>
      <c r="FP46" s="42">
        <f t="shared" si="67"/>
        <v>0.38613861386138609</v>
      </c>
      <c r="FQ46" s="42">
        <f t="shared" si="68"/>
        <v>0.45138888888888895</v>
      </c>
      <c r="FR46" s="42">
        <f t="shared" si="68"/>
        <v>0.45138888888888895</v>
      </c>
      <c r="FS46" s="42">
        <f t="shared" si="68"/>
        <v>0.39423076923076911</v>
      </c>
      <c r="FT46" s="42">
        <f t="shared" si="68"/>
        <v>0.46093750000000006</v>
      </c>
      <c r="FU46" s="42">
        <f t="shared" si="68"/>
        <v>0.41040462427745666</v>
      </c>
      <c r="FV46" s="42">
        <f t="shared" si="68"/>
        <v>0.45801526717557262</v>
      </c>
      <c r="FW46" s="354" t="s">
        <v>375</v>
      </c>
      <c r="FX46" s="354" t="s">
        <v>375</v>
      </c>
      <c r="FY46" s="42">
        <f t="shared" si="68"/>
        <v>0.4637681159420291</v>
      </c>
      <c r="FZ46" s="42">
        <f t="shared" si="68"/>
        <v>0.48128342245989303</v>
      </c>
      <c r="GA46" s="354" t="s">
        <v>375</v>
      </c>
      <c r="GB46" s="354" t="s">
        <v>375</v>
      </c>
      <c r="GC46" s="354" t="s">
        <v>375</v>
      </c>
      <c r="GD46" s="354" t="s">
        <v>375</v>
      </c>
      <c r="GE46" s="354" t="s">
        <v>375</v>
      </c>
      <c r="GF46" s="354" t="s">
        <v>375</v>
      </c>
    </row>
    <row r="47" spans="117:188">
      <c r="DM47" s="39">
        <v>10</v>
      </c>
      <c r="DN47" s="39">
        <v>3</v>
      </c>
      <c r="DO47" s="39" t="str">
        <f t="shared" si="1"/>
        <v>処遇加算Ⅱ特定加算Ⅱベア加算なしから新加算Ⅲ</v>
      </c>
      <c r="DP47" s="42">
        <f t="shared" si="65"/>
        <v>9.2000000000000026E-2</v>
      </c>
      <c r="DQ47" s="42">
        <f t="shared" si="65"/>
        <v>7.2000000000000036E-2</v>
      </c>
      <c r="DR47" s="42">
        <f t="shared" si="65"/>
        <v>9.2000000000000026E-2</v>
      </c>
      <c r="DS47" s="42">
        <f t="shared" si="65"/>
        <v>8.2000000000000017E-2</v>
      </c>
      <c r="DT47" s="42" t="e">
        <f t="shared" si="65"/>
        <v>#VALUE!</v>
      </c>
      <c r="DU47" s="42">
        <f t="shared" si="65"/>
        <v>2.1999999999999992E-2</v>
      </c>
      <c r="DV47" s="42" t="e">
        <f t="shared" si="65"/>
        <v>#VALUE!</v>
      </c>
      <c r="DW47" s="42" t="e">
        <f t="shared" si="65"/>
        <v>#VALUE!</v>
      </c>
      <c r="DX47" s="42">
        <f t="shared" si="65"/>
        <v>4.9999999999999989E-2</v>
      </c>
      <c r="DY47" s="42">
        <f t="shared" si="65"/>
        <v>1.3000000000000012E-2</v>
      </c>
      <c r="DZ47" s="42">
        <f t="shared" si="65"/>
        <v>1.3000000000000012E-2</v>
      </c>
      <c r="EA47" s="42">
        <f t="shared" si="65"/>
        <v>2.3999999999999994E-2</v>
      </c>
      <c r="EB47" s="42">
        <f t="shared" si="65"/>
        <v>2.3999999999999994E-2</v>
      </c>
      <c r="EC47" s="42">
        <f t="shared" si="65"/>
        <v>2.3E-2</v>
      </c>
      <c r="ED47" s="42">
        <f t="shared" si="65"/>
        <v>2.0999999999999998E-2</v>
      </c>
      <c r="EE47" s="42" t="e">
        <f t="shared" si="65"/>
        <v>#VALUE!</v>
      </c>
      <c r="EF47" s="42">
        <f t="shared" si="66"/>
        <v>2.3999999999999994E-2</v>
      </c>
      <c r="EG47" s="42">
        <f t="shared" si="66"/>
        <v>4.9000000000000002E-2</v>
      </c>
      <c r="EH47" s="42">
        <f t="shared" si="66"/>
        <v>4.9000000000000002E-2</v>
      </c>
      <c r="EI47" s="42">
        <f t="shared" si="66"/>
        <v>6.6000000000000003E-2</v>
      </c>
      <c r="EJ47" s="42">
        <f t="shared" si="66"/>
        <v>4.9000000000000016E-2</v>
      </c>
      <c r="EK47" s="42">
        <f t="shared" si="66"/>
        <v>6.0999999999999985E-2</v>
      </c>
      <c r="EL47" s="42">
        <f t="shared" si="66"/>
        <v>5.0000000000000017E-2</v>
      </c>
      <c r="EM47" s="42" t="e">
        <f t="shared" si="66"/>
        <v>#VALUE!</v>
      </c>
      <c r="EN47" s="42" t="e">
        <f t="shared" si="66"/>
        <v>#VALUE!</v>
      </c>
      <c r="EO47" s="42">
        <f t="shared" si="66"/>
        <v>5.7000000000000023E-2</v>
      </c>
      <c r="EP47" s="42">
        <f t="shared" si="66"/>
        <v>5.099999999999999E-2</v>
      </c>
      <c r="EQ47" s="42" t="e">
        <f t="shared" si="66"/>
        <v>#VALUE!</v>
      </c>
      <c r="ER47" s="42" t="e">
        <f t="shared" si="66"/>
        <v>#VALUE!</v>
      </c>
      <c r="ES47" s="42" t="e">
        <f t="shared" si="66"/>
        <v>#VALUE!</v>
      </c>
      <c r="ET47" s="42" t="e">
        <f t="shared" si="66"/>
        <v>#VALUE!</v>
      </c>
      <c r="EU47" s="42" t="e">
        <f t="shared" si="66"/>
        <v>#VALUE!</v>
      </c>
      <c r="EV47" s="42" t="e">
        <f>DE5-BT$12</f>
        <v>#VALUE!</v>
      </c>
      <c r="EY47" s="39" t="s">
        <v>2242</v>
      </c>
      <c r="EZ47" s="42">
        <f>DP47/BY5</f>
        <v>0.2651296829971182</v>
      </c>
      <c r="FA47" s="42">
        <f t="shared" si="67"/>
        <v>0.26373626373626385</v>
      </c>
      <c r="FB47" s="42">
        <f t="shared" si="67"/>
        <v>0.2651296829971182</v>
      </c>
      <c r="FC47" s="42">
        <f t="shared" si="67"/>
        <v>0.26282051282051289</v>
      </c>
      <c r="FD47" s="354" t="s">
        <v>375</v>
      </c>
      <c r="FE47" s="42">
        <f t="shared" si="67"/>
        <v>0.32835820895522383</v>
      </c>
      <c r="FF47" s="354" t="s">
        <v>375</v>
      </c>
      <c r="FG47" s="354" t="s">
        <v>375</v>
      </c>
      <c r="FH47" s="42">
        <f t="shared" si="67"/>
        <v>0.43103448275862061</v>
      </c>
      <c r="FI47" s="42">
        <f t="shared" si="67"/>
        <v>0.13265306122448992</v>
      </c>
      <c r="FJ47" s="42">
        <f t="shared" si="67"/>
        <v>0.13265306122448992</v>
      </c>
      <c r="FK47" s="42">
        <f t="shared" si="67"/>
        <v>0.27906976744186041</v>
      </c>
      <c r="FL47" s="42">
        <f t="shared" si="67"/>
        <v>0.27906976744186041</v>
      </c>
      <c r="FM47" s="42">
        <f t="shared" si="67"/>
        <v>0.29113924050632911</v>
      </c>
      <c r="FN47" s="42">
        <f t="shared" si="67"/>
        <v>0.27631578947368418</v>
      </c>
      <c r="FO47" s="354" t="s">
        <v>375</v>
      </c>
      <c r="FP47" s="42">
        <f t="shared" si="67"/>
        <v>0.27906976744186041</v>
      </c>
      <c r="FQ47" s="42">
        <f t="shared" si="68"/>
        <v>0.3828125</v>
      </c>
      <c r="FR47" s="42">
        <f t="shared" si="68"/>
        <v>0.3828125</v>
      </c>
      <c r="FS47" s="42">
        <f t="shared" si="68"/>
        <v>0.34375</v>
      </c>
      <c r="FT47" s="42">
        <f t="shared" si="68"/>
        <v>0.41525423728813571</v>
      </c>
      <c r="FU47" s="42">
        <f t="shared" si="68"/>
        <v>0.37423312883435578</v>
      </c>
      <c r="FV47" s="42">
        <f t="shared" si="68"/>
        <v>0.41322314049586789</v>
      </c>
      <c r="FW47" s="354" t="s">
        <v>375</v>
      </c>
      <c r="FX47" s="354" t="s">
        <v>375</v>
      </c>
      <c r="FY47" s="42">
        <f t="shared" si="68"/>
        <v>0.33928571428571441</v>
      </c>
      <c r="FZ47" s="42">
        <f t="shared" si="68"/>
        <v>0.34459459459459452</v>
      </c>
      <c r="GA47" s="354" t="s">
        <v>375</v>
      </c>
      <c r="GB47" s="354" t="s">
        <v>375</v>
      </c>
      <c r="GC47" s="354" t="s">
        <v>375</v>
      </c>
      <c r="GD47" s="354" t="s">
        <v>375</v>
      </c>
      <c r="GE47" s="354" t="s">
        <v>375</v>
      </c>
      <c r="GF47" s="354" t="s">
        <v>375</v>
      </c>
    </row>
    <row r="48" spans="117:188">
      <c r="DM48" s="39">
        <v>10</v>
      </c>
      <c r="DN48" s="39">
        <v>4</v>
      </c>
      <c r="DO48" s="39" t="str">
        <f t="shared" si="1"/>
        <v>処遇加算Ⅱ特定加算Ⅱベア加算なしから新加算Ⅳ</v>
      </c>
      <c r="DP48" s="42">
        <f t="shared" si="65"/>
        <v>1.8000000000000016E-2</v>
      </c>
      <c r="DQ48" s="42">
        <f t="shared" si="65"/>
        <v>1.8000000000000016E-2</v>
      </c>
      <c r="DR48" s="42">
        <f t="shared" si="65"/>
        <v>1.8000000000000016E-2</v>
      </c>
      <c r="DS48" s="42">
        <f t="shared" si="65"/>
        <v>1.7999999999999988E-2</v>
      </c>
      <c r="DT48" s="42" t="e">
        <f t="shared" si="65"/>
        <v>#VALUE!</v>
      </c>
      <c r="DU48" s="42">
        <f t="shared" si="65"/>
        <v>9.999999999999995E-3</v>
      </c>
      <c r="DV48" s="42" t="e">
        <f t="shared" si="65"/>
        <v>#VALUE!</v>
      </c>
      <c r="DW48" s="42" t="e">
        <f t="shared" si="65"/>
        <v>#VALUE!</v>
      </c>
      <c r="DX48" s="42">
        <f t="shared" si="65"/>
        <v>3.3000000000000002E-2</v>
      </c>
      <c r="DY48" s="42">
        <f t="shared" si="65"/>
        <v>-4.9999999999999906E-3</v>
      </c>
      <c r="DZ48" s="42">
        <f t="shared" si="65"/>
        <v>-4.9999999999999906E-3</v>
      </c>
      <c r="EA48" s="42">
        <f t="shared" si="65"/>
        <v>6.9999999999999923E-3</v>
      </c>
      <c r="EB48" s="42">
        <f t="shared" si="65"/>
        <v>6.9999999999999923E-3</v>
      </c>
      <c r="EC48" s="42">
        <f t="shared" si="65"/>
        <v>6.9999999999999993E-3</v>
      </c>
      <c r="ED48" s="42">
        <f t="shared" si="65"/>
        <v>6.9999999999999993E-3</v>
      </c>
      <c r="EE48" s="42" t="e">
        <f t="shared" si="65"/>
        <v>#VALUE!</v>
      </c>
      <c r="EF48" s="42">
        <f t="shared" si="66"/>
        <v>6.9999999999999923E-3</v>
      </c>
      <c r="EG48" s="42">
        <f t="shared" si="66"/>
        <v>2.5999999999999995E-2</v>
      </c>
      <c r="EH48" s="42">
        <f t="shared" si="66"/>
        <v>2.5999999999999995E-2</v>
      </c>
      <c r="EI48" s="42">
        <f t="shared" si="66"/>
        <v>2.6000000000000023E-2</v>
      </c>
      <c r="EJ48" s="42">
        <f t="shared" si="66"/>
        <v>2.700000000000001E-2</v>
      </c>
      <c r="EK48" s="42">
        <f t="shared" si="66"/>
        <v>2.700000000000001E-2</v>
      </c>
      <c r="EL48" s="42">
        <f t="shared" si="66"/>
        <v>2.700000000000001E-2</v>
      </c>
      <c r="EM48" s="42" t="e">
        <f t="shared" si="66"/>
        <v>#VALUE!</v>
      </c>
      <c r="EN48" s="42" t="e">
        <f t="shared" si="66"/>
        <v>#VALUE!</v>
      </c>
      <c r="EO48" s="42">
        <f t="shared" si="66"/>
        <v>0.03</v>
      </c>
      <c r="EP48" s="42">
        <f t="shared" si="66"/>
        <v>0.03</v>
      </c>
      <c r="EQ48" s="42" t="e">
        <f t="shared" si="66"/>
        <v>#VALUE!</v>
      </c>
      <c r="ER48" s="42" t="e">
        <f t="shared" si="66"/>
        <v>#VALUE!</v>
      </c>
      <c r="ES48" s="42" t="e">
        <f t="shared" si="66"/>
        <v>#VALUE!</v>
      </c>
      <c r="ET48" s="42" t="e">
        <f t="shared" si="66"/>
        <v>#VALUE!</v>
      </c>
      <c r="EU48" s="42" t="e">
        <f t="shared" si="66"/>
        <v>#VALUE!</v>
      </c>
      <c r="EV48" s="42" t="e">
        <f>DE6-BT$12</f>
        <v>#VALUE!</v>
      </c>
      <c r="EY48" s="39" t="s">
        <v>2243</v>
      </c>
      <c r="EZ48" s="42">
        <f>DP48/BY6</f>
        <v>6.5934065934065991E-2</v>
      </c>
      <c r="FA48" s="42">
        <f t="shared" si="67"/>
        <v>8.2191780821917887E-2</v>
      </c>
      <c r="FB48" s="42">
        <f t="shared" si="67"/>
        <v>6.5934065934065991E-2</v>
      </c>
      <c r="FC48" s="42">
        <f t="shared" si="67"/>
        <v>7.2580645161290286E-2</v>
      </c>
      <c r="FD48" s="354" t="s">
        <v>375</v>
      </c>
      <c r="FE48" s="42">
        <f t="shared" si="67"/>
        <v>0.18181818181818174</v>
      </c>
      <c r="FF48" s="354" t="s">
        <v>375</v>
      </c>
      <c r="FG48" s="354" t="s">
        <v>375</v>
      </c>
      <c r="FH48" s="42">
        <f t="shared" si="67"/>
        <v>0.33333333333333331</v>
      </c>
      <c r="FI48" s="42">
        <f t="shared" si="67"/>
        <v>-6.2499999999999882E-2</v>
      </c>
      <c r="FJ48" s="42">
        <f t="shared" si="67"/>
        <v>-6.2499999999999882E-2</v>
      </c>
      <c r="FK48" s="42">
        <f t="shared" si="67"/>
        <v>0.10144927536231874</v>
      </c>
      <c r="FL48" s="42">
        <f t="shared" si="67"/>
        <v>0.10144927536231874</v>
      </c>
      <c r="FM48" s="42">
        <f t="shared" si="67"/>
        <v>0.1111111111111111</v>
      </c>
      <c r="FN48" s="42">
        <f t="shared" si="67"/>
        <v>0.1129032258064516</v>
      </c>
      <c r="FO48" s="354" t="s">
        <v>375</v>
      </c>
      <c r="FP48" s="42">
        <f t="shared" si="67"/>
        <v>0.10144927536231874</v>
      </c>
      <c r="FQ48" s="42">
        <f t="shared" si="68"/>
        <v>0.24761904761904757</v>
      </c>
      <c r="FR48" s="42">
        <f t="shared" si="68"/>
        <v>0.24761904761904757</v>
      </c>
      <c r="FS48" s="42">
        <f t="shared" si="68"/>
        <v>0.17105263157894748</v>
      </c>
      <c r="FT48" s="42">
        <f t="shared" si="68"/>
        <v>0.28125000000000011</v>
      </c>
      <c r="FU48" s="42">
        <f t="shared" si="68"/>
        <v>0.20930232558139542</v>
      </c>
      <c r="FV48" s="42">
        <f t="shared" si="68"/>
        <v>0.27551020408163274</v>
      </c>
      <c r="FW48" s="354" t="s">
        <v>375</v>
      </c>
      <c r="FX48" s="354" t="s">
        <v>375</v>
      </c>
      <c r="FY48" s="42">
        <f t="shared" si="68"/>
        <v>0.21276595744680851</v>
      </c>
      <c r="FZ48" s="42">
        <f t="shared" si="68"/>
        <v>0.23622047244094488</v>
      </c>
      <c r="GA48" s="354" t="s">
        <v>375</v>
      </c>
      <c r="GB48" s="354" t="s">
        <v>375</v>
      </c>
      <c r="GC48" s="354" t="s">
        <v>375</v>
      </c>
      <c r="GD48" s="354" t="s">
        <v>375</v>
      </c>
      <c r="GE48" s="354" t="s">
        <v>375</v>
      </c>
      <c r="GF48" s="354" t="s">
        <v>375</v>
      </c>
    </row>
    <row r="49" spans="117:188">
      <c r="DM49" s="39">
        <v>10</v>
      </c>
      <c r="DN49" s="39">
        <v>10</v>
      </c>
      <c r="DO49" s="39" t="str">
        <f t="shared" si="1"/>
        <v>処遇加算Ⅱ特定加算Ⅱベア加算なしから新加算Ⅴ（６）</v>
      </c>
      <c r="DP49" s="42">
        <f t="shared" ref="DP49:EU49" si="69">BY12-AN$12</f>
        <v>2.8000000000000025E-2</v>
      </c>
      <c r="DQ49" s="42">
        <f t="shared" si="69"/>
        <v>2.7999999999999997E-2</v>
      </c>
      <c r="DR49" s="42">
        <f t="shared" si="69"/>
        <v>2.8000000000000025E-2</v>
      </c>
      <c r="DS49" s="42">
        <f t="shared" si="69"/>
        <v>2.8000000000000025E-2</v>
      </c>
      <c r="DT49" s="42" t="e">
        <f t="shared" si="69"/>
        <v>#VALUE!</v>
      </c>
      <c r="DU49" s="42">
        <f t="shared" si="69"/>
        <v>1.1999999999999997E-2</v>
      </c>
      <c r="DV49" s="42" t="e">
        <f t="shared" si="69"/>
        <v>#VALUE!</v>
      </c>
      <c r="DW49" s="42" t="e">
        <f t="shared" si="69"/>
        <v>#VALUE!</v>
      </c>
      <c r="DX49" s="42">
        <f t="shared" si="69"/>
        <v>2.3999999999999994E-2</v>
      </c>
      <c r="DY49" s="42">
        <f t="shared" si="69"/>
        <v>1.2999999999999998E-2</v>
      </c>
      <c r="DZ49" s="42">
        <f t="shared" si="69"/>
        <v>1.2999999999999998E-2</v>
      </c>
      <c r="EA49" s="42" t="e">
        <f t="shared" si="69"/>
        <v>#VALUE!</v>
      </c>
      <c r="EB49" s="42">
        <f t="shared" si="69"/>
        <v>8.9999999999999941E-3</v>
      </c>
      <c r="EC49" s="42">
        <f t="shared" si="69"/>
        <v>9.0000000000000011E-3</v>
      </c>
      <c r="ED49" s="42">
        <f t="shared" si="69"/>
        <v>9.0000000000000011E-3</v>
      </c>
      <c r="EE49" s="42" t="e">
        <f t="shared" si="69"/>
        <v>#VALUE!</v>
      </c>
      <c r="EF49" s="42">
        <f t="shared" si="69"/>
        <v>8.9999999999999941E-3</v>
      </c>
      <c r="EG49" s="42">
        <f t="shared" si="69"/>
        <v>1.6E-2</v>
      </c>
      <c r="EH49" s="42">
        <f t="shared" si="69"/>
        <v>1.6E-2</v>
      </c>
      <c r="EI49" s="42">
        <f t="shared" si="69"/>
        <v>1.6000000000000014E-2</v>
      </c>
      <c r="EJ49" s="42">
        <f t="shared" si="69"/>
        <v>1.7000000000000001E-2</v>
      </c>
      <c r="EK49" s="42">
        <f t="shared" si="69"/>
        <v>1.7000000000000001E-2</v>
      </c>
      <c r="EL49" s="42">
        <f t="shared" si="69"/>
        <v>1.7000000000000001E-2</v>
      </c>
      <c r="EM49" s="42" t="e">
        <f t="shared" si="69"/>
        <v>#VALUE!</v>
      </c>
      <c r="EN49" s="42" t="e">
        <f t="shared" si="69"/>
        <v>#VALUE!</v>
      </c>
      <c r="EO49" s="42">
        <f t="shared" si="69"/>
        <v>3.1E-2</v>
      </c>
      <c r="EP49" s="42">
        <f t="shared" si="69"/>
        <v>3.1E-2</v>
      </c>
      <c r="EQ49" s="42" t="e">
        <f t="shared" si="69"/>
        <v>#VALUE!</v>
      </c>
      <c r="ER49" s="42" t="e">
        <f t="shared" si="69"/>
        <v>#VALUE!</v>
      </c>
      <c r="ES49" s="42" t="e">
        <f t="shared" si="69"/>
        <v>#VALUE!</v>
      </c>
      <c r="ET49" s="42" t="e">
        <f t="shared" si="69"/>
        <v>#VALUE!</v>
      </c>
      <c r="EU49" s="42" t="e">
        <f t="shared" si="69"/>
        <v>#VALUE!</v>
      </c>
      <c r="EV49" s="42" t="e">
        <f>DE12-BT$12</f>
        <v>#VALUE!</v>
      </c>
      <c r="EY49" s="39" t="s">
        <v>2244</v>
      </c>
      <c r="EZ49" s="42">
        <f>DP49/BY12</f>
        <v>9.8939929328621987E-2</v>
      </c>
      <c r="FA49" s="42">
        <f t="shared" ref="FA49:FZ49" si="70">DQ49/BZ12</f>
        <v>0.1222707423580786</v>
      </c>
      <c r="FB49" s="42">
        <f t="shared" si="70"/>
        <v>9.8939929328621987E-2</v>
      </c>
      <c r="FC49" s="42">
        <f t="shared" si="70"/>
        <v>0.10852713178294583</v>
      </c>
      <c r="FD49" s="354" t="s">
        <v>375</v>
      </c>
      <c r="FE49" s="42">
        <f t="shared" si="70"/>
        <v>0.21052631578947364</v>
      </c>
      <c r="FF49" s="354" t="s">
        <v>375</v>
      </c>
      <c r="FG49" s="354" t="s">
        <v>375</v>
      </c>
      <c r="FH49" s="42">
        <f t="shared" si="70"/>
        <v>0.26666666666666661</v>
      </c>
      <c r="FI49" s="42">
        <f t="shared" si="70"/>
        <v>0.13265306122448978</v>
      </c>
      <c r="FJ49" s="42">
        <f t="shared" si="70"/>
        <v>0.13265306122448978</v>
      </c>
      <c r="FK49" s="354" t="s">
        <v>375</v>
      </c>
      <c r="FL49" s="42">
        <f t="shared" si="70"/>
        <v>0.12676056338028163</v>
      </c>
      <c r="FM49" s="42">
        <f t="shared" si="70"/>
        <v>0.13846153846153847</v>
      </c>
      <c r="FN49" s="42">
        <f t="shared" si="70"/>
        <v>0.140625</v>
      </c>
      <c r="FO49" s="354" t="s">
        <v>375</v>
      </c>
      <c r="FP49" s="42">
        <f t="shared" si="70"/>
        <v>0.12676056338028163</v>
      </c>
      <c r="FQ49" s="42">
        <f t="shared" si="70"/>
        <v>0.16842105263157894</v>
      </c>
      <c r="FR49" s="42">
        <f t="shared" si="70"/>
        <v>0.16842105263157894</v>
      </c>
      <c r="FS49" s="42">
        <f t="shared" si="70"/>
        <v>0.11267605633802825</v>
      </c>
      <c r="FT49" s="42">
        <f t="shared" si="70"/>
        <v>0.19767441860465118</v>
      </c>
      <c r="FU49" s="42">
        <f t="shared" si="70"/>
        <v>0.14285714285714288</v>
      </c>
      <c r="FV49" s="42">
        <f t="shared" si="70"/>
        <v>0.1931818181818182</v>
      </c>
      <c r="FW49" s="354" t="s">
        <v>375</v>
      </c>
      <c r="FX49" s="354" t="s">
        <v>375</v>
      </c>
      <c r="FY49" s="42">
        <f t="shared" si="70"/>
        <v>0.21830985915492959</v>
      </c>
      <c r="FZ49" s="42">
        <f t="shared" si="70"/>
        <v>0.2421875</v>
      </c>
      <c r="GA49" s="354" t="s">
        <v>375</v>
      </c>
      <c r="GB49" s="354" t="s">
        <v>375</v>
      </c>
      <c r="GC49" s="354" t="s">
        <v>375</v>
      </c>
      <c r="GD49" s="354" t="s">
        <v>375</v>
      </c>
      <c r="GE49" s="354" t="s">
        <v>375</v>
      </c>
      <c r="GF49" s="354" t="s">
        <v>375</v>
      </c>
    </row>
    <row r="50" spans="117:188">
      <c r="DM50" s="39">
        <v>11</v>
      </c>
      <c r="DN50" s="39">
        <v>1</v>
      </c>
      <c r="DO50" s="39" t="str">
        <f t="shared" si="1"/>
        <v>処遇加算Ⅱ特定加算なしベア加算から新加算Ⅰ</v>
      </c>
      <c r="DP50" s="42">
        <f t="shared" ref="DP50:EE53" si="71">BY3-AN$13</f>
        <v>0.17200000000000004</v>
      </c>
      <c r="DQ50" s="42">
        <f t="shared" si="71"/>
        <v>0.15200000000000002</v>
      </c>
      <c r="DR50" s="42">
        <f t="shared" si="71"/>
        <v>0.17200000000000004</v>
      </c>
      <c r="DS50" s="42">
        <f t="shared" si="71"/>
        <v>0.16200000000000003</v>
      </c>
      <c r="DT50" s="42">
        <f t="shared" si="71"/>
        <v>0.113</v>
      </c>
      <c r="DU50" s="42">
        <f t="shared" si="71"/>
        <v>3.7999999999999992E-2</v>
      </c>
      <c r="DV50" s="42">
        <f t="shared" si="71"/>
        <v>6.8000000000000005E-2</v>
      </c>
      <c r="DW50" s="42">
        <f t="shared" si="71"/>
        <v>6.8000000000000005E-2</v>
      </c>
      <c r="DX50" s="42">
        <f t="shared" si="71"/>
        <v>6.2000000000000013E-2</v>
      </c>
      <c r="DY50" s="42">
        <f t="shared" si="71"/>
        <v>7.1000000000000008E-2</v>
      </c>
      <c r="DZ50" s="42">
        <f t="shared" si="71"/>
        <v>7.1000000000000008E-2</v>
      </c>
      <c r="EA50" s="42">
        <f t="shared" si="71"/>
        <v>4.2999999999999997E-2</v>
      </c>
      <c r="EB50" s="42">
        <f t="shared" si="71"/>
        <v>4.2999999999999997E-2</v>
      </c>
      <c r="EC50" s="42">
        <f t="shared" si="71"/>
        <v>4.2000000000000003E-2</v>
      </c>
      <c r="ED50" s="42">
        <f t="shared" si="71"/>
        <v>0.04</v>
      </c>
      <c r="EE50" s="42">
        <f t="shared" si="71"/>
        <v>4.2999999999999997E-2</v>
      </c>
      <c r="EF50" s="42">
        <f t="shared" ref="EF50:EU53" si="72">CO3-BD$13</f>
        <v>4.2999999999999997E-2</v>
      </c>
      <c r="EG50" s="42">
        <f t="shared" si="72"/>
        <v>5.8000000000000024E-2</v>
      </c>
      <c r="EH50" s="42">
        <f t="shared" si="72"/>
        <v>5.8000000000000024E-2</v>
      </c>
      <c r="EI50" s="42">
        <f t="shared" si="72"/>
        <v>7.4999999999999956E-2</v>
      </c>
      <c r="EJ50" s="42">
        <f t="shared" si="72"/>
        <v>5.2000000000000005E-2</v>
      </c>
      <c r="EK50" s="42">
        <f t="shared" si="72"/>
        <v>6.3999999999999987E-2</v>
      </c>
      <c r="EL50" s="42">
        <f t="shared" si="72"/>
        <v>5.3000000000000005E-2</v>
      </c>
      <c r="EM50" s="42">
        <f t="shared" si="72"/>
        <v>0.05</v>
      </c>
      <c r="EN50" s="42">
        <f t="shared" si="72"/>
        <v>0.05</v>
      </c>
      <c r="EO50" s="42">
        <f t="shared" si="72"/>
        <v>0.10100000000000003</v>
      </c>
      <c r="EP50" s="42">
        <f t="shared" si="72"/>
        <v>9.5000000000000001E-2</v>
      </c>
      <c r="EQ50" s="42">
        <f t="shared" si="72"/>
        <v>4.5999999999999999E-2</v>
      </c>
      <c r="ER50" s="42">
        <f t="shared" si="72"/>
        <v>5.6999999999999995E-2</v>
      </c>
      <c r="ES50" s="42">
        <f t="shared" si="72"/>
        <v>5.6999999999999995E-2</v>
      </c>
      <c r="ET50" s="42">
        <f t="shared" si="72"/>
        <v>4.4999999999999998E-2</v>
      </c>
      <c r="EU50" s="42">
        <f t="shared" si="72"/>
        <v>4.4999999999999998E-2</v>
      </c>
      <c r="EV50" s="42">
        <f>DE3-BT$13</f>
        <v>4.3999999999999997E-2</v>
      </c>
      <c r="EY50" s="39" t="s">
        <v>2245</v>
      </c>
      <c r="EZ50" s="42">
        <f>DP50/BY3</f>
        <v>0.41247002398081539</v>
      </c>
      <c r="FA50" s="42">
        <f t="shared" ref="FA50:FP53" si="73">DQ50/BZ3</f>
        <v>0.44314868804664725</v>
      </c>
      <c r="FB50" s="42">
        <f t="shared" si="73"/>
        <v>0.41247002398081539</v>
      </c>
      <c r="FC50" s="42">
        <f t="shared" si="73"/>
        <v>0.42408376963350791</v>
      </c>
      <c r="FD50" s="42">
        <f t="shared" si="73"/>
        <v>0.50672645739910316</v>
      </c>
      <c r="FE50" s="42">
        <f t="shared" si="73"/>
        <v>0.46913580246913578</v>
      </c>
      <c r="FF50" s="42">
        <f t="shared" si="73"/>
        <v>0.42767295597484278</v>
      </c>
      <c r="FG50" s="42">
        <f t="shared" si="73"/>
        <v>0.42767295597484278</v>
      </c>
      <c r="FH50" s="42">
        <f t="shared" si="73"/>
        <v>0.4525547445255475</v>
      </c>
      <c r="FI50" s="42">
        <f t="shared" si="73"/>
        <v>0.51449275362318847</v>
      </c>
      <c r="FJ50" s="42">
        <f t="shared" si="73"/>
        <v>0.51449275362318847</v>
      </c>
      <c r="FK50" s="42">
        <f t="shared" si="73"/>
        <v>0.41747572815533979</v>
      </c>
      <c r="FL50" s="42">
        <f t="shared" si="73"/>
        <v>0.41747572815533979</v>
      </c>
      <c r="FM50" s="42">
        <f t="shared" si="73"/>
        <v>0.4375</v>
      </c>
      <c r="FN50" s="42">
        <f t="shared" si="73"/>
        <v>0.43010752688172044</v>
      </c>
      <c r="FO50" s="42">
        <f t="shared" si="73"/>
        <v>0.41747572815533979</v>
      </c>
      <c r="FP50" s="42">
        <f t="shared" si="73"/>
        <v>0.41747572815533979</v>
      </c>
      <c r="FQ50" s="42">
        <f t="shared" ref="FQ50:GF53" si="74">EG50/CP3</f>
        <v>0.39455782312925181</v>
      </c>
      <c r="FR50" s="42">
        <f t="shared" si="74"/>
        <v>0.39455782312925181</v>
      </c>
      <c r="FS50" s="42">
        <f t="shared" si="74"/>
        <v>0.35545023696682448</v>
      </c>
      <c r="FT50" s="42">
        <f t="shared" si="74"/>
        <v>0.39694656488549618</v>
      </c>
      <c r="FU50" s="42">
        <f t="shared" si="74"/>
        <v>0.36363636363636359</v>
      </c>
      <c r="FV50" s="42">
        <f t="shared" si="74"/>
        <v>0.39552238805970152</v>
      </c>
      <c r="FW50" s="42">
        <f t="shared" si="74"/>
        <v>0.38759689922480622</v>
      </c>
      <c r="FX50" s="42">
        <f t="shared" si="74"/>
        <v>0.38759689922480622</v>
      </c>
      <c r="FY50" s="42">
        <f t="shared" si="74"/>
        <v>0.47867298578199063</v>
      </c>
      <c r="FZ50" s="42">
        <f t="shared" si="74"/>
        <v>0.49738219895287961</v>
      </c>
      <c r="GA50" s="42">
        <f t="shared" si="74"/>
        <v>0.45544554455445541</v>
      </c>
      <c r="GB50" s="42">
        <f t="shared" si="74"/>
        <v>0.45599999999999996</v>
      </c>
      <c r="GC50" s="42">
        <f t="shared" si="74"/>
        <v>0.45599999999999996</v>
      </c>
      <c r="GD50" s="42">
        <f t="shared" si="74"/>
        <v>0.42056074766355139</v>
      </c>
      <c r="GE50" s="42">
        <f t="shared" si="74"/>
        <v>0.42857142857142855</v>
      </c>
      <c r="GF50" s="42">
        <f t="shared" si="74"/>
        <v>0.42307692307692307</v>
      </c>
    </row>
    <row r="51" spans="117:188">
      <c r="DM51" s="39">
        <v>11</v>
      </c>
      <c r="DN51" s="39">
        <v>2</v>
      </c>
      <c r="DO51" s="39" t="str">
        <f t="shared" si="1"/>
        <v>処遇加算Ⅱ特定加算なしベア加算から新加算Ⅱ</v>
      </c>
      <c r="DP51" s="42">
        <f t="shared" si="71"/>
        <v>0.15700000000000003</v>
      </c>
      <c r="DQ51" s="42">
        <f t="shared" si="71"/>
        <v>0.13700000000000001</v>
      </c>
      <c r="DR51" s="42">
        <f t="shared" si="71"/>
        <v>0.15700000000000003</v>
      </c>
      <c r="DS51" s="42">
        <f t="shared" si="71"/>
        <v>0.14700000000000002</v>
      </c>
      <c r="DT51" s="42" t="e">
        <f t="shared" si="71"/>
        <v>#VALUE!</v>
      </c>
      <c r="DU51" s="42">
        <f t="shared" si="71"/>
        <v>3.6999999999999991E-2</v>
      </c>
      <c r="DV51" s="42" t="e">
        <f t="shared" si="71"/>
        <v>#VALUE!</v>
      </c>
      <c r="DW51" s="42" t="e">
        <f t="shared" si="71"/>
        <v>#VALUE!</v>
      </c>
      <c r="DX51" s="42">
        <f t="shared" si="71"/>
        <v>6.0000000000000012E-2</v>
      </c>
      <c r="DY51" s="42">
        <f t="shared" si="71"/>
        <v>6.7000000000000004E-2</v>
      </c>
      <c r="DZ51" s="42">
        <f t="shared" si="71"/>
        <v>6.7000000000000004E-2</v>
      </c>
      <c r="EA51" s="42">
        <f t="shared" si="71"/>
        <v>4.0999999999999995E-2</v>
      </c>
      <c r="EB51" s="42">
        <f t="shared" si="71"/>
        <v>4.0999999999999995E-2</v>
      </c>
      <c r="EC51" s="42">
        <f t="shared" si="71"/>
        <v>0.04</v>
      </c>
      <c r="ED51" s="42">
        <f t="shared" si="71"/>
        <v>3.7999999999999999E-2</v>
      </c>
      <c r="EE51" s="42" t="e">
        <f t="shared" si="71"/>
        <v>#VALUE!</v>
      </c>
      <c r="EF51" s="42">
        <f t="shared" si="72"/>
        <v>4.0999999999999995E-2</v>
      </c>
      <c r="EG51" s="42">
        <f t="shared" si="72"/>
        <v>5.5000000000000021E-2</v>
      </c>
      <c r="EH51" s="42">
        <f t="shared" si="72"/>
        <v>5.5000000000000021E-2</v>
      </c>
      <c r="EI51" s="42">
        <f t="shared" si="72"/>
        <v>7.1999999999999953E-2</v>
      </c>
      <c r="EJ51" s="42">
        <f t="shared" si="72"/>
        <v>4.9000000000000002E-2</v>
      </c>
      <c r="EK51" s="42">
        <f t="shared" si="72"/>
        <v>6.0999999999999985E-2</v>
      </c>
      <c r="EL51" s="42">
        <f t="shared" si="72"/>
        <v>0.05</v>
      </c>
      <c r="EM51" s="42" t="e">
        <f t="shared" si="72"/>
        <v>#VALUE!</v>
      </c>
      <c r="EN51" s="42" t="e">
        <f t="shared" si="72"/>
        <v>#VALUE!</v>
      </c>
      <c r="EO51" s="42">
        <f t="shared" si="72"/>
        <v>9.7000000000000031E-2</v>
      </c>
      <c r="EP51" s="42">
        <f t="shared" si="72"/>
        <v>9.0999999999999998E-2</v>
      </c>
      <c r="EQ51" s="42" t="e">
        <f t="shared" si="72"/>
        <v>#VALUE!</v>
      </c>
      <c r="ER51" s="42" t="e">
        <f t="shared" si="72"/>
        <v>#VALUE!</v>
      </c>
      <c r="ES51" s="42" t="e">
        <f t="shared" si="72"/>
        <v>#VALUE!</v>
      </c>
      <c r="ET51" s="42" t="e">
        <f t="shared" si="72"/>
        <v>#VALUE!</v>
      </c>
      <c r="EU51" s="42" t="e">
        <f t="shared" si="72"/>
        <v>#VALUE!</v>
      </c>
      <c r="EV51" s="42" t="e">
        <f>DE4-BT$13</f>
        <v>#VALUE!</v>
      </c>
      <c r="EY51" s="39" t="s">
        <v>2246</v>
      </c>
      <c r="EZ51" s="42">
        <f>DP51/BY4</f>
        <v>0.39054726368159209</v>
      </c>
      <c r="FA51" s="42">
        <f t="shared" si="73"/>
        <v>0.41768292682926833</v>
      </c>
      <c r="FB51" s="42">
        <f t="shared" si="73"/>
        <v>0.39054726368159209</v>
      </c>
      <c r="FC51" s="42">
        <f t="shared" si="73"/>
        <v>0.40054495912806548</v>
      </c>
      <c r="FD51" s="354" t="s">
        <v>375</v>
      </c>
      <c r="FE51" s="42">
        <f t="shared" si="73"/>
        <v>0.46249999999999997</v>
      </c>
      <c r="FF51" s="354" t="s">
        <v>375</v>
      </c>
      <c r="FG51" s="354" t="s">
        <v>375</v>
      </c>
      <c r="FH51" s="42">
        <f t="shared" si="73"/>
        <v>0.44444444444444448</v>
      </c>
      <c r="FI51" s="42">
        <f t="shared" si="73"/>
        <v>0.5</v>
      </c>
      <c r="FJ51" s="42">
        <f t="shared" si="73"/>
        <v>0.5</v>
      </c>
      <c r="FK51" s="42">
        <f t="shared" si="73"/>
        <v>0.40594059405940591</v>
      </c>
      <c r="FL51" s="42">
        <f t="shared" si="73"/>
        <v>0.40594059405940591</v>
      </c>
      <c r="FM51" s="42">
        <f t="shared" si="73"/>
        <v>0.42553191489361702</v>
      </c>
      <c r="FN51" s="42">
        <f t="shared" si="73"/>
        <v>0.4175824175824176</v>
      </c>
      <c r="FO51" s="354" t="s">
        <v>375</v>
      </c>
      <c r="FP51" s="42">
        <f t="shared" si="73"/>
        <v>0.40594059405940591</v>
      </c>
      <c r="FQ51" s="42">
        <f t="shared" si="74"/>
        <v>0.38194444444444453</v>
      </c>
      <c r="FR51" s="42">
        <f t="shared" si="74"/>
        <v>0.38194444444444453</v>
      </c>
      <c r="FS51" s="42">
        <f t="shared" si="74"/>
        <v>0.34615384615384598</v>
      </c>
      <c r="FT51" s="42">
        <f t="shared" si="74"/>
        <v>0.3828125</v>
      </c>
      <c r="FU51" s="42">
        <f t="shared" si="74"/>
        <v>0.3526011560693641</v>
      </c>
      <c r="FV51" s="42">
        <f t="shared" si="74"/>
        <v>0.38167938931297712</v>
      </c>
      <c r="FW51" s="354" t="s">
        <v>375</v>
      </c>
      <c r="FX51" s="354" t="s">
        <v>375</v>
      </c>
      <c r="FY51" s="42">
        <f t="shared" si="74"/>
        <v>0.4685990338164252</v>
      </c>
      <c r="FZ51" s="42">
        <f t="shared" si="74"/>
        <v>0.48663101604278075</v>
      </c>
      <c r="GA51" s="354" t="s">
        <v>375</v>
      </c>
      <c r="GB51" s="354" t="s">
        <v>375</v>
      </c>
      <c r="GC51" s="354" t="s">
        <v>375</v>
      </c>
      <c r="GD51" s="354" t="s">
        <v>375</v>
      </c>
      <c r="GE51" s="354" t="s">
        <v>375</v>
      </c>
      <c r="GF51" s="354" t="s">
        <v>375</v>
      </c>
    </row>
    <row r="52" spans="117:188">
      <c r="DM52" s="39">
        <v>11</v>
      </c>
      <c r="DN52" s="39">
        <v>3</v>
      </c>
      <c r="DO52" s="39" t="str">
        <f t="shared" si="1"/>
        <v>処遇加算Ⅱ特定加算なしベア加算から新加算Ⅲ</v>
      </c>
      <c r="DP52" s="42">
        <f t="shared" si="71"/>
        <v>0.10200000000000004</v>
      </c>
      <c r="DQ52" s="42">
        <f t="shared" si="71"/>
        <v>8.2000000000000017E-2</v>
      </c>
      <c r="DR52" s="42">
        <f t="shared" si="71"/>
        <v>0.10200000000000004</v>
      </c>
      <c r="DS52" s="42">
        <f t="shared" si="71"/>
        <v>9.2000000000000026E-2</v>
      </c>
      <c r="DT52" s="42">
        <f t="shared" si="71"/>
        <v>5.2000000000000005E-2</v>
      </c>
      <c r="DU52" s="42">
        <f t="shared" si="71"/>
        <v>2.3999999999999994E-2</v>
      </c>
      <c r="DV52" s="42">
        <f t="shared" si="71"/>
        <v>4.6999999999999986E-2</v>
      </c>
      <c r="DW52" s="42">
        <f t="shared" si="71"/>
        <v>4.6999999999999986E-2</v>
      </c>
      <c r="DX52" s="42">
        <f t="shared" si="71"/>
        <v>4.0999999999999995E-2</v>
      </c>
      <c r="DY52" s="42">
        <f t="shared" si="71"/>
        <v>3.1E-2</v>
      </c>
      <c r="DZ52" s="42">
        <f t="shared" si="71"/>
        <v>3.1E-2</v>
      </c>
      <c r="EA52" s="42">
        <f t="shared" si="71"/>
        <v>2.5999999999999995E-2</v>
      </c>
      <c r="EB52" s="42">
        <f t="shared" si="71"/>
        <v>2.5999999999999995E-2</v>
      </c>
      <c r="EC52" s="42">
        <f t="shared" si="71"/>
        <v>2.5000000000000001E-2</v>
      </c>
      <c r="ED52" s="42">
        <f t="shared" si="71"/>
        <v>2.3E-2</v>
      </c>
      <c r="EE52" s="42">
        <f t="shared" si="71"/>
        <v>2.5999999999999995E-2</v>
      </c>
      <c r="EF52" s="42">
        <f t="shared" si="72"/>
        <v>2.5999999999999995E-2</v>
      </c>
      <c r="EG52" s="42">
        <f t="shared" si="72"/>
        <v>3.9000000000000007E-2</v>
      </c>
      <c r="EH52" s="42">
        <f t="shared" si="72"/>
        <v>3.9000000000000007E-2</v>
      </c>
      <c r="EI52" s="42">
        <f t="shared" si="72"/>
        <v>5.5999999999999994E-2</v>
      </c>
      <c r="EJ52" s="42">
        <f t="shared" si="72"/>
        <v>3.9000000000000007E-2</v>
      </c>
      <c r="EK52" s="42">
        <f t="shared" si="72"/>
        <v>5.0999999999999976E-2</v>
      </c>
      <c r="EL52" s="42">
        <f t="shared" si="72"/>
        <v>4.0000000000000008E-2</v>
      </c>
      <c r="EM52" s="42">
        <f t="shared" si="72"/>
        <v>3.9000000000000007E-2</v>
      </c>
      <c r="EN52" s="42">
        <f t="shared" si="72"/>
        <v>3.9000000000000007E-2</v>
      </c>
      <c r="EO52" s="42">
        <f t="shared" si="72"/>
        <v>5.8000000000000024E-2</v>
      </c>
      <c r="EP52" s="42">
        <f t="shared" si="72"/>
        <v>5.1999999999999991E-2</v>
      </c>
      <c r="EQ52" s="42">
        <f t="shared" si="72"/>
        <v>2.8999999999999998E-2</v>
      </c>
      <c r="ER52" s="42">
        <f t="shared" si="72"/>
        <v>3.1E-2</v>
      </c>
      <c r="ES52" s="42">
        <f t="shared" si="72"/>
        <v>3.1E-2</v>
      </c>
      <c r="ET52" s="42">
        <f t="shared" si="72"/>
        <v>2.6999999999999996E-2</v>
      </c>
      <c r="EU52" s="42">
        <f t="shared" si="72"/>
        <v>2.6999999999999996E-2</v>
      </c>
      <c r="EV52" s="42">
        <f>DE5-BT$13</f>
        <v>2.5999999999999995E-2</v>
      </c>
      <c r="EY52" s="39" t="s">
        <v>2247</v>
      </c>
      <c r="EZ52" s="42">
        <f>DP52/BY5</f>
        <v>0.29394812680115279</v>
      </c>
      <c r="FA52" s="42">
        <f t="shared" si="73"/>
        <v>0.30036630036630041</v>
      </c>
      <c r="FB52" s="42">
        <f t="shared" si="73"/>
        <v>0.29394812680115279</v>
      </c>
      <c r="FC52" s="42">
        <f t="shared" si="73"/>
        <v>0.29487179487179493</v>
      </c>
      <c r="FD52" s="42">
        <f t="shared" si="73"/>
        <v>0.32098765432098769</v>
      </c>
      <c r="FE52" s="42">
        <f t="shared" si="73"/>
        <v>0.35820895522388058</v>
      </c>
      <c r="FF52" s="42">
        <f t="shared" si="73"/>
        <v>0.34057971014492749</v>
      </c>
      <c r="FG52" s="42">
        <f t="shared" si="73"/>
        <v>0.34057971014492749</v>
      </c>
      <c r="FH52" s="42">
        <f t="shared" si="73"/>
        <v>0.35344827586206895</v>
      </c>
      <c r="FI52" s="42">
        <f t="shared" si="73"/>
        <v>0.31632653061224486</v>
      </c>
      <c r="FJ52" s="42">
        <f t="shared" si="73"/>
        <v>0.31632653061224486</v>
      </c>
      <c r="FK52" s="42">
        <f t="shared" si="73"/>
        <v>0.30232558139534882</v>
      </c>
      <c r="FL52" s="42">
        <f t="shared" si="73"/>
        <v>0.30232558139534882</v>
      </c>
      <c r="FM52" s="42">
        <f t="shared" si="73"/>
        <v>0.31645569620253167</v>
      </c>
      <c r="FN52" s="42">
        <f t="shared" si="73"/>
        <v>0.30263157894736842</v>
      </c>
      <c r="FO52" s="42">
        <f t="shared" si="73"/>
        <v>0.30232558139534882</v>
      </c>
      <c r="FP52" s="42">
        <f t="shared" si="73"/>
        <v>0.30232558139534882</v>
      </c>
      <c r="FQ52" s="42">
        <f t="shared" si="74"/>
        <v>0.30468750000000006</v>
      </c>
      <c r="FR52" s="42">
        <f t="shared" si="74"/>
        <v>0.30468750000000006</v>
      </c>
      <c r="FS52" s="42">
        <f t="shared" si="74"/>
        <v>0.29166666666666663</v>
      </c>
      <c r="FT52" s="42">
        <f t="shared" si="74"/>
        <v>0.33050847457627125</v>
      </c>
      <c r="FU52" s="42">
        <f t="shared" si="74"/>
        <v>0.312883435582822</v>
      </c>
      <c r="FV52" s="42">
        <f t="shared" si="74"/>
        <v>0.33057851239669422</v>
      </c>
      <c r="FW52" s="42">
        <f t="shared" si="74"/>
        <v>0.33050847457627125</v>
      </c>
      <c r="FX52" s="42">
        <f t="shared" si="74"/>
        <v>0.33050847457627125</v>
      </c>
      <c r="FY52" s="42">
        <f t="shared" si="74"/>
        <v>0.34523809523809534</v>
      </c>
      <c r="FZ52" s="42">
        <f t="shared" si="74"/>
        <v>0.35135135135135132</v>
      </c>
      <c r="GA52" s="42">
        <f t="shared" si="74"/>
        <v>0.34523809523809518</v>
      </c>
      <c r="GB52" s="42">
        <f t="shared" si="74"/>
        <v>0.31313131313131309</v>
      </c>
      <c r="GC52" s="42">
        <f t="shared" si="74"/>
        <v>0.31313131313131309</v>
      </c>
      <c r="GD52" s="42">
        <f t="shared" si="74"/>
        <v>0.3033707865168539</v>
      </c>
      <c r="GE52" s="42">
        <f t="shared" si="74"/>
        <v>0.31034482758620685</v>
      </c>
      <c r="GF52" s="42">
        <f t="shared" si="74"/>
        <v>0.30232558139534882</v>
      </c>
    </row>
    <row r="53" spans="117:188">
      <c r="DM53" s="39">
        <v>11</v>
      </c>
      <c r="DN53" s="39">
        <v>4</v>
      </c>
      <c r="DO53" s="39" t="str">
        <f t="shared" si="1"/>
        <v>処遇加算Ⅱ特定加算なしベア加算から新加算Ⅳ</v>
      </c>
      <c r="DP53" s="42">
        <f t="shared" si="71"/>
        <v>2.8000000000000025E-2</v>
      </c>
      <c r="DQ53" s="42">
        <f t="shared" si="71"/>
        <v>2.7999999999999997E-2</v>
      </c>
      <c r="DR53" s="42">
        <f t="shared" si="71"/>
        <v>2.8000000000000025E-2</v>
      </c>
      <c r="DS53" s="42">
        <f t="shared" si="71"/>
        <v>2.7999999999999997E-2</v>
      </c>
      <c r="DT53" s="42">
        <f t="shared" si="71"/>
        <v>2.8000000000000011E-2</v>
      </c>
      <c r="DU53" s="42">
        <f t="shared" si="71"/>
        <v>1.1999999999999997E-2</v>
      </c>
      <c r="DV53" s="42">
        <f t="shared" si="71"/>
        <v>2.3999999999999994E-2</v>
      </c>
      <c r="DW53" s="42">
        <f t="shared" si="71"/>
        <v>2.3999999999999994E-2</v>
      </c>
      <c r="DX53" s="42">
        <f t="shared" si="71"/>
        <v>2.4000000000000007E-2</v>
      </c>
      <c r="DY53" s="42">
        <f t="shared" si="71"/>
        <v>1.2999999999999998E-2</v>
      </c>
      <c r="DZ53" s="42">
        <f t="shared" si="71"/>
        <v>1.2999999999999998E-2</v>
      </c>
      <c r="EA53" s="42">
        <f t="shared" si="71"/>
        <v>8.9999999999999941E-3</v>
      </c>
      <c r="EB53" s="42">
        <f t="shared" si="71"/>
        <v>8.9999999999999941E-3</v>
      </c>
      <c r="EC53" s="42">
        <f t="shared" si="71"/>
        <v>9.0000000000000011E-3</v>
      </c>
      <c r="ED53" s="42">
        <f t="shared" si="71"/>
        <v>9.0000000000000011E-3</v>
      </c>
      <c r="EE53" s="42">
        <f t="shared" si="71"/>
        <v>8.9999999999999941E-3</v>
      </c>
      <c r="EF53" s="42">
        <f t="shared" si="72"/>
        <v>8.9999999999999941E-3</v>
      </c>
      <c r="EG53" s="42">
        <f t="shared" si="72"/>
        <v>1.6E-2</v>
      </c>
      <c r="EH53" s="42">
        <f t="shared" si="72"/>
        <v>1.6E-2</v>
      </c>
      <c r="EI53" s="42">
        <f t="shared" si="72"/>
        <v>1.6000000000000014E-2</v>
      </c>
      <c r="EJ53" s="42">
        <f t="shared" si="72"/>
        <v>1.7000000000000001E-2</v>
      </c>
      <c r="EK53" s="42">
        <f t="shared" si="72"/>
        <v>1.7000000000000001E-2</v>
      </c>
      <c r="EL53" s="42">
        <f t="shared" si="72"/>
        <v>1.7000000000000001E-2</v>
      </c>
      <c r="EM53" s="42">
        <f t="shared" si="72"/>
        <v>1.7000000000000001E-2</v>
      </c>
      <c r="EN53" s="42">
        <f t="shared" si="72"/>
        <v>1.7000000000000001E-2</v>
      </c>
      <c r="EO53" s="42">
        <f t="shared" si="72"/>
        <v>3.1E-2</v>
      </c>
      <c r="EP53" s="42">
        <f t="shared" si="72"/>
        <v>3.1E-2</v>
      </c>
      <c r="EQ53" s="42">
        <f t="shared" si="72"/>
        <v>1.1999999999999997E-2</v>
      </c>
      <c r="ER53" s="42">
        <f t="shared" si="72"/>
        <v>1.2999999999999998E-2</v>
      </c>
      <c r="ES53" s="42">
        <f t="shared" si="72"/>
        <v>1.2999999999999998E-2</v>
      </c>
      <c r="ET53" s="42">
        <f t="shared" si="72"/>
        <v>8.9999999999999941E-3</v>
      </c>
      <c r="EU53" s="42">
        <f t="shared" si="72"/>
        <v>8.9999999999999941E-3</v>
      </c>
      <c r="EV53" s="42">
        <f>DE6-BT$13</f>
        <v>8.9999999999999941E-3</v>
      </c>
      <c r="EY53" s="39" t="s">
        <v>2248</v>
      </c>
      <c r="EZ53" s="42">
        <f>DP53/BY6</f>
        <v>0.10256410256410264</v>
      </c>
      <c r="FA53" s="42">
        <f t="shared" si="73"/>
        <v>0.12785388127853881</v>
      </c>
      <c r="FB53" s="42">
        <f t="shared" si="73"/>
        <v>0.10256410256410264</v>
      </c>
      <c r="FC53" s="42">
        <f t="shared" si="73"/>
        <v>0.11290322580645161</v>
      </c>
      <c r="FD53" s="42">
        <f t="shared" si="73"/>
        <v>0.20289855072463775</v>
      </c>
      <c r="FE53" s="42">
        <f t="shared" si="73"/>
        <v>0.21818181818181814</v>
      </c>
      <c r="FF53" s="42">
        <f t="shared" si="73"/>
        <v>0.208695652173913</v>
      </c>
      <c r="FG53" s="42">
        <f t="shared" si="73"/>
        <v>0.208695652173913</v>
      </c>
      <c r="FH53" s="42">
        <f t="shared" si="73"/>
        <v>0.24242424242424249</v>
      </c>
      <c r="FI53" s="42">
        <f t="shared" si="73"/>
        <v>0.16249999999999998</v>
      </c>
      <c r="FJ53" s="42">
        <f t="shared" si="73"/>
        <v>0.16249999999999998</v>
      </c>
      <c r="FK53" s="42">
        <f t="shared" si="73"/>
        <v>0.13043478260869559</v>
      </c>
      <c r="FL53" s="42">
        <f t="shared" si="73"/>
        <v>0.13043478260869559</v>
      </c>
      <c r="FM53" s="42">
        <f t="shared" si="73"/>
        <v>0.14285714285714288</v>
      </c>
      <c r="FN53" s="42">
        <f t="shared" si="73"/>
        <v>0.14516129032258066</v>
      </c>
      <c r="FO53" s="42">
        <f t="shared" si="73"/>
        <v>0.13043478260869559</v>
      </c>
      <c r="FP53" s="42">
        <f t="shared" si="73"/>
        <v>0.13043478260869559</v>
      </c>
      <c r="FQ53" s="42">
        <f t="shared" si="74"/>
        <v>0.15238095238095239</v>
      </c>
      <c r="FR53" s="42">
        <f t="shared" si="74"/>
        <v>0.15238095238095239</v>
      </c>
      <c r="FS53" s="42">
        <f t="shared" si="74"/>
        <v>0.10526315789473692</v>
      </c>
      <c r="FT53" s="42">
        <f t="shared" si="74"/>
        <v>0.17708333333333334</v>
      </c>
      <c r="FU53" s="42">
        <f t="shared" si="74"/>
        <v>0.13178294573643412</v>
      </c>
      <c r="FV53" s="42">
        <f t="shared" si="74"/>
        <v>0.17346938775510204</v>
      </c>
      <c r="FW53" s="42">
        <f t="shared" si="74"/>
        <v>0.17708333333333334</v>
      </c>
      <c r="FX53" s="42">
        <f t="shared" si="74"/>
        <v>0.17708333333333334</v>
      </c>
      <c r="FY53" s="42">
        <f t="shared" si="74"/>
        <v>0.21985815602836881</v>
      </c>
      <c r="FZ53" s="42">
        <f t="shared" si="74"/>
        <v>0.24409448818897636</v>
      </c>
      <c r="GA53" s="42">
        <f t="shared" si="74"/>
        <v>0.17910447761194023</v>
      </c>
      <c r="GB53" s="42">
        <f t="shared" si="74"/>
        <v>0.16049382716049379</v>
      </c>
      <c r="GC53" s="42">
        <f t="shared" si="74"/>
        <v>0.16049382716049379</v>
      </c>
      <c r="GD53" s="42">
        <f t="shared" si="74"/>
        <v>0.12676056338028163</v>
      </c>
      <c r="GE53" s="42">
        <f t="shared" si="74"/>
        <v>0.13043478260869559</v>
      </c>
      <c r="GF53" s="42">
        <f t="shared" si="74"/>
        <v>0.13043478260869559</v>
      </c>
    </row>
    <row r="54" spans="117:188">
      <c r="DM54" s="39">
        <v>12</v>
      </c>
      <c r="DN54" s="39">
        <v>1</v>
      </c>
      <c r="DO54" s="39" t="str">
        <f t="shared" si="1"/>
        <v>処遇加算Ⅱ特定加算なしベア加算なしから新加算Ⅰ</v>
      </c>
      <c r="DP54" s="42">
        <f t="shared" ref="DP54:EE57" si="75">BY3-AN$14</f>
        <v>0.21700000000000003</v>
      </c>
      <c r="DQ54" s="42">
        <f t="shared" si="75"/>
        <v>0.19700000000000004</v>
      </c>
      <c r="DR54" s="42">
        <f t="shared" si="75"/>
        <v>0.21700000000000003</v>
      </c>
      <c r="DS54" s="42">
        <f t="shared" si="75"/>
        <v>0.20700000000000002</v>
      </c>
      <c r="DT54" s="42">
        <f t="shared" si="75"/>
        <v>0.158</v>
      </c>
      <c r="DU54" s="42">
        <f t="shared" si="75"/>
        <v>4.8999999999999988E-2</v>
      </c>
      <c r="DV54" s="42">
        <f t="shared" si="75"/>
        <v>9.6000000000000002E-2</v>
      </c>
      <c r="DW54" s="42">
        <f t="shared" si="75"/>
        <v>9.6000000000000002E-2</v>
      </c>
      <c r="DX54" s="42">
        <f t="shared" si="75"/>
        <v>9.0000000000000011E-2</v>
      </c>
      <c r="DY54" s="42">
        <f t="shared" si="75"/>
        <v>8.900000000000001E-2</v>
      </c>
      <c r="DZ54" s="42">
        <f t="shared" si="75"/>
        <v>8.900000000000001E-2</v>
      </c>
      <c r="EA54" s="42">
        <f t="shared" si="75"/>
        <v>5.5999999999999994E-2</v>
      </c>
      <c r="EB54" s="42">
        <f t="shared" si="75"/>
        <v>5.5999999999999994E-2</v>
      </c>
      <c r="EC54" s="42">
        <f t="shared" si="75"/>
        <v>5.5E-2</v>
      </c>
      <c r="ED54" s="42">
        <f t="shared" si="75"/>
        <v>5.2999999999999999E-2</v>
      </c>
      <c r="EE54" s="42">
        <f t="shared" si="75"/>
        <v>5.5999999999999994E-2</v>
      </c>
      <c r="EF54" s="42">
        <f t="shared" ref="EF54:EU57" si="76">CO3-BD$14</f>
        <v>5.5999999999999994E-2</v>
      </c>
      <c r="EG54" s="42">
        <f t="shared" si="76"/>
        <v>8.4000000000000019E-2</v>
      </c>
      <c r="EH54" s="42">
        <f t="shared" si="76"/>
        <v>8.4000000000000019E-2</v>
      </c>
      <c r="EI54" s="42">
        <f t="shared" si="76"/>
        <v>0.10099999999999996</v>
      </c>
      <c r="EJ54" s="42">
        <f t="shared" si="76"/>
        <v>7.2000000000000008E-2</v>
      </c>
      <c r="EK54" s="42">
        <f t="shared" si="76"/>
        <v>8.3999999999999991E-2</v>
      </c>
      <c r="EL54" s="42">
        <f t="shared" si="76"/>
        <v>7.3000000000000009E-2</v>
      </c>
      <c r="EM54" s="42">
        <f t="shared" si="76"/>
        <v>7.0000000000000007E-2</v>
      </c>
      <c r="EN54" s="42">
        <f t="shared" si="76"/>
        <v>7.0000000000000007E-2</v>
      </c>
      <c r="EO54" s="42">
        <f t="shared" si="76"/>
        <v>0.13900000000000001</v>
      </c>
      <c r="EP54" s="42">
        <f t="shared" si="76"/>
        <v>0.13300000000000001</v>
      </c>
      <c r="EQ54" s="42">
        <f t="shared" si="76"/>
        <v>5.7000000000000002E-2</v>
      </c>
      <c r="ER54" s="42">
        <f t="shared" si="76"/>
        <v>7.4999999999999997E-2</v>
      </c>
      <c r="ES54" s="42">
        <f t="shared" si="76"/>
        <v>7.4999999999999997E-2</v>
      </c>
      <c r="ET54" s="42">
        <f t="shared" si="76"/>
        <v>5.7999999999999996E-2</v>
      </c>
      <c r="EU54" s="42">
        <f t="shared" si="76"/>
        <v>5.7999999999999996E-2</v>
      </c>
      <c r="EV54" s="42">
        <f>DE3-BT$14</f>
        <v>5.6999999999999995E-2</v>
      </c>
      <c r="EY54" s="39" t="s">
        <v>2249</v>
      </c>
      <c r="EZ54" s="42">
        <f>DP54/BY3</f>
        <v>0.52038369304556353</v>
      </c>
      <c r="FA54" s="42">
        <f t="shared" ref="FA54:FP57" si="77">DQ54/BZ3</f>
        <v>0.57434402332361523</v>
      </c>
      <c r="FB54" s="42">
        <f t="shared" si="77"/>
        <v>0.52038369304556353</v>
      </c>
      <c r="FC54" s="42">
        <f t="shared" si="77"/>
        <v>0.54188481675392675</v>
      </c>
      <c r="FD54" s="42">
        <f t="shared" si="77"/>
        <v>0.70852017937219736</v>
      </c>
      <c r="FE54" s="42">
        <f t="shared" si="77"/>
        <v>0.60493827160493818</v>
      </c>
      <c r="FF54" s="42">
        <f t="shared" si="77"/>
        <v>0.60377358490566035</v>
      </c>
      <c r="FG54" s="42">
        <f t="shared" si="77"/>
        <v>0.60377358490566035</v>
      </c>
      <c r="FH54" s="42">
        <f t="shared" si="77"/>
        <v>0.65693430656934304</v>
      </c>
      <c r="FI54" s="42">
        <f t="shared" si="77"/>
        <v>0.64492753623188404</v>
      </c>
      <c r="FJ54" s="42">
        <f t="shared" si="77"/>
        <v>0.64492753623188404</v>
      </c>
      <c r="FK54" s="42">
        <f t="shared" si="77"/>
        <v>0.5436893203883495</v>
      </c>
      <c r="FL54" s="42">
        <f t="shared" si="77"/>
        <v>0.5436893203883495</v>
      </c>
      <c r="FM54" s="42">
        <f t="shared" si="77"/>
        <v>0.57291666666666663</v>
      </c>
      <c r="FN54" s="42">
        <f t="shared" si="77"/>
        <v>0.56989247311827951</v>
      </c>
      <c r="FO54" s="42">
        <f t="shared" si="77"/>
        <v>0.5436893203883495</v>
      </c>
      <c r="FP54" s="42">
        <f t="shared" si="77"/>
        <v>0.5436893203883495</v>
      </c>
      <c r="FQ54" s="42">
        <f t="shared" ref="FQ54:GF57" si="78">EG54/CP3</f>
        <v>0.57142857142857151</v>
      </c>
      <c r="FR54" s="42">
        <f t="shared" si="78"/>
        <v>0.57142857142857151</v>
      </c>
      <c r="FS54" s="42">
        <f t="shared" si="78"/>
        <v>0.47867298578199041</v>
      </c>
      <c r="FT54" s="42">
        <f t="shared" si="78"/>
        <v>0.54961832061068705</v>
      </c>
      <c r="FU54" s="42">
        <f t="shared" si="78"/>
        <v>0.47727272727272724</v>
      </c>
      <c r="FV54" s="42">
        <f t="shared" si="78"/>
        <v>0.54477611940298509</v>
      </c>
      <c r="FW54" s="42">
        <f t="shared" si="78"/>
        <v>0.54263565891472876</v>
      </c>
      <c r="FX54" s="42">
        <f t="shared" si="78"/>
        <v>0.54263565891472876</v>
      </c>
      <c r="FY54" s="42">
        <f t="shared" si="78"/>
        <v>0.65876777251184837</v>
      </c>
      <c r="FZ54" s="42">
        <f t="shared" si="78"/>
        <v>0.69633507853403143</v>
      </c>
      <c r="GA54" s="42">
        <f t="shared" si="78"/>
        <v>0.5643564356435643</v>
      </c>
      <c r="GB54" s="42">
        <f t="shared" si="78"/>
        <v>0.6</v>
      </c>
      <c r="GC54" s="42">
        <f t="shared" si="78"/>
        <v>0.6</v>
      </c>
      <c r="GD54" s="42">
        <f t="shared" si="78"/>
        <v>0.54205607476635509</v>
      </c>
      <c r="GE54" s="42">
        <f t="shared" si="78"/>
        <v>0.55238095238095242</v>
      </c>
      <c r="GF54" s="42">
        <f t="shared" si="78"/>
        <v>0.54807692307692302</v>
      </c>
    </row>
    <row r="55" spans="117:188">
      <c r="DM55" s="39">
        <v>12</v>
      </c>
      <c r="DN55" s="39">
        <v>2</v>
      </c>
      <c r="DO55" s="39" t="str">
        <f t="shared" si="1"/>
        <v>処遇加算Ⅱ特定加算なしベア加算なしから新加算Ⅱ</v>
      </c>
      <c r="DP55" s="42">
        <f t="shared" si="75"/>
        <v>0.20200000000000001</v>
      </c>
      <c r="DQ55" s="42">
        <f t="shared" si="75"/>
        <v>0.18200000000000002</v>
      </c>
      <c r="DR55" s="42">
        <f t="shared" si="75"/>
        <v>0.20200000000000001</v>
      </c>
      <c r="DS55" s="42">
        <f t="shared" si="75"/>
        <v>0.192</v>
      </c>
      <c r="DT55" s="42" t="e">
        <f t="shared" si="75"/>
        <v>#VALUE!</v>
      </c>
      <c r="DU55" s="42">
        <f t="shared" si="75"/>
        <v>4.7999999999999987E-2</v>
      </c>
      <c r="DV55" s="42" t="e">
        <f t="shared" si="75"/>
        <v>#VALUE!</v>
      </c>
      <c r="DW55" s="42" t="e">
        <f t="shared" si="75"/>
        <v>#VALUE!</v>
      </c>
      <c r="DX55" s="42">
        <f t="shared" si="75"/>
        <v>8.8000000000000009E-2</v>
      </c>
      <c r="DY55" s="42">
        <f t="shared" si="75"/>
        <v>8.5000000000000006E-2</v>
      </c>
      <c r="DZ55" s="42">
        <f t="shared" si="75"/>
        <v>8.5000000000000006E-2</v>
      </c>
      <c r="EA55" s="42">
        <f t="shared" si="75"/>
        <v>5.3999999999999992E-2</v>
      </c>
      <c r="EB55" s="42">
        <f t="shared" si="75"/>
        <v>5.3999999999999992E-2</v>
      </c>
      <c r="EC55" s="42">
        <f t="shared" si="75"/>
        <v>5.2999999999999999E-2</v>
      </c>
      <c r="ED55" s="42">
        <f t="shared" si="75"/>
        <v>5.0999999999999997E-2</v>
      </c>
      <c r="EE55" s="42" t="e">
        <f t="shared" si="75"/>
        <v>#VALUE!</v>
      </c>
      <c r="EF55" s="42">
        <f t="shared" si="76"/>
        <v>5.3999999999999992E-2</v>
      </c>
      <c r="EG55" s="42">
        <f t="shared" si="76"/>
        <v>8.1000000000000016E-2</v>
      </c>
      <c r="EH55" s="42">
        <f t="shared" si="76"/>
        <v>8.1000000000000016E-2</v>
      </c>
      <c r="EI55" s="42">
        <f t="shared" si="76"/>
        <v>9.7999999999999962E-2</v>
      </c>
      <c r="EJ55" s="42">
        <f t="shared" si="76"/>
        <v>6.9000000000000006E-2</v>
      </c>
      <c r="EK55" s="42">
        <f t="shared" si="76"/>
        <v>8.0999999999999989E-2</v>
      </c>
      <c r="EL55" s="42">
        <f t="shared" si="76"/>
        <v>7.0000000000000007E-2</v>
      </c>
      <c r="EM55" s="42" t="e">
        <f t="shared" si="76"/>
        <v>#VALUE!</v>
      </c>
      <c r="EN55" s="42" t="e">
        <f t="shared" si="76"/>
        <v>#VALUE!</v>
      </c>
      <c r="EO55" s="42">
        <f t="shared" si="76"/>
        <v>0.13500000000000001</v>
      </c>
      <c r="EP55" s="42">
        <f t="shared" si="76"/>
        <v>0.129</v>
      </c>
      <c r="EQ55" s="42" t="e">
        <f t="shared" si="76"/>
        <v>#VALUE!</v>
      </c>
      <c r="ER55" s="42" t="e">
        <f t="shared" si="76"/>
        <v>#VALUE!</v>
      </c>
      <c r="ES55" s="42" t="e">
        <f t="shared" si="76"/>
        <v>#VALUE!</v>
      </c>
      <c r="ET55" s="42" t="e">
        <f t="shared" si="76"/>
        <v>#VALUE!</v>
      </c>
      <c r="EU55" s="42" t="e">
        <f t="shared" si="76"/>
        <v>#VALUE!</v>
      </c>
      <c r="EV55" s="42" t="e">
        <f>DE4-BT$14</f>
        <v>#VALUE!</v>
      </c>
      <c r="EY55" s="39" t="s">
        <v>2250</v>
      </c>
      <c r="EZ55" s="42">
        <f>DP55/BY4</f>
        <v>0.50248756218905477</v>
      </c>
      <c r="FA55" s="42">
        <f t="shared" si="77"/>
        <v>0.55487804878048785</v>
      </c>
      <c r="FB55" s="42">
        <f t="shared" si="77"/>
        <v>0.50248756218905477</v>
      </c>
      <c r="FC55" s="42">
        <f t="shared" si="77"/>
        <v>0.52316076294277936</v>
      </c>
      <c r="FD55" s="354" t="s">
        <v>375</v>
      </c>
      <c r="FE55" s="42">
        <f t="shared" si="77"/>
        <v>0.6</v>
      </c>
      <c r="FF55" s="354" t="s">
        <v>375</v>
      </c>
      <c r="FG55" s="354" t="s">
        <v>375</v>
      </c>
      <c r="FH55" s="42">
        <f t="shared" si="77"/>
        <v>0.6518518518518519</v>
      </c>
      <c r="FI55" s="42">
        <f t="shared" si="77"/>
        <v>0.63432835820895528</v>
      </c>
      <c r="FJ55" s="42">
        <f t="shared" si="77"/>
        <v>0.63432835820895528</v>
      </c>
      <c r="FK55" s="42">
        <f t="shared" si="77"/>
        <v>0.53465346534653457</v>
      </c>
      <c r="FL55" s="42">
        <f t="shared" si="77"/>
        <v>0.53465346534653457</v>
      </c>
      <c r="FM55" s="42">
        <f t="shared" si="77"/>
        <v>0.56382978723404253</v>
      </c>
      <c r="FN55" s="42">
        <f t="shared" si="77"/>
        <v>0.56043956043956045</v>
      </c>
      <c r="FO55" s="354" t="s">
        <v>375</v>
      </c>
      <c r="FP55" s="42">
        <f t="shared" si="77"/>
        <v>0.53465346534653457</v>
      </c>
      <c r="FQ55" s="42">
        <f t="shared" si="78"/>
        <v>0.5625</v>
      </c>
      <c r="FR55" s="42">
        <f t="shared" si="78"/>
        <v>0.5625</v>
      </c>
      <c r="FS55" s="42">
        <f t="shared" si="78"/>
        <v>0.47115384615384603</v>
      </c>
      <c r="FT55" s="42">
        <f t="shared" si="78"/>
        <v>0.5390625</v>
      </c>
      <c r="FU55" s="42">
        <f t="shared" si="78"/>
        <v>0.46820809248554912</v>
      </c>
      <c r="FV55" s="42">
        <f t="shared" si="78"/>
        <v>0.53435114503816794</v>
      </c>
      <c r="FW55" s="354" t="s">
        <v>375</v>
      </c>
      <c r="FX55" s="354" t="s">
        <v>375</v>
      </c>
      <c r="FY55" s="42">
        <f t="shared" si="78"/>
        <v>0.65217391304347827</v>
      </c>
      <c r="FZ55" s="42">
        <f t="shared" si="78"/>
        <v>0.68983957219251335</v>
      </c>
      <c r="GA55" s="354" t="s">
        <v>375</v>
      </c>
      <c r="GB55" s="354" t="s">
        <v>375</v>
      </c>
      <c r="GC55" s="354" t="s">
        <v>375</v>
      </c>
      <c r="GD55" s="354" t="s">
        <v>375</v>
      </c>
      <c r="GE55" s="354" t="s">
        <v>375</v>
      </c>
      <c r="GF55" s="354" t="s">
        <v>375</v>
      </c>
    </row>
    <row r="56" spans="117:188">
      <c r="DM56" s="39">
        <v>12</v>
      </c>
      <c r="DN56" s="39">
        <v>3</v>
      </c>
      <c r="DO56" s="39" t="str">
        <f t="shared" si="1"/>
        <v>処遇加算Ⅱ特定加算なしベア加算なしから新加算Ⅲ</v>
      </c>
      <c r="DP56" s="42">
        <f t="shared" si="75"/>
        <v>0.14700000000000002</v>
      </c>
      <c r="DQ56" s="42">
        <f t="shared" si="75"/>
        <v>0.12700000000000003</v>
      </c>
      <c r="DR56" s="42">
        <f t="shared" si="75"/>
        <v>0.14700000000000002</v>
      </c>
      <c r="DS56" s="42">
        <f t="shared" si="75"/>
        <v>0.13700000000000001</v>
      </c>
      <c r="DT56" s="42">
        <f t="shared" si="75"/>
        <v>9.7000000000000003E-2</v>
      </c>
      <c r="DU56" s="42">
        <f t="shared" si="75"/>
        <v>3.4999999999999989E-2</v>
      </c>
      <c r="DV56" s="42">
        <f t="shared" si="75"/>
        <v>7.4999999999999983E-2</v>
      </c>
      <c r="DW56" s="42">
        <f t="shared" si="75"/>
        <v>7.4999999999999983E-2</v>
      </c>
      <c r="DX56" s="42">
        <f t="shared" si="75"/>
        <v>6.8999999999999992E-2</v>
      </c>
      <c r="DY56" s="42">
        <f t="shared" si="75"/>
        <v>4.9000000000000002E-2</v>
      </c>
      <c r="DZ56" s="42">
        <f t="shared" si="75"/>
        <v>4.9000000000000002E-2</v>
      </c>
      <c r="EA56" s="42">
        <f t="shared" si="75"/>
        <v>3.8999999999999993E-2</v>
      </c>
      <c r="EB56" s="42">
        <f t="shared" si="75"/>
        <v>3.8999999999999993E-2</v>
      </c>
      <c r="EC56" s="42">
        <f t="shared" si="75"/>
        <v>3.7999999999999999E-2</v>
      </c>
      <c r="ED56" s="42">
        <f t="shared" si="75"/>
        <v>3.5999999999999997E-2</v>
      </c>
      <c r="EE56" s="42">
        <f t="shared" si="75"/>
        <v>3.8999999999999993E-2</v>
      </c>
      <c r="EF56" s="42">
        <f t="shared" si="76"/>
        <v>3.8999999999999993E-2</v>
      </c>
      <c r="EG56" s="42">
        <f t="shared" si="76"/>
        <v>6.5000000000000002E-2</v>
      </c>
      <c r="EH56" s="42">
        <f t="shared" si="76"/>
        <v>6.5000000000000002E-2</v>
      </c>
      <c r="EI56" s="42">
        <f t="shared" si="76"/>
        <v>8.2000000000000003E-2</v>
      </c>
      <c r="EJ56" s="42">
        <f t="shared" si="76"/>
        <v>5.9000000000000011E-2</v>
      </c>
      <c r="EK56" s="42">
        <f t="shared" si="76"/>
        <v>7.099999999999998E-2</v>
      </c>
      <c r="EL56" s="42">
        <f t="shared" si="76"/>
        <v>6.0000000000000012E-2</v>
      </c>
      <c r="EM56" s="42">
        <f t="shared" si="76"/>
        <v>5.9000000000000011E-2</v>
      </c>
      <c r="EN56" s="42">
        <f t="shared" si="76"/>
        <v>5.9000000000000011E-2</v>
      </c>
      <c r="EO56" s="42">
        <f t="shared" si="76"/>
        <v>9.6000000000000016E-2</v>
      </c>
      <c r="EP56" s="42">
        <f t="shared" si="76"/>
        <v>0.09</v>
      </c>
      <c r="EQ56" s="42">
        <f t="shared" si="76"/>
        <v>0.04</v>
      </c>
      <c r="ER56" s="42">
        <f t="shared" si="76"/>
        <v>4.9000000000000002E-2</v>
      </c>
      <c r="ES56" s="42">
        <f t="shared" si="76"/>
        <v>4.9000000000000002E-2</v>
      </c>
      <c r="ET56" s="42">
        <f t="shared" si="76"/>
        <v>3.9999999999999994E-2</v>
      </c>
      <c r="EU56" s="42">
        <f t="shared" si="76"/>
        <v>3.9999999999999994E-2</v>
      </c>
      <c r="EV56" s="42">
        <f>DE5-BT$14</f>
        <v>3.8999999999999993E-2</v>
      </c>
      <c r="EY56" s="39" t="s">
        <v>2251</v>
      </c>
      <c r="EZ56" s="42">
        <f>DP56/BY5</f>
        <v>0.42363112391930835</v>
      </c>
      <c r="FA56" s="42">
        <f t="shared" si="77"/>
        <v>0.46520146520146527</v>
      </c>
      <c r="FB56" s="42">
        <f t="shared" si="77"/>
        <v>0.42363112391930835</v>
      </c>
      <c r="FC56" s="42">
        <f t="shared" si="77"/>
        <v>0.43910256410256415</v>
      </c>
      <c r="FD56" s="42">
        <f t="shared" si="77"/>
        <v>0.59876543209876543</v>
      </c>
      <c r="FE56" s="42">
        <f t="shared" si="77"/>
        <v>0.52238805970149249</v>
      </c>
      <c r="FF56" s="42">
        <f t="shared" si="77"/>
        <v>0.54347826086956519</v>
      </c>
      <c r="FG56" s="42">
        <f t="shared" si="77"/>
        <v>0.54347826086956519</v>
      </c>
      <c r="FH56" s="42">
        <f t="shared" si="77"/>
        <v>0.59482758620689657</v>
      </c>
      <c r="FI56" s="42">
        <f t="shared" si="77"/>
        <v>0.5</v>
      </c>
      <c r="FJ56" s="42">
        <f t="shared" si="77"/>
        <v>0.5</v>
      </c>
      <c r="FK56" s="42">
        <f t="shared" si="77"/>
        <v>0.45348837209302323</v>
      </c>
      <c r="FL56" s="42">
        <f t="shared" si="77"/>
        <v>0.45348837209302323</v>
      </c>
      <c r="FM56" s="42">
        <f t="shared" si="77"/>
        <v>0.48101265822784811</v>
      </c>
      <c r="FN56" s="42">
        <f t="shared" si="77"/>
        <v>0.47368421052631576</v>
      </c>
      <c r="FO56" s="42">
        <f t="shared" si="77"/>
        <v>0.45348837209302323</v>
      </c>
      <c r="FP56" s="42">
        <f t="shared" si="77"/>
        <v>0.45348837209302323</v>
      </c>
      <c r="FQ56" s="42">
        <f t="shared" si="78"/>
        <v>0.5078125</v>
      </c>
      <c r="FR56" s="42">
        <f t="shared" si="78"/>
        <v>0.5078125</v>
      </c>
      <c r="FS56" s="42">
        <f t="shared" si="78"/>
        <v>0.42708333333333331</v>
      </c>
      <c r="FT56" s="42">
        <f t="shared" si="78"/>
        <v>0.50000000000000011</v>
      </c>
      <c r="FU56" s="42">
        <f t="shared" si="78"/>
        <v>0.4355828220858895</v>
      </c>
      <c r="FV56" s="42">
        <f t="shared" si="78"/>
        <v>0.49586776859504139</v>
      </c>
      <c r="FW56" s="42">
        <f t="shared" si="78"/>
        <v>0.50000000000000011</v>
      </c>
      <c r="FX56" s="42">
        <f t="shared" si="78"/>
        <v>0.50000000000000011</v>
      </c>
      <c r="FY56" s="42">
        <f t="shared" si="78"/>
        <v>0.57142857142857151</v>
      </c>
      <c r="FZ56" s="42">
        <f t="shared" si="78"/>
        <v>0.60810810810810811</v>
      </c>
      <c r="GA56" s="42">
        <f t="shared" si="78"/>
        <v>0.47619047619047616</v>
      </c>
      <c r="GB56" s="42">
        <f t="shared" si="78"/>
        <v>0.49494949494949497</v>
      </c>
      <c r="GC56" s="42">
        <f t="shared" si="78"/>
        <v>0.49494949494949497</v>
      </c>
      <c r="GD56" s="42">
        <f t="shared" si="78"/>
        <v>0.44943820224719094</v>
      </c>
      <c r="GE56" s="42">
        <f t="shared" si="78"/>
        <v>0.45977011494252867</v>
      </c>
      <c r="GF56" s="42">
        <f t="shared" si="78"/>
        <v>0.45348837209302323</v>
      </c>
    </row>
    <row r="57" spans="117:188">
      <c r="DM57" s="39">
        <v>12</v>
      </c>
      <c r="DN57" s="39">
        <v>4</v>
      </c>
      <c r="DO57" s="39" t="str">
        <f t="shared" si="1"/>
        <v>処遇加算Ⅱ特定加算なしベア加算なしから新加算Ⅳ</v>
      </c>
      <c r="DP57" s="42">
        <f t="shared" si="75"/>
        <v>7.3000000000000009E-2</v>
      </c>
      <c r="DQ57" s="42">
        <f t="shared" si="75"/>
        <v>7.3000000000000009E-2</v>
      </c>
      <c r="DR57" s="42">
        <f t="shared" si="75"/>
        <v>7.3000000000000009E-2</v>
      </c>
      <c r="DS57" s="42">
        <f t="shared" si="75"/>
        <v>7.2999999999999982E-2</v>
      </c>
      <c r="DT57" s="42">
        <f t="shared" si="75"/>
        <v>7.3000000000000009E-2</v>
      </c>
      <c r="DU57" s="42">
        <f t="shared" si="75"/>
        <v>2.2999999999999993E-2</v>
      </c>
      <c r="DV57" s="42">
        <f t="shared" si="75"/>
        <v>5.1999999999999991E-2</v>
      </c>
      <c r="DW57" s="42">
        <f t="shared" si="75"/>
        <v>5.1999999999999991E-2</v>
      </c>
      <c r="DX57" s="42">
        <f t="shared" si="75"/>
        <v>5.2000000000000005E-2</v>
      </c>
      <c r="DY57" s="42">
        <f t="shared" si="75"/>
        <v>3.1E-2</v>
      </c>
      <c r="DZ57" s="42">
        <f t="shared" si="75"/>
        <v>3.1E-2</v>
      </c>
      <c r="EA57" s="42">
        <f t="shared" si="75"/>
        <v>2.1999999999999992E-2</v>
      </c>
      <c r="EB57" s="42">
        <f t="shared" si="75"/>
        <v>2.1999999999999992E-2</v>
      </c>
      <c r="EC57" s="42">
        <f t="shared" si="75"/>
        <v>2.1999999999999999E-2</v>
      </c>
      <c r="ED57" s="42">
        <f t="shared" si="75"/>
        <v>2.1999999999999999E-2</v>
      </c>
      <c r="EE57" s="42">
        <f t="shared" si="75"/>
        <v>2.1999999999999992E-2</v>
      </c>
      <c r="EF57" s="42">
        <f t="shared" si="76"/>
        <v>2.1999999999999992E-2</v>
      </c>
      <c r="EG57" s="42">
        <f t="shared" si="76"/>
        <v>4.1999999999999996E-2</v>
      </c>
      <c r="EH57" s="42">
        <f t="shared" si="76"/>
        <v>4.1999999999999996E-2</v>
      </c>
      <c r="EI57" s="42">
        <f t="shared" si="76"/>
        <v>4.2000000000000023E-2</v>
      </c>
      <c r="EJ57" s="42">
        <f t="shared" si="76"/>
        <v>3.7000000000000005E-2</v>
      </c>
      <c r="EK57" s="42">
        <f t="shared" si="76"/>
        <v>3.7000000000000005E-2</v>
      </c>
      <c r="EL57" s="42">
        <f t="shared" si="76"/>
        <v>3.7000000000000005E-2</v>
      </c>
      <c r="EM57" s="42">
        <f t="shared" si="76"/>
        <v>3.7000000000000005E-2</v>
      </c>
      <c r="EN57" s="42">
        <f t="shared" si="76"/>
        <v>3.7000000000000005E-2</v>
      </c>
      <c r="EO57" s="42">
        <f t="shared" si="76"/>
        <v>6.8999999999999992E-2</v>
      </c>
      <c r="EP57" s="42">
        <f t="shared" si="76"/>
        <v>6.9000000000000006E-2</v>
      </c>
      <c r="EQ57" s="42">
        <f t="shared" si="76"/>
        <v>2.3E-2</v>
      </c>
      <c r="ER57" s="42">
        <f t="shared" si="76"/>
        <v>3.1E-2</v>
      </c>
      <c r="ES57" s="42">
        <f t="shared" si="76"/>
        <v>3.1E-2</v>
      </c>
      <c r="ET57" s="42">
        <f t="shared" si="76"/>
        <v>2.1999999999999992E-2</v>
      </c>
      <c r="EU57" s="42">
        <f t="shared" si="76"/>
        <v>2.1999999999999992E-2</v>
      </c>
      <c r="EV57" s="42">
        <f>DE6-BT$14</f>
        <v>2.1999999999999992E-2</v>
      </c>
      <c r="EY57" s="39" t="s">
        <v>2252</v>
      </c>
      <c r="EZ57" s="42">
        <f>DP57/BY6</f>
        <v>0.26739926739926739</v>
      </c>
      <c r="FA57" s="42">
        <f t="shared" si="77"/>
        <v>0.33333333333333337</v>
      </c>
      <c r="FB57" s="42">
        <f t="shared" si="77"/>
        <v>0.26739926739926739</v>
      </c>
      <c r="FC57" s="42">
        <f t="shared" si="77"/>
        <v>0.29435483870967738</v>
      </c>
      <c r="FD57" s="42">
        <f t="shared" si="77"/>
        <v>0.52898550724637683</v>
      </c>
      <c r="FE57" s="42">
        <f t="shared" si="77"/>
        <v>0.4181818181818181</v>
      </c>
      <c r="FF57" s="42">
        <f t="shared" si="77"/>
        <v>0.4521739130434782</v>
      </c>
      <c r="FG57" s="42">
        <f t="shared" si="77"/>
        <v>0.4521739130434782</v>
      </c>
      <c r="FH57" s="42">
        <f t="shared" si="77"/>
        <v>0.5252525252525253</v>
      </c>
      <c r="FI57" s="42">
        <f t="shared" si="77"/>
        <v>0.38750000000000001</v>
      </c>
      <c r="FJ57" s="42">
        <f t="shared" si="77"/>
        <v>0.38750000000000001</v>
      </c>
      <c r="FK57" s="42">
        <f t="shared" si="77"/>
        <v>0.31884057971014484</v>
      </c>
      <c r="FL57" s="42">
        <f t="shared" si="77"/>
        <v>0.31884057971014484</v>
      </c>
      <c r="FM57" s="42">
        <f t="shared" si="77"/>
        <v>0.34920634920634919</v>
      </c>
      <c r="FN57" s="42">
        <f t="shared" si="77"/>
        <v>0.35483870967741932</v>
      </c>
      <c r="FO57" s="42">
        <f t="shared" si="77"/>
        <v>0.31884057971014484</v>
      </c>
      <c r="FP57" s="42">
        <f t="shared" si="77"/>
        <v>0.31884057971014484</v>
      </c>
      <c r="FQ57" s="42">
        <f t="shared" si="78"/>
        <v>0.39999999999999997</v>
      </c>
      <c r="FR57" s="42">
        <f t="shared" si="78"/>
        <v>0.39999999999999997</v>
      </c>
      <c r="FS57" s="42">
        <f t="shared" si="78"/>
        <v>0.27631578947368435</v>
      </c>
      <c r="FT57" s="42">
        <f t="shared" si="78"/>
        <v>0.38541666666666669</v>
      </c>
      <c r="FU57" s="42">
        <f t="shared" si="78"/>
        <v>0.2868217054263566</v>
      </c>
      <c r="FV57" s="42">
        <f t="shared" si="78"/>
        <v>0.3775510204081633</v>
      </c>
      <c r="FW57" s="42">
        <f t="shared" si="78"/>
        <v>0.38541666666666669</v>
      </c>
      <c r="FX57" s="42">
        <f t="shared" si="78"/>
        <v>0.38541666666666669</v>
      </c>
      <c r="FY57" s="42">
        <f t="shared" si="78"/>
        <v>0.48936170212765956</v>
      </c>
      <c r="FZ57" s="42">
        <f t="shared" si="78"/>
        <v>0.54330708661417326</v>
      </c>
      <c r="GA57" s="42">
        <f t="shared" si="78"/>
        <v>0.34328358208955223</v>
      </c>
      <c r="GB57" s="42">
        <f t="shared" si="78"/>
        <v>0.38271604938271603</v>
      </c>
      <c r="GC57" s="42">
        <f t="shared" si="78"/>
        <v>0.38271604938271603</v>
      </c>
      <c r="GD57" s="42">
        <f t="shared" si="78"/>
        <v>0.30985915492957739</v>
      </c>
      <c r="GE57" s="42">
        <f t="shared" si="78"/>
        <v>0.31884057971014484</v>
      </c>
      <c r="GF57" s="42">
        <f t="shared" si="78"/>
        <v>0.31884057971014484</v>
      </c>
    </row>
    <row r="58" spans="117:188" ht="24">
      <c r="DM58" s="39">
        <v>12</v>
      </c>
      <c r="DN58" s="39">
        <v>15</v>
      </c>
      <c r="DO58" s="39" t="str">
        <f t="shared" si="1"/>
        <v>処遇加算Ⅱ特定加算なしベア加算なしから新加算Ⅴ（11）</v>
      </c>
      <c r="DP58" s="42">
        <f t="shared" ref="DP58:EU58" si="79">BY17-AN$14</f>
        <v>2.7999999999999997E-2</v>
      </c>
      <c r="DQ58" s="42">
        <f t="shared" si="79"/>
        <v>2.7999999999999997E-2</v>
      </c>
      <c r="DR58" s="42">
        <f t="shared" si="79"/>
        <v>2.7999999999999997E-2</v>
      </c>
      <c r="DS58" s="42">
        <f t="shared" si="79"/>
        <v>2.7999999999999997E-2</v>
      </c>
      <c r="DT58" s="42">
        <f t="shared" si="79"/>
        <v>2.7999999999999997E-2</v>
      </c>
      <c r="DU58" s="42">
        <f t="shared" si="79"/>
        <v>1.1999999999999997E-2</v>
      </c>
      <c r="DV58" s="42">
        <f t="shared" si="79"/>
        <v>2.3999999999999994E-2</v>
      </c>
      <c r="DW58" s="42">
        <f t="shared" si="79"/>
        <v>2.3999999999999994E-2</v>
      </c>
      <c r="DX58" s="42">
        <f t="shared" si="79"/>
        <v>2.4000000000000007E-2</v>
      </c>
      <c r="DY58" s="42">
        <f t="shared" si="79"/>
        <v>1.2999999999999998E-2</v>
      </c>
      <c r="DZ58" s="42">
        <f t="shared" si="79"/>
        <v>1.2999999999999998E-2</v>
      </c>
      <c r="EA58" s="42" t="e">
        <f t="shared" si="79"/>
        <v>#VALUE!</v>
      </c>
      <c r="EB58" s="42">
        <f t="shared" si="79"/>
        <v>9.0000000000000011E-3</v>
      </c>
      <c r="EC58" s="42">
        <f t="shared" si="79"/>
        <v>9.0000000000000011E-3</v>
      </c>
      <c r="ED58" s="42">
        <f t="shared" si="79"/>
        <v>9.0000000000000011E-3</v>
      </c>
      <c r="EE58" s="42">
        <f t="shared" si="79"/>
        <v>9.0000000000000011E-3</v>
      </c>
      <c r="EF58" s="42">
        <f t="shared" si="79"/>
        <v>9.0000000000000011E-3</v>
      </c>
      <c r="EG58" s="42">
        <f t="shared" si="79"/>
        <v>1.6E-2</v>
      </c>
      <c r="EH58" s="42">
        <f t="shared" si="79"/>
        <v>1.6E-2</v>
      </c>
      <c r="EI58" s="42">
        <f t="shared" si="79"/>
        <v>1.6E-2</v>
      </c>
      <c r="EJ58" s="42">
        <f t="shared" si="79"/>
        <v>1.7000000000000001E-2</v>
      </c>
      <c r="EK58" s="42">
        <f t="shared" si="79"/>
        <v>1.7000000000000001E-2</v>
      </c>
      <c r="EL58" s="42">
        <f t="shared" si="79"/>
        <v>1.7000000000000001E-2</v>
      </c>
      <c r="EM58" s="42">
        <f t="shared" si="79"/>
        <v>1.7000000000000001E-2</v>
      </c>
      <c r="EN58" s="42">
        <f t="shared" si="79"/>
        <v>1.7000000000000001E-2</v>
      </c>
      <c r="EO58" s="42">
        <f t="shared" si="79"/>
        <v>3.1E-2</v>
      </c>
      <c r="EP58" s="42">
        <f t="shared" si="79"/>
        <v>3.0999999999999993E-2</v>
      </c>
      <c r="EQ58" s="42">
        <f t="shared" si="79"/>
        <v>1.2000000000000004E-2</v>
      </c>
      <c r="ER58" s="42">
        <f t="shared" si="79"/>
        <v>1.2999999999999998E-2</v>
      </c>
      <c r="ES58" s="42">
        <f t="shared" si="79"/>
        <v>1.2999999999999998E-2</v>
      </c>
      <c r="ET58" s="42">
        <f t="shared" si="79"/>
        <v>9.0000000000000011E-3</v>
      </c>
      <c r="EU58" s="42">
        <f t="shared" si="79"/>
        <v>9.0000000000000011E-3</v>
      </c>
      <c r="EV58" s="42">
        <f>DE17-BT$14</f>
        <v>9.0000000000000011E-3</v>
      </c>
      <c r="EY58" s="39" t="s">
        <v>2253</v>
      </c>
      <c r="EZ58" s="42">
        <f>DP58/BY17</f>
        <v>0.12280701754385963</v>
      </c>
      <c r="FA58" s="42">
        <f t="shared" ref="FA58:GF58" si="80">DQ58/BZ17</f>
        <v>0.16091954022988506</v>
      </c>
      <c r="FB58" s="42">
        <f t="shared" si="80"/>
        <v>0.12280701754385963</v>
      </c>
      <c r="FC58" s="42">
        <f t="shared" si="80"/>
        <v>0.13793103448275862</v>
      </c>
      <c r="FD58" s="42">
        <f t="shared" si="80"/>
        <v>0.30107526881720426</v>
      </c>
      <c r="FE58" s="42">
        <f t="shared" si="80"/>
        <v>0.27272727272727265</v>
      </c>
      <c r="FF58" s="42">
        <f t="shared" si="80"/>
        <v>0.27586206896551718</v>
      </c>
      <c r="FG58" s="42">
        <f t="shared" si="80"/>
        <v>0.27586206896551718</v>
      </c>
      <c r="FH58" s="42">
        <f t="shared" si="80"/>
        <v>0.33802816901408456</v>
      </c>
      <c r="FI58" s="42">
        <f t="shared" si="80"/>
        <v>0.20967741935483866</v>
      </c>
      <c r="FJ58" s="42">
        <f t="shared" si="80"/>
        <v>0.20967741935483866</v>
      </c>
      <c r="FK58" s="42" t="e">
        <f t="shared" si="80"/>
        <v>#VALUE!</v>
      </c>
      <c r="FL58" s="42">
        <f t="shared" si="80"/>
        <v>0.16071428571428573</v>
      </c>
      <c r="FM58" s="42">
        <f t="shared" si="80"/>
        <v>0.18000000000000002</v>
      </c>
      <c r="FN58" s="42">
        <f t="shared" si="80"/>
        <v>0.18367346938775511</v>
      </c>
      <c r="FO58" s="42">
        <f t="shared" si="80"/>
        <v>0.16071428571428573</v>
      </c>
      <c r="FP58" s="42">
        <f t="shared" si="80"/>
        <v>0.16071428571428573</v>
      </c>
      <c r="FQ58" s="42">
        <f t="shared" si="80"/>
        <v>0.20253164556962025</v>
      </c>
      <c r="FR58" s="42">
        <f t="shared" si="80"/>
        <v>0.20253164556962025</v>
      </c>
      <c r="FS58" s="42">
        <f t="shared" si="80"/>
        <v>0.12698412698412698</v>
      </c>
      <c r="FT58" s="42">
        <f t="shared" si="80"/>
        <v>0.22368421052631582</v>
      </c>
      <c r="FU58" s="42">
        <f t="shared" si="80"/>
        <v>0.15596330275229359</v>
      </c>
      <c r="FV58" s="42">
        <f t="shared" si="80"/>
        <v>0.21794871794871795</v>
      </c>
      <c r="FW58" s="42">
        <f t="shared" si="80"/>
        <v>0.22368421052631582</v>
      </c>
      <c r="FX58" s="42">
        <f t="shared" si="80"/>
        <v>0.22368421052631582</v>
      </c>
      <c r="FY58" s="42">
        <f t="shared" si="80"/>
        <v>0.3009708737864078</v>
      </c>
      <c r="FZ58" s="42">
        <f t="shared" si="80"/>
        <v>0.348314606741573</v>
      </c>
      <c r="GA58" s="42">
        <f t="shared" si="80"/>
        <v>0.21428571428571433</v>
      </c>
      <c r="GB58" s="42">
        <f t="shared" si="80"/>
        <v>0.20634920634920631</v>
      </c>
      <c r="GC58" s="42">
        <f t="shared" si="80"/>
        <v>0.20634920634920631</v>
      </c>
      <c r="GD58" s="42">
        <f t="shared" si="80"/>
        <v>0.15517241379310345</v>
      </c>
      <c r="GE58" s="42">
        <f t="shared" si="80"/>
        <v>0.16071428571428573</v>
      </c>
      <c r="GF58" s="42">
        <f t="shared" si="80"/>
        <v>0.16071428571428573</v>
      </c>
    </row>
    <row r="59" spans="117:188">
      <c r="DM59" s="39">
        <v>13</v>
      </c>
      <c r="DN59" s="39">
        <v>1</v>
      </c>
      <c r="DO59" s="39" t="str">
        <f t="shared" si="1"/>
        <v>処遇加算Ⅲ特定加算Ⅰベア加算から新加算Ⅰ</v>
      </c>
      <c r="DP59" s="42">
        <f t="shared" ref="DP59:EE62" si="81">BY3-AN$15</f>
        <v>0.19100000000000006</v>
      </c>
      <c r="DQ59" s="42">
        <f t="shared" si="81"/>
        <v>0.14700000000000002</v>
      </c>
      <c r="DR59" s="42">
        <f t="shared" si="81"/>
        <v>0.19100000000000006</v>
      </c>
      <c r="DS59" s="42">
        <f t="shared" si="81"/>
        <v>0.16999999999999998</v>
      </c>
      <c r="DT59" s="42">
        <f t="shared" si="81"/>
        <v>8.0999999999999989E-2</v>
      </c>
      <c r="DU59" s="42">
        <f t="shared" si="81"/>
        <v>3.7999999999999992E-2</v>
      </c>
      <c r="DV59" s="42">
        <f t="shared" si="81"/>
        <v>7.4999999999999997E-2</v>
      </c>
      <c r="DW59" s="42">
        <f t="shared" si="81"/>
        <v>7.4999999999999997E-2</v>
      </c>
      <c r="DX59" s="42">
        <f t="shared" si="81"/>
        <v>6.2000000000000013E-2</v>
      </c>
      <c r="DY59" s="42">
        <f t="shared" si="81"/>
        <v>5.3000000000000005E-2</v>
      </c>
      <c r="DZ59" s="42">
        <f t="shared" si="81"/>
        <v>5.3000000000000005E-2</v>
      </c>
      <c r="EA59" s="42">
        <f t="shared" si="81"/>
        <v>4.7E-2</v>
      </c>
      <c r="EB59" s="42">
        <f t="shared" si="81"/>
        <v>4.7E-2</v>
      </c>
      <c r="EC59" s="42">
        <f t="shared" si="81"/>
        <v>4.3000000000000003E-2</v>
      </c>
      <c r="ED59" s="42">
        <f t="shared" si="81"/>
        <v>4.1000000000000002E-2</v>
      </c>
      <c r="EE59" s="42">
        <f t="shared" si="81"/>
        <v>4.7E-2</v>
      </c>
      <c r="EF59" s="42">
        <f t="shared" ref="EF59:EU62" si="82">CO3-BD$15</f>
        <v>4.7E-2</v>
      </c>
      <c r="EG59" s="42">
        <f t="shared" si="82"/>
        <v>6.7000000000000018E-2</v>
      </c>
      <c r="EH59" s="42">
        <f t="shared" si="82"/>
        <v>6.7000000000000018E-2</v>
      </c>
      <c r="EI59" s="42">
        <f t="shared" si="82"/>
        <v>0.10499999999999997</v>
      </c>
      <c r="EJ59" s="42">
        <f t="shared" si="82"/>
        <v>6.5000000000000002E-2</v>
      </c>
      <c r="EK59" s="42">
        <f t="shared" si="82"/>
        <v>9.1999999999999985E-2</v>
      </c>
      <c r="EL59" s="42">
        <f t="shared" si="82"/>
        <v>6.7000000000000004E-2</v>
      </c>
      <c r="EM59" s="42">
        <f t="shared" si="82"/>
        <v>6.5000000000000002E-2</v>
      </c>
      <c r="EN59" s="42">
        <f t="shared" si="82"/>
        <v>6.5000000000000002E-2</v>
      </c>
      <c r="EO59" s="42">
        <f t="shared" si="82"/>
        <v>9.0000000000000024E-2</v>
      </c>
      <c r="EP59" s="42">
        <f t="shared" si="82"/>
        <v>7.8000000000000014E-2</v>
      </c>
      <c r="EQ59" s="42">
        <f t="shared" si="82"/>
        <v>4.8000000000000001E-2</v>
      </c>
      <c r="ER59" s="42">
        <f t="shared" si="82"/>
        <v>5.3000000000000005E-2</v>
      </c>
      <c r="ES59" s="42">
        <f t="shared" si="82"/>
        <v>5.3000000000000005E-2</v>
      </c>
      <c r="ET59" s="42">
        <f t="shared" si="82"/>
        <v>4.9000000000000002E-2</v>
      </c>
      <c r="EU59" s="42">
        <f t="shared" si="82"/>
        <v>4.8000000000000001E-2</v>
      </c>
      <c r="EV59" s="42">
        <f>DE3-BT$15</f>
        <v>4.7E-2</v>
      </c>
      <c r="EY59" s="39" t="s">
        <v>2254</v>
      </c>
      <c r="EZ59" s="42">
        <f>DP59/BY3</f>
        <v>0.4580335731414869</v>
      </c>
      <c r="FA59" s="42">
        <f t="shared" ref="FA59:FP62" si="83">DQ59/BZ3</f>
        <v>0.4285714285714286</v>
      </c>
      <c r="FB59" s="42">
        <f t="shared" si="83"/>
        <v>0.4580335731414869</v>
      </c>
      <c r="FC59" s="42">
        <f t="shared" si="83"/>
        <v>0.44502617801047117</v>
      </c>
      <c r="FD59" s="42">
        <f t="shared" si="83"/>
        <v>0.36322869955156944</v>
      </c>
      <c r="FE59" s="42">
        <f t="shared" si="83"/>
        <v>0.46913580246913578</v>
      </c>
      <c r="FF59" s="42">
        <f t="shared" si="83"/>
        <v>0.47169811320754712</v>
      </c>
      <c r="FG59" s="42">
        <f t="shared" si="83"/>
        <v>0.47169811320754712</v>
      </c>
      <c r="FH59" s="42">
        <f t="shared" si="83"/>
        <v>0.4525547445255475</v>
      </c>
      <c r="FI59" s="42">
        <f t="shared" si="83"/>
        <v>0.38405797101449274</v>
      </c>
      <c r="FJ59" s="42">
        <f t="shared" si="83"/>
        <v>0.38405797101449274</v>
      </c>
      <c r="FK59" s="42">
        <f t="shared" si="83"/>
        <v>0.4563106796116505</v>
      </c>
      <c r="FL59" s="42">
        <f t="shared" si="83"/>
        <v>0.4563106796116505</v>
      </c>
      <c r="FM59" s="42">
        <f t="shared" si="83"/>
        <v>0.44791666666666669</v>
      </c>
      <c r="FN59" s="42">
        <f t="shared" si="83"/>
        <v>0.44086021505376344</v>
      </c>
      <c r="FO59" s="42">
        <f t="shared" si="83"/>
        <v>0.4563106796116505</v>
      </c>
      <c r="FP59" s="42">
        <f t="shared" si="83"/>
        <v>0.4563106796116505</v>
      </c>
      <c r="FQ59" s="42">
        <f t="shared" ref="FQ59:GF62" si="84">EG59/CP3</f>
        <v>0.45578231292517013</v>
      </c>
      <c r="FR59" s="42">
        <f t="shared" si="84"/>
        <v>0.45578231292517013</v>
      </c>
      <c r="FS59" s="42">
        <f t="shared" si="84"/>
        <v>0.49763033175355442</v>
      </c>
      <c r="FT59" s="42">
        <f t="shared" si="84"/>
        <v>0.49618320610687022</v>
      </c>
      <c r="FU59" s="42">
        <f t="shared" si="84"/>
        <v>0.52272727272727271</v>
      </c>
      <c r="FV59" s="42">
        <f t="shared" si="84"/>
        <v>0.5</v>
      </c>
      <c r="FW59" s="42">
        <f t="shared" si="84"/>
        <v>0.50387596899224807</v>
      </c>
      <c r="FX59" s="42">
        <f t="shared" si="84"/>
        <v>0.50387596899224807</v>
      </c>
      <c r="FY59" s="42">
        <f t="shared" si="84"/>
        <v>0.42654028436018965</v>
      </c>
      <c r="FZ59" s="42">
        <f t="shared" si="84"/>
        <v>0.40837696335078538</v>
      </c>
      <c r="GA59" s="42">
        <f t="shared" si="84"/>
        <v>0.47524752475247523</v>
      </c>
      <c r="GB59" s="42">
        <f t="shared" si="84"/>
        <v>0.42400000000000004</v>
      </c>
      <c r="GC59" s="42">
        <f t="shared" si="84"/>
        <v>0.42400000000000004</v>
      </c>
      <c r="GD59" s="42">
        <f t="shared" si="84"/>
        <v>0.45794392523364491</v>
      </c>
      <c r="GE59" s="42">
        <f t="shared" si="84"/>
        <v>0.45714285714285718</v>
      </c>
      <c r="GF59" s="42">
        <f t="shared" si="84"/>
        <v>0.45192307692307693</v>
      </c>
    </row>
    <row r="60" spans="117:188">
      <c r="DM60" s="39">
        <v>13</v>
      </c>
      <c r="DN60" s="39">
        <v>2</v>
      </c>
      <c r="DO60" s="39" t="str">
        <f t="shared" si="1"/>
        <v>処遇加算Ⅲ特定加算Ⅰベア加算から新加算Ⅱ</v>
      </c>
      <c r="DP60" s="42">
        <f t="shared" si="81"/>
        <v>0.17600000000000005</v>
      </c>
      <c r="DQ60" s="42">
        <f t="shared" si="81"/>
        <v>0.13200000000000001</v>
      </c>
      <c r="DR60" s="42">
        <f t="shared" si="81"/>
        <v>0.17600000000000005</v>
      </c>
      <c r="DS60" s="42">
        <f t="shared" si="81"/>
        <v>0.15499999999999997</v>
      </c>
      <c r="DT60" s="42" t="e">
        <f t="shared" si="81"/>
        <v>#VALUE!</v>
      </c>
      <c r="DU60" s="42">
        <f t="shared" si="81"/>
        <v>3.6999999999999991E-2</v>
      </c>
      <c r="DV60" s="42" t="e">
        <f t="shared" si="81"/>
        <v>#VALUE!</v>
      </c>
      <c r="DW60" s="42" t="e">
        <f t="shared" si="81"/>
        <v>#VALUE!</v>
      </c>
      <c r="DX60" s="42">
        <f t="shared" si="81"/>
        <v>6.0000000000000012E-2</v>
      </c>
      <c r="DY60" s="42">
        <f t="shared" si="81"/>
        <v>4.9000000000000002E-2</v>
      </c>
      <c r="DZ60" s="42">
        <f t="shared" si="81"/>
        <v>4.9000000000000002E-2</v>
      </c>
      <c r="EA60" s="42">
        <f t="shared" si="81"/>
        <v>4.4999999999999998E-2</v>
      </c>
      <c r="EB60" s="42">
        <f t="shared" si="81"/>
        <v>4.4999999999999998E-2</v>
      </c>
      <c r="EC60" s="42">
        <f t="shared" si="81"/>
        <v>4.1000000000000002E-2</v>
      </c>
      <c r="ED60" s="42">
        <f t="shared" si="81"/>
        <v>3.9E-2</v>
      </c>
      <c r="EE60" s="42" t="e">
        <f t="shared" si="81"/>
        <v>#VALUE!</v>
      </c>
      <c r="EF60" s="42">
        <f t="shared" si="82"/>
        <v>4.4999999999999998E-2</v>
      </c>
      <c r="EG60" s="42">
        <f t="shared" si="82"/>
        <v>6.4000000000000015E-2</v>
      </c>
      <c r="EH60" s="42">
        <f t="shared" si="82"/>
        <v>6.4000000000000015E-2</v>
      </c>
      <c r="EI60" s="42">
        <f t="shared" si="82"/>
        <v>0.10199999999999997</v>
      </c>
      <c r="EJ60" s="42">
        <f t="shared" si="82"/>
        <v>6.2E-2</v>
      </c>
      <c r="EK60" s="42">
        <f t="shared" si="82"/>
        <v>8.8999999999999982E-2</v>
      </c>
      <c r="EL60" s="42">
        <f t="shared" si="82"/>
        <v>6.4000000000000001E-2</v>
      </c>
      <c r="EM60" s="42" t="e">
        <f t="shared" si="82"/>
        <v>#VALUE!</v>
      </c>
      <c r="EN60" s="42" t="e">
        <f t="shared" si="82"/>
        <v>#VALUE!</v>
      </c>
      <c r="EO60" s="42">
        <f t="shared" si="82"/>
        <v>8.6000000000000021E-2</v>
      </c>
      <c r="EP60" s="42">
        <f t="shared" si="82"/>
        <v>7.400000000000001E-2</v>
      </c>
      <c r="EQ60" s="42" t="e">
        <f t="shared" si="82"/>
        <v>#VALUE!</v>
      </c>
      <c r="ER60" s="42" t="e">
        <f t="shared" si="82"/>
        <v>#VALUE!</v>
      </c>
      <c r="ES60" s="42" t="e">
        <f t="shared" si="82"/>
        <v>#VALUE!</v>
      </c>
      <c r="ET60" s="42" t="e">
        <f t="shared" si="82"/>
        <v>#VALUE!</v>
      </c>
      <c r="EU60" s="42" t="e">
        <f t="shared" si="82"/>
        <v>#VALUE!</v>
      </c>
      <c r="EV60" s="42" t="e">
        <f>DE4-BT$15</f>
        <v>#VALUE!</v>
      </c>
      <c r="EY60" s="39" t="s">
        <v>2255</v>
      </c>
      <c r="EZ60" s="42">
        <f>DP60/BY4</f>
        <v>0.4378109452736319</v>
      </c>
      <c r="FA60" s="42">
        <f t="shared" si="83"/>
        <v>0.40243902439024393</v>
      </c>
      <c r="FB60" s="42">
        <f t="shared" si="83"/>
        <v>0.4378109452736319</v>
      </c>
      <c r="FC60" s="42">
        <f t="shared" si="83"/>
        <v>0.42234332425068111</v>
      </c>
      <c r="FD60" s="354" t="s">
        <v>375</v>
      </c>
      <c r="FE60" s="42">
        <f t="shared" si="83"/>
        <v>0.46249999999999997</v>
      </c>
      <c r="FF60" s="354" t="s">
        <v>375</v>
      </c>
      <c r="FG60" s="354" t="s">
        <v>375</v>
      </c>
      <c r="FH60" s="42">
        <f t="shared" si="83"/>
        <v>0.44444444444444448</v>
      </c>
      <c r="FI60" s="42">
        <f t="shared" si="83"/>
        <v>0.36567164179104478</v>
      </c>
      <c r="FJ60" s="42">
        <f t="shared" si="83"/>
        <v>0.36567164179104478</v>
      </c>
      <c r="FK60" s="42">
        <f t="shared" si="83"/>
        <v>0.44554455445544555</v>
      </c>
      <c r="FL60" s="42">
        <f t="shared" si="83"/>
        <v>0.44554455445544555</v>
      </c>
      <c r="FM60" s="42">
        <f t="shared" si="83"/>
        <v>0.43617021276595747</v>
      </c>
      <c r="FN60" s="42">
        <f t="shared" si="83"/>
        <v>0.4285714285714286</v>
      </c>
      <c r="FO60" s="354" t="s">
        <v>375</v>
      </c>
      <c r="FP60" s="42">
        <f t="shared" si="83"/>
        <v>0.44554455445544555</v>
      </c>
      <c r="FQ60" s="42">
        <f t="shared" si="84"/>
        <v>0.44444444444444448</v>
      </c>
      <c r="FR60" s="42">
        <f t="shared" si="84"/>
        <v>0.44444444444444448</v>
      </c>
      <c r="FS60" s="42">
        <f t="shared" si="84"/>
        <v>0.49038461538461531</v>
      </c>
      <c r="FT60" s="42">
        <f t="shared" si="84"/>
        <v>0.484375</v>
      </c>
      <c r="FU60" s="42">
        <f t="shared" si="84"/>
        <v>0.51445086705202303</v>
      </c>
      <c r="FV60" s="42">
        <f t="shared" si="84"/>
        <v>0.48854961832061067</v>
      </c>
      <c r="FW60" s="354" t="s">
        <v>375</v>
      </c>
      <c r="FX60" s="354" t="s">
        <v>375</v>
      </c>
      <c r="FY60" s="42">
        <f t="shared" si="84"/>
        <v>0.4154589371980677</v>
      </c>
      <c r="FZ60" s="42">
        <f t="shared" si="84"/>
        <v>0.39572192513368992</v>
      </c>
      <c r="GA60" s="354" t="s">
        <v>375</v>
      </c>
      <c r="GB60" s="354" t="s">
        <v>375</v>
      </c>
      <c r="GC60" s="354" t="s">
        <v>375</v>
      </c>
      <c r="GD60" s="354" t="s">
        <v>375</v>
      </c>
      <c r="GE60" s="354" t="s">
        <v>375</v>
      </c>
      <c r="GF60" s="354" t="s">
        <v>375</v>
      </c>
    </row>
    <row r="61" spans="117:188">
      <c r="DM61" s="39">
        <v>13</v>
      </c>
      <c r="DN61" s="39">
        <v>3</v>
      </c>
      <c r="DO61" s="39" t="str">
        <f t="shared" si="1"/>
        <v>処遇加算Ⅲ特定加算Ⅰベア加算から新加算Ⅲ</v>
      </c>
      <c r="DP61" s="42">
        <f t="shared" si="81"/>
        <v>0.12100000000000005</v>
      </c>
      <c r="DQ61" s="42">
        <f t="shared" si="81"/>
        <v>7.7000000000000013E-2</v>
      </c>
      <c r="DR61" s="42">
        <f t="shared" si="81"/>
        <v>0.12100000000000005</v>
      </c>
      <c r="DS61" s="42">
        <f t="shared" si="81"/>
        <v>9.9999999999999978E-2</v>
      </c>
      <c r="DT61" s="42">
        <f t="shared" si="81"/>
        <v>1.999999999999999E-2</v>
      </c>
      <c r="DU61" s="42">
        <f t="shared" si="81"/>
        <v>2.3999999999999994E-2</v>
      </c>
      <c r="DV61" s="42">
        <f t="shared" si="81"/>
        <v>5.3999999999999979E-2</v>
      </c>
      <c r="DW61" s="42">
        <f t="shared" si="81"/>
        <v>5.3999999999999979E-2</v>
      </c>
      <c r="DX61" s="42">
        <f t="shared" si="81"/>
        <v>4.0999999999999995E-2</v>
      </c>
      <c r="DY61" s="42">
        <f t="shared" si="81"/>
        <v>1.2999999999999998E-2</v>
      </c>
      <c r="DZ61" s="42">
        <f t="shared" si="81"/>
        <v>1.2999999999999998E-2</v>
      </c>
      <c r="EA61" s="42">
        <f t="shared" si="81"/>
        <v>0.03</v>
      </c>
      <c r="EB61" s="42">
        <f t="shared" si="81"/>
        <v>0.03</v>
      </c>
      <c r="EC61" s="42">
        <f t="shared" si="81"/>
        <v>2.6000000000000002E-2</v>
      </c>
      <c r="ED61" s="42">
        <f t="shared" si="81"/>
        <v>2.4E-2</v>
      </c>
      <c r="EE61" s="42">
        <f t="shared" si="81"/>
        <v>0.03</v>
      </c>
      <c r="EF61" s="42">
        <f t="shared" si="82"/>
        <v>0.03</v>
      </c>
      <c r="EG61" s="42">
        <f t="shared" si="82"/>
        <v>4.8000000000000001E-2</v>
      </c>
      <c r="EH61" s="42">
        <f t="shared" si="82"/>
        <v>4.8000000000000001E-2</v>
      </c>
      <c r="EI61" s="42">
        <f t="shared" si="82"/>
        <v>8.6000000000000007E-2</v>
      </c>
      <c r="EJ61" s="42">
        <f t="shared" si="82"/>
        <v>5.2000000000000005E-2</v>
      </c>
      <c r="EK61" s="42">
        <f t="shared" si="82"/>
        <v>7.8999999999999973E-2</v>
      </c>
      <c r="EL61" s="42">
        <f t="shared" si="82"/>
        <v>5.4000000000000006E-2</v>
      </c>
      <c r="EM61" s="42">
        <f t="shared" si="82"/>
        <v>5.4000000000000006E-2</v>
      </c>
      <c r="EN61" s="42">
        <f t="shared" si="82"/>
        <v>5.4000000000000006E-2</v>
      </c>
      <c r="EO61" s="42">
        <f t="shared" si="82"/>
        <v>4.7000000000000014E-2</v>
      </c>
      <c r="EP61" s="42">
        <f t="shared" si="82"/>
        <v>3.5000000000000003E-2</v>
      </c>
      <c r="EQ61" s="42">
        <f t="shared" si="82"/>
        <v>3.1E-2</v>
      </c>
      <c r="ER61" s="42">
        <f t="shared" si="82"/>
        <v>2.700000000000001E-2</v>
      </c>
      <c r="ES61" s="42">
        <f t="shared" si="82"/>
        <v>2.700000000000001E-2</v>
      </c>
      <c r="ET61" s="42">
        <f t="shared" si="82"/>
        <v>3.1E-2</v>
      </c>
      <c r="EU61" s="42">
        <f t="shared" si="82"/>
        <v>0.03</v>
      </c>
      <c r="EV61" s="42">
        <f>DE5-BT$15</f>
        <v>2.8999999999999998E-2</v>
      </c>
      <c r="EY61" s="39" t="s">
        <v>2256</v>
      </c>
      <c r="EZ61" s="42">
        <f>DP61/BY5</f>
        <v>0.34870317002881857</v>
      </c>
      <c r="FA61" s="42">
        <f t="shared" si="83"/>
        <v>0.2820512820512821</v>
      </c>
      <c r="FB61" s="42">
        <f t="shared" si="83"/>
        <v>0.34870317002881857</v>
      </c>
      <c r="FC61" s="42">
        <f t="shared" si="83"/>
        <v>0.32051282051282043</v>
      </c>
      <c r="FD61" s="42">
        <f t="shared" si="83"/>
        <v>0.12345679012345673</v>
      </c>
      <c r="FE61" s="42">
        <f t="shared" si="83"/>
        <v>0.35820895522388058</v>
      </c>
      <c r="FF61" s="42">
        <f t="shared" si="83"/>
        <v>0.39130434782608686</v>
      </c>
      <c r="FG61" s="42">
        <f t="shared" si="83"/>
        <v>0.39130434782608686</v>
      </c>
      <c r="FH61" s="42">
        <f t="shared" si="83"/>
        <v>0.35344827586206895</v>
      </c>
      <c r="FI61" s="42">
        <f t="shared" si="83"/>
        <v>0.13265306122448978</v>
      </c>
      <c r="FJ61" s="42">
        <f t="shared" si="83"/>
        <v>0.13265306122448978</v>
      </c>
      <c r="FK61" s="42">
        <f t="shared" si="83"/>
        <v>0.34883720930232559</v>
      </c>
      <c r="FL61" s="42">
        <f t="shared" si="83"/>
        <v>0.34883720930232559</v>
      </c>
      <c r="FM61" s="42">
        <f t="shared" si="83"/>
        <v>0.32911392405063294</v>
      </c>
      <c r="FN61" s="42">
        <f t="shared" si="83"/>
        <v>0.31578947368421056</v>
      </c>
      <c r="FO61" s="42">
        <f t="shared" si="83"/>
        <v>0.34883720930232559</v>
      </c>
      <c r="FP61" s="42">
        <f t="shared" si="83"/>
        <v>0.34883720930232559</v>
      </c>
      <c r="FQ61" s="42">
        <f t="shared" si="84"/>
        <v>0.375</v>
      </c>
      <c r="FR61" s="42">
        <f t="shared" si="84"/>
        <v>0.375</v>
      </c>
      <c r="FS61" s="42">
        <f t="shared" si="84"/>
        <v>0.44791666666666669</v>
      </c>
      <c r="FT61" s="42">
        <f t="shared" si="84"/>
        <v>0.44067796610169491</v>
      </c>
      <c r="FU61" s="42">
        <f t="shared" si="84"/>
        <v>0.48466257668711649</v>
      </c>
      <c r="FV61" s="42">
        <f t="shared" si="84"/>
        <v>0.4462809917355372</v>
      </c>
      <c r="FW61" s="42">
        <f t="shared" si="84"/>
        <v>0.4576271186440678</v>
      </c>
      <c r="FX61" s="42">
        <f t="shared" si="84"/>
        <v>0.4576271186440678</v>
      </c>
      <c r="FY61" s="42">
        <f t="shared" si="84"/>
        <v>0.27976190476190482</v>
      </c>
      <c r="FZ61" s="42">
        <f t="shared" si="84"/>
        <v>0.23648648648648651</v>
      </c>
      <c r="GA61" s="42">
        <f t="shared" si="84"/>
        <v>0.36904761904761901</v>
      </c>
      <c r="GB61" s="42">
        <f t="shared" si="84"/>
        <v>0.27272727272727282</v>
      </c>
      <c r="GC61" s="42">
        <f t="shared" si="84"/>
        <v>0.27272727272727282</v>
      </c>
      <c r="GD61" s="42">
        <f t="shared" si="84"/>
        <v>0.34831460674157305</v>
      </c>
      <c r="GE61" s="42">
        <f t="shared" si="84"/>
        <v>0.34482758620689657</v>
      </c>
      <c r="GF61" s="42">
        <f t="shared" si="84"/>
        <v>0.33720930232558138</v>
      </c>
    </row>
    <row r="62" spans="117:188">
      <c r="DM62" s="39">
        <v>13</v>
      </c>
      <c r="DN62" s="39">
        <v>4</v>
      </c>
      <c r="DO62" s="39" t="str">
        <f t="shared" si="1"/>
        <v>処遇加算Ⅲ特定加算Ⅰベア加算から新加算Ⅳ</v>
      </c>
      <c r="DP62" s="42">
        <f t="shared" si="81"/>
        <v>4.7000000000000042E-2</v>
      </c>
      <c r="DQ62" s="42">
        <f t="shared" si="81"/>
        <v>2.2999999999999993E-2</v>
      </c>
      <c r="DR62" s="42">
        <f t="shared" si="81"/>
        <v>4.7000000000000042E-2</v>
      </c>
      <c r="DS62" s="42">
        <f t="shared" si="81"/>
        <v>3.5999999999999949E-2</v>
      </c>
      <c r="DT62" s="42">
        <f t="shared" si="81"/>
        <v>-4.0000000000000036E-3</v>
      </c>
      <c r="DU62" s="42">
        <f t="shared" si="81"/>
        <v>1.1999999999999997E-2</v>
      </c>
      <c r="DV62" s="42">
        <f t="shared" si="81"/>
        <v>3.0999999999999986E-2</v>
      </c>
      <c r="DW62" s="42">
        <f t="shared" si="81"/>
        <v>3.0999999999999986E-2</v>
      </c>
      <c r="DX62" s="42">
        <f t="shared" si="81"/>
        <v>2.4000000000000007E-2</v>
      </c>
      <c r="DY62" s="42">
        <f t="shared" si="81"/>
        <v>-5.0000000000000044E-3</v>
      </c>
      <c r="DZ62" s="42">
        <f t="shared" si="81"/>
        <v>-5.0000000000000044E-3</v>
      </c>
      <c r="EA62" s="42">
        <f t="shared" si="81"/>
        <v>1.2999999999999998E-2</v>
      </c>
      <c r="EB62" s="42">
        <f t="shared" si="81"/>
        <v>1.2999999999999998E-2</v>
      </c>
      <c r="EC62" s="42">
        <f t="shared" si="81"/>
        <v>1.0000000000000002E-2</v>
      </c>
      <c r="ED62" s="42">
        <f t="shared" si="81"/>
        <v>1.0000000000000002E-2</v>
      </c>
      <c r="EE62" s="42">
        <f t="shared" si="81"/>
        <v>1.2999999999999998E-2</v>
      </c>
      <c r="EF62" s="42">
        <f t="shared" si="82"/>
        <v>1.2999999999999998E-2</v>
      </c>
      <c r="EG62" s="42">
        <f t="shared" si="82"/>
        <v>2.4999999999999994E-2</v>
      </c>
      <c r="EH62" s="42">
        <f t="shared" si="82"/>
        <v>2.4999999999999994E-2</v>
      </c>
      <c r="EI62" s="42">
        <f t="shared" si="82"/>
        <v>4.6000000000000027E-2</v>
      </c>
      <c r="EJ62" s="42">
        <f t="shared" si="82"/>
        <v>0.03</v>
      </c>
      <c r="EK62" s="42">
        <f t="shared" si="82"/>
        <v>4.4999999999999998E-2</v>
      </c>
      <c r="EL62" s="42">
        <f t="shared" si="82"/>
        <v>3.1E-2</v>
      </c>
      <c r="EM62" s="42">
        <f t="shared" si="82"/>
        <v>3.2000000000000001E-2</v>
      </c>
      <c r="EN62" s="42">
        <f t="shared" si="82"/>
        <v>3.2000000000000001E-2</v>
      </c>
      <c r="EO62" s="42">
        <f t="shared" si="82"/>
        <v>1.999999999999999E-2</v>
      </c>
      <c r="EP62" s="42">
        <f t="shared" si="82"/>
        <v>1.4000000000000012E-2</v>
      </c>
      <c r="EQ62" s="42">
        <f t="shared" si="82"/>
        <v>1.3999999999999999E-2</v>
      </c>
      <c r="ER62" s="42">
        <f t="shared" si="82"/>
        <v>9.000000000000008E-3</v>
      </c>
      <c r="ES62" s="42">
        <f t="shared" si="82"/>
        <v>9.000000000000008E-3</v>
      </c>
      <c r="ET62" s="42">
        <f t="shared" si="82"/>
        <v>1.2999999999999998E-2</v>
      </c>
      <c r="EU62" s="42">
        <f t="shared" si="82"/>
        <v>1.1999999999999997E-2</v>
      </c>
      <c r="EV62" s="42">
        <f>DE6-BT$15</f>
        <v>1.1999999999999997E-2</v>
      </c>
      <c r="EY62" s="39" t="s">
        <v>2257</v>
      </c>
      <c r="EZ62" s="42">
        <f>DP62/BY6</f>
        <v>0.1721611721611723</v>
      </c>
      <c r="FA62" s="42">
        <f t="shared" si="83"/>
        <v>0.10502283105022828</v>
      </c>
      <c r="FB62" s="42">
        <f t="shared" si="83"/>
        <v>0.1721611721611723</v>
      </c>
      <c r="FC62" s="42">
        <f t="shared" si="83"/>
        <v>0.14516129032258046</v>
      </c>
      <c r="FD62" s="42">
        <f t="shared" si="83"/>
        <v>-2.8985507246376836E-2</v>
      </c>
      <c r="FE62" s="42">
        <f t="shared" si="83"/>
        <v>0.21818181818181814</v>
      </c>
      <c r="FF62" s="42">
        <f t="shared" si="83"/>
        <v>0.26956521739130423</v>
      </c>
      <c r="FG62" s="42">
        <f t="shared" si="83"/>
        <v>0.26956521739130423</v>
      </c>
      <c r="FH62" s="42">
        <f t="shared" si="83"/>
        <v>0.24242424242424249</v>
      </c>
      <c r="FI62" s="42">
        <f t="shared" si="83"/>
        <v>-6.2500000000000056E-2</v>
      </c>
      <c r="FJ62" s="42">
        <f t="shared" si="83"/>
        <v>-6.2500000000000056E-2</v>
      </c>
      <c r="FK62" s="42">
        <f t="shared" si="83"/>
        <v>0.18840579710144925</v>
      </c>
      <c r="FL62" s="42">
        <f t="shared" si="83"/>
        <v>0.18840579710144925</v>
      </c>
      <c r="FM62" s="42">
        <f t="shared" si="83"/>
        <v>0.15873015873015875</v>
      </c>
      <c r="FN62" s="42">
        <f t="shared" si="83"/>
        <v>0.16129032258064518</v>
      </c>
      <c r="FO62" s="42">
        <f t="shared" si="83"/>
        <v>0.18840579710144925</v>
      </c>
      <c r="FP62" s="42">
        <f t="shared" si="83"/>
        <v>0.18840579710144925</v>
      </c>
      <c r="FQ62" s="42">
        <f t="shared" si="84"/>
        <v>0.23809523809523805</v>
      </c>
      <c r="FR62" s="42">
        <f t="shared" si="84"/>
        <v>0.23809523809523805</v>
      </c>
      <c r="FS62" s="42">
        <f t="shared" si="84"/>
        <v>0.30263157894736853</v>
      </c>
      <c r="FT62" s="42">
        <f t="shared" si="84"/>
        <v>0.3125</v>
      </c>
      <c r="FU62" s="42">
        <f t="shared" si="84"/>
        <v>0.34883720930232553</v>
      </c>
      <c r="FV62" s="42">
        <f t="shared" si="84"/>
        <v>0.31632653061224486</v>
      </c>
      <c r="FW62" s="42">
        <f t="shared" si="84"/>
        <v>0.33333333333333331</v>
      </c>
      <c r="FX62" s="42">
        <f t="shared" si="84"/>
        <v>0.33333333333333331</v>
      </c>
      <c r="FY62" s="42">
        <f t="shared" si="84"/>
        <v>0.14184397163120563</v>
      </c>
      <c r="FZ62" s="42">
        <f t="shared" si="84"/>
        <v>0.11023622047244104</v>
      </c>
      <c r="GA62" s="42">
        <f t="shared" si="84"/>
        <v>0.20895522388059698</v>
      </c>
      <c r="GB62" s="42">
        <f t="shared" si="84"/>
        <v>0.1111111111111112</v>
      </c>
      <c r="GC62" s="42">
        <f t="shared" si="84"/>
        <v>0.1111111111111112</v>
      </c>
      <c r="GD62" s="42">
        <f t="shared" si="84"/>
        <v>0.18309859154929575</v>
      </c>
      <c r="GE62" s="42">
        <f t="shared" si="84"/>
        <v>0.17391304347826084</v>
      </c>
      <c r="GF62" s="42">
        <f t="shared" si="84"/>
        <v>0.17391304347826084</v>
      </c>
    </row>
    <row r="63" spans="117:188">
      <c r="DM63" s="39">
        <v>13</v>
      </c>
      <c r="DN63" s="39">
        <v>11</v>
      </c>
      <c r="DO63" s="39" t="str">
        <f t="shared" si="1"/>
        <v>処遇加算Ⅲ特定加算Ⅰベア加算から新加算Ⅴ（７）</v>
      </c>
      <c r="DP63" s="42">
        <f t="shared" ref="DP63:EU63" si="85">BY13-AN$15</f>
        <v>2.8000000000000025E-2</v>
      </c>
      <c r="DQ63" s="42">
        <f t="shared" si="85"/>
        <v>2.7999999999999997E-2</v>
      </c>
      <c r="DR63" s="42">
        <f t="shared" si="85"/>
        <v>2.8000000000000025E-2</v>
      </c>
      <c r="DS63" s="42">
        <f t="shared" si="85"/>
        <v>2.7999999999999997E-2</v>
      </c>
      <c r="DT63" s="42">
        <f t="shared" si="85"/>
        <v>2.7999999999999997E-2</v>
      </c>
      <c r="DU63" s="42">
        <f t="shared" si="85"/>
        <v>1.1999999999999997E-2</v>
      </c>
      <c r="DV63" s="42">
        <f t="shared" si="85"/>
        <v>2.4000000000000007E-2</v>
      </c>
      <c r="DW63" s="42">
        <f t="shared" si="85"/>
        <v>2.4000000000000007E-2</v>
      </c>
      <c r="DX63" s="42">
        <f t="shared" si="85"/>
        <v>2.4000000000000007E-2</v>
      </c>
      <c r="DY63" s="42">
        <f t="shared" si="85"/>
        <v>1.2999999999999998E-2</v>
      </c>
      <c r="DZ63" s="42">
        <f t="shared" si="85"/>
        <v>1.2999999999999998E-2</v>
      </c>
      <c r="EA63" s="42" t="e">
        <f t="shared" si="85"/>
        <v>#VALUE!</v>
      </c>
      <c r="EB63" s="42">
        <f t="shared" si="85"/>
        <v>8.9999999999999941E-3</v>
      </c>
      <c r="EC63" s="42">
        <f t="shared" si="85"/>
        <v>9.0000000000000011E-3</v>
      </c>
      <c r="ED63" s="42">
        <f t="shared" si="85"/>
        <v>9.0000000000000011E-3</v>
      </c>
      <c r="EE63" s="42">
        <f t="shared" si="85"/>
        <v>8.9999999999999941E-3</v>
      </c>
      <c r="EF63" s="42">
        <f t="shared" si="85"/>
        <v>8.9999999999999941E-3</v>
      </c>
      <c r="EG63" s="42">
        <f t="shared" si="85"/>
        <v>1.6E-2</v>
      </c>
      <c r="EH63" s="42">
        <f t="shared" si="85"/>
        <v>1.6E-2</v>
      </c>
      <c r="EI63" s="42">
        <f t="shared" si="85"/>
        <v>1.6E-2</v>
      </c>
      <c r="EJ63" s="42">
        <f t="shared" si="85"/>
        <v>1.7000000000000001E-2</v>
      </c>
      <c r="EK63" s="42">
        <f t="shared" si="85"/>
        <v>1.7000000000000001E-2</v>
      </c>
      <c r="EL63" s="42">
        <f t="shared" si="85"/>
        <v>1.7000000000000001E-2</v>
      </c>
      <c r="EM63" s="42">
        <f t="shared" si="85"/>
        <v>1.7000000000000001E-2</v>
      </c>
      <c r="EN63" s="42">
        <f t="shared" si="85"/>
        <v>1.7000000000000001E-2</v>
      </c>
      <c r="EO63" s="42">
        <f t="shared" si="85"/>
        <v>3.1E-2</v>
      </c>
      <c r="EP63" s="42">
        <f t="shared" si="85"/>
        <v>3.1E-2</v>
      </c>
      <c r="EQ63" s="42">
        <f t="shared" si="85"/>
        <v>1.1999999999999997E-2</v>
      </c>
      <c r="ER63" s="42">
        <f t="shared" si="85"/>
        <v>1.2999999999999998E-2</v>
      </c>
      <c r="ES63" s="42">
        <f t="shared" si="85"/>
        <v>1.2999999999999998E-2</v>
      </c>
      <c r="ET63" s="42">
        <f t="shared" si="85"/>
        <v>8.9999999999999941E-3</v>
      </c>
      <c r="EU63" s="42">
        <f t="shared" si="85"/>
        <v>8.9999999999999941E-3</v>
      </c>
      <c r="EV63" s="42">
        <f>DE13-BT$15</f>
        <v>8.9999999999999941E-3</v>
      </c>
      <c r="EY63" s="39" t="s">
        <v>2258</v>
      </c>
      <c r="EZ63" s="42">
        <f>DP63/BY13</f>
        <v>0.11023622047244104</v>
      </c>
      <c r="FA63" s="42">
        <f t="shared" ref="FA63:GF63" si="86">DQ63/BZ13</f>
        <v>0.12499999999999999</v>
      </c>
      <c r="FB63" s="42">
        <f t="shared" si="86"/>
        <v>0.11023622047244104</v>
      </c>
      <c r="FC63" s="42">
        <f t="shared" si="86"/>
        <v>0.11666666666666664</v>
      </c>
      <c r="FD63" s="42">
        <f t="shared" si="86"/>
        <v>0.16470588235294115</v>
      </c>
      <c r="FE63" s="42">
        <f t="shared" si="86"/>
        <v>0.21818181818181814</v>
      </c>
      <c r="FF63" s="42">
        <f t="shared" si="86"/>
        <v>0.22222222222222227</v>
      </c>
      <c r="FG63" s="42">
        <f t="shared" si="86"/>
        <v>0.22222222222222227</v>
      </c>
      <c r="FH63" s="42">
        <f t="shared" si="86"/>
        <v>0.24242424242424249</v>
      </c>
      <c r="FI63" s="42">
        <f t="shared" si="86"/>
        <v>0.13265306122448978</v>
      </c>
      <c r="FJ63" s="42">
        <f t="shared" si="86"/>
        <v>0.13265306122448978</v>
      </c>
      <c r="FK63" s="354" t="s">
        <v>375</v>
      </c>
      <c r="FL63" s="42">
        <f t="shared" si="86"/>
        <v>0.13846153846153839</v>
      </c>
      <c r="FM63" s="42">
        <f t="shared" si="86"/>
        <v>0.14516129032258066</v>
      </c>
      <c r="FN63" s="42">
        <f t="shared" si="86"/>
        <v>0.1475409836065574</v>
      </c>
      <c r="FO63" s="42">
        <f t="shared" si="86"/>
        <v>0.13846153846153839</v>
      </c>
      <c r="FP63" s="42">
        <f t="shared" si="86"/>
        <v>0.13846153846153839</v>
      </c>
      <c r="FQ63" s="42">
        <f t="shared" si="86"/>
        <v>0.16666666666666666</v>
      </c>
      <c r="FR63" s="42">
        <f t="shared" si="86"/>
        <v>0.16666666666666666</v>
      </c>
      <c r="FS63" s="42">
        <f t="shared" si="86"/>
        <v>0.13114754098360656</v>
      </c>
      <c r="FT63" s="42">
        <f t="shared" si="86"/>
        <v>0.20481927710843373</v>
      </c>
      <c r="FU63" s="42">
        <f t="shared" si="86"/>
        <v>0.16831683168316833</v>
      </c>
      <c r="FV63" s="42">
        <f t="shared" si="86"/>
        <v>0.20238095238095238</v>
      </c>
      <c r="FW63" s="42">
        <f t="shared" si="86"/>
        <v>0.20987654320987656</v>
      </c>
      <c r="FX63" s="42">
        <f t="shared" si="86"/>
        <v>0.20987654320987656</v>
      </c>
      <c r="FY63" s="42">
        <f t="shared" si="86"/>
        <v>0.20394736842105263</v>
      </c>
      <c r="FZ63" s="42">
        <f t="shared" si="86"/>
        <v>0.21527777777777779</v>
      </c>
      <c r="GA63" s="42">
        <f t="shared" si="86"/>
        <v>0.18461538461538457</v>
      </c>
      <c r="GB63" s="42">
        <f t="shared" si="86"/>
        <v>0.15294117647058822</v>
      </c>
      <c r="GC63" s="42">
        <f t="shared" si="86"/>
        <v>0.15294117647058822</v>
      </c>
      <c r="GD63" s="42">
        <f t="shared" si="86"/>
        <v>0.13432835820895517</v>
      </c>
      <c r="GE63" s="42">
        <f t="shared" si="86"/>
        <v>0.1363636363636363</v>
      </c>
      <c r="GF63" s="42">
        <f t="shared" si="86"/>
        <v>0.1363636363636363</v>
      </c>
    </row>
    <row r="64" spans="117:188">
      <c r="DM64" s="39">
        <v>14</v>
      </c>
      <c r="DN64" s="39">
        <v>1</v>
      </c>
      <c r="DO64" s="39" t="str">
        <f t="shared" si="1"/>
        <v>処遇加算Ⅲ特定加算Ⅰベア加算なしから新加算Ⅰ</v>
      </c>
      <c r="DP64" s="42">
        <f t="shared" ref="DP64:EE67" si="87">BY3-AN$16</f>
        <v>0.23600000000000004</v>
      </c>
      <c r="DQ64" s="42">
        <f t="shared" si="87"/>
        <v>0.192</v>
      </c>
      <c r="DR64" s="42">
        <f t="shared" si="87"/>
        <v>0.23600000000000004</v>
      </c>
      <c r="DS64" s="42">
        <f t="shared" si="87"/>
        <v>0.215</v>
      </c>
      <c r="DT64" s="42">
        <f t="shared" si="87"/>
        <v>0.126</v>
      </c>
      <c r="DU64" s="42">
        <f t="shared" si="87"/>
        <v>4.8999999999999988E-2</v>
      </c>
      <c r="DV64" s="42">
        <f t="shared" si="87"/>
        <v>0.10299999999999999</v>
      </c>
      <c r="DW64" s="42">
        <f t="shared" si="87"/>
        <v>0.10299999999999999</v>
      </c>
      <c r="DX64" s="42">
        <f t="shared" si="87"/>
        <v>9.0000000000000011E-2</v>
      </c>
      <c r="DY64" s="42">
        <f t="shared" si="87"/>
        <v>7.1000000000000008E-2</v>
      </c>
      <c r="DZ64" s="42">
        <f t="shared" si="87"/>
        <v>7.1000000000000008E-2</v>
      </c>
      <c r="EA64" s="42">
        <f t="shared" si="87"/>
        <v>0.06</v>
      </c>
      <c r="EB64" s="42">
        <f t="shared" si="87"/>
        <v>0.06</v>
      </c>
      <c r="EC64" s="42">
        <f t="shared" si="87"/>
        <v>5.6000000000000001E-2</v>
      </c>
      <c r="ED64" s="42">
        <f t="shared" si="87"/>
        <v>5.3999999999999999E-2</v>
      </c>
      <c r="EE64" s="42">
        <f t="shared" si="87"/>
        <v>0.06</v>
      </c>
      <c r="EF64" s="42">
        <f t="shared" ref="EF64:EU67" si="88">CO3-BD$16</f>
        <v>0.06</v>
      </c>
      <c r="EG64" s="42">
        <f t="shared" si="88"/>
        <v>9.3000000000000013E-2</v>
      </c>
      <c r="EH64" s="42">
        <f t="shared" si="88"/>
        <v>9.3000000000000013E-2</v>
      </c>
      <c r="EI64" s="42">
        <f t="shared" si="88"/>
        <v>0.13099999999999995</v>
      </c>
      <c r="EJ64" s="42">
        <f t="shared" si="88"/>
        <v>8.5000000000000006E-2</v>
      </c>
      <c r="EK64" s="42">
        <f t="shared" si="88"/>
        <v>0.11199999999999999</v>
      </c>
      <c r="EL64" s="42">
        <f t="shared" si="88"/>
        <v>8.7000000000000008E-2</v>
      </c>
      <c r="EM64" s="42">
        <f t="shared" si="88"/>
        <v>8.5000000000000006E-2</v>
      </c>
      <c r="EN64" s="42">
        <f t="shared" si="88"/>
        <v>8.5000000000000006E-2</v>
      </c>
      <c r="EO64" s="42">
        <f t="shared" si="88"/>
        <v>0.12800000000000003</v>
      </c>
      <c r="EP64" s="42">
        <f t="shared" si="88"/>
        <v>0.11600000000000001</v>
      </c>
      <c r="EQ64" s="42">
        <f t="shared" si="88"/>
        <v>5.9000000000000004E-2</v>
      </c>
      <c r="ER64" s="42">
        <f t="shared" si="88"/>
        <v>7.1000000000000008E-2</v>
      </c>
      <c r="ES64" s="42">
        <f t="shared" si="88"/>
        <v>7.1000000000000008E-2</v>
      </c>
      <c r="ET64" s="42">
        <f t="shared" si="88"/>
        <v>6.2E-2</v>
      </c>
      <c r="EU64" s="42">
        <f t="shared" si="88"/>
        <v>6.0999999999999999E-2</v>
      </c>
      <c r="EV64" s="42">
        <f>DE3-BT$16</f>
        <v>0.06</v>
      </c>
      <c r="EY64" s="39" t="s">
        <v>2259</v>
      </c>
      <c r="EZ64" s="42">
        <f>DP64/BY3</f>
        <v>0.56594724220623505</v>
      </c>
      <c r="FA64" s="42">
        <f t="shared" ref="FA64:FP67" si="89">DQ64/BZ3</f>
        <v>0.55976676384839652</v>
      </c>
      <c r="FB64" s="42">
        <f t="shared" si="89"/>
        <v>0.56594724220623505</v>
      </c>
      <c r="FC64" s="42">
        <f t="shared" si="89"/>
        <v>0.56282722513089001</v>
      </c>
      <c r="FD64" s="42">
        <f t="shared" si="89"/>
        <v>0.56502242152466364</v>
      </c>
      <c r="FE64" s="42">
        <f t="shared" si="89"/>
        <v>0.60493827160493818</v>
      </c>
      <c r="FF64" s="42">
        <f t="shared" si="89"/>
        <v>0.64779874213836475</v>
      </c>
      <c r="FG64" s="42">
        <f t="shared" si="89"/>
        <v>0.64779874213836475</v>
      </c>
      <c r="FH64" s="42">
        <f t="shared" si="89"/>
        <v>0.65693430656934304</v>
      </c>
      <c r="FI64" s="42">
        <f t="shared" si="89"/>
        <v>0.51449275362318847</v>
      </c>
      <c r="FJ64" s="42">
        <f t="shared" si="89"/>
        <v>0.51449275362318847</v>
      </c>
      <c r="FK64" s="42">
        <f t="shared" si="89"/>
        <v>0.58252427184466016</v>
      </c>
      <c r="FL64" s="42">
        <f t="shared" si="89"/>
        <v>0.58252427184466016</v>
      </c>
      <c r="FM64" s="42">
        <f t="shared" si="89"/>
        <v>0.58333333333333337</v>
      </c>
      <c r="FN64" s="42">
        <f t="shared" si="89"/>
        <v>0.58064516129032262</v>
      </c>
      <c r="FO64" s="42">
        <f t="shared" si="89"/>
        <v>0.58252427184466016</v>
      </c>
      <c r="FP64" s="42">
        <f t="shared" si="89"/>
        <v>0.58252427184466016</v>
      </c>
      <c r="FQ64" s="42">
        <f t="shared" ref="FQ64:GF67" si="90">EG64/CP3</f>
        <v>0.63265306122448983</v>
      </c>
      <c r="FR64" s="42">
        <f t="shared" si="90"/>
        <v>0.63265306122448983</v>
      </c>
      <c r="FS64" s="42">
        <f t="shared" si="90"/>
        <v>0.62085308056872024</v>
      </c>
      <c r="FT64" s="42">
        <f t="shared" si="90"/>
        <v>0.64885496183206104</v>
      </c>
      <c r="FU64" s="42">
        <f t="shared" si="90"/>
        <v>0.63636363636363635</v>
      </c>
      <c r="FV64" s="42">
        <f t="shared" si="90"/>
        <v>0.64925373134328357</v>
      </c>
      <c r="FW64" s="42">
        <f t="shared" si="90"/>
        <v>0.6589147286821706</v>
      </c>
      <c r="FX64" s="42">
        <f t="shared" si="90"/>
        <v>0.6589147286821706</v>
      </c>
      <c r="FY64" s="42">
        <f t="shared" si="90"/>
        <v>0.60663507109004744</v>
      </c>
      <c r="FZ64" s="42">
        <f t="shared" si="90"/>
        <v>0.60732984293193715</v>
      </c>
      <c r="GA64" s="42">
        <f t="shared" si="90"/>
        <v>0.58415841584158412</v>
      </c>
      <c r="GB64" s="42">
        <f t="shared" si="90"/>
        <v>0.56800000000000006</v>
      </c>
      <c r="GC64" s="42">
        <f t="shared" si="90"/>
        <v>0.56800000000000006</v>
      </c>
      <c r="GD64" s="42">
        <f t="shared" si="90"/>
        <v>0.57943925233644855</v>
      </c>
      <c r="GE64" s="42">
        <f t="shared" si="90"/>
        <v>0.580952380952381</v>
      </c>
      <c r="GF64" s="42">
        <f t="shared" si="90"/>
        <v>0.57692307692307698</v>
      </c>
    </row>
    <row r="65" spans="117:188">
      <c r="DM65" s="39">
        <v>14</v>
      </c>
      <c r="DN65" s="39">
        <v>2</v>
      </c>
      <c r="DO65" s="39" t="str">
        <f t="shared" si="1"/>
        <v>処遇加算Ⅲ特定加算Ⅰベア加算なしから新加算Ⅱ</v>
      </c>
      <c r="DP65" s="42">
        <f t="shared" si="87"/>
        <v>0.22100000000000003</v>
      </c>
      <c r="DQ65" s="42">
        <f t="shared" si="87"/>
        <v>0.17699999999999999</v>
      </c>
      <c r="DR65" s="42">
        <f t="shared" si="87"/>
        <v>0.22100000000000003</v>
      </c>
      <c r="DS65" s="42">
        <f t="shared" si="87"/>
        <v>0.19999999999999998</v>
      </c>
      <c r="DT65" s="42" t="e">
        <f t="shared" si="87"/>
        <v>#VALUE!</v>
      </c>
      <c r="DU65" s="42">
        <f t="shared" si="87"/>
        <v>4.7999999999999987E-2</v>
      </c>
      <c r="DV65" s="42" t="e">
        <f t="shared" si="87"/>
        <v>#VALUE!</v>
      </c>
      <c r="DW65" s="42" t="e">
        <f t="shared" si="87"/>
        <v>#VALUE!</v>
      </c>
      <c r="DX65" s="42">
        <f t="shared" si="87"/>
        <v>8.8000000000000009E-2</v>
      </c>
      <c r="DY65" s="42">
        <f t="shared" si="87"/>
        <v>6.7000000000000004E-2</v>
      </c>
      <c r="DZ65" s="42">
        <f t="shared" si="87"/>
        <v>6.7000000000000004E-2</v>
      </c>
      <c r="EA65" s="42">
        <f t="shared" si="87"/>
        <v>5.7999999999999996E-2</v>
      </c>
      <c r="EB65" s="42">
        <f t="shared" si="87"/>
        <v>5.7999999999999996E-2</v>
      </c>
      <c r="EC65" s="42">
        <f t="shared" si="87"/>
        <v>5.3999999999999999E-2</v>
      </c>
      <c r="ED65" s="42">
        <f t="shared" si="87"/>
        <v>5.1999999999999998E-2</v>
      </c>
      <c r="EE65" s="42" t="e">
        <f t="shared" si="87"/>
        <v>#VALUE!</v>
      </c>
      <c r="EF65" s="42">
        <f t="shared" si="88"/>
        <v>5.7999999999999996E-2</v>
      </c>
      <c r="EG65" s="42">
        <f t="shared" si="88"/>
        <v>9.0000000000000011E-2</v>
      </c>
      <c r="EH65" s="42">
        <f t="shared" si="88"/>
        <v>9.0000000000000011E-2</v>
      </c>
      <c r="EI65" s="42">
        <f t="shared" si="88"/>
        <v>0.12799999999999995</v>
      </c>
      <c r="EJ65" s="42">
        <f t="shared" si="88"/>
        <v>8.2000000000000003E-2</v>
      </c>
      <c r="EK65" s="42">
        <f t="shared" si="88"/>
        <v>0.10899999999999999</v>
      </c>
      <c r="EL65" s="42">
        <f t="shared" si="88"/>
        <v>8.4000000000000005E-2</v>
      </c>
      <c r="EM65" s="42" t="e">
        <f t="shared" si="88"/>
        <v>#VALUE!</v>
      </c>
      <c r="EN65" s="42" t="e">
        <f t="shared" si="88"/>
        <v>#VALUE!</v>
      </c>
      <c r="EO65" s="42">
        <f t="shared" si="88"/>
        <v>0.12400000000000003</v>
      </c>
      <c r="EP65" s="42">
        <f t="shared" si="88"/>
        <v>0.112</v>
      </c>
      <c r="EQ65" s="42" t="e">
        <f t="shared" si="88"/>
        <v>#VALUE!</v>
      </c>
      <c r="ER65" s="42" t="e">
        <f t="shared" si="88"/>
        <v>#VALUE!</v>
      </c>
      <c r="ES65" s="42" t="e">
        <f t="shared" si="88"/>
        <v>#VALUE!</v>
      </c>
      <c r="ET65" s="42" t="e">
        <f t="shared" si="88"/>
        <v>#VALUE!</v>
      </c>
      <c r="EU65" s="42" t="e">
        <f t="shared" si="88"/>
        <v>#VALUE!</v>
      </c>
      <c r="EV65" s="42" t="e">
        <f>DE4-BT$16</f>
        <v>#VALUE!</v>
      </c>
      <c r="EY65" s="39" t="s">
        <v>2260</v>
      </c>
      <c r="EZ65" s="42">
        <f>DP65/BY4</f>
        <v>0.54975124378109452</v>
      </c>
      <c r="FA65" s="42">
        <f t="shared" si="89"/>
        <v>0.53963414634146334</v>
      </c>
      <c r="FB65" s="42">
        <f t="shared" si="89"/>
        <v>0.54975124378109452</v>
      </c>
      <c r="FC65" s="42">
        <f t="shared" si="89"/>
        <v>0.54495912806539504</v>
      </c>
      <c r="FD65" s="354" t="s">
        <v>375</v>
      </c>
      <c r="FE65" s="42">
        <f t="shared" si="89"/>
        <v>0.6</v>
      </c>
      <c r="FF65" s="354" t="s">
        <v>375</v>
      </c>
      <c r="FG65" s="354" t="s">
        <v>375</v>
      </c>
      <c r="FH65" s="42">
        <f t="shared" si="89"/>
        <v>0.6518518518518519</v>
      </c>
      <c r="FI65" s="42">
        <f t="shared" si="89"/>
        <v>0.5</v>
      </c>
      <c r="FJ65" s="42">
        <f t="shared" si="89"/>
        <v>0.5</v>
      </c>
      <c r="FK65" s="42">
        <f t="shared" si="89"/>
        <v>0.57425742574257421</v>
      </c>
      <c r="FL65" s="42">
        <f t="shared" si="89"/>
        <v>0.57425742574257421</v>
      </c>
      <c r="FM65" s="42">
        <f t="shared" si="89"/>
        <v>0.57446808510638292</v>
      </c>
      <c r="FN65" s="42">
        <f t="shared" si="89"/>
        <v>0.5714285714285714</v>
      </c>
      <c r="FO65" s="354" t="s">
        <v>375</v>
      </c>
      <c r="FP65" s="42">
        <f t="shared" si="89"/>
        <v>0.57425742574257421</v>
      </c>
      <c r="FQ65" s="42">
        <f t="shared" si="90"/>
        <v>0.625</v>
      </c>
      <c r="FR65" s="42">
        <f t="shared" si="90"/>
        <v>0.625</v>
      </c>
      <c r="FS65" s="42">
        <f t="shared" si="90"/>
        <v>0.6153846153846152</v>
      </c>
      <c r="FT65" s="42">
        <f t="shared" si="90"/>
        <v>0.640625</v>
      </c>
      <c r="FU65" s="42">
        <f t="shared" si="90"/>
        <v>0.63005780346820806</v>
      </c>
      <c r="FV65" s="42">
        <f t="shared" si="90"/>
        <v>0.6412213740458016</v>
      </c>
      <c r="FW65" s="354" t="s">
        <v>375</v>
      </c>
      <c r="FX65" s="354" t="s">
        <v>375</v>
      </c>
      <c r="FY65" s="42">
        <f t="shared" si="90"/>
        <v>0.59903381642512088</v>
      </c>
      <c r="FZ65" s="42">
        <f t="shared" si="90"/>
        <v>0.59893048128342252</v>
      </c>
      <c r="GA65" s="354" t="s">
        <v>375</v>
      </c>
      <c r="GB65" s="354" t="s">
        <v>375</v>
      </c>
      <c r="GC65" s="354" t="s">
        <v>375</v>
      </c>
      <c r="GD65" s="354" t="s">
        <v>375</v>
      </c>
      <c r="GE65" s="354" t="s">
        <v>375</v>
      </c>
      <c r="GF65" s="354" t="s">
        <v>375</v>
      </c>
    </row>
    <row r="66" spans="117:188">
      <c r="DM66" s="39">
        <v>14</v>
      </c>
      <c r="DN66" s="39">
        <v>3</v>
      </c>
      <c r="DO66" s="39" t="str">
        <f t="shared" si="1"/>
        <v>処遇加算Ⅲ特定加算Ⅰベア加算なしから新加算Ⅲ</v>
      </c>
      <c r="DP66" s="42">
        <f t="shared" si="87"/>
        <v>0.16600000000000004</v>
      </c>
      <c r="DQ66" s="42">
        <f t="shared" si="87"/>
        <v>0.122</v>
      </c>
      <c r="DR66" s="42">
        <f t="shared" si="87"/>
        <v>0.16600000000000004</v>
      </c>
      <c r="DS66" s="42">
        <f t="shared" si="87"/>
        <v>0.14499999999999999</v>
      </c>
      <c r="DT66" s="42">
        <f t="shared" si="87"/>
        <v>6.5000000000000002E-2</v>
      </c>
      <c r="DU66" s="42">
        <f t="shared" si="87"/>
        <v>3.4999999999999989E-2</v>
      </c>
      <c r="DV66" s="42">
        <f t="shared" si="87"/>
        <v>8.1999999999999976E-2</v>
      </c>
      <c r="DW66" s="42">
        <f t="shared" si="87"/>
        <v>8.1999999999999976E-2</v>
      </c>
      <c r="DX66" s="42">
        <f t="shared" si="87"/>
        <v>6.8999999999999992E-2</v>
      </c>
      <c r="DY66" s="42">
        <f t="shared" si="87"/>
        <v>3.1E-2</v>
      </c>
      <c r="DZ66" s="42">
        <f t="shared" si="87"/>
        <v>3.1E-2</v>
      </c>
      <c r="EA66" s="42">
        <f t="shared" si="87"/>
        <v>4.2999999999999997E-2</v>
      </c>
      <c r="EB66" s="42">
        <f t="shared" si="87"/>
        <v>4.2999999999999997E-2</v>
      </c>
      <c r="EC66" s="42">
        <f t="shared" si="87"/>
        <v>3.9E-2</v>
      </c>
      <c r="ED66" s="42">
        <f t="shared" si="87"/>
        <v>3.6999999999999998E-2</v>
      </c>
      <c r="EE66" s="42">
        <f t="shared" si="87"/>
        <v>4.2999999999999997E-2</v>
      </c>
      <c r="EF66" s="42">
        <f t="shared" si="88"/>
        <v>4.2999999999999997E-2</v>
      </c>
      <c r="EG66" s="42">
        <f t="shared" si="88"/>
        <v>7.3999999999999996E-2</v>
      </c>
      <c r="EH66" s="42">
        <f t="shared" si="88"/>
        <v>7.3999999999999996E-2</v>
      </c>
      <c r="EI66" s="42">
        <f t="shared" si="88"/>
        <v>0.112</v>
      </c>
      <c r="EJ66" s="42">
        <f t="shared" si="88"/>
        <v>7.2000000000000008E-2</v>
      </c>
      <c r="EK66" s="42">
        <f t="shared" si="88"/>
        <v>9.8999999999999977E-2</v>
      </c>
      <c r="EL66" s="42">
        <f t="shared" si="88"/>
        <v>7.400000000000001E-2</v>
      </c>
      <c r="EM66" s="42">
        <f t="shared" si="88"/>
        <v>7.400000000000001E-2</v>
      </c>
      <c r="EN66" s="42">
        <f t="shared" si="88"/>
        <v>7.400000000000001E-2</v>
      </c>
      <c r="EO66" s="42">
        <f t="shared" si="88"/>
        <v>8.500000000000002E-2</v>
      </c>
      <c r="EP66" s="42">
        <f t="shared" si="88"/>
        <v>7.2999999999999995E-2</v>
      </c>
      <c r="EQ66" s="42">
        <f t="shared" si="88"/>
        <v>4.2000000000000003E-2</v>
      </c>
      <c r="ER66" s="42">
        <f t="shared" si="88"/>
        <v>4.5000000000000005E-2</v>
      </c>
      <c r="ES66" s="42">
        <f t="shared" si="88"/>
        <v>4.5000000000000005E-2</v>
      </c>
      <c r="ET66" s="42">
        <f t="shared" si="88"/>
        <v>4.3999999999999997E-2</v>
      </c>
      <c r="EU66" s="42">
        <f t="shared" si="88"/>
        <v>4.2999999999999997E-2</v>
      </c>
      <c r="EV66" s="42">
        <f>DE5-BT$16</f>
        <v>4.1999999999999996E-2</v>
      </c>
      <c r="EY66" s="39" t="s">
        <v>2261</v>
      </c>
      <c r="EZ66" s="42">
        <f>DP66/BY5</f>
        <v>0.47838616714697413</v>
      </c>
      <c r="FA66" s="42">
        <f t="shared" si="89"/>
        <v>0.44688644688644685</v>
      </c>
      <c r="FB66" s="42">
        <f t="shared" si="89"/>
        <v>0.47838616714697413</v>
      </c>
      <c r="FC66" s="42">
        <f t="shared" si="89"/>
        <v>0.4647435897435897</v>
      </c>
      <c r="FD66" s="42">
        <f t="shared" si="89"/>
        <v>0.40123456790123457</v>
      </c>
      <c r="FE66" s="42">
        <f t="shared" si="89"/>
        <v>0.52238805970149249</v>
      </c>
      <c r="FF66" s="42">
        <f t="shared" si="89"/>
        <v>0.5942028985507245</v>
      </c>
      <c r="FG66" s="42">
        <f t="shared" si="89"/>
        <v>0.5942028985507245</v>
      </c>
      <c r="FH66" s="42">
        <f t="shared" si="89"/>
        <v>0.59482758620689657</v>
      </c>
      <c r="FI66" s="42">
        <f t="shared" si="89"/>
        <v>0.31632653061224486</v>
      </c>
      <c r="FJ66" s="42">
        <f t="shared" si="89"/>
        <v>0.31632653061224486</v>
      </c>
      <c r="FK66" s="42">
        <f t="shared" si="89"/>
        <v>0.5</v>
      </c>
      <c r="FL66" s="42">
        <f t="shared" si="89"/>
        <v>0.5</v>
      </c>
      <c r="FM66" s="42">
        <f t="shared" si="89"/>
        <v>0.49367088607594939</v>
      </c>
      <c r="FN66" s="42">
        <f t="shared" si="89"/>
        <v>0.48684210526315791</v>
      </c>
      <c r="FO66" s="42">
        <f t="shared" si="89"/>
        <v>0.5</v>
      </c>
      <c r="FP66" s="42">
        <f t="shared" si="89"/>
        <v>0.5</v>
      </c>
      <c r="FQ66" s="42">
        <f t="shared" si="90"/>
        <v>0.578125</v>
      </c>
      <c r="FR66" s="42">
        <f t="shared" si="90"/>
        <v>0.578125</v>
      </c>
      <c r="FS66" s="42">
        <f t="shared" si="90"/>
        <v>0.58333333333333337</v>
      </c>
      <c r="FT66" s="42">
        <f t="shared" si="90"/>
        <v>0.61016949152542377</v>
      </c>
      <c r="FU66" s="42">
        <f t="shared" si="90"/>
        <v>0.60736196319018398</v>
      </c>
      <c r="FV66" s="42">
        <f t="shared" si="90"/>
        <v>0.61157024793388437</v>
      </c>
      <c r="FW66" s="42">
        <f t="shared" si="90"/>
        <v>0.6271186440677966</v>
      </c>
      <c r="FX66" s="42">
        <f t="shared" si="90"/>
        <v>0.6271186440677966</v>
      </c>
      <c r="FY66" s="42">
        <f t="shared" si="90"/>
        <v>0.50595238095238104</v>
      </c>
      <c r="FZ66" s="42">
        <f t="shared" si="90"/>
        <v>0.49324324324324326</v>
      </c>
      <c r="GA66" s="42">
        <f t="shared" si="90"/>
        <v>0.5</v>
      </c>
      <c r="GB66" s="42">
        <f t="shared" si="90"/>
        <v>0.45454545454545459</v>
      </c>
      <c r="GC66" s="42">
        <f t="shared" si="90"/>
        <v>0.45454545454545459</v>
      </c>
      <c r="GD66" s="42">
        <f t="shared" si="90"/>
        <v>0.4943820224719101</v>
      </c>
      <c r="GE66" s="42">
        <f t="shared" si="90"/>
        <v>0.4942528735632184</v>
      </c>
      <c r="GF66" s="42">
        <f t="shared" si="90"/>
        <v>0.48837209302325579</v>
      </c>
    </row>
    <row r="67" spans="117:188">
      <c r="DM67" s="39">
        <v>14</v>
      </c>
      <c r="DN67" s="39">
        <v>4</v>
      </c>
      <c r="DO67" s="39" t="str">
        <f t="shared" ref="DO67:DO106" si="91">VLOOKUP(DM67,$AL$3:$AM$21,2)&amp;"から"&amp;VLOOKUP(DN67,$BW$3:$BX$20,2)</f>
        <v>処遇加算Ⅲ特定加算Ⅰベア加算なしから新加算Ⅳ</v>
      </c>
      <c r="DP67" s="42">
        <f t="shared" si="87"/>
        <v>9.2000000000000026E-2</v>
      </c>
      <c r="DQ67" s="42">
        <f t="shared" si="87"/>
        <v>6.7999999999999977E-2</v>
      </c>
      <c r="DR67" s="42">
        <f t="shared" si="87"/>
        <v>9.2000000000000026E-2</v>
      </c>
      <c r="DS67" s="42">
        <f t="shared" si="87"/>
        <v>8.0999999999999961E-2</v>
      </c>
      <c r="DT67" s="42">
        <f t="shared" si="87"/>
        <v>4.1000000000000009E-2</v>
      </c>
      <c r="DU67" s="42">
        <f t="shared" si="87"/>
        <v>2.2999999999999993E-2</v>
      </c>
      <c r="DV67" s="42">
        <f t="shared" si="87"/>
        <v>5.8999999999999983E-2</v>
      </c>
      <c r="DW67" s="42">
        <f t="shared" si="87"/>
        <v>5.8999999999999983E-2</v>
      </c>
      <c r="DX67" s="42">
        <f t="shared" si="87"/>
        <v>5.2000000000000005E-2</v>
      </c>
      <c r="DY67" s="42">
        <f t="shared" si="87"/>
        <v>1.2999999999999998E-2</v>
      </c>
      <c r="DZ67" s="42">
        <f t="shared" si="87"/>
        <v>1.2999999999999998E-2</v>
      </c>
      <c r="EA67" s="42">
        <f t="shared" si="87"/>
        <v>2.5999999999999995E-2</v>
      </c>
      <c r="EB67" s="42">
        <f t="shared" si="87"/>
        <v>2.5999999999999995E-2</v>
      </c>
      <c r="EC67" s="42">
        <f t="shared" si="87"/>
        <v>2.3E-2</v>
      </c>
      <c r="ED67" s="42">
        <f t="shared" si="87"/>
        <v>2.3E-2</v>
      </c>
      <c r="EE67" s="42">
        <f t="shared" si="87"/>
        <v>2.5999999999999995E-2</v>
      </c>
      <c r="EF67" s="42">
        <f t="shared" si="88"/>
        <v>2.5999999999999995E-2</v>
      </c>
      <c r="EG67" s="42">
        <f t="shared" si="88"/>
        <v>5.099999999999999E-2</v>
      </c>
      <c r="EH67" s="42">
        <f t="shared" si="88"/>
        <v>5.099999999999999E-2</v>
      </c>
      <c r="EI67" s="42">
        <f t="shared" si="88"/>
        <v>7.2000000000000022E-2</v>
      </c>
      <c r="EJ67" s="42">
        <f t="shared" si="88"/>
        <v>0.05</v>
      </c>
      <c r="EK67" s="42">
        <f t="shared" si="88"/>
        <v>6.5000000000000002E-2</v>
      </c>
      <c r="EL67" s="42">
        <f t="shared" si="88"/>
        <v>5.1000000000000004E-2</v>
      </c>
      <c r="EM67" s="42">
        <f t="shared" si="88"/>
        <v>5.2000000000000005E-2</v>
      </c>
      <c r="EN67" s="42">
        <f t="shared" si="88"/>
        <v>5.2000000000000005E-2</v>
      </c>
      <c r="EO67" s="42">
        <f t="shared" si="88"/>
        <v>5.7999999999999996E-2</v>
      </c>
      <c r="EP67" s="42">
        <f t="shared" si="88"/>
        <v>5.2000000000000005E-2</v>
      </c>
      <c r="EQ67" s="42">
        <f t="shared" si="88"/>
        <v>2.5000000000000001E-2</v>
      </c>
      <c r="ER67" s="42">
        <f t="shared" si="88"/>
        <v>2.7000000000000003E-2</v>
      </c>
      <c r="ES67" s="42">
        <f t="shared" si="88"/>
        <v>2.7000000000000003E-2</v>
      </c>
      <c r="ET67" s="42">
        <f t="shared" si="88"/>
        <v>2.5999999999999995E-2</v>
      </c>
      <c r="EU67" s="42">
        <f t="shared" si="88"/>
        <v>2.4999999999999994E-2</v>
      </c>
      <c r="EV67" s="42">
        <f>DE6-BT$16</f>
        <v>2.4999999999999994E-2</v>
      </c>
      <c r="EY67" s="39" t="s">
        <v>2262</v>
      </c>
      <c r="EZ67" s="42">
        <f>DP67/BY6</f>
        <v>0.33699633699633708</v>
      </c>
      <c r="FA67" s="42">
        <f t="shared" si="89"/>
        <v>0.3105022831050227</v>
      </c>
      <c r="FB67" s="42">
        <f t="shared" si="89"/>
        <v>0.33699633699633708</v>
      </c>
      <c r="FC67" s="42">
        <f t="shared" si="89"/>
        <v>0.32661290322580633</v>
      </c>
      <c r="FD67" s="42">
        <f t="shared" si="89"/>
        <v>0.29710144927536236</v>
      </c>
      <c r="FE67" s="42">
        <f t="shared" si="89"/>
        <v>0.4181818181818181</v>
      </c>
      <c r="FF67" s="42">
        <f t="shared" si="89"/>
        <v>0.51304347826086949</v>
      </c>
      <c r="FG67" s="42">
        <f t="shared" si="89"/>
        <v>0.51304347826086949</v>
      </c>
      <c r="FH67" s="42">
        <f t="shared" si="89"/>
        <v>0.5252525252525253</v>
      </c>
      <c r="FI67" s="42">
        <f t="shared" si="89"/>
        <v>0.16249999999999998</v>
      </c>
      <c r="FJ67" s="42">
        <f t="shared" si="89"/>
        <v>0.16249999999999998</v>
      </c>
      <c r="FK67" s="42">
        <f t="shared" si="89"/>
        <v>0.3768115942028985</v>
      </c>
      <c r="FL67" s="42">
        <f t="shared" si="89"/>
        <v>0.3768115942028985</v>
      </c>
      <c r="FM67" s="42">
        <f t="shared" si="89"/>
        <v>0.36507936507936506</v>
      </c>
      <c r="FN67" s="42">
        <f t="shared" si="89"/>
        <v>0.37096774193548387</v>
      </c>
      <c r="FO67" s="42">
        <f t="shared" si="89"/>
        <v>0.3768115942028985</v>
      </c>
      <c r="FP67" s="42">
        <f t="shared" si="89"/>
        <v>0.3768115942028985</v>
      </c>
      <c r="FQ67" s="42">
        <f t="shared" si="90"/>
        <v>0.48571428571428565</v>
      </c>
      <c r="FR67" s="42">
        <f t="shared" si="90"/>
        <v>0.48571428571428565</v>
      </c>
      <c r="FS67" s="42">
        <f t="shared" si="90"/>
        <v>0.47368421052631587</v>
      </c>
      <c r="FT67" s="42">
        <f t="shared" si="90"/>
        <v>0.52083333333333337</v>
      </c>
      <c r="FU67" s="42">
        <f t="shared" si="90"/>
        <v>0.50387596899224807</v>
      </c>
      <c r="FV67" s="42">
        <f t="shared" si="90"/>
        <v>0.52040816326530615</v>
      </c>
      <c r="FW67" s="42">
        <f t="shared" si="90"/>
        <v>0.54166666666666674</v>
      </c>
      <c r="FX67" s="42">
        <f t="shared" si="90"/>
        <v>0.54166666666666674</v>
      </c>
      <c r="FY67" s="42">
        <f t="shared" si="90"/>
        <v>0.41134751773049649</v>
      </c>
      <c r="FZ67" s="42">
        <f t="shared" si="90"/>
        <v>0.40944881889763785</v>
      </c>
      <c r="GA67" s="42">
        <f t="shared" si="90"/>
        <v>0.37313432835820898</v>
      </c>
      <c r="GB67" s="42">
        <f t="shared" si="90"/>
        <v>0.33333333333333337</v>
      </c>
      <c r="GC67" s="42">
        <f t="shared" si="90"/>
        <v>0.33333333333333337</v>
      </c>
      <c r="GD67" s="42">
        <f t="shared" si="90"/>
        <v>0.36619718309859151</v>
      </c>
      <c r="GE67" s="42">
        <f t="shared" si="90"/>
        <v>0.36231884057971009</v>
      </c>
      <c r="GF67" s="42">
        <f t="shared" si="90"/>
        <v>0.36231884057971009</v>
      </c>
    </row>
    <row r="68" spans="117:188">
      <c r="DM68" s="39">
        <v>14</v>
      </c>
      <c r="DN68" s="39">
        <v>14</v>
      </c>
      <c r="DO68" s="39" t="str">
        <f t="shared" si="91"/>
        <v>処遇加算Ⅲ特定加算Ⅰベア加算なしから新加算Ⅴ（10）</v>
      </c>
      <c r="DP68" s="42">
        <f t="shared" ref="DP68:EU68" si="92">BY16-AN$16</f>
        <v>2.7999999999999997E-2</v>
      </c>
      <c r="DQ68" s="42">
        <f t="shared" si="92"/>
        <v>2.7999999999999997E-2</v>
      </c>
      <c r="DR68" s="42">
        <f t="shared" si="92"/>
        <v>2.7999999999999997E-2</v>
      </c>
      <c r="DS68" s="42">
        <f t="shared" si="92"/>
        <v>2.7999999999999997E-2</v>
      </c>
      <c r="DT68" s="42">
        <f t="shared" si="92"/>
        <v>2.7999999999999997E-2</v>
      </c>
      <c r="DU68" s="42">
        <f t="shared" si="92"/>
        <v>1.1999999999999997E-2</v>
      </c>
      <c r="DV68" s="42">
        <f t="shared" si="92"/>
        <v>2.4000000000000007E-2</v>
      </c>
      <c r="DW68" s="42">
        <f t="shared" si="92"/>
        <v>2.4000000000000007E-2</v>
      </c>
      <c r="DX68" s="42">
        <f t="shared" si="92"/>
        <v>2.4000000000000007E-2</v>
      </c>
      <c r="DY68" s="42">
        <f t="shared" si="92"/>
        <v>1.2999999999999998E-2</v>
      </c>
      <c r="DZ68" s="42">
        <f t="shared" si="92"/>
        <v>1.2999999999999998E-2</v>
      </c>
      <c r="EA68" s="42" t="e">
        <f t="shared" si="92"/>
        <v>#VALUE!</v>
      </c>
      <c r="EB68" s="42">
        <f t="shared" si="92"/>
        <v>9.0000000000000011E-3</v>
      </c>
      <c r="EC68" s="42">
        <f t="shared" si="92"/>
        <v>9.0000000000000011E-3</v>
      </c>
      <c r="ED68" s="42">
        <f t="shared" si="92"/>
        <v>9.0000000000000011E-3</v>
      </c>
      <c r="EE68" s="42">
        <f t="shared" si="92"/>
        <v>9.0000000000000011E-3</v>
      </c>
      <c r="EF68" s="42">
        <f t="shared" si="92"/>
        <v>9.0000000000000011E-3</v>
      </c>
      <c r="EG68" s="42">
        <f t="shared" si="92"/>
        <v>1.6E-2</v>
      </c>
      <c r="EH68" s="42">
        <f t="shared" si="92"/>
        <v>1.6E-2</v>
      </c>
      <c r="EI68" s="42">
        <f t="shared" si="92"/>
        <v>1.6E-2</v>
      </c>
      <c r="EJ68" s="42">
        <f t="shared" si="92"/>
        <v>1.7000000000000001E-2</v>
      </c>
      <c r="EK68" s="42">
        <f t="shared" si="92"/>
        <v>1.7000000000000001E-2</v>
      </c>
      <c r="EL68" s="42">
        <f t="shared" si="92"/>
        <v>1.7000000000000001E-2</v>
      </c>
      <c r="EM68" s="42">
        <f t="shared" si="92"/>
        <v>1.7000000000000001E-2</v>
      </c>
      <c r="EN68" s="42">
        <f t="shared" si="92"/>
        <v>1.7000000000000001E-2</v>
      </c>
      <c r="EO68" s="42">
        <f t="shared" si="92"/>
        <v>3.1E-2</v>
      </c>
      <c r="EP68" s="42">
        <f t="shared" si="92"/>
        <v>3.1E-2</v>
      </c>
      <c r="EQ68" s="42">
        <f t="shared" si="92"/>
        <v>1.2000000000000004E-2</v>
      </c>
      <c r="ER68" s="42">
        <f t="shared" si="92"/>
        <v>1.3000000000000005E-2</v>
      </c>
      <c r="ES68" s="42">
        <f t="shared" si="92"/>
        <v>1.3000000000000005E-2</v>
      </c>
      <c r="ET68" s="42">
        <f t="shared" si="92"/>
        <v>9.0000000000000011E-3</v>
      </c>
      <c r="EU68" s="42">
        <f t="shared" si="92"/>
        <v>9.0000000000000011E-3</v>
      </c>
      <c r="EV68" s="42">
        <f>DE16-BT$16</f>
        <v>9.0000000000000011E-3</v>
      </c>
      <c r="EY68" s="39" t="s">
        <v>2263</v>
      </c>
      <c r="EZ68" s="42">
        <f>DP68/BY16</f>
        <v>0.13397129186602871</v>
      </c>
      <c r="FA68" s="42">
        <f t="shared" ref="FA68:GF68" si="93">DQ68/BZ16</f>
        <v>0.15642458100558657</v>
      </c>
      <c r="FB68" s="42">
        <f t="shared" si="93"/>
        <v>0.13397129186602871</v>
      </c>
      <c r="FC68" s="42">
        <f t="shared" si="93"/>
        <v>0.14358974358974358</v>
      </c>
      <c r="FD68" s="42">
        <f t="shared" si="93"/>
        <v>0.22399999999999998</v>
      </c>
      <c r="FE68" s="42">
        <f t="shared" si="93"/>
        <v>0.27272727272727265</v>
      </c>
      <c r="FF68" s="42">
        <f t="shared" si="93"/>
        <v>0.30000000000000004</v>
      </c>
      <c r="FG68" s="42">
        <f t="shared" si="93"/>
        <v>0.30000000000000004</v>
      </c>
      <c r="FH68" s="42">
        <f t="shared" si="93"/>
        <v>0.33802816901408456</v>
      </c>
      <c r="FI68" s="42">
        <f t="shared" si="93"/>
        <v>0.16249999999999998</v>
      </c>
      <c r="FJ68" s="42">
        <f t="shared" si="93"/>
        <v>0.16249999999999998</v>
      </c>
      <c r="FK68" s="354" t="s">
        <v>375</v>
      </c>
      <c r="FL68" s="42">
        <f t="shared" si="93"/>
        <v>0.1730769230769231</v>
      </c>
      <c r="FM68" s="42">
        <f t="shared" si="93"/>
        <v>0.18367346938775511</v>
      </c>
      <c r="FN68" s="42">
        <f t="shared" si="93"/>
        <v>0.18750000000000003</v>
      </c>
      <c r="FO68" s="42">
        <f t="shared" si="93"/>
        <v>0.1730769230769231</v>
      </c>
      <c r="FP68" s="42">
        <f t="shared" si="93"/>
        <v>0.1730769230769231</v>
      </c>
      <c r="FQ68" s="42">
        <f t="shared" si="93"/>
        <v>0.22857142857142856</v>
      </c>
      <c r="FR68" s="42">
        <f t="shared" si="93"/>
        <v>0.22857142857142856</v>
      </c>
      <c r="FS68" s="42">
        <f t="shared" si="93"/>
        <v>0.16666666666666666</v>
      </c>
      <c r="FT68" s="42">
        <f t="shared" si="93"/>
        <v>0.26984126984126988</v>
      </c>
      <c r="FU68" s="42">
        <f t="shared" si="93"/>
        <v>0.20987654320987656</v>
      </c>
      <c r="FV68" s="42">
        <f t="shared" si="93"/>
        <v>0.265625</v>
      </c>
      <c r="FW68" s="42">
        <f t="shared" si="93"/>
        <v>0.27868852459016397</v>
      </c>
      <c r="FX68" s="42">
        <f t="shared" si="93"/>
        <v>0.27868852459016397</v>
      </c>
      <c r="FY68" s="42">
        <f t="shared" si="93"/>
        <v>0.27192982456140352</v>
      </c>
      <c r="FZ68" s="42">
        <f t="shared" si="93"/>
        <v>0.29245283018867924</v>
      </c>
      <c r="GA68" s="42">
        <f t="shared" si="93"/>
        <v>0.22222222222222227</v>
      </c>
      <c r="GB68" s="42">
        <f t="shared" si="93"/>
        <v>0.19402985074626872</v>
      </c>
      <c r="GC68" s="42">
        <f t="shared" si="93"/>
        <v>0.19402985074626872</v>
      </c>
      <c r="GD68" s="42">
        <f t="shared" si="93"/>
        <v>0.16666666666666669</v>
      </c>
      <c r="GE68" s="42">
        <f t="shared" si="93"/>
        <v>0.169811320754717</v>
      </c>
      <c r="GF68" s="42">
        <f t="shared" si="93"/>
        <v>0.169811320754717</v>
      </c>
    </row>
    <row r="69" spans="117:188">
      <c r="DM69" s="39">
        <v>15</v>
      </c>
      <c r="DN69" s="39">
        <v>1</v>
      </c>
      <c r="DO69" s="39" t="str">
        <f t="shared" si="91"/>
        <v>処遇加算Ⅲ特定加算Ⅱベア加算から新加算Ⅰ</v>
      </c>
      <c r="DP69" s="42">
        <f t="shared" ref="DP69:EE72" si="94">BY3-AN$17</f>
        <v>0.20600000000000002</v>
      </c>
      <c r="DQ69" s="42">
        <f t="shared" si="94"/>
        <v>0.16200000000000003</v>
      </c>
      <c r="DR69" s="42">
        <f t="shared" si="94"/>
        <v>0.20600000000000002</v>
      </c>
      <c r="DS69" s="42">
        <f t="shared" si="94"/>
        <v>0.185</v>
      </c>
      <c r="DT69" s="42" t="e">
        <f t="shared" si="94"/>
        <v>#VALUE!</v>
      </c>
      <c r="DU69" s="42">
        <f t="shared" si="94"/>
        <v>3.8999999999999993E-2</v>
      </c>
      <c r="DV69" s="42" t="e">
        <f t="shared" si="94"/>
        <v>#VALUE!</v>
      </c>
      <c r="DW69" s="42" t="e">
        <f t="shared" si="94"/>
        <v>#VALUE!</v>
      </c>
      <c r="DX69" s="42">
        <f t="shared" si="94"/>
        <v>6.4000000000000015E-2</v>
      </c>
      <c r="DY69" s="42">
        <f t="shared" si="94"/>
        <v>5.7000000000000009E-2</v>
      </c>
      <c r="DZ69" s="42">
        <f t="shared" si="94"/>
        <v>5.7000000000000009E-2</v>
      </c>
      <c r="EA69" s="42">
        <f t="shared" si="94"/>
        <v>4.9000000000000002E-2</v>
      </c>
      <c r="EB69" s="42">
        <f t="shared" si="94"/>
        <v>4.9000000000000002E-2</v>
      </c>
      <c r="EC69" s="42">
        <f t="shared" si="94"/>
        <v>4.5000000000000005E-2</v>
      </c>
      <c r="ED69" s="42">
        <f t="shared" si="94"/>
        <v>4.3000000000000003E-2</v>
      </c>
      <c r="EE69" s="42" t="e">
        <f t="shared" si="94"/>
        <v>#VALUE!</v>
      </c>
      <c r="EF69" s="42">
        <f t="shared" ref="EF69:EU72" si="95">CO3-BD$17</f>
        <v>4.9000000000000002E-2</v>
      </c>
      <c r="EG69" s="42">
        <f t="shared" si="95"/>
        <v>7.0000000000000021E-2</v>
      </c>
      <c r="EH69" s="42">
        <f t="shared" si="95"/>
        <v>7.0000000000000021E-2</v>
      </c>
      <c r="EI69" s="42">
        <f t="shared" si="95"/>
        <v>0.10799999999999997</v>
      </c>
      <c r="EJ69" s="42">
        <f t="shared" si="95"/>
        <v>6.8000000000000005E-2</v>
      </c>
      <c r="EK69" s="42">
        <f t="shared" si="95"/>
        <v>9.4999999999999987E-2</v>
      </c>
      <c r="EL69" s="42">
        <f t="shared" si="95"/>
        <v>7.0000000000000007E-2</v>
      </c>
      <c r="EM69" s="42" t="e">
        <f t="shared" si="95"/>
        <v>#VALUE!</v>
      </c>
      <c r="EN69" s="42" t="e">
        <f t="shared" si="95"/>
        <v>#VALUE!</v>
      </c>
      <c r="EO69" s="42">
        <f t="shared" si="95"/>
        <v>9.4000000000000028E-2</v>
      </c>
      <c r="EP69" s="42">
        <f t="shared" si="95"/>
        <v>8.199999999999999E-2</v>
      </c>
      <c r="EQ69" s="42" t="e">
        <f t="shared" si="95"/>
        <v>#VALUE!</v>
      </c>
      <c r="ER69" s="42" t="e">
        <f t="shared" si="95"/>
        <v>#VALUE!</v>
      </c>
      <c r="ES69" s="42" t="e">
        <f t="shared" si="95"/>
        <v>#VALUE!</v>
      </c>
      <c r="ET69" s="42" t="e">
        <f t="shared" si="95"/>
        <v>#VALUE!</v>
      </c>
      <c r="EU69" s="42" t="e">
        <f t="shared" si="95"/>
        <v>#VALUE!</v>
      </c>
      <c r="EV69" s="42" t="e">
        <f>DE3-BT$17</f>
        <v>#VALUE!</v>
      </c>
      <c r="EY69" s="39" t="s">
        <v>2264</v>
      </c>
      <c r="EZ69" s="42">
        <f>DP69/BY3</f>
        <v>0.49400479616306953</v>
      </c>
      <c r="FA69" s="42">
        <f t="shared" ref="FA69:FP72" si="96">DQ69/BZ3</f>
        <v>0.47230320699708461</v>
      </c>
      <c r="FB69" s="42">
        <f t="shared" si="96"/>
        <v>0.49400479616306953</v>
      </c>
      <c r="FC69" s="42">
        <f t="shared" si="96"/>
        <v>0.48429319371727747</v>
      </c>
      <c r="FD69" s="354" t="s">
        <v>375</v>
      </c>
      <c r="FE69" s="42">
        <f t="shared" si="96"/>
        <v>0.48148148148148145</v>
      </c>
      <c r="FF69" s="354" t="s">
        <v>375</v>
      </c>
      <c r="FG69" s="354" t="s">
        <v>375</v>
      </c>
      <c r="FH69" s="42">
        <f t="shared" si="96"/>
        <v>0.46715328467153294</v>
      </c>
      <c r="FI69" s="42">
        <f t="shared" si="96"/>
        <v>0.41304347826086962</v>
      </c>
      <c r="FJ69" s="42">
        <f t="shared" si="96"/>
        <v>0.41304347826086962</v>
      </c>
      <c r="FK69" s="42">
        <f t="shared" si="96"/>
        <v>0.47572815533980589</v>
      </c>
      <c r="FL69" s="42">
        <f t="shared" si="96"/>
        <v>0.47572815533980589</v>
      </c>
      <c r="FM69" s="42">
        <f t="shared" si="96"/>
        <v>0.46875000000000006</v>
      </c>
      <c r="FN69" s="42">
        <f t="shared" si="96"/>
        <v>0.4623655913978495</v>
      </c>
      <c r="FO69" s="354" t="s">
        <v>375</v>
      </c>
      <c r="FP69" s="42">
        <f t="shared" si="96"/>
        <v>0.47572815533980589</v>
      </c>
      <c r="FQ69" s="42">
        <f t="shared" ref="FQ69:FZ72" si="97">EG69/CP3</f>
        <v>0.47619047619047628</v>
      </c>
      <c r="FR69" s="42">
        <f t="shared" si="97"/>
        <v>0.47619047619047628</v>
      </c>
      <c r="FS69" s="42">
        <f t="shared" si="97"/>
        <v>0.51184834123222744</v>
      </c>
      <c r="FT69" s="42">
        <f t="shared" si="97"/>
        <v>0.51908396946564883</v>
      </c>
      <c r="FU69" s="42">
        <f t="shared" si="97"/>
        <v>0.53977272727272718</v>
      </c>
      <c r="FV69" s="42">
        <f t="shared" si="97"/>
        <v>0.5223880597014926</v>
      </c>
      <c r="FW69" s="354" t="s">
        <v>375</v>
      </c>
      <c r="FX69" s="354" t="s">
        <v>375</v>
      </c>
      <c r="FY69" s="42">
        <f t="shared" si="97"/>
        <v>0.44549763033175366</v>
      </c>
      <c r="FZ69" s="42">
        <f t="shared" si="97"/>
        <v>0.42931937172774864</v>
      </c>
      <c r="GA69" s="354" t="s">
        <v>375</v>
      </c>
      <c r="GB69" s="354" t="s">
        <v>375</v>
      </c>
      <c r="GC69" s="354" t="s">
        <v>375</v>
      </c>
      <c r="GD69" s="354" t="s">
        <v>375</v>
      </c>
      <c r="GE69" s="354" t="s">
        <v>375</v>
      </c>
      <c r="GF69" s="354" t="s">
        <v>375</v>
      </c>
    </row>
    <row r="70" spans="117:188">
      <c r="DM70" s="39">
        <v>15</v>
      </c>
      <c r="DN70" s="39">
        <v>2</v>
      </c>
      <c r="DO70" s="39" t="str">
        <f t="shared" si="91"/>
        <v>処遇加算Ⅲ特定加算Ⅱベア加算から新加算Ⅱ</v>
      </c>
      <c r="DP70" s="42">
        <f t="shared" si="94"/>
        <v>0.191</v>
      </c>
      <c r="DQ70" s="42">
        <f t="shared" si="94"/>
        <v>0.14700000000000002</v>
      </c>
      <c r="DR70" s="42">
        <f t="shared" si="94"/>
        <v>0.191</v>
      </c>
      <c r="DS70" s="42">
        <f t="shared" si="94"/>
        <v>0.16999999999999998</v>
      </c>
      <c r="DT70" s="42" t="e">
        <f t="shared" si="94"/>
        <v>#VALUE!</v>
      </c>
      <c r="DU70" s="42">
        <f t="shared" si="94"/>
        <v>3.7999999999999992E-2</v>
      </c>
      <c r="DV70" s="42" t="e">
        <f t="shared" si="94"/>
        <v>#VALUE!</v>
      </c>
      <c r="DW70" s="42" t="e">
        <f t="shared" si="94"/>
        <v>#VALUE!</v>
      </c>
      <c r="DX70" s="42">
        <f t="shared" si="94"/>
        <v>6.2000000000000013E-2</v>
      </c>
      <c r="DY70" s="42">
        <f t="shared" si="94"/>
        <v>5.3000000000000005E-2</v>
      </c>
      <c r="DZ70" s="42">
        <f t="shared" si="94"/>
        <v>5.3000000000000005E-2</v>
      </c>
      <c r="EA70" s="42">
        <f t="shared" si="94"/>
        <v>4.7E-2</v>
      </c>
      <c r="EB70" s="42">
        <f t="shared" si="94"/>
        <v>4.7E-2</v>
      </c>
      <c r="EC70" s="42">
        <f t="shared" si="94"/>
        <v>4.3000000000000003E-2</v>
      </c>
      <c r="ED70" s="42">
        <f t="shared" si="94"/>
        <v>4.1000000000000002E-2</v>
      </c>
      <c r="EE70" s="42" t="e">
        <f t="shared" si="94"/>
        <v>#VALUE!</v>
      </c>
      <c r="EF70" s="42">
        <f t="shared" si="95"/>
        <v>4.7E-2</v>
      </c>
      <c r="EG70" s="42">
        <f t="shared" si="95"/>
        <v>6.7000000000000018E-2</v>
      </c>
      <c r="EH70" s="42">
        <f t="shared" si="95"/>
        <v>6.7000000000000018E-2</v>
      </c>
      <c r="EI70" s="42">
        <f t="shared" si="95"/>
        <v>0.10499999999999997</v>
      </c>
      <c r="EJ70" s="42">
        <f t="shared" si="95"/>
        <v>6.5000000000000002E-2</v>
      </c>
      <c r="EK70" s="42">
        <f t="shared" si="95"/>
        <v>9.1999999999999985E-2</v>
      </c>
      <c r="EL70" s="42">
        <f t="shared" si="95"/>
        <v>6.7000000000000004E-2</v>
      </c>
      <c r="EM70" s="42" t="e">
        <f t="shared" si="95"/>
        <v>#VALUE!</v>
      </c>
      <c r="EN70" s="42" t="e">
        <f t="shared" si="95"/>
        <v>#VALUE!</v>
      </c>
      <c r="EO70" s="42">
        <f t="shared" si="95"/>
        <v>9.0000000000000024E-2</v>
      </c>
      <c r="EP70" s="42">
        <f t="shared" si="95"/>
        <v>7.7999999999999986E-2</v>
      </c>
      <c r="EQ70" s="42" t="e">
        <f t="shared" si="95"/>
        <v>#VALUE!</v>
      </c>
      <c r="ER70" s="42" t="e">
        <f t="shared" si="95"/>
        <v>#VALUE!</v>
      </c>
      <c r="ES70" s="42" t="e">
        <f t="shared" si="95"/>
        <v>#VALUE!</v>
      </c>
      <c r="ET70" s="42" t="e">
        <f t="shared" si="95"/>
        <v>#VALUE!</v>
      </c>
      <c r="EU70" s="42" t="e">
        <f t="shared" si="95"/>
        <v>#VALUE!</v>
      </c>
      <c r="EV70" s="42" t="e">
        <f>DE4-BT$17</f>
        <v>#VALUE!</v>
      </c>
      <c r="EY70" s="39" t="s">
        <v>2265</v>
      </c>
      <c r="EZ70" s="42">
        <f>DP70/BY4</f>
        <v>0.47512437810945274</v>
      </c>
      <c r="FA70" s="42">
        <f t="shared" si="96"/>
        <v>0.44817073170731714</v>
      </c>
      <c r="FB70" s="42">
        <f t="shared" si="96"/>
        <v>0.47512437810945274</v>
      </c>
      <c r="FC70" s="42">
        <f t="shared" si="96"/>
        <v>0.46321525885558579</v>
      </c>
      <c r="FD70" s="354" t="s">
        <v>375</v>
      </c>
      <c r="FE70" s="42">
        <f t="shared" si="96"/>
        <v>0.47499999999999998</v>
      </c>
      <c r="FF70" s="354" t="s">
        <v>375</v>
      </c>
      <c r="FG70" s="354" t="s">
        <v>375</v>
      </c>
      <c r="FH70" s="42">
        <f t="shared" si="96"/>
        <v>0.45925925925925931</v>
      </c>
      <c r="FI70" s="42">
        <f t="shared" si="96"/>
        <v>0.39552238805970152</v>
      </c>
      <c r="FJ70" s="42">
        <f t="shared" si="96"/>
        <v>0.39552238805970152</v>
      </c>
      <c r="FK70" s="42">
        <f t="shared" si="96"/>
        <v>0.46534653465346537</v>
      </c>
      <c r="FL70" s="42">
        <f t="shared" si="96"/>
        <v>0.46534653465346537</v>
      </c>
      <c r="FM70" s="42">
        <f t="shared" si="96"/>
        <v>0.45744680851063835</v>
      </c>
      <c r="FN70" s="42">
        <f t="shared" si="96"/>
        <v>0.45054945054945056</v>
      </c>
      <c r="FO70" s="354" t="s">
        <v>375</v>
      </c>
      <c r="FP70" s="42">
        <f t="shared" si="96"/>
        <v>0.46534653465346537</v>
      </c>
      <c r="FQ70" s="42">
        <f t="shared" si="97"/>
        <v>0.46527777777777785</v>
      </c>
      <c r="FR70" s="42">
        <f t="shared" si="97"/>
        <v>0.46527777777777785</v>
      </c>
      <c r="FS70" s="42">
        <f t="shared" si="97"/>
        <v>0.50480769230769229</v>
      </c>
      <c r="FT70" s="42">
        <f t="shared" si="97"/>
        <v>0.5078125</v>
      </c>
      <c r="FU70" s="42">
        <f t="shared" si="97"/>
        <v>0.53179190751445082</v>
      </c>
      <c r="FV70" s="42">
        <f t="shared" si="97"/>
        <v>0.51145038167938928</v>
      </c>
      <c r="FW70" s="354" t="s">
        <v>375</v>
      </c>
      <c r="FX70" s="354" t="s">
        <v>375</v>
      </c>
      <c r="FY70" s="42">
        <f t="shared" si="97"/>
        <v>0.43478260869565227</v>
      </c>
      <c r="FZ70" s="42">
        <f t="shared" si="97"/>
        <v>0.41711229946524059</v>
      </c>
      <c r="GA70" s="354" t="s">
        <v>375</v>
      </c>
      <c r="GB70" s="354" t="s">
        <v>375</v>
      </c>
      <c r="GC70" s="354" t="s">
        <v>375</v>
      </c>
      <c r="GD70" s="354" t="s">
        <v>375</v>
      </c>
      <c r="GE70" s="354" t="s">
        <v>375</v>
      </c>
      <c r="GF70" s="354" t="s">
        <v>375</v>
      </c>
    </row>
    <row r="71" spans="117:188">
      <c r="DM71" s="39">
        <v>15</v>
      </c>
      <c r="DN71" s="39">
        <v>3</v>
      </c>
      <c r="DO71" s="39" t="str">
        <f t="shared" si="91"/>
        <v>処遇加算Ⅲ特定加算Ⅱベア加算から新加算Ⅲ</v>
      </c>
      <c r="DP71" s="42">
        <f t="shared" si="94"/>
        <v>0.13600000000000001</v>
      </c>
      <c r="DQ71" s="42">
        <f t="shared" si="94"/>
        <v>9.2000000000000026E-2</v>
      </c>
      <c r="DR71" s="42">
        <f t="shared" si="94"/>
        <v>0.13600000000000001</v>
      </c>
      <c r="DS71" s="42">
        <f t="shared" si="94"/>
        <v>0.11499999999999999</v>
      </c>
      <c r="DT71" s="42" t="e">
        <f t="shared" si="94"/>
        <v>#VALUE!</v>
      </c>
      <c r="DU71" s="42">
        <f t="shared" si="94"/>
        <v>2.4999999999999994E-2</v>
      </c>
      <c r="DV71" s="42" t="e">
        <f t="shared" si="94"/>
        <v>#VALUE!</v>
      </c>
      <c r="DW71" s="42" t="e">
        <f t="shared" si="94"/>
        <v>#VALUE!</v>
      </c>
      <c r="DX71" s="42">
        <f t="shared" si="94"/>
        <v>4.2999999999999997E-2</v>
      </c>
      <c r="DY71" s="42">
        <f t="shared" si="94"/>
        <v>1.7000000000000001E-2</v>
      </c>
      <c r="DZ71" s="42">
        <f t="shared" si="94"/>
        <v>1.7000000000000001E-2</v>
      </c>
      <c r="EA71" s="42">
        <f t="shared" si="94"/>
        <v>3.2000000000000001E-2</v>
      </c>
      <c r="EB71" s="42">
        <f t="shared" si="94"/>
        <v>3.2000000000000001E-2</v>
      </c>
      <c r="EC71" s="42">
        <f t="shared" si="94"/>
        <v>2.8000000000000004E-2</v>
      </c>
      <c r="ED71" s="42">
        <f t="shared" si="94"/>
        <v>2.6000000000000002E-2</v>
      </c>
      <c r="EE71" s="42" t="e">
        <f t="shared" si="94"/>
        <v>#VALUE!</v>
      </c>
      <c r="EF71" s="42">
        <f t="shared" si="95"/>
        <v>3.2000000000000001E-2</v>
      </c>
      <c r="EG71" s="42">
        <f t="shared" si="95"/>
        <v>5.1000000000000004E-2</v>
      </c>
      <c r="EH71" s="42">
        <f t="shared" si="95"/>
        <v>5.1000000000000004E-2</v>
      </c>
      <c r="EI71" s="42">
        <f t="shared" si="95"/>
        <v>8.900000000000001E-2</v>
      </c>
      <c r="EJ71" s="42">
        <f t="shared" si="95"/>
        <v>5.5000000000000007E-2</v>
      </c>
      <c r="EK71" s="42">
        <f t="shared" si="95"/>
        <v>8.1999999999999976E-2</v>
      </c>
      <c r="EL71" s="42">
        <f t="shared" si="95"/>
        <v>5.7000000000000009E-2</v>
      </c>
      <c r="EM71" s="42" t="e">
        <f t="shared" si="95"/>
        <v>#VALUE!</v>
      </c>
      <c r="EN71" s="42" t="e">
        <f t="shared" si="95"/>
        <v>#VALUE!</v>
      </c>
      <c r="EO71" s="42">
        <f t="shared" si="95"/>
        <v>5.1000000000000018E-2</v>
      </c>
      <c r="EP71" s="42">
        <f t="shared" si="95"/>
        <v>3.8999999999999979E-2</v>
      </c>
      <c r="EQ71" s="42" t="e">
        <f t="shared" si="95"/>
        <v>#VALUE!</v>
      </c>
      <c r="ER71" s="42" t="e">
        <f t="shared" si="95"/>
        <v>#VALUE!</v>
      </c>
      <c r="ES71" s="42" t="e">
        <f t="shared" si="95"/>
        <v>#VALUE!</v>
      </c>
      <c r="ET71" s="42" t="e">
        <f t="shared" si="95"/>
        <v>#VALUE!</v>
      </c>
      <c r="EU71" s="42" t="e">
        <f t="shared" si="95"/>
        <v>#VALUE!</v>
      </c>
      <c r="EV71" s="42" t="e">
        <f>DE5-BT$17</f>
        <v>#VALUE!</v>
      </c>
      <c r="EY71" s="39" t="s">
        <v>2266</v>
      </c>
      <c r="EZ71" s="42">
        <f>DP71/BY5</f>
        <v>0.39193083573487031</v>
      </c>
      <c r="FA71" s="42">
        <f t="shared" si="96"/>
        <v>0.33699633699633708</v>
      </c>
      <c r="FB71" s="42">
        <f t="shared" si="96"/>
        <v>0.39193083573487031</v>
      </c>
      <c r="FC71" s="42">
        <f t="shared" si="96"/>
        <v>0.36858974358974356</v>
      </c>
      <c r="FD71" s="354" t="s">
        <v>375</v>
      </c>
      <c r="FE71" s="42">
        <f t="shared" si="96"/>
        <v>0.37313432835820892</v>
      </c>
      <c r="FF71" s="354" t="s">
        <v>375</v>
      </c>
      <c r="FG71" s="354" t="s">
        <v>375</v>
      </c>
      <c r="FH71" s="42">
        <f t="shared" si="96"/>
        <v>0.37068965517241381</v>
      </c>
      <c r="FI71" s="42">
        <f t="shared" si="96"/>
        <v>0.17346938775510204</v>
      </c>
      <c r="FJ71" s="42">
        <f t="shared" si="96"/>
        <v>0.17346938775510204</v>
      </c>
      <c r="FK71" s="42">
        <f t="shared" si="96"/>
        <v>0.372093023255814</v>
      </c>
      <c r="FL71" s="42">
        <f t="shared" si="96"/>
        <v>0.372093023255814</v>
      </c>
      <c r="FM71" s="42">
        <f t="shared" si="96"/>
        <v>0.3544303797468355</v>
      </c>
      <c r="FN71" s="42">
        <f t="shared" si="96"/>
        <v>0.3421052631578948</v>
      </c>
      <c r="FO71" s="354" t="s">
        <v>375</v>
      </c>
      <c r="FP71" s="42">
        <f t="shared" si="96"/>
        <v>0.372093023255814</v>
      </c>
      <c r="FQ71" s="42">
        <f t="shared" si="97"/>
        <v>0.3984375</v>
      </c>
      <c r="FR71" s="42">
        <f t="shared" si="97"/>
        <v>0.3984375</v>
      </c>
      <c r="FS71" s="42">
        <f t="shared" si="97"/>
        <v>0.46354166666666669</v>
      </c>
      <c r="FT71" s="42">
        <f t="shared" si="97"/>
        <v>0.46610169491525427</v>
      </c>
      <c r="FU71" s="42">
        <f t="shared" si="97"/>
        <v>0.50306748466257656</v>
      </c>
      <c r="FV71" s="42">
        <f t="shared" si="97"/>
        <v>0.4710743801652893</v>
      </c>
      <c r="FW71" s="354" t="s">
        <v>375</v>
      </c>
      <c r="FX71" s="354" t="s">
        <v>375</v>
      </c>
      <c r="FY71" s="42">
        <f t="shared" si="97"/>
        <v>0.30357142857142866</v>
      </c>
      <c r="FZ71" s="42">
        <f t="shared" si="97"/>
        <v>0.26351351351351338</v>
      </c>
      <c r="GA71" s="354" t="s">
        <v>375</v>
      </c>
      <c r="GB71" s="354" t="s">
        <v>375</v>
      </c>
      <c r="GC71" s="354" t="s">
        <v>375</v>
      </c>
      <c r="GD71" s="354" t="s">
        <v>375</v>
      </c>
      <c r="GE71" s="354" t="s">
        <v>375</v>
      </c>
      <c r="GF71" s="354" t="s">
        <v>375</v>
      </c>
    </row>
    <row r="72" spans="117:188">
      <c r="DM72" s="39">
        <v>15</v>
      </c>
      <c r="DN72" s="39">
        <v>4</v>
      </c>
      <c r="DO72" s="39" t="str">
        <f t="shared" si="91"/>
        <v>処遇加算Ⅲ特定加算Ⅱベア加算から新加算Ⅳ</v>
      </c>
      <c r="DP72" s="42">
        <f t="shared" si="94"/>
        <v>6.2E-2</v>
      </c>
      <c r="DQ72" s="42">
        <f t="shared" si="94"/>
        <v>3.8000000000000006E-2</v>
      </c>
      <c r="DR72" s="42">
        <f t="shared" si="94"/>
        <v>6.2E-2</v>
      </c>
      <c r="DS72" s="42">
        <f t="shared" si="94"/>
        <v>5.0999999999999962E-2</v>
      </c>
      <c r="DT72" s="42" t="e">
        <f t="shared" si="94"/>
        <v>#VALUE!</v>
      </c>
      <c r="DU72" s="42">
        <f t="shared" si="94"/>
        <v>1.2999999999999998E-2</v>
      </c>
      <c r="DV72" s="42" t="e">
        <f t="shared" si="94"/>
        <v>#VALUE!</v>
      </c>
      <c r="DW72" s="42" t="e">
        <f t="shared" si="94"/>
        <v>#VALUE!</v>
      </c>
      <c r="DX72" s="42">
        <f t="shared" si="94"/>
        <v>2.6000000000000009E-2</v>
      </c>
      <c r="DY72" s="42">
        <f t="shared" si="94"/>
        <v>-1.0000000000000009E-3</v>
      </c>
      <c r="DZ72" s="42">
        <f t="shared" si="94"/>
        <v>-1.0000000000000009E-3</v>
      </c>
      <c r="EA72" s="42">
        <f t="shared" si="94"/>
        <v>1.4999999999999999E-2</v>
      </c>
      <c r="EB72" s="42">
        <f t="shared" si="94"/>
        <v>1.4999999999999999E-2</v>
      </c>
      <c r="EC72" s="42">
        <f t="shared" si="94"/>
        <v>1.2000000000000004E-2</v>
      </c>
      <c r="ED72" s="42">
        <f t="shared" si="94"/>
        <v>1.2000000000000004E-2</v>
      </c>
      <c r="EE72" s="42" t="e">
        <f t="shared" si="94"/>
        <v>#VALUE!</v>
      </c>
      <c r="EF72" s="42">
        <f t="shared" si="95"/>
        <v>1.4999999999999999E-2</v>
      </c>
      <c r="EG72" s="42">
        <f t="shared" si="95"/>
        <v>2.7999999999999997E-2</v>
      </c>
      <c r="EH72" s="42">
        <f t="shared" si="95"/>
        <v>2.7999999999999997E-2</v>
      </c>
      <c r="EI72" s="42">
        <f t="shared" si="95"/>
        <v>4.900000000000003E-2</v>
      </c>
      <c r="EJ72" s="42">
        <f t="shared" si="95"/>
        <v>3.3000000000000002E-2</v>
      </c>
      <c r="EK72" s="42">
        <f t="shared" si="95"/>
        <v>4.8000000000000001E-2</v>
      </c>
      <c r="EL72" s="42">
        <f t="shared" si="95"/>
        <v>3.4000000000000002E-2</v>
      </c>
      <c r="EM72" s="42" t="e">
        <f t="shared" si="95"/>
        <v>#VALUE!</v>
      </c>
      <c r="EN72" s="42" t="e">
        <f t="shared" si="95"/>
        <v>#VALUE!</v>
      </c>
      <c r="EO72" s="42">
        <f t="shared" si="95"/>
        <v>2.3999999999999994E-2</v>
      </c>
      <c r="EP72" s="42">
        <f t="shared" si="95"/>
        <v>1.7999999999999988E-2</v>
      </c>
      <c r="EQ72" s="42" t="e">
        <f t="shared" si="95"/>
        <v>#VALUE!</v>
      </c>
      <c r="ER72" s="42" t="e">
        <f t="shared" si="95"/>
        <v>#VALUE!</v>
      </c>
      <c r="ES72" s="42" t="e">
        <f t="shared" si="95"/>
        <v>#VALUE!</v>
      </c>
      <c r="ET72" s="42" t="e">
        <f t="shared" si="95"/>
        <v>#VALUE!</v>
      </c>
      <c r="EU72" s="42" t="e">
        <f t="shared" si="95"/>
        <v>#VALUE!</v>
      </c>
      <c r="EV72" s="42" t="e">
        <f>DE6-BT$17</f>
        <v>#VALUE!</v>
      </c>
      <c r="EY72" s="39" t="s">
        <v>2267</v>
      </c>
      <c r="EZ72" s="42">
        <f>DP72/BY6</f>
        <v>0.22710622710622708</v>
      </c>
      <c r="FA72" s="42">
        <f t="shared" si="96"/>
        <v>0.17351598173515984</v>
      </c>
      <c r="FB72" s="42">
        <f t="shared" si="96"/>
        <v>0.22710622710622708</v>
      </c>
      <c r="FC72" s="42">
        <f t="shared" si="96"/>
        <v>0.20564516129032245</v>
      </c>
      <c r="FD72" s="354" t="s">
        <v>375</v>
      </c>
      <c r="FE72" s="42">
        <f t="shared" si="96"/>
        <v>0.23636363636363636</v>
      </c>
      <c r="FF72" s="354" t="s">
        <v>375</v>
      </c>
      <c r="FG72" s="354" t="s">
        <v>375</v>
      </c>
      <c r="FH72" s="42">
        <f t="shared" si="96"/>
        <v>0.26262626262626271</v>
      </c>
      <c r="FI72" s="42">
        <f t="shared" si="96"/>
        <v>-1.2500000000000011E-2</v>
      </c>
      <c r="FJ72" s="42">
        <f t="shared" si="96"/>
        <v>-1.2500000000000011E-2</v>
      </c>
      <c r="FK72" s="42">
        <f t="shared" si="96"/>
        <v>0.21739130434782611</v>
      </c>
      <c r="FL72" s="42">
        <f t="shared" si="96"/>
        <v>0.21739130434782611</v>
      </c>
      <c r="FM72" s="42">
        <f t="shared" si="96"/>
        <v>0.19047619047619052</v>
      </c>
      <c r="FN72" s="42">
        <f t="shared" si="96"/>
        <v>0.19354838709677424</v>
      </c>
      <c r="FO72" s="354" t="s">
        <v>375</v>
      </c>
      <c r="FP72" s="42">
        <f t="shared" si="96"/>
        <v>0.21739130434782611</v>
      </c>
      <c r="FQ72" s="42">
        <f t="shared" si="97"/>
        <v>0.26666666666666666</v>
      </c>
      <c r="FR72" s="42">
        <f t="shared" si="97"/>
        <v>0.26666666666666666</v>
      </c>
      <c r="FS72" s="42">
        <f t="shared" si="97"/>
        <v>0.32236842105263175</v>
      </c>
      <c r="FT72" s="42">
        <f t="shared" si="97"/>
        <v>0.34375</v>
      </c>
      <c r="FU72" s="42">
        <f t="shared" si="97"/>
        <v>0.37209302325581395</v>
      </c>
      <c r="FV72" s="42">
        <f t="shared" si="97"/>
        <v>0.34693877551020408</v>
      </c>
      <c r="FW72" s="354" t="s">
        <v>375</v>
      </c>
      <c r="FX72" s="354" t="s">
        <v>375</v>
      </c>
      <c r="FY72" s="42">
        <f t="shared" si="97"/>
        <v>0.17021276595744678</v>
      </c>
      <c r="FZ72" s="42">
        <f t="shared" si="97"/>
        <v>0.14173228346456684</v>
      </c>
      <c r="GA72" s="354" t="s">
        <v>375</v>
      </c>
      <c r="GB72" s="354" t="s">
        <v>375</v>
      </c>
      <c r="GC72" s="354" t="s">
        <v>375</v>
      </c>
      <c r="GD72" s="354" t="s">
        <v>375</v>
      </c>
      <c r="GE72" s="354" t="s">
        <v>375</v>
      </c>
      <c r="GF72" s="354" t="s">
        <v>375</v>
      </c>
    </row>
    <row r="73" spans="117:188">
      <c r="DM73" s="39">
        <v>15</v>
      </c>
      <c r="DN73" s="39">
        <v>13</v>
      </c>
      <c r="DO73" s="39" t="str">
        <f t="shared" si="91"/>
        <v>処遇加算Ⅲ特定加算Ⅱベア加算から新加算Ⅴ（９）</v>
      </c>
      <c r="DP73" s="42">
        <f t="shared" ref="DP73:EU73" si="98">BY15-AN$17</f>
        <v>2.7999999999999997E-2</v>
      </c>
      <c r="DQ73" s="42">
        <f t="shared" si="98"/>
        <v>2.7999999999999997E-2</v>
      </c>
      <c r="DR73" s="42">
        <f t="shared" si="98"/>
        <v>2.7999999999999997E-2</v>
      </c>
      <c r="DS73" s="42">
        <f t="shared" si="98"/>
        <v>2.7999999999999997E-2</v>
      </c>
      <c r="DT73" s="42" t="e">
        <f t="shared" si="98"/>
        <v>#VALUE!</v>
      </c>
      <c r="DU73" s="42">
        <f t="shared" si="98"/>
        <v>1.1999999999999997E-2</v>
      </c>
      <c r="DV73" s="42" t="e">
        <f t="shared" si="98"/>
        <v>#VALUE!</v>
      </c>
      <c r="DW73" s="42" t="e">
        <f t="shared" si="98"/>
        <v>#VALUE!</v>
      </c>
      <c r="DX73" s="42">
        <f t="shared" si="98"/>
        <v>2.4000000000000007E-2</v>
      </c>
      <c r="DY73" s="42">
        <f t="shared" si="98"/>
        <v>1.2999999999999998E-2</v>
      </c>
      <c r="DZ73" s="42">
        <f t="shared" si="98"/>
        <v>1.2999999999999998E-2</v>
      </c>
      <c r="EA73" s="42" t="e">
        <f t="shared" si="98"/>
        <v>#VALUE!</v>
      </c>
      <c r="EB73" s="42">
        <f t="shared" si="98"/>
        <v>8.9999999999999941E-3</v>
      </c>
      <c r="EC73" s="42">
        <f t="shared" si="98"/>
        <v>9.0000000000000011E-3</v>
      </c>
      <c r="ED73" s="42">
        <f t="shared" si="98"/>
        <v>9.0000000000000011E-3</v>
      </c>
      <c r="EE73" s="42" t="e">
        <f t="shared" si="98"/>
        <v>#VALUE!</v>
      </c>
      <c r="EF73" s="42">
        <f t="shared" si="98"/>
        <v>8.9999999999999941E-3</v>
      </c>
      <c r="EG73" s="42">
        <f t="shared" si="98"/>
        <v>1.6E-2</v>
      </c>
      <c r="EH73" s="42">
        <f t="shared" si="98"/>
        <v>1.6E-2</v>
      </c>
      <c r="EI73" s="42">
        <f t="shared" si="98"/>
        <v>1.6E-2</v>
      </c>
      <c r="EJ73" s="42">
        <f t="shared" si="98"/>
        <v>1.7000000000000001E-2</v>
      </c>
      <c r="EK73" s="42">
        <f t="shared" si="98"/>
        <v>1.7000000000000001E-2</v>
      </c>
      <c r="EL73" s="42">
        <f t="shared" si="98"/>
        <v>1.7000000000000001E-2</v>
      </c>
      <c r="EM73" s="42" t="e">
        <f t="shared" si="98"/>
        <v>#VALUE!</v>
      </c>
      <c r="EN73" s="42" t="e">
        <f t="shared" si="98"/>
        <v>#VALUE!</v>
      </c>
      <c r="EO73" s="42">
        <f t="shared" si="98"/>
        <v>3.1E-2</v>
      </c>
      <c r="EP73" s="42">
        <f t="shared" si="98"/>
        <v>3.1E-2</v>
      </c>
      <c r="EQ73" s="42" t="e">
        <f t="shared" si="98"/>
        <v>#VALUE!</v>
      </c>
      <c r="ER73" s="42" t="e">
        <f t="shared" si="98"/>
        <v>#VALUE!</v>
      </c>
      <c r="ES73" s="42" t="e">
        <f t="shared" si="98"/>
        <v>#VALUE!</v>
      </c>
      <c r="ET73" s="42" t="e">
        <f t="shared" si="98"/>
        <v>#VALUE!</v>
      </c>
      <c r="EU73" s="42" t="e">
        <f t="shared" si="98"/>
        <v>#VALUE!</v>
      </c>
      <c r="EV73" s="42" t="e">
        <f>DE15-BT$17</f>
        <v>#VALUE!</v>
      </c>
      <c r="EY73" s="39" t="s">
        <v>2268</v>
      </c>
      <c r="EZ73" s="42">
        <f>DP73/BY15</f>
        <v>0.11715481171548114</v>
      </c>
      <c r="FA73" s="42">
        <f t="shared" ref="FA73:FZ73" si="99">DQ73/BZ15</f>
        <v>0.13397129186602871</v>
      </c>
      <c r="FB73" s="42">
        <f t="shared" si="99"/>
        <v>0.11715481171548114</v>
      </c>
      <c r="FC73" s="42">
        <f t="shared" si="99"/>
        <v>0.12444444444444443</v>
      </c>
      <c r="FD73" s="354" t="s">
        <v>375</v>
      </c>
      <c r="FE73" s="42">
        <f t="shared" si="99"/>
        <v>0.22222222222222218</v>
      </c>
      <c r="FF73" s="354" t="s">
        <v>375</v>
      </c>
      <c r="FG73" s="354" t="s">
        <v>375</v>
      </c>
      <c r="FH73" s="42">
        <f t="shared" si="99"/>
        <v>0.2474226804123712</v>
      </c>
      <c r="FI73" s="42">
        <f t="shared" si="99"/>
        <v>0.13829787234042551</v>
      </c>
      <c r="FJ73" s="42">
        <f t="shared" si="99"/>
        <v>0.13829787234042551</v>
      </c>
      <c r="FK73" s="354" t="s">
        <v>375</v>
      </c>
      <c r="FL73" s="42">
        <f t="shared" si="99"/>
        <v>0.14285714285714279</v>
      </c>
      <c r="FM73" s="42">
        <f t="shared" si="99"/>
        <v>0.15000000000000002</v>
      </c>
      <c r="FN73" s="42">
        <f t="shared" si="99"/>
        <v>0.15254237288135597</v>
      </c>
      <c r="FO73" s="354" t="s">
        <v>375</v>
      </c>
      <c r="FP73" s="42">
        <f t="shared" si="99"/>
        <v>0.14285714285714279</v>
      </c>
      <c r="FQ73" s="42">
        <f t="shared" si="99"/>
        <v>0.17204301075268819</v>
      </c>
      <c r="FR73" s="42">
        <f t="shared" si="99"/>
        <v>0.17204301075268819</v>
      </c>
      <c r="FS73" s="42">
        <f t="shared" si="99"/>
        <v>0.13445378151260506</v>
      </c>
      <c r="FT73" s="42">
        <f t="shared" si="99"/>
        <v>0.21250000000000002</v>
      </c>
      <c r="FU73" s="42">
        <f t="shared" si="99"/>
        <v>0.17346938775510204</v>
      </c>
      <c r="FV73" s="42">
        <f t="shared" si="99"/>
        <v>0.20987654320987656</v>
      </c>
      <c r="FW73" s="354" t="s">
        <v>375</v>
      </c>
      <c r="FX73" s="354" t="s">
        <v>375</v>
      </c>
      <c r="FY73" s="42">
        <f t="shared" si="99"/>
        <v>0.20945945945945946</v>
      </c>
      <c r="FZ73" s="42">
        <f t="shared" si="99"/>
        <v>0.22142857142857142</v>
      </c>
      <c r="GA73" s="354" t="s">
        <v>375</v>
      </c>
      <c r="GB73" s="354" t="s">
        <v>375</v>
      </c>
      <c r="GC73" s="354" t="s">
        <v>375</v>
      </c>
      <c r="GD73" s="354" t="s">
        <v>375</v>
      </c>
      <c r="GE73" s="354" t="s">
        <v>375</v>
      </c>
      <c r="GF73" s="354" t="s">
        <v>375</v>
      </c>
    </row>
    <row r="74" spans="117:188">
      <c r="DM74" s="39">
        <v>16</v>
      </c>
      <c r="DN74" s="39">
        <v>1</v>
      </c>
      <c r="DO74" s="39" t="str">
        <f t="shared" si="91"/>
        <v>処遇加算Ⅲ特定加算Ⅱベア加算なしから新加算Ⅰ</v>
      </c>
      <c r="DP74" s="42">
        <f t="shared" ref="DP74:EE77" si="100">BY3-AN$18</f>
        <v>0.251</v>
      </c>
      <c r="DQ74" s="42">
        <f t="shared" si="100"/>
        <v>0.20700000000000002</v>
      </c>
      <c r="DR74" s="42">
        <f t="shared" si="100"/>
        <v>0.251</v>
      </c>
      <c r="DS74" s="42">
        <f t="shared" si="100"/>
        <v>0.23</v>
      </c>
      <c r="DT74" s="42" t="e">
        <f t="shared" si="100"/>
        <v>#VALUE!</v>
      </c>
      <c r="DU74" s="42">
        <f t="shared" si="100"/>
        <v>4.9999999999999989E-2</v>
      </c>
      <c r="DV74" s="42" t="e">
        <f t="shared" si="100"/>
        <v>#VALUE!</v>
      </c>
      <c r="DW74" s="42" t="e">
        <f t="shared" si="100"/>
        <v>#VALUE!</v>
      </c>
      <c r="DX74" s="42">
        <f t="shared" si="100"/>
        <v>9.2000000000000012E-2</v>
      </c>
      <c r="DY74" s="42">
        <f t="shared" si="100"/>
        <v>7.5000000000000011E-2</v>
      </c>
      <c r="DZ74" s="42">
        <f t="shared" si="100"/>
        <v>7.5000000000000011E-2</v>
      </c>
      <c r="EA74" s="42">
        <f t="shared" si="100"/>
        <v>6.2E-2</v>
      </c>
      <c r="EB74" s="42">
        <f t="shared" si="100"/>
        <v>6.2E-2</v>
      </c>
      <c r="EC74" s="42">
        <f t="shared" si="100"/>
        <v>5.8000000000000003E-2</v>
      </c>
      <c r="ED74" s="42">
        <f t="shared" si="100"/>
        <v>5.6000000000000001E-2</v>
      </c>
      <c r="EE74" s="42" t="e">
        <f t="shared" si="100"/>
        <v>#VALUE!</v>
      </c>
      <c r="EF74" s="42">
        <f t="shared" ref="EF74:EU77" si="101">CO3-BD$18</f>
        <v>6.2E-2</v>
      </c>
      <c r="EG74" s="42">
        <f t="shared" si="101"/>
        <v>9.6000000000000016E-2</v>
      </c>
      <c r="EH74" s="42">
        <f t="shared" si="101"/>
        <v>9.6000000000000016E-2</v>
      </c>
      <c r="EI74" s="42">
        <f t="shared" si="101"/>
        <v>0.13399999999999995</v>
      </c>
      <c r="EJ74" s="42">
        <f t="shared" si="101"/>
        <v>8.7999999999999995E-2</v>
      </c>
      <c r="EK74" s="42">
        <f t="shared" si="101"/>
        <v>0.11499999999999999</v>
      </c>
      <c r="EL74" s="42">
        <f t="shared" si="101"/>
        <v>0.09</v>
      </c>
      <c r="EM74" s="42" t="e">
        <f t="shared" si="101"/>
        <v>#VALUE!</v>
      </c>
      <c r="EN74" s="42" t="e">
        <f t="shared" si="101"/>
        <v>#VALUE!</v>
      </c>
      <c r="EO74" s="42">
        <f t="shared" si="101"/>
        <v>0.13200000000000001</v>
      </c>
      <c r="EP74" s="42">
        <f t="shared" si="101"/>
        <v>0.12</v>
      </c>
      <c r="EQ74" s="42" t="e">
        <f t="shared" si="101"/>
        <v>#VALUE!</v>
      </c>
      <c r="ER74" s="42" t="e">
        <f t="shared" si="101"/>
        <v>#VALUE!</v>
      </c>
      <c r="ES74" s="42" t="e">
        <f t="shared" si="101"/>
        <v>#VALUE!</v>
      </c>
      <c r="ET74" s="42" t="e">
        <f t="shared" si="101"/>
        <v>#VALUE!</v>
      </c>
      <c r="EU74" s="42" t="e">
        <f t="shared" si="101"/>
        <v>#VALUE!</v>
      </c>
      <c r="EV74" s="42" t="e">
        <f>DE3-BT$18</f>
        <v>#VALUE!</v>
      </c>
      <c r="EY74" s="39" t="s">
        <v>2269</v>
      </c>
      <c r="EZ74" s="42">
        <f>DP74/BY3</f>
        <v>0.60191846522781767</v>
      </c>
      <c r="FA74" s="42">
        <f t="shared" ref="FA74:FP77" si="102">DQ74/BZ3</f>
        <v>0.60349854227405253</v>
      </c>
      <c r="FB74" s="42">
        <f t="shared" si="102"/>
        <v>0.60191846522781767</v>
      </c>
      <c r="FC74" s="42">
        <f t="shared" si="102"/>
        <v>0.60209424083769636</v>
      </c>
      <c r="FD74" s="354" t="s">
        <v>375</v>
      </c>
      <c r="FE74" s="42">
        <f t="shared" si="102"/>
        <v>0.61728395061728392</v>
      </c>
      <c r="FF74" s="354" t="s">
        <v>375</v>
      </c>
      <c r="FG74" s="354" t="s">
        <v>375</v>
      </c>
      <c r="FH74" s="42">
        <f t="shared" si="102"/>
        <v>0.67153284671532854</v>
      </c>
      <c r="FI74" s="42">
        <f t="shared" si="102"/>
        <v>0.5434782608695653</v>
      </c>
      <c r="FJ74" s="42">
        <f t="shared" si="102"/>
        <v>0.5434782608695653</v>
      </c>
      <c r="FK74" s="42">
        <f t="shared" si="102"/>
        <v>0.6019417475728156</v>
      </c>
      <c r="FL74" s="42">
        <f t="shared" si="102"/>
        <v>0.6019417475728156</v>
      </c>
      <c r="FM74" s="42">
        <f t="shared" si="102"/>
        <v>0.60416666666666663</v>
      </c>
      <c r="FN74" s="42">
        <f t="shared" si="102"/>
        <v>0.60215053763440862</v>
      </c>
      <c r="FO74" s="354" t="s">
        <v>375</v>
      </c>
      <c r="FP74" s="42">
        <f t="shared" si="102"/>
        <v>0.6019417475728156</v>
      </c>
      <c r="FQ74" s="42">
        <f t="shared" ref="FQ74:FZ77" si="103">EG74/CP3</f>
        <v>0.65306122448979598</v>
      </c>
      <c r="FR74" s="42">
        <f t="shared" si="103"/>
        <v>0.65306122448979598</v>
      </c>
      <c r="FS74" s="42">
        <f t="shared" si="103"/>
        <v>0.63507109004739326</v>
      </c>
      <c r="FT74" s="42">
        <f t="shared" si="103"/>
        <v>0.67175572519083959</v>
      </c>
      <c r="FU74" s="42">
        <f t="shared" si="103"/>
        <v>0.65340909090909094</v>
      </c>
      <c r="FV74" s="42">
        <f t="shared" si="103"/>
        <v>0.67164179104477606</v>
      </c>
      <c r="FW74" s="354" t="s">
        <v>375</v>
      </c>
      <c r="FX74" s="354" t="s">
        <v>375</v>
      </c>
      <c r="FY74" s="42">
        <f t="shared" si="103"/>
        <v>0.62559241706161139</v>
      </c>
      <c r="FZ74" s="42">
        <f t="shared" si="103"/>
        <v>0.62827225130890052</v>
      </c>
      <c r="GA74" s="354" t="s">
        <v>375</v>
      </c>
      <c r="GB74" s="354" t="s">
        <v>375</v>
      </c>
      <c r="GC74" s="354" t="s">
        <v>375</v>
      </c>
      <c r="GD74" s="354" t="s">
        <v>375</v>
      </c>
      <c r="GE74" s="354" t="s">
        <v>375</v>
      </c>
      <c r="GF74" s="354" t="s">
        <v>375</v>
      </c>
    </row>
    <row r="75" spans="117:188">
      <c r="DM75" s="39">
        <v>16</v>
      </c>
      <c r="DN75" s="39">
        <v>2</v>
      </c>
      <c r="DO75" s="39" t="str">
        <f t="shared" si="91"/>
        <v>処遇加算Ⅲ特定加算Ⅱベア加算なしから新加算Ⅱ</v>
      </c>
      <c r="DP75" s="42">
        <f t="shared" si="100"/>
        <v>0.23600000000000002</v>
      </c>
      <c r="DQ75" s="42">
        <f t="shared" si="100"/>
        <v>0.192</v>
      </c>
      <c r="DR75" s="42">
        <f t="shared" si="100"/>
        <v>0.23600000000000002</v>
      </c>
      <c r="DS75" s="42">
        <f t="shared" si="100"/>
        <v>0.215</v>
      </c>
      <c r="DT75" s="42" t="e">
        <f t="shared" si="100"/>
        <v>#VALUE!</v>
      </c>
      <c r="DU75" s="42">
        <f t="shared" si="100"/>
        <v>4.8999999999999988E-2</v>
      </c>
      <c r="DV75" s="42" t="e">
        <f t="shared" si="100"/>
        <v>#VALUE!</v>
      </c>
      <c r="DW75" s="42" t="e">
        <f t="shared" si="100"/>
        <v>#VALUE!</v>
      </c>
      <c r="DX75" s="42">
        <f t="shared" si="100"/>
        <v>9.0000000000000011E-2</v>
      </c>
      <c r="DY75" s="42">
        <f t="shared" si="100"/>
        <v>7.1000000000000008E-2</v>
      </c>
      <c r="DZ75" s="42">
        <f t="shared" si="100"/>
        <v>7.1000000000000008E-2</v>
      </c>
      <c r="EA75" s="42">
        <f t="shared" si="100"/>
        <v>0.06</v>
      </c>
      <c r="EB75" s="42">
        <f t="shared" si="100"/>
        <v>0.06</v>
      </c>
      <c r="EC75" s="42">
        <f t="shared" si="100"/>
        <v>5.6000000000000001E-2</v>
      </c>
      <c r="ED75" s="42">
        <f t="shared" si="100"/>
        <v>5.3999999999999999E-2</v>
      </c>
      <c r="EE75" s="42" t="e">
        <f t="shared" si="100"/>
        <v>#VALUE!</v>
      </c>
      <c r="EF75" s="42">
        <f t="shared" si="101"/>
        <v>0.06</v>
      </c>
      <c r="EG75" s="42">
        <f t="shared" si="101"/>
        <v>9.3000000000000013E-2</v>
      </c>
      <c r="EH75" s="42">
        <f t="shared" si="101"/>
        <v>9.3000000000000013E-2</v>
      </c>
      <c r="EI75" s="42">
        <f t="shared" si="101"/>
        <v>0.13099999999999995</v>
      </c>
      <c r="EJ75" s="42">
        <f t="shared" si="101"/>
        <v>8.4999999999999992E-2</v>
      </c>
      <c r="EK75" s="42">
        <f t="shared" si="101"/>
        <v>0.11199999999999999</v>
      </c>
      <c r="EL75" s="42">
        <f t="shared" si="101"/>
        <v>8.6999999999999994E-2</v>
      </c>
      <c r="EM75" s="42" t="e">
        <f t="shared" si="101"/>
        <v>#VALUE!</v>
      </c>
      <c r="EN75" s="42" t="e">
        <f t="shared" si="101"/>
        <v>#VALUE!</v>
      </c>
      <c r="EO75" s="42">
        <f t="shared" si="101"/>
        <v>0.128</v>
      </c>
      <c r="EP75" s="42">
        <f t="shared" si="101"/>
        <v>0.11599999999999999</v>
      </c>
      <c r="EQ75" s="42" t="e">
        <f t="shared" si="101"/>
        <v>#VALUE!</v>
      </c>
      <c r="ER75" s="42" t="e">
        <f t="shared" si="101"/>
        <v>#VALUE!</v>
      </c>
      <c r="ES75" s="42" t="e">
        <f t="shared" si="101"/>
        <v>#VALUE!</v>
      </c>
      <c r="ET75" s="42" t="e">
        <f t="shared" si="101"/>
        <v>#VALUE!</v>
      </c>
      <c r="EU75" s="42" t="e">
        <f t="shared" si="101"/>
        <v>#VALUE!</v>
      </c>
      <c r="EV75" s="42" t="e">
        <f>DE4-BT$18</f>
        <v>#VALUE!</v>
      </c>
      <c r="EY75" s="39" t="s">
        <v>2270</v>
      </c>
      <c r="EZ75" s="42">
        <f>DP75/BY4</f>
        <v>0.58706467661691542</v>
      </c>
      <c r="FA75" s="42">
        <f t="shared" si="102"/>
        <v>0.58536585365853655</v>
      </c>
      <c r="FB75" s="42">
        <f t="shared" si="102"/>
        <v>0.58706467661691542</v>
      </c>
      <c r="FC75" s="42">
        <f t="shared" si="102"/>
        <v>0.58583106267029972</v>
      </c>
      <c r="FD75" s="354" t="s">
        <v>375</v>
      </c>
      <c r="FE75" s="42">
        <f t="shared" si="102"/>
        <v>0.61249999999999993</v>
      </c>
      <c r="FF75" s="354" t="s">
        <v>375</v>
      </c>
      <c r="FG75" s="354" t="s">
        <v>375</v>
      </c>
      <c r="FH75" s="42">
        <f t="shared" si="102"/>
        <v>0.66666666666666674</v>
      </c>
      <c r="FI75" s="42">
        <f t="shared" si="102"/>
        <v>0.52985074626865669</v>
      </c>
      <c r="FJ75" s="42">
        <f t="shared" si="102"/>
        <v>0.52985074626865669</v>
      </c>
      <c r="FK75" s="42">
        <f t="shared" si="102"/>
        <v>0.59405940594059403</v>
      </c>
      <c r="FL75" s="42">
        <f t="shared" si="102"/>
        <v>0.59405940594059403</v>
      </c>
      <c r="FM75" s="42">
        <f t="shared" si="102"/>
        <v>0.5957446808510638</v>
      </c>
      <c r="FN75" s="42">
        <f t="shared" si="102"/>
        <v>0.59340659340659341</v>
      </c>
      <c r="FO75" s="354" t="s">
        <v>375</v>
      </c>
      <c r="FP75" s="42">
        <f t="shared" si="102"/>
        <v>0.59405940594059403</v>
      </c>
      <c r="FQ75" s="42">
        <f t="shared" si="103"/>
        <v>0.64583333333333337</v>
      </c>
      <c r="FR75" s="42">
        <f t="shared" si="103"/>
        <v>0.64583333333333337</v>
      </c>
      <c r="FS75" s="42">
        <f t="shared" si="103"/>
        <v>0.62980769230769218</v>
      </c>
      <c r="FT75" s="42">
        <f t="shared" si="103"/>
        <v>0.66406249999999989</v>
      </c>
      <c r="FU75" s="42">
        <f t="shared" si="103"/>
        <v>0.64739884393063585</v>
      </c>
      <c r="FV75" s="42">
        <f t="shared" si="103"/>
        <v>0.66412213740458004</v>
      </c>
      <c r="FW75" s="354" t="s">
        <v>375</v>
      </c>
      <c r="FX75" s="354" t="s">
        <v>375</v>
      </c>
      <c r="FY75" s="42">
        <f t="shared" si="103"/>
        <v>0.61835748792270528</v>
      </c>
      <c r="FZ75" s="42">
        <f t="shared" si="103"/>
        <v>0.62032085561497319</v>
      </c>
      <c r="GA75" s="354" t="s">
        <v>375</v>
      </c>
      <c r="GB75" s="354" t="s">
        <v>375</v>
      </c>
      <c r="GC75" s="354" t="s">
        <v>375</v>
      </c>
      <c r="GD75" s="354" t="s">
        <v>375</v>
      </c>
      <c r="GE75" s="354" t="s">
        <v>375</v>
      </c>
      <c r="GF75" s="354" t="s">
        <v>375</v>
      </c>
    </row>
    <row r="76" spans="117:188">
      <c r="DM76" s="39">
        <v>16</v>
      </c>
      <c r="DN76" s="39">
        <v>3</v>
      </c>
      <c r="DO76" s="39" t="str">
        <f t="shared" si="91"/>
        <v>処遇加算Ⅲ特定加算Ⅱベア加算なしから新加算Ⅲ</v>
      </c>
      <c r="DP76" s="42">
        <f t="shared" si="100"/>
        <v>0.18100000000000002</v>
      </c>
      <c r="DQ76" s="42">
        <f t="shared" si="100"/>
        <v>0.13700000000000001</v>
      </c>
      <c r="DR76" s="42">
        <f t="shared" si="100"/>
        <v>0.18100000000000002</v>
      </c>
      <c r="DS76" s="42">
        <f t="shared" si="100"/>
        <v>0.16</v>
      </c>
      <c r="DT76" s="42" t="e">
        <f t="shared" si="100"/>
        <v>#VALUE!</v>
      </c>
      <c r="DU76" s="42">
        <f t="shared" si="100"/>
        <v>3.599999999999999E-2</v>
      </c>
      <c r="DV76" s="42" t="e">
        <f t="shared" si="100"/>
        <v>#VALUE!</v>
      </c>
      <c r="DW76" s="42" t="e">
        <f t="shared" si="100"/>
        <v>#VALUE!</v>
      </c>
      <c r="DX76" s="42">
        <f t="shared" si="100"/>
        <v>7.0999999999999994E-2</v>
      </c>
      <c r="DY76" s="42">
        <f t="shared" si="100"/>
        <v>3.5000000000000003E-2</v>
      </c>
      <c r="DZ76" s="42">
        <f t="shared" si="100"/>
        <v>3.5000000000000003E-2</v>
      </c>
      <c r="EA76" s="42">
        <f t="shared" si="100"/>
        <v>4.4999999999999998E-2</v>
      </c>
      <c r="EB76" s="42">
        <f t="shared" si="100"/>
        <v>4.4999999999999998E-2</v>
      </c>
      <c r="EC76" s="42">
        <f t="shared" si="100"/>
        <v>4.1000000000000002E-2</v>
      </c>
      <c r="ED76" s="42">
        <f t="shared" si="100"/>
        <v>3.9E-2</v>
      </c>
      <c r="EE76" s="42" t="e">
        <f t="shared" si="100"/>
        <v>#VALUE!</v>
      </c>
      <c r="EF76" s="42">
        <f t="shared" si="101"/>
        <v>4.4999999999999998E-2</v>
      </c>
      <c r="EG76" s="42">
        <f t="shared" si="101"/>
        <v>7.6999999999999999E-2</v>
      </c>
      <c r="EH76" s="42">
        <f t="shared" si="101"/>
        <v>7.6999999999999999E-2</v>
      </c>
      <c r="EI76" s="42">
        <f t="shared" si="101"/>
        <v>0.115</v>
      </c>
      <c r="EJ76" s="42">
        <f t="shared" si="101"/>
        <v>7.5000000000000011E-2</v>
      </c>
      <c r="EK76" s="42">
        <f t="shared" si="101"/>
        <v>0.10199999999999998</v>
      </c>
      <c r="EL76" s="42">
        <f t="shared" si="101"/>
        <v>7.7000000000000013E-2</v>
      </c>
      <c r="EM76" s="42" t="e">
        <f t="shared" si="101"/>
        <v>#VALUE!</v>
      </c>
      <c r="EN76" s="42" t="e">
        <f t="shared" si="101"/>
        <v>#VALUE!</v>
      </c>
      <c r="EO76" s="42">
        <f t="shared" si="101"/>
        <v>8.900000000000001E-2</v>
      </c>
      <c r="EP76" s="42">
        <f t="shared" si="101"/>
        <v>7.6999999999999985E-2</v>
      </c>
      <c r="EQ76" s="42" t="e">
        <f t="shared" si="101"/>
        <v>#VALUE!</v>
      </c>
      <c r="ER76" s="42" t="e">
        <f t="shared" si="101"/>
        <v>#VALUE!</v>
      </c>
      <c r="ES76" s="42" t="e">
        <f t="shared" si="101"/>
        <v>#VALUE!</v>
      </c>
      <c r="ET76" s="42" t="e">
        <f t="shared" si="101"/>
        <v>#VALUE!</v>
      </c>
      <c r="EU76" s="42" t="e">
        <f t="shared" si="101"/>
        <v>#VALUE!</v>
      </c>
      <c r="EV76" s="42" t="e">
        <f>DE5-BT$18</f>
        <v>#VALUE!</v>
      </c>
      <c r="EY76" s="39" t="s">
        <v>2271</v>
      </c>
      <c r="EZ76" s="42">
        <f>DP76/BY5</f>
        <v>0.52161383285302598</v>
      </c>
      <c r="FA76" s="42">
        <f t="shared" si="102"/>
        <v>0.50183150183150182</v>
      </c>
      <c r="FB76" s="42">
        <f t="shared" si="102"/>
        <v>0.52161383285302598</v>
      </c>
      <c r="FC76" s="42">
        <f t="shared" si="102"/>
        <v>0.51282051282051289</v>
      </c>
      <c r="FD76" s="354" t="s">
        <v>375</v>
      </c>
      <c r="FE76" s="42">
        <f t="shared" si="102"/>
        <v>0.53731343283582078</v>
      </c>
      <c r="FF76" s="354" t="s">
        <v>375</v>
      </c>
      <c r="FG76" s="354" t="s">
        <v>375</v>
      </c>
      <c r="FH76" s="42">
        <f t="shared" si="102"/>
        <v>0.61206896551724133</v>
      </c>
      <c r="FI76" s="42">
        <f t="shared" si="102"/>
        <v>0.35714285714285715</v>
      </c>
      <c r="FJ76" s="42">
        <f t="shared" si="102"/>
        <v>0.35714285714285715</v>
      </c>
      <c r="FK76" s="42">
        <f t="shared" si="102"/>
        <v>0.52325581395348841</v>
      </c>
      <c r="FL76" s="42">
        <f t="shared" si="102"/>
        <v>0.52325581395348841</v>
      </c>
      <c r="FM76" s="42">
        <f t="shared" si="102"/>
        <v>0.51898734177215189</v>
      </c>
      <c r="FN76" s="42">
        <f t="shared" si="102"/>
        <v>0.51315789473684215</v>
      </c>
      <c r="FO76" s="354" t="s">
        <v>375</v>
      </c>
      <c r="FP76" s="42">
        <f t="shared" si="102"/>
        <v>0.52325581395348841</v>
      </c>
      <c r="FQ76" s="42">
        <f t="shared" si="103"/>
        <v>0.6015625</v>
      </c>
      <c r="FR76" s="42">
        <f t="shared" si="103"/>
        <v>0.6015625</v>
      </c>
      <c r="FS76" s="42">
        <f t="shared" si="103"/>
        <v>0.59895833333333337</v>
      </c>
      <c r="FT76" s="42">
        <f t="shared" si="103"/>
        <v>0.63559322033898313</v>
      </c>
      <c r="FU76" s="42">
        <f t="shared" si="103"/>
        <v>0.62576687116564411</v>
      </c>
      <c r="FV76" s="42">
        <f t="shared" si="103"/>
        <v>0.63636363636363646</v>
      </c>
      <c r="FW76" s="354" t="s">
        <v>375</v>
      </c>
      <c r="FX76" s="354" t="s">
        <v>375</v>
      </c>
      <c r="FY76" s="42">
        <f t="shared" si="103"/>
        <v>0.52976190476190477</v>
      </c>
      <c r="FZ76" s="42">
        <f t="shared" si="103"/>
        <v>0.52027027027027017</v>
      </c>
      <c r="GA76" s="354" t="s">
        <v>375</v>
      </c>
      <c r="GB76" s="354" t="s">
        <v>375</v>
      </c>
      <c r="GC76" s="354" t="s">
        <v>375</v>
      </c>
      <c r="GD76" s="354" t="s">
        <v>375</v>
      </c>
      <c r="GE76" s="354" t="s">
        <v>375</v>
      </c>
      <c r="GF76" s="354" t="s">
        <v>375</v>
      </c>
    </row>
    <row r="77" spans="117:188">
      <c r="DM77" s="39">
        <v>16</v>
      </c>
      <c r="DN77" s="39">
        <v>4</v>
      </c>
      <c r="DO77" s="39" t="str">
        <f t="shared" si="91"/>
        <v>処遇加算Ⅲ特定加算Ⅱベア加算なしから新加算Ⅳ</v>
      </c>
      <c r="DP77" s="42">
        <f t="shared" si="100"/>
        <v>0.10700000000000001</v>
      </c>
      <c r="DQ77" s="42">
        <f t="shared" si="100"/>
        <v>8.299999999999999E-2</v>
      </c>
      <c r="DR77" s="42">
        <f t="shared" si="100"/>
        <v>0.10700000000000001</v>
      </c>
      <c r="DS77" s="42">
        <f t="shared" si="100"/>
        <v>9.5999999999999974E-2</v>
      </c>
      <c r="DT77" s="42" t="e">
        <f t="shared" si="100"/>
        <v>#VALUE!</v>
      </c>
      <c r="DU77" s="42">
        <f t="shared" si="100"/>
        <v>2.3999999999999994E-2</v>
      </c>
      <c r="DV77" s="42" t="e">
        <f t="shared" si="100"/>
        <v>#VALUE!</v>
      </c>
      <c r="DW77" s="42" t="e">
        <f t="shared" si="100"/>
        <v>#VALUE!</v>
      </c>
      <c r="DX77" s="42">
        <f t="shared" si="100"/>
        <v>5.4000000000000006E-2</v>
      </c>
      <c r="DY77" s="42">
        <f t="shared" si="100"/>
        <v>1.7000000000000001E-2</v>
      </c>
      <c r="DZ77" s="42">
        <f t="shared" si="100"/>
        <v>1.7000000000000001E-2</v>
      </c>
      <c r="EA77" s="42">
        <f t="shared" si="100"/>
        <v>2.7999999999999997E-2</v>
      </c>
      <c r="EB77" s="42">
        <f t="shared" si="100"/>
        <v>2.7999999999999997E-2</v>
      </c>
      <c r="EC77" s="42">
        <f t="shared" si="100"/>
        <v>2.5000000000000001E-2</v>
      </c>
      <c r="ED77" s="42">
        <f t="shared" si="100"/>
        <v>2.5000000000000001E-2</v>
      </c>
      <c r="EE77" s="42" t="e">
        <f t="shared" si="100"/>
        <v>#VALUE!</v>
      </c>
      <c r="EF77" s="42">
        <f t="shared" si="101"/>
        <v>2.7999999999999997E-2</v>
      </c>
      <c r="EG77" s="42">
        <f t="shared" si="101"/>
        <v>5.3999999999999992E-2</v>
      </c>
      <c r="EH77" s="42">
        <f t="shared" si="101"/>
        <v>5.3999999999999992E-2</v>
      </c>
      <c r="EI77" s="42">
        <f t="shared" si="101"/>
        <v>7.5000000000000025E-2</v>
      </c>
      <c r="EJ77" s="42">
        <f t="shared" si="101"/>
        <v>5.2999999999999999E-2</v>
      </c>
      <c r="EK77" s="42">
        <f t="shared" si="101"/>
        <v>6.8000000000000005E-2</v>
      </c>
      <c r="EL77" s="42">
        <f t="shared" si="101"/>
        <v>5.3999999999999999E-2</v>
      </c>
      <c r="EM77" s="42" t="e">
        <f t="shared" si="101"/>
        <v>#VALUE!</v>
      </c>
      <c r="EN77" s="42" t="e">
        <f t="shared" si="101"/>
        <v>#VALUE!</v>
      </c>
      <c r="EO77" s="42">
        <f t="shared" si="101"/>
        <v>6.1999999999999986E-2</v>
      </c>
      <c r="EP77" s="42">
        <f t="shared" si="101"/>
        <v>5.5999999999999994E-2</v>
      </c>
      <c r="EQ77" s="42" t="e">
        <f t="shared" si="101"/>
        <v>#VALUE!</v>
      </c>
      <c r="ER77" s="42" t="e">
        <f t="shared" si="101"/>
        <v>#VALUE!</v>
      </c>
      <c r="ES77" s="42" t="e">
        <f t="shared" si="101"/>
        <v>#VALUE!</v>
      </c>
      <c r="ET77" s="42" t="e">
        <f t="shared" si="101"/>
        <v>#VALUE!</v>
      </c>
      <c r="EU77" s="42" t="e">
        <f t="shared" si="101"/>
        <v>#VALUE!</v>
      </c>
      <c r="EV77" s="42" t="e">
        <f>DE6-BT$18</f>
        <v>#VALUE!</v>
      </c>
      <c r="EY77" s="39" t="s">
        <v>2272</v>
      </c>
      <c r="EZ77" s="42">
        <f>DP77/BY6</f>
        <v>0.39194139194139194</v>
      </c>
      <c r="FA77" s="42">
        <f t="shared" si="102"/>
        <v>0.37899543378995432</v>
      </c>
      <c r="FB77" s="42">
        <f t="shared" si="102"/>
        <v>0.39194139194139194</v>
      </c>
      <c r="FC77" s="42">
        <f t="shared" si="102"/>
        <v>0.38709677419354832</v>
      </c>
      <c r="FD77" s="354" t="s">
        <v>375</v>
      </c>
      <c r="FE77" s="42">
        <f t="shared" si="102"/>
        <v>0.43636363636363629</v>
      </c>
      <c r="FF77" s="354" t="s">
        <v>375</v>
      </c>
      <c r="FG77" s="354" t="s">
        <v>375</v>
      </c>
      <c r="FH77" s="42">
        <f t="shared" si="102"/>
        <v>0.54545454545454553</v>
      </c>
      <c r="FI77" s="42">
        <f t="shared" si="102"/>
        <v>0.21250000000000002</v>
      </c>
      <c r="FJ77" s="42">
        <f t="shared" si="102"/>
        <v>0.21250000000000002</v>
      </c>
      <c r="FK77" s="42">
        <f t="shared" si="102"/>
        <v>0.40579710144927539</v>
      </c>
      <c r="FL77" s="42">
        <f t="shared" si="102"/>
        <v>0.40579710144927539</v>
      </c>
      <c r="FM77" s="42">
        <f t="shared" si="102"/>
        <v>0.39682539682539686</v>
      </c>
      <c r="FN77" s="42">
        <f t="shared" si="102"/>
        <v>0.40322580645161293</v>
      </c>
      <c r="FO77" s="354" t="s">
        <v>375</v>
      </c>
      <c r="FP77" s="42">
        <f t="shared" si="102"/>
        <v>0.40579710144927539</v>
      </c>
      <c r="FQ77" s="42">
        <f t="shared" si="103"/>
        <v>0.51428571428571423</v>
      </c>
      <c r="FR77" s="42">
        <f t="shared" si="103"/>
        <v>0.51428571428571423</v>
      </c>
      <c r="FS77" s="42">
        <f t="shared" si="103"/>
        <v>0.49342105263157904</v>
      </c>
      <c r="FT77" s="42">
        <f t="shared" si="103"/>
        <v>0.55208333333333326</v>
      </c>
      <c r="FU77" s="42">
        <f t="shared" si="103"/>
        <v>0.52713178294573648</v>
      </c>
      <c r="FV77" s="42">
        <f t="shared" si="103"/>
        <v>0.55102040816326525</v>
      </c>
      <c r="FW77" s="354" t="s">
        <v>375</v>
      </c>
      <c r="FX77" s="354" t="s">
        <v>375</v>
      </c>
      <c r="FY77" s="42">
        <f t="shared" si="103"/>
        <v>0.4397163120567375</v>
      </c>
      <c r="FZ77" s="42">
        <f t="shared" si="103"/>
        <v>0.44094488188976372</v>
      </c>
      <c r="GA77" s="354" t="s">
        <v>375</v>
      </c>
      <c r="GB77" s="354" t="s">
        <v>375</v>
      </c>
      <c r="GC77" s="354" t="s">
        <v>375</v>
      </c>
      <c r="GD77" s="354" t="s">
        <v>375</v>
      </c>
      <c r="GE77" s="354" t="s">
        <v>375</v>
      </c>
      <c r="GF77" s="354" t="s">
        <v>375</v>
      </c>
    </row>
    <row r="78" spans="117:188">
      <c r="DM78" s="39">
        <v>16</v>
      </c>
      <c r="DN78" s="39">
        <v>16</v>
      </c>
      <c r="DO78" s="39" t="str">
        <f t="shared" si="91"/>
        <v>処遇加算Ⅲ特定加算Ⅱベア加算なしから新加算Ⅴ（12）</v>
      </c>
      <c r="DP78" s="42">
        <f t="shared" ref="DP78:EU78" si="104">BY18-AN$18</f>
        <v>2.7999999999999997E-2</v>
      </c>
      <c r="DQ78" s="42">
        <f t="shared" si="104"/>
        <v>2.7999999999999997E-2</v>
      </c>
      <c r="DR78" s="42">
        <f t="shared" si="104"/>
        <v>2.7999999999999997E-2</v>
      </c>
      <c r="DS78" s="42">
        <f t="shared" si="104"/>
        <v>2.7999999999999997E-2</v>
      </c>
      <c r="DT78" s="42" t="e">
        <f t="shared" si="104"/>
        <v>#VALUE!</v>
      </c>
      <c r="DU78" s="42">
        <f t="shared" si="104"/>
        <v>1.1999999999999997E-2</v>
      </c>
      <c r="DV78" s="42" t="e">
        <f t="shared" si="104"/>
        <v>#VALUE!</v>
      </c>
      <c r="DW78" s="42" t="e">
        <f t="shared" si="104"/>
        <v>#VALUE!</v>
      </c>
      <c r="DX78" s="42">
        <f t="shared" si="104"/>
        <v>2.4000000000000007E-2</v>
      </c>
      <c r="DY78" s="42">
        <f t="shared" si="104"/>
        <v>1.2999999999999998E-2</v>
      </c>
      <c r="DZ78" s="42">
        <f t="shared" si="104"/>
        <v>1.2999999999999998E-2</v>
      </c>
      <c r="EA78" s="42" t="e">
        <f t="shared" si="104"/>
        <v>#VALUE!</v>
      </c>
      <c r="EB78" s="42">
        <f t="shared" si="104"/>
        <v>9.0000000000000011E-3</v>
      </c>
      <c r="EC78" s="42">
        <f t="shared" si="104"/>
        <v>9.0000000000000011E-3</v>
      </c>
      <c r="ED78" s="42">
        <f t="shared" si="104"/>
        <v>9.0000000000000011E-3</v>
      </c>
      <c r="EE78" s="42" t="e">
        <f t="shared" si="104"/>
        <v>#VALUE!</v>
      </c>
      <c r="EF78" s="42">
        <f t="shared" si="104"/>
        <v>9.0000000000000011E-3</v>
      </c>
      <c r="EG78" s="42">
        <f t="shared" si="104"/>
        <v>1.6E-2</v>
      </c>
      <c r="EH78" s="42">
        <f t="shared" si="104"/>
        <v>1.6E-2</v>
      </c>
      <c r="EI78" s="42">
        <f t="shared" si="104"/>
        <v>1.6E-2</v>
      </c>
      <c r="EJ78" s="42">
        <f t="shared" si="104"/>
        <v>1.7000000000000001E-2</v>
      </c>
      <c r="EK78" s="42">
        <f t="shared" si="104"/>
        <v>1.7000000000000001E-2</v>
      </c>
      <c r="EL78" s="42">
        <f t="shared" si="104"/>
        <v>1.7000000000000001E-2</v>
      </c>
      <c r="EM78" s="42" t="e">
        <f t="shared" si="104"/>
        <v>#VALUE!</v>
      </c>
      <c r="EN78" s="42" t="e">
        <f t="shared" si="104"/>
        <v>#VALUE!</v>
      </c>
      <c r="EO78" s="42">
        <f t="shared" si="104"/>
        <v>3.1E-2</v>
      </c>
      <c r="EP78" s="42">
        <f t="shared" si="104"/>
        <v>3.1E-2</v>
      </c>
      <c r="EQ78" s="42" t="e">
        <f t="shared" si="104"/>
        <v>#VALUE!</v>
      </c>
      <c r="ER78" s="42" t="e">
        <f t="shared" si="104"/>
        <v>#VALUE!</v>
      </c>
      <c r="ES78" s="42" t="e">
        <f t="shared" si="104"/>
        <v>#VALUE!</v>
      </c>
      <c r="ET78" s="42" t="e">
        <f t="shared" si="104"/>
        <v>#VALUE!</v>
      </c>
      <c r="EU78" s="42" t="e">
        <f t="shared" si="104"/>
        <v>#VALUE!</v>
      </c>
      <c r="EV78" s="42" t="e">
        <f>DE18-BT$18</f>
        <v>#VALUE!</v>
      </c>
      <c r="EY78" s="39" t="s">
        <v>2273</v>
      </c>
      <c r="EZ78" s="42">
        <f>DP78/BY18</f>
        <v>0.14432989690721648</v>
      </c>
      <c r="FA78" s="42">
        <f t="shared" ref="FA78:FZ78" si="105">DQ78/BZ18</f>
        <v>0.17073170731707316</v>
      </c>
      <c r="FB78" s="42">
        <f t="shared" si="105"/>
        <v>0.14432989690721648</v>
      </c>
      <c r="FC78" s="42">
        <f t="shared" si="105"/>
        <v>0.15555555555555556</v>
      </c>
      <c r="FD78" s="354" t="s">
        <v>375</v>
      </c>
      <c r="FE78" s="42">
        <f t="shared" si="105"/>
        <v>0.27906976744186041</v>
      </c>
      <c r="FF78" s="354" t="s">
        <v>375</v>
      </c>
      <c r="FG78" s="354" t="s">
        <v>375</v>
      </c>
      <c r="FH78" s="42">
        <f t="shared" si="105"/>
        <v>0.34782608695652184</v>
      </c>
      <c r="FI78" s="42">
        <f t="shared" si="105"/>
        <v>0.17105263157894735</v>
      </c>
      <c r="FJ78" s="42">
        <f t="shared" si="105"/>
        <v>0.17105263157894735</v>
      </c>
      <c r="FK78" s="354" t="s">
        <v>375</v>
      </c>
      <c r="FL78" s="42">
        <f t="shared" si="105"/>
        <v>0.18000000000000005</v>
      </c>
      <c r="FM78" s="42">
        <f t="shared" si="105"/>
        <v>0.19148936170212769</v>
      </c>
      <c r="FN78" s="42">
        <f t="shared" si="105"/>
        <v>0.19565217391304351</v>
      </c>
      <c r="FO78" s="354" t="s">
        <v>375</v>
      </c>
      <c r="FP78" s="42">
        <f t="shared" si="105"/>
        <v>0.18000000000000005</v>
      </c>
      <c r="FQ78" s="42">
        <f t="shared" si="105"/>
        <v>0.23880597014925373</v>
      </c>
      <c r="FR78" s="42">
        <f t="shared" si="105"/>
        <v>0.23880597014925373</v>
      </c>
      <c r="FS78" s="42">
        <f t="shared" si="105"/>
        <v>0.17204301075268819</v>
      </c>
      <c r="FT78" s="42">
        <f t="shared" si="105"/>
        <v>0.28333333333333333</v>
      </c>
      <c r="FU78" s="42">
        <f t="shared" si="105"/>
        <v>0.21794871794871795</v>
      </c>
      <c r="FV78" s="42">
        <f t="shared" si="105"/>
        <v>0.27868852459016391</v>
      </c>
      <c r="FW78" s="354" t="s">
        <v>375</v>
      </c>
      <c r="FX78" s="354" t="s">
        <v>375</v>
      </c>
      <c r="FY78" s="42">
        <f t="shared" si="105"/>
        <v>0.2818181818181818</v>
      </c>
      <c r="FZ78" s="42">
        <f t="shared" si="105"/>
        <v>0.30392156862745096</v>
      </c>
      <c r="GA78" s="354" t="s">
        <v>375</v>
      </c>
      <c r="GB78" s="354" t="s">
        <v>375</v>
      </c>
      <c r="GC78" s="354" t="s">
        <v>375</v>
      </c>
      <c r="GD78" s="354" t="s">
        <v>375</v>
      </c>
      <c r="GE78" s="354" t="s">
        <v>375</v>
      </c>
      <c r="GF78" s="354" t="s">
        <v>375</v>
      </c>
    </row>
    <row r="79" spans="117:188">
      <c r="DM79" s="39">
        <v>17</v>
      </c>
      <c r="DN79" s="39">
        <v>1</v>
      </c>
      <c r="DO79" s="39" t="str">
        <f t="shared" si="91"/>
        <v>処遇加算Ⅲ特定加算なしベア加算から新加算Ⅰ</v>
      </c>
      <c r="DP79" s="42">
        <f t="shared" ref="DP79:EE82" si="106">BY3-AN$19</f>
        <v>0.26100000000000001</v>
      </c>
      <c r="DQ79" s="42">
        <f t="shared" si="106"/>
        <v>0.21700000000000003</v>
      </c>
      <c r="DR79" s="42">
        <f t="shared" si="106"/>
        <v>0.26100000000000001</v>
      </c>
      <c r="DS79" s="42">
        <f t="shared" si="106"/>
        <v>0.24</v>
      </c>
      <c r="DT79" s="42">
        <f t="shared" si="106"/>
        <v>0.14200000000000002</v>
      </c>
      <c r="DU79" s="42">
        <f t="shared" si="106"/>
        <v>5.1999999999999991E-2</v>
      </c>
      <c r="DV79" s="42">
        <f t="shared" si="106"/>
        <v>9.6000000000000002E-2</v>
      </c>
      <c r="DW79" s="42">
        <f t="shared" si="106"/>
        <v>9.6000000000000002E-2</v>
      </c>
      <c r="DX79" s="42">
        <f t="shared" si="106"/>
        <v>8.3000000000000018E-2</v>
      </c>
      <c r="DY79" s="42">
        <f t="shared" si="106"/>
        <v>9.3000000000000013E-2</v>
      </c>
      <c r="DZ79" s="42">
        <f t="shared" si="106"/>
        <v>9.3000000000000013E-2</v>
      </c>
      <c r="EA79" s="42">
        <f t="shared" si="106"/>
        <v>6.4000000000000001E-2</v>
      </c>
      <c r="EB79" s="42">
        <f t="shared" si="106"/>
        <v>6.4000000000000001E-2</v>
      </c>
      <c r="EC79" s="42">
        <f t="shared" si="106"/>
        <v>6.0000000000000005E-2</v>
      </c>
      <c r="ED79" s="42">
        <f t="shared" si="106"/>
        <v>5.8000000000000003E-2</v>
      </c>
      <c r="EE79" s="42">
        <f t="shared" si="106"/>
        <v>6.4000000000000001E-2</v>
      </c>
      <c r="EF79" s="42">
        <f t="shared" ref="EF79:EU82" si="107">CO3-BD$19</f>
        <v>6.4000000000000001E-2</v>
      </c>
      <c r="EG79" s="42">
        <f t="shared" si="107"/>
        <v>8.6000000000000021E-2</v>
      </c>
      <c r="EH79" s="42">
        <f t="shared" si="107"/>
        <v>8.6000000000000021E-2</v>
      </c>
      <c r="EI79" s="42">
        <f t="shared" si="107"/>
        <v>0.12399999999999997</v>
      </c>
      <c r="EJ79" s="42">
        <f t="shared" si="107"/>
        <v>7.8E-2</v>
      </c>
      <c r="EK79" s="42">
        <f t="shared" si="107"/>
        <v>0.105</v>
      </c>
      <c r="EL79" s="42">
        <f t="shared" si="107"/>
        <v>0.08</v>
      </c>
      <c r="EM79" s="42">
        <f t="shared" si="107"/>
        <v>7.5999999999999998E-2</v>
      </c>
      <c r="EN79" s="42">
        <f t="shared" si="107"/>
        <v>7.5999999999999998E-2</v>
      </c>
      <c r="EO79" s="42">
        <f t="shared" si="107"/>
        <v>0.13300000000000001</v>
      </c>
      <c r="EP79" s="42">
        <f t="shared" si="107"/>
        <v>0.121</v>
      </c>
      <c r="EQ79" s="42">
        <f t="shared" si="107"/>
        <v>6.5000000000000002E-2</v>
      </c>
      <c r="ER79" s="42">
        <f t="shared" si="107"/>
        <v>7.9000000000000001E-2</v>
      </c>
      <c r="ES79" s="42">
        <f t="shared" si="107"/>
        <v>7.9000000000000001E-2</v>
      </c>
      <c r="ET79" s="42">
        <f t="shared" si="107"/>
        <v>6.7000000000000004E-2</v>
      </c>
      <c r="EU79" s="42">
        <f t="shared" si="107"/>
        <v>6.6000000000000003E-2</v>
      </c>
      <c r="EV79" s="42">
        <f>DE3-BT$19</f>
        <v>6.5000000000000002E-2</v>
      </c>
      <c r="EY79" s="39" t="s">
        <v>2274</v>
      </c>
      <c r="EZ79" s="42">
        <f>DP79/BY3</f>
        <v>0.62589928057553956</v>
      </c>
      <c r="FA79" s="42">
        <f t="shared" ref="FA79:FP82" si="108">DQ79/BZ3</f>
        <v>0.63265306122448983</v>
      </c>
      <c r="FB79" s="42">
        <f t="shared" si="108"/>
        <v>0.62589928057553956</v>
      </c>
      <c r="FC79" s="42">
        <f t="shared" si="108"/>
        <v>0.62827225130890052</v>
      </c>
      <c r="FD79" s="42">
        <f t="shared" si="108"/>
        <v>0.63677130044843056</v>
      </c>
      <c r="FE79" s="42">
        <f t="shared" si="108"/>
        <v>0.64197530864197527</v>
      </c>
      <c r="FF79" s="42">
        <f t="shared" si="108"/>
        <v>0.60377358490566035</v>
      </c>
      <c r="FG79" s="42">
        <f t="shared" si="108"/>
        <v>0.60377358490566035</v>
      </c>
      <c r="FH79" s="42">
        <f t="shared" si="108"/>
        <v>0.6058394160583942</v>
      </c>
      <c r="FI79" s="42">
        <f t="shared" si="108"/>
        <v>0.67391304347826086</v>
      </c>
      <c r="FJ79" s="42">
        <f t="shared" si="108"/>
        <v>0.67391304347826086</v>
      </c>
      <c r="FK79" s="42">
        <f t="shared" si="108"/>
        <v>0.62135922330097093</v>
      </c>
      <c r="FL79" s="42">
        <f t="shared" si="108"/>
        <v>0.62135922330097093</v>
      </c>
      <c r="FM79" s="42">
        <f t="shared" si="108"/>
        <v>0.625</v>
      </c>
      <c r="FN79" s="42">
        <f t="shared" si="108"/>
        <v>0.62365591397849462</v>
      </c>
      <c r="FO79" s="42">
        <f t="shared" si="108"/>
        <v>0.62135922330097093</v>
      </c>
      <c r="FP79" s="42">
        <f t="shared" si="108"/>
        <v>0.62135922330097093</v>
      </c>
      <c r="FQ79" s="42">
        <f t="shared" ref="FQ79:GF82" si="109">EG79/CP3</f>
        <v>0.58503401360544227</v>
      </c>
      <c r="FR79" s="42">
        <f t="shared" si="109"/>
        <v>0.58503401360544227</v>
      </c>
      <c r="FS79" s="42">
        <f t="shared" si="109"/>
        <v>0.58767772511848337</v>
      </c>
      <c r="FT79" s="42">
        <f t="shared" si="109"/>
        <v>0.59541984732824427</v>
      </c>
      <c r="FU79" s="42">
        <f t="shared" si="109"/>
        <v>0.59659090909090906</v>
      </c>
      <c r="FV79" s="42">
        <f t="shared" si="109"/>
        <v>0.59701492537313428</v>
      </c>
      <c r="FW79" s="42">
        <f t="shared" si="109"/>
        <v>0.58914728682170536</v>
      </c>
      <c r="FX79" s="42">
        <f t="shared" si="109"/>
        <v>0.58914728682170536</v>
      </c>
      <c r="FY79" s="42">
        <f t="shared" si="109"/>
        <v>0.63033175355450233</v>
      </c>
      <c r="FZ79" s="42">
        <f t="shared" si="109"/>
        <v>0.63350785340314131</v>
      </c>
      <c r="GA79" s="42">
        <f t="shared" si="109"/>
        <v>0.64356435643564358</v>
      </c>
      <c r="GB79" s="42">
        <f t="shared" si="109"/>
        <v>0.63200000000000001</v>
      </c>
      <c r="GC79" s="42">
        <f t="shared" si="109"/>
        <v>0.63200000000000001</v>
      </c>
      <c r="GD79" s="42">
        <f t="shared" si="109"/>
        <v>0.62616822429906549</v>
      </c>
      <c r="GE79" s="42">
        <f t="shared" si="109"/>
        <v>0.62857142857142867</v>
      </c>
      <c r="GF79" s="42">
        <f t="shared" si="109"/>
        <v>0.625</v>
      </c>
    </row>
    <row r="80" spans="117:188">
      <c r="DM80" s="39">
        <v>17</v>
      </c>
      <c r="DN80" s="39">
        <v>2</v>
      </c>
      <c r="DO80" s="39" t="str">
        <f t="shared" si="91"/>
        <v>処遇加算Ⅲ特定加算なしベア加算から新加算Ⅱ</v>
      </c>
      <c r="DP80" s="42">
        <f t="shared" si="106"/>
        <v>0.24600000000000002</v>
      </c>
      <c r="DQ80" s="42">
        <f t="shared" si="106"/>
        <v>0.20200000000000001</v>
      </c>
      <c r="DR80" s="42">
        <f t="shared" si="106"/>
        <v>0.24600000000000002</v>
      </c>
      <c r="DS80" s="42">
        <f t="shared" si="106"/>
        <v>0.22499999999999998</v>
      </c>
      <c r="DT80" s="42" t="e">
        <f t="shared" si="106"/>
        <v>#VALUE!</v>
      </c>
      <c r="DU80" s="42">
        <f t="shared" si="106"/>
        <v>5.099999999999999E-2</v>
      </c>
      <c r="DV80" s="42" t="e">
        <f t="shared" si="106"/>
        <v>#VALUE!</v>
      </c>
      <c r="DW80" s="42" t="e">
        <f t="shared" si="106"/>
        <v>#VALUE!</v>
      </c>
      <c r="DX80" s="42">
        <f t="shared" si="106"/>
        <v>8.1000000000000016E-2</v>
      </c>
      <c r="DY80" s="42">
        <f t="shared" si="106"/>
        <v>8.900000000000001E-2</v>
      </c>
      <c r="DZ80" s="42">
        <f t="shared" si="106"/>
        <v>8.900000000000001E-2</v>
      </c>
      <c r="EA80" s="42">
        <f t="shared" si="106"/>
        <v>6.1999999999999993E-2</v>
      </c>
      <c r="EB80" s="42">
        <f t="shared" si="106"/>
        <v>6.1999999999999993E-2</v>
      </c>
      <c r="EC80" s="42">
        <f t="shared" si="106"/>
        <v>5.8000000000000003E-2</v>
      </c>
      <c r="ED80" s="42">
        <f t="shared" si="106"/>
        <v>5.6000000000000001E-2</v>
      </c>
      <c r="EE80" s="42" t="e">
        <f t="shared" si="106"/>
        <v>#VALUE!</v>
      </c>
      <c r="EF80" s="42">
        <f t="shared" si="107"/>
        <v>6.1999999999999993E-2</v>
      </c>
      <c r="EG80" s="42">
        <f t="shared" si="107"/>
        <v>8.3000000000000018E-2</v>
      </c>
      <c r="EH80" s="42">
        <f t="shared" si="107"/>
        <v>8.3000000000000018E-2</v>
      </c>
      <c r="EI80" s="42">
        <f t="shared" si="107"/>
        <v>0.12099999999999997</v>
      </c>
      <c r="EJ80" s="42">
        <f t="shared" si="107"/>
        <v>7.4999999999999997E-2</v>
      </c>
      <c r="EK80" s="42">
        <f t="shared" si="107"/>
        <v>0.10199999999999999</v>
      </c>
      <c r="EL80" s="42">
        <f t="shared" si="107"/>
        <v>7.6999999999999999E-2</v>
      </c>
      <c r="EM80" s="42" t="e">
        <f t="shared" si="107"/>
        <v>#VALUE!</v>
      </c>
      <c r="EN80" s="42" t="e">
        <f t="shared" si="107"/>
        <v>#VALUE!</v>
      </c>
      <c r="EO80" s="42">
        <f t="shared" si="107"/>
        <v>0.129</v>
      </c>
      <c r="EP80" s="42">
        <f t="shared" si="107"/>
        <v>0.11699999999999999</v>
      </c>
      <c r="EQ80" s="42" t="e">
        <f t="shared" si="107"/>
        <v>#VALUE!</v>
      </c>
      <c r="ER80" s="42" t="e">
        <f t="shared" si="107"/>
        <v>#VALUE!</v>
      </c>
      <c r="ES80" s="42" t="e">
        <f t="shared" si="107"/>
        <v>#VALUE!</v>
      </c>
      <c r="ET80" s="42" t="e">
        <f t="shared" si="107"/>
        <v>#VALUE!</v>
      </c>
      <c r="EU80" s="42" t="e">
        <f t="shared" si="107"/>
        <v>#VALUE!</v>
      </c>
      <c r="EV80" s="42" t="e">
        <f>DE4-BT$19</f>
        <v>#VALUE!</v>
      </c>
      <c r="EY80" s="39" t="s">
        <v>2275</v>
      </c>
      <c r="EZ80" s="42">
        <f>DP80/BY4</f>
        <v>0.61194029850746268</v>
      </c>
      <c r="FA80" s="42">
        <f t="shared" si="108"/>
        <v>0.61585365853658536</v>
      </c>
      <c r="FB80" s="42">
        <f t="shared" si="108"/>
        <v>0.61194029850746268</v>
      </c>
      <c r="FC80" s="42">
        <f t="shared" si="108"/>
        <v>0.61307901907356943</v>
      </c>
      <c r="FD80" s="354" t="s">
        <v>375</v>
      </c>
      <c r="FE80" s="42">
        <f t="shared" si="108"/>
        <v>0.63749999999999996</v>
      </c>
      <c r="FF80" s="354" t="s">
        <v>375</v>
      </c>
      <c r="FG80" s="354" t="s">
        <v>375</v>
      </c>
      <c r="FH80" s="42">
        <f t="shared" si="108"/>
        <v>0.60000000000000009</v>
      </c>
      <c r="FI80" s="42">
        <f t="shared" si="108"/>
        <v>0.66417910447761197</v>
      </c>
      <c r="FJ80" s="42">
        <f t="shared" si="108"/>
        <v>0.66417910447761197</v>
      </c>
      <c r="FK80" s="42">
        <f t="shared" si="108"/>
        <v>0.61386138613861385</v>
      </c>
      <c r="FL80" s="42">
        <f t="shared" si="108"/>
        <v>0.61386138613861385</v>
      </c>
      <c r="FM80" s="42">
        <f t="shared" si="108"/>
        <v>0.61702127659574468</v>
      </c>
      <c r="FN80" s="42">
        <f t="shared" si="108"/>
        <v>0.61538461538461542</v>
      </c>
      <c r="FO80" s="354" t="s">
        <v>375</v>
      </c>
      <c r="FP80" s="42">
        <f t="shared" si="108"/>
        <v>0.61386138613861385</v>
      </c>
      <c r="FQ80" s="42">
        <f t="shared" si="109"/>
        <v>0.57638888888888895</v>
      </c>
      <c r="FR80" s="42">
        <f t="shared" si="109"/>
        <v>0.57638888888888895</v>
      </c>
      <c r="FS80" s="42">
        <f t="shared" si="109"/>
        <v>0.58173076923076916</v>
      </c>
      <c r="FT80" s="42">
        <f t="shared" si="109"/>
        <v>0.5859375</v>
      </c>
      <c r="FU80" s="42">
        <f t="shared" si="109"/>
        <v>0.58959537572254339</v>
      </c>
      <c r="FV80" s="42">
        <f t="shared" si="109"/>
        <v>0.58778625954198471</v>
      </c>
      <c r="FW80" s="354" t="s">
        <v>375</v>
      </c>
      <c r="FX80" s="354" t="s">
        <v>375</v>
      </c>
      <c r="FY80" s="42">
        <f t="shared" si="109"/>
        <v>0.62318840579710144</v>
      </c>
      <c r="FZ80" s="42">
        <f t="shared" si="109"/>
        <v>0.62566844919786091</v>
      </c>
      <c r="GA80" s="354" t="s">
        <v>375</v>
      </c>
      <c r="GB80" s="354" t="s">
        <v>375</v>
      </c>
      <c r="GC80" s="354" t="s">
        <v>375</v>
      </c>
      <c r="GD80" s="354" t="s">
        <v>375</v>
      </c>
      <c r="GE80" s="354" t="s">
        <v>375</v>
      </c>
      <c r="GF80" s="354" t="s">
        <v>375</v>
      </c>
    </row>
    <row r="81" spans="117:188">
      <c r="DM81" s="39">
        <v>17</v>
      </c>
      <c r="DN81" s="39">
        <v>3</v>
      </c>
      <c r="DO81" s="39" t="str">
        <f t="shared" si="91"/>
        <v>処遇加算Ⅲ特定加算なしベア加算から新加算Ⅲ</v>
      </c>
      <c r="DP81" s="42">
        <f t="shared" si="106"/>
        <v>0.19100000000000003</v>
      </c>
      <c r="DQ81" s="42">
        <f t="shared" si="106"/>
        <v>0.14700000000000002</v>
      </c>
      <c r="DR81" s="42">
        <f t="shared" si="106"/>
        <v>0.19100000000000003</v>
      </c>
      <c r="DS81" s="42">
        <f t="shared" si="106"/>
        <v>0.16999999999999998</v>
      </c>
      <c r="DT81" s="42">
        <f t="shared" si="106"/>
        <v>8.1000000000000016E-2</v>
      </c>
      <c r="DU81" s="42">
        <f t="shared" si="106"/>
        <v>3.7999999999999992E-2</v>
      </c>
      <c r="DV81" s="42">
        <f t="shared" si="106"/>
        <v>7.4999999999999983E-2</v>
      </c>
      <c r="DW81" s="42">
        <f t="shared" si="106"/>
        <v>7.4999999999999983E-2</v>
      </c>
      <c r="DX81" s="42">
        <f t="shared" si="106"/>
        <v>6.1999999999999993E-2</v>
      </c>
      <c r="DY81" s="42">
        <f t="shared" si="106"/>
        <v>5.3000000000000005E-2</v>
      </c>
      <c r="DZ81" s="42">
        <f t="shared" si="106"/>
        <v>5.3000000000000005E-2</v>
      </c>
      <c r="EA81" s="42">
        <f t="shared" si="106"/>
        <v>4.6999999999999993E-2</v>
      </c>
      <c r="EB81" s="42">
        <f t="shared" si="106"/>
        <v>4.6999999999999993E-2</v>
      </c>
      <c r="EC81" s="42">
        <f t="shared" si="106"/>
        <v>4.3000000000000003E-2</v>
      </c>
      <c r="ED81" s="42">
        <f t="shared" si="106"/>
        <v>4.1000000000000002E-2</v>
      </c>
      <c r="EE81" s="42">
        <f t="shared" si="106"/>
        <v>4.6999999999999993E-2</v>
      </c>
      <c r="EF81" s="42">
        <f t="shared" si="107"/>
        <v>4.6999999999999993E-2</v>
      </c>
      <c r="EG81" s="42">
        <f t="shared" si="107"/>
        <v>6.7000000000000004E-2</v>
      </c>
      <c r="EH81" s="42">
        <f t="shared" si="107"/>
        <v>6.7000000000000004E-2</v>
      </c>
      <c r="EI81" s="42">
        <f t="shared" si="107"/>
        <v>0.10500000000000001</v>
      </c>
      <c r="EJ81" s="42">
        <f t="shared" si="107"/>
        <v>6.5000000000000002E-2</v>
      </c>
      <c r="EK81" s="42">
        <f t="shared" si="107"/>
        <v>9.1999999999999985E-2</v>
      </c>
      <c r="EL81" s="42">
        <f t="shared" si="107"/>
        <v>6.7000000000000004E-2</v>
      </c>
      <c r="EM81" s="42">
        <f t="shared" si="107"/>
        <v>6.5000000000000002E-2</v>
      </c>
      <c r="EN81" s="42">
        <f t="shared" si="107"/>
        <v>6.5000000000000002E-2</v>
      </c>
      <c r="EO81" s="42">
        <f t="shared" si="107"/>
        <v>9.0000000000000011E-2</v>
      </c>
      <c r="EP81" s="42">
        <f t="shared" si="107"/>
        <v>7.7999999999999986E-2</v>
      </c>
      <c r="EQ81" s="42">
        <f t="shared" si="107"/>
        <v>4.8000000000000001E-2</v>
      </c>
      <c r="ER81" s="42">
        <f t="shared" si="107"/>
        <v>5.3000000000000005E-2</v>
      </c>
      <c r="ES81" s="42">
        <f t="shared" si="107"/>
        <v>5.3000000000000005E-2</v>
      </c>
      <c r="ET81" s="42">
        <f t="shared" si="107"/>
        <v>4.8999999999999995E-2</v>
      </c>
      <c r="EU81" s="42">
        <f t="shared" si="107"/>
        <v>4.7999999999999994E-2</v>
      </c>
      <c r="EV81" s="42">
        <f>DE5-BT$19</f>
        <v>4.6999999999999993E-2</v>
      </c>
      <c r="EY81" s="39" t="s">
        <v>2276</v>
      </c>
      <c r="EZ81" s="42">
        <f>DP81/BY5</f>
        <v>0.55043227665706052</v>
      </c>
      <c r="FA81" s="42">
        <f t="shared" si="108"/>
        <v>0.53846153846153855</v>
      </c>
      <c r="FB81" s="42">
        <f t="shared" si="108"/>
        <v>0.55043227665706052</v>
      </c>
      <c r="FC81" s="42">
        <f t="shared" si="108"/>
        <v>0.54487179487179482</v>
      </c>
      <c r="FD81" s="42">
        <f t="shared" si="108"/>
        <v>0.50000000000000011</v>
      </c>
      <c r="FE81" s="42">
        <f t="shared" si="108"/>
        <v>0.56716417910447758</v>
      </c>
      <c r="FF81" s="42">
        <f t="shared" si="108"/>
        <v>0.54347826086956519</v>
      </c>
      <c r="FG81" s="42">
        <f t="shared" si="108"/>
        <v>0.54347826086956519</v>
      </c>
      <c r="FH81" s="42">
        <f t="shared" si="108"/>
        <v>0.53448275862068961</v>
      </c>
      <c r="FI81" s="42">
        <f t="shared" si="108"/>
        <v>0.54081632653061229</v>
      </c>
      <c r="FJ81" s="42">
        <f t="shared" si="108"/>
        <v>0.54081632653061229</v>
      </c>
      <c r="FK81" s="42">
        <f t="shared" si="108"/>
        <v>0.54651162790697672</v>
      </c>
      <c r="FL81" s="42">
        <f t="shared" si="108"/>
        <v>0.54651162790697672</v>
      </c>
      <c r="FM81" s="42">
        <f t="shared" si="108"/>
        <v>0.54430379746835444</v>
      </c>
      <c r="FN81" s="42">
        <f t="shared" si="108"/>
        <v>0.53947368421052633</v>
      </c>
      <c r="FO81" s="42">
        <f t="shared" si="108"/>
        <v>0.54651162790697672</v>
      </c>
      <c r="FP81" s="42">
        <f t="shared" si="108"/>
        <v>0.54651162790697672</v>
      </c>
      <c r="FQ81" s="42">
        <f t="shared" si="109"/>
        <v>0.5234375</v>
      </c>
      <c r="FR81" s="42">
        <f t="shared" si="109"/>
        <v>0.5234375</v>
      </c>
      <c r="FS81" s="42">
        <f t="shared" si="109"/>
        <v>0.546875</v>
      </c>
      <c r="FT81" s="42">
        <f t="shared" si="109"/>
        <v>0.55084745762711862</v>
      </c>
      <c r="FU81" s="42">
        <f t="shared" si="109"/>
        <v>0.56441717791411039</v>
      </c>
      <c r="FV81" s="42">
        <f t="shared" si="109"/>
        <v>0.55371900826446274</v>
      </c>
      <c r="FW81" s="42">
        <f t="shared" si="109"/>
        <v>0.55084745762711862</v>
      </c>
      <c r="FX81" s="42">
        <f t="shared" si="109"/>
        <v>0.55084745762711862</v>
      </c>
      <c r="FY81" s="42">
        <f t="shared" si="109"/>
        <v>0.5357142857142857</v>
      </c>
      <c r="FZ81" s="42">
        <f t="shared" si="109"/>
        <v>0.52702702702702697</v>
      </c>
      <c r="GA81" s="42">
        <f t="shared" si="109"/>
        <v>0.5714285714285714</v>
      </c>
      <c r="GB81" s="42">
        <f t="shared" si="109"/>
        <v>0.53535353535353536</v>
      </c>
      <c r="GC81" s="42">
        <f t="shared" si="109"/>
        <v>0.53535353535353536</v>
      </c>
      <c r="GD81" s="42">
        <f t="shared" si="109"/>
        <v>0.550561797752809</v>
      </c>
      <c r="GE81" s="42">
        <f t="shared" si="109"/>
        <v>0.55172413793103448</v>
      </c>
      <c r="GF81" s="42">
        <f t="shared" si="109"/>
        <v>0.54651162790697672</v>
      </c>
    </row>
    <row r="82" spans="117:188">
      <c r="DM82" s="39">
        <v>17</v>
      </c>
      <c r="DN82" s="39">
        <v>4</v>
      </c>
      <c r="DO82" s="39" t="str">
        <f t="shared" si="91"/>
        <v>処遇加算Ⅲ特定加算なしベア加算から新加算Ⅳ</v>
      </c>
      <c r="DP82" s="42">
        <f t="shared" si="106"/>
        <v>0.11700000000000002</v>
      </c>
      <c r="DQ82" s="42">
        <f t="shared" si="106"/>
        <v>9.2999999999999999E-2</v>
      </c>
      <c r="DR82" s="42">
        <f t="shared" si="106"/>
        <v>0.11700000000000002</v>
      </c>
      <c r="DS82" s="42">
        <f t="shared" si="106"/>
        <v>0.10599999999999996</v>
      </c>
      <c r="DT82" s="42">
        <f t="shared" si="106"/>
        <v>5.7000000000000023E-2</v>
      </c>
      <c r="DU82" s="42">
        <f t="shared" si="106"/>
        <v>2.5999999999999995E-2</v>
      </c>
      <c r="DV82" s="42">
        <f t="shared" si="106"/>
        <v>5.1999999999999991E-2</v>
      </c>
      <c r="DW82" s="42">
        <f t="shared" si="106"/>
        <v>5.1999999999999991E-2</v>
      </c>
      <c r="DX82" s="42">
        <f t="shared" si="106"/>
        <v>4.5000000000000005E-2</v>
      </c>
      <c r="DY82" s="42">
        <f t="shared" si="106"/>
        <v>3.5000000000000003E-2</v>
      </c>
      <c r="DZ82" s="42">
        <f t="shared" si="106"/>
        <v>3.5000000000000003E-2</v>
      </c>
      <c r="EA82" s="42">
        <f t="shared" si="106"/>
        <v>2.9999999999999992E-2</v>
      </c>
      <c r="EB82" s="42">
        <f t="shared" si="106"/>
        <v>2.9999999999999992E-2</v>
      </c>
      <c r="EC82" s="42">
        <f t="shared" si="106"/>
        <v>2.7000000000000003E-2</v>
      </c>
      <c r="ED82" s="42">
        <f t="shared" si="106"/>
        <v>2.7000000000000003E-2</v>
      </c>
      <c r="EE82" s="42">
        <f t="shared" si="106"/>
        <v>2.9999999999999992E-2</v>
      </c>
      <c r="EF82" s="42">
        <f t="shared" si="107"/>
        <v>2.9999999999999992E-2</v>
      </c>
      <c r="EG82" s="42">
        <f t="shared" si="107"/>
        <v>4.3999999999999997E-2</v>
      </c>
      <c r="EH82" s="42">
        <f t="shared" si="107"/>
        <v>4.3999999999999997E-2</v>
      </c>
      <c r="EI82" s="42">
        <f t="shared" si="107"/>
        <v>6.500000000000003E-2</v>
      </c>
      <c r="EJ82" s="42">
        <f t="shared" si="107"/>
        <v>4.2999999999999997E-2</v>
      </c>
      <c r="EK82" s="42">
        <f t="shared" si="107"/>
        <v>5.800000000000001E-2</v>
      </c>
      <c r="EL82" s="42">
        <f t="shared" si="107"/>
        <v>4.3999999999999997E-2</v>
      </c>
      <c r="EM82" s="42">
        <f t="shared" si="107"/>
        <v>4.2999999999999997E-2</v>
      </c>
      <c r="EN82" s="42">
        <f t="shared" si="107"/>
        <v>4.2999999999999997E-2</v>
      </c>
      <c r="EO82" s="42">
        <f t="shared" si="107"/>
        <v>6.2999999999999987E-2</v>
      </c>
      <c r="EP82" s="42">
        <f t="shared" si="107"/>
        <v>5.6999999999999995E-2</v>
      </c>
      <c r="EQ82" s="42">
        <f t="shared" si="107"/>
        <v>3.1E-2</v>
      </c>
      <c r="ER82" s="42">
        <f t="shared" si="107"/>
        <v>3.5000000000000003E-2</v>
      </c>
      <c r="ES82" s="42">
        <f t="shared" si="107"/>
        <v>3.5000000000000003E-2</v>
      </c>
      <c r="ET82" s="42">
        <f t="shared" si="107"/>
        <v>3.0999999999999993E-2</v>
      </c>
      <c r="EU82" s="42">
        <f t="shared" si="107"/>
        <v>2.9999999999999992E-2</v>
      </c>
      <c r="EV82" s="42">
        <f>DE6-BT$19</f>
        <v>2.9999999999999992E-2</v>
      </c>
      <c r="EY82" s="39" t="s">
        <v>2277</v>
      </c>
      <c r="EZ82" s="42">
        <f>DP82/BY6</f>
        <v>0.4285714285714286</v>
      </c>
      <c r="FA82" s="42">
        <f t="shared" si="108"/>
        <v>0.42465753424657532</v>
      </c>
      <c r="FB82" s="42">
        <f t="shared" si="108"/>
        <v>0.4285714285714286</v>
      </c>
      <c r="FC82" s="42">
        <f t="shared" si="108"/>
        <v>0.42741935483870958</v>
      </c>
      <c r="FD82" s="42">
        <f t="shared" si="108"/>
        <v>0.41304347826086968</v>
      </c>
      <c r="FE82" s="42">
        <f t="shared" si="108"/>
        <v>0.47272727272727272</v>
      </c>
      <c r="FF82" s="42">
        <f t="shared" si="108"/>
        <v>0.4521739130434782</v>
      </c>
      <c r="FG82" s="42">
        <f t="shared" si="108"/>
        <v>0.4521739130434782</v>
      </c>
      <c r="FH82" s="42">
        <f t="shared" si="108"/>
        <v>0.45454545454545459</v>
      </c>
      <c r="FI82" s="42">
        <f t="shared" si="108"/>
        <v>0.43750000000000006</v>
      </c>
      <c r="FJ82" s="42">
        <f t="shared" si="108"/>
        <v>0.43750000000000006</v>
      </c>
      <c r="FK82" s="42">
        <f t="shared" si="108"/>
        <v>0.43478260869565211</v>
      </c>
      <c r="FL82" s="42">
        <f t="shared" si="108"/>
        <v>0.43478260869565211</v>
      </c>
      <c r="FM82" s="42">
        <f t="shared" si="108"/>
        <v>0.4285714285714286</v>
      </c>
      <c r="FN82" s="42">
        <f t="shared" si="108"/>
        <v>0.43548387096774199</v>
      </c>
      <c r="FO82" s="42">
        <f t="shared" si="108"/>
        <v>0.43478260869565211</v>
      </c>
      <c r="FP82" s="42">
        <f t="shared" si="108"/>
        <v>0.43478260869565211</v>
      </c>
      <c r="FQ82" s="42">
        <f t="shared" si="109"/>
        <v>0.41904761904761906</v>
      </c>
      <c r="FR82" s="42">
        <f t="shared" si="109"/>
        <v>0.41904761904761906</v>
      </c>
      <c r="FS82" s="42">
        <f t="shared" si="109"/>
        <v>0.42763157894736853</v>
      </c>
      <c r="FT82" s="42">
        <f t="shared" si="109"/>
        <v>0.44791666666666663</v>
      </c>
      <c r="FU82" s="42">
        <f t="shared" si="109"/>
        <v>0.44961240310077527</v>
      </c>
      <c r="FV82" s="42">
        <f t="shared" si="109"/>
        <v>0.44897959183673464</v>
      </c>
      <c r="FW82" s="42">
        <f t="shared" si="109"/>
        <v>0.44791666666666663</v>
      </c>
      <c r="FX82" s="42">
        <f t="shared" si="109"/>
        <v>0.44791666666666663</v>
      </c>
      <c r="FY82" s="42">
        <f t="shared" si="109"/>
        <v>0.4468085106382978</v>
      </c>
      <c r="FZ82" s="42">
        <f t="shared" si="109"/>
        <v>0.44881889763779526</v>
      </c>
      <c r="GA82" s="42">
        <f t="shared" si="109"/>
        <v>0.46268656716417905</v>
      </c>
      <c r="GB82" s="42">
        <f t="shared" si="109"/>
        <v>0.4320987654320988</v>
      </c>
      <c r="GC82" s="42">
        <f t="shared" si="109"/>
        <v>0.4320987654320988</v>
      </c>
      <c r="GD82" s="42">
        <f t="shared" si="109"/>
        <v>0.43661971830985907</v>
      </c>
      <c r="GE82" s="42">
        <f t="shared" si="109"/>
        <v>0.43478260869565211</v>
      </c>
      <c r="GF82" s="42">
        <f t="shared" si="109"/>
        <v>0.43478260869565211</v>
      </c>
    </row>
    <row r="83" spans="117:188">
      <c r="DM83" s="39">
        <v>17</v>
      </c>
      <c r="DN83" s="39">
        <v>17</v>
      </c>
      <c r="DO83" s="39" t="str">
        <f t="shared" si="91"/>
        <v>処遇加算Ⅲ特定加算なしベア加算から新加算Ⅴ（13）</v>
      </c>
      <c r="DP83" s="42">
        <f t="shared" ref="DP83:EU83" si="110">BY19-AN$19</f>
        <v>2.7999999999999997E-2</v>
      </c>
      <c r="DQ83" s="42">
        <f t="shared" si="110"/>
        <v>2.7999999999999997E-2</v>
      </c>
      <c r="DR83" s="42">
        <f t="shared" si="110"/>
        <v>2.7999999999999997E-2</v>
      </c>
      <c r="DS83" s="42">
        <f t="shared" si="110"/>
        <v>2.7999999999999997E-2</v>
      </c>
      <c r="DT83" s="42">
        <f t="shared" si="110"/>
        <v>2.7999999999999997E-2</v>
      </c>
      <c r="DU83" s="42">
        <f t="shared" si="110"/>
        <v>1.1999999999999997E-2</v>
      </c>
      <c r="DV83" s="42">
        <f t="shared" si="110"/>
        <v>2.3999999999999994E-2</v>
      </c>
      <c r="DW83" s="42">
        <f t="shared" si="110"/>
        <v>2.3999999999999994E-2</v>
      </c>
      <c r="DX83" s="42">
        <f t="shared" si="110"/>
        <v>2.4E-2</v>
      </c>
      <c r="DY83" s="42">
        <f t="shared" si="110"/>
        <v>1.2999999999999998E-2</v>
      </c>
      <c r="DZ83" s="42">
        <f t="shared" si="110"/>
        <v>1.2999999999999998E-2</v>
      </c>
      <c r="EA83" s="42" t="e">
        <f t="shared" si="110"/>
        <v>#VALUE!</v>
      </c>
      <c r="EB83" s="42">
        <f t="shared" si="110"/>
        <v>9.0000000000000011E-3</v>
      </c>
      <c r="EC83" s="42">
        <f t="shared" si="110"/>
        <v>9.0000000000000011E-3</v>
      </c>
      <c r="ED83" s="42">
        <f t="shared" si="110"/>
        <v>9.0000000000000011E-3</v>
      </c>
      <c r="EE83" s="42">
        <f t="shared" si="110"/>
        <v>9.0000000000000011E-3</v>
      </c>
      <c r="EF83" s="42">
        <f t="shared" si="110"/>
        <v>9.0000000000000011E-3</v>
      </c>
      <c r="EG83" s="42">
        <f t="shared" si="110"/>
        <v>1.6E-2</v>
      </c>
      <c r="EH83" s="42">
        <f t="shared" si="110"/>
        <v>1.6E-2</v>
      </c>
      <c r="EI83" s="42">
        <f t="shared" si="110"/>
        <v>1.6E-2</v>
      </c>
      <c r="EJ83" s="42">
        <f t="shared" si="110"/>
        <v>1.7000000000000001E-2</v>
      </c>
      <c r="EK83" s="42">
        <f t="shared" si="110"/>
        <v>1.7000000000000001E-2</v>
      </c>
      <c r="EL83" s="42">
        <f t="shared" si="110"/>
        <v>1.7000000000000001E-2</v>
      </c>
      <c r="EM83" s="42">
        <f t="shared" si="110"/>
        <v>1.7000000000000001E-2</v>
      </c>
      <c r="EN83" s="42">
        <f t="shared" si="110"/>
        <v>1.7000000000000001E-2</v>
      </c>
      <c r="EO83" s="42">
        <f t="shared" si="110"/>
        <v>3.1E-2</v>
      </c>
      <c r="EP83" s="42">
        <f t="shared" si="110"/>
        <v>3.1E-2</v>
      </c>
      <c r="EQ83" s="42">
        <f t="shared" si="110"/>
        <v>1.1999999999999997E-2</v>
      </c>
      <c r="ER83" s="42">
        <f t="shared" si="110"/>
        <v>1.2999999999999998E-2</v>
      </c>
      <c r="ES83" s="42">
        <f t="shared" si="110"/>
        <v>1.2999999999999998E-2</v>
      </c>
      <c r="ET83" s="42">
        <f t="shared" si="110"/>
        <v>9.0000000000000011E-3</v>
      </c>
      <c r="EU83" s="42">
        <f t="shared" si="110"/>
        <v>9.0000000000000011E-3</v>
      </c>
      <c r="EV83" s="42">
        <f>DE19-BT$19</f>
        <v>9.0000000000000011E-3</v>
      </c>
      <c r="EY83" s="39" t="s">
        <v>2278</v>
      </c>
      <c r="EZ83" s="42">
        <f>DP83/BY19</f>
        <v>0.15217391304347824</v>
      </c>
      <c r="FA83" s="42">
        <f t="shared" ref="FA83:GF83" si="111">DQ83/BZ19</f>
        <v>0.1818181818181818</v>
      </c>
      <c r="FB83" s="42">
        <f t="shared" si="111"/>
        <v>0.15217391304347824</v>
      </c>
      <c r="FC83" s="42">
        <f t="shared" si="111"/>
        <v>0.16470588235294115</v>
      </c>
      <c r="FD83" s="42">
        <f t="shared" si="111"/>
        <v>0.25688073394495414</v>
      </c>
      <c r="FE83" s="42">
        <f t="shared" si="111"/>
        <v>0.29268292682926828</v>
      </c>
      <c r="FF83" s="42">
        <f t="shared" si="111"/>
        <v>0.27586206896551718</v>
      </c>
      <c r="FG83" s="42">
        <f t="shared" si="111"/>
        <v>0.27586206896551718</v>
      </c>
      <c r="FH83" s="42">
        <f t="shared" si="111"/>
        <v>0.30769230769230771</v>
      </c>
      <c r="FI83" s="42">
        <f t="shared" si="111"/>
        <v>0.22413793103448273</v>
      </c>
      <c r="FJ83" s="42">
        <f t="shared" si="111"/>
        <v>0.22413793103448273</v>
      </c>
      <c r="FK83" s="42" t="e">
        <f t="shared" si="111"/>
        <v>#VALUE!</v>
      </c>
      <c r="FL83" s="42">
        <f t="shared" si="111"/>
        <v>0.18750000000000003</v>
      </c>
      <c r="FM83" s="42">
        <f t="shared" si="111"/>
        <v>0.20000000000000004</v>
      </c>
      <c r="FN83" s="42">
        <f t="shared" si="111"/>
        <v>0.20454545454545459</v>
      </c>
      <c r="FO83" s="42">
        <f t="shared" si="111"/>
        <v>0.18750000000000003</v>
      </c>
      <c r="FP83" s="42">
        <f t="shared" si="111"/>
        <v>0.18750000000000003</v>
      </c>
      <c r="FQ83" s="42">
        <f t="shared" si="111"/>
        <v>0.20779220779220781</v>
      </c>
      <c r="FR83" s="42">
        <f t="shared" si="111"/>
        <v>0.20779220779220781</v>
      </c>
      <c r="FS83" s="42">
        <f t="shared" si="111"/>
        <v>0.15533980582524273</v>
      </c>
      <c r="FT83" s="42">
        <f t="shared" si="111"/>
        <v>0.24285714285714285</v>
      </c>
      <c r="FU83" s="42">
        <f t="shared" si="111"/>
        <v>0.1931818181818182</v>
      </c>
      <c r="FV83" s="42">
        <f t="shared" si="111"/>
        <v>0.23943661971830985</v>
      </c>
      <c r="FW83" s="42">
        <f t="shared" si="111"/>
        <v>0.24285714285714285</v>
      </c>
      <c r="FX83" s="42">
        <f t="shared" si="111"/>
        <v>0.24285714285714285</v>
      </c>
      <c r="FY83" s="42">
        <f t="shared" si="111"/>
        <v>0.28440366972477066</v>
      </c>
      <c r="FZ83" s="42">
        <f t="shared" si="111"/>
        <v>0.30693069306930693</v>
      </c>
      <c r="GA83" s="42">
        <f t="shared" si="111"/>
        <v>0.24999999999999992</v>
      </c>
      <c r="GB83" s="42">
        <f t="shared" si="111"/>
        <v>0.22033898305084743</v>
      </c>
      <c r="GC83" s="42">
        <f t="shared" si="111"/>
        <v>0.22033898305084743</v>
      </c>
      <c r="GD83" s="42">
        <f t="shared" si="111"/>
        <v>0.18367346938775511</v>
      </c>
      <c r="GE83" s="42">
        <f t="shared" si="111"/>
        <v>0.18750000000000003</v>
      </c>
      <c r="GF83" s="42">
        <f t="shared" si="111"/>
        <v>0.18750000000000003</v>
      </c>
    </row>
    <row r="84" spans="117:188">
      <c r="DM84" s="39">
        <v>18</v>
      </c>
      <c r="DN84" s="39">
        <v>1</v>
      </c>
      <c r="DO84" s="39" t="str">
        <f t="shared" si="91"/>
        <v>処遇加算Ⅲ特定加算なしベア加算なしから新加算Ⅰ</v>
      </c>
      <c r="DP84" s="42">
        <f t="shared" ref="DP84:EE87" si="112">BY3-AN$20</f>
        <v>0.30600000000000005</v>
      </c>
      <c r="DQ84" s="42">
        <f t="shared" si="112"/>
        <v>0.26200000000000001</v>
      </c>
      <c r="DR84" s="42">
        <f t="shared" si="112"/>
        <v>0.30600000000000005</v>
      </c>
      <c r="DS84" s="42">
        <f t="shared" si="112"/>
        <v>0.28500000000000003</v>
      </c>
      <c r="DT84" s="42">
        <f t="shared" si="112"/>
        <v>0.187</v>
      </c>
      <c r="DU84" s="42">
        <f t="shared" si="112"/>
        <v>6.2999999999999987E-2</v>
      </c>
      <c r="DV84" s="42">
        <f t="shared" si="112"/>
        <v>0.124</v>
      </c>
      <c r="DW84" s="42">
        <f t="shared" si="112"/>
        <v>0.124</v>
      </c>
      <c r="DX84" s="42">
        <f t="shared" si="112"/>
        <v>0.11100000000000002</v>
      </c>
      <c r="DY84" s="42">
        <f t="shared" si="112"/>
        <v>0.11100000000000002</v>
      </c>
      <c r="DZ84" s="42">
        <f t="shared" si="112"/>
        <v>0.11100000000000002</v>
      </c>
      <c r="EA84" s="42">
        <f t="shared" si="112"/>
        <v>7.6999999999999999E-2</v>
      </c>
      <c r="EB84" s="42">
        <f t="shared" si="112"/>
        <v>7.6999999999999999E-2</v>
      </c>
      <c r="EC84" s="42">
        <f t="shared" si="112"/>
        <v>7.3000000000000009E-2</v>
      </c>
      <c r="ED84" s="42">
        <f t="shared" si="112"/>
        <v>7.1000000000000008E-2</v>
      </c>
      <c r="EE84" s="42">
        <f t="shared" si="112"/>
        <v>7.6999999999999999E-2</v>
      </c>
      <c r="EF84" s="42">
        <f t="shared" ref="EF84:EU87" si="113">CO3-BD$20</f>
        <v>7.6999999999999999E-2</v>
      </c>
      <c r="EG84" s="42">
        <f t="shared" si="113"/>
        <v>0.11200000000000002</v>
      </c>
      <c r="EH84" s="42">
        <f t="shared" si="113"/>
        <v>0.11200000000000002</v>
      </c>
      <c r="EI84" s="42">
        <f t="shared" si="113"/>
        <v>0.14999999999999997</v>
      </c>
      <c r="EJ84" s="42">
        <f t="shared" si="113"/>
        <v>9.8000000000000004E-2</v>
      </c>
      <c r="EK84" s="42">
        <f t="shared" si="113"/>
        <v>0.125</v>
      </c>
      <c r="EL84" s="42">
        <f t="shared" si="113"/>
        <v>0.1</v>
      </c>
      <c r="EM84" s="42">
        <f t="shared" si="113"/>
        <v>9.6000000000000002E-2</v>
      </c>
      <c r="EN84" s="42">
        <f t="shared" si="113"/>
        <v>9.6000000000000002E-2</v>
      </c>
      <c r="EO84" s="42">
        <f t="shared" si="113"/>
        <v>0.17100000000000001</v>
      </c>
      <c r="EP84" s="42">
        <f t="shared" si="113"/>
        <v>0.159</v>
      </c>
      <c r="EQ84" s="42">
        <f t="shared" si="113"/>
        <v>7.6000000000000012E-2</v>
      </c>
      <c r="ER84" s="42">
        <f t="shared" si="113"/>
        <v>9.7000000000000003E-2</v>
      </c>
      <c r="ES84" s="42">
        <f t="shared" si="113"/>
        <v>9.7000000000000003E-2</v>
      </c>
      <c r="ET84" s="42">
        <f t="shared" si="113"/>
        <v>0.08</v>
      </c>
      <c r="EU84" s="42">
        <f t="shared" si="113"/>
        <v>7.8999999999999987E-2</v>
      </c>
      <c r="EV84" s="42">
        <f>DE3-BT$20</f>
        <v>7.7999999999999986E-2</v>
      </c>
      <c r="EY84" s="39" t="s">
        <v>2279</v>
      </c>
      <c r="EZ84" s="42">
        <f>DP84/BY3</f>
        <v>0.73381294964028787</v>
      </c>
      <c r="FA84" s="42">
        <f t="shared" ref="FA84:FP87" si="114">DQ84/BZ3</f>
        <v>0.76384839650145775</v>
      </c>
      <c r="FB84" s="42">
        <f t="shared" si="114"/>
        <v>0.73381294964028787</v>
      </c>
      <c r="FC84" s="42">
        <f t="shared" si="114"/>
        <v>0.74607329842931946</v>
      </c>
      <c r="FD84" s="42">
        <f t="shared" si="114"/>
        <v>0.83856502242152464</v>
      </c>
      <c r="FE84" s="42">
        <f t="shared" si="114"/>
        <v>0.77777777777777768</v>
      </c>
      <c r="FF84" s="42">
        <f t="shared" si="114"/>
        <v>0.77987421383647793</v>
      </c>
      <c r="FG84" s="42">
        <f t="shared" si="114"/>
        <v>0.77987421383647793</v>
      </c>
      <c r="FH84" s="42">
        <f t="shared" si="114"/>
        <v>0.81021897810218979</v>
      </c>
      <c r="FI84" s="42">
        <f t="shared" si="114"/>
        <v>0.80434782608695654</v>
      </c>
      <c r="FJ84" s="42">
        <f t="shared" si="114"/>
        <v>0.80434782608695654</v>
      </c>
      <c r="FK84" s="42">
        <f t="shared" si="114"/>
        <v>0.74757281553398058</v>
      </c>
      <c r="FL84" s="42">
        <f t="shared" si="114"/>
        <v>0.74757281553398058</v>
      </c>
      <c r="FM84" s="42">
        <f t="shared" si="114"/>
        <v>0.76041666666666674</v>
      </c>
      <c r="FN84" s="42">
        <f t="shared" si="114"/>
        <v>0.76344086021505386</v>
      </c>
      <c r="FO84" s="42">
        <f t="shared" si="114"/>
        <v>0.74757281553398058</v>
      </c>
      <c r="FP84" s="42">
        <f t="shared" si="114"/>
        <v>0.74757281553398058</v>
      </c>
      <c r="FQ84" s="42">
        <f t="shared" ref="FQ84:GF87" si="115">EG84/CP3</f>
        <v>0.76190476190476186</v>
      </c>
      <c r="FR84" s="42">
        <f t="shared" si="115"/>
        <v>0.76190476190476186</v>
      </c>
      <c r="FS84" s="42">
        <f t="shared" si="115"/>
        <v>0.7109004739336493</v>
      </c>
      <c r="FT84" s="42">
        <f t="shared" si="115"/>
        <v>0.74809160305343514</v>
      </c>
      <c r="FU84" s="42">
        <f t="shared" si="115"/>
        <v>0.71022727272727282</v>
      </c>
      <c r="FV84" s="42">
        <f t="shared" si="115"/>
        <v>0.74626865671641796</v>
      </c>
      <c r="FW84" s="42">
        <f t="shared" si="115"/>
        <v>0.7441860465116279</v>
      </c>
      <c r="FX84" s="42">
        <f t="shared" si="115"/>
        <v>0.7441860465116279</v>
      </c>
      <c r="FY84" s="42">
        <f t="shared" si="115"/>
        <v>0.81042654028436012</v>
      </c>
      <c r="FZ84" s="42">
        <f t="shared" si="115"/>
        <v>0.83246073298429324</v>
      </c>
      <c r="GA84" s="42">
        <f t="shared" si="115"/>
        <v>0.75247524752475259</v>
      </c>
      <c r="GB84" s="42">
        <f t="shared" si="115"/>
        <v>0.77600000000000002</v>
      </c>
      <c r="GC84" s="42">
        <f t="shared" si="115"/>
        <v>0.77600000000000002</v>
      </c>
      <c r="GD84" s="42">
        <f t="shared" si="115"/>
        <v>0.74766355140186924</v>
      </c>
      <c r="GE84" s="42">
        <f t="shared" si="115"/>
        <v>0.75238095238095226</v>
      </c>
      <c r="GF84" s="42">
        <f t="shared" si="115"/>
        <v>0.74999999999999989</v>
      </c>
    </row>
    <row r="85" spans="117:188">
      <c r="DM85" s="39">
        <v>18</v>
      </c>
      <c r="DN85" s="39">
        <v>2</v>
      </c>
      <c r="DO85" s="39" t="str">
        <f t="shared" si="91"/>
        <v>処遇加算Ⅲ特定加算なしベア加算なしから新加算Ⅱ</v>
      </c>
      <c r="DP85" s="42">
        <f t="shared" si="112"/>
        <v>0.29100000000000004</v>
      </c>
      <c r="DQ85" s="42">
        <f t="shared" si="112"/>
        <v>0.247</v>
      </c>
      <c r="DR85" s="42">
        <f t="shared" si="112"/>
        <v>0.29100000000000004</v>
      </c>
      <c r="DS85" s="42">
        <f t="shared" si="112"/>
        <v>0.27</v>
      </c>
      <c r="DT85" s="42" t="e">
        <f t="shared" si="112"/>
        <v>#VALUE!</v>
      </c>
      <c r="DU85" s="42">
        <f t="shared" si="112"/>
        <v>6.1999999999999986E-2</v>
      </c>
      <c r="DV85" s="42" t="e">
        <f t="shared" si="112"/>
        <v>#VALUE!</v>
      </c>
      <c r="DW85" s="42" t="e">
        <f t="shared" si="112"/>
        <v>#VALUE!</v>
      </c>
      <c r="DX85" s="42">
        <f t="shared" si="112"/>
        <v>0.10900000000000001</v>
      </c>
      <c r="DY85" s="42">
        <f t="shared" si="112"/>
        <v>0.10700000000000001</v>
      </c>
      <c r="DZ85" s="42">
        <f t="shared" si="112"/>
        <v>0.10700000000000001</v>
      </c>
      <c r="EA85" s="42">
        <f t="shared" si="112"/>
        <v>7.4999999999999997E-2</v>
      </c>
      <c r="EB85" s="42">
        <f t="shared" si="112"/>
        <v>7.4999999999999997E-2</v>
      </c>
      <c r="EC85" s="42">
        <f t="shared" si="112"/>
        <v>7.1000000000000008E-2</v>
      </c>
      <c r="ED85" s="42">
        <f t="shared" si="112"/>
        <v>6.9000000000000006E-2</v>
      </c>
      <c r="EE85" s="42" t="e">
        <f t="shared" si="112"/>
        <v>#VALUE!</v>
      </c>
      <c r="EF85" s="42">
        <f t="shared" si="113"/>
        <v>7.4999999999999997E-2</v>
      </c>
      <c r="EG85" s="42">
        <f t="shared" si="113"/>
        <v>0.10900000000000001</v>
      </c>
      <c r="EH85" s="42">
        <f t="shared" si="113"/>
        <v>0.10900000000000001</v>
      </c>
      <c r="EI85" s="42">
        <f t="shared" si="113"/>
        <v>0.14699999999999996</v>
      </c>
      <c r="EJ85" s="42">
        <f t="shared" si="113"/>
        <v>9.5000000000000001E-2</v>
      </c>
      <c r="EK85" s="42">
        <f t="shared" si="113"/>
        <v>0.122</v>
      </c>
      <c r="EL85" s="42">
        <f t="shared" si="113"/>
        <v>9.7000000000000003E-2</v>
      </c>
      <c r="EM85" s="42" t="e">
        <f t="shared" si="113"/>
        <v>#VALUE!</v>
      </c>
      <c r="EN85" s="42" t="e">
        <f t="shared" si="113"/>
        <v>#VALUE!</v>
      </c>
      <c r="EO85" s="42">
        <f t="shared" si="113"/>
        <v>0.16700000000000001</v>
      </c>
      <c r="EP85" s="42">
        <f t="shared" si="113"/>
        <v>0.155</v>
      </c>
      <c r="EQ85" s="42" t="e">
        <f t="shared" si="113"/>
        <v>#VALUE!</v>
      </c>
      <c r="ER85" s="42" t="e">
        <f t="shared" si="113"/>
        <v>#VALUE!</v>
      </c>
      <c r="ES85" s="42" t="e">
        <f t="shared" si="113"/>
        <v>#VALUE!</v>
      </c>
      <c r="ET85" s="42" t="e">
        <f t="shared" si="113"/>
        <v>#VALUE!</v>
      </c>
      <c r="EU85" s="42" t="e">
        <f t="shared" si="113"/>
        <v>#VALUE!</v>
      </c>
      <c r="EV85" s="42" t="e">
        <f>DE4-BT$20</f>
        <v>#VALUE!</v>
      </c>
      <c r="EY85" s="39" t="s">
        <v>2280</v>
      </c>
      <c r="EZ85" s="42">
        <f>DP85/BY4</f>
        <v>0.72388059701492546</v>
      </c>
      <c r="FA85" s="42">
        <f t="shared" si="114"/>
        <v>0.75304878048780488</v>
      </c>
      <c r="FB85" s="42">
        <f t="shared" si="114"/>
        <v>0.72388059701492546</v>
      </c>
      <c r="FC85" s="42">
        <f t="shared" si="114"/>
        <v>0.73569482288828347</v>
      </c>
      <c r="FD85" s="354" t="s">
        <v>375</v>
      </c>
      <c r="FE85" s="42">
        <f t="shared" si="114"/>
        <v>0.77499999999999991</v>
      </c>
      <c r="FF85" s="354" t="s">
        <v>375</v>
      </c>
      <c r="FG85" s="354" t="s">
        <v>375</v>
      </c>
      <c r="FH85" s="42">
        <f t="shared" si="114"/>
        <v>0.80740740740740746</v>
      </c>
      <c r="FI85" s="42">
        <f t="shared" si="114"/>
        <v>0.79850746268656725</v>
      </c>
      <c r="FJ85" s="42">
        <f t="shared" si="114"/>
        <v>0.79850746268656725</v>
      </c>
      <c r="FK85" s="42">
        <f t="shared" si="114"/>
        <v>0.74257425742574257</v>
      </c>
      <c r="FL85" s="42">
        <f t="shared" si="114"/>
        <v>0.74257425742574257</v>
      </c>
      <c r="FM85" s="42">
        <f t="shared" si="114"/>
        <v>0.75531914893617025</v>
      </c>
      <c r="FN85" s="42">
        <f t="shared" si="114"/>
        <v>0.75824175824175832</v>
      </c>
      <c r="FO85" s="354" t="s">
        <v>375</v>
      </c>
      <c r="FP85" s="42">
        <f t="shared" si="114"/>
        <v>0.74257425742574257</v>
      </c>
      <c r="FQ85" s="42">
        <f t="shared" si="115"/>
        <v>0.75694444444444442</v>
      </c>
      <c r="FR85" s="42">
        <f t="shared" si="115"/>
        <v>0.75694444444444442</v>
      </c>
      <c r="FS85" s="42">
        <f t="shared" si="115"/>
        <v>0.70673076923076916</v>
      </c>
      <c r="FT85" s="42">
        <f t="shared" si="115"/>
        <v>0.7421875</v>
      </c>
      <c r="FU85" s="42">
        <f t="shared" si="115"/>
        <v>0.70520231213872842</v>
      </c>
      <c r="FV85" s="42">
        <f t="shared" si="115"/>
        <v>0.74045801526717558</v>
      </c>
      <c r="FW85" s="354" t="s">
        <v>375</v>
      </c>
      <c r="FX85" s="354" t="s">
        <v>375</v>
      </c>
      <c r="FY85" s="42">
        <f t="shared" si="115"/>
        <v>0.80676328502415462</v>
      </c>
      <c r="FZ85" s="42">
        <f t="shared" si="115"/>
        <v>0.82887700534759357</v>
      </c>
      <c r="GA85" s="354" t="s">
        <v>375</v>
      </c>
      <c r="GB85" s="354" t="s">
        <v>375</v>
      </c>
      <c r="GC85" s="354" t="s">
        <v>375</v>
      </c>
      <c r="GD85" s="354" t="s">
        <v>375</v>
      </c>
      <c r="GE85" s="354" t="s">
        <v>375</v>
      </c>
      <c r="GF85" s="354" t="s">
        <v>375</v>
      </c>
    </row>
    <row r="86" spans="117:188">
      <c r="DM86" s="39">
        <v>18</v>
      </c>
      <c r="DN86" s="39">
        <v>3</v>
      </c>
      <c r="DO86" s="39" t="str">
        <f t="shared" si="91"/>
        <v>処遇加算Ⅲ特定加算なしベア加算なしから新加算Ⅲ</v>
      </c>
      <c r="DP86" s="42">
        <f t="shared" si="112"/>
        <v>0.23600000000000004</v>
      </c>
      <c r="DQ86" s="42">
        <f t="shared" si="112"/>
        <v>0.192</v>
      </c>
      <c r="DR86" s="42">
        <f t="shared" si="112"/>
        <v>0.23600000000000004</v>
      </c>
      <c r="DS86" s="42">
        <f t="shared" si="112"/>
        <v>0.215</v>
      </c>
      <c r="DT86" s="42">
        <f t="shared" si="112"/>
        <v>0.126</v>
      </c>
      <c r="DU86" s="42">
        <f t="shared" si="112"/>
        <v>4.8999999999999988E-2</v>
      </c>
      <c r="DV86" s="42">
        <f t="shared" si="112"/>
        <v>0.10299999999999998</v>
      </c>
      <c r="DW86" s="42">
        <f t="shared" si="112"/>
        <v>0.10299999999999998</v>
      </c>
      <c r="DX86" s="42">
        <f t="shared" si="112"/>
        <v>0.09</v>
      </c>
      <c r="DY86" s="42">
        <f t="shared" si="112"/>
        <v>7.1000000000000008E-2</v>
      </c>
      <c r="DZ86" s="42">
        <f t="shared" si="112"/>
        <v>7.1000000000000008E-2</v>
      </c>
      <c r="EA86" s="42">
        <f t="shared" si="112"/>
        <v>0.06</v>
      </c>
      <c r="EB86" s="42">
        <f t="shared" si="112"/>
        <v>0.06</v>
      </c>
      <c r="EC86" s="42">
        <f t="shared" si="112"/>
        <v>5.6000000000000001E-2</v>
      </c>
      <c r="ED86" s="42">
        <f t="shared" si="112"/>
        <v>5.3999999999999999E-2</v>
      </c>
      <c r="EE86" s="42">
        <f t="shared" si="112"/>
        <v>0.06</v>
      </c>
      <c r="EF86" s="42">
        <f t="shared" si="113"/>
        <v>0.06</v>
      </c>
      <c r="EG86" s="42">
        <f t="shared" si="113"/>
        <v>9.2999999999999999E-2</v>
      </c>
      <c r="EH86" s="42">
        <f t="shared" si="113"/>
        <v>9.2999999999999999E-2</v>
      </c>
      <c r="EI86" s="42">
        <f t="shared" si="113"/>
        <v>0.13100000000000001</v>
      </c>
      <c r="EJ86" s="42">
        <f t="shared" si="113"/>
        <v>8.5000000000000006E-2</v>
      </c>
      <c r="EK86" s="42">
        <f t="shared" si="113"/>
        <v>0.11199999999999999</v>
      </c>
      <c r="EL86" s="42">
        <f t="shared" si="113"/>
        <v>8.7000000000000008E-2</v>
      </c>
      <c r="EM86" s="42">
        <f t="shared" si="113"/>
        <v>8.5000000000000006E-2</v>
      </c>
      <c r="EN86" s="42">
        <f t="shared" si="113"/>
        <v>8.5000000000000006E-2</v>
      </c>
      <c r="EO86" s="42">
        <f t="shared" si="113"/>
        <v>0.128</v>
      </c>
      <c r="EP86" s="42">
        <f t="shared" si="113"/>
        <v>0.11599999999999999</v>
      </c>
      <c r="EQ86" s="42">
        <f t="shared" si="113"/>
        <v>5.9000000000000004E-2</v>
      </c>
      <c r="ER86" s="42">
        <f t="shared" si="113"/>
        <v>7.1000000000000008E-2</v>
      </c>
      <c r="ES86" s="42">
        <f t="shared" si="113"/>
        <v>7.1000000000000008E-2</v>
      </c>
      <c r="ET86" s="42">
        <f t="shared" si="113"/>
        <v>6.2E-2</v>
      </c>
      <c r="EU86" s="42">
        <f t="shared" si="113"/>
        <v>6.0999999999999992E-2</v>
      </c>
      <c r="EV86" s="42">
        <f>DE5-BT$20</f>
        <v>5.9999999999999991E-2</v>
      </c>
      <c r="EY86" s="39" t="s">
        <v>2281</v>
      </c>
      <c r="EZ86" s="42">
        <f>DP86/BY5</f>
        <v>0.68011527377521619</v>
      </c>
      <c r="FA86" s="42">
        <f t="shared" si="114"/>
        <v>0.70329670329670324</v>
      </c>
      <c r="FB86" s="42">
        <f t="shared" si="114"/>
        <v>0.68011527377521619</v>
      </c>
      <c r="FC86" s="42">
        <f t="shared" si="114"/>
        <v>0.6891025641025641</v>
      </c>
      <c r="FD86" s="42">
        <f t="shared" si="114"/>
        <v>0.77777777777777779</v>
      </c>
      <c r="FE86" s="42">
        <f t="shared" si="114"/>
        <v>0.73134328358208944</v>
      </c>
      <c r="FF86" s="42">
        <f t="shared" si="114"/>
        <v>0.74637681159420288</v>
      </c>
      <c r="FG86" s="42">
        <f t="shared" si="114"/>
        <v>0.74637681159420288</v>
      </c>
      <c r="FH86" s="42">
        <f t="shared" si="114"/>
        <v>0.77586206896551724</v>
      </c>
      <c r="FI86" s="42">
        <f t="shared" si="114"/>
        <v>0.72448979591836737</v>
      </c>
      <c r="FJ86" s="42">
        <f t="shared" si="114"/>
        <v>0.72448979591836737</v>
      </c>
      <c r="FK86" s="42">
        <f t="shared" si="114"/>
        <v>0.69767441860465118</v>
      </c>
      <c r="FL86" s="42">
        <f t="shared" si="114"/>
        <v>0.69767441860465118</v>
      </c>
      <c r="FM86" s="42">
        <f t="shared" si="114"/>
        <v>0.70886075949367089</v>
      </c>
      <c r="FN86" s="42">
        <f t="shared" si="114"/>
        <v>0.71052631578947367</v>
      </c>
      <c r="FO86" s="42">
        <f t="shared" si="114"/>
        <v>0.69767441860465118</v>
      </c>
      <c r="FP86" s="42">
        <f t="shared" si="114"/>
        <v>0.69767441860465118</v>
      </c>
      <c r="FQ86" s="42">
        <f t="shared" si="115"/>
        <v>0.7265625</v>
      </c>
      <c r="FR86" s="42">
        <f t="shared" si="115"/>
        <v>0.7265625</v>
      </c>
      <c r="FS86" s="42">
        <f t="shared" si="115"/>
        <v>0.68229166666666663</v>
      </c>
      <c r="FT86" s="42">
        <f t="shared" si="115"/>
        <v>0.72033898305084743</v>
      </c>
      <c r="FU86" s="42">
        <f t="shared" si="115"/>
        <v>0.68711656441717794</v>
      </c>
      <c r="FV86" s="42">
        <f t="shared" si="115"/>
        <v>0.71900826446280997</v>
      </c>
      <c r="FW86" s="42">
        <f t="shared" si="115"/>
        <v>0.72033898305084743</v>
      </c>
      <c r="FX86" s="42">
        <f t="shared" si="115"/>
        <v>0.72033898305084743</v>
      </c>
      <c r="FY86" s="42">
        <f t="shared" si="115"/>
        <v>0.76190476190476186</v>
      </c>
      <c r="FZ86" s="42">
        <f t="shared" si="115"/>
        <v>0.78378378378378377</v>
      </c>
      <c r="GA86" s="42">
        <f t="shared" si="115"/>
        <v>0.70238095238095233</v>
      </c>
      <c r="GB86" s="42">
        <f t="shared" si="115"/>
        <v>0.71717171717171724</v>
      </c>
      <c r="GC86" s="42">
        <f t="shared" si="115"/>
        <v>0.71717171717171724</v>
      </c>
      <c r="GD86" s="42">
        <f t="shared" si="115"/>
        <v>0.6966292134831461</v>
      </c>
      <c r="GE86" s="42">
        <f t="shared" si="115"/>
        <v>0.70114942528735624</v>
      </c>
      <c r="GF86" s="42">
        <f t="shared" si="115"/>
        <v>0.69767441860465107</v>
      </c>
    </row>
    <row r="87" spans="117:188">
      <c r="DM87" s="39">
        <v>18</v>
      </c>
      <c r="DN87" s="39">
        <v>4</v>
      </c>
      <c r="DO87" s="39" t="str">
        <f t="shared" si="91"/>
        <v>処遇加算Ⅲ特定加算なしベア加算なしから新加算Ⅳ</v>
      </c>
      <c r="DP87" s="42">
        <f t="shared" si="112"/>
        <v>0.16200000000000003</v>
      </c>
      <c r="DQ87" s="42">
        <f t="shared" si="112"/>
        <v>0.13800000000000001</v>
      </c>
      <c r="DR87" s="42">
        <f t="shared" si="112"/>
        <v>0.16200000000000003</v>
      </c>
      <c r="DS87" s="42">
        <f t="shared" si="112"/>
        <v>0.15099999999999997</v>
      </c>
      <c r="DT87" s="42">
        <f t="shared" si="112"/>
        <v>0.10200000000000001</v>
      </c>
      <c r="DU87" s="42">
        <f t="shared" si="112"/>
        <v>3.6999999999999991E-2</v>
      </c>
      <c r="DV87" s="42">
        <f t="shared" si="112"/>
        <v>7.9999999999999988E-2</v>
      </c>
      <c r="DW87" s="42">
        <f t="shared" si="112"/>
        <v>7.9999999999999988E-2</v>
      </c>
      <c r="DX87" s="42">
        <f t="shared" si="112"/>
        <v>7.3000000000000009E-2</v>
      </c>
      <c r="DY87" s="42">
        <f t="shared" si="112"/>
        <v>5.3000000000000005E-2</v>
      </c>
      <c r="DZ87" s="42">
        <f t="shared" si="112"/>
        <v>5.3000000000000005E-2</v>
      </c>
      <c r="EA87" s="42">
        <f t="shared" si="112"/>
        <v>4.2999999999999997E-2</v>
      </c>
      <c r="EB87" s="42">
        <f t="shared" si="112"/>
        <v>4.2999999999999997E-2</v>
      </c>
      <c r="EC87" s="42">
        <f t="shared" si="112"/>
        <v>0.04</v>
      </c>
      <c r="ED87" s="42">
        <f t="shared" si="112"/>
        <v>0.04</v>
      </c>
      <c r="EE87" s="42">
        <f t="shared" si="112"/>
        <v>4.2999999999999997E-2</v>
      </c>
      <c r="EF87" s="42">
        <f t="shared" si="113"/>
        <v>4.2999999999999997E-2</v>
      </c>
      <c r="EG87" s="42">
        <f t="shared" si="113"/>
        <v>6.9999999999999993E-2</v>
      </c>
      <c r="EH87" s="42">
        <f t="shared" si="113"/>
        <v>6.9999999999999993E-2</v>
      </c>
      <c r="EI87" s="42">
        <f t="shared" si="113"/>
        <v>9.1000000000000025E-2</v>
      </c>
      <c r="EJ87" s="42">
        <f t="shared" si="113"/>
        <v>6.3E-2</v>
      </c>
      <c r="EK87" s="42">
        <f t="shared" si="113"/>
        <v>7.8000000000000014E-2</v>
      </c>
      <c r="EL87" s="42">
        <f t="shared" si="113"/>
        <v>6.4000000000000001E-2</v>
      </c>
      <c r="EM87" s="42">
        <f t="shared" si="113"/>
        <v>6.3E-2</v>
      </c>
      <c r="EN87" s="42">
        <f t="shared" si="113"/>
        <v>6.3E-2</v>
      </c>
      <c r="EO87" s="42">
        <f t="shared" si="113"/>
        <v>0.10099999999999998</v>
      </c>
      <c r="EP87" s="42">
        <f t="shared" si="113"/>
        <v>9.5000000000000001E-2</v>
      </c>
      <c r="EQ87" s="42">
        <f t="shared" si="113"/>
        <v>4.2000000000000003E-2</v>
      </c>
      <c r="ER87" s="42">
        <f t="shared" si="113"/>
        <v>5.3000000000000005E-2</v>
      </c>
      <c r="ES87" s="42">
        <f t="shared" si="113"/>
        <v>5.3000000000000005E-2</v>
      </c>
      <c r="ET87" s="42">
        <f t="shared" si="113"/>
        <v>4.3999999999999997E-2</v>
      </c>
      <c r="EU87" s="42">
        <f t="shared" si="113"/>
        <v>4.299999999999999E-2</v>
      </c>
      <c r="EV87" s="42">
        <f>DE6-BT$20</f>
        <v>4.299999999999999E-2</v>
      </c>
      <c r="EY87" s="39" t="s">
        <v>2282</v>
      </c>
      <c r="EZ87" s="42">
        <f>DP87/BY6</f>
        <v>0.59340659340659352</v>
      </c>
      <c r="FA87" s="42">
        <f t="shared" si="114"/>
        <v>0.63013698630136994</v>
      </c>
      <c r="FB87" s="42">
        <f t="shared" si="114"/>
        <v>0.59340659340659352</v>
      </c>
      <c r="FC87" s="42">
        <f t="shared" si="114"/>
        <v>0.60887096774193539</v>
      </c>
      <c r="FD87" s="42">
        <f t="shared" si="114"/>
        <v>0.73913043478260865</v>
      </c>
      <c r="FE87" s="42">
        <f t="shared" si="114"/>
        <v>0.67272727272727262</v>
      </c>
      <c r="FF87" s="42">
        <f t="shared" si="114"/>
        <v>0.69565217391304346</v>
      </c>
      <c r="FG87" s="42">
        <f t="shared" si="114"/>
        <v>0.69565217391304346</v>
      </c>
      <c r="FH87" s="42">
        <f t="shared" si="114"/>
        <v>0.73737373737373746</v>
      </c>
      <c r="FI87" s="42">
        <f t="shared" si="114"/>
        <v>0.66250000000000009</v>
      </c>
      <c r="FJ87" s="42">
        <f t="shared" si="114"/>
        <v>0.66250000000000009</v>
      </c>
      <c r="FK87" s="42">
        <f t="shared" si="114"/>
        <v>0.62318840579710144</v>
      </c>
      <c r="FL87" s="42">
        <f t="shared" si="114"/>
        <v>0.62318840579710144</v>
      </c>
      <c r="FM87" s="42">
        <f t="shared" si="114"/>
        <v>0.63492063492063489</v>
      </c>
      <c r="FN87" s="42">
        <f t="shared" si="114"/>
        <v>0.64516129032258063</v>
      </c>
      <c r="FO87" s="42">
        <f t="shared" si="114"/>
        <v>0.62318840579710144</v>
      </c>
      <c r="FP87" s="42">
        <f t="shared" si="114"/>
        <v>0.62318840579710144</v>
      </c>
      <c r="FQ87" s="42">
        <f t="shared" si="115"/>
        <v>0.66666666666666663</v>
      </c>
      <c r="FR87" s="42">
        <f t="shared" si="115"/>
        <v>0.66666666666666663</v>
      </c>
      <c r="FS87" s="42">
        <f t="shared" si="115"/>
        <v>0.59868421052631582</v>
      </c>
      <c r="FT87" s="42">
        <f t="shared" si="115"/>
        <v>0.65625</v>
      </c>
      <c r="FU87" s="42">
        <f t="shared" si="115"/>
        <v>0.60465116279069775</v>
      </c>
      <c r="FV87" s="42">
        <f t="shared" si="115"/>
        <v>0.65306122448979587</v>
      </c>
      <c r="FW87" s="42">
        <f t="shared" si="115"/>
        <v>0.65625</v>
      </c>
      <c r="FX87" s="42">
        <f t="shared" si="115"/>
        <v>0.65625</v>
      </c>
      <c r="FY87" s="42">
        <f t="shared" si="115"/>
        <v>0.71631205673758858</v>
      </c>
      <c r="FZ87" s="42">
        <f t="shared" si="115"/>
        <v>0.74803149606299213</v>
      </c>
      <c r="GA87" s="42">
        <f t="shared" si="115"/>
        <v>0.62686567164179108</v>
      </c>
      <c r="GB87" s="42">
        <f t="shared" si="115"/>
        <v>0.65432098765432101</v>
      </c>
      <c r="GC87" s="42">
        <f t="shared" si="115"/>
        <v>0.65432098765432101</v>
      </c>
      <c r="GD87" s="42">
        <f t="shared" si="115"/>
        <v>0.61971830985915499</v>
      </c>
      <c r="GE87" s="42">
        <f t="shared" si="115"/>
        <v>0.62318840579710133</v>
      </c>
      <c r="GF87" s="42">
        <f t="shared" si="115"/>
        <v>0.62318840579710133</v>
      </c>
    </row>
    <row r="88" spans="117:188" ht="24">
      <c r="DM88" s="39">
        <v>18</v>
      </c>
      <c r="DN88" s="39">
        <v>18</v>
      </c>
      <c r="DO88" s="39" t="str">
        <f t="shared" si="91"/>
        <v>処遇加算Ⅲ特定加算なしベア加算なしから新加算Ⅴ（14）</v>
      </c>
      <c r="DP88" s="42">
        <f t="shared" ref="DP88:EU88" si="116">BY20-AN$20</f>
        <v>2.8000000000000011E-2</v>
      </c>
      <c r="DQ88" s="42">
        <f t="shared" si="116"/>
        <v>2.7999999999999997E-2</v>
      </c>
      <c r="DR88" s="42">
        <f t="shared" si="116"/>
        <v>2.8000000000000011E-2</v>
      </c>
      <c r="DS88" s="42">
        <f t="shared" si="116"/>
        <v>2.7999999999999997E-2</v>
      </c>
      <c r="DT88" s="42">
        <f t="shared" si="116"/>
        <v>2.8000000000000004E-2</v>
      </c>
      <c r="DU88" s="42">
        <f t="shared" si="116"/>
        <v>1.2E-2</v>
      </c>
      <c r="DV88" s="42">
        <f t="shared" si="116"/>
        <v>2.4E-2</v>
      </c>
      <c r="DW88" s="42">
        <f t="shared" si="116"/>
        <v>2.4E-2</v>
      </c>
      <c r="DX88" s="42">
        <f t="shared" si="116"/>
        <v>2.4000000000000004E-2</v>
      </c>
      <c r="DY88" s="42">
        <f t="shared" si="116"/>
        <v>1.3000000000000001E-2</v>
      </c>
      <c r="DZ88" s="42">
        <f t="shared" si="116"/>
        <v>1.3000000000000001E-2</v>
      </c>
      <c r="EA88" s="42" t="e">
        <f t="shared" si="116"/>
        <v>#VALUE!</v>
      </c>
      <c r="EB88" s="42">
        <f t="shared" si="116"/>
        <v>8.9999999999999976E-3</v>
      </c>
      <c r="EC88" s="42">
        <f t="shared" si="116"/>
        <v>9.0000000000000011E-3</v>
      </c>
      <c r="ED88" s="42">
        <f t="shared" si="116"/>
        <v>9.0000000000000011E-3</v>
      </c>
      <c r="EE88" s="42">
        <f t="shared" si="116"/>
        <v>8.9999999999999976E-3</v>
      </c>
      <c r="EF88" s="42">
        <f t="shared" si="116"/>
        <v>8.9999999999999976E-3</v>
      </c>
      <c r="EG88" s="42">
        <f t="shared" si="116"/>
        <v>1.6E-2</v>
      </c>
      <c r="EH88" s="42">
        <f t="shared" si="116"/>
        <v>1.6E-2</v>
      </c>
      <c r="EI88" s="42">
        <f t="shared" si="116"/>
        <v>1.6E-2</v>
      </c>
      <c r="EJ88" s="42">
        <f t="shared" si="116"/>
        <v>1.7000000000000001E-2</v>
      </c>
      <c r="EK88" s="42">
        <f t="shared" si="116"/>
        <v>1.7000000000000008E-2</v>
      </c>
      <c r="EL88" s="42">
        <f t="shared" si="116"/>
        <v>1.7000000000000001E-2</v>
      </c>
      <c r="EM88" s="42">
        <f t="shared" si="116"/>
        <v>1.7000000000000001E-2</v>
      </c>
      <c r="EN88" s="42">
        <f t="shared" si="116"/>
        <v>1.7000000000000001E-2</v>
      </c>
      <c r="EO88" s="42">
        <f t="shared" si="116"/>
        <v>3.1000000000000007E-2</v>
      </c>
      <c r="EP88" s="42">
        <f t="shared" si="116"/>
        <v>3.1E-2</v>
      </c>
      <c r="EQ88" s="42">
        <f t="shared" si="116"/>
        <v>1.2000000000000004E-2</v>
      </c>
      <c r="ER88" s="42">
        <f t="shared" si="116"/>
        <v>1.3000000000000001E-2</v>
      </c>
      <c r="ES88" s="42">
        <f t="shared" si="116"/>
        <v>1.3000000000000001E-2</v>
      </c>
      <c r="ET88" s="42">
        <f t="shared" si="116"/>
        <v>8.9999999999999976E-3</v>
      </c>
      <c r="EU88" s="42">
        <f t="shared" si="116"/>
        <v>9.0000000000000011E-3</v>
      </c>
      <c r="EV88" s="42">
        <f>DE20-BT$20</f>
        <v>9.0000000000000011E-3</v>
      </c>
      <c r="EY88" s="39" t="s">
        <v>2283</v>
      </c>
      <c r="EZ88" s="42">
        <f>DP88/BY20</f>
        <v>0.20143884892086336</v>
      </c>
      <c r="FA88" s="42">
        <f t="shared" ref="FA88:GF88" si="117">DQ88/BZ20</f>
        <v>0.25688073394495409</v>
      </c>
      <c r="FB88" s="42">
        <f t="shared" si="117"/>
        <v>0.20143884892086336</v>
      </c>
      <c r="FC88" s="42">
        <f t="shared" si="117"/>
        <v>0.22399999999999998</v>
      </c>
      <c r="FD88" s="42">
        <f t="shared" si="117"/>
        <v>0.43750000000000006</v>
      </c>
      <c r="FE88" s="42">
        <f t="shared" si="117"/>
        <v>0.4</v>
      </c>
      <c r="FF88" s="42">
        <f t="shared" si="117"/>
        <v>0.40677966101694912</v>
      </c>
      <c r="FG88" s="42">
        <f t="shared" si="117"/>
        <v>0.40677966101694912</v>
      </c>
      <c r="FH88" s="42">
        <f t="shared" si="117"/>
        <v>0.48000000000000004</v>
      </c>
      <c r="FI88" s="42">
        <f t="shared" si="117"/>
        <v>0.32500000000000001</v>
      </c>
      <c r="FJ88" s="42">
        <f t="shared" si="117"/>
        <v>0.32500000000000001</v>
      </c>
      <c r="FK88" s="354" t="s">
        <v>375</v>
      </c>
      <c r="FL88" s="42">
        <f t="shared" si="117"/>
        <v>0.25714285714285712</v>
      </c>
      <c r="FM88" s="42">
        <f t="shared" si="117"/>
        <v>0.28125</v>
      </c>
      <c r="FN88" s="42">
        <f t="shared" si="117"/>
        <v>0.29032258064516131</v>
      </c>
      <c r="FO88" s="42">
        <f t="shared" si="117"/>
        <v>0.25714285714285712</v>
      </c>
      <c r="FP88" s="42">
        <f t="shared" si="117"/>
        <v>0.25714285714285712</v>
      </c>
      <c r="FQ88" s="42">
        <f t="shared" si="117"/>
        <v>0.31372549019607843</v>
      </c>
      <c r="FR88" s="42">
        <f t="shared" si="117"/>
        <v>0.31372549019607843</v>
      </c>
      <c r="FS88" s="42">
        <f t="shared" si="117"/>
        <v>0.20779220779220781</v>
      </c>
      <c r="FT88" s="42">
        <f t="shared" si="117"/>
        <v>0.34</v>
      </c>
      <c r="FU88" s="42">
        <f t="shared" si="117"/>
        <v>0.25000000000000011</v>
      </c>
      <c r="FV88" s="42">
        <f t="shared" si="117"/>
        <v>0.33333333333333331</v>
      </c>
      <c r="FW88" s="42">
        <f t="shared" si="117"/>
        <v>0.34</v>
      </c>
      <c r="FX88" s="42">
        <f t="shared" si="117"/>
        <v>0.34</v>
      </c>
      <c r="FY88" s="42">
        <f t="shared" si="117"/>
        <v>0.43661971830985918</v>
      </c>
      <c r="FZ88" s="42">
        <f t="shared" si="117"/>
        <v>0.49206349206349204</v>
      </c>
      <c r="GA88" s="42">
        <f t="shared" si="117"/>
        <v>0.3243243243243244</v>
      </c>
      <c r="GB88" s="42">
        <f t="shared" si="117"/>
        <v>0.31707317073170732</v>
      </c>
      <c r="GC88" s="42">
        <f t="shared" si="117"/>
        <v>0.31707317073170732</v>
      </c>
      <c r="GD88" s="42">
        <f t="shared" si="117"/>
        <v>0.24999999999999994</v>
      </c>
      <c r="GE88" s="42">
        <f t="shared" si="117"/>
        <v>0.25714285714285717</v>
      </c>
      <c r="GF88" s="42">
        <f t="shared" si="117"/>
        <v>0.25714285714285717</v>
      </c>
    </row>
    <row r="89" spans="117:188">
      <c r="DM89" s="39">
        <v>19</v>
      </c>
      <c r="DN89" s="39">
        <v>1</v>
      </c>
      <c r="DO89" s="39" t="str">
        <f t="shared" si="91"/>
        <v>処遇加算なし特定加算なしベア加算なしから新加算Ⅰ</v>
      </c>
      <c r="DP89" s="42">
        <f t="shared" ref="DP89:EE104" si="118">BY3-AN$21</f>
        <v>0.41700000000000004</v>
      </c>
      <c r="DQ89" s="42">
        <f t="shared" si="118"/>
        <v>0.34300000000000003</v>
      </c>
      <c r="DR89" s="42">
        <f t="shared" si="118"/>
        <v>0.41700000000000004</v>
      </c>
      <c r="DS89" s="42">
        <f t="shared" si="118"/>
        <v>0.38200000000000001</v>
      </c>
      <c r="DT89" s="42">
        <f t="shared" si="118"/>
        <v>0.223</v>
      </c>
      <c r="DU89" s="42">
        <f t="shared" si="118"/>
        <v>8.0999999999999989E-2</v>
      </c>
      <c r="DV89" s="42">
        <f t="shared" si="118"/>
        <v>0.159</v>
      </c>
      <c r="DW89" s="42">
        <f t="shared" si="118"/>
        <v>0.159</v>
      </c>
      <c r="DX89" s="42">
        <f t="shared" si="118"/>
        <v>0.13700000000000001</v>
      </c>
      <c r="DY89" s="42">
        <f t="shared" si="118"/>
        <v>0.13800000000000001</v>
      </c>
      <c r="DZ89" s="42">
        <f t="shared" si="118"/>
        <v>0.13800000000000001</v>
      </c>
      <c r="EA89" s="42">
        <f t="shared" si="118"/>
        <v>0.10299999999999999</v>
      </c>
      <c r="EB89" s="42">
        <f t="shared" si="118"/>
        <v>0.10299999999999999</v>
      </c>
      <c r="EC89" s="42">
        <f t="shared" si="118"/>
        <v>9.6000000000000002E-2</v>
      </c>
      <c r="ED89" s="42">
        <f t="shared" si="118"/>
        <v>9.2999999999999999E-2</v>
      </c>
      <c r="EE89" s="42">
        <f t="shared" si="118"/>
        <v>0.10299999999999999</v>
      </c>
      <c r="EF89" s="42">
        <f t="shared" ref="EF89:EV104" si="119">CO3-BD$21</f>
        <v>0.10299999999999999</v>
      </c>
      <c r="EG89" s="42">
        <f t="shared" si="119"/>
        <v>0.14700000000000002</v>
      </c>
      <c r="EH89" s="42">
        <f t="shared" si="119"/>
        <v>0.14700000000000002</v>
      </c>
      <c r="EI89" s="42">
        <f t="shared" si="119"/>
        <v>0.21099999999999997</v>
      </c>
      <c r="EJ89" s="42">
        <f t="shared" si="119"/>
        <v>0.13100000000000001</v>
      </c>
      <c r="EK89" s="42">
        <f t="shared" si="119"/>
        <v>0.17599999999999999</v>
      </c>
      <c r="EL89" s="42">
        <f t="shared" si="119"/>
        <v>0.13400000000000001</v>
      </c>
      <c r="EM89" s="42">
        <f t="shared" si="119"/>
        <v>0.129</v>
      </c>
      <c r="EN89" s="42">
        <f t="shared" si="119"/>
        <v>0.129</v>
      </c>
      <c r="EO89" s="42">
        <f t="shared" si="119"/>
        <v>0.21100000000000002</v>
      </c>
      <c r="EP89" s="42">
        <f t="shared" si="119"/>
        <v>0.191</v>
      </c>
      <c r="EQ89" s="42">
        <f t="shared" si="119"/>
        <v>0.10100000000000001</v>
      </c>
      <c r="ER89" s="42">
        <f t="shared" si="119"/>
        <v>0.125</v>
      </c>
      <c r="ES89" s="42">
        <f t="shared" si="119"/>
        <v>0.125</v>
      </c>
      <c r="ET89" s="42">
        <f t="shared" si="119"/>
        <v>0.107</v>
      </c>
      <c r="EU89" s="42">
        <f t="shared" si="119"/>
        <v>0.105</v>
      </c>
      <c r="EV89" s="42">
        <f t="shared" si="119"/>
        <v>0.104</v>
      </c>
      <c r="EY89" s="39" t="s">
        <v>2284</v>
      </c>
      <c r="EZ89" s="487">
        <f t="shared" ref="EZ89:FO106" si="120">DP89/BY3</f>
        <v>1</v>
      </c>
      <c r="FA89" s="487">
        <f t="shared" si="120"/>
        <v>1</v>
      </c>
      <c r="FB89" s="487">
        <f t="shared" si="120"/>
        <v>1</v>
      </c>
      <c r="FC89" s="487">
        <f t="shared" si="120"/>
        <v>1</v>
      </c>
      <c r="FD89" s="487">
        <f t="shared" si="120"/>
        <v>1</v>
      </c>
      <c r="FE89" s="487">
        <f t="shared" si="120"/>
        <v>1</v>
      </c>
      <c r="FF89" s="487">
        <f t="shared" si="120"/>
        <v>1</v>
      </c>
      <c r="FG89" s="487">
        <f t="shared" si="120"/>
        <v>1</v>
      </c>
      <c r="FH89" s="487">
        <f t="shared" si="120"/>
        <v>1</v>
      </c>
      <c r="FI89" s="487">
        <f t="shared" si="120"/>
        <v>1</v>
      </c>
      <c r="FJ89" s="487">
        <f t="shared" si="120"/>
        <v>1</v>
      </c>
      <c r="FK89" s="487">
        <f t="shared" si="120"/>
        <v>1</v>
      </c>
      <c r="FL89" s="487">
        <f t="shared" si="120"/>
        <v>1</v>
      </c>
      <c r="FM89" s="487">
        <f t="shared" si="120"/>
        <v>1</v>
      </c>
      <c r="FN89" s="487">
        <f t="shared" si="120"/>
        <v>1</v>
      </c>
      <c r="FO89" s="487">
        <f t="shared" si="120"/>
        <v>1</v>
      </c>
      <c r="FP89" s="487">
        <f t="shared" ref="FP89:GE89" si="121">EF89/CO3</f>
        <v>1</v>
      </c>
      <c r="FQ89" s="487">
        <f t="shared" si="121"/>
        <v>1</v>
      </c>
      <c r="FR89" s="487">
        <f t="shared" si="121"/>
        <v>1</v>
      </c>
      <c r="FS89" s="487">
        <f t="shared" si="121"/>
        <v>1</v>
      </c>
      <c r="FT89" s="487">
        <f t="shared" si="121"/>
        <v>1</v>
      </c>
      <c r="FU89" s="487">
        <f t="shared" si="121"/>
        <v>1</v>
      </c>
      <c r="FV89" s="487">
        <f t="shared" si="121"/>
        <v>1</v>
      </c>
      <c r="FW89" s="487">
        <f t="shared" si="121"/>
        <v>1</v>
      </c>
      <c r="FX89" s="487">
        <f t="shared" si="121"/>
        <v>1</v>
      </c>
      <c r="FY89" s="487">
        <f t="shared" si="121"/>
        <v>1</v>
      </c>
      <c r="FZ89" s="487">
        <f t="shared" si="121"/>
        <v>1</v>
      </c>
      <c r="GA89" s="487">
        <f t="shared" si="121"/>
        <v>1</v>
      </c>
      <c r="GB89" s="487">
        <f t="shared" si="121"/>
        <v>1</v>
      </c>
      <c r="GC89" s="487">
        <f t="shared" si="121"/>
        <v>1</v>
      </c>
      <c r="GD89" s="487">
        <f t="shared" si="121"/>
        <v>1</v>
      </c>
      <c r="GE89" s="487">
        <f t="shared" si="121"/>
        <v>1</v>
      </c>
      <c r="GF89" s="487">
        <f t="shared" ref="FA89:GF99" si="122">EV89/DE3</f>
        <v>1</v>
      </c>
    </row>
    <row r="90" spans="117:188">
      <c r="DM90" s="39">
        <v>19</v>
      </c>
      <c r="DN90" s="39">
        <v>2</v>
      </c>
      <c r="DO90" s="39" t="str">
        <f t="shared" si="91"/>
        <v>処遇加算なし特定加算なしベア加算なしから新加算Ⅱ</v>
      </c>
      <c r="DP90" s="42">
        <f t="shared" si="118"/>
        <v>0.40200000000000002</v>
      </c>
      <c r="DQ90" s="42">
        <f t="shared" si="118"/>
        <v>0.32800000000000001</v>
      </c>
      <c r="DR90" s="42">
        <f t="shared" si="118"/>
        <v>0.40200000000000002</v>
      </c>
      <c r="DS90" s="42">
        <f t="shared" si="118"/>
        <v>0.36699999999999999</v>
      </c>
      <c r="DT90" s="42" t="e">
        <f t="shared" si="118"/>
        <v>#VALUE!</v>
      </c>
      <c r="DU90" s="42">
        <f t="shared" si="118"/>
        <v>7.9999999999999988E-2</v>
      </c>
      <c r="DV90" s="42" t="e">
        <f t="shared" si="118"/>
        <v>#VALUE!</v>
      </c>
      <c r="DW90" s="42" t="e">
        <f t="shared" si="118"/>
        <v>#VALUE!</v>
      </c>
      <c r="DX90" s="42">
        <f t="shared" si="118"/>
        <v>0.13500000000000001</v>
      </c>
      <c r="DY90" s="42">
        <f t="shared" si="118"/>
        <v>0.13400000000000001</v>
      </c>
      <c r="DZ90" s="42">
        <f t="shared" si="118"/>
        <v>0.13400000000000001</v>
      </c>
      <c r="EA90" s="42">
        <f t="shared" si="118"/>
        <v>0.10099999999999999</v>
      </c>
      <c r="EB90" s="42">
        <f t="shared" si="118"/>
        <v>0.10099999999999999</v>
      </c>
      <c r="EC90" s="42">
        <f t="shared" si="118"/>
        <v>9.4E-2</v>
      </c>
      <c r="ED90" s="42">
        <f t="shared" si="118"/>
        <v>9.0999999999999998E-2</v>
      </c>
      <c r="EE90" s="42" t="e">
        <f t="shared" si="118"/>
        <v>#VALUE!</v>
      </c>
      <c r="EF90" s="42">
        <f t="shared" si="119"/>
        <v>0.10099999999999999</v>
      </c>
      <c r="EG90" s="42">
        <f t="shared" si="119"/>
        <v>0.14400000000000002</v>
      </c>
      <c r="EH90" s="42">
        <f t="shared" si="119"/>
        <v>0.14400000000000002</v>
      </c>
      <c r="EI90" s="42">
        <f t="shared" si="119"/>
        <v>0.20799999999999996</v>
      </c>
      <c r="EJ90" s="42">
        <f t="shared" si="119"/>
        <v>0.128</v>
      </c>
      <c r="EK90" s="42">
        <f t="shared" si="119"/>
        <v>0.17299999999999999</v>
      </c>
      <c r="EL90" s="42">
        <f t="shared" si="119"/>
        <v>0.13100000000000001</v>
      </c>
      <c r="EM90" s="42" t="e">
        <f t="shared" si="119"/>
        <v>#VALUE!</v>
      </c>
      <c r="EN90" s="42" t="e">
        <f t="shared" si="119"/>
        <v>#VALUE!</v>
      </c>
      <c r="EO90" s="42">
        <f t="shared" si="119"/>
        <v>0.20700000000000002</v>
      </c>
      <c r="EP90" s="42">
        <f t="shared" si="119"/>
        <v>0.187</v>
      </c>
      <c r="EQ90" s="42" t="e">
        <f t="shared" si="119"/>
        <v>#VALUE!</v>
      </c>
      <c r="ER90" s="42" t="e">
        <f t="shared" si="119"/>
        <v>#VALUE!</v>
      </c>
      <c r="ES90" s="42" t="e">
        <f t="shared" si="119"/>
        <v>#VALUE!</v>
      </c>
      <c r="ET90" s="42" t="e">
        <f t="shared" si="119"/>
        <v>#VALUE!</v>
      </c>
      <c r="EU90" s="42" t="e">
        <f t="shared" si="119"/>
        <v>#VALUE!</v>
      </c>
      <c r="EV90" s="42" t="e">
        <f t="shared" si="119"/>
        <v>#VALUE!</v>
      </c>
      <c r="EY90" s="39" t="s">
        <v>2285</v>
      </c>
      <c r="EZ90" s="487">
        <f t="shared" si="120"/>
        <v>1</v>
      </c>
      <c r="FA90" s="487">
        <f t="shared" si="122"/>
        <v>1</v>
      </c>
      <c r="FB90" s="487">
        <f t="shared" si="122"/>
        <v>1</v>
      </c>
      <c r="FC90" s="487">
        <f t="shared" si="122"/>
        <v>1</v>
      </c>
      <c r="FD90" s="354" t="s">
        <v>375</v>
      </c>
      <c r="FE90" s="487">
        <f t="shared" si="122"/>
        <v>1</v>
      </c>
      <c r="FF90" s="354" t="s">
        <v>375</v>
      </c>
      <c r="FG90" s="354" t="s">
        <v>375</v>
      </c>
      <c r="FH90" s="487">
        <f t="shared" si="122"/>
        <v>1</v>
      </c>
      <c r="FI90" s="487">
        <f t="shared" si="122"/>
        <v>1</v>
      </c>
      <c r="FJ90" s="487">
        <f t="shared" si="122"/>
        <v>1</v>
      </c>
      <c r="FK90" s="487">
        <f t="shared" si="122"/>
        <v>1</v>
      </c>
      <c r="FL90" s="487">
        <f t="shared" si="122"/>
        <v>1</v>
      </c>
      <c r="FM90" s="487">
        <f t="shared" si="122"/>
        <v>1</v>
      </c>
      <c r="FN90" s="487">
        <f t="shared" si="122"/>
        <v>1</v>
      </c>
      <c r="FO90" s="354" t="s">
        <v>375</v>
      </c>
      <c r="FP90" s="487">
        <f t="shared" si="122"/>
        <v>1</v>
      </c>
      <c r="FQ90" s="487">
        <f t="shared" si="122"/>
        <v>1</v>
      </c>
      <c r="FR90" s="487">
        <f t="shared" si="122"/>
        <v>1</v>
      </c>
      <c r="FS90" s="487">
        <f t="shared" si="122"/>
        <v>1</v>
      </c>
      <c r="FT90" s="487">
        <f t="shared" si="122"/>
        <v>1</v>
      </c>
      <c r="FU90" s="487">
        <f t="shared" si="122"/>
        <v>1</v>
      </c>
      <c r="FV90" s="487">
        <f t="shared" si="122"/>
        <v>1</v>
      </c>
      <c r="FW90" s="354" t="s">
        <v>375</v>
      </c>
      <c r="FX90" s="354" t="s">
        <v>375</v>
      </c>
      <c r="FY90" s="487">
        <f t="shared" si="122"/>
        <v>1</v>
      </c>
      <c r="FZ90" s="487">
        <f t="shared" si="122"/>
        <v>1</v>
      </c>
      <c r="GA90" s="354" t="s">
        <v>375</v>
      </c>
      <c r="GB90" s="354" t="s">
        <v>375</v>
      </c>
      <c r="GC90" s="354" t="s">
        <v>375</v>
      </c>
      <c r="GD90" s="354" t="s">
        <v>375</v>
      </c>
      <c r="GE90" s="354" t="s">
        <v>375</v>
      </c>
      <c r="GF90" s="354" t="s">
        <v>375</v>
      </c>
    </row>
    <row r="91" spans="117:188">
      <c r="DM91" s="39">
        <v>19</v>
      </c>
      <c r="DN91" s="39">
        <v>3</v>
      </c>
      <c r="DO91" s="39" t="str">
        <f t="shared" si="91"/>
        <v>処遇加算なし特定加算なしベア加算なしから新加算Ⅲ</v>
      </c>
      <c r="DP91" s="42">
        <f t="shared" si="118"/>
        <v>0.34700000000000003</v>
      </c>
      <c r="DQ91" s="42">
        <f t="shared" si="118"/>
        <v>0.27300000000000002</v>
      </c>
      <c r="DR91" s="42">
        <f t="shared" si="118"/>
        <v>0.34700000000000003</v>
      </c>
      <c r="DS91" s="42">
        <f t="shared" si="118"/>
        <v>0.312</v>
      </c>
      <c r="DT91" s="42">
        <f t="shared" si="118"/>
        <v>0.16200000000000001</v>
      </c>
      <c r="DU91" s="42">
        <f t="shared" si="118"/>
        <v>6.699999999999999E-2</v>
      </c>
      <c r="DV91" s="42">
        <f t="shared" si="118"/>
        <v>0.13799999999999998</v>
      </c>
      <c r="DW91" s="42">
        <f t="shared" si="118"/>
        <v>0.13799999999999998</v>
      </c>
      <c r="DX91" s="42">
        <f t="shared" si="118"/>
        <v>0.11599999999999999</v>
      </c>
      <c r="DY91" s="42">
        <f t="shared" si="118"/>
        <v>9.8000000000000004E-2</v>
      </c>
      <c r="DZ91" s="42">
        <f t="shared" si="118"/>
        <v>9.8000000000000004E-2</v>
      </c>
      <c r="EA91" s="42">
        <f t="shared" si="118"/>
        <v>8.5999999999999993E-2</v>
      </c>
      <c r="EB91" s="42">
        <f t="shared" si="118"/>
        <v>8.5999999999999993E-2</v>
      </c>
      <c r="EC91" s="42">
        <f t="shared" si="118"/>
        <v>7.9000000000000001E-2</v>
      </c>
      <c r="ED91" s="42">
        <f t="shared" si="118"/>
        <v>7.5999999999999998E-2</v>
      </c>
      <c r="EE91" s="42">
        <f t="shared" si="118"/>
        <v>8.5999999999999993E-2</v>
      </c>
      <c r="EF91" s="42">
        <f t="shared" si="119"/>
        <v>8.5999999999999993E-2</v>
      </c>
      <c r="EG91" s="42">
        <f t="shared" si="119"/>
        <v>0.128</v>
      </c>
      <c r="EH91" s="42">
        <f t="shared" si="119"/>
        <v>0.128</v>
      </c>
      <c r="EI91" s="42">
        <f t="shared" si="119"/>
        <v>0.192</v>
      </c>
      <c r="EJ91" s="42">
        <f t="shared" si="119"/>
        <v>0.11800000000000001</v>
      </c>
      <c r="EK91" s="42">
        <f t="shared" si="119"/>
        <v>0.16299999999999998</v>
      </c>
      <c r="EL91" s="42">
        <f t="shared" si="119"/>
        <v>0.12100000000000001</v>
      </c>
      <c r="EM91" s="42">
        <f t="shared" si="119"/>
        <v>0.11800000000000001</v>
      </c>
      <c r="EN91" s="42">
        <f t="shared" si="119"/>
        <v>0.11800000000000001</v>
      </c>
      <c r="EO91" s="42">
        <f t="shared" si="119"/>
        <v>0.16800000000000001</v>
      </c>
      <c r="EP91" s="42">
        <f t="shared" si="119"/>
        <v>0.14799999999999999</v>
      </c>
      <c r="EQ91" s="42">
        <f t="shared" si="119"/>
        <v>8.4000000000000005E-2</v>
      </c>
      <c r="ER91" s="42">
        <f t="shared" si="119"/>
        <v>9.9000000000000005E-2</v>
      </c>
      <c r="ES91" s="42">
        <f t="shared" si="119"/>
        <v>9.9000000000000005E-2</v>
      </c>
      <c r="ET91" s="42">
        <f t="shared" si="119"/>
        <v>8.8999999999999996E-2</v>
      </c>
      <c r="EU91" s="42">
        <f t="shared" si="119"/>
        <v>8.6999999999999994E-2</v>
      </c>
      <c r="EV91" s="42">
        <f t="shared" si="119"/>
        <v>8.5999999999999993E-2</v>
      </c>
      <c r="EY91" s="39" t="s">
        <v>2286</v>
      </c>
      <c r="EZ91" s="487">
        <f t="shared" si="120"/>
        <v>1</v>
      </c>
      <c r="FA91" s="487">
        <f t="shared" si="122"/>
        <v>1</v>
      </c>
      <c r="FB91" s="487">
        <f t="shared" si="122"/>
        <v>1</v>
      </c>
      <c r="FC91" s="487">
        <f t="shared" si="122"/>
        <v>1</v>
      </c>
      <c r="FD91" s="487">
        <f t="shared" si="122"/>
        <v>1</v>
      </c>
      <c r="FE91" s="487">
        <f t="shared" si="122"/>
        <v>1</v>
      </c>
      <c r="FF91" s="487">
        <f t="shared" si="122"/>
        <v>1</v>
      </c>
      <c r="FG91" s="487">
        <f t="shared" si="122"/>
        <v>1</v>
      </c>
      <c r="FH91" s="487">
        <f t="shared" si="122"/>
        <v>1</v>
      </c>
      <c r="FI91" s="487">
        <f t="shared" si="122"/>
        <v>1</v>
      </c>
      <c r="FJ91" s="487">
        <f t="shared" si="122"/>
        <v>1</v>
      </c>
      <c r="FK91" s="487">
        <f t="shared" si="122"/>
        <v>1</v>
      </c>
      <c r="FL91" s="487">
        <f t="shared" si="122"/>
        <v>1</v>
      </c>
      <c r="FM91" s="487">
        <f t="shared" si="122"/>
        <v>1</v>
      </c>
      <c r="FN91" s="487">
        <f t="shared" si="122"/>
        <v>1</v>
      </c>
      <c r="FO91" s="487">
        <f t="shared" si="122"/>
        <v>1</v>
      </c>
      <c r="FP91" s="487">
        <f t="shared" si="122"/>
        <v>1</v>
      </c>
      <c r="FQ91" s="487">
        <f t="shared" si="122"/>
        <v>1</v>
      </c>
      <c r="FR91" s="487">
        <f t="shared" si="122"/>
        <v>1</v>
      </c>
      <c r="FS91" s="487">
        <f t="shared" si="122"/>
        <v>1</v>
      </c>
      <c r="FT91" s="487">
        <f t="shared" si="122"/>
        <v>1</v>
      </c>
      <c r="FU91" s="487">
        <f t="shared" si="122"/>
        <v>1</v>
      </c>
      <c r="FV91" s="487">
        <f t="shared" si="122"/>
        <v>1</v>
      </c>
      <c r="FW91" s="487">
        <f t="shared" si="122"/>
        <v>1</v>
      </c>
      <c r="FX91" s="487">
        <f t="shared" si="122"/>
        <v>1</v>
      </c>
      <c r="FY91" s="487">
        <f t="shared" si="122"/>
        <v>1</v>
      </c>
      <c r="FZ91" s="487">
        <f t="shared" si="122"/>
        <v>1</v>
      </c>
      <c r="GA91" s="487">
        <f t="shared" si="122"/>
        <v>1</v>
      </c>
      <c r="GB91" s="487">
        <f t="shared" si="122"/>
        <v>1</v>
      </c>
      <c r="GC91" s="487">
        <f t="shared" si="122"/>
        <v>1</v>
      </c>
      <c r="GD91" s="487">
        <f t="shared" si="122"/>
        <v>1</v>
      </c>
      <c r="GE91" s="487">
        <f t="shared" si="122"/>
        <v>1</v>
      </c>
      <c r="GF91" s="487">
        <f t="shared" si="122"/>
        <v>1</v>
      </c>
    </row>
    <row r="92" spans="117:188">
      <c r="DM92" s="39">
        <v>19</v>
      </c>
      <c r="DN92" s="39">
        <v>4</v>
      </c>
      <c r="DO92" s="39" t="str">
        <f t="shared" si="91"/>
        <v>処遇加算なし特定加算なしベア加算なしから新加算Ⅳ</v>
      </c>
      <c r="DP92" s="42">
        <f t="shared" si="118"/>
        <v>0.27300000000000002</v>
      </c>
      <c r="DQ92" s="42">
        <f t="shared" si="118"/>
        <v>0.219</v>
      </c>
      <c r="DR92" s="42">
        <f t="shared" si="118"/>
        <v>0.27300000000000002</v>
      </c>
      <c r="DS92" s="42">
        <f t="shared" si="118"/>
        <v>0.24799999999999997</v>
      </c>
      <c r="DT92" s="42">
        <f t="shared" si="118"/>
        <v>0.13800000000000001</v>
      </c>
      <c r="DU92" s="42">
        <f t="shared" si="118"/>
        <v>5.4999999999999993E-2</v>
      </c>
      <c r="DV92" s="42">
        <f t="shared" si="118"/>
        <v>0.11499999999999999</v>
      </c>
      <c r="DW92" s="42">
        <f t="shared" si="118"/>
        <v>0.11499999999999999</v>
      </c>
      <c r="DX92" s="42">
        <f t="shared" si="118"/>
        <v>9.9000000000000005E-2</v>
      </c>
      <c r="DY92" s="42">
        <f t="shared" si="118"/>
        <v>0.08</v>
      </c>
      <c r="DZ92" s="42">
        <f t="shared" si="118"/>
        <v>0.08</v>
      </c>
      <c r="EA92" s="42">
        <f t="shared" si="118"/>
        <v>6.8999999999999992E-2</v>
      </c>
      <c r="EB92" s="42">
        <f t="shared" si="118"/>
        <v>6.8999999999999992E-2</v>
      </c>
      <c r="EC92" s="42">
        <f t="shared" si="118"/>
        <v>6.3E-2</v>
      </c>
      <c r="ED92" s="42">
        <f t="shared" si="118"/>
        <v>6.2E-2</v>
      </c>
      <c r="EE92" s="42">
        <f t="shared" si="118"/>
        <v>6.8999999999999992E-2</v>
      </c>
      <c r="EF92" s="42">
        <f t="shared" si="119"/>
        <v>6.8999999999999992E-2</v>
      </c>
      <c r="EG92" s="42">
        <f t="shared" si="119"/>
        <v>0.105</v>
      </c>
      <c r="EH92" s="42">
        <f t="shared" si="119"/>
        <v>0.105</v>
      </c>
      <c r="EI92" s="42">
        <f t="shared" si="119"/>
        <v>0.15200000000000002</v>
      </c>
      <c r="EJ92" s="42">
        <f t="shared" si="119"/>
        <v>9.6000000000000002E-2</v>
      </c>
      <c r="EK92" s="42">
        <f t="shared" si="119"/>
        <v>0.129</v>
      </c>
      <c r="EL92" s="42">
        <f t="shared" si="119"/>
        <v>9.8000000000000004E-2</v>
      </c>
      <c r="EM92" s="42">
        <f t="shared" si="119"/>
        <v>9.6000000000000002E-2</v>
      </c>
      <c r="EN92" s="42">
        <f t="shared" si="119"/>
        <v>9.6000000000000002E-2</v>
      </c>
      <c r="EO92" s="42">
        <f t="shared" si="119"/>
        <v>0.14099999999999999</v>
      </c>
      <c r="EP92" s="42">
        <f t="shared" si="119"/>
        <v>0.127</v>
      </c>
      <c r="EQ92" s="42">
        <f t="shared" si="119"/>
        <v>6.7000000000000004E-2</v>
      </c>
      <c r="ER92" s="42">
        <f t="shared" si="119"/>
        <v>8.1000000000000003E-2</v>
      </c>
      <c r="ES92" s="42">
        <f t="shared" si="119"/>
        <v>8.1000000000000003E-2</v>
      </c>
      <c r="ET92" s="42">
        <f t="shared" si="119"/>
        <v>7.0999999999999994E-2</v>
      </c>
      <c r="EU92" s="42">
        <f t="shared" si="119"/>
        <v>6.8999999999999992E-2</v>
      </c>
      <c r="EV92" s="42">
        <f t="shared" si="119"/>
        <v>6.8999999999999992E-2</v>
      </c>
      <c r="EY92" s="39" t="s">
        <v>2287</v>
      </c>
      <c r="EZ92" s="487">
        <f t="shared" si="120"/>
        <v>1</v>
      </c>
      <c r="FA92" s="487">
        <f t="shared" si="122"/>
        <v>1</v>
      </c>
      <c r="FB92" s="487">
        <f t="shared" si="122"/>
        <v>1</v>
      </c>
      <c r="FC92" s="487">
        <f t="shared" si="122"/>
        <v>1</v>
      </c>
      <c r="FD92" s="487">
        <f t="shared" si="122"/>
        <v>1</v>
      </c>
      <c r="FE92" s="487">
        <f t="shared" si="122"/>
        <v>1</v>
      </c>
      <c r="FF92" s="487">
        <f t="shared" si="122"/>
        <v>1</v>
      </c>
      <c r="FG92" s="487">
        <f t="shared" si="122"/>
        <v>1</v>
      </c>
      <c r="FH92" s="487">
        <f t="shared" si="122"/>
        <v>1</v>
      </c>
      <c r="FI92" s="487">
        <f t="shared" si="122"/>
        <v>1</v>
      </c>
      <c r="FJ92" s="487">
        <f t="shared" si="122"/>
        <v>1</v>
      </c>
      <c r="FK92" s="487">
        <f t="shared" si="122"/>
        <v>1</v>
      </c>
      <c r="FL92" s="487">
        <f t="shared" si="122"/>
        <v>1</v>
      </c>
      <c r="FM92" s="487">
        <f t="shared" si="122"/>
        <v>1</v>
      </c>
      <c r="FN92" s="487">
        <f t="shared" si="122"/>
        <v>1</v>
      </c>
      <c r="FO92" s="487">
        <f t="shared" si="122"/>
        <v>1</v>
      </c>
      <c r="FP92" s="487">
        <f t="shared" si="122"/>
        <v>1</v>
      </c>
      <c r="FQ92" s="487">
        <f t="shared" si="122"/>
        <v>1</v>
      </c>
      <c r="FR92" s="487">
        <f t="shared" si="122"/>
        <v>1</v>
      </c>
      <c r="FS92" s="487">
        <f t="shared" si="122"/>
        <v>1</v>
      </c>
      <c r="FT92" s="487">
        <f t="shared" si="122"/>
        <v>1</v>
      </c>
      <c r="FU92" s="487">
        <f t="shared" si="122"/>
        <v>1</v>
      </c>
      <c r="FV92" s="487">
        <f t="shared" si="122"/>
        <v>1</v>
      </c>
      <c r="FW92" s="487">
        <f t="shared" si="122"/>
        <v>1</v>
      </c>
      <c r="FX92" s="487">
        <f t="shared" si="122"/>
        <v>1</v>
      </c>
      <c r="FY92" s="487">
        <f t="shared" si="122"/>
        <v>1</v>
      </c>
      <c r="FZ92" s="487">
        <f t="shared" si="122"/>
        <v>1</v>
      </c>
      <c r="GA92" s="487">
        <f t="shared" si="122"/>
        <v>1</v>
      </c>
      <c r="GB92" s="487">
        <f t="shared" si="122"/>
        <v>1</v>
      </c>
      <c r="GC92" s="487">
        <f t="shared" si="122"/>
        <v>1</v>
      </c>
      <c r="GD92" s="487">
        <f t="shared" si="122"/>
        <v>1</v>
      </c>
      <c r="GE92" s="487">
        <f t="shared" si="122"/>
        <v>1</v>
      </c>
      <c r="GF92" s="487">
        <f t="shared" si="122"/>
        <v>1</v>
      </c>
    </row>
    <row r="93" spans="117:188" ht="24">
      <c r="DM93" s="39">
        <v>19</v>
      </c>
      <c r="DN93" s="39">
        <v>5</v>
      </c>
      <c r="DO93" s="39" t="str">
        <f t="shared" si="91"/>
        <v>処遇加算なし特定加算なしベア加算なしから新加算Ⅴ（１）</v>
      </c>
      <c r="DP93" s="42">
        <f t="shared" si="118"/>
        <v>0.37200000000000005</v>
      </c>
      <c r="DQ93" s="42">
        <f t="shared" si="118"/>
        <v>0.29800000000000004</v>
      </c>
      <c r="DR93" s="42">
        <f t="shared" si="118"/>
        <v>0.37200000000000005</v>
      </c>
      <c r="DS93" s="42">
        <f t="shared" si="118"/>
        <v>0.33700000000000002</v>
      </c>
      <c r="DT93" s="42">
        <f t="shared" si="118"/>
        <v>0.17799999999999999</v>
      </c>
      <c r="DU93" s="42">
        <f t="shared" si="118"/>
        <v>6.9999999999999993E-2</v>
      </c>
      <c r="DV93" s="42">
        <f t="shared" si="118"/>
        <v>0.13100000000000001</v>
      </c>
      <c r="DW93" s="42">
        <f t="shared" si="118"/>
        <v>0.13100000000000001</v>
      </c>
      <c r="DX93" s="42">
        <f t="shared" si="118"/>
        <v>0.10900000000000001</v>
      </c>
      <c r="DY93" s="42">
        <f t="shared" si="118"/>
        <v>0.12000000000000001</v>
      </c>
      <c r="DZ93" s="42">
        <f t="shared" si="118"/>
        <v>0.12000000000000001</v>
      </c>
      <c r="EA93" s="42" t="e">
        <f t="shared" si="118"/>
        <v>#VALUE!</v>
      </c>
      <c r="EB93" s="42">
        <f t="shared" si="118"/>
        <v>0.09</v>
      </c>
      <c r="EC93" s="42">
        <f t="shared" si="118"/>
        <v>8.3000000000000004E-2</v>
      </c>
      <c r="ED93" s="42">
        <f t="shared" si="118"/>
        <v>0.08</v>
      </c>
      <c r="EE93" s="42">
        <f t="shared" si="118"/>
        <v>0.09</v>
      </c>
      <c r="EF93" s="42">
        <f t="shared" si="119"/>
        <v>0.09</v>
      </c>
      <c r="EG93" s="42">
        <f t="shared" si="119"/>
        <v>0.121</v>
      </c>
      <c r="EH93" s="42">
        <f t="shared" si="119"/>
        <v>0.121</v>
      </c>
      <c r="EI93" s="42">
        <f t="shared" si="119"/>
        <v>0.185</v>
      </c>
      <c r="EJ93" s="42">
        <f t="shared" si="119"/>
        <v>0.111</v>
      </c>
      <c r="EK93" s="42">
        <f t="shared" si="119"/>
        <v>0.15600000000000003</v>
      </c>
      <c r="EL93" s="42">
        <f t="shared" si="119"/>
        <v>0.114</v>
      </c>
      <c r="EM93" s="42">
        <f t="shared" si="119"/>
        <v>0.109</v>
      </c>
      <c r="EN93" s="42">
        <f t="shared" si="119"/>
        <v>0.109</v>
      </c>
      <c r="EO93" s="42">
        <f t="shared" si="119"/>
        <v>0.17300000000000001</v>
      </c>
      <c r="EP93" s="42">
        <f t="shared" si="119"/>
        <v>0.153</v>
      </c>
      <c r="EQ93" s="42">
        <f t="shared" si="119"/>
        <v>9.0000000000000011E-2</v>
      </c>
      <c r="ER93" s="42">
        <f t="shared" si="119"/>
        <v>0.107</v>
      </c>
      <c r="ES93" s="42">
        <f t="shared" si="119"/>
        <v>0.107</v>
      </c>
      <c r="ET93" s="42">
        <f t="shared" si="119"/>
        <v>9.4E-2</v>
      </c>
      <c r="EU93" s="42">
        <f t="shared" si="119"/>
        <v>9.1999999999999998E-2</v>
      </c>
      <c r="EV93" s="42">
        <f t="shared" si="119"/>
        <v>9.0999999999999998E-2</v>
      </c>
      <c r="EY93" s="39" t="s">
        <v>2288</v>
      </c>
      <c r="EZ93" s="487">
        <f t="shared" si="120"/>
        <v>1</v>
      </c>
      <c r="FA93" s="487">
        <f t="shared" si="122"/>
        <v>1</v>
      </c>
      <c r="FB93" s="487">
        <f t="shared" si="122"/>
        <v>1</v>
      </c>
      <c r="FC93" s="487">
        <f t="shared" si="122"/>
        <v>1</v>
      </c>
      <c r="FD93" s="487">
        <f t="shared" si="122"/>
        <v>1</v>
      </c>
      <c r="FE93" s="487">
        <f t="shared" si="122"/>
        <v>1</v>
      </c>
      <c r="FF93" s="487">
        <f t="shared" si="122"/>
        <v>1</v>
      </c>
      <c r="FG93" s="487">
        <f t="shared" si="122"/>
        <v>1</v>
      </c>
      <c r="FH93" s="487">
        <f t="shared" si="122"/>
        <v>1</v>
      </c>
      <c r="FI93" s="487">
        <f t="shared" si="122"/>
        <v>1</v>
      </c>
      <c r="FJ93" s="487">
        <f t="shared" si="122"/>
        <v>1</v>
      </c>
      <c r="FK93" s="354" t="s">
        <v>375</v>
      </c>
      <c r="FL93" s="487">
        <f t="shared" si="122"/>
        <v>1</v>
      </c>
      <c r="FM93" s="487">
        <f t="shared" si="122"/>
        <v>1</v>
      </c>
      <c r="FN93" s="487">
        <f t="shared" si="122"/>
        <v>1</v>
      </c>
      <c r="FO93" s="487">
        <f t="shared" si="122"/>
        <v>1</v>
      </c>
      <c r="FP93" s="487">
        <f t="shared" si="122"/>
        <v>1</v>
      </c>
      <c r="FQ93" s="487">
        <f t="shared" si="122"/>
        <v>1</v>
      </c>
      <c r="FR93" s="487">
        <f t="shared" si="122"/>
        <v>1</v>
      </c>
      <c r="FS93" s="487">
        <f t="shared" si="122"/>
        <v>1</v>
      </c>
      <c r="FT93" s="487">
        <f t="shared" si="122"/>
        <v>1</v>
      </c>
      <c r="FU93" s="487">
        <f t="shared" si="122"/>
        <v>1</v>
      </c>
      <c r="FV93" s="487">
        <f t="shared" si="122"/>
        <v>1</v>
      </c>
      <c r="FW93" s="487">
        <f t="shared" si="122"/>
        <v>1</v>
      </c>
      <c r="FX93" s="487">
        <f t="shared" si="122"/>
        <v>1</v>
      </c>
      <c r="FY93" s="487">
        <f t="shared" si="122"/>
        <v>1</v>
      </c>
      <c r="FZ93" s="487">
        <f t="shared" si="122"/>
        <v>1</v>
      </c>
      <c r="GA93" s="487">
        <f t="shared" si="122"/>
        <v>1</v>
      </c>
      <c r="GB93" s="487">
        <f t="shared" si="122"/>
        <v>1</v>
      </c>
      <c r="GC93" s="487">
        <f t="shared" si="122"/>
        <v>1</v>
      </c>
      <c r="GD93" s="487">
        <f t="shared" si="122"/>
        <v>1</v>
      </c>
      <c r="GE93" s="487">
        <f t="shared" si="122"/>
        <v>1</v>
      </c>
      <c r="GF93" s="487">
        <f t="shared" si="122"/>
        <v>1</v>
      </c>
    </row>
    <row r="94" spans="117:188" ht="24">
      <c r="DM94" s="39">
        <v>19</v>
      </c>
      <c r="DN94" s="39">
        <v>6</v>
      </c>
      <c r="DO94" s="39" t="str">
        <f t="shared" si="91"/>
        <v>処遇加算なし特定加算なしベア加算なしから新加算Ⅴ（２）</v>
      </c>
      <c r="DP94" s="42">
        <f t="shared" si="118"/>
        <v>0.34300000000000003</v>
      </c>
      <c r="DQ94" s="42">
        <f t="shared" si="118"/>
        <v>0.28900000000000003</v>
      </c>
      <c r="DR94" s="42">
        <f t="shared" si="118"/>
        <v>0.34300000000000003</v>
      </c>
      <c r="DS94" s="42">
        <f t="shared" si="118"/>
        <v>0.318</v>
      </c>
      <c r="DT94" s="42">
        <f t="shared" si="118"/>
        <v>0.19899999999999998</v>
      </c>
      <c r="DU94" s="42">
        <f t="shared" si="118"/>
        <v>6.8999999999999992E-2</v>
      </c>
      <c r="DV94" s="42">
        <f t="shared" si="118"/>
        <v>0.13600000000000001</v>
      </c>
      <c r="DW94" s="42">
        <f t="shared" si="118"/>
        <v>0.13600000000000001</v>
      </c>
      <c r="DX94" s="42">
        <f t="shared" si="118"/>
        <v>0.12</v>
      </c>
      <c r="DY94" s="42">
        <f t="shared" si="118"/>
        <v>0.12</v>
      </c>
      <c r="DZ94" s="42">
        <f t="shared" si="118"/>
        <v>0.12</v>
      </c>
      <c r="EA94" s="42" t="e">
        <f t="shared" si="118"/>
        <v>#VALUE!</v>
      </c>
      <c r="EB94" s="42">
        <f t="shared" si="118"/>
        <v>8.5999999999999993E-2</v>
      </c>
      <c r="EC94" s="42">
        <f t="shared" si="118"/>
        <v>0.08</v>
      </c>
      <c r="ED94" s="42">
        <f t="shared" si="118"/>
        <v>7.9000000000000001E-2</v>
      </c>
      <c r="EE94" s="42">
        <f t="shared" si="118"/>
        <v>8.5999999999999993E-2</v>
      </c>
      <c r="EF94" s="42">
        <f t="shared" si="119"/>
        <v>8.5999999999999993E-2</v>
      </c>
      <c r="EG94" s="42">
        <f t="shared" si="119"/>
        <v>0.124</v>
      </c>
      <c r="EH94" s="42">
        <f t="shared" si="119"/>
        <v>0.124</v>
      </c>
      <c r="EI94" s="42">
        <f t="shared" si="119"/>
        <v>0.17099999999999999</v>
      </c>
      <c r="EJ94" s="42">
        <f t="shared" si="119"/>
        <v>0.109</v>
      </c>
      <c r="EK94" s="42">
        <f t="shared" si="119"/>
        <v>0.14200000000000002</v>
      </c>
      <c r="EL94" s="42">
        <f t="shared" si="119"/>
        <v>0.111</v>
      </c>
      <c r="EM94" s="42">
        <f t="shared" si="119"/>
        <v>0.107</v>
      </c>
      <c r="EN94" s="42">
        <f t="shared" si="119"/>
        <v>0.107</v>
      </c>
      <c r="EO94" s="42">
        <f t="shared" si="119"/>
        <v>0.184</v>
      </c>
      <c r="EP94" s="42">
        <f t="shared" si="119"/>
        <v>0.17</v>
      </c>
      <c r="EQ94" s="42">
        <f t="shared" si="119"/>
        <v>8.4000000000000005E-2</v>
      </c>
      <c r="ER94" s="42">
        <f t="shared" si="119"/>
        <v>0.107</v>
      </c>
      <c r="ES94" s="42">
        <f t="shared" si="119"/>
        <v>0.107</v>
      </c>
      <c r="ET94" s="42">
        <f t="shared" si="119"/>
        <v>8.8999999999999996E-2</v>
      </c>
      <c r="EU94" s="42">
        <f t="shared" si="119"/>
        <v>8.6999999999999994E-2</v>
      </c>
      <c r="EV94" s="42">
        <f t="shared" si="119"/>
        <v>8.6999999999999994E-2</v>
      </c>
      <c r="EY94" s="39" t="s">
        <v>2289</v>
      </c>
      <c r="EZ94" s="487">
        <f t="shared" si="120"/>
        <v>1</v>
      </c>
      <c r="FA94" s="487">
        <f t="shared" si="122"/>
        <v>1</v>
      </c>
      <c r="FB94" s="487">
        <f t="shared" si="122"/>
        <v>1</v>
      </c>
      <c r="FC94" s="487">
        <f t="shared" si="122"/>
        <v>1</v>
      </c>
      <c r="FD94" s="487">
        <f t="shared" si="122"/>
        <v>1</v>
      </c>
      <c r="FE94" s="487">
        <f t="shared" si="122"/>
        <v>1</v>
      </c>
      <c r="FF94" s="487">
        <f t="shared" si="122"/>
        <v>1</v>
      </c>
      <c r="FG94" s="487">
        <f t="shared" si="122"/>
        <v>1</v>
      </c>
      <c r="FH94" s="487">
        <f t="shared" si="122"/>
        <v>1</v>
      </c>
      <c r="FI94" s="487">
        <f t="shared" si="122"/>
        <v>1</v>
      </c>
      <c r="FJ94" s="487">
        <f t="shared" si="122"/>
        <v>1</v>
      </c>
      <c r="FK94" s="354" t="s">
        <v>375</v>
      </c>
      <c r="FL94" s="487">
        <f t="shared" si="122"/>
        <v>1</v>
      </c>
      <c r="FM94" s="487">
        <f t="shared" si="122"/>
        <v>1</v>
      </c>
      <c r="FN94" s="487">
        <f t="shared" si="122"/>
        <v>1</v>
      </c>
      <c r="FO94" s="487">
        <f t="shared" si="122"/>
        <v>1</v>
      </c>
      <c r="FP94" s="487">
        <f t="shared" si="122"/>
        <v>1</v>
      </c>
      <c r="FQ94" s="487">
        <f t="shared" si="122"/>
        <v>1</v>
      </c>
      <c r="FR94" s="487">
        <f t="shared" si="122"/>
        <v>1</v>
      </c>
      <c r="FS94" s="487">
        <f t="shared" si="122"/>
        <v>1</v>
      </c>
      <c r="FT94" s="487">
        <f t="shared" si="122"/>
        <v>1</v>
      </c>
      <c r="FU94" s="487">
        <f t="shared" si="122"/>
        <v>1</v>
      </c>
      <c r="FV94" s="487">
        <f t="shared" si="122"/>
        <v>1</v>
      </c>
      <c r="FW94" s="487">
        <f t="shared" si="122"/>
        <v>1</v>
      </c>
      <c r="FX94" s="487">
        <f t="shared" si="122"/>
        <v>1</v>
      </c>
      <c r="FY94" s="487">
        <f t="shared" si="122"/>
        <v>1</v>
      </c>
      <c r="FZ94" s="487">
        <f t="shared" si="122"/>
        <v>1</v>
      </c>
      <c r="GA94" s="487">
        <f t="shared" si="122"/>
        <v>1</v>
      </c>
      <c r="GB94" s="487">
        <f t="shared" si="122"/>
        <v>1</v>
      </c>
      <c r="GC94" s="487">
        <f t="shared" si="122"/>
        <v>1</v>
      </c>
      <c r="GD94" s="487">
        <f t="shared" si="122"/>
        <v>1</v>
      </c>
      <c r="GE94" s="487">
        <f t="shared" si="122"/>
        <v>1</v>
      </c>
      <c r="GF94" s="487">
        <f t="shared" si="122"/>
        <v>1</v>
      </c>
    </row>
    <row r="95" spans="117:188" ht="24">
      <c r="DM95" s="39">
        <v>19</v>
      </c>
      <c r="DN95" s="39">
        <v>7</v>
      </c>
      <c r="DO95" s="39" t="str">
        <f t="shared" si="91"/>
        <v>処遇加算なし特定加算なしベア加算なしから新加算Ⅴ（３）</v>
      </c>
      <c r="DP95" s="42">
        <f t="shared" si="118"/>
        <v>0.35700000000000004</v>
      </c>
      <c r="DQ95" s="42">
        <f t="shared" si="118"/>
        <v>0.28300000000000003</v>
      </c>
      <c r="DR95" s="42">
        <f t="shared" si="118"/>
        <v>0.35700000000000004</v>
      </c>
      <c r="DS95" s="42">
        <f t="shared" si="118"/>
        <v>0.32200000000000001</v>
      </c>
      <c r="DT95" s="42" t="e">
        <f t="shared" si="118"/>
        <v>#VALUE!</v>
      </c>
      <c r="DU95" s="42">
        <f t="shared" si="118"/>
        <v>6.8999999999999992E-2</v>
      </c>
      <c r="DV95" s="42" t="e">
        <f t="shared" si="118"/>
        <v>#VALUE!</v>
      </c>
      <c r="DW95" s="42" t="e">
        <f t="shared" si="118"/>
        <v>#VALUE!</v>
      </c>
      <c r="DX95" s="42">
        <f t="shared" si="118"/>
        <v>0.10700000000000001</v>
      </c>
      <c r="DY95" s="42">
        <f t="shared" si="118"/>
        <v>0.11600000000000001</v>
      </c>
      <c r="DZ95" s="42">
        <f t="shared" si="118"/>
        <v>0.11600000000000001</v>
      </c>
      <c r="EA95" s="42" t="e">
        <f t="shared" si="118"/>
        <v>#VALUE!</v>
      </c>
      <c r="EB95" s="42">
        <f t="shared" si="118"/>
        <v>8.7999999999999995E-2</v>
      </c>
      <c r="EC95" s="42">
        <f t="shared" si="118"/>
        <v>8.1000000000000003E-2</v>
      </c>
      <c r="ED95" s="42">
        <f t="shared" si="118"/>
        <v>7.8E-2</v>
      </c>
      <c r="EE95" s="42" t="e">
        <f t="shared" si="118"/>
        <v>#VALUE!</v>
      </c>
      <c r="EF95" s="42">
        <f t="shared" si="119"/>
        <v>8.7999999999999995E-2</v>
      </c>
      <c r="EG95" s="42">
        <f t="shared" si="119"/>
        <v>0.11799999999999999</v>
      </c>
      <c r="EH95" s="42">
        <f t="shared" si="119"/>
        <v>0.11799999999999999</v>
      </c>
      <c r="EI95" s="42">
        <f t="shared" si="119"/>
        <v>0.182</v>
      </c>
      <c r="EJ95" s="42">
        <f t="shared" si="119"/>
        <v>0.108</v>
      </c>
      <c r="EK95" s="42">
        <f t="shared" si="119"/>
        <v>0.15300000000000002</v>
      </c>
      <c r="EL95" s="42">
        <f t="shared" si="119"/>
        <v>0.111</v>
      </c>
      <c r="EM95" s="42" t="e">
        <f t="shared" si="119"/>
        <v>#VALUE!</v>
      </c>
      <c r="EN95" s="42" t="e">
        <f t="shared" si="119"/>
        <v>#VALUE!</v>
      </c>
      <c r="EO95" s="42">
        <f t="shared" si="119"/>
        <v>0.16900000000000001</v>
      </c>
      <c r="EP95" s="42">
        <f t="shared" si="119"/>
        <v>0.14899999999999999</v>
      </c>
      <c r="EQ95" s="42" t="e">
        <f>CZ9-BO$21</f>
        <v>#VALUE!</v>
      </c>
      <c r="ER95" s="42" t="e">
        <f t="shared" si="119"/>
        <v>#VALUE!</v>
      </c>
      <c r="ES95" s="42" t="e">
        <f t="shared" si="119"/>
        <v>#VALUE!</v>
      </c>
      <c r="ET95" s="42" t="e">
        <f t="shared" si="119"/>
        <v>#VALUE!</v>
      </c>
      <c r="EU95" s="42" t="e">
        <f t="shared" si="119"/>
        <v>#VALUE!</v>
      </c>
      <c r="EV95" s="42" t="e">
        <f t="shared" si="119"/>
        <v>#VALUE!</v>
      </c>
      <c r="EY95" s="39" t="s">
        <v>2290</v>
      </c>
      <c r="EZ95" s="487">
        <f t="shared" si="120"/>
        <v>1</v>
      </c>
      <c r="FA95" s="487">
        <f t="shared" si="122"/>
        <v>1</v>
      </c>
      <c r="FB95" s="487">
        <f t="shared" si="122"/>
        <v>1</v>
      </c>
      <c r="FC95" s="487">
        <f t="shared" si="122"/>
        <v>1</v>
      </c>
      <c r="FD95" s="354" t="s">
        <v>375</v>
      </c>
      <c r="FE95" s="487">
        <f t="shared" si="122"/>
        <v>1</v>
      </c>
      <c r="FF95" s="354" t="s">
        <v>375</v>
      </c>
      <c r="FG95" s="487" t="e">
        <f t="shared" si="122"/>
        <v>#VALUE!</v>
      </c>
      <c r="FH95" s="487">
        <f t="shared" si="122"/>
        <v>1</v>
      </c>
      <c r="FI95" s="487">
        <f t="shared" si="122"/>
        <v>1</v>
      </c>
      <c r="FJ95" s="487">
        <f t="shared" si="122"/>
        <v>1</v>
      </c>
      <c r="FK95" s="354" t="s">
        <v>375</v>
      </c>
      <c r="FL95" s="487">
        <f t="shared" si="122"/>
        <v>1</v>
      </c>
      <c r="FM95" s="487">
        <f t="shared" si="122"/>
        <v>1</v>
      </c>
      <c r="FN95" s="487">
        <f t="shared" si="122"/>
        <v>1</v>
      </c>
      <c r="FO95" s="354" t="s">
        <v>375</v>
      </c>
      <c r="FP95" s="487">
        <f t="shared" si="122"/>
        <v>1</v>
      </c>
      <c r="FQ95" s="487">
        <f t="shared" si="122"/>
        <v>1</v>
      </c>
      <c r="FR95" s="487">
        <f t="shared" si="122"/>
        <v>1</v>
      </c>
      <c r="FS95" s="487">
        <f t="shared" si="122"/>
        <v>1</v>
      </c>
      <c r="FT95" s="487">
        <f t="shared" si="122"/>
        <v>1</v>
      </c>
      <c r="FU95" s="487">
        <f t="shared" si="122"/>
        <v>1</v>
      </c>
      <c r="FV95" s="487">
        <f t="shared" si="122"/>
        <v>1</v>
      </c>
      <c r="FW95" s="354" t="s">
        <v>375</v>
      </c>
      <c r="FX95" s="354" t="s">
        <v>375</v>
      </c>
      <c r="FY95" s="487">
        <f t="shared" si="122"/>
        <v>1</v>
      </c>
      <c r="FZ95" s="487">
        <f t="shared" si="122"/>
        <v>1</v>
      </c>
      <c r="GA95" s="354" t="s">
        <v>375</v>
      </c>
      <c r="GB95" s="354" t="s">
        <v>375</v>
      </c>
      <c r="GC95" s="354" t="s">
        <v>375</v>
      </c>
      <c r="GD95" s="354" t="s">
        <v>375</v>
      </c>
      <c r="GE95" s="354" t="s">
        <v>375</v>
      </c>
      <c r="GF95" s="354" t="s">
        <v>375</v>
      </c>
    </row>
    <row r="96" spans="117:188" ht="24">
      <c r="DM96" s="39">
        <v>19</v>
      </c>
      <c r="DN96" s="39">
        <v>8</v>
      </c>
      <c r="DO96" s="39" t="str">
        <f t="shared" si="91"/>
        <v>処遇加算なし特定加算なしベア加算なしから新加算Ⅴ（４）</v>
      </c>
      <c r="DP96" s="42">
        <f t="shared" si="118"/>
        <v>0.32800000000000001</v>
      </c>
      <c r="DQ96" s="42">
        <f t="shared" si="118"/>
        <v>0.27400000000000002</v>
      </c>
      <c r="DR96" s="42">
        <f t="shared" si="118"/>
        <v>0.32800000000000001</v>
      </c>
      <c r="DS96" s="42">
        <f t="shared" si="118"/>
        <v>0.30299999999999999</v>
      </c>
      <c r="DT96" s="42" t="e">
        <f t="shared" si="118"/>
        <v>#VALUE!</v>
      </c>
      <c r="DU96" s="42">
        <f t="shared" si="118"/>
        <v>6.7999999999999991E-2</v>
      </c>
      <c r="DV96" s="42" t="e">
        <f t="shared" si="118"/>
        <v>#VALUE!</v>
      </c>
      <c r="DW96" s="42" t="e">
        <f t="shared" si="118"/>
        <v>#VALUE!</v>
      </c>
      <c r="DX96" s="42">
        <f t="shared" si="118"/>
        <v>0.11799999999999999</v>
      </c>
      <c r="DY96" s="42">
        <f t="shared" si="118"/>
        <v>0.11599999999999999</v>
      </c>
      <c r="DZ96" s="42">
        <f t="shared" si="118"/>
        <v>0.11599999999999999</v>
      </c>
      <c r="EA96" s="42" t="e">
        <f t="shared" si="118"/>
        <v>#VALUE!</v>
      </c>
      <c r="EB96" s="42">
        <f t="shared" si="118"/>
        <v>8.3999999999999991E-2</v>
      </c>
      <c r="EC96" s="42">
        <f t="shared" si="118"/>
        <v>7.8E-2</v>
      </c>
      <c r="ED96" s="42">
        <f t="shared" si="118"/>
        <v>7.6999999999999999E-2</v>
      </c>
      <c r="EE96" s="42" t="e">
        <f t="shared" si="118"/>
        <v>#VALUE!</v>
      </c>
      <c r="EF96" s="42">
        <f t="shared" si="119"/>
        <v>8.3999999999999991E-2</v>
      </c>
      <c r="EG96" s="42">
        <f t="shared" si="119"/>
        <v>0.121</v>
      </c>
      <c r="EH96" s="42">
        <f t="shared" si="119"/>
        <v>0.121</v>
      </c>
      <c r="EI96" s="42">
        <f t="shared" si="119"/>
        <v>0.16799999999999998</v>
      </c>
      <c r="EJ96" s="42">
        <f t="shared" si="119"/>
        <v>0.106</v>
      </c>
      <c r="EK96" s="42">
        <f t="shared" si="119"/>
        <v>0.13900000000000001</v>
      </c>
      <c r="EL96" s="42">
        <f t="shared" si="119"/>
        <v>0.108</v>
      </c>
      <c r="EM96" s="42" t="e">
        <f t="shared" si="119"/>
        <v>#VALUE!</v>
      </c>
      <c r="EN96" s="42" t="e">
        <f t="shared" si="119"/>
        <v>#VALUE!</v>
      </c>
      <c r="EO96" s="42">
        <f t="shared" si="119"/>
        <v>0.18</v>
      </c>
      <c r="EP96" s="42">
        <f t="shared" si="119"/>
        <v>0.16600000000000001</v>
      </c>
      <c r="EQ96" s="42" t="e">
        <f t="shared" si="119"/>
        <v>#VALUE!</v>
      </c>
      <c r="ER96" s="42" t="e">
        <f t="shared" si="119"/>
        <v>#VALUE!</v>
      </c>
      <c r="ES96" s="42" t="e">
        <f t="shared" si="119"/>
        <v>#VALUE!</v>
      </c>
      <c r="ET96" s="42" t="e">
        <f t="shared" si="119"/>
        <v>#VALUE!</v>
      </c>
      <c r="EU96" s="42" t="e">
        <f t="shared" si="119"/>
        <v>#VALUE!</v>
      </c>
      <c r="EV96" s="42" t="e">
        <f t="shared" si="119"/>
        <v>#VALUE!</v>
      </c>
      <c r="EY96" s="39" t="s">
        <v>2291</v>
      </c>
      <c r="EZ96" s="487">
        <f t="shared" si="120"/>
        <v>1</v>
      </c>
      <c r="FA96" s="487">
        <f t="shared" si="122"/>
        <v>1</v>
      </c>
      <c r="FB96" s="487">
        <f t="shared" si="122"/>
        <v>1</v>
      </c>
      <c r="FC96" s="487">
        <f t="shared" si="122"/>
        <v>1</v>
      </c>
      <c r="FD96" s="354" t="s">
        <v>375</v>
      </c>
      <c r="FE96" s="487">
        <f t="shared" si="122"/>
        <v>1</v>
      </c>
      <c r="FF96" s="354" t="s">
        <v>375</v>
      </c>
      <c r="FG96" s="487" t="e">
        <f t="shared" si="122"/>
        <v>#VALUE!</v>
      </c>
      <c r="FH96" s="487">
        <f t="shared" si="122"/>
        <v>1</v>
      </c>
      <c r="FI96" s="487">
        <f t="shared" si="122"/>
        <v>1</v>
      </c>
      <c r="FJ96" s="487">
        <f t="shared" si="122"/>
        <v>1</v>
      </c>
      <c r="FK96" s="354" t="s">
        <v>375</v>
      </c>
      <c r="FL96" s="487">
        <f t="shared" si="122"/>
        <v>1</v>
      </c>
      <c r="FM96" s="487">
        <f t="shared" si="122"/>
        <v>1</v>
      </c>
      <c r="FN96" s="487">
        <f t="shared" si="122"/>
        <v>1</v>
      </c>
      <c r="FO96" s="354" t="s">
        <v>375</v>
      </c>
      <c r="FP96" s="487">
        <f t="shared" si="122"/>
        <v>1</v>
      </c>
      <c r="FQ96" s="487">
        <f t="shared" si="122"/>
        <v>1</v>
      </c>
      <c r="FR96" s="487">
        <f t="shared" si="122"/>
        <v>1</v>
      </c>
      <c r="FS96" s="487">
        <f t="shared" si="122"/>
        <v>1</v>
      </c>
      <c r="FT96" s="487">
        <f t="shared" si="122"/>
        <v>1</v>
      </c>
      <c r="FU96" s="487">
        <f t="shared" si="122"/>
        <v>1</v>
      </c>
      <c r="FV96" s="487">
        <f t="shared" si="122"/>
        <v>1</v>
      </c>
      <c r="FW96" s="354" t="s">
        <v>375</v>
      </c>
      <c r="FX96" s="354" t="s">
        <v>375</v>
      </c>
      <c r="FY96" s="487">
        <f t="shared" si="122"/>
        <v>1</v>
      </c>
      <c r="FZ96" s="487">
        <f t="shared" si="122"/>
        <v>1</v>
      </c>
      <c r="GA96" s="354" t="s">
        <v>375</v>
      </c>
      <c r="GB96" s="354" t="s">
        <v>375</v>
      </c>
      <c r="GC96" s="354" t="s">
        <v>375</v>
      </c>
      <c r="GD96" s="354" t="s">
        <v>375</v>
      </c>
      <c r="GE96" s="354" t="s">
        <v>375</v>
      </c>
      <c r="GF96" s="354" t="s">
        <v>375</v>
      </c>
    </row>
    <row r="97" spans="117:188" ht="24">
      <c r="DM97" s="39">
        <v>19</v>
      </c>
      <c r="DN97" s="39">
        <v>9</v>
      </c>
      <c r="DO97" s="39" t="str">
        <f t="shared" si="91"/>
        <v>処遇加算なし特定加算なしベア加算なしから新加算Ⅴ（５）</v>
      </c>
      <c r="DP97" s="42">
        <f t="shared" si="118"/>
        <v>0.29800000000000004</v>
      </c>
      <c r="DQ97" s="42">
        <f t="shared" si="118"/>
        <v>0.24399999999999999</v>
      </c>
      <c r="DR97" s="42">
        <f t="shared" si="118"/>
        <v>0.29800000000000004</v>
      </c>
      <c r="DS97" s="42">
        <f t="shared" si="118"/>
        <v>0.27300000000000002</v>
      </c>
      <c r="DT97" s="42">
        <f t="shared" si="118"/>
        <v>0.154</v>
      </c>
      <c r="DU97" s="42">
        <f t="shared" si="118"/>
        <v>5.7999999999999996E-2</v>
      </c>
      <c r="DV97" s="42">
        <f t="shared" si="118"/>
        <v>0.10800000000000001</v>
      </c>
      <c r="DW97" s="42">
        <f t="shared" si="118"/>
        <v>0.10800000000000001</v>
      </c>
      <c r="DX97" s="42">
        <f t="shared" si="118"/>
        <v>9.1999999999999998E-2</v>
      </c>
      <c r="DY97" s="42">
        <f t="shared" si="118"/>
        <v>0.10199999999999999</v>
      </c>
      <c r="DZ97" s="42">
        <f t="shared" si="118"/>
        <v>0.10199999999999999</v>
      </c>
      <c r="EA97" s="42" t="e">
        <f t="shared" si="118"/>
        <v>#VALUE!</v>
      </c>
      <c r="EB97" s="42">
        <f t="shared" si="118"/>
        <v>7.2999999999999995E-2</v>
      </c>
      <c r="EC97" s="42">
        <f t="shared" si="118"/>
        <v>6.7000000000000004E-2</v>
      </c>
      <c r="ED97" s="42">
        <f t="shared" si="118"/>
        <v>6.6000000000000003E-2</v>
      </c>
      <c r="EE97" s="42">
        <f t="shared" si="118"/>
        <v>7.2999999999999995E-2</v>
      </c>
      <c r="EF97" s="42">
        <f t="shared" si="119"/>
        <v>7.2999999999999995E-2</v>
      </c>
      <c r="EG97" s="42">
        <f t="shared" si="119"/>
        <v>9.8000000000000004E-2</v>
      </c>
      <c r="EH97" s="42">
        <f t="shared" si="119"/>
        <v>9.8000000000000004E-2</v>
      </c>
      <c r="EI97" s="42">
        <f t="shared" si="119"/>
        <v>0.14500000000000002</v>
      </c>
      <c r="EJ97" s="42">
        <f t="shared" si="119"/>
        <v>8.8999999999999996E-2</v>
      </c>
      <c r="EK97" s="42">
        <f t="shared" si="119"/>
        <v>0.122</v>
      </c>
      <c r="EL97" s="42">
        <f t="shared" si="119"/>
        <v>9.0999999999999998E-2</v>
      </c>
      <c r="EM97" s="42">
        <f t="shared" si="119"/>
        <v>8.6999999999999994E-2</v>
      </c>
      <c r="EN97" s="42">
        <f t="shared" si="119"/>
        <v>8.6999999999999994E-2</v>
      </c>
      <c r="EO97" s="42">
        <f t="shared" si="119"/>
        <v>0.14599999999999999</v>
      </c>
      <c r="EP97" s="42">
        <f t="shared" si="119"/>
        <v>0.13200000000000001</v>
      </c>
      <c r="EQ97" s="42">
        <f t="shared" si="119"/>
        <v>7.3000000000000009E-2</v>
      </c>
      <c r="ER97" s="42">
        <f t="shared" si="119"/>
        <v>8.8999999999999996E-2</v>
      </c>
      <c r="ES97" s="42">
        <f t="shared" si="119"/>
        <v>8.8999999999999996E-2</v>
      </c>
      <c r="ET97" s="42">
        <f t="shared" si="119"/>
        <v>7.5999999999999998E-2</v>
      </c>
      <c r="EU97" s="42">
        <f t="shared" si="119"/>
        <v>7.3999999999999996E-2</v>
      </c>
      <c r="EV97" s="42">
        <f t="shared" si="119"/>
        <v>7.3999999999999996E-2</v>
      </c>
      <c r="EY97" s="39" t="s">
        <v>2292</v>
      </c>
      <c r="EZ97" s="487">
        <f t="shared" si="120"/>
        <v>1</v>
      </c>
      <c r="FA97" s="487">
        <f t="shared" si="122"/>
        <v>1</v>
      </c>
      <c r="FB97" s="487">
        <f t="shared" si="122"/>
        <v>1</v>
      </c>
      <c r="FC97" s="487">
        <f t="shared" si="122"/>
        <v>1</v>
      </c>
      <c r="FD97" s="487">
        <f t="shared" si="122"/>
        <v>1</v>
      </c>
      <c r="FE97" s="487">
        <f t="shared" si="122"/>
        <v>1</v>
      </c>
      <c r="FF97" s="487">
        <f t="shared" si="122"/>
        <v>1</v>
      </c>
      <c r="FG97" s="487">
        <f t="shared" si="122"/>
        <v>1</v>
      </c>
      <c r="FH97" s="487">
        <f t="shared" si="122"/>
        <v>1</v>
      </c>
      <c r="FI97" s="487">
        <f t="shared" si="122"/>
        <v>1</v>
      </c>
      <c r="FJ97" s="487">
        <f t="shared" si="122"/>
        <v>1</v>
      </c>
      <c r="FK97" s="354" t="s">
        <v>375</v>
      </c>
      <c r="FL97" s="487">
        <f t="shared" si="122"/>
        <v>1</v>
      </c>
      <c r="FM97" s="487">
        <f t="shared" si="122"/>
        <v>1</v>
      </c>
      <c r="FN97" s="487">
        <f t="shared" si="122"/>
        <v>1</v>
      </c>
      <c r="FO97" s="487">
        <f t="shared" si="122"/>
        <v>1</v>
      </c>
      <c r="FP97" s="487">
        <f t="shared" si="122"/>
        <v>1</v>
      </c>
      <c r="FQ97" s="487">
        <f t="shared" si="122"/>
        <v>1</v>
      </c>
      <c r="FR97" s="487">
        <f t="shared" si="122"/>
        <v>1</v>
      </c>
      <c r="FS97" s="487">
        <f t="shared" si="122"/>
        <v>1</v>
      </c>
      <c r="FT97" s="487">
        <f t="shared" si="122"/>
        <v>1</v>
      </c>
      <c r="FU97" s="487">
        <f t="shared" si="122"/>
        <v>1</v>
      </c>
      <c r="FV97" s="487">
        <f t="shared" si="122"/>
        <v>1</v>
      </c>
      <c r="FW97" s="487">
        <f t="shared" si="122"/>
        <v>1</v>
      </c>
      <c r="FX97" s="487">
        <f t="shared" si="122"/>
        <v>1</v>
      </c>
      <c r="FY97" s="487">
        <f t="shared" si="122"/>
        <v>1</v>
      </c>
      <c r="FZ97" s="487">
        <f t="shared" si="122"/>
        <v>1</v>
      </c>
      <c r="GA97" s="487">
        <f t="shared" si="122"/>
        <v>1</v>
      </c>
      <c r="GB97" s="487">
        <f t="shared" si="122"/>
        <v>1</v>
      </c>
      <c r="GC97" s="487">
        <f t="shared" si="122"/>
        <v>1</v>
      </c>
      <c r="GD97" s="487">
        <f t="shared" si="122"/>
        <v>1</v>
      </c>
      <c r="GE97" s="487">
        <f t="shared" si="122"/>
        <v>1</v>
      </c>
      <c r="GF97" s="487">
        <f t="shared" si="122"/>
        <v>1</v>
      </c>
    </row>
    <row r="98" spans="117:188" ht="24">
      <c r="DM98" s="39">
        <v>19</v>
      </c>
      <c r="DN98" s="39">
        <v>10</v>
      </c>
      <c r="DO98" s="39" t="str">
        <f t="shared" si="91"/>
        <v>処遇加算なし特定加算なしベア加算なしから新加算Ⅴ（６）</v>
      </c>
      <c r="DP98" s="42">
        <f t="shared" si="118"/>
        <v>0.28300000000000003</v>
      </c>
      <c r="DQ98" s="42">
        <f t="shared" si="118"/>
        <v>0.22899999999999998</v>
      </c>
      <c r="DR98" s="42">
        <f t="shared" si="118"/>
        <v>0.28300000000000003</v>
      </c>
      <c r="DS98" s="42">
        <f t="shared" si="118"/>
        <v>0.25800000000000001</v>
      </c>
      <c r="DT98" s="42" t="e">
        <f t="shared" si="118"/>
        <v>#VALUE!</v>
      </c>
      <c r="DU98" s="42">
        <f t="shared" si="118"/>
        <v>5.6999999999999995E-2</v>
      </c>
      <c r="DV98" s="42" t="e">
        <f t="shared" si="118"/>
        <v>#VALUE!</v>
      </c>
      <c r="DW98" s="42" t="e">
        <f t="shared" si="118"/>
        <v>#VALUE!</v>
      </c>
      <c r="DX98" s="42">
        <f t="shared" si="118"/>
        <v>0.09</v>
      </c>
      <c r="DY98" s="42">
        <f t="shared" si="118"/>
        <v>9.799999999999999E-2</v>
      </c>
      <c r="DZ98" s="42">
        <f t="shared" si="118"/>
        <v>9.799999999999999E-2</v>
      </c>
      <c r="EA98" s="42" t="e">
        <f t="shared" si="118"/>
        <v>#VALUE!</v>
      </c>
      <c r="EB98" s="42">
        <f t="shared" si="118"/>
        <v>7.0999999999999994E-2</v>
      </c>
      <c r="EC98" s="42">
        <f t="shared" si="118"/>
        <v>6.5000000000000002E-2</v>
      </c>
      <c r="ED98" s="42">
        <f t="shared" si="118"/>
        <v>6.4000000000000001E-2</v>
      </c>
      <c r="EE98" s="42" t="e">
        <f t="shared" si="118"/>
        <v>#VALUE!</v>
      </c>
      <c r="EF98" s="42">
        <f t="shared" si="119"/>
        <v>7.0999999999999994E-2</v>
      </c>
      <c r="EG98" s="42">
        <f t="shared" si="119"/>
        <v>9.5000000000000001E-2</v>
      </c>
      <c r="EH98" s="42">
        <f t="shared" si="119"/>
        <v>9.5000000000000001E-2</v>
      </c>
      <c r="EI98" s="42">
        <f t="shared" si="119"/>
        <v>0.14200000000000002</v>
      </c>
      <c r="EJ98" s="42">
        <f t="shared" si="119"/>
        <v>8.5999999999999993E-2</v>
      </c>
      <c r="EK98" s="42">
        <f t="shared" si="119"/>
        <v>0.11899999999999999</v>
      </c>
      <c r="EL98" s="42">
        <f t="shared" si="119"/>
        <v>8.7999999999999995E-2</v>
      </c>
      <c r="EM98" s="42" t="e">
        <f t="shared" si="119"/>
        <v>#VALUE!</v>
      </c>
      <c r="EN98" s="42" t="e">
        <f t="shared" si="119"/>
        <v>#VALUE!</v>
      </c>
      <c r="EO98" s="42">
        <f t="shared" si="119"/>
        <v>0.14199999999999999</v>
      </c>
      <c r="EP98" s="42">
        <f t="shared" si="119"/>
        <v>0.128</v>
      </c>
      <c r="EQ98" s="42" t="e">
        <f t="shared" si="119"/>
        <v>#VALUE!</v>
      </c>
      <c r="ER98" s="42" t="e">
        <f t="shared" si="119"/>
        <v>#VALUE!</v>
      </c>
      <c r="ES98" s="42" t="e">
        <f t="shared" si="119"/>
        <v>#VALUE!</v>
      </c>
      <c r="ET98" s="42" t="e">
        <f t="shared" si="119"/>
        <v>#VALUE!</v>
      </c>
      <c r="EU98" s="42" t="e">
        <f t="shared" si="119"/>
        <v>#VALUE!</v>
      </c>
      <c r="EV98" s="42" t="e">
        <f t="shared" si="119"/>
        <v>#VALUE!</v>
      </c>
      <c r="EY98" s="39" t="s">
        <v>2293</v>
      </c>
      <c r="EZ98" s="487">
        <f t="shared" si="120"/>
        <v>1</v>
      </c>
      <c r="FA98" s="487">
        <f t="shared" si="122"/>
        <v>1</v>
      </c>
      <c r="FB98" s="487">
        <f t="shared" si="122"/>
        <v>1</v>
      </c>
      <c r="FC98" s="487">
        <f t="shared" si="122"/>
        <v>1</v>
      </c>
      <c r="FD98" s="354" t="s">
        <v>375</v>
      </c>
      <c r="FE98" s="487">
        <f t="shared" si="122"/>
        <v>1</v>
      </c>
      <c r="FF98" s="354" t="s">
        <v>375</v>
      </c>
      <c r="FG98" s="487" t="e">
        <f t="shared" si="122"/>
        <v>#VALUE!</v>
      </c>
      <c r="FH98" s="487">
        <f t="shared" si="122"/>
        <v>1</v>
      </c>
      <c r="FI98" s="487">
        <f t="shared" si="122"/>
        <v>1</v>
      </c>
      <c r="FJ98" s="487">
        <f t="shared" si="122"/>
        <v>1</v>
      </c>
      <c r="FK98" s="354" t="s">
        <v>375</v>
      </c>
      <c r="FL98" s="487">
        <f t="shared" si="122"/>
        <v>1</v>
      </c>
      <c r="FM98" s="487">
        <f t="shared" si="122"/>
        <v>1</v>
      </c>
      <c r="FN98" s="487">
        <f t="shared" si="122"/>
        <v>1</v>
      </c>
      <c r="FO98" s="354" t="s">
        <v>375</v>
      </c>
      <c r="FP98" s="487">
        <f t="shared" si="122"/>
        <v>1</v>
      </c>
      <c r="FQ98" s="487">
        <f t="shared" si="122"/>
        <v>1</v>
      </c>
      <c r="FR98" s="487">
        <f t="shared" si="122"/>
        <v>1</v>
      </c>
      <c r="FS98" s="487">
        <f t="shared" si="122"/>
        <v>1</v>
      </c>
      <c r="FT98" s="487">
        <f t="shared" si="122"/>
        <v>1</v>
      </c>
      <c r="FU98" s="487">
        <f t="shared" si="122"/>
        <v>1</v>
      </c>
      <c r="FV98" s="487">
        <f t="shared" si="122"/>
        <v>1</v>
      </c>
      <c r="FW98" s="354" t="s">
        <v>375</v>
      </c>
      <c r="FX98" s="354" t="s">
        <v>375</v>
      </c>
      <c r="FY98" s="487">
        <f t="shared" si="122"/>
        <v>1</v>
      </c>
      <c r="FZ98" s="487">
        <f t="shared" si="122"/>
        <v>1</v>
      </c>
      <c r="GA98" s="354" t="s">
        <v>375</v>
      </c>
      <c r="GB98" s="354" t="s">
        <v>375</v>
      </c>
      <c r="GC98" s="354" t="s">
        <v>375</v>
      </c>
      <c r="GD98" s="354" t="s">
        <v>375</v>
      </c>
      <c r="GE98" s="354" t="s">
        <v>375</v>
      </c>
      <c r="GF98" s="354" t="s">
        <v>375</v>
      </c>
    </row>
    <row r="99" spans="117:188" ht="24">
      <c r="DM99" s="39">
        <v>19</v>
      </c>
      <c r="DN99" s="39">
        <v>11</v>
      </c>
      <c r="DO99" s="39" t="str">
        <f t="shared" si="91"/>
        <v>処遇加算なし特定加算なしベア加算なしから新加算Ⅴ（７）</v>
      </c>
      <c r="DP99" s="42">
        <f t="shared" si="118"/>
        <v>0.254</v>
      </c>
      <c r="DQ99" s="42">
        <f t="shared" si="118"/>
        <v>0.224</v>
      </c>
      <c r="DR99" s="42">
        <f t="shared" si="118"/>
        <v>0.254</v>
      </c>
      <c r="DS99" s="42">
        <f t="shared" si="118"/>
        <v>0.24000000000000002</v>
      </c>
      <c r="DT99" s="42">
        <f t="shared" si="118"/>
        <v>0.17</v>
      </c>
      <c r="DU99" s="42">
        <f t="shared" si="118"/>
        <v>5.4999999999999993E-2</v>
      </c>
      <c r="DV99" s="42">
        <f t="shared" si="118"/>
        <v>0.10800000000000001</v>
      </c>
      <c r="DW99" s="42">
        <f t="shared" si="118"/>
        <v>0.10800000000000001</v>
      </c>
      <c r="DX99" s="42">
        <f t="shared" si="118"/>
        <v>9.9000000000000005E-2</v>
      </c>
      <c r="DY99" s="42">
        <f t="shared" si="118"/>
        <v>9.8000000000000004E-2</v>
      </c>
      <c r="DZ99" s="42">
        <f t="shared" si="118"/>
        <v>9.8000000000000004E-2</v>
      </c>
      <c r="EA99" s="42" t="e">
        <f t="shared" si="118"/>
        <v>#VALUE!</v>
      </c>
      <c r="EB99" s="42">
        <f t="shared" si="118"/>
        <v>6.4999999999999988E-2</v>
      </c>
      <c r="EC99" s="42">
        <f t="shared" si="118"/>
        <v>6.2E-2</v>
      </c>
      <c r="ED99" s="42">
        <f t="shared" si="118"/>
        <v>6.0999999999999999E-2</v>
      </c>
      <c r="EE99" s="42">
        <f t="shared" si="118"/>
        <v>6.4999999999999988E-2</v>
      </c>
      <c r="EF99" s="42">
        <f t="shared" si="119"/>
        <v>6.4999999999999988E-2</v>
      </c>
      <c r="EG99" s="42">
        <f t="shared" si="119"/>
        <v>9.6000000000000002E-2</v>
      </c>
      <c r="EH99" s="42">
        <f t="shared" si="119"/>
        <v>9.6000000000000002E-2</v>
      </c>
      <c r="EI99" s="42">
        <f t="shared" si="119"/>
        <v>0.122</v>
      </c>
      <c r="EJ99" s="42">
        <f t="shared" si="119"/>
        <v>8.3000000000000004E-2</v>
      </c>
      <c r="EK99" s="42">
        <f t="shared" si="119"/>
        <v>0.10100000000000001</v>
      </c>
      <c r="EL99" s="42">
        <f t="shared" si="119"/>
        <v>8.4000000000000005E-2</v>
      </c>
      <c r="EM99" s="42">
        <f t="shared" si="119"/>
        <v>8.1000000000000003E-2</v>
      </c>
      <c r="EN99" s="42">
        <f t="shared" si="119"/>
        <v>8.1000000000000003E-2</v>
      </c>
      <c r="EO99" s="42">
        <f t="shared" si="119"/>
        <v>0.152</v>
      </c>
      <c r="EP99" s="42">
        <f t="shared" si="119"/>
        <v>0.14399999999999999</v>
      </c>
      <c r="EQ99" s="42">
        <f t="shared" si="119"/>
        <v>6.5000000000000002E-2</v>
      </c>
      <c r="ER99" s="42">
        <f t="shared" si="119"/>
        <v>8.4999999999999992E-2</v>
      </c>
      <c r="ES99" s="42">
        <f t="shared" si="119"/>
        <v>8.4999999999999992E-2</v>
      </c>
      <c r="ET99" s="42">
        <f t="shared" si="119"/>
        <v>6.699999999999999E-2</v>
      </c>
      <c r="EU99" s="42">
        <f t="shared" si="119"/>
        <v>6.5999999999999989E-2</v>
      </c>
      <c r="EV99" s="42">
        <f t="shared" si="119"/>
        <v>6.5999999999999989E-2</v>
      </c>
      <c r="EY99" s="39" t="s">
        <v>2294</v>
      </c>
      <c r="EZ99" s="487">
        <f t="shared" si="120"/>
        <v>1</v>
      </c>
      <c r="FA99" s="487">
        <f t="shared" si="122"/>
        <v>1</v>
      </c>
      <c r="FB99" s="487">
        <f t="shared" si="122"/>
        <v>1</v>
      </c>
      <c r="FC99" s="487">
        <f t="shared" si="122"/>
        <v>1</v>
      </c>
      <c r="FD99" s="487">
        <f t="shared" si="122"/>
        <v>1</v>
      </c>
      <c r="FE99" s="487">
        <f t="shared" si="122"/>
        <v>1</v>
      </c>
      <c r="FF99" s="487">
        <f t="shared" si="122"/>
        <v>1</v>
      </c>
      <c r="FG99" s="487">
        <f t="shared" si="122"/>
        <v>1</v>
      </c>
      <c r="FH99" s="487">
        <f t="shared" si="122"/>
        <v>1</v>
      </c>
      <c r="FI99" s="487">
        <f t="shared" si="122"/>
        <v>1</v>
      </c>
      <c r="FJ99" s="487">
        <f t="shared" si="122"/>
        <v>1</v>
      </c>
      <c r="FK99" s="354" t="s">
        <v>375</v>
      </c>
      <c r="FL99" s="487">
        <f t="shared" si="122"/>
        <v>1</v>
      </c>
      <c r="FM99" s="487">
        <f t="shared" si="122"/>
        <v>1</v>
      </c>
      <c r="FN99" s="487">
        <f t="shared" si="122"/>
        <v>1</v>
      </c>
      <c r="FO99" s="487">
        <f t="shared" si="122"/>
        <v>1</v>
      </c>
      <c r="FP99" s="487">
        <f t="shared" si="122"/>
        <v>1</v>
      </c>
      <c r="FQ99" s="487">
        <f t="shared" si="122"/>
        <v>1</v>
      </c>
      <c r="FR99" s="487">
        <f t="shared" si="122"/>
        <v>1</v>
      </c>
      <c r="FS99" s="487">
        <f t="shared" ref="FS99:GF100" si="123">EI99/CR13</f>
        <v>1</v>
      </c>
      <c r="FT99" s="487">
        <f t="shared" si="123"/>
        <v>1</v>
      </c>
      <c r="FU99" s="487">
        <f t="shared" si="123"/>
        <v>1</v>
      </c>
      <c r="FV99" s="487">
        <f t="shared" si="123"/>
        <v>1</v>
      </c>
      <c r="FW99" s="487">
        <f t="shared" si="123"/>
        <v>1</v>
      </c>
      <c r="FX99" s="487">
        <f t="shared" si="123"/>
        <v>1</v>
      </c>
      <c r="FY99" s="487">
        <f t="shared" si="123"/>
        <v>1</v>
      </c>
      <c r="FZ99" s="487">
        <f t="shared" si="123"/>
        <v>1</v>
      </c>
      <c r="GA99" s="487">
        <f t="shared" si="123"/>
        <v>1</v>
      </c>
      <c r="GB99" s="487">
        <f t="shared" si="123"/>
        <v>1</v>
      </c>
      <c r="GC99" s="487">
        <f t="shared" si="123"/>
        <v>1</v>
      </c>
      <c r="GD99" s="487">
        <f t="shared" si="123"/>
        <v>1</v>
      </c>
      <c r="GE99" s="487">
        <f t="shared" si="123"/>
        <v>1</v>
      </c>
      <c r="GF99" s="487">
        <f t="shared" si="123"/>
        <v>1</v>
      </c>
    </row>
    <row r="100" spans="117:188" ht="24">
      <c r="DM100" s="39">
        <v>19</v>
      </c>
      <c r="DN100" s="39">
        <v>12</v>
      </c>
      <c r="DO100" s="39" t="str">
        <f t="shared" si="91"/>
        <v>処遇加算なし特定加算なしベア加算なしから新加算Ⅴ（８）</v>
      </c>
      <c r="DP100" s="42">
        <f t="shared" si="118"/>
        <v>0.30200000000000005</v>
      </c>
      <c r="DQ100" s="42">
        <f t="shared" si="118"/>
        <v>0.22800000000000001</v>
      </c>
      <c r="DR100" s="42">
        <f t="shared" si="118"/>
        <v>0.30200000000000005</v>
      </c>
      <c r="DS100" s="42">
        <f t="shared" si="118"/>
        <v>0.26700000000000002</v>
      </c>
      <c r="DT100" s="42">
        <f t="shared" si="118"/>
        <v>0.11699999999999999</v>
      </c>
      <c r="DU100" s="42">
        <f t="shared" si="118"/>
        <v>5.5999999999999994E-2</v>
      </c>
      <c r="DV100" s="42">
        <f t="shared" si="118"/>
        <v>0.10999999999999999</v>
      </c>
      <c r="DW100" s="42">
        <f t="shared" si="118"/>
        <v>0.10999999999999999</v>
      </c>
      <c r="DX100" s="42">
        <f t="shared" si="118"/>
        <v>8.7999999999999995E-2</v>
      </c>
      <c r="DY100" s="42">
        <f t="shared" si="118"/>
        <v>0.08</v>
      </c>
      <c r="DZ100" s="42">
        <f t="shared" si="118"/>
        <v>0.08</v>
      </c>
      <c r="EA100" s="42" t="e">
        <f t="shared" si="118"/>
        <v>#VALUE!</v>
      </c>
      <c r="EB100" s="42">
        <f t="shared" si="118"/>
        <v>7.2999999999999995E-2</v>
      </c>
      <c r="EC100" s="42">
        <f t="shared" si="118"/>
        <v>6.6000000000000003E-2</v>
      </c>
      <c r="ED100" s="42">
        <f t="shared" si="118"/>
        <v>6.3E-2</v>
      </c>
      <c r="EE100" s="42">
        <f t="shared" si="118"/>
        <v>7.2999999999999995E-2</v>
      </c>
      <c r="EF100" s="42">
        <f t="shared" si="119"/>
        <v>7.2999999999999995E-2</v>
      </c>
      <c r="EG100" s="42">
        <f t="shared" si="119"/>
        <v>0.10199999999999999</v>
      </c>
      <c r="EH100" s="42">
        <f t="shared" si="119"/>
        <v>0.10199999999999999</v>
      </c>
      <c r="EI100" s="42">
        <f t="shared" si="119"/>
        <v>0.16599999999999998</v>
      </c>
      <c r="EJ100" s="42">
        <f t="shared" si="119"/>
        <v>9.8000000000000004E-2</v>
      </c>
      <c r="EK100" s="42">
        <f t="shared" si="119"/>
        <v>0.14300000000000002</v>
      </c>
      <c r="EL100" s="42">
        <f t="shared" si="119"/>
        <v>0.10100000000000001</v>
      </c>
      <c r="EM100" s="42">
        <f t="shared" si="119"/>
        <v>9.8000000000000004E-2</v>
      </c>
      <c r="EN100" s="42">
        <f t="shared" si="119"/>
        <v>9.8000000000000004E-2</v>
      </c>
      <c r="EO100" s="42">
        <f t="shared" si="119"/>
        <v>0.13</v>
      </c>
      <c r="EP100" s="42">
        <f t="shared" si="119"/>
        <v>0.11</v>
      </c>
      <c r="EQ100" s="42">
        <f t="shared" si="119"/>
        <v>7.3000000000000009E-2</v>
      </c>
      <c r="ER100" s="42">
        <f t="shared" si="119"/>
        <v>8.1000000000000003E-2</v>
      </c>
      <c r="ES100" s="42">
        <f t="shared" si="119"/>
        <v>8.1000000000000003E-2</v>
      </c>
      <c r="ET100" s="42">
        <f t="shared" si="119"/>
        <v>7.5999999999999998E-2</v>
      </c>
      <c r="EU100" s="42">
        <f t="shared" si="119"/>
        <v>7.3999999999999996E-2</v>
      </c>
      <c r="EV100" s="42">
        <f t="shared" si="119"/>
        <v>7.2999999999999995E-2</v>
      </c>
      <c r="EY100" s="39" t="s">
        <v>2295</v>
      </c>
      <c r="EZ100" s="487">
        <f t="shared" si="120"/>
        <v>1</v>
      </c>
      <c r="FA100" s="487">
        <f t="shared" si="120"/>
        <v>1</v>
      </c>
      <c r="FB100" s="487">
        <f t="shared" si="120"/>
        <v>1</v>
      </c>
      <c r="FC100" s="487">
        <f t="shared" si="120"/>
        <v>1</v>
      </c>
      <c r="FD100" s="487">
        <f t="shared" si="120"/>
        <v>1</v>
      </c>
      <c r="FE100" s="487">
        <f t="shared" si="120"/>
        <v>1</v>
      </c>
      <c r="FF100" s="487">
        <f t="shared" si="120"/>
        <v>1</v>
      </c>
      <c r="FG100" s="487">
        <f t="shared" si="120"/>
        <v>1</v>
      </c>
      <c r="FH100" s="487">
        <f t="shared" si="120"/>
        <v>1</v>
      </c>
      <c r="FI100" s="487">
        <f t="shared" si="120"/>
        <v>1</v>
      </c>
      <c r="FJ100" s="487">
        <f t="shared" si="120"/>
        <v>1</v>
      </c>
      <c r="FK100" s="354" t="s">
        <v>375</v>
      </c>
      <c r="FL100" s="487">
        <f t="shared" si="120"/>
        <v>1</v>
      </c>
      <c r="FM100" s="487">
        <f t="shared" si="120"/>
        <v>1</v>
      </c>
      <c r="FN100" s="487">
        <f t="shared" si="120"/>
        <v>1</v>
      </c>
      <c r="FO100" s="487">
        <f t="shared" si="120"/>
        <v>1</v>
      </c>
      <c r="FP100" s="487">
        <f t="shared" ref="FP100:GE102" si="124">EF100/CO14</f>
        <v>1</v>
      </c>
      <c r="FQ100" s="487">
        <f t="shared" si="124"/>
        <v>1</v>
      </c>
      <c r="FR100" s="487">
        <f t="shared" si="124"/>
        <v>1</v>
      </c>
      <c r="FS100" s="487">
        <f t="shared" si="124"/>
        <v>1</v>
      </c>
      <c r="FT100" s="487">
        <f t="shared" si="124"/>
        <v>1</v>
      </c>
      <c r="FU100" s="487">
        <f t="shared" si="124"/>
        <v>1</v>
      </c>
      <c r="FV100" s="487">
        <f t="shared" si="124"/>
        <v>1</v>
      </c>
      <c r="FW100" s="487">
        <f t="shared" si="124"/>
        <v>1</v>
      </c>
      <c r="FX100" s="487">
        <f t="shared" si="124"/>
        <v>1</v>
      </c>
      <c r="FY100" s="487">
        <f t="shared" si="124"/>
        <v>1</v>
      </c>
      <c r="FZ100" s="487">
        <f t="shared" si="124"/>
        <v>1</v>
      </c>
      <c r="GA100" s="487">
        <f t="shared" si="124"/>
        <v>1</v>
      </c>
      <c r="GB100" s="487">
        <f t="shared" si="124"/>
        <v>1</v>
      </c>
      <c r="GC100" s="487">
        <f t="shared" si="124"/>
        <v>1</v>
      </c>
      <c r="GD100" s="487">
        <f t="shared" si="124"/>
        <v>1</v>
      </c>
      <c r="GE100" s="487">
        <f t="shared" si="124"/>
        <v>1</v>
      </c>
      <c r="GF100" s="487">
        <f t="shared" si="123"/>
        <v>1</v>
      </c>
    </row>
    <row r="101" spans="117:188" ht="24">
      <c r="DM101" s="39">
        <v>19</v>
      </c>
      <c r="DN101" s="39">
        <v>13</v>
      </c>
      <c r="DO101" s="39" t="str">
        <f t="shared" si="91"/>
        <v>処遇加算なし特定加算なしベア加算なしから新加算Ⅴ（９）</v>
      </c>
      <c r="DP101" s="42">
        <f t="shared" si="118"/>
        <v>0.23900000000000002</v>
      </c>
      <c r="DQ101" s="42">
        <f t="shared" si="118"/>
        <v>0.20899999999999999</v>
      </c>
      <c r="DR101" s="42">
        <f t="shared" si="118"/>
        <v>0.23900000000000002</v>
      </c>
      <c r="DS101" s="42">
        <f t="shared" si="118"/>
        <v>0.22500000000000001</v>
      </c>
      <c r="DT101" s="42" t="e">
        <f t="shared" si="118"/>
        <v>#VALUE!</v>
      </c>
      <c r="DU101" s="42">
        <f t="shared" si="118"/>
        <v>5.3999999999999992E-2</v>
      </c>
      <c r="DV101" s="42" t="e">
        <f t="shared" si="118"/>
        <v>#VALUE!</v>
      </c>
      <c r="DW101" s="42" t="e">
        <f t="shared" si="118"/>
        <v>#VALUE!</v>
      </c>
      <c r="DX101" s="42">
        <f t="shared" si="118"/>
        <v>9.7000000000000003E-2</v>
      </c>
      <c r="DY101" s="42">
        <f t="shared" si="118"/>
        <v>9.4E-2</v>
      </c>
      <c r="DZ101" s="42">
        <f t="shared" si="118"/>
        <v>9.4E-2</v>
      </c>
      <c r="EA101" s="42" t="e">
        <f t="shared" si="118"/>
        <v>#VALUE!</v>
      </c>
      <c r="EB101" s="42">
        <f t="shared" si="118"/>
        <v>6.2999999999999987E-2</v>
      </c>
      <c r="EC101" s="42">
        <f t="shared" si="118"/>
        <v>0.06</v>
      </c>
      <c r="ED101" s="42">
        <f t="shared" si="118"/>
        <v>5.8999999999999997E-2</v>
      </c>
      <c r="EE101" s="42" t="e">
        <f t="shared" si="118"/>
        <v>#VALUE!</v>
      </c>
      <c r="EF101" s="42">
        <f t="shared" si="119"/>
        <v>6.2999999999999987E-2</v>
      </c>
      <c r="EG101" s="42">
        <f t="shared" si="119"/>
        <v>9.2999999999999999E-2</v>
      </c>
      <c r="EH101" s="42">
        <f t="shared" si="119"/>
        <v>9.2999999999999999E-2</v>
      </c>
      <c r="EI101" s="42">
        <f t="shared" si="119"/>
        <v>0.11899999999999999</v>
      </c>
      <c r="EJ101" s="42">
        <f t="shared" si="119"/>
        <v>0.08</v>
      </c>
      <c r="EK101" s="42">
        <f t="shared" si="119"/>
        <v>9.8000000000000004E-2</v>
      </c>
      <c r="EL101" s="42">
        <f t="shared" si="119"/>
        <v>8.1000000000000003E-2</v>
      </c>
      <c r="EM101" s="42" t="e">
        <f t="shared" si="119"/>
        <v>#VALUE!</v>
      </c>
      <c r="EN101" s="42" t="e">
        <f t="shared" si="119"/>
        <v>#VALUE!</v>
      </c>
      <c r="EO101" s="42">
        <f t="shared" si="119"/>
        <v>0.14799999999999999</v>
      </c>
      <c r="EP101" s="42">
        <f t="shared" si="119"/>
        <v>0.14000000000000001</v>
      </c>
      <c r="EQ101" s="42" t="e">
        <f t="shared" si="119"/>
        <v>#VALUE!</v>
      </c>
      <c r="ER101" s="42" t="e">
        <f t="shared" si="119"/>
        <v>#VALUE!</v>
      </c>
      <c r="ES101" s="42" t="e">
        <f t="shared" si="119"/>
        <v>#VALUE!</v>
      </c>
      <c r="ET101" s="42" t="e">
        <f t="shared" si="119"/>
        <v>#VALUE!</v>
      </c>
      <c r="EU101" s="42" t="e">
        <f t="shared" si="119"/>
        <v>#VALUE!</v>
      </c>
      <c r="EV101" s="42" t="e">
        <f t="shared" si="119"/>
        <v>#VALUE!</v>
      </c>
      <c r="EY101" s="39" t="s">
        <v>2296</v>
      </c>
      <c r="EZ101" s="487">
        <f t="shared" si="120"/>
        <v>1</v>
      </c>
      <c r="FA101" s="487">
        <f t="shared" si="120"/>
        <v>1</v>
      </c>
      <c r="FB101" s="487">
        <f t="shared" si="120"/>
        <v>1</v>
      </c>
      <c r="FC101" s="487">
        <f t="shared" si="120"/>
        <v>1</v>
      </c>
      <c r="FD101" s="354" t="s">
        <v>375</v>
      </c>
      <c r="FE101" s="487">
        <f t="shared" si="120"/>
        <v>1</v>
      </c>
      <c r="FF101" s="354" t="s">
        <v>375</v>
      </c>
      <c r="FG101" s="487" t="e">
        <f t="shared" si="120"/>
        <v>#VALUE!</v>
      </c>
      <c r="FH101" s="487">
        <f t="shared" si="120"/>
        <v>1</v>
      </c>
      <c r="FI101" s="487">
        <f t="shared" si="120"/>
        <v>1</v>
      </c>
      <c r="FJ101" s="487">
        <f t="shared" si="120"/>
        <v>1</v>
      </c>
      <c r="FK101" s="354" t="s">
        <v>375</v>
      </c>
      <c r="FL101" s="487">
        <f t="shared" si="120"/>
        <v>1</v>
      </c>
      <c r="FM101" s="487">
        <f t="shared" si="120"/>
        <v>1</v>
      </c>
      <c r="FN101" s="487">
        <f t="shared" si="120"/>
        <v>1</v>
      </c>
      <c r="FO101" s="354" t="s">
        <v>375</v>
      </c>
      <c r="FP101" s="487">
        <f t="shared" si="124"/>
        <v>1</v>
      </c>
      <c r="FQ101" s="487">
        <f t="shared" si="124"/>
        <v>1</v>
      </c>
      <c r="FR101" s="487">
        <f t="shared" si="124"/>
        <v>1</v>
      </c>
      <c r="FS101" s="487">
        <f t="shared" si="124"/>
        <v>1</v>
      </c>
      <c r="FT101" s="487">
        <f t="shared" si="124"/>
        <v>1</v>
      </c>
      <c r="FU101" s="487">
        <f t="shared" si="124"/>
        <v>1</v>
      </c>
      <c r="FV101" s="487">
        <f t="shared" si="124"/>
        <v>1</v>
      </c>
      <c r="FW101" s="354" t="s">
        <v>375</v>
      </c>
      <c r="FX101" s="354" t="s">
        <v>375</v>
      </c>
      <c r="FY101" s="487">
        <f t="shared" si="124"/>
        <v>1</v>
      </c>
      <c r="FZ101" s="487">
        <f t="shared" si="124"/>
        <v>1</v>
      </c>
      <c r="GA101" s="354" t="s">
        <v>375</v>
      </c>
      <c r="GB101" s="354" t="s">
        <v>375</v>
      </c>
      <c r="GC101" s="354" t="s">
        <v>375</v>
      </c>
      <c r="GD101" s="354" t="s">
        <v>375</v>
      </c>
      <c r="GE101" s="354" t="s">
        <v>375</v>
      </c>
      <c r="GF101" s="354" t="s">
        <v>375</v>
      </c>
    </row>
    <row r="102" spans="117:188" ht="24">
      <c r="DM102" s="39">
        <v>19</v>
      </c>
      <c r="DN102" s="39">
        <v>14</v>
      </c>
      <c r="DO102" s="39" t="str">
        <f t="shared" si="91"/>
        <v>処遇加算なし特定加算なしベア加算なしから新加算Ⅴ（10）</v>
      </c>
      <c r="DP102" s="42">
        <f t="shared" si="118"/>
        <v>0.20899999999999999</v>
      </c>
      <c r="DQ102" s="42">
        <f t="shared" si="118"/>
        <v>0.17900000000000002</v>
      </c>
      <c r="DR102" s="42">
        <f t="shared" si="118"/>
        <v>0.20899999999999999</v>
      </c>
      <c r="DS102" s="42">
        <f t="shared" si="118"/>
        <v>0.19500000000000001</v>
      </c>
      <c r="DT102" s="42">
        <f t="shared" si="118"/>
        <v>0.125</v>
      </c>
      <c r="DU102" s="42">
        <f t="shared" si="118"/>
        <v>4.3999999999999997E-2</v>
      </c>
      <c r="DV102" s="42">
        <f t="shared" si="118"/>
        <v>8.0000000000000016E-2</v>
      </c>
      <c r="DW102" s="42">
        <f t="shared" si="118"/>
        <v>8.0000000000000016E-2</v>
      </c>
      <c r="DX102" s="42">
        <f t="shared" si="118"/>
        <v>7.1000000000000008E-2</v>
      </c>
      <c r="DY102" s="42">
        <f t="shared" si="118"/>
        <v>0.08</v>
      </c>
      <c r="DZ102" s="42">
        <f t="shared" si="118"/>
        <v>0.08</v>
      </c>
      <c r="EA102" s="42" t="e">
        <f t="shared" si="118"/>
        <v>#VALUE!</v>
      </c>
      <c r="EB102" s="42">
        <f t="shared" si="118"/>
        <v>5.1999999999999998E-2</v>
      </c>
      <c r="EC102" s="42">
        <f t="shared" si="118"/>
        <v>4.9000000000000002E-2</v>
      </c>
      <c r="ED102" s="42">
        <f t="shared" si="118"/>
        <v>4.8000000000000001E-2</v>
      </c>
      <c r="EE102" s="42">
        <f t="shared" si="118"/>
        <v>5.1999999999999998E-2</v>
      </c>
      <c r="EF102" s="42">
        <f t="shared" si="119"/>
        <v>5.1999999999999998E-2</v>
      </c>
      <c r="EG102" s="42">
        <f t="shared" si="119"/>
        <v>7.0000000000000007E-2</v>
      </c>
      <c r="EH102" s="42">
        <f t="shared" si="119"/>
        <v>7.0000000000000007E-2</v>
      </c>
      <c r="EI102" s="42">
        <f t="shared" si="119"/>
        <v>9.6000000000000002E-2</v>
      </c>
      <c r="EJ102" s="42">
        <f t="shared" si="119"/>
        <v>6.3E-2</v>
      </c>
      <c r="EK102" s="42">
        <f t="shared" si="119"/>
        <v>8.1000000000000003E-2</v>
      </c>
      <c r="EL102" s="42">
        <f t="shared" si="119"/>
        <v>6.4000000000000001E-2</v>
      </c>
      <c r="EM102" s="42">
        <f t="shared" si="119"/>
        <v>6.0999999999999999E-2</v>
      </c>
      <c r="EN102" s="42">
        <f t="shared" si="119"/>
        <v>6.0999999999999999E-2</v>
      </c>
      <c r="EO102" s="42">
        <f t="shared" si="119"/>
        <v>0.11399999999999999</v>
      </c>
      <c r="EP102" s="42">
        <f t="shared" si="119"/>
        <v>0.106</v>
      </c>
      <c r="EQ102" s="42">
        <f t="shared" si="119"/>
        <v>5.4000000000000006E-2</v>
      </c>
      <c r="ER102" s="42">
        <f t="shared" si="119"/>
        <v>6.7000000000000004E-2</v>
      </c>
      <c r="ES102" s="42">
        <f t="shared" si="119"/>
        <v>6.7000000000000004E-2</v>
      </c>
      <c r="ET102" s="42">
        <f t="shared" si="119"/>
        <v>5.3999999999999999E-2</v>
      </c>
      <c r="EU102" s="42">
        <f t="shared" si="119"/>
        <v>5.2999999999999999E-2</v>
      </c>
      <c r="EV102" s="42">
        <f t="shared" si="119"/>
        <v>5.2999999999999999E-2</v>
      </c>
      <c r="EY102" s="39" t="s">
        <v>2297</v>
      </c>
      <c r="EZ102" s="487">
        <f t="shared" si="120"/>
        <v>1</v>
      </c>
      <c r="FA102" s="487">
        <f t="shared" si="120"/>
        <v>1</v>
      </c>
      <c r="FB102" s="487">
        <f t="shared" si="120"/>
        <v>1</v>
      </c>
      <c r="FC102" s="487">
        <f t="shared" si="120"/>
        <v>1</v>
      </c>
      <c r="FD102" s="487">
        <f t="shared" si="120"/>
        <v>1</v>
      </c>
      <c r="FE102" s="487">
        <f t="shared" si="120"/>
        <v>1</v>
      </c>
      <c r="FF102" s="487">
        <f t="shared" si="120"/>
        <v>1</v>
      </c>
      <c r="FG102" s="487">
        <f t="shared" si="120"/>
        <v>1</v>
      </c>
      <c r="FH102" s="487">
        <f t="shared" si="120"/>
        <v>1</v>
      </c>
      <c r="FI102" s="487">
        <f t="shared" si="120"/>
        <v>1</v>
      </c>
      <c r="FJ102" s="487">
        <f t="shared" si="120"/>
        <v>1</v>
      </c>
      <c r="FK102" s="354" t="s">
        <v>375</v>
      </c>
      <c r="FL102" s="487">
        <f t="shared" si="120"/>
        <v>1</v>
      </c>
      <c r="FM102" s="487">
        <f t="shared" si="120"/>
        <v>1</v>
      </c>
      <c r="FN102" s="487">
        <f t="shared" si="120"/>
        <v>1</v>
      </c>
      <c r="FO102" s="487">
        <f t="shared" si="120"/>
        <v>1</v>
      </c>
      <c r="FP102" s="487">
        <f t="shared" si="124"/>
        <v>1</v>
      </c>
      <c r="FQ102" s="487">
        <f t="shared" si="124"/>
        <v>1</v>
      </c>
      <c r="FR102" s="487">
        <f t="shared" si="124"/>
        <v>1</v>
      </c>
      <c r="FS102" s="487">
        <f t="shared" si="124"/>
        <v>1</v>
      </c>
      <c r="FT102" s="487">
        <f t="shared" si="124"/>
        <v>1</v>
      </c>
      <c r="FU102" s="487">
        <f t="shared" si="124"/>
        <v>1</v>
      </c>
      <c r="FV102" s="487">
        <f t="shared" si="124"/>
        <v>1</v>
      </c>
      <c r="FW102" s="487">
        <f t="shared" si="124"/>
        <v>1</v>
      </c>
      <c r="FX102" s="487">
        <f t="shared" si="124"/>
        <v>1</v>
      </c>
      <c r="FY102" s="487">
        <f t="shared" si="124"/>
        <v>1</v>
      </c>
      <c r="FZ102" s="487">
        <f t="shared" si="124"/>
        <v>1</v>
      </c>
      <c r="GA102" s="487">
        <f t="shared" si="124"/>
        <v>1</v>
      </c>
      <c r="GB102" s="487">
        <f t="shared" si="124"/>
        <v>1</v>
      </c>
      <c r="GC102" s="487">
        <f t="shared" si="124"/>
        <v>1</v>
      </c>
      <c r="GD102" s="487">
        <f t="shared" si="124"/>
        <v>1</v>
      </c>
      <c r="GE102" s="487">
        <f t="shared" si="124"/>
        <v>1</v>
      </c>
      <c r="GF102" s="487">
        <f t="shared" ref="FA102:GF106" si="125">EV102/DE16</f>
        <v>1</v>
      </c>
    </row>
    <row r="103" spans="117:188" ht="24">
      <c r="DM103" s="39">
        <v>19</v>
      </c>
      <c r="DN103" s="39">
        <v>15</v>
      </c>
      <c r="DO103" s="39" t="str">
        <f t="shared" si="91"/>
        <v>処遇加算なし特定加算なしベア加算なしから新加算Ⅴ（11）</v>
      </c>
      <c r="DP103" s="42">
        <f t="shared" si="118"/>
        <v>0.22800000000000001</v>
      </c>
      <c r="DQ103" s="42">
        <f t="shared" si="118"/>
        <v>0.17399999999999999</v>
      </c>
      <c r="DR103" s="42">
        <f t="shared" si="118"/>
        <v>0.22800000000000001</v>
      </c>
      <c r="DS103" s="42">
        <f t="shared" si="118"/>
        <v>0.20299999999999999</v>
      </c>
      <c r="DT103" s="42">
        <f t="shared" si="118"/>
        <v>9.2999999999999999E-2</v>
      </c>
      <c r="DU103" s="42">
        <f t="shared" si="118"/>
        <v>4.3999999999999997E-2</v>
      </c>
      <c r="DV103" s="42">
        <f t="shared" si="118"/>
        <v>8.6999999999999994E-2</v>
      </c>
      <c r="DW103" s="42">
        <f t="shared" si="118"/>
        <v>8.6999999999999994E-2</v>
      </c>
      <c r="DX103" s="42">
        <f t="shared" si="118"/>
        <v>7.1000000000000008E-2</v>
      </c>
      <c r="DY103" s="42">
        <f t="shared" si="118"/>
        <v>6.2E-2</v>
      </c>
      <c r="DZ103" s="42">
        <f t="shared" si="118"/>
        <v>6.2E-2</v>
      </c>
      <c r="EA103" s="42" t="e">
        <f t="shared" si="118"/>
        <v>#VALUE!</v>
      </c>
      <c r="EB103" s="42">
        <f t="shared" si="118"/>
        <v>5.6000000000000001E-2</v>
      </c>
      <c r="EC103" s="42">
        <f t="shared" si="118"/>
        <v>0.05</v>
      </c>
      <c r="ED103" s="42">
        <f t="shared" si="118"/>
        <v>4.9000000000000002E-2</v>
      </c>
      <c r="EE103" s="42">
        <f t="shared" si="118"/>
        <v>5.6000000000000001E-2</v>
      </c>
      <c r="EF103" s="42">
        <f t="shared" si="119"/>
        <v>5.6000000000000001E-2</v>
      </c>
      <c r="EG103" s="42">
        <f t="shared" si="119"/>
        <v>7.9000000000000001E-2</v>
      </c>
      <c r="EH103" s="42">
        <f t="shared" si="119"/>
        <v>7.9000000000000001E-2</v>
      </c>
      <c r="EI103" s="42">
        <f t="shared" si="119"/>
        <v>0.126</v>
      </c>
      <c r="EJ103" s="42">
        <f t="shared" si="119"/>
        <v>7.5999999999999998E-2</v>
      </c>
      <c r="EK103" s="42">
        <f t="shared" si="119"/>
        <v>0.109</v>
      </c>
      <c r="EL103" s="42">
        <f t="shared" si="119"/>
        <v>7.8E-2</v>
      </c>
      <c r="EM103" s="42">
        <f t="shared" si="119"/>
        <v>7.5999999999999998E-2</v>
      </c>
      <c r="EN103" s="42">
        <f t="shared" si="119"/>
        <v>7.5999999999999998E-2</v>
      </c>
      <c r="EO103" s="42">
        <f t="shared" si="119"/>
        <v>0.10299999999999999</v>
      </c>
      <c r="EP103" s="42">
        <f t="shared" si="119"/>
        <v>8.8999999999999996E-2</v>
      </c>
      <c r="EQ103" s="42">
        <f t="shared" si="119"/>
        <v>5.6000000000000008E-2</v>
      </c>
      <c r="ER103" s="42">
        <f t="shared" si="119"/>
        <v>6.3E-2</v>
      </c>
      <c r="ES103" s="42">
        <f t="shared" si="119"/>
        <v>6.3E-2</v>
      </c>
      <c r="ET103" s="42">
        <f t="shared" si="119"/>
        <v>5.8000000000000003E-2</v>
      </c>
      <c r="EU103" s="42">
        <f t="shared" si="119"/>
        <v>5.6000000000000001E-2</v>
      </c>
      <c r="EV103" s="42">
        <f t="shared" si="119"/>
        <v>5.6000000000000001E-2</v>
      </c>
      <c r="EY103" s="39" t="s">
        <v>2298</v>
      </c>
      <c r="EZ103" s="487">
        <f t="shared" si="120"/>
        <v>1</v>
      </c>
      <c r="FA103" s="487">
        <f t="shared" si="125"/>
        <v>1</v>
      </c>
      <c r="FB103" s="487">
        <f t="shared" si="125"/>
        <v>1</v>
      </c>
      <c r="FC103" s="487">
        <f t="shared" si="125"/>
        <v>1</v>
      </c>
      <c r="FD103" s="487">
        <f t="shared" si="125"/>
        <v>1</v>
      </c>
      <c r="FE103" s="487">
        <f t="shared" si="125"/>
        <v>1</v>
      </c>
      <c r="FF103" s="487">
        <f t="shared" si="125"/>
        <v>1</v>
      </c>
      <c r="FG103" s="487">
        <f t="shared" si="125"/>
        <v>1</v>
      </c>
      <c r="FH103" s="487">
        <f t="shared" si="125"/>
        <v>1</v>
      </c>
      <c r="FI103" s="487">
        <f t="shared" si="125"/>
        <v>1</v>
      </c>
      <c r="FJ103" s="487">
        <f t="shared" si="125"/>
        <v>1</v>
      </c>
      <c r="FK103" s="354" t="s">
        <v>375</v>
      </c>
      <c r="FL103" s="487">
        <f t="shared" si="125"/>
        <v>1</v>
      </c>
      <c r="FM103" s="487">
        <f t="shared" si="125"/>
        <v>1</v>
      </c>
      <c r="FN103" s="487">
        <f t="shared" si="125"/>
        <v>1</v>
      </c>
      <c r="FO103" s="487">
        <f t="shared" si="125"/>
        <v>1</v>
      </c>
      <c r="FP103" s="487">
        <f t="shared" si="125"/>
        <v>1</v>
      </c>
      <c r="FQ103" s="487">
        <f t="shared" si="125"/>
        <v>1</v>
      </c>
      <c r="FR103" s="487">
        <f t="shared" si="125"/>
        <v>1</v>
      </c>
      <c r="FS103" s="487">
        <f t="shared" si="125"/>
        <v>1</v>
      </c>
      <c r="FT103" s="487">
        <f t="shared" si="125"/>
        <v>1</v>
      </c>
      <c r="FU103" s="487">
        <f t="shared" si="125"/>
        <v>1</v>
      </c>
      <c r="FV103" s="487">
        <f t="shared" si="125"/>
        <v>1</v>
      </c>
      <c r="FW103" s="487">
        <f t="shared" si="125"/>
        <v>1</v>
      </c>
      <c r="FX103" s="487">
        <f t="shared" si="125"/>
        <v>1</v>
      </c>
      <c r="FY103" s="487">
        <f t="shared" si="125"/>
        <v>1</v>
      </c>
      <c r="FZ103" s="487">
        <f t="shared" si="125"/>
        <v>1</v>
      </c>
      <c r="GA103" s="487">
        <f t="shared" si="125"/>
        <v>1</v>
      </c>
      <c r="GB103" s="487">
        <f t="shared" si="125"/>
        <v>1</v>
      </c>
      <c r="GC103" s="487">
        <f t="shared" si="125"/>
        <v>1</v>
      </c>
      <c r="GD103" s="487">
        <f t="shared" si="125"/>
        <v>1</v>
      </c>
      <c r="GE103" s="487">
        <f t="shared" si="125"/>
        <v>1</v>
      </c>
      <c r="GF103" s="487">
        <f t="shared" si="125"/>
        <v>1</v>
      </c>
    </row>
    <row r="104" spans="117:188" ht="24">
      <c r="DM104" s="39">
        <v>19</v>
      </c>
      <c r="DN104" s="39">
        <v>16</v>
      </c>
      <c r="DO104" s="39" t="str">
        <f t="shared" si="91"/>
        <v>処遇加算なし特定加算なしベア加算なしから新加算Ⅴ（12）</v>
      </c>
      <c r="DP104" s="42">
        <f t="shared" si="118"/>
        <v>0.19400000000000001</v>
      </c>
      <c r="DQ104" s="42">
        <f t="shared" si="118"/>
        <v>0.16400000000000001</v>
      </c>
      <c r="DR104" s="42">
        <f t="shared" si="118"/>
        <v>0.19400000000000001</v>
      </c>
      <c r="DS104" s="42">
        <f t="shared" si="118"/>
        <v>0.18</v>
      </c>
      <c r="DT104" s="42" t="e">
        <f t="shared" si="118"/>
        <v>#VALUE!</v>
      </c>
      <c r="DU104" s="42">
        <f t="shared" si="118"/>
        <v>4.2999999999999997E-2</v>
      </c>
      <c r="DV104" s="42" t="e">
        <f t="shared" si="118"/>
        <v>#VALUE!</v>
      </c>
      <c r="DW104" s="42" t="e">
        <f t="shared" si="118"/>
        <v>#VALUE!</v>
      </c>
      <c r="DX104" s="42">
        <f t="shared" si="118"/>
        <v>6.9000000000000006E-2</v>
      </c>
      <c r="DY104" s="42">
        <f t="shared" si="118"/>
        <v>7.5999999999999998E-2</v>
      </c>
      <c r="DZ104" s="42">
        <f t="shared" si="118"/>
        <v>7.5999999999999998E-2</v>
      </c>
      <c r="EA104" s="42" t="e">
        <f t="shared" si="118"/>
        <v>#VALUE!</v>
      </c>
      <c r="EB104" s="42">
        <f t="shared" si="118"/>
        <v>4.9999999999999996E-2</v>
      </c>
      <c r="EC104" s="42">
        <f t="shared" si="118"/>
        <v>4.7E-2</v>
      </c>
      <c r="ED104" s="42">
        <f t="shared" si="118"/>
        <v>4.5999999999999999E-2</v>
      </c>
      <c r="EE104" s="42" t="e">
        <f t="shared" ref="EE104:EU106" si="126">CN18-BC$21</f>
        <v>#VALUE!</v>
      </c>
      <c r="EF104" s="42">
        <f t="shared" si="126"/>
        <v>4.9999999999999996E-2</v>
      </c>
      <c r="EG104" s="42">
        <f t="shared" si="126"/>
        <v>6.7000000000000004E-2</v>
      </c>
      <c r="EH104" s="42">
        <f t="shared" si="126"/>
        <v>6.7000000000000004E-2</v>
      </c>
      <c r="EI104" s="42">
        <f t="shared" si="126"/>
        <v>9.2999999999999999E-2</v>
      </c>
      <c r="EJ104" s="42">
        <f t="shared" si="126"/>
        <v>6.0000000000000005E-2</v>
      </c>
      <c r="EK104" s="42">
        <f t="shared" si="126"/>
        <v>7.8E-2</v>
      </c>
      <c r="EL104" s="42">
        <f t="shared" si="126"/>
        <v>6.1000000000000006E-2</v>
      </c>
      <c r="EM104" s="42" t="e">
        <f t="shared" si="126"/>
        <v>#VALUE!</v>
      </c>
      <c r="EN104" s="42" t="e">
        <f t="shared" si="126"/>
        <v>#VALUE!</v>
      </c>
      <c r="EO104" s="42">
        <f t="shared" si="126"/>
        <v>0.11</v>
      </c>
      <c r="EP104" s="42">
        <f t="shared" si="126"/>
        <v>0.10200000000000001</v>
      </c>
      <c r="EQ104" s="42" t="e">
        <f t="shared" si="126"/>
        <v>#VALUE!</v>
      </c>
      <c r="ER104" s="42" t="e">
        <f t="shared" si="126"/>
        <v>#VALUE!</v>
      </c>
      <c r="ES104" s="42" t="e">
        <f t="shared" si="126"/>
        <v>#VALUE!</v>
      </c>
      <c r="ET104" s="42" t="e">
        <f t="shared" si="126"/>
        <v>#VALUE!</v>
      </c>
      <c r="EU104" s="42" t="e">
        <f t="shared" si="126"/>
        <v>#VALUE!</v>
      </c>
      <c r="EV104" s="42" t="e">
        <f t="shared" si="119"/>
        <v>#VALUE!</v>
      </c>
      <c r="EY104" s="39" t="s">
        <v>2299</v>
      </c>
      <c r="EZ104" s="487">
        <f t="shared" si="120"/>
        <v>1</v>
      </c>
      <c r="FA104" s="487">
        <f t="shared" si="125"/>
        <v>1</v>
      </c>
      <c r="FB104" s="487">
        <f t="shared" si="125"/>
        <v>1</v>
      </c>
      <c r="FC104" s="487">
        <f t="shared" si="125"/>
        <v>1</v>
      </c>
      <c r="FD104" s="354" t="s">
        <v>375</v>
      </c>
      <c r="FE104" s="487">
        <f t="shared" si="125"/>
        <v>1</v>
      </c>
      <c r="FF104" s="354" t="s">
        <v>375</v>
      </c>
      <c r="FG104" s="487" t="e">
        <f t="shared" si="125"/>
        <v>#VALUE!</v>
      </c>
      <c r="FH104" s="487">
        <f t="shared" si="125"/>
        <v>1</v>
      </c>
      <c r="FI104" s="487">
        <f t="shared" si="125"/>
        <v>1</v>
      </c>
      <c r="FJ104" s="487">
        <f t="shared" si="125"/>
        <v>1</v>
      </c>
      <c r="FK104" s="354" t="s">
        <v>375</v>
      </c>
      <c r="FL104" s="487">
        <f t="shared" si="125"/>
        <v>1</v>
      </c>
      <c r="FM104" s="487">
        <f t="shared" si="125"/>
        <v>1</v>
      </c>
      <c r="FN104" s="487">
        <f t="shared" si="125"/>
        <v>1</v>
      </c>
      <c r="FO104" s="354" t="s">
        <v>375</v>
      </c>
      <c r="FP104" s="487">
        <f t="shared" si="125"/>
        <v>1</v>
      </c>
      <c r="FQ104" s="487">
        <f t="shared" si="125"/>
        <v>1</v>
      </c>
      <c r="FR104" s="487">
        <f t="shared" si="125"/>
        <v>1</v>
      </c>
      <c r="FS104" s="487">
        <f t="shared" si="125"/>
        <v>1</v>
      </c>
      <c r="FT104" s="487">
        <f t="shared" si="125"/>
        <v>1</v>
      </c>
      <c r="FU104" s="487">
        <f t="shared" si="125"/>
        <v>1</v>
      </c>
      <c r="FV104" s="487">
        <f t="shared" si="125"/>
        <v>1</v>
      </c>
      <c r="FW104" s="354" t="s">
        <v>375</v>
      </c>
      <c r="FX104" s="354" t="s">
        <v>375</v>
      </c>
      <c r="FY104" s="487">
        <f t="shared" si="125"/>
        <v>1</v>
      </c>
      <c r="FZ104" s="487">
        <f t="shared" si="125"/>
        <v>1</v>
      </c>
      <c r="GA104" s="354" t="s">
        <v>375</v>
      </c>
      <c r="GB104" s="354" t="s">
        <v>375</v>
      </c>
      <c r="GC104" s="354" t="s">
        <v>375</v>
      </c>
      <c r="GD104" s="354" t="s">
        <v>375</v>
      </c>
      <c r="GE104" s="354" t="s">
        <v>375</v>
      </c>
      <c r="GF104" s="354" t="s">
        <v>375</v>
      </c>
    </row>
    <row r="105" spans="117:188" ht="24">
      <c r="DM105" s="39">
        <v>19</v>
      </c>
      <c r="DN105" s="39">
        <v>17</v>
      </c>
      <c r="DO105" s="39" t="str">
        <f t="shared" si="91"/>
        <v>処遇加算なし特定加算なしベア加算なしから新加算Ⅴ（13）</v>
      </c>
      <c r="DP105" s="42">
        <f t="shared" ref="DP105:ED106" si="127">BY19-AN$21</f>
        <v>0.184</v>
      </c>
      <c r="DQ105" s="42">
        <f t="shared" si="127"/>
        <v>0.154</v>
      </c>
      <c r="DR105" s="42">
        <f t="shared" si="127"/>
        <v>0.184</v>
      </c>
      <c r="DS105" s="42">
        <f t="shared" si="127"/>
        <v>0.17</v>
      </c>
      <c r="DT105" s="42">
        <f t="shared" si="127"/>
        <v>0.10899999999999999</v>
      </c>
      <c r="DU105" s="42">
        <f t="shared" si="127"/>
        <v>4.0999999999999995E-2</v>
      </c>
      <c r="DV105" s="42">
        <f t="shared" si="127"/>
        <v>8.6999999999999994E-2</v>
      </c>
      <c r="DW105" s="42">
        <f t="shared" si="127"/>
        <v>8.6999999999999994E-2</v>
      </c>
      <c r="DX105" s="42">
        <f t="shared" si="127"/>
        <v>7.8E-2</v>
      </c>
      <c r="DY105" s="42">
        <f t="shared" si="127"/>
        <v>5.7999999999999996E-2</v>
      </c>
      <c r="DZ105" s="42">
        <f t="shared" si="127"/>
        <v>5.7999999999999996E-2</v>
      </c>
      <c r="EA105" s="42" t="e">
        <f t="shared" si="127"/>
        <v>#VALUE!</v>
      </c>
      <c r="EB105" s="42">
        <f t="shared" si="127"/>
        <v>4.8000000000000001E-2</v>
      </c>
      <c r="EC105" s="42">
        <f t="shared" si="127"/>
        <v>4.4999999999999998E-2</v>
      </c>
      <c r="ED105" s="42">
        <f t="shared" si="127"/>
        <v>4.3999999999999997E-2</v>
      </c>
      <c r="EE105" s="42">
        <f t="shared" si="126"/>
        <v>4.8000000000000001E-2</v>
      </c>
      <c r="EF105" s="42">
        <f t="shared" si="126"/>
        <v>4.8000000000000001E-2</v>
      </c>
      <c r="EG105" s="42">
        <f t="shared" si="126"/>
        <v>7.6999999999999999E-2</v>
      </c>
      <c r="EH105" s="42">
        <f t="shared" si="126"/>
        <v>7.6999999999999999E-2</v>
      </c>
      <c r="EI105" s="42">
        <f t="shared" si="126"/>
        <v>0.10299999999999999</v>
      </c>
      <c r="EJ105" s="42">
        <f t="shared" si="126"/>
        <v>7.0000000000000007E-2</v>
      </c>
      <c r="EK105" s="42">
        <f t="shared" si="126"/>
        <v>8.7999999999999995E-2</v>
      </c>
      <c r="EL105" s="42">
        <f t="shared" si="126"/>
        <v>7.1000000000000008E-2</v>
      </c>
      <c r="EM105" s="42">
        <f t="shared" si="126"/>
        <v>7.0000000000000007E-2</v>
      </c>
      <c r="EN105" s="42">
        <f t="shared" si="126"/>
        <v>7.0000000000000007E-2</v>
      </c>
      <c r="EO105" s="42">
        <f t="shared" si="126"/>
        <v>0.109</v>
      </c>
      <c r="EP105" s="42">
        <f t="shared" si="126"/>
        <v>0.10100000000000001</v>
      </c>
      <c r="EQ105" s="42">
        <f t="shared" si="126"/>
        <v>4.8000000000000001E-2</v>
      </c>
      <c r="ER105" s="42">
        <f t="shared" si="126"/>
        <v>5.8999999999999997E-2</v>
      </c>
      <c r="ES105" s="42">
        <f t="shared" si="126"/>
        <v>5.8999999999999997E-2</v>
      </c>
      <c r="ET105" s="42">
        <f t="shared" si="126"/>
        <v>4.9000000000000002E-2</v>
      </c>
      <c r="EU105" s="42">
        <f t="shared" si="126"/>
        <v>4.8000000000000001E-2</v>
      </c>
      <c r="EV105" s="42">
        <f t="shared" ref="EV105:EV106" si="128">DE19-BT$21</f>
        <v>4.8000000000000001E-2</v>
      </c>
      <c r="EY105" s="39" t="s">
        <v>2300</v>
      </c>
      <c r="EZ105" s="487">
        <f t="shared" si="120"/>
        <v>1</v>
      </c>
      <c r="FA105" s="487">
        <f t="shared" si="125"/>
        <v>1</v>
      </c>
      <c r="FB105" s="487">
        <f t="shared" si="125"/>
        <v>1</v>
      </c>
      <c r="FC105" s="487">
        <f t="shared" si="125"/>
        <v>1</v>
      </c>
      <c r="FD105" s="487">
        <f t="shared" si="125"/>
        <v>1</v>
      </c>
      <c r="FE105" s="487">
        <f t="shared" si="125"/>
        <v>1</v>
      </c>
      <c r="FF105" s="487">
        <f t="shared" si="125"/>
        <v>1</v>
      </c>
      <c r="FG105" s="487">
        <f t="shared" si="125"/>
        <v>1</v>
      </c>
      <c r="FH105" s="487">
        <f t="shared" si="125"/>
        <v>1</v>
      </c>
      <c r="FI105" s="487">
        <f t="shared" si="125"/>
        <v>1</v>
      </c>
      <c r="FJ105" s="487">
        <f t="shared" si="125"/>
        <v>1</v>
      </c>
      <c r="FK105" s="354" t="s">
        <v>375</v>
      </c>
      <c r="FL105" s="487">
        <f t="shared" si="125"/>
        <v>1</v>
      </c>
      <c r="FM105" s="487">
        <f t="shared" si="125"/>
        <v>1</v>
      </c>
      <c r="FN105" s="487">
        <f t="shared" si="125"/>
        <v>1</v>
      </c>
      <c r="FO105" s="487">
        <f t="shared" si="125"/>
        <v>1</v>
      </c>
      <c r="FP105" s="487">
        <f t="shared" si="125"/>
        <v>1</v>
      </c>
      <c r="FQ105" s="487">
        <f t="shared" si="125"/>
        <v>1</v>
      </c>
      <c r="FR105" s="487">
        <f t="shared" si="125"/>
        <v>1</v>
      </c>
      <c r="FS105" s="487">
        <f t="shared" si="125"/>
        <v>1</v>
      </c>
      <c r="FT105" s="487">
        <f t="shared" si="125"/>
        <v>1</v>
      </c>
      <c r="FU105" s="487">
        <f t="shared" si="125"/>
        <v>1</v>
      </c>
      <c r="FV105" s="487">
        <f t="shared" si="125"/>
        <v>1</v>
      </c>
      <c r="FW105" s="487">
        <f t="shared" si="125"/>
        <v>1</v>
      </c>
      <c r="FX105" s="487">
        <f t="shared" si="125"/>
        <v>1</v>
      </c>
      <c r="FY105" s="487">
        <f t="shared" si="125"/>
        <v>1</v>
      </c>
      <c r="FZ105" s="487">
        <f t="shared" si="125"/>
        <v>1</v>
      </c>
      <c r="GA105" s="487">
        <f t="shared" si="125"/>
        <v>1</v>
      </c>
      <c r="GB105" s="487">
        <f t="shared" si="125"/>
        <v>1</v>
      </c>
      <c r="GC105" s="487">
        <f t="shared" si="125"/>
        <v>1</v>
      </c>
      <c r="GD105" s="487">
        <f t="shared" si="125"/>
        <v>1</v>
      </c>
      <c r="GE105" s="487">
        <f t="shared" si="125"/>
        <v>1</v>
      </c>
      <c r="GF105" s="487">
        <f t="shared" si="125"/>
        <v>1</v>
      </c>
    </row>
    <row r="106" spans="117:188" ht="24">
      <c r="DM106" s="39">
        <v>19</v>
      </c>
      <c r="DN106" s="39">
        <v>18</v>
      </c>
      <c r="DO106" s="39" t="str">
        <f t="shared" si="91"/>
        <v>処遇加算なし特定加算なしベア加算なしから新加算Ⅴ（14）</v>
      </c>
      <c r="DP106" s="42">
        <f t="shared" si="127"/>
        <v>0.13900000000000001</v>
      </c>
      <c r="DQ106" s="42">
        <f t="shared" si="127"/>
        <v>0.109</v>
      </c>
      <c r="DR106" s="42">
        <f t="shared" si="127"/>
        <v>0.13900000000000001</v>
      </c>
      <c r="DS106" s="42">
        <f t="shared" si="127"/>
        <v>0.125</v>
      </c>
      <c r="DT106" s="42">
        <f t="shared" si="127"/>
        <v>6.4000000000000001E-2</v>
      </c>
      <c r="DU106" s="42">
        <f t="shared" si="127"/>
        <v>0.03</v>
      </c>
      <c r="DV106" s="42">
        <f t="shared" si="127"/>
        <v>5.9000000000000004E-2</v>
      </c>
      <c r="DW106" s="42">
        <f t="shared" si="127"/>
        <v>5.9000000000000004E-2</v>
      </c>
      <c r="DX106" s="42">
        <f t="shared" si="127"/>
        <v>0.05</v>
      </c>
      <c r="DY106" s="42">
        <f t="shared" si="127"/>
        <v>0.04</v>
      </c>
      <c r="DZ106" s="42">
        <f t="shared" si="127"/>
        <v>0.04</v>
      </c>
      <c r="EA106" s="42" t="e">
        <f t="shared" si="127"/>
        <v>#VALUE!</v>
      </c>
      <c r="EB106" s="42">
        <f t="shared" si="127"/>
        <v>3.4999999999999996E-2</v>
      </c>
      <c r="EC106" s="42">
        <f t="shared" si="127"/>
        <v>3.2000000000000001E-2</v>
      </c>
      <c r="ED106" s="42">
        <f t="shared" si="127"/>
        <v>3.1E-2</v>
      </c>
      <c r="EE106" s="42">
        <f t="shared" si="126"/>
        <v>3.4999999999999996E-2</v>
      </c>
      <c r="EF106" s="42">
        <f t="shared" si="126"/>
        <v>3.4999999999999996E-2</v>
      </c>
      <c r="EG106" s="42">
        <f t="shared" si="126"/>
        <v>5.1000000000000004E-2</v>
      </c>
      <c r="EH106" s="42">
        <f t="shared" si="126"/>
        <v>5.1000000000000004E-2</v>
      </c>
      <c r="EI106" s="42">
        <f t="shared" si="126"/>
        <v>7.6999999999999999E-2</v>
      </c>
      <c r="EJ106" s="42">
        <f t="shared" si="126"/>
        <v>0.05</v>
      </c>
      <c r="EK106" s="42">
        <f t="shared" si="126"/>
        <v>6.8000000000000005E-2</v>
      </c>
      <c r="EL106" s="42">
        <f t="shared" si="126"/>
        <v>5.1000000000000004E-2</v>
      </c>
      <c r="EM106" s="42">
        <f t="shared" si="126"/>
        <v>0.05</v>
      </c>
      <c r="EN106" s="42">
        <f t="shared" si="126"/>
        <v>0.05</v>
      </c>
      <c r="EO106" s="42">
        <f t="shared" si="126"/>
        <v>7.1000000000000008E-2</v>
      </c>
      <c r="EP106" s="42">
        <f t="shared" si="126"/>
        <v>6.3E-2</v>
      </c>
      <c r="EQ106" s="42">
        <f t="shared" si="126"/>
        <v>3.7000000000000005E-2</v>
      </c>
      <c r="ER106" s="42">
        <f t="shared" si="126"/>
        <v>4.1000000000000002E-2</v>
      </c>
      <c r="ES106" s="42">
        <f t="shared" si="126"/>
        <v>4.1000000000000002E-2</v>
      </c>
      <c r="ET106" s="42">
        <f t="shared" si="126"/>
        <v>3.5999999999999997E-2</v>
      </c>
      <c r="EU106" s="42">
        <f t="shared" si="126"/>
        <v>3.5000000000000003E-2</v>
      </c>
      <c r="EV106" s="42">
        <f t="shared" si="128"/>
        <v>3.5000000000000003E-2</v>
      </c>
      <c r="EY106" s="39" t="s">
        <v>2301</v>
      </c>
      <c r="EZ106" s="487">
        <f t="shared" si="120"/>
        <v>1</v>
      </c>
      <c r="FA106" s="487">
        <f t="shared" si="125"/>
        <v>1</v>
      </c>
      <c r="FB106" s="487">
        <f t="shared" si="125"/>
        <v>1</v>
      </c>
      <c r="FC106" s="487">
        <f t="shared" si="125"/>
        <v>1</v>
      </c>
      <c r="FD106" s="487">
        <f t="shared" si="125"/>
        <v>1</v>
      </c>
      <c r="FE106" s="487">
        <f t="shared" si="125"/>
        <v>1</v>
      </c>
      <c r="FF106" s="487">
        <f t="shared" si="125"/>
        <v>1</v>
      </c>
      <c r="FG106" s="487">
        <f t="shared" si="125"/>
        <v>1</v>
      </c>
      <c r="FH106" s="487">
        <f t="shared" si="125"/>
        <v>1</v>
      </c>
      <c r="FI106" s="487">
        <f t="shared" si="125"/>
        <v>1</v>
      </c>
      <c r="FJ106" s="487">
        <f t="shared" si="125"/>
        <v>1</v>
      </c>
      <c r="FK106" s="354" t="s">
        <v>375</v>
      </c>
      <c r="FL106" s="487">
        <f t="shared" si="125"/>
        <v>1</v>
      </c>
      <c r="FM106" s="487">
        <f t="shared" si="125"/>
        <v>1</v>
      </c>
      <c r="FN106" s="487">
        <f t="shared" si="125"/>
        <v>1</v>
      </c>
      <c r="FO106" s="487">
        <f t="shared" si="125"/>
        <v>1</v>
      </c>
      <c r="FP106" s="487">
        <f t="shared" si="125"/>
        <v>1</v>
      </c>
      <c r="FQ106" s="487">
        <f t="shared" si="125"/>
        <v>1</v>
      </c>
      <c r="FR106" s="487">
        <f t="shared" si="125"/>
        <v>1</v>
      </c>
      <c r="FS106" s="487">
        <f t="shared" si="125"/>
        <v>1</v>
      </c>
      <c r="FT106" s="487">
        <f t="shared" si="125"/>
        <v>1</v>
      </c>
      <c r="FU106" s="487">
        <f t="shared" si="125"/>
        <v>1</v>
      </c>
      <c r="FV106" s="487">
        <f t="shared" si="125"/>
        <v>1</v>
      </c>
      <c r="FW106" s="487">
        <f t="shared" si="125"/>
        <v>1</v>
      </c>
      <c r="FX106" s="487">
        <f t="shared" si="125"/>
        <v>1</v>
      </c>
      <c r="FY106" s="487">
        <f t="shared" si="125"/>
        <v>1</v>
      </c>
      <c r="FZ106" s="487">
        <f t="shared" si="125"/>
        <v>1</v>
      </c>
      <c r="GA106" s="487">
        <f t="shared" si="125"/>
        <v>1</v>
      </c>
      <c r="GB106" s="487">
        <f t="shared" si="125"/>
        <v>1</v>
      </c>
      <c r="GC106" s="487">
        <f t="shared" si="125"/>
        <v>1</v>
      </c>
      <c r="GD106" s="487">
        <f t="shared" si="125"/>
        <v>1</v>
      </c>
      <c r="GE106" s="487">
        <f t="shared" si="125"/>
        <v>1</v>
      </c>
      <c r="GF106" s="487">
        <f t="shared" si="125"/>
        <v>1</v>
      </c>
    </row>
  </sheetData>
  <mergeCells count="1">
    <mergeCell ref="AL2:AM2"/>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E1" zoomScale="80" zoomScaleNormal="80" zoomScaleSheetLayoutView="85" workbookViewId="0">
      <selection activeCell="AH37" sqref="AH3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323</v>
      </c>
      <c r="B1" s="6"/>
      <c r="C1" s="6"/>
      <c r="D1" s="6"/>
      <c r="E1" s="6"/>
      <c r="AD1" s="30" t="s">
        <v>324</v>
      </c>
      <c r="AE1"/>
      <c r="AF1"/>
      <c r="AG1"/>
      <c r="AH1"/>
      <c r="AJ1" s="27" t="s">
        <v>325</v>
      </c>
      <c r="AL1" s="6" t="s">
        <v>326</v>
      </c>
    </row>
    <row r="2" spans="1:38" ht="24.75" customHeight="1" thickBot="1">
      <c r="A2" s="1064" t="s">
        <v>327</v>
      </c>
      <c r="B2" s="1079" t="s">
        <v>328</v>
      </c>
      <c r="C2" s="1080"/>
      <c r="D2" s="1080"/>
      <c r="E2" s="1081"/>
      <c r="F2" s="1066" t="s">
        <v>329</v>
      </c>
      <c r="G2" s="1067"/>
      <c r="H2" s="1067"/>
      <c r="I2" s="1068" t="s">
        <v>330</v>
      </c>
      <c r="J2" s="1069"/>
      <c r="K2" s="1072" t="s">
        <v>331</v>
      </c>
      <c r="L2" s="1073"/>
      <c r="M2" s="1073"/>
      <c r="N2" s="1073"/>
      <c r="O2" s="1073"/>
      <c r="P2" s="1073"/>
      <c r="Q2" s="1073"/>
      <c r="R2" s="1073"/>
      <c r="S2" s="1073"/>
      <c r="T2" s="1073"/>
      <c r="U2" s="1073"/>
      <c r="V2" s="1073"/>
      <c r="W2" s="1073"/>
      <c r="X2" s="1073"/>
      <c r="Y2" s="1073"/>
      <c r="Z2" s="1073"/>
      <c r="AA2" s="1073"/>
      <c r="AB2" s="1074"/>
      <c r="AC2" s="8"/>
      <c r="AD2" s="1061" t="s">
        <v>327</v>
      </c>
      <c r="AE2" s="1055" t="s">
        <v>332</v>
      </c>
      <c r="AF2" s="1056"/>
      <c r="AG2" s="1056"/>
      <c r="AH2" s="1057"/>
      <c r="AI2" s="8"/>
      <c r="AJ2" s="28" t="s">
        <v>333</v>
      </c>
      <c r="AK2" s="8"/>
      <c r="AL2" s="20" t="s">
        <v>334</v>
      </c>
    </row>
    <row r="3" spans="1:38" ht="35.25" customHeight="1" thickBot="1">
      <c r="A3" s="1065"/>
      <c r="B3" s="1082" t="s">
        <v>335</v>
      </c>
      <c r="C3" s="1083"/>
      <c r="D3" s="1083"/>
      <c r="E3" s="1084"/>
      <c r="F3" s="1075" t="s">
        <v>336</v>
      </c>
      <c r="G3" s="1075"/>
      <c r="H3" s="1075"/>
      <c r="I3" s="1070"/>
      <c r="J3" s="1071"/>
      <c r="K3" s="1076" t="s">
        <v>337</v>
      </c>
      <c r="L3" s="1077"/>
      <c r="M3" s="1077"/>
      <c r="N3" s="1077"/>
      <c r="O3" s="1077"/>
      <c r="P3" s="1077"/>
      <c r="Q3" s="1077"/>
      <c r="R3" s="1077"/>
      <c r="S3" s="1077"/>
      <c r="T3" s="1077"/>
      <c r="U3" s="1077"/>
      <c r="V3" s="1077"/>
      <c r="W3" s="1077"/>
      <c r="X3" s="1077"/>
      <c r="Y3" s="1077"/>
      <c r="Z3" s="1077"/>
      <c r="AA3" s="1077"/>
      <c r="AB3" s="1078"/>
      <c r="AC3" s="8"/>
      <c r="AD3" s="1062"/>
      <c r="AE3" s="1058"/>
      <c r="AF3" s="1059"/>
      <c r="AG3" s="1059"/>
      <c r="AH3" s="1060"/>
      <c r="AI3" s="8"/>
      <c r="AJ3" s="29"/>
      <c r="AK3" s="8"/>
      <c r="AL3" s="22" t="s">
        <v>338</v>
      </c>
    </row>
    <row r="4" spans="1:38" ht="23.25" customHeight="1" thickBot="1">
      <c r="A4" s="1065"/>
      <c r="B4" s="342" t="s">
        <v>339</v>
      </c>
      <c r="C4" s="343" t="s">
        <v>340</v>
      </c>
      <c r="D4" s="343" t="s">
        <v>341</v>
      </c>
      <c r="E4" s="341" t="s">
        <v>342</v>
      </c>
      <c r="F4" s="344" t="s">
        <v>343</v>
      </c>
      <c r="G4" s="345" t="s">
        <v>344</v>
      </c>
      <c r="H4" s="345" t="s">
        <v>345</v>
      </c>
      <c r="I4" s="346" t="s">
        <v>346</v>
      </c>
      <c r="J4" s="347" t="s">
        <v>347</v>
      </c>
      <c r="K4" s="348" t="s">
        <v>348</v>
      </c>
      <c r="L4" s="349" t="s">
        <v>349</v>
      </c>
      <c r="M4" s="349" t="s">
        <v>350</v>
      </c>
      <c r="N4" s="349" t="s">
        <v>351</v>
      </c>
      <c r="O4" s="349" t="s">
        <v>352</v>
      </c>
      <c r="P4" s="349" t="s">
        <v>353</v>
      </c>
      <c r="Q4" s="349" t="s">
        <v>354</v>
      </c>
      <c r="R4" s="349" t="s">
        <v>355</v>
      </c>
      <c r="S4" s="349" t="s">
        <v>356</v>
      </c>
      <c r="T4" s="349" t="s">
        <v>357</v>
      </c>
      <c r="U4" s="349" t="s">
        <v>358</v>
      </c>
      <c r="V4" s="349" t="s">
        <v>359</v>
      </c>
      <c r="W4" s="349" t="s">
        <v>360</v>
      </c>
      <c r="X4" s="349" t="s">
        <v>361</v>
      </c>
      <c r="Y4" s="349" t="s">
        <v>362</v>
      </c>
      <c r="Z4" s="349" t="s">
        <v>363</v>
      </c>
      <c r="AA4" s="349" t="s">
        <v>364</v>
      </c>
      <c r="AB4" s="350" t="s">
        <v>365</v>
      </c>
      <c r="AC4" s="8"/>
      <c r="AD4" s="1063"/>
      <c r="AE4" s="34" t="s">
        <v>348</v>
      </c>
      <c r="AF4" s="32" t="s">
        <v>349</v>
      </c>
      <c r="AG4" s="32" t="s">
        <v>350</v>
      </c>
      <c r="AH4" s="33" t="s">
        <v>351</v>
      </c>
      <c r="AI4" s="8"/>
      <c r="AJ4" s="8"/>
      <c r="AK4" s="8"/>
      <c r="AL4" s="22" t="s">
        <v>366</v>
      </c>
    </row>
    <row r="5" spans="1:38" ht="13.5" customHeight="1">
      <c r="A5" s="399" t="s">
        <v>367</v>
      </c>
      <c r="B5" s="13">
        <v>0.27400000000000002</v>
      </c>
      <c r="C5" s="14">
        <v>0.2</v>
      </c>
      <c r="D5" s="14">
        <v>0.111</v>
      </c>
      <c r="E5" s="12">
        <v>0</v>
      </c>
      <c r="F5" s="11">
        <v>7.0000000000000007E-2</v>
      </c>
      <c r="G5" s="14">
        <v>5.5E-2</v>
      </c>
      <c r="H5" s="15">
        <v>0</v>
      </c>
      <c r="I5" s="13">
        <v>4.4999999999999998E-2</v>
      </c>
      <c r="J5" s="12">
        <v>0</v>
      </c>
      <c r="K5" s="352">
        <v>0.41700000000000004</v>
      </c>
      <c r="L5" s="40">
        <v>0.40200000000000002</v>
      </c>
      <c r="M5" s="40">
        <v>0.34700000000000003</v>
      </c>
      <c r="N5" s="40">
        <v>0.27300000000000002</v>
      </c>
      <c r="O5" s="40">
        <v>0.37200000000000005</v>
      </c>
      <c r="P5" s="40">
        <v>0.34300000000000003</v>
      </c>
      <c r="Q5" s="40">
        <v>0.35700000000000004</v>
      </c>
      <c r="R5" s="40">
        <v>0.32800000000000001</v>
      </c>
      <c r="S5" s="40">
        <v>0.29800000000000004</v>
      </c>
      <c r="T5" s="40">
        <v>0.28300000000000003</v>
      </c>
      <c r="U5" s="40">
        <v>0.254</v>
      </c>
      <c r="V5" s="40">
        <v>0.30200000000000005</v>
      </c>
      <c r="W5" s="40">
        <v>0.23900000000000002</v>
      </c>
      <c r="X5" s="40">
        <v>0.20899999999999999</v>
      </c>
      <c r="Y5" s="40">
        <v>0.22800000000000001</v>
      </c>
      <c r="Z5" s="40">
        <v>0.19400000000000001</v>
      </c>
      <c r="AA5" s="40">
        <v>0.184</v>
      </c>
      <c r="AB5" s="353">
        <v>0.13900000000000001</v>
      </c>
      <c r="AC5" s="8"/>
      <c r="AD5" s="351" t="s">
        <v>367</v>
      </c>
      <c r="AE5" s="31">
        <v>0.107</v>
      </c>
      <c r="AF5" s="31">
        <v>0.111</v>
      </c>
      <c r="AG5" s="31">
        <v>0.129</v>
      </c>
      <c r="AH5" s="386">
        <v>0.16400000000000001</v>
      </c>
      <c r="AI5" s="8"/>
      <c r="AJ5" s="28" t="s">
        <v>368</v>
      </c>
      <c r="AK5" s="8"/>
      <c r="AL5" s="22" t="s">
        <v>369</v>
      </c>
    </row>
    <row r="6" spans="1:38" ht="13.5" customHeight="1" thickBot="1">
      <c r="A6" s="399" t="s">
        <v>370</v>
      </c>
      <c r="B6" s="13">
        <v>0.2</v>
      </c>
      <c r="C6" s="14">
        <v>0.14599999999999999</v>
      </c>
      <c r="D6" s="14">
        <v>8.1000000000000003E-2</v>
      </c>
      <c r="E6" s="12">
        <v>0</v>
      </c>
      <c r="F6" s="11">
        <v>7.0000000000000007E-2</v>
      </c>
      <c r="G6" s="14">
        <v>5.5E-2</v>
      </c>
      <c r="H6" s="15">
        <v>0</v>
      </c>
      <c r="I6" s="13">
        <v>4.4999999999999998E-2</v>
      </c>
      <c r="J6" s="12">
        <v>0</v>
      </c>
      <c r="K6" s="352">
        <v>0.34300000000000003</v>
      </c>
      <c r="L6" s="40">
        <v>0.32800000000000001</v>
      </c>
      <c r="M6" s="40">
        <v>0.27300000000000002</v>
      </c>
      <c r="N6" s="40">
        <v>0.219</v>
      </c>
      <c r="O6" s="40">
        <v>0.29800000000000004</v>
      </c>
      <c r="P6" s="40">
        <v>0.28900000000000003</v>
      </c>
      <c r="Q6" s="40">
        <v>0.28300000000000003</v>
      </c>
      <c r="R6" s="40">
        <v>0.27400000000000002</v>
      </c>
      <c r="S6" s="40">
        <v>0.24399999999999999</v>
      </c>
      <c r="T6" s="40">
        <v>0.22899999999999998</v>
      </c>
      <c r="U6" s="40">
        <v>0.224</v>
      </c>
      <c r="V6" s="40">
        <v>0.22800000000000001</v>
      </c>
      <c r="W6" s="40">
        <v>0.20899999999999999</v>
      </c>
      <c r="X6" s="40">
        <v>0.17900000000000002</v>
      </c>
      <c r="Y6" s="40">
        <v>0.17399999999999999</v>
      </c>
      <c r="Z6" s="40">
        <v>0.16400000000000001</v>
      </c>
      <c r="AA6" s="40">
        <v>0.154</v>
      </c>
      <c r="AB6" s="353">
        <v>0.109</v>
      </c>
      <c r="AC6" s="8"/>
      <c r="AD6" s="351" t="s">
        <v>370</v>
      </c>
      <c r="AE6" s="31">
        <v>0.13100000000000001</v>
      </c>
      <c r="AF6" s="31">
        <v>0.13700000000000001</v>
      </c>
      <c r="AG6" s="31">
        <v>0.16400000000000001</v>
      </c>
      <c r="AH6" s="386">
        <v>0.20499999999999999</v>
      </c>
      <c r="AI6" s="8"/>
      <c r="AJ6" s="29"/>
      <c r="AK6" s="8"/>
      <c r="AL6" s="35" t="s">
        <v>371</v>
      </c>
    </row>
    <row r="7" spans="1:38">
      <c r="A7" s="399" t="s">
        <v>372</v>
      </c>
      <c r="B7" s="13">
        <v>0.27400000000000002</v>
      </c>
      <c r="C7" s="14">
        <v>0.2</v>
      </c>
      <c r="D7" s="14">
        <v>0.111</v>
      </c>
      <c r="E7" s="12">
        <v>0</v>
      </c>
      <c r="F7" s="11">
        <v>7.0000000000000007E-2</v>
      </c>
      <c r="G7" s="14">
        <v>5.5E-2</v>
      </c>
      <c r="H7" s="15">
        <v>0</v>
      </c>
      <c r="I7" s="13">
        <v>4.4999999999999998E-2</v>
      </c>
      <c r="J7" s="12">
        <v>0</v>
      </c>
      <c r="K7" s="352">
        <v>0.41700000000000004</v>
      </c>
      <c r="L7" s="40">
        <v>0.40200000000000002</v>
      </c>
      <c r="M7" s="40">
        <v>0.34700000000000003</v>
      </c>
      <c r="N7" s="40">
        <v>0.27300000000000002</v>
      </c>
      <c r="O7" s="40">
        <v>0.37200000000000005</v>
      </c>
      <c r="P7" s="40">
        <v>0.34300000000000003</v>
      </c>
      <c r="Q7" s="40">
        <v>0.35700000000000004</v>
      </c>
      <c r="R7" s="40">
        <v>0.32800000000000001</v>
      </c>
      <c r="S7" s="40">
        <v>0.29800000000000004</v>
      </c>
      <c r="T7" s="40">
        <v>0.28300000000000003</v>
      </c>
      <c r="U7" s="40">
        <v>0.254</v>
      </c>
      <c r="V7" s="40">
        <v>0.30200000000000005</v>
      </c>
      <c r="W7" s="40">
        <v>0.23900000000000002</v>
      </c>
      <c r="X7" s="40">
        <v>0.20899999999999999</v>
      </c>
      <c r="Y7" s="40">
        <v>0.22800000000000001</v>
      </c>
      <c r="Z7" s="40">
        <v>0.19400000000000001</v>
      </c>
      <c r="AA7" s="40">
        <v>0.184</v>
      </c>
      <c r="AB7" s="353">
        <v>0.13900000000000001</v>
      </c>
      <c r="AC7" s="8"/>
      <c r="AD7" s="351" t="s">
        <v>372</v>
      </c>
      <c r="AE7" s="31">
        <v>0.107</v>
      </c>
      <c r="AF7" s="31">
        <v>0.111</v>
      </c>
      <c r="AG7" s="31">
        <v>0.129</v>
      </c>
      <c r="AH7" s="386">
        <v>0.16400000000000001</v>
      </c>
      <c r="AI7" s="8"/>
      <c r="AJ7" s="8"/>
      <c r="AK7" s="8"/>
    </row>
    <row r="8" spans="1:38" ht="13.5" customHeight="1">
      <c r="A8" s="399" t="s">
        <v>373</v>
      </c>
      <c r="B8" s="13">
        <v>0.23899999999999999</v>
      </c>
      <c r="C8" s="14">
        <v>0.17499999999999999</v>
      </c>
      <c r="D8" s="14">
        <v>9.7000000000000003E-2</v>
      </c>
      <c r="E8" s="12">
        <v>0</v>
      </c>
      <c r="F8" s="11">
        <v>7.0000000000000007E-2</v>
      </c>
      <c r="G8" s="14">
        <v>5.5E-2</v>
      </c>
      <c r="H8" s="15">
        <v>0</v>
      </c>
      <c r="I8" s="13">
        <v>4.4999999999999998E-2</v>
      </c>
      <c r="J8" s="12">
        <v>0</v>
      </c>
      <c r="K8" s="352">
        <v>0.38200000000000001</v>
      </c>
      <c r="L8" s="40">
        <v>0.36699999999999999</v>
      </c>
      <c r="M8" s="40">
        <v>0.312</v>
      </c>
      <c r="N8" s="40">
        <v>0.24799999999999997</v>
      </c>
      <c r="O8" s="40">
        <v>0.33700000000000002</v>
      </c>
      <c r="P8" s="40">
        <v>0.318</v>
      </c>
      <c r="Q8" s="40">
        <v>0.32200000000000001</v>
      </c>
      <c r="R8" s="40">
        <v>0.30299999999999999</v>
      </c>
      <c r="S8" s="40">
        <v>0.27300000000000002</v>
      </c>
      <c r="T8" s="40">
        <v>0.25800000000000001</v>
      </c>
      <c r="U8" s="40">
        <v>0.24000000000000002</v>
      </c>
      <c r="V8" s="40">
        <v>0.26700000000000002</v>
      </c>
      <c r="W8" s="40">
        <v>0.22500000000000001</v>
      </c>
      <c r="X8" s="40">
        <v>0.19500000000000001</v>
      </c>
      <c r="Y8" s="40">
        <v>0.20299999999999999</v>
      </c>
      <c r="Z8" s="40">
        <v>0.18</v>
      </c>
      <c r="AA8" s="40">
        <v>0.17</v>
      </c>
      <c r="AB8" s="353">
        <v>0.125</v>
      </c>
      <c r="AC8" s="8"/>
      <c r="AD8" s="351" t="s">
        <v>373</v>
      </c>
      <c r="AE8" s="31">
        <v>0.11700000000000001</v>
      </c>
      <c r="AF8" s="31">
        <v>0.122</v>
      </c>
      <c r="AG8" s="31">
        <v>0.14399999999999999</v>
      </c>
      <c r="AH8" s="386">
        <v>0.18099999999999999</v>
      </c>
      <c r="AI8" s="8"/>
      <c r="AJ8" s="8"/>
      <c r="AK8" s="8"/>
    </row>
    <row r="9" spans="1:38" ht="13.5" customHeight="1">
      <c r="A9" s="399" t="s">
        <v>374</v>
      </c>
      <c r="B9" s="13">
        <v>8.8999999999999996E-2</v>
      </c>
      <c r="C9" s="14">
        <v>6.5000000000000002E-2</v>
      </c>
      <c r="D9" s="14">
        <v>3.5999999999999997E-2</v>
      </c>
      <c r="E9" s="12">
        <v>0</v>
      </c>
      <c r="F9" s="11">
        <v>6.0999999999999999E-2</v>
      </c>
      <c r="G9" s="354" t="s">
        <v>375</v>
      </c>
      <c r="H9" s="15">
        <v>0</v>
      </c>
      <c r="I9" s="13">
        <v>4.4999999999999998E-2</v>
      </c>
      <c r="J9" s="12">
        <v>0</v>
      </c>
      <c r="K9" s="352">
        <v>0.223</v>
      </c>
      <c r="L9" s="354" t="s">
        <v>375</v>
      </c>
      <c r="M9" s="40">
        <v>0.16200000000000001</v>
      </c>
      <c r="N9" s="40">
        <v>0.13800000000000001</v>
      </c>
      <c r="O9" s="40">
        <v>0.17799999999999999</v>
      </c>
      <c r="P9" s="40">
        <v>0.19899999999999998</v>
      </c>
      <c r="Q9" s="354" t="s">
        <v>375</v>
      </c>
      <c r="R9" s="354" t="s">
        <v>375</v>
      </c>
      <c r="S9" s="40">
        <v>0.154</v>
      </c>
      <c r="T9" s="354" t="s">
        <v>375</v>
      </c>
      <c r="U9" s="40">
        <v>0.17</v>
      </c>
      <c r="V9" s="40">
        <v>0.11699999999999999</v>
      </c>
      <c r="W9" s="354" t="s">
        <v>375</v>
      </c>
      <c r="X9" s="40">
        <v>0.125</v>
      </c>
      <c r="Y9" s="40">
        <v>9.2999999999999999E-2</v>
      </c>
      <c r="Z9" s="354" t="s">
        <v>375</v>
      </c>
      <c r="AA9" s="40">
        <v>0.10899999999999999</v>
      </c>
      <c r="AB9" s="353">
        <v>6.4000000000000001E-2</v>
      </c>
      <c r="AC9" s="8"/>
      <c r="AD9" s="351" t="s">
        <v>374</v>
      </c>
      <c r="AE9" s="31">
        <v>0.20100000000000001</v>
      </c>
      <c r="AF9" s="354" t="s">
        <v>376</v>
      </c>
      <c r="AG9" s="31">
        <v>0.27700000000000002</v>
      </c>
      <c r="AH9" s="386">
        <v>0.32600000000000001</v>
      </c>
      <c r="AI9" s="8"/>
      <c r="AJ9" s="8"/>
      <c r="AK9" s="8"/>
    </row>
    <row r="10" spans="1:38" ht="13.5" customHeight="1">
      <c r="A10" s="399" t="s">
        <v>377</v>
      </c>
      <c r="B10" s="13">
        <v>4.3999999999999997E-2</v>
      </c>
      <c r="C10" s="14">
        <v>3.2000000000000001E-2</v>
      </c>
      <c r="D10" s="14">
        <v>1.7999999999999999E-2</v>
      </c>
      <c r="E10" s="12">
        <v>0</v>
      </c>
      <c r="F10" s="11">
        <v>1.4E-2</v>
      </c>
      <c r="G10" s="14">
        <v>1.2999999999999999E-2</v>
      </c>
      <c r="H10" s="15">
        <v>0</v>
      </c>
      <c r="I10" s="13">
        <v>1.0999999999999999E-2</v>
      </c>
      <c r="J10" s="12">
        <v>0</v>
      </c>
      <c r="K10" s="352">
        <v>8.0999999999999989E-2</v>
      </c>
      <c r="L10" s="40">
        <v>7.9999999999999988E-2</v>
      </c>
      <c r="M10" s="40">
        <v>6.699999999999999E-2</v>
      </c>
      <c r="N10" s="40">
        <v>5.4999999999999993E-2</v>
      </c>
      <c r="O10" s="40">
        <v>6.9999999999999993E-2</v>
      </c>
      <c r="P10" s="40">
        <v>6.8999999999999992E-2</v>
      </c>
      <c r="Q10" s="40">
        <v>6.8999999999999992E-2</v>
      </c>
      <c r="R10" s="40">
        <v>6.7999999999999991E-2</v>
      </c>
      <c r="S10" s="40">
        <v>5.7999999999999996E-2</v>
      </c>
      <c r="T10" s="40">
        <v>5.6999999999999995E-2</v>
      </c>
      <c r="U10" s="40">
        <v>5.4999999999999993E-2</v>
      </c>
      <c r="V10" s="40">
        <v>5.5999999999999994E-2</v>
      </c>
      <c r="W10" s="40">
        <v>5.3999999999999992E-2</v>
      </c>
      <c r="X10" s="40">
        <v>4.3999999999999997E-2</v>
      </c>
      <c r="Y10" s="40">
        <v>4.3999999999999997E-2</v>
      </c>
      <c r="Z10" s="40">
        <v>4.2999999999999997E-2</v>
      </c>
      <c r="AA10" s="40">
        <v>4.0999999999999995E-2</v>
      </c>
      <c r="AB10" s="353">
        <v>0.03</v>
      </c>
      <c r="AC10" s="8"/>
      <c r="AD10" s="351" t="s">
        <v>377</v>
      </c>
      <c r="AE10" s="31">
        <v>0.13500000000000001</v>
      </c>
      <c r="AF10" s="31">
        <v>0.13700000000000001</v>
      </c>
      <c r="AG10" s="31">
        <v>0.16400000000000001</v>
      </c>
      <c r="AH10" s="386">
        <v>0.2</v>
      </c>
      <c r="AI10" s="8"/>
      <c r="AJ10" s="8"/>
      <c r="AK10" s="8"/>
    </row>
    <row r="11" spans="1:38" ht="13.5" customHeight="1">
      <c r="A11" s="399" t="s">
        <v>378</v>
      </c>
      <c r="B11" s="13">
        <v>8.5999999999999993E-2</v>
      </c>
      <c r="C11" s="14">
        <v>6.3E-2</v>
      </c>
      <c r="D11" s="14">
        <v>3.5000000000000003E-2</v>
      </c>
      <c r="E11" s="12">
        <v>0</v>
      </c>
      <c r="F11" s="11">
        <v>2.1000000000000001E-2</v>
      </c>
      <c r="G11" s="354" t="s">
        <v>375</v>
      </c>
      <c r="H11" s="15">
        <v>0</v>
      </c>
      <c r="I11" s="13">
        <v>2.8000000000000001E-2</v>
      </c>
      <c r="J11" s="12">
        <v>0</v>
      </c>
      <c r="K11" s="352">
        <v>0.159</v>
      </c>
      <c r="L11" s="354" t="s">
        <v>375</v>
      </c>
      <c r="M11" s="40">
        <v>0.13799999999999998</v>
      </c>
      <c r="N11" s="40">
        <v>0.11499999999999999</v>
      </c>
      <c r="O11" s="40">
        <v>0.13100000000000001</v>
      </c>
      <c r="P11" s="40">
        <v>0.13600000000000001</v>
      </c>
      <c r="Q11" s="354" t="s">
        <v>375</v>
      </c>
      <c r="R11" s="354" t="s">
        <v>375</v>
      </c>
      <c r="S11" s="40">
        <v>0.10800000000000001</v>
      </c>
      <c r="T11" s="354" t="s">
        <v>375</v>
      </c>
      <c r="U11" s="40">
        <v>0.10800000000000001</v>
      </c>
      <c r="V11" s="40">
        <v>0.10999999999999999</v>
      </c>
      <c r="W11" s="354" t="s">
        <v>375</v>
      </c>
      <c r="X11" s="40">
        <v>8.0000000000000016E-2</v>
      </c>
      <c r="Y11" s="40">
        <v>8.6999999999999994E-2</v>
      </c>
      <c r="Z11" s="354" t="s">
        <v>375</v>
      </c>
      <c r="AA11" s="40">
        <v>8.6999999999999994E-2</v>
      </c>
      <c r="AB11" s="353">
        <v>5.9000000000000004E-2</v>
      </c>
      <c r="AC11" s="8"/>
      <c r="AD11" s="351" t="s">
        <v>378</v>
      </c>
      <c r="AE11" s="31">
        <v>0.17599999999999999</v>
      </c>
      <c r="AF11" s="354" t="s">
        <v>376</v>
      </c>
      <c r="AG11" s="31">
        <v>0.20200000000000001</v>
      </c>
      <c r="AH11" s="386">
        <v>0.24299999999999999</v>
      </c>
      <c r="AI11" s="8"/>
      <c r="AJ11" s="8"/>
      <c r="AK11" s="8"/>
    </row>
    <row r="12" spans="1:38" ht="13.5" customHeight="1">
      <c r="A12" s="399" t="s">
        <v>379</v>
      </c>
      <c r="B12" s="13">
        <v>8.5999999999999993E-2</v>
      </c>
      <c r="C12" s="14">
        <v>6.3E-2</v>
      </c>
      <c r="D12" s="14">
        <v>3.5000000000000003E-2</v>
      </c>
      <c r="E12" s="12">
        <v>0</v>
      </c>
      <c r="F12" s="11">
        <v>2.1000000000000001E-2</v>
      </c>
      <c r="G12" s="354" t="s">
        <v>375</v>
      </c>
      <c r="H12" s="15">
        <v>0</v>
      </c>
      <c r="I12" s="13">
        <v>2.8000000000000001E-2</v>
      </c>
      <c r="J12" s="12">
        <v>0</v>
      </c>
      <c r="K12" s="352">
        <v>0.159</v>
      </c>
      <c r="L12" s="354" t="s">
        <v>375</v>
      </c>
      <c r="M12" s="40">
        <v>0.13799999999999998</v>
      </c>
      <c r="N12" s="40">
        <v>0.11499999999999999</v>
      </c>
      <c r="O12" s="40">
        <v>0.13100000000000001</v>
      </c>
      <c r="P12" s="40">
        <v>0.13600000000000001</v>
      </c>
      <c r="Q12" s="354" t="s">
        <v>375</v>
      </c>
      <c r="R12" s="354" t="s">
        <v>375</v>
      </c>
      <c r="S12" s="40">
        <v>0.10800000000000001</v>
      </c>
      <c r="T12" s="354" t="s">
        <v>375</v>
      </c>
      <c r="U12" s="40">
        <v>0.10800000000000001</v>
      </c>
      <c r="V12" s="40">
        <v>0.10999999999999999</v>
      </c>
      <c r="W12" s="354" t="s">
        <v>375</v>
      </c>
      <c r="X12" s="40">
        <v>8.0000000000000016E-2</v>
      </c>
      <c r="Y12" s="40">
        <v>8.6999999999999994E-2</v>
      </c>
      <c r="Z12" s="354" t="s">
        <v>375</v>
      </c>
      <c r="AA12" s="40">
        <v>8.6999999999999994E-2</v>
      </c>
      <c r="AB12" s="353">
        <v>5.9000000000000004E-2</v>
      </c>
      <c r="AC12" s="8"/>
      <c r="AD12" s="351" t="s">
        <v>379</v>
      </c>
      <c r="AE12" s="31">
        <v>0.17599999999999999</v>
      </c>
      <c r="AF12" s="354" t="s">
        <v>376</v>
      </c>
      <c r="AG12" s="31">
        <v>0.20200000000000001</v>
      </c>
      <c r="AH12" s="386">
        <v>0.24299999999999999</v>
      </c>
      <c r="AI12" s="8"/>
      <c r="AJ12" s="8"/>
      <c r="AK12" s="8"/>
    </row>
    <row r="13" spans="1:38" ht="13.5" customHeight="1">
      <c r="A13" s="399" t="s">
        <v>380</v>
      </c>
      <c r="B13" s="13">
        <v>6.4000000000000001E-2</v>
      </c>
      <c r="C13" s="14">
        <v>4.7E-2</v>
      </c>
      <c r="D13" s="14">
        <v>2.5999999999999999E-2</v>
      </c>
      <c r="E13" s="12">
        <v>0</v>
      </c>
      <c r="F13" s="11">
        <v>2.1000000000000001E-2</v>
      </c>
      <c r="G13" s="14">
        <v>1.9E-2</v>
      </c>
      <c r="H13" s="15">
        <v>0</v>
      </c>
      <c r="I13" s="13">
        <v>2.8000000000000001E-2</v>
      </c>
      <c r="J13" s="12">
        <v>0</v>
      </c>
      <c r="K13" s="352">
        <v>0.13700000000000001</v>
      </c>
      <c r="L13" s="40">
        <v>0.13500000000000001</v>
      </c>
      <c r="M13" s="40">
        <v>0.11599999999999999</v>
      </c>
      <c r="N13" s="40">
        <v>9.9000000000000005E-2</v>
      </c>
      <c r="O13" s="40">
        <v>0.10900000000000001</v>
      </c>
      <c r="P13" s="40">
        <v>0.12</v>
      </c>
      <c r="Q13" s="40">
        <v>0.10700000000000001</v>
      </c>
      <c r="R13" s="40">
        <v>0.11799999999999999</v>
      </c>
      <c r="S13" s="40">
        <v>9.1999999999999998E-2</v>
      </c>
      <c r="T13" s="40">
        <v>0.09</v>
      </c>
      <c r="U13" s="40">
        <v>9.9000000000000005E-2</v>
      </c>
      <c r="V13" s="40">
        <v>8.7999999999999995E-2</v>
      </c>
      <c r="W13" s="40">
        <v>9.7000000000000003E-2</v>
      </c>
      <c r="X13" s="40">
        <v>7.1000000000000008E-2</v>
      </c>
      <c r="Y13" s="40">
        <v>7.1000000000000008E-2</v>
      </c>
      <c r="Z13" s="40">
        <v>6.9000000000000006E-2</v>
      </c>
      <c r="AA13" s="40">
        <v>7.8E-2</v>
      </c>
      <c r="AB13" s="353">
        <v>0.05</v>
      </c>
      <c r="AC13" s="8"/>
      <c r="AD13" s="351" t="s">
        <v>380</v>
      </c>
      <c r="AE13" s="31">
        <v>0.20399999999999999</v>
      </c>
      <c r="AF13" s="31">
        <v>0.20699999999999999</v>
      </c>
      <c r="AG13" s="31">
        <v>0.24099999999999999</v>
      </c>
      <c r="AH13" s="386">
        <v>0.28199999999999997</v>
      </c>
      <c r="AI13" s="8"/>
      <c r="AJ13" s="8"/>
      <c r="AK13" s="8"/>
    </row>
    <row r="14" spans="1:38" ht="13.5" customHeight="1">
      <c r="A14" s="399" t="s">
        <v>381</v>
      </c>
      <c r="B14" s="13">
        <v>6.7000000000000004E-2</v>
      </c>
      <c r="C14" s="14">
        <v>4.9000000000000002E-2</v>
      </c>
      <c r="D14" s="14">
        <v>2.7E-2</v>
      </c>
      <c r="E14" s="12">
        <v>0</v>
      </c>
      <c r="F14" s="11">
        <v>0.04</v>
      </c>
      <c r="G14" s="14">
        <v>3.5999999999999997E-2</v>
      </c>
      <c r="H14" s="15">
        <v>0</v>
      </c>
      <c r="I14" s="13">
        <v>1.7999999999999999E-2</v>
      </c>
      <c r="J14" s="12">
        <v>0</v>
      </c>
      <c r="K14" s="352">
        <v>0.13800000000000001</v>
      </c>
      <c r="L14" s="40">
        <v>0.13400000000000001</v>
      </c>
      <c r="M14" s="40">
        <v>9.8000000000000004E-2</v>
      </c>
      <c r="N14" s="40">
        <v>0.08</v>
      </c>
      <c r="O14" s="40">
        <v>0.12000000000000001</v>
      </c>
      <c r="P14" s="40">
        <v>0.12</v>
      </c>
      <c r="Q14" s="40">
        <v>0.11600000000000001</v>
      </c>
      <c r="R14" s="40">
        <v>0.11599999999999999</v>
      </c>
      <c r="S14" s="40">
        <v>0.10199999999999999</v>
      </c>
      <c r="T14" s="40">
        <v>9.799999999999999E-2</v>
      </c>
      <c r="U14" s="40">
        <v>9.8000000000000004E-2</v>
      </c>
      <c r="V14" s="40">
        <v>0.08</v>
      </c>
      <c r="W14" s="40">
        <v>9.4E-2</v>
      </c>
      <c r="X14" s="40">
        <v>0.08</v>
      </c>
      <c r="Y14" s="40">
        <v>6.2E-2</v>
      </c>
      <c r="Z14" s="40">
        <v>7.5999999999999998E-2</v>
      </c>
      <c r="AA14" s="40">
        <v>5.7999999999999996E-2</v>
      </c>
      <c r="AB14" s="353">
        <v>0.04</v>
      </c>
      <c r="AC14" s="8"/>
      <c r="AD14" s="351" t="s">
        <v>381</v>
      </c>
      <c r="AE14" s="31">
        <v>0.13</v>
      </c>
      <c r="AF14" s="31">
        <v>0.13400000000000001</v>
      </c>
      <c r="AG14" s="31">
        <v>0.183</v>
      </c>
      <c r="AH14" s="386">
        <v>0.22500000000000001</v>
      </c>
      <c r="AI14" s="8"/>
      <c r="AJ14" s="8"/>
      <c r="AK14" s="8"/>
    </row>
    <row r="15" spans="1:38" ht="13.5" customHeight="1">
      <c r="A15" s="399" t="s">
        <v>382</v>
      </c>
      <c r="B15" s="13">
        <v>6.7000000000000004E-2</v>
      </c>
      <c r="C15" s="14">
        <v>4.9000000000000002E-2</v>
      </c>
      <c r="D15" s="14">
        <v>2.7E-2</v>
      </c>
      <c r="E15" s="12">
        <v>0</v>
      </c>
      <c r="F15" s="11">
        <v>0.04</v>
      </c>
      <c r="G15" s="14">
        <v>3.5999999999999997E-2</v>
      </c>
      <c r="H15" s="15">
        <v>0</v>
      </c>
      <c r="I15" s="13">
        <v>1.7999999999999999E-2</v>
      </c>
      <c r="J15" s="12">
        <v>0</v>
      </c>
      <c r="K15" s="352">
        <v>0.13800000000000001</v>
      </c>
      <c r="L15" s="40">
        <v>0.13400000000000001</v>
      </c>
      <c r="M15" s="40">
        <v>9.8000000000000004E-2</v>
      </c>
      <c r="N15" s="40">
        <v>0.08</v>
      </c>
      <c r="O15" s="40">
        <v>0.12000000000000001</v>
      </c>
      <c r="P15" s="40">
        <v>0.12</v>
      </c>
      <c r="Q15" s="40">
        <v>0.11600000000000001</v>
      </c>
      <c r="R15" s="40">
        <v>0.11599999999999999</v>
      </c>
      <c r="S15" s="40">
        <v>0.10199999999999999</v>
      </c>
      <c r="T15" s="40">
        <v>9.799999999999999E-2</v>
      </c>
      <c r="U15" s="40">
        <v>9.8000000000000004E-2</v>
      </c>
      <c r="V15" s="40">
        <v>0.08</v>
      </c>
      <c r="W15" s="40">
        <v>9.4E-2</v>
      </c>
      <c r="X15" s="40">
        <v>0.08</v>
      </c>
      <c r="Y15" s="40">
        <v>6.2E-2</v>
      </c>
      <c r="Z15" s="40">
        <v>7.5999999999999998E-2</v>
      </c>
      <c r="AA15" s="40">
        <v>5.7999999999999996E-2</v>
      </c>
      <c r="AB15" s="353">
        <v>0.04</v>
      </c>
      <c r="AC15" s="8"/>
      <c r="AD15" s="351" t="s">
        <v>382</v>
      </c>
      <c r="AE15" s="31">
        <v>0.13</v>
      </c>
      <c r="AF15" s="31">
        <v>0.13400000000000001</v>
      </c>
      <c r="AG15" s="31">
        <v>0.183</v>
      </c>
      <c r="AH15" s="386">
        <v>0.22500000000000001</v>
      </c>
      <c r="AI15" s="8"/>
      <c r="AJ15" s="8"/>
      <c r="AK15" s="8"/>
    </row>
    <row r="16" spans="1:38" ht="13.5" customHeight="1">
      <c r="A16" s="399" t="s">
        <v>383</v>
      </c>
      <c r="B16" s="13">
        <v>6.4000000000000001E-2</v>
      </c>
      <c r="C16" s="14">
        <v>4.7E-2</v>
      </c>
      <c r="D16" s="14">
        <v>2.5999999999999999E-2</v>
      </c>
      <c r="E16" s="12">
        <v>0</v>
      </c>
      <c r="F16" s="11">
        <v>1.7000000000000001E-2</v>
      </c>
      <c r="G16" s="14">
        <v>1.4999999999999999E-2</v>
      </c>
      <c r="H16" s="15">
        <v>0</v>
      </c>
      <c r="I16" s="13">
        <v>1.2999999999999999E-2</v>
      </c>
      <c r="J16" s="12">
        <v>0</v>
      </c>
      <c r="K16" s="352">
        <v>0.10299999999999999</v>
      </c>
      <c r="L16" s="40">
        <v>0.10099999999999999</v>
      </c>
      <c r="M16" s="40">
        <v>8.5999999999999993E-2</v>
      </c>
      <c r="N16" s="40">
        <v>6.8999999999999992E-2</v>
      </c>
      <c r="O16" s="354" t="s">
        <v>375</v>
      </c>
      <c r="P16" s="354" t="s">
        <v>375</v>
      </c>
      <c r="Q16" s="354" t="s">
        <v>375</v>
      </c>
      <c r="R16" s="354" t="s">
        <v>375</v>
      </c>
      <c r="S16" s="354" t="s">
        <v>375</v>
      </c>
      <c r="T16" s="354" t="s">
        <v>375</v>
      </c>
      <c r="U16" s="354" t="s">
        <v>375</v>
      </c>
      <c r="V16" s="354" t="s">
        <v>375</v>
      </c>
      <c r="W16" s="354" t="s">
        <v>375</v>
      </c>
      <c r="X16" s="354" t="s">
        <v>375</v>
      </c>
      <c r="Y16" s="354" t="s">
        <v>375</v>
      </c>
      <c r="Z16" s="354" t="s">
        <v>375</v>
      </c>
      <c r="AA16" s="354" t="s">
        <v>375</v>
      </c>
      <c r="AB16" s="355" t="s">
        <v>375</v>
      </c>
      <c r="AC16" s="8"/>
      <c r="AD16" s="351" t="s">
        <v>383</v>
      </c>
      <c r="AE16" s="31">
        <v>0.126</v>
      </c>
      <c r="AF16" s="31">
        <v>0.128</v>
      </c>
      <c r="AG16" s="31">
        <v>0.151</v>
      </c>
      <c r="AH16" s="386">
        <v>0.188</v>
      </c>
      <c r="AI16" s="8"/>
      <c r="AJ16" s="8"/>
      <c r="AK16" s="8"/>
    </row>
    <row r="17" spans="1:40" ht="13.5" customHeight="1">
      <c r="A17" s="399" t="s">
        <v>384</v>
      </c>
      <c r="B17" s="13">
        <v>6.4000000000000001E-2</v>
      </c>
      <c r="C17" s="14">
        <v>4.7E-2</v>
      </c>
      <c r="D17" s="14">
        <v>2.5999999999999999E-2</v>
      </c>
      <c r="E17" s="12">
        <v>0</v>
      </c>
      <c r="F17" s="11">
        <v>1.7000000000000001E-2</v>
      </c>
      <c r="G17" s="14">
        <v>1.4999999999999999E-2</v>
      </c>
      <c r="H17" s="15">
        <v>0</v>
      </c>
      <c r="I17" s="13">
        <v>1.2999999999999999E-2</v>
      </c>
      <c r="J17" s="12">
        <v>0</v>
      </c>
      <c r="K17" s="352">
        <v>0.10299999999999999</v>
      </c>
      <c r="L17" s="40">
        <v>0.10099999999999999</v>
      </c>
      <c r="M17" s="40">
        <v>8.5999999999999993E-2</v>
      </c>
      <c r="N17" s="40">
        <v>6.8999999999999992E-2</v>
      </c>
      <c r="O17" s="40">
        <v>0.09</v>
      </c>
      <c r="P17" s="40">
        <v>8.5999999999999993E-2</v>
      </c>
      <c r="Q17" s="40">
        <v>8.7999999999999995E-2</v>
      </c>
      <c r="R17" s="40">
        <v>8.3999999999999991E-2</v>
      </c>
      <c r="S17" s="40">
        <v>7.2999999999999995E-2</v>
      </c>
      <c r="T17" s="40">
        <v>7.0999999999999994E-2</v>
      </c>
      <c r="U17" s="40">
        <v>6.4999999999999988E-2</v>
      </c>
      <c r="V17" s="40">
        <v>7.2999999999999995E-2</v>
      </c>
      <c r="W17" s="40">
        <v>6.2999999999999987E-2</v>
      </c>
      <c r="X17" s="40">
        <v>5.1999999999999998E-2</v>
      </c>
      <c r="Y17" s="40">
        <v>5.6000000000000001E-2</v>
      </c>
      <c r="Z17" s="40">
        <v>4.9999999999999996E-2</v>
      </c>
      <c r="AA17" s="40">
        <v>4.8000000000000001E-2</v>
      </c>
      <c r="AB17" s="353">
        <v>3.4999999999999996E-2</v>
      </c>
      <c r="AC17" s="8"/>
      <c r="AD17" s="351" t="s">
        <v>384</v>
      </c>
      <c r="AE17" s="31">
        <v>0.126</v>
      </c>
      <c r="AF17" s="31">
        <v>0.128</v>
      </c>
      <c r="AG17" s="31">
        <v>0.151</v>
      </c>
      <c r="AH17" s="386">
        <v>0.188</v>
      </c>
      <c r="AI17" s="8"/>
      <c r="AJ17" s="8"/>
      <c r="AK17" s="8"/>
    </row>
    <row r="18" spans="1:40" ht="13.5" customHeight="1">
      <c r="A18" s="399" t="s">
        <v>385</v>
      </c>
      <c r="B18" s="13">
        <v>5.7000000000000002E-2</v>
      </c>
      <c r="C18" s="14">
        <v>4.1000000000000002E-2</v>
      </c>
      <c r="D18" s="14">
        <v>2.3E-2</v>
      </c>
      <c r="E18" s="12">
        <v>0</v>
      </c>
      <c r="F18" s="11">
        <v>1.7000000000000001E-2</v>
      </c>
      <c r="G18" s="14">
        <v>1.4999999999999999E-2</v>
      </c>
      <c r="H18" s="15">
        <v>0</v>
      </c>
      <c r="I18" s="13">
        <v>1.2999999999999999E-2</v>
      </c>
      <c r="J18" s="12">
        <v>0</v>
      </c>
      <c r="K18" s="352">
        <v>9.6000000000000002E-2</v>
      </c>
      <c r="L18" s="40">
        <v>9.4E-2</v>
      </c>
      <c r="M18" s="40">
        <v>7.9000000000000001E-2</v>
      </c>
      <c r="N18" s="40">
        <v>6.3E-2</v>
      </c>
      <c r="O18" s="40">
        <v>8.3000000000000004E-2</v>
      </c>
      <c r="P18" s="40">
        <v>0.08</v>
      </c>
      <c r="Q18" s="40">
        <v>8.1000000000000003E-2</v>
      </c>
      <c r="R18" s="40">
        <v>7.8E-2</v>
      </c>
      <c r="S18" s="40">
        <v>6.7000000000000004E-2</v>
      </c>
      <c r="T18" s="40">
        <v>6.5000000000000002E-2</v>
      </c>
      <c r="U18" s="40">
        <v>6.2E-2</v>
      </c>
      <c r="V18" s="40">
        <v>6.6000000000000003E-2</v>
      </c>
      <c r="W18" s="40">
        <v>0.06</v>
      </c>
      <c r="X18" s="40">
        <v>4.9000000000000002E-2</v>
      </c>
      <c r="Y18" s="40">
        <v>0.05</v>
      </c>
      <c r="Z18" s="40">
        <v>4.7E-2</v>
      </c>
      <c r="AA18" s="40">
        <v>4.4999999999999998E-2</v>
      </c>
      <c r="AB18" s="353">
        <v>3.2000000000000001E-2</v>
      </c>
      <c r="AC18" s="8"/>
      <c r="AD18" s="351" t="s">
        <v>385</v>
      </c>
      <c r="AE18" s="31">
        <v>0.13500000000000001</v>
      </c>
      <c r="AF18" s="31">
        <v>0.13800000000000001</v>
      </c>
      <c r="AG18" s="31">
        <v>0.16400000000000001</v>
      </c>
      <c r="AH18" s="386">
        <v>0.20599999999999999</v>
      </c>
      <c r="AI18" s="8"/>
      <c r="AJ18" s="8"/>
      <c r="AK18" s="8"/>
    </row>
    <row r="19" spans="1:40" ht="13.5" customHeight="1">
      <c r="A19" s="399" t="s">
        <v>386</v>
      </c>
      <c r="B19" s="13">
        <v>5.3999999999999999E-2</v>
      </c>
      <c r="C19" s="14">
        <v>0.04</v>
      </c>
      <c r="D19" s="14">
        <v>2.1999999999999999E-2</v>
      </c>
      <c r="E19" s="12">
        <v>0</v>
      </c>
      <c r="F19" s="11">
        <v>1.7000000000000001E-2</v>
      </c>
      <c r="G19" s="14">
        <v>1.4999999999999999E-2</v>
      </c>
      <c r="H19" s="15">
        <v>0</v>
      </c>
      <c r="I19" s="13">
        <v>1.2999999999999999E-2</v>
      </c>
      <c r="J19" s="12">
        <v>0</v>
      </c>
      <c r="K19" s="352">
        <v>9.2999999999999999E-2</v>
      </c>
      <c r="L19" s="40">
        <v>9.0999999999999998E-2</v>
      </c>
      <c r="M19" s="40">
        <v>7.5999999999999998E-2</v>
      </c>
      <c r="N19" s="40">
        <v>6.2E-2</v>
      </c>
      <c r="O19" s="40">
        <v>0.08</v>
      </c>
      <c r="P19" s="40">
        <v>7.9000000000000001E-2</v>
      </c>
      <c r="Q19" s="40">
        <v>7.8E-2</v>
      </c>
      <c r="R19" s="40">
        <v>7.6999999999999999E-2</v>
      </c>
      <c r="S19" s="40">
        <v>6.6000000000000003E-2</v>
      </c>
      <c r="T19" s="40">
        <v>6.4000000000000001E-2</v>
      </c>
      <c r="U19" s="40">
        <v>6.0999999999999999E-2</v>
      </c>
      <c r="V19" s="40">
        <v>6.3E-2</v>
      </c>
      <c r="W19" s="40">
        <v>5.8999999999999997E-2</v>
      </c>
      <c r="X19" s="40">
        <v>4.8000000000000001E-2</v>
      </c>
      <c r="Y19" s="40">
        <v>4.9000000000000002E-2</v>
      </c>
      <c r="Z19" s="40">
        <v>4.5999999999999999E-2</v>
      </c>
      <c r="AA19" s="40">
        <v>4.3999999999999997E-2</v>
      </c>
      <c r="AB19" s="353">
        <v>3.1E-2</v>
      </c>
      <c r="AC19" s="8"/>
      <c r="AD19" s="351" t="s">
        <v>386</v>
      </c>
      <c r="AE19" s="31">
        <v>0.13900000000000001</v>
      </c>
      <c r="AF19" s="31">
        <v>0.14199999999999999</v>
      </c>
      <c r="AG19" s="31">
        <v>0.17100000000000001</v>
      </c>
      <c r="AH19" s="386">
        <v>0.20899999999999999</v>
      </c>
      <c r="AI19" s="8"/>
      <c r="AJ19" s="8"/>
      <c r="AK19" s="8"/>
    </row>
    <row r="20" spans="1:40" ht="13.5" customHeight="1">
      <c r="A20" s="399" t="s">
        <v>387</v>
      </c>
      <c r="B20" s="13">
        <v>6.4000000000000001E-2</v>
      </c>
      <c r="C20" s="14">
        <v>4.7E-2</v>
      </c>
      <c r="D20" s="14">
        <v>2.5999999999999999E-2</v>
      </c>
      <c r="E20" s="12">
        <v>0</v>
      </c>
      <c r="F20" s="11">
        <v>1.7000000000000001E-2</v>
      </c>
      <c r="G20" s="354" t="s">
        <v>375</v>
      </c>
      <c r="H20" s="15">
        <v>0</v>
      </c>
      <c r="I20" s="13">
        <v>1.2999999999999999E-2</v>
      </c>
      <c r="J20" s="12">
        <v>0</v>
      </c>
      <c r="K20" s="352">
        <v>0.10299999999999999</v>
      </c>
      <c r="L20" s="354" t="s">
        <v>375</v>
      </c>
      <c r="M20" s="40">
        <v>8.5999999999999993E-2</v>
      </c>
      <c r="N20" s="40">
        <v>6.8999999999999992E-2</v>
      </c>
      <c r="O20" s="40">
        <v>0.09</v>
      </c>
      <c r="P20" s="40">
        <v>8.5999999999999993E-2</v>
      </c>
      <c r="Q20" s="354" t="s">
        <v>375</v>
      </c>
      <c r="R20" s="354" t="s">
        <v>375</v>
      </c>
      <c r="S20" s="40">
        <v>7.2999999999999995E-2</v>
      </c>
      <c r="T20" s="354" t="s">
        <v>375</v>
      </c>
      <c r="U20" s="40">
        <v>6.4999999999999988E-2</v>
      </c>
      <c r="V20" s="40">
        <v>7.2999999999999995E-2</v>
      </c>
      <c r="W20" s="354" t="s">
        <v>375</v>
      </c>
      <c r="X20" s="40">
        <v>5.1999999999999998E-2</v>
      </c>
      <c r="Y20" s="40">
        <v>5.6000000000000001E-2</v>
      </c>
      <c r="Z20" s="354" t="s">
        <v>375</v>
      </c>
      <c r="AA20" s="40">
        <v>4.8000000000000001E-2</v>
      </c>
      <c r="AB20" s="353">
        <v>3.4999999999999996E-2</v>
      </c>
      <c r="AC20" s="8"/>
      <c r="AD20" s="351" t="s">
        <v>387</v>
      </c>
      <c r="AE20" s="31">
        <v>0.126</v>
      </c>
      <c r="AF20" s="354" t="s">
        <v>376</v>
      </c>
      <c r="AG20" s="31">
        <v>0.151</v>
      </c>
      <c r="AH20" s="386">
        <v>0.188</v>
      </c>
      <c r="AI20" s="8"/>
      <c r="AJ20" s="8"/>
      <c r="AK20" s="8"/>
    </row>
    <row r="21" spans="1:40" ht="13.5" customHeight="1">
      <c r="A21" s="399" t="s">
        <v>388</v>
      </c>
      <c r="B21" s="13">
        <v>6.4000000000000001E-2</v>
      </c>
      <c r="C21" s="14">
        <v>4.7E-2</v>
      </c>
      <c r="D21" s="14">
        <v>2.5999999999999999E-2</v>
      </c>
      <c r="E21" s="12">
        <v>0</v>
      </c>
      <c r="F21" s="11">
        <v>1.7000000000000001E-2</v>
      </c>
      <c r="G21" s="14">
        <v>1.4999999999999999E-2</v>
      </c>
      <c r="H21" s="15">
        <v>0</v>
      </c>
      <c r="I21" s="13">
        <v>1.2999999999999999E-2</v>
      </c>
      <c r="J21" s="12">
        <v>0</v>
      </c>
      <c r="K21" s="352">
        <v>0.10299999999999999</v>
      </c>
      <c r="L21" s="40">
        <v>0.10099999999999999</v>
      </c>
      <c r="M21" s="40">
        <v>8.5999999999999993E-2</v>
      </c>
      <c r="N21" s="40">
        <v>6.8999999999999992E-2</v>
      </c>
      <c r="O21" s="40">
        <v>0.09</v>
      </c>
      <c r="P21" s="40">
        <v>8.5999999999999993E-2</v>
      </c>
      <c r="Q21" s="40">
        <v>8.7999999999999995E-2</v>
      </c>
      <c r="R21" s="40">
        <v>8.3999999999999991E-2</v>
      </c>
      <c r="S21" s="40">
        <v>7.2999999999999995E-2</v>
      </c>
      <c r="T21" s="40">
        <v>7.0999999999999994E-2</v>
      </c>
      <c r="U21" s="40">
        <v>6.4999999999999988E-2</v>
      </c>
      <c r="V21" s="40">
        <v>7.2999999999999995E-2</v>
      </c>
      <c r="W21" s="40">
        <v>6.2999999999999987E-2</v>
      </c>
      <c r="X21" s="40">
        <v>5.1999999999999998E-2</v>
      </c>
      <c r="Y21" s="40">
        <v>5.6000000000000001E-2</v>
      </c>
      <c r="Z21" s="40">
        <v>4.9999999999999996E-2</v>
      </c>
      <c r="AA21" s="40">
        <v>4.8000000000000001E-2</v>
      </c>
      <c r="AB21" s="353">
        <v>3.4999999999999996E-2</v>
      </c>
      <c r="AC21" s="8"/>
      <c r="AD21" s="351" t="s">
        <v>388</v>
      </c>
      <c r="AE21" s="31">
        <v>0.126</v>
      </c>
      <c r="AF21" s="31">
        <v>0.128</v>
      </c>
      <c r="AG21" s="31">
        <v>0.151</v>
      </c>
      <c r="AH21" s="386">
        <v>0.188</v>
      </c>
      <c r="AI21" s="8"/>
      <c r="AJ21" s="8"/>
      <c r="AK21" s="8"/>
    </row>
    <row r="22" spans="1:40" ht="13.5" customHeight="1">
      <c r="A22" s="399" t="s">
        <v>389</v>
      </c>
      <c r="B22" s="13">
        <v>8.5999999999999993E-2</v>
      </c>
      <c r="C22" s="14">
        <v>6.3E-2</v>
      </c>
      <c r="D22" s="14">
        <v>3.5000000000000003E-2</v>
      </c>
      <c r="E22" s="12">
        <v>0</v>
      </c>
      <c r="F22" s="11">
        <v>1.9E-2</v>
      </c>
      <c r="G22" s="14">
        <v>1.6E-2</v>
      </c>
      <c r="H22" s="15">
        <v>0</v>
      </c>
      <c r="I22" s="13">
        <v>2.5999999999999999E-2</v>
      </c>
      <c r="J22" s="12">
        <v>0</v>
      </c>
      <c r="K22" s="352">
        <v>0.14700000000000002</v>
      </c>
      <c r="L22" s="40">
        <v>0.14400000000000002</v>
      </c>
      <c r="M22" s="40">
        <v>0.128</v>
      </c>
      <c r="N22" s="40">
        <v>0.105</v>
      </c>
      <c r="O22" s="40">
        <v>0.121</v>
      </c>
      <c r="P22" s="40">
        <v>0.124</v>
      </c>
      <c r="Q22" s="40">
        <v>0.11799999999999999</v>
      </c>
      <c r="R22" s="40">
        <v>0.121</v>
      </c>
      <c r="S22" s="40">
        <v>9.8000000000000004E-2</v>
      </c>
      <c r="T22" s="40">
        <v>9.5000000000000001E-2</v>
      </c>
      <c r="U22" s="40">
        <v>9.6000000000000002E-2</v>
      </c>
      <c r="V22" s="40">
        <v>0.10199999999999999</v>
      </c>
      <c r="W22" s="40">
        <v>9.2999999999999999E-2</v>
      </c>
      <c r="X22" s="40">
        <v>7.0000000000000007E-2</v>
      </c>
      <c r="Y22" s="40">
        <v>7.9000000000000001E-2</v>
      </c>
      <c r="Z22" s="40">
        <v>6.7000000000000004E-2</v>
      </c>
      <c r="AA22" s="40">
        <v>7.6999999999999999E-2</v>
      </c>
      <c r="AB22" s="353">
        <v>5.1000000000000004E-2</v>
      </c>
      <c r="AC22" s="8"/>
      <c r="AD22" s="351" t="s">
        <v>389</v>
      </c>
      <c r="AE22" s="31">
        <v>0.17599999999999999</v>
      </c>
      <c r="AF22" s="31">
        <v>0.18</v>
      </c>
      <c r="AG22" s="31">
        <v>0.20300000000000001</v>
      </c>
      <c r="AH22" s="386">
        <v>0.247</v>
      </c>
      <c r="AI22" s="8"/>
      <c r="AJ22" s="8"/>
      <c r="AK22" s="8"/>
    </row>
    <row r="23" spans="1:40" ht="13.5" customHeight="1">
      <c r="A23" s="399" t="s">
        <v>390</v>
      </c>
      <c r="B23" s="13">
        <v>8.5999999999999993E-2</v>
      </c>
      <c r="C23" s="14">
        <v>6.3E-2</v>
      </c>
      <c r="D23" s="14">
        <v>3.5000000000000003E-2</v>
      </c>
      <c r="E23" s="12">
        <v>0</v>
      </c>
      <c r="F23" s="11">
        <v>1.9E-2</v>
      </c>
      <c r="G23" s="14">
        <v>1.6E-2</v>
      </c>
      <c r="H23" s="15">
        <v>0</v>
      </c>
      <c r="I23" s="13">
        <v>2.5999999999999999E-2</v>
      </c>
      <c r="J23" s="12">
        <v>0</v>
      </c>
      <c r="K23" s="352">
        <v>0.14700000000000002</v>
      </c>
      <c r="L23" s="40">
        <v>0.14400000000000002</v>
      </c>
      <c r="M23" s="40">
        <v>0.128</v>
      </c>
      <c r="N23" s="40">
        <v>0.105</v>
      </c>
      <c r="O23" s="40">
        <v>0.121</v>
      </c>
      <c r="P23" s="40">
        <v>0.124</v>
      </c>
      <c r="Q23" s="40">
        <v>0.11799999999999999</v>
      </c>
      <c r="R23" s="40">
        <v>0.121</v>
      </c>
      <c r="S23" s="40">
        <v>9.8000000000000004E-2</v>
      </c>
      <c r="T23" s="40">
        <v>9.5000000000000001E-2</v>
      </c>
      <c r="U23" s="40">
        <v>9.6000000000000002E-2</v>
      </c>
      <c r="V23" s="40">
        <v>0.10199999999999999</v>
      </c>
      <c r="W23" s="40">
        <v>9.2999999999999999E-2</v>
      </c>
      <c r="X23" s="40">
        <v>7.0000000000000007E-2</v>
      </c>
      <c r="Y23" s="40">
        <v>7.9000000000000001E-2</v>
      </c>
      <c r="Z23" s="40">
        <v>6.7000000000000004E-2</v>
      </c>
      <c r="AA23" s="40">
        <v>7.6999999999999999E-2</v>
      </c>
      <c r="AB23" s="353">
        <v>5.1000000000000004E-2</v>
      </c>
      <c r="AC23" s="8"/>
      <c r="AD23" s="351" t="s">
        <v>390</v>
      </c>
      <c r="AE23" s="31">
        <v>0.17599999999999999</v>
      </c>
      <c r="AF23" s="31">
        <v>0.18</v>
      </c>
      <c r="AG23" s="31">
        <v>0.20300000000000001</v>
      </c>
      <c r="AH23" s="386">
        <v>0.247</v>
      </c>
      <c r="AI23" s="8"/>
      <c r="AJ23" s="8"/>
      <c r="AK23" s="8"/>
    </row>
    <row r="24" spans="1:40">
      <c r="A24" s="399" t="s">
        <v>391</v>
      </c>
      <c r="B24" s="13">
        <v>0.15</v>
      </c>
      <c r="C24" s="14">
        <v>0.11</v>
      </c>
      <c r="D24" s="14">
        <v>6.0999999999999999E-2</v>
      </c>
      <c r="E24" s="12">
        <v>0</v>
      </c>
      <c r="F24" s="11">
        <v>1.9E-2</v>
      </c>
      <c r="G24" s="14">
        <v>1.6E-2</v>
      </c>
      <c r="H24" s="15">
        <v>0</v>
      </c>
      <c r="I24" s="13">
        <v>2.5999999999999999E-2</v>
      </c>
      <c r="J24" s="12">
        <v>0</v>
      </c>
      <c r="K24" s="352">
        <v>0.21099999999999997</v>
      </c>
      <c r="L24" s="40">
        <v>0.20799999999999996</v>
      </c>
      <c r="M24" s="40">
        <v>0.192</v>
      </c>
      <c r="N24" s="40">
        <v>0.15200000000000002</v>
      </c>
      <c r="O24" s="40">
        <v>0.185</v>
      </c>
      <c r="P24" s="40">
        <v>0.17099999999999999</v>
      </c>
      <c r="Q24" s="40">
        <v>0.182</v>
      </c>
      <c r="R24" s="40">
        <v>0.16799999999999998</v>
      </c>
      <c r="S24" s="40">
        <v>0.14500000000000002</v>
      </c>
      <c r="T24" s="40">
        <v>0.14200000000000002</v>
      </c>
      <c r="U24" s="40">
        <v>0.122</v>
      </c>
      <c r="V24" s="40">
        <v>0.16599999999999998</v>
      </c>
      <c r="W24" s="40">
        <v>0.11899999999999999</v>
      </c>
      <c r="X24" s="40">
        <v>9.6000000000000002E-2</v>
      </c>
      <c r="Y24" s="40">
        <v>0.126</v>
      </c>
      <c r="Z24" s="40">
        <v>9.2999999999999999E-2</v>
      </c>
      <c r="AA24" s="40">
        <v>0.10299999999999999</v>
      </c>
      <c r="AB24" s="353">
        <v>7.6999999999999999E-2</v>
      </c>
      <c r="AC24" s="8"/>
      <c r="AD24" s="351" t="s">
        <v>391</v>
      </c>
      <c r="AE24" s="31">
        <v>0.123</v>
      </c>
      <c r="AF24" s="31">
        <v>0.125</v>
      </c>
      <c r="AG24" s="31">
        <v>0.13500000000000001</v>
      </c>
      <c r="AH24" s="386">
        <v>0.17100000000000001</v>
      </c>
      <c r="AI24" s="8"/>
      <c r="AJ24" s="8"/>
      <c r="AK24" s="8"/>
    </row>
    <row r="25" spans="1:40">
      <c r="A25" s="399" t="s">
        <v>392</v>
      </c>
      <c r="B25" s="13">
        <v>8.1000000000000003E-2</v>
      </c>
      <c r="C25" s="14">
        <v>5.8999999999999997E-2</v>
      </c>
      <c r="D25" s="14">
        <v>3.3000000000000002E-2</v>
      </c>
      <c r="E25" s="12">
        <v>0</v>
      </c>
      <c r="F25" s="11">
        <v>1.2999999999999999E-2</v>
      </c>
      <c r="G25" s="14">
        <v>0.01</v>
      </c>
      <c r="H25" s="15">
        <v>0</v>
      </c>
      <c r="I25" s="13">
        <v>0.02</v>
      </c>
      <c r="J25" s="12">
        <v>0</v>
      </c>
      <c r="K25" s="352">
        <v>0.13100000000000001</v>
      </c>
      <c r="L25" s="40">
        <v>0.128</v>
      </c>
      <c r="M25" s="40">
        <v>0.11800000000000001</v>
      </c>
      <c r="N25" s="40">
        <v>9.6000000000000002E-2</v>
      </c>
      <c r="O25" s="40">
        <v>0.111</v>
      </c>
      <c r="P25" s="40">
        <v>0.109</v>
      </c>
      <c r="Q25" s="40">
        <v>0.108</v>
      </c>
      <c r="R25" s="40">
        <v>0.106</v>
      </c>
      <c r="S25" s="40">
        <v>8.8999999999999996E-2</v>
      </c>
      <c r="T25" s="40">
        <v>8.5999999999999993E-2</v>
      </c>
      <c r="U25" s="40">
        <v>8.3000000000000004E-2</v>
      </c>
      <c r="V25" s="40">
        <v>9.8000000000000004E-2</v>
      </c>
      <c r="W25" s="40">
        <v>0.08</v>
      </c>
      <c r="X25" s="40">
        <v>6.3E-2</v>
      </c>
      <c r="Y25" s="40">
        <v>7.5999999999999998E-2</v>
      </c>
      <c r="Z25" s="40">
        <v>6.0000000000000005E-2</v>
      </c>
      <c r="AA25" s="40">
        <v>7.0000000000000007E-2</v>
      </c>
      <c r="AB25" s="353">
        <v>0.05</v>
      </c>
      <c r="AC25" s="8"/>
      <c r="AD25" s="351" t="s">
        <v>392</v>
      </c>
      <c r="AE25" s="31">
        <v>0.152</v>
      </c>
      <c r="AF25" s="31">
        <v>0.156</v>
      </c>
      <c r="AG25" s="31">
        <v>0.16900000000000001</v>
      </c>
      <c r="AH25" s="386">
        <v>0.20799999999999999</v>
      </c>
      <c r="AI25" s="8"/>
      <c r="AJ25" s="8"/>
      <c r="AK25" s="8"/>
    </row>
    <row r="26" spans="1:40">
      <c r="A26" s="399" t="s">
        <v>393</v>
      </c>
      <c r="B26" s="13">
        <v>0.126</v>
      </c>
      <c r="C26" s="14">
        <v>9.1999999999999998E-2</v>
      </c>
      <c r="D26" s="14">
        <v>5.0999999999999997E-2</v>
      </c>
      <c r="E26" s="12">
        <v>0</v>
      </c>
      <c r="F26" s="11">
        <v>1.2999999999999999E-2</v>
      </c>
      <c r="G26" s="14">
        <v>0.01</v>
      </c>
      <c r="H26" s="15">
        <v>0</v>
      </c>
      <c r="I26" s="13">
        <v>0.02</v>
      </c>
      <c r="J26" s="12">
        <v>0</v>
      </c>
      <c r="K26" s="352">
        <v>0.17599999999999999</v>
      </c>
      <c r="L26" s="40">
        <v>0.17299999999999999</v>
      </c>
      <c r="M26" s="40">
        <v>0.16299999999999998</v>
      </c>
      <c r="N26" s="40">
        <v>0.129</v>
      </c>
      <c r="O26" s="40">
        <v>0.15600000000000003</v>
      </c>
      <c r="P26" s="40">
        <v>0.14200000000000002</v>
      </c>
      <c r="Q26" s="40">
        <v>0.15300000000000002</v>
      </c>
      <c r="R26" s="40">
        <v>0.13900000000000001</v>
      </c>
      <c r="S26" s="40">
        <v>0.122</v>
      </c>
      <c r="T26" s="40">
        <v>0.11899999999999999</v>
      </c>
      <c r="U26" s="40">
        <v>0.10100000000000001</v>
      </c>
      <c r="V26" s="40">
        <v>0.14300000000000002</v>
      </c>
      <c r="W26" s="40">
        <v>9.8000000000000004E-2</v>
      </c>
      <c r="X26" s="40">
        <v>8.1000000000000003E-2</v>
      </c>
      <c r="Y26" s="40">
        <v>0.109</v>
      </c>
      <c r="Z26" s="40">
        <v>7.8E-2</v>
      </c>
      <c r="AA26" s="40">
        <v>8.7999999999999995E-2</v>
      </c>
      <c r="AB26" s="353">
        <v>6.8000000000000005E-2</v>
      </c>
      <c r="AC26" s="8"/>
      <c r="AD26" s="351" t="s">
        <v>393</v>
      </c>
      <c r="AE26" s="31">
        <v>0.113</v>
      </c>
      <c r="AF26" s="31">
        <v>0.115</v>
      </c>
      <c r="AG26" s="31">
        <v>0.122</v>
      </c>
      <c r="AH26" s="386">
        <v>0.155</v>
      </c>
      <c r="AI26" s="8"/>
      <c r="AJ26" s="8"/>
      <c r="AK26" s="8"/>
    </row>
    <row r="27" spans="1:40">
      <c r="A27" s="399" t="s">
        <v>394</v>
      </c>
      <c r="B27" s="13">
        <v>8.4000000000000005E-2</v>
      </c>
      <c r="C27" s="14">
        <v>6.0999999999999999E-2</v>
      </c>
      <c r="D27" s="14">
        <v>3.4000000000000002E-2</v>
      </c>
      <c r="E27" s="12">
        <v>0</v>
      </c>
      <c r="F27" s="11">
        <v>1.2999999999999999E-2</v>
      </c>
      <c r="G27" s="14">
        <v>0.01</v>
      </c>
      <c r="H27" s="15">
        <v>0</v>
      </c>
      <c r="I27" s="13">
        <v>0.02</v>
      </c>
      <c r="J27" s="12">
        <v>0</v>
      </c>
      <c r="K27" s="352">
        <v>0.13400000000000001</v>
      </c>
      <c r="L27" s="40">
        <v>0.13100000000000001</v>
      </c>
      <c r="M27" s="40">
        <v>0.12100000000000001</v>
      </c>
      <c r="N27" s="40">
        <v>9.8000000000000004E-2</v>
      </c>
      <c r="O27" s="40">
        <v>0.114</v>
      </c>
      <c r="P27" s="40">
        <v>0.111</v>
      </c>
      <c r="Q27" s="40">
        <v>0.111</v>
      </c>
      <c r="R27" s="40">
        <v>0.108</v>
      </c>
      <c r="S27" s="40">
        <v>9.0999999999999998E-2</v>
      </c>
      <c r="T27" s="40">
        <v>8.7999999999999995E-2</v>
      </c>
      <c r="U27" s="40">
        <v>8.4000000000000005E-2</v>
      </c>
      <c r="V27" s="40">
        <v>0.10100000000000001</v>
      </c>
      <c r="W27" s="40">
        <v>8.1000000000000003E-2</v>
      </c>
      <c r="X27" s="40">
        <v>6.4000000000000001E-2</v>
      </c>
      <c r="Y27" s="40">
        <v>7.8E-2</v>
      </c>
      <c r="Z27" s="40">
        <v>6.1000000000000006E-2</v>
      </c>
      <c r="AA27" s="40">
        <v>7.1000000000000008E-2</v>
      </c>
      <c r="AB27" s="353">
        <v>5.1000000000000004E-2</v>
      </c>
      <c r="AC27" s="8"/>
      <c r="AD27" s="351" t="s">
        <v>394</v>
      </c>
      <c r="AE27" s="31">
        <v>0.14899999999999999</v>
      </c>
      <c r="AF27" s="31">
        <v>0.152</v>
      </c>
      <c r="AG27" s="31">
        <v>0.16500000000000001</v>
      </c>
      <c r="AH27" s="386">
        <v>0.20399999999999999</v>
      </c>
      <c r="AI27" s="8"/>
      <c r="AJ27" s="8"/>
      <c r="AK27" s="8"/>
    </row>
    <row r="28" spans="1:40">
      <c r="A28" s="399" t="s">
        <v>395</v>
      </c>
      <c r="B28" s="356">
        <v>8.1000000000000003E-2</v>
      </c>
      <c r="C28" s="357">
        <v>5.8999999999999997E-2</v>
      </c>
      <c r="D28" s="357">
        <v>3.3000000000000002E-2</v>
      </c>
      <c r="E28" s="12">
        <v>0</v>
      </c>
      <c r="F28" s="358">
        <v>1.0999999999999999E-2</v>
      </c>
      <c r="G28" s="354" t="s">
        <v>375</v>
      </c>
      <c r="H28" s="15">
        <v>0</v>
      </c>
      <c r="I28" s="356">
        <v>0.02</v>
      </c>
      <c r="J28" s="12">
        <v>0</v>
      </c>
      <c r="K28" s="359">
        <v>0.129</v>
      </c>
      <c r="L28" s="354" t="s">
        <v>375</v>
      </c>
      <c r="M28" s="360">
        <v>0.11800000000000001</v>
      </c>
      <c r="N28" s="360">
        <v>9.6000000000000002E-2</v>
      </c>
      <c r="O28" s="360">
        <v>0.109</v>
      </c>
      <c r="P28" s="360">
        <v>0.107</v>
      </c>
      <c r="Q28" s="354" t="s">
        <v>375</v>
      </c>
      <c r="R28" s="354" t="s">
        <v>375</v>
      </c>
      <c r="S28" s="360">
        <v>8.6999999999999994E-2</v>
      </c>
      <c r="T28" s="354" t="s">
        <v>375</v>
      </c>
      <c r="U28" s="360">
        <v>8.1000000000000003E-2</v>
      </c>
      <c r="V28" s="360">
        <v>9.8000000000000004E-2</v>
      </c>
      <c r="W28" s="354" t="s">
        <v>375</v>
      </c>
      <c r="X28" s="360">
        <v>6.0999999999999999E-2</v>
      </c>
      <c r="Y28" s="360">
        <v>7.5999999999999998E-2</v>
      </c>
      <c r="Z28" s="354" t="s">
        <v>375</v>
      </c>
      <c r="AA28" s="360">
        <v>7.0000000000000007E-2</v>
      </c>
      <c r="AB28" s="361">
        <v>0.05</v>
      </c>
      <c r="AC28" s="8"/>
      <c r="AD28" s="351" t="s">
        <v>395</v>
      </c>
      <c r="AE28" s="31">
        <v>0.155</v>
      </c>
      <c r="AF28" s="354" t="s">
        <v>376</v>
      </c>
      <c r="AG28" s="31">
        <v>0.16900000000000001</v>
      </c>
      <c r="AH28" s="386">
        <v>0.20799999999999999</v>
      </c>
      <c r="AI28" s="8"/>
      <c r="AJ28" s="8"/>
      <c r="AK28" s="8"/>
    </row>
    <row r="29" spans="1:40">
      <c r="A29" s="399" t="s">
        <v>396</v>
      </c>
      <c r="B29" s="356">
        <v>8.1000000000000003E-2</v>
      </c>
      <c r="C29" s="357">
        <v>5.8999999999999997E-2</v>
      </c>
      <c r="D29" s="357">
        <v>3.3000000000000002E-2</v>
      </c>
      <c r="E29" s="12">
        <v>0</v>
      </c>
      <c r="F29" s="358">
        <v>1.0999999999999999E-2</v>
      </c>
      <c r="G29" s="354" t="s">
        <v>375</v>
      </c>
      <c r="H29" s="15">
        <v>0</v>
      </c>
      <c r="I29" s="356">
        <v>0.02</v>
      </c>
      <c r="J29" s="12">
        <v>0</v>
      </c>
      <c r="K29" s="359">
        <v>0.129</v>
      </c>
      <c r="L29" s="354" t="s">
        <v>375</v>
      </c>
      <c r="M29" s="360">
        <v>0.11800000000000001</v>
      </c>
      <c r="N29" s="360">
        <v>9.6000000000000002E-2</v>
      </c>
      <c r="O29" s="360">
        <v>0.109</v>
      </c>
      <c r="P29" s="360">
        <v>0.107</v>
      </c>
      <c r="Q29" s="354" t="s">
        <v>375</v>
      </c>
      <c r="R29" s="354" t="s">
        <v>375</v>
      </c>
      <c r="S29" s="360">
        <v>8.6999999999999994E-2</v>
      </c>
      <c r="T29" s="354" t="s">
        <v>375</v>
      </c>
      <c r="U29" s="360">
        <v>8.1000000000000003E-2</v>
      </c>
      <c r="V29" s="360">
        <v>9.8000000000000004E-2</v>
      </c>
      <c r="W29" s="354" t="s">
        <v>375</v>
      </c>
      <c r="X29" s="360">
        <v>6.0999999999999999E-2</v>
      </c>
      <c r="Y29" s="360">
        <v>7.5999999999999998E-2</v>
      </c>
      <c r="Z29" s="354" t="s">
        <v>375</v>
      </c>
      <c r="AA29" s="360">
        <v>7.0000000000000007E-2</v>
      </c>
      <c r="AB29" s="361">
        <v>0.05</v>
      </c>
      <c r="AC29" s="8"/>
      <c r="AD29" s="351" t="s">
        <v>396</v>
      </c>
      <c r="AE29" s="31">
        <v>0.155</v>
      </c>
      <c r="AF29" s="354" t="s">
        <v>376</v>
      </c>
      <c r="AG29" s="31">
        <v>0.16900000000000001</v>
      </c>
      <c r="AH29" s="386">
        <v>0.20799999999999999</v>
      </c>
      <c r="AI29" s="8"/>
      <c r="AJ29" s="8"/>
      <c r="AK29" s="8"/>
      <c r="AM29" s="8"/>
      <c r="AN29" s="8"/>
    </row>
    <row r="30" spans="1:40">
      <c r="A30" s="399" t="s">
        <v>397</v>
      </c>
      <c r="B30" s="356">
        <v>9.9000000000000005E-2</v>
      </c>
      <c r="C30" s="357">
        <v>7.1999999999999995E-2</v>
      </c>
      <c r="D30" s="357">
        <v>0.04</v>
      </c>
      <c r="E30" s="12">
        <v>0</v>
      </c>
      <c r="F30" s="358">
        <v>4.2999999999999997E-2</v>
      </c>
      <c r="G30" s="357">
        <v>3.9E-2</v>
      </c>
      <c r="H30" s="15">
        <v>0</v>
      </c>
      <c r="I30" s="356">
        <v>3.7999999999999999E-2</v>
      </c>
      <c r="J30" s="12">
        <v>0</v>
      </c>
      <c r="K30" s="359">
        <v>0.21100000000000002</v>
      </c>
      <c r="L30" s="360">
        <v>0.20700000000000002</v>
      </c>
      <c r="M30" s="360">
        <v>0.16800000000000001</v>
      </c>
      <c r="N30" s="360">
        <v>0.14099999999999999</v>
      </c>
      <c r="O30" s="360">
        <v>0.17300000000000001</v>
      </c>
      <c r="P30" s="360">
        <v>0.184</v>
      </c>
      <c r="Q30" s="360">
        <v>0.16900000000000001</v>
      </c>
      <c r="R30" s="360">
        <v>0.18</v>
      </c>
      <c r="S30" s="360">
        <v>0.14599999999999999</v>
      </c>
      <c r="T30" s="360">
        <v>0.14199999999999999</v>
      </c>
      <c r="U30" s="360">
        <v>0.152</v>
      </c>
      <c r="V30" s="360">
        <v>0.13</v>
      </c>
      <c r="W30" s="360">
        <v>0.14799999999999999</v>
      </c>
      <c r="X30" s="360">
        <v>0.11399999999999999</v>
      </c>
      <c r="Y30" s="360">
        <v>0.10299999999999999</v>
      </c>
      <c r="Z30" s="360">
        <v>0.11</v>
      </c>
      <c r="AA30" s="360">
        <v>0.109</v>
      </c>
      <c r="AB30" s="361">
        <v>7.1000000000000008E-2</v>
      </c>
      <c r="AC30" s="8"/>
      <c r="AD30" s="351" t="s">
        <v>397</v>
      </c>
      <c r="AE30" s="31">
        <v>0.18</v>
      </c>
      <c r="AF30" s="31">
        <v>0.183</v>
      </c>
      <c r="AG30" s="31">
        <v>0.22600000000000001</v>
      </c>
      <c r="AH30" s="386">
        <v>0.26900000000000002</v>
      </c>
      <c r="AI30" s="8"/>
      <c r="AJ30" s="8"/>
      <c r="AK30" s="8"/>
      <c r="AM30" s="8"/>
      <c r="AN30" s="8"/>
    </row>
    <row r="31" spans="1:40" ht="13.5" thickBot="1">
      <c r="A31" s="400" t="s">
        <v>398</v>
      </c>
      <c r="B31" s="363">
        <v>7.9000000000000001E-2</v>
      </c>
      <c r="C31" s="364">
        <v>5.8000000000000003E-2</v>
      </c>
      <c r="D31" s="364">
        <v>3.2000000000000001E-2</v>
      </c>
      <c r="E31" s="365">
        <v>0</v>
      </c>
      <c r="F31" s="366">
        <v>4.2999999999999997E-2</v>
      </c>
      <c r="G31" s="364">
        <v>3.9E-2</v>
      </c>
      <c r="H31" s="367">
        <v>0</v>
      </c>
      <c r="I31" s="363">
        <v>3.7999999999999999E-2</v>
      </c>
      <c r="J31" s="365">
        <v>0</v>
      </c>
      <c r="K31" s="368">
        <v>0.191</v>
      </c>
      <c r="L31" s="369">
        <v>0.187</v>
      </c>
      <c r="M31" s="369">
        <v>0.14799999999999999</v>
      </c>
      <c r="N31" s="369">
        <v>0.127</v>
      </c>
      <c r="O31" s="369">
        <v>0.153</v>
      </c>
      <c r="P31" s="369">
        <v>0.17</v>
      </c>
      <c r="Q31" s="369">
        <v>0.14899999999999999</v>
      </c>
      <c r="R31" s="369">
        <v>0.16600000000000001</v>
      </c>
      <c r="S31" s="369">
        <v>0.13200000000000001</v>
      </c>
      <c r="T31" s="369">
        <v>0.128</v>
      </c>
      <c r="U31" s="369">
        <v>0.14399999999999999</v>
      </c>
      <c r="V31" s="369">
        <v>0.11</v>
      </c>
      <c r="W31" s="369">
        <v>0.14000000000000001</v>
      </c>
      <c r="X31" s="369">
        <v>0.106</v>
      </c>
      <c r="Y31" s="369">
        <v>8.8999999999999996E-2</v>
      </c>
      <c r="Z31" s="369">
        <v>0.10200000000000001</v>
      </c>
      <c r="AA31" s="369">
        <v>0.10100000000000001</v>
      </c>
      <c r="AB31" s="370">
        <v>6.3E-2</v>
      </c>
      <c r="AC31" s="8"/>
      <c r="AD31" s="362" t="s">
        <v>398</v>
      </c>
      <c r="AE31" s="392">
        <v>0.19800000000000001</v>
      </c>
      <c r="AF31" s="392">
        <v>0.20300000000000001</v>
      </c>
      <c r="AG31" s="392">
        <v>0.25600000000000001</v>
      </c>
      <c r="AH31" s="393">
        <v>0.29899999999999999</v>
      </c>
      <c r="AI31" s="8"/>
      <c r="AJ31" s="8"/>
      <c r="AK31" s="8"/>
      <c r="AM31" s="8"/>
      <c r="AN31" s="8"/>
    </row>
    <row r="32" spans="1:40" ht="13.5" thickTop="1">
      <c r="A32" s="401" t="s">
        <v>399</v>
      </c>
      <c r="B32" s="371">
        <v>6.1000000000000006E-2</v>
      </c>
      <c r="C32" s="372">
        <v>4.4000000000000004E-2</v>
      </c>
      <c r="D32" s="372">
        <v>2.5000000000000001E-2</v>
      </c>
      <c r="E32" s="10">
        <v>0</v>
      </c>
      <c r="F32" s="373">
        <v>1.7000000000000001E-2</v>
      </c>
      <c r="G32" s="374" t="s">
        <v>375</v>
      </c>
      <c r="H32" s="9">
        <v>0</v>
      </c>
      <c r="I32" s="371">
        <v>1.0999999999999999E-2</v>
      </c>
      <c r="J32" s="10">
        <v>0</v>
      </c>
      <c r="K32" s="375">
        <v>0.10100000000000001</v>
      </c>
      <c r="L32" s="374" t="s">
        <v>375</v>
      </c>
      <c r="M32" s="376">
        <v>8.4000000000000005E-2</v>
      </c>
      <c r="N32" s="376">
        <v>6.7000000000000004E-2</v>
      </c>
      <c r="O32" s="376">
        <v>9.0000000000000011E-2</v>
      </c>
      <c r="P32" s="376">
        <v>8.4000000000000005E-2</v>
      </c>
      <c r="Q32" s="374" t="s">
        <v>375</v>
      </c>
      <c r="R32" s="374" t="s">
        <v>375</v>
      </c>
      <c r="S32" s="376">
        <v>7.3000000000000009E-2</v>
      </c>
      <c r="T32" s="374" t="s">
        <v>375</v>
      </c>
      <c r="U32" s="376">
        <v>6.5000000000000002E-2</v>
      </c>
      <c r="V32" s="376">
        <v>7.3000000000000009E-2</v>
      </c>
      <c r="W32" s="374" t="s">
        <v>375</v>
      </c>
      <c r="X32" s="376">
        <v>5.4000000000000006E-2</v>
      </c>
      <c r="Y32" s="376">
        <v>5.6000000000000008E-2</v>
      </c>
      <c r="Z32" s="374" t="s">
        <v>375</v>
      </c>
      <c r="AA32" s="376">
        <v>4.8000000000000001E-2</v>
      </c>
      <c r="AB32" s="377">
        <v>3.7000000000000005E-2</v>
      </c>
      <c r="AC32" s="8"/>
      <c r="AD32" s="387" t="s">
        <v>399</v>
      </c>
      <c r="AE32" s="31">
        <v>0.108</v>
      </c>
      <c r="AF32" s="374" t="s">
        <v>376</v>
      </c>
      <c r="AG32" s="31">
        <v>0.13</v>
      </c>
      <c r="AH32" s="386">
        <v>0.16400000000000001</v>
      </c>
      <c r="AI32" s="8"/>
      <c r="AJ32" s="8"/>
      <c r="AK32" s="8"/>
      <c r="AM32" s="8"/>
      <c r="AN32" s="8"/>
    </row>
    <row r="33" spans="1:40">
      <c r="A33" s="402" t="s">
        <v>400</v>
      </c>
      <c r="B33" s="356">
        <v>6.8000000000000005E-2</v>
      </c>
      <c r="C33" s="357">
        <v>0.05</v>
      </c>
      <c r="D33" s="357">
        <v>2.8000000000000001E-2</v>
      </c>
      <c r="E33" s="12">
        <v>0</v>
      </c>
      <c r="F33" s="358">
        <v>2.5999999999999999E-2</v>
      </c>
      <c r="G33" s="354" t="s">
        <v>375</v>
      </c>
      <c r="H33" s="15">
        <v>0</v>
      </c>
      <c r="I33" s="356">
        <v>1.7999999999999999E-2</v>
      </c>
      <c r="J33" s="12">
        <v>0</v>
      </c>
      <c r="K33" s="359">
        <v>0.125</v>
      </c>
      <c r="L33" s="354" t="s">
        <v>375</v>
      </c>
      <c r="M33" s="360">
        <v>9.9000000000000005E-2</v>
      </c>
      <c r="N33" s="360">
        <v>8.1000000000000003E-2</v>
      </c>
      <c r="O33" s="360">
        <v>0.107</v>
      </c>
      <c r="P33" s="360">
        <v>0.107</v>
      </c>
      <c r="Q33" s="354" t="s">
        <v>375</v>
      </c>
      <c r="R33" s="354" t="s">
        <v>375</v>
      </c>
      <c r="S33" s="360">
        <v>8.8999999999999996E-2</v>
      </c>
      <c r="T33" s="354" t="s">
        <v>375</v>
      </c>
      <c r="U33" s="360">
        <v>8.4999999999999992E-2</v>
      </c>
      <c r="V33" s="360">
        <v>8.1000000000000003E-2</v>
      </c>
      <c r="W33" s="354" t="s">
        <v>375</v>
      </c>
      <c r="X33" s="360">
        <v>6.7000000000000004E-2</v>
      </c>
      <c r="Y33" s="360">
        <v>6.3E-2</v>
      </c>
      <c r="Z33" s="354" t="s">
        <v>375</v>
      </c>
      <c r="AA33" s="360">
        <v>5.8999999999999997E-2</v>
      </c>
      <c r="AB33" s="361">
        <v>4.1000000000000002E-2</v>
      </c>
      <c r="AC33" s="8"/>
      <c r="AD33" s="388" t="s">
        <v>400</v>
      </c>
      <c r="AE33" s="31">
        <v>0.14399999999999999</v>
      </c>
      <c r="AF33" s="354" t="s">
        <v>376</v>
      </c>
      <c r="AG33" s="31">
        <v>0.18099999999999999</v>
      </c>
      <c r="AH33" s="386">
        <v>0.222</v>
      </c>
      <c r="AI33" s="8"/>
      <c r="AJ33" s="8"/>
      <c r="AK33" s="8"/>
      <c r="AM33" s="8"/>
      <c r="AN33" s="8"/>
    </row>
    <row r="34" spans="1:40">
      <c r="A34" s="402" t="s">
        <v>401</v>
      </c>
      <c r="B34" s="356">
        <v>6.8000000000000005E-2</v>
      </c>
      <c r="C34" s="357">
        <v>0.05</v>
      </c>
      <c r="D34" s="357">
        <v>2.8000000000000001E-2</v>
      </c>
      <c r="E34" s="12">
        <v>0</v>
      </c>
      <c r="F34" s="358">
        <v>2.5999999999999999E-2</v>
      </c>
      <c r="G34" s="354" t="s">
        <v>375</v>
      </c>
      <c r="H34" s="15">
        <v>0</v>
      </c>
      <c r="I34" s="356">
        <v>1.7999999999999999E-2</v>
      </c>
      <c r="J34" s="12">
        <v>0</v>
      </c>
      <c r="K34" s="359">
        <v>0.125</v>
      </c>
      <c r="L34" s="354" t="s">
        <v>375</v>
      </c>
      <c r="M34" s="360">
        <v>9.9000000000000005E-2</v>
      </c>
      <c r="N34" s="360">
        <v>8.1000000000000003E-2</v>
      </c>
      <c r="O34" s="360">
        <v>0.107</v>
      </c>
      <c r="P34" s="360">
        <v>0.107</v>
      </c>
      <c r="Q34" s="354" t="s">
        <v>375</v>
      </c>
      <c r="R34" s="354" t="s">
        <v>375</v>
      </c>
      <c r="S34" s="360">
        <v>8.8999999999999996E-2</v>
      </c>
      <c r="T34" s="354" t="s">
        <v>375</v>
      </c>
      <c r="U34" s="360">
        <v>8.4999999999999992E-2</v>
      </c>
      <c r="V34" s="360">
        <v>8.1000000000000003E-2</v>
      </c>
      <c r="W34" s="354" t="s">
        <v>375</v>
      </c>
      <c r="X34" s="360">
        <v>6.7000000000000004E-2</v>
      </c>
      <c r="Y34" s="360">
        <v>6.3E-2</v>
      </c>
      <c r="Z34" s="354" t="s">
        <v>375</v>
      </c>
      <c r="AA34" s="360">
        <v>5.8999999999999997E-2</v>
      </c>
      <c r="AB34" s="361">
        <v>4.1000000000000002E-2</v>
      </c>
      <c r="AC34" s="8"/>
      <c r="AD34" s="388" t="s">
        <v>401</v>
      </c>
      <c r="AE34" s="31">
        <v>0.14399999999999999</v>
      </c>
      <c r="AF34" s="354" t="s">
        <v>376</v>
      </c>
      <c r="AG34" s="31">
        <v>0.18099999999999999</v>
      </c>
      <c r="AH34" s="386">
        <v>0.222</v>
      </c>
      <c r="AI34" s="8"/>
      <c r="AJ34" s="8"/>
      <c r="AK34" s="8"/>
      <c r="AM34" s="8"/>
      <c r="AN34" s="8"/>
    </row>
    <row r="35" spans="1:40">
      <c r="A35" s="402" t="s">
        <v>402</v>
      </c>
      <c r="B35" s="356">
        <v>6.7000000000000004E-2</v>
      </c>
      <c r="C35" s="357">
        <v>4.9000000000000002E-2</v>
      </c>
      <c r="D35" s="357">
        <v>2.7E-2</v>
      </c>
      <c r="E35" s="12">
        <v>0</v>
      </c>
      <c r="F35" s="358">
        <v>1.7999999999999999E-2</v>
      </c>
      <c r="G35" s="354" t="s">
        <v>375</v>
      </c>
      <c r="H35" s="15">
        <v>0</v>
      </c>
      <c r="I35" s="356">
        <v>1.2999999999999999E-2</v>
      </c>
      <c r="J35" s="12">
        <v>0</v>
      </c>
      <c r="K35" s="359">
        <v>0.107</v>
      </c>
      <c r="L35" s="354" t="s">
        <v>375</v>
      </c>
      <c r="M35" s="360">
        <v>8.8999999999999996E-2</v>
      </c>
      <c r="N35" s="360">
        <v>7.0999999999999994E-2</v>
      </c>
      <c r="O35" s="360">
        <v>9.4E-2</v>
      </c>
      <c r="P35" s="360">
        <v>8.8999999999999996E-2</v>
      </c>
      <c r="Q35" s="354" t="s">
        <v>375</v>
      </c>
      <c r="R35" s="354" t="s">
        <v>375</v>
      </c>
      <c r="S35" s="360">
        <v>7.5999999999999998E-2</v>
      </c>
      <c r="T35" s="354" t="s">
        <v>375</v>
      </c>
      <c r="U35" s="360">
        <v>6.699999999999999E-2</v>
      </c>
      <c r="V35" s="360">
        <v>7.5999999999999998E-2</v>
      </c>
      <c r="W35" s="354" t="s">
        <v>375</v>
      </c>
      <c r="X35" s="360">
        <v>5.3999999999999999E-2</v>
      </c>
      <c r="Y35" s="360">
        <v>5.8000000000000003E-2</v>
      </c>
      <c r="Z35" s="354" t="s">
        <v>375</v>
      </c>
      <c r="AA35" s="360">
        <v>4.9000000000000002E-2</v>
      </c>
      <c r="AB35" s="361">
        <v>3.5999999999999997E-2</v>
      </c>
      <c r="AC35" s="8"/>
      <c r="AD35" s="388" t="s">
        <v>402</v>
      </c>
      <c r="AE35" s="31">
        <v>0.121</v>
      </c>
      <c r="AF35" s="354" t="s">
        <v>376</v>
      </c>
      <c r="AG35" s="31">
        <v>0.14599999999999999</v>
      </c>
      <c r="AH35" s="386">
        <v>0.183</v>
      </c>
      <c r="AI35" s="8"/>
      <c r="AJ35" s="8"/>
      <c r="AK35" s="8"/>
      <c r="AM35" s="8"/>
      <c r="AN35" s="8"/>
    </row>
    <row r="36" spans="1:40">
      <c r="A36" s="402" t="s">
        <v>403</v>
      </c>
      <c r="B36" s="356">
        <v>6.5000000000000002E-2</v>
      </c>
      <c r="C36" s="357">
        <v>4.7E-2</v>
      </c>
      <c r="D36" s="357">
        <v>2.6000000000000002E-2</v>
      </c>
      <c r="E36" s="12">
        <v>0</v>
      </c>
      <c r="F36" s="358">
        <v>1.7999999999999999E-2</v>
      </c>
      <c r="G36" s="354" t="s">
        <v>375</v>
      </c>
      <c r="H36" s="15">
        <v>0</v>
      </c>
      <c r="I36" s="356">
        <v>1.2999999999999999E-2</v>
      </c>
      <c r="J36" s="12">
        <v>0</v>
      </c>
      <c r="K36" s="359">
        <v>0.105</v>
      </c>
      <c r="L36" s="354" t="s">
        <v>375</v>
      </c>
      <c r="M36" s="360">
        <v>8.6999999999999994E-2</v>
      </c>
      <c r="N36" s="360">
        <v>6.8999999999999992E-2</v>
      </c>
      <c r="O36" s="360">
        <v>9.1999999999999998E-2</v>
      </c>
      <c r="P36" s="360">
        <v>8.6999999999999994E-2</v>
      </c>
      <c r="Q36" s="354" t="s">
        <v>375</v>
      </c>
      <c r="R36" s="354" t="s">
        <v>375</v>
      </c>
      <c r="S36" s="360">
        <v>7.3999999999999996E-2</v>
      </c>
      <c r="T36" s="354" t="s">
        <v>375</v>
      </c>
      <c r="U36" s="360">
        <v>6.5999999999999989E-2</v>
      </c>
      <c r="V36" s="360">
        <v>7.3999999999999996E-2</v>
      </c>
      <c r="W36" s="354" t="s">
        <v>375</v>
      </c>
      <c r="X36" s="360">
        <v>5.2999999999999999E-2</v>
      </c>
      <c r="Y36" s="360">
        <v>5.6000000000000001E-2</v>
      </c>
      <c r="Z36" s="354" t="s">
        <v>375</v>
      </c>
      <c r="AA36" s="360">
        <v>4.8000000000000001E-2</v>
      </c>
      <c r="AB36" s="361">
        <v>3.5000000000000003E-2</v>
      </c>
      <c r="AC36" s="8"/>
      <c r="AD36" s="388" t="s">
        <v>403</v>
      </c>
      <c r="AE36" s="31">
        <v>0.123</v>
      </c>
      <c r="AF36" s="354" t="s">
        <v>376</v>
      </c>
      <c r="AG36" s="31">
        <v>0.14899999999999999</v>
      </c>
      <c r="AH36" s="386">
        <v>0.188</v>
      </c>
      <c r="AI36" s="8"/>
      <c r="AJ36" s="8"/>
      <c r="AK36" s="8"/>
      <c r="AM36" s="8"/>
      <c r="AN36" s="8"/>
    </row>
    <row r="37" spans="1:40" ht="13.5" thickBot="1">
      <c r="A37" s="403" t="s">
        <v>404</v>
      </c>
      <c r="B37" s="378">
        <v>6.4000000000000001E-2</v>
      </c>
      <c r="C37" s="379">
        <v>4.7E-2</v>
      </c>
      <c r="D37" s="379">
        <v>2.6000000000000002E-2</v>
      </c>
      <c r="E37" s="16">
        <v>0</v>
      </c>
      <c r="F37" s="380">
        <v>1.7999999999999999E-2</v>
      </c>
      <c r="G37" s="381" t="s">
        <v>375</v>
      </c>
      <c r="H37" s="17">
        <v>0</v>
      </c>
      <c r="I37" s="378">
        <v>1.2999999999999999E-2</v>
      </c>
      <c r="J37" s="16">
        <v>0</v>
      </c>
      <c r="K37" s="382">
        <v>0.104</v>
      </c>
      <c r="L37" s="381" t="s">
        <v>375</v>
      </c>
      <c r="M37" s="383">
        <v>8.5999999999999993E-2</v>
      </c>
      <c r="N37" s="383">
        <v>6.8999999999999992E-2</v>
      </c>
      <c r="O37" s="383">
        <v>9.0999999999999998E-2</v>
      </c>
      <c r="P37" s="383">
        <v>8.6999999999999994E-2</v>
      </c>
      <c r="Q37" s="381" t="s">
        <v>375</v>
      </c>
      <c r="R37" s="381" t="s">
        <v>375</v>
      </c>
      <c r="S37" s="383">
        <v>7.3999999999999996E-2</v>
      </c>
      <c r="T37" s="381" t="s">
        <v>375</v>
      </c>
      <c r="U37" s="383">
        <v>6.5999999999999989E-2</v>
      </c>
      <c r="V37" s="383">
        <v>7.2999999999999995E-2</v>
      </c>
      <c r="W37" s="381" t="s">
        <v>375</v>
      </c>
      <c r="X37" s="383">
        <v>5.2999999999999999E-2</v>
      </c>
      <c r="Y37" s="383">
        <v>5.6000000000000001E-2</v>
      </c>
      <c r="Z37" s="381" t="s">
        <v>375</v>
      </c>
      <c r="AA37" s="383">
        <v>4.8000000000000001E-2</v>
      </c>
      <c r="AB37" s="384">
        <v>3.5000000000000003E-2</v>
      </c>
      <c r="AC37" s="8"/>
      <c r="AD37" s="389" t="s">
        <v>404</v>
      </c>
      <c r="AE37" s="390">
        <v>0.125</v>
      </c>
      <c r="AF37" s="381" t="s">
        <v>376</v>
      </c>
      <c r="AG37" s="390">
        <v>0.151</v>
      </c>
      <c r="AH37" s="39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topLeftCell="A1713" workbookViewId="0">
      <selection activeCell="AJ19" sqref="AJ19"/>
    </sheetView>
  </sheetViews>
  <sheetFormatPr defaultRowHeight="13"/>
  <cols>
    <col min="1" max="1" width="16.7265625" customWidth="1"/>
    <col min="3" max="3" width="14.36328125" style="7" customWidth="1"/>
    <col min="4" max="4" width="14.36328125" style="7" bestFit="1" customWidth="1"/>
  </cols>
  <sheetData>
    <row r="1" spans="1:4" ht="13.5" thickBot="1">
      <c r="A1" s="6" t="s">
        <v>405</v>
      </c>
      <c r="C1" s="6" t="s">
        <v>406</v>
      </c>
    </row>
    <row r="2" spans="1:4" ht="13.5" thickBot="1">
      <c r="A2" s="18" t="s">
        <v>35</v>
      </c>
      <c r="C2" s="18" t="s">
        <v>35</v>
      </c>
      <c r="D2" s="19" t="s">
        <v>407</v>
      </c>
    </row>
    <row r="3" spans="1:4">
      <c r="A3" s="26" t="s">
        <v>408</v>
      </c>
      <c r="C3" s="20" t="s">
        <v>408</v>
      </c>
      <c r="D3" s="21" t="s">
        <v>409</v>
      </c>
    </row>
    <row r="4" spans="1:4">
      <c r="A4" s="22" t="s">
        <v>410</v>
      </c>
      <c r="C4" s="22" t="s">
        <v>408</v>
      </c>
      <c r="D4" s="23" t="s">
        <v>411</v>
      </c>
    </row>
    <row r="5" spans="1:4">
      <c r="A5" s="22" t="s">
        <v>412</v>
      </c>
      <c r="C5" s="22" t="s">
        <v>408</v>
      </c>
      <c r="D5" s="23" t="s">
        <v>413</v>
      </c>
    </row>
    <row r="6" spans="1:4">
      <c r="A6" s="22" t="s">
        <v>414</v>
      </c>
      <c r="C6" s="22" t="s">
        <v>408</v>
      </c>
      <c r="D6" s="23" t="s">
        <v>415</v>
      </c>
    </row>
    <row r="7" spans="1:4">
      <c r="A7" s="22" t="s">
        <v>416</v>
      </c>
      <c r="C7" s="22" t="s">
        <v>408</v>
      </c>
      <c r="D7" s="23" t="s">
        <v>417</v>
      </c>
    </row>
    <row r="8" spans="1:4">
      <c r="A8" s="22" t="s">
        <v>418</v>
      </c>
      <c r="C8" s="22" t="s">
        <v>408</v>
      </c>
      <c r="D8" s="23" t="s">
        <v>419</v>
      </c>
    </row>
    <row r="9" spans="1:4">
      <c r="A9" s="22" t="s">
        <v>420</v>
      </c>
      <c r="C9" s="22" t="s">
        <v>408</v>
      </c>
      <c r="D9" s="23" t="s">
        <v>421</v>
      </c>
    </row>
    <row r="10" spans="1:4">
      <c r="A10" s="22" t="s">
        <v>422</v>
      </c>
      <c r="C10" s="22" t="s">
        <v>408</v>
      </c>
      <c r="D10" s="23" t="s">
        <v>423</v>
      </c>
    </row>
    <row r="11" spans="1:4">
      <c r="A11" s="22" t="s">
        <v>424</v>
      </c>
      <c r="C11" s="22" t="s">
        <v>408</v>
      </c>
      <c r="D11" s="23" t="s">
        <v>425</v>
      </c>
    </row>
    <row r="12" spans="1:4">
      <c r="A12" s="22" t="s">
        <v>426</v>
      </c>
      <c r="C12" s="22" t="s">
        <v>408</v>
      </c>
      <c r="D12" s="23" t="s">
        <v>427</v>
      </c>
    </row>
    <row r="13" spans="1:4">
      <c r="A13" s="22" t="s">
        <v>428</v>
      </c>
      <c r="C13" s="22" t="s">
        <v>408</v>
      </c>
      <c r="D13" s="23" t="s">
        <v>429</v>
      </c>
    </row>
    <row r="14" spans="1:4">
      <c r="A14" s="22" t="s">
        <v>430</v>
      </c>
      <c r="C14" s="22" t="s">
        <v>408</v>
      </c>
      <c r="D14" s="23" t="s">
        <v>431</v>
      </c>
    </row>
    <row r="15" spans="1:4">
      <c r="A15" s="22" t="s">
        <v>432</v>
      </c>
      <c r="C15" s="22" t="s">
        <v>408</v>
      </c>
      <c r="D15" s="23" t="s">
        <v>433</v>
      </c>
    </row>
    <row r="16" spans="1:4">
      <c r="A16" s="22" t="s">
        <v>434</v>
      </c>
      <c r="C16" s="22" t="s">
        <v>408</v>
      </c>
      <c r="D16" s="23" t="s">
        <v>435</v>
      </c>
    </row>
    <row r="17" spans="1:4">
      <c r="A17" s="22" t="s">
        <v>436</v>
      </c>
      <c r="C17" s="22" t="s">
        <v>408</v>
      </c>
      <c r="D17" s="23" t="s">
        <v>437</v>
      </c>
    </row>
    <row r="18" spans="1:4">
      <c r="A18" s="22" t="s">
        <v>438</v>
      </c>
      <c r="C18" s="22" t="s">
        <v>408</v>
      </c>
      <c r="D18" s="23" t="s">
        <v>439</v>
      </c>
    </row>
    <row r="19" spans="1:4">
      <c r="A19" s="22" t="s">
        <v>440</v>
      </c>
      <c r="C19" s="22" t="s">
        <v>408</v>
      </c>
      <c r="D19" s="23" t="s">
        <v>441</v>
      </c>
    </row>
    <row r="20" spans="1:4">
      <c r="A20" s="22" t="s">
        <v>442</v>
      </c>
      <c r="C20" s="22" t="s">
        <v>408</v>
      </c>
      <c r="D20" s="23" t="s">
        <v>443</v>
      </c>
    </row>
    <row r="21" spans="1:4">
      <c r="A21" s="22" t="s">
        <v>444</v>
      </c>
      <c r="C21" s="22" t="s">
        <v>408</v>
      </c>
      <c r="D21" s="23" t="s">
        <v>445</v>
      </c>
    </row>
    <row r="22" spans="1:4">
      <c r="A22" s="22" t="s">
        <v>446</v>
      </c>
      <c r="C22" s="22" t="s">
        <v>408</v>
      </c>
      <c r="D22" s="23" t="s">
        <v>447</v>
      </c>
    </row>
    <row r="23" spans="1:4">
      <c r="A23" s="22" t="s">
        <v>448</v>
      </c>
      <c r="C23" s="22" t="s">
        <v>408</v>
      </c>
      <c r="D23" s="23" t="s">
        <v>449</v>
      </c>
    </row>
    <row r="24" spans="1:4">
      <c r="A24" s="22" t="s">
        <v>450</v>
      </c>
      <c r="C24" s="22" t="s">
        <v>408</v>
      </c>
      <c r="D24" s="23" t="s">
        <v>451</v>
      </c>
    </row>
    <row r="25" spans="1:4">
      <c r="A25" s="22" t="s">
        <v>452</v>
      </c>
      <c r="C25" s="22" t="s">
        <v>408</v>
      </c>
      <c r="D25" s="23" t="s">
        <v>453</v>
      </c>
    </row>
    <row r="26" spans="1:4">
      <c r="A26" s="22" t="s">
        <v>454</v>
      </c>
      <c r="C26" s="22" t="s">
        <v>408</v>
      </c>
      <c r="D26" s="23" t="s">
        <v>455</v>
      </c>
    </row>
    <row r="27" spans="1:4">
      <c r="A27" s="22" t="s">
        <v>456</v>
      </c>
      <c r="C27" s="22" t="s">
        <v>408</v>
      </c>
      <c r="D27" s="23" t="s">
        <v>457</v>
      </c>
    </row>
    <row r="28" spans="1:4">
      <c r="A28" s="22" t="s">
        <v>458</v>
      </c>
      <c r="C28" s="22" t="s">
        <v>408</v>
      </c>
      <c r="D28" s="23" t="s">
        <v>459</v>
      </c>
    </row>
    <row r="29" spans="1:4">
      <c r="A29" s="22" t="s">
        <v>460</v>
      </c>
      <c r="C29" s="22" t="s">
        <v>408</v>
      </c>
      <c r="D29" s="23" t="s">
        <v>461</v>
      </c>
    </row>
    <row r="30" spans="1:4">
      <c r="A30" s="22" t="s">
        <v>462</v>
      </c>
      <c r="C30" s="22" t="s">
        <v>408</v>
      </c>
      <c r="D30" s="23" t="s">
        <v>463</v>
      </c>
    </row>
    <row r="31" spans="1:4">
      <c r="A31" s="22" t="s">
        <v>464</v>
      </c>
      <c r="C31" s="22" t="s">
        <v>408</v>
      </c>
      <c r="D31" s="23" t="s">
        <v>465</v>
      </c>
    </row>
    <row r="32" spans="1:4">
      <c r="A32" s="22" t="s">
        <v>466</v>
      </c>
      <c r="C32" s="22" t="s">
        <v>408</v>
      </c>
      <c r="D32" s="23" t="s">
        <v>467</v>
      </c>
    </row>
    <row r="33" spans="1:4">
      <c r="A33" s="22" t="s">
        <v>468</v>
      </c>
      <c r="C33" s="22" t="s">
        <v>408</v>
      </c>
      <c r="D33" s="23" t="s">
        <v>469</v>
      </c>
    </row>
    <row r="34" spans="1:4">
      <c r="A34" s="22" t="s">
        <v>470</v>
      </c>
      <c r="C34" s="22" t="s">
        <v>408</v>
      </c>
      <c r="D34" s="23" t="s">
        <v>471</v>
      </c>
    </row>
    <row r="35" spans="1:4">
      <c r="A35" s="22" t="s">
        <v>472</v>
      </c>
      <c r="C35" s="22" t="s">
        <v>408</v>
      </c>
      <c r="D35" s="23" t="s">
        <v>473</v>
      </c>
    </row>
    <row r="36" spans="1:4">
      <c r="A36" s="22" t="s">
        <v>474</v>
      </c>
      <c r="C36" s="22" t="s">
        <v>408</v>
      </c>
      <c r="D36" s="23" t="s">
        <v>475</v>
      </c>
    </row>
    <row r="37" spans="1:4">
      <c r="A37" s="22" t="s">
        <v>476</v>
      </c>
      <c r="C37" s="22" t="s">
        <v>408</v>
      </c>
      <c r="D37" s="23" t="s">
        <v>477</v>
      </c>
    </row>
    <row r="38" spans="1:4">
      <c r="A38" s="22" t="s">
        <v>478</v>
      </c>
      <c r="C38" s="22" t="s">
        <v>408</v>
      </c>
      <c r="D38" s="23" t="s">
        <v>479</v>
      </c>
    </row>
    <row r="39" spans="1:4">
      <c r="A39" s="22" t="s">
        <v>480</v>
      </c>
      <c r="C39" s="22" t="s">
        <v>408</v>
      </c>
      <c r="D39" s="23" t="s">
        <v>481</v>
      </c>
    </row>
    <row r="40" spans="1:4">
      <c r="A40" s="22" t="s">
        <v>482</v>
      </c>
      <c r="C40" s="22" t="s">
        <v>408</v>
      </c>
      <c r="D40" s="23" t="s">
        <v>483</v>
      </c>
    </row>
    <row r="41" spans="1:4">
      <c r="A41" s="22" t="s">
        <v>484</v>
      </c>
      <c r="C41" s="22" t="s">
        <v>408</v>
      </c>
      <c r="D41" s="23" t="s">
        <v>485</v>
      </c>
    </row>
    <row r="42" spans="1:4">
      <c r="A42" s="22" t="s">
        <v>486</v>
      </c>
      <c r="C42" s="22" t="s">
        <v>408</v>
      </c>
      <c r="D42" s="23" t="s">
        <v>487</v>
      </c>
    </row>
    <row r="43" spans="1:4">
      <c r="A43" s="22" t="s">
        <v>488</v>
      </c>
      <c r="C43" s="22" t="s">
        <v>408</v>
      </c>
      <c r="D43" s="23" t="s">
        <v>489</v>
      </c>
    </row>
    <row r="44" spans="1:4">
      <c r="A44" s="22" t="s">
        <v>490</v>
      </c>
      <c r="C44" s="22" t="s">
        <v>408</v>
      </c>
      <c r="D44" s="23" t="s">
        <v>491</v>
      </c>
    </row>
    <row r="45" spans="1:4">
      <c r="A45" s="22" t="s">
        <v>492</v>
      </c>
      <c r="C45" s="22" t="s">
        <v>408</v>
      </c>
      <c r="D45" s="23" t="s">
        <v>493</v>
      </c>
    </row>
    <row r="46" spans="1:4">
      <c r="A46" s="22" t="s">
        <v>494</v>
      </c>
      <c r="C46" s="22" t="s">
        <v>408</v>
      </c>
      <c r="D46" s="23" t="s">
        <v>495</v>
      </c>
    </row>
    <row r="47" spans="1:4">
      <c r="A47" s="22" t="s">
        <v>496</v>
      </c>
      <c r="C47" s="22" t="s">
        <v>408</v>
      </c>
      <c r="D47" s="23" t="s">
        <v>497</v>
      </c>
    </row>
    <row r="48" spans="1:4">
      <c r="A48" s="22" t="s">
        <v>498</v>
      </c>
      <c r="C48" s="22" t="s">
        <v>408</v>
      </c>
      <c r="D48" s="23" t="s">
        <v>499</v>
      </c>
    </row>
    <row r="49" spans="1:4" ht="13.5" thickBot="1">
      <c r="A49" s="24" t="s">
        <v>500</v>
      </c>
      <c r="C49" s="22" t="s">
        <v>408</v>
      </c>
      <c r="D49" s="23" t="s">
        <v>501</v>
      </c>
    </row>
    <row r="50" spans="1:4">
      <c r="C50" s="22" t="s">
        <v>408</v>
      </c>
      <c r="D50" s="23" t="s">
        <v>502</v>
      </c>
    </row>
    <row r="51" spans="1:4">
      <c r="C51" s="22" t="s">
        <v>408</v>
      </c>
      <c r="D51" s="23" t="s">
        <v>503</v>
      </c>
    </row>
    <row r="52" spans="1:4">
      <c r="C52" s="22" t="s">
        <v>408</v>
      </c>
      <c r="D52" s="23" t="s">
        <v>504</v>
      </c>
    </row>
    <row r="53" spans="1:4">
      <c r="C53" s="22" t="s">
        <v>408</v>
      </c>
      <c r="D53" s="23" t="s">
        <v>505</v>
      </c>
    </row>
    <row r="54" spans="1:4">
      <c r="C54" s="22" t="s">
        <v>408</v>
      </c>
      <c r="D54" s="23" t="s">
        <v>506</v>
      </c>
    </row>
    <row r="55" spans="1:4">
      <c r="C55" s="22" t="s">
        <v>408</v>
      </c>
      <c r="D55" s="23" t="s">
        <v>507</v>
      </c>
    </row>
    <row r="56" spans="1:4">
      <c r="C56" s="22" t="s">
        <v>408</v>
      </c>
      <c r="D56" s="23" t="s">
        <v>508</v>
      </c>
    </row>
    <row r="57" spans="1:4">
      <c r="C57" s="22" t="s">
        <v>408</v>
      </c>
      <c r="D57" s="23" t="s">
        <v>509</v>
      </c>
    </row>
    <row r="58" spans="1:4">
      <c r="C58" s="22" t="s">
        <v>408</v>
      </c>
      <c r="D58" s="23" t="s">
        <v>510</v>
      </c>
    </row>
    <row r="59" spans="1:4">
      <c r="C59" s="22" t="s">
        <v>408</v>
      </c>
      <c r="D59" s="23" t="s">
        <v>511</v>
      </c>
    </row>
    <row r="60" spans="1:4">
      <c r="C60" s="22" t="s">
        <v>408</v>
      </c>
      <c r="D60" s="23" t="s">
        <v>512</v>
      </c>
    </row>
    <row r="61" spans="1:4">
      <c r="C61" s="22" t="s">
        <v>408</v>
      </c>
      <c r="D61" s="23" t="s">
        <v>513</v>
      </c>
    </row>
    <row r="62" spans="1:4">
      <c r="C62" s="22" t="s">
        <v>408</v>
      </c>
      <c r="D62" s="23" t="s">
        <v>514</v>
      </c>
    </row>
    <row r="63" spans="1:4">
      <c r="C63" s="22" t="s">
        <v>408</v>
      </c>
      <c r="D63" s="23" t="s">
        <v>515</v>
      </c>
    </row>
    <row r="64" spans="1:4">
      <c r="C64" s="22" t="s">
        <v>408</v>
      </c>
      <c r="D64" s="23" t="s">
        <v>516</v>
      </c>
    </row>
    <row r="65" spans="3:4">
      <c r="C65" s="22" t="s">
        <v>408</v>
      </c>
      <c r="D65" s="23" t="s">
        <v>517</v>
      </c>
    </row>
    <row r="66" spans="3:4">
      <c r="C66" s="22" t="s">
        <v>408</v>
      </c>
      <c r="D66" s="23" t="s">
        <v>518</v>
      </c>
    </row>
    <row r="67" spans="3:4">
      <c r="C67" s="22" t="s">
        <v>408</v>
      </c>
      <c r="D67" s="23" t="s">
        <v>519</v>
      </c>
    </row>
    <row r="68" spans="3:4">
      <c r="C68" s="22" t="s">
        <v>408</v>
      </c>
      <c r="D68" s="23" t="s">
        <v>520</v>
      </c>
    </row>
    <row r="69" spans="3:4">
      <c r="C69" s="22" t="s">
        <v>408</v>
      </c>
      <c r="D69" s="23" t="s">
        <v>521</v>
      </c>
    </row>
    <row r="70" spans="3:4">
      <c r="C70" s="22" t="s">
        <v>408</v>
      </c>
      <c r="D70" s="23" t="s">
        <v>522</v>
      </c>
    </row>
    <row r="71" spans="3:4">
      <c r="C71" s="22" t="s">
        <v>408</v>
      </c>
      <c r="D71" s="23" t="s">
        <v>523</v>
      </c>
    </row>
    <row r="72" spans="3:4">
      <c r="C72" s="22" t="s">
        <v>408</v>
      </c>
      <c r="D72" s="23" t="s">
        <v>524</v>
      </c>
    </row>
    <row r="73" spans="3:4">
      <c r="C73" s="22" t="s">
        <v>408</v>
      </c>
      <c r="D73" s="23" t="s">
        <v>525</v>
      </c>
    </row>
    <row r="74" spans="3:4">
      <c r="C74" s="22" t="s">
        <v>408</v>
      </c>
      <c r="D74" s="23" t="s">
        <v>526</v>
      </c>
    </row>
    <row r="75" spans="3:4">
      <c r="C75" s="22" t="s">
        <v>408</v>
      </c>
      <c r="D75" s="23" t="s">
        <v>527</v>
      </c>
    </row>
    <row r="76" spans="3:4">
      <c r="C76" s="22" t="s">
        <v>408</v>
      </c>
      <c r="D76" s="23" t="s">
        <v>528</v>
      </c>
    </row>
    <row r="77" spans="3:4">
      <c r="C77" s="22" t="s">
        <v>408</v>
      </c>
      <c r="D77" s="23" t="s">
        <v>529</v>
      </c>
    </row>
    <row r="78" spans="3:4">
      <c r="C78" s="22" t="s">
        <v>408</v>
      </c>
      <c r="D78" s="23" t="s">
        <v>530</v>
      </c>
    </row>
    <row r="79" spans="3:4">
      <c r="C79" s="22" t="s">
        <v>408</v>
      </c>
      <c r="D79" s="23" t="s">
        <v>531</v>
      </c>
    </row>
    <row r="80" spans="3:4">
      <c r="C80" s="22" t="s">
        <v>408</v>
      </c>
      <c r="D80" s="23" t="s">
        <v>532</v>
      </c>
    </row>
    <row r="81" spans="3:4">
      <c r="C81" s="22" t="s">
        <v>408</v>
      </c>
      <c r="D81" s="23" t="s">
        <v>533</v>
      </c>
    </row>
    <row r="82" spans="3:4">
      <c r="C82" s="22" t="s">
        <v>408</v>
      </c>
      <c r="D82" s="23" t="s">
        <v>534</v>
      </c>
    </row>
    <row r="83" spans="3:4">
      <c r="C83" s="22" t="s">
        <v>408</v>
      </c>
      <c r="D83" s="23" t="s">
        <v>535</v>
      </c>
    </row>
    <row r="84" spans="3:4">
      <c r="C84" s="22" t="s">
        <v>408</v>
      </c>
      <c r="D84" s="23" t="s">
        <v>536</v>
      </c>
    </row>
    <row r="85" spans="3:4">
      <c r="C85" s="22" t="s">
        <v>408</v>
      </c>
      <c r="D85" s="23" t="s">
        <v>537</v>
      </c>
    </row>
    <row r="86" spans="3:4">
      <c r="C86" s="22" t="s">
        <v>408</v>
      </c>
      <c r="D86" s="23" t="s">
        <v>538</v>
      </c>
    </row>
    <row r="87" spans="3:4">
      <c r="C87" s="22" t="s">
        <v>408</v>
      </c>
      <c r="D87" s="23" t="s">
        <v>539</v>
      </c>
    </row>
    <row r="88" spans="3:4">
      <c r="C88" s="22" t="s">
        <v>408</v>
      </c>
      <c r="D88" s="23" t="s">
        <v>540</v>
      </c>
    </row>
    <row r="89" spans="3:4">
      <c r="C89" s="22" t="s">
        <v>408</v>
      </c>
      <c r="D89" s="23" t="s">
        <v>541</v>
      </c>
    </row>
    <row r="90" spans="3:4">
      <c r="C90" s="22" t="s">
        <v>408</v>
      </c>
      <c r="D90" s="23" t="s">
        <v>542</v>
      </c>
    </row>
    <row r="91" spans="3:4">
      <c r="C91" s="22" t="s">
        <v>408</v>
      </c>
      <c r="D91" s="23" t="s">
        <v>543</v>
      </c>
    </row>
    <row r="92" spans="3:4">
      <c r="C92" s="22" t="s">
        <v>408</v>
      </c>
      <c r="D92" s="23" t="s">
        <v>544</v>
      </c>
    </row>
    <row r="93" spans="3:4">
      <c r="C93" s="22" t="s">
        <v>408</v>
      </c>
      <c r="D93" s="23" t="s">
        <v>545</v>
      </c>
    </row>
    <row r="94" spans="3:4">
      <c r="C94" s="22" t="s">
        <v>408</v>
      </c>
      <c r="D94" s="23" t="s">
        <v>546</v>
      </c>
    </row>
    <row r="95" spans="3:4">
      <c r="C95" s="22" t="s">
        <v>408</v>
      </c>
      <c r="D95" s="23" t="s">
        <v>547</v>
      </c>
    </row>
    <row r="96" spans="3:4">
      <c r="C96" s="22" t="s">
        <v>408</v>
      </c>
      <c r="D96" s="23" t="s">
        <v>548</v>
      </c>
    </row>
    <row r="97" spans="3:4">
      <c r="C97" s="22" t="s">
        <v>408</v>
      </c>
      <c r="D97" s="23" t="s">
        <v>549</v>
      </c>
    </row>
    <row r="98" spans="3:4">
      <c r="C98" s="22" t="s">
        <v>408</v>
      </c>
      <c r="D98" s="23" t="s">
        <v>550</v>
      </c>
    </row>
    <row r="99" spans="3:4">
      <c r="C99" s="22" t="s">
        <v>408</v>
      </c>
      <c r="D99" s="23" t="s">
        <v>551</v>
      </c>
    </row>
    <row r="100" spans="3:4">
      <c r="C100" s="22" t="s">
        <v>408</v>
      </c>
      <c r="D100" s="23" t="s">
        <v>552</v>
      </c>
    </row>
    <row r="101" spans="3:4">
      <c r="C101" s="22" t="s">
        <v>408</v>
      </c>
      <c r="D101" s="23" t="s">
        <v>553</v>
      </c>
    </row>
    <row r="102" spans="3:4">
      <c r="C102" s="22" t="s">
        <v>408</v>
      </c>
      <c r="D102" s="23" t="s">
        <v>554</v>
      </c>
    </row>
    <row r="103" spans="3:4">
      <c r="C103" s="22" t="s">
        <v>408</v>
      </c>
      <c r="D103" s="23" t="s">
        <v>555</v>
      </c>
    </row>
    <row r="104" spans="3:4">
      <c r="C104" s="22" t="s">
        <v>408</v>
      </c>
      <c r="D104" s="23" t="s">
        <v>556</v>
      </c>
    </row>
    <row r="105" spans="3:4">
      <c r="C105" s="22" t="s">
        <v>408</v>
      </c>
      <c r="D105" s="23" t="s">
        <v>557</v>
      </c>
    </row>
    <row r="106" spans="3:4">
      <c r="C106" s="22" t="s">
        <v>408</v>
      </c>
      <c r="D106" s="23" t="s">
        <v>558</v>
      </c>
    </row>
    <row r="107" spans="3:4">
      <c r="C107" s="22" t="s">
        <v>408</v>
      </c>
      <c r="D107" s="23" t="s">
        <v>559</v>
      </c>
    </row>
    <row r="108" spans="3:4">
      <c r="C108" s="22" t="s">
        <v>408</v>
      </c>
      <c r="D108" s="23" t="s">
        <v>560</v>
      </c>
    </row>
    <row r="109" spans="3:4">
      <c r="C109" s="22" t="s">
        <v>408</v>
      </c>
      <c r="D109" s="23" t="s">
        <v>561</v>
      </c>
    </row>
    <row r="110" spans="3:4">
      <c r="C110" s="22" t="s">
        <v>408</v>
      </c>
      <c r="D110" s="23" t="s">
        <v>562</v>
      </c>
    </row>
    <row r="111" spans="3:4">
      <c r="C111" s="22" t="s">
        <v>408</v>
      </c>
      <c r="D111" s="23" t="s">
        <v>563</v>
      </c>
    </row>
    <row r="112" spans="3:4">
      <c r="C112" s="22" t="s">
        <v>408</v>
      </c>
      <c r="D112" s="23" t="s">
        <v>564</v>
      </c>
    </row>
    <row r="113" spans="3:4">
      <c r="C113" s="22" t="s">
        <v>408</v>
      </c>
      <c r="D113" s="23" t="s">
        <v>565</v>
      </c>
    </row>
    <row r="114" spans="3:4">
      <c r="C114" s="22" t="s">
        <v>408</v>
      </c>
      <c r="D114" s="23" t="s">
        <v>566</v>
      </c>
    </row>
    <row r="115" spans="3:4">
      <c r="C115" s="22" t="s">
        <v>408</v>
      </c>
      <c r="D115" s="23" t="s">
        <v>567</v>
      </c>
    </row>
    <row r="116" spans="3:4">
      <c r="C116" s="22" t="s">
        <v>408</v>
      </c>
      <c r="D116" s="23" t="s">
        <v>568</v>
      </c>
    </row>
    <row r="117" spans="3:4">
      <c r="C117" s="22" t="s">
        <v>408</v>
      </c>
      <c r="D117" s="23" t="s">
        <v>569</v>
      </c>
    </row>
    <row r="118" spans="3:4">
      <c r="C118" s="22" t="s">
        <v>408</v>
      </c>
      <c r="D118" s="23" t="s">
        <v>570</v>
      </c>
    </row>
    <row r="119" spans="3:4">
      <c r="C119" s="22" t="s">
        <v>408</v>
      </c>
      <c r="D119" s="23" t="s">
        <v>571</v>
      </c>
    </row>
    <row r="120" spans="3:4">
      <c r="C120" s="22" t="s">
        <v>408</v>
      </c>
      <c r="D120" s="23" t="s">
        <v>572</v>
      </c>
    </row>
    <row r="121" spans="3:4">
      <c r="C121" s="22" t="s">
        <v>408</v>
      </c>
      <c r="D121" s="23" t="s">
        <v>573</v>
      </c>
    </row>
    <row r="122" spans="3:4">
      <c r="C122" s="22" t="s">
        <v>408</v>
      </c>
      <c r="D122" s="23" t="s">
        <v>574</v>
      </c>
    </row>
    <row r="123" spans="3:4">
      <c r="C123" s="22" t="s">
        <v>408</v>
      </c>
      <c r="D123" s="23" t="s">
        <v>575</v>
      </c>
    </row>
    <row r="124" spans="3:4">
      <c r="C124" s="22" t="s">
        <v>408</v>
      </c>
      <c r="D124" s="23" t="s">
        <v>576</v>
      </c>
    </row>
    <row r="125" spans="3:4">
      <c r="C125" s="22" t="s">
        <v>408</v>
      </c>
      <c r="D125" s="23" t="s">
        <v>577</v>
      </c>
    </row>
    <row r="126" spans="3:4">
      <c r="C126" s="22" t="s">
        <v>408</v>
      </c>
      <c r="D126" s="23" t="s">
        <v>578</v>
      </c>
    </row>
    <row r="127" spans="3:4">
      <c r="C127" s="22" t="s">
        <v>408</v>
      </c>
      <c r="D127" s="23" t="s">
        <v>579</v>
      </c>
    </row>
    <row r="128" spans="3:4">
      <c r="C128" s="22" t="s">
        <v>408</v>
      </c>
      <c r="D128" s="23" t="s">
        <v>580</v>
      </c>
    </row>
    <row r="129" spans="3:4">
      <c r="C129" s="22" t="s">
        <v>408</v>
      </c>
      <c r="D129" s="23" t="s">
        <v>581</v>
      </c>
    </row>
    <row r="130" spans="3:4">
      <c r="C130" s="22" t="s">
        <v>408</v>
      </c>
      <c r="D130" s="23" t="s">
        <v>582</v>
      </c>
    </row>
    <row r="131" spans="3:4">
      <c r="C131" s="22" t="s">
        <v>408</v>
      </c>
      <c r="D131" s="23" t="s">
        <v>583</v>
      </c>
    </row>
    <row r="132" spans="3:4">
      <c r="C132" s="22" t="s">
        <v>408</v>
      </c>
      <c r="D132" s="23" t="s">
        <v>584</v>
      </c>
    </row>
    <row r="133" spans="3:4">
      <c r="C133" s="22" t="s">
        <v>408</v>
      </c>
      <c r="D133" s="23" t="s">
        <v>585</v>
      </c>
    </row>
    <row r="134" spans="3:4">
      <c r="C134" s="22" t="s">
        <v>408</v>
      </c>
      <c r="D134" s="23" t="s">
        <v>586</v>
      </c>
    </row>
    <row r="135" spans="3:4">
      <c r="C135" s="22" t="s">
        <v>408</v>
      </c>
      <c r="D135" s="23" t="s">
        <v>587</v>
      </c>
    </row>
    <row r="136" spans="3:4">
      <c r="C136" s="22" t="s">
        <v>408</v>
      </c>
      <c r="D136" s="23" t="s">
        <v>588</v>
      </c>
    </row>
    <row r="137" spans="3:4">
      <c r="C137" s="22" t="s">
        <v>408</v>
      </c>
      <c r="D137" s="23" t="s">
        <v>589</v>
      </c>
    </row>
    <row r="138" spans="3:4">
      <c r="C138" s="22" t="s">
        <v>408</v>
      </c>
      <c r="D138" s="23" t="s">
        <v>590</v>
      </c>
    </row>
    <row r="139" spans="3:4">
      <c r="C139" s="22" t="s">
        <v>408</v>
      </c>
      <c r="D139" s="23" t="s">
        <v>591</v>
      </c>
    </row>
    <row r="140" spans="3:4">
      <c r="C140" s="22" t="s">
        <v>408</v>
      </c>
      <c r="D140" s="23" t="s">
        <v>592</v>
      </c>
    </row>
    <row r="141" spans="3:4">
      <c r="C141" s="22" t="s">
        <v>408</v>
      </c>
      <c r="D141" s="23" t="s">
        <v>593</v>
      </c>
    </row>
    <row r="142" spans="3:4">
      <c r="C142" s="22" t="s">
        <v>408</v>
      </c>
      <c r="D142" s="23" t="s">
        <v>594</v>
      </c>
    </row>
    <row r="143" spans="3:4">
      <c r="C143" s="22" t="s">
        <v>408</v>
      </c>
      <c r="D143" s="23" t="s">
        <v>595</v>
      </c>
    </row>
    <row r="144" spans="3:4">
      <c r="C144" s="22" t="s">
        <v>408</v>
      </c>
      <c r="D144" s="23" t="s">
        <v>596</v>
      </c>
    </row>
    <row r="145" spans="3:4">
      <c r="C145" s="22" t="s">
        <v>408</v>
      </c>
      <c r="D145" s="23" t="s">
        <v>597</v>
      </c>
    </row>
    <row r="146" spans="3:4">
      <c r="C146" s="22" t="s">
        <v>408</v>
      </c>
      <c r="D146" s="23" t="s">
        <v>598</v>
      </c>
    </row>
    <row r="147" spans="3:4">
      <c r="C147" s="22" t="s">
        <v>408</v>
      </c>
      <c r="D147" s="23" t="s">
        <v>599</v>
      </c>
    </row>
    <row r="148" spans="3:4">
      <c r="C148" s="22" t="s">
        <v>408</v>
      </c>
      <c r="D148" s="23" t="s">
        <v>600</v>
      </c>
    </row>
    <row r="149" spans="3:4">
      <c r="C149" s="22" t="s">
        <v>408</v>
      </c>
      <c r="D149" s="23" t="s">
        <v>601</v>
      </c>
    </row>
    <row r="150" spans="3:4">
      <c r="C150" s="22" t="s">
        <v>408</v>
      </c>
      <c r="D150" s="23" t="s">
        <v>602</v>
      </c>
    </row>
    <row r="151" spans="3:4">
      <c r="C151" s="22" t="s">
        <v>408</v>
      </c>
      <c r="D151" s="23" t="s">
        <v>603</v>
      </c>
    </row>
    <row r="152" spans="3:4">
      <c r="C152" s="22" t="s">
        <v>408</v>
      </c>
      <c r="D152" s="23" t="s">
        <v>604</v>
      </c>
    </row>
    <row r="153" spans="3:4">
      <c r="C153" s="22" t="s">
        <v>408</v>
      </c>
      <c r="D153" s="23" t="s">
        <v>605</v>
      </c>
    </row>
    <row r="154" spans="3:4">
      <c r="C154" s="22" t="s">
        <v>408</v>
      </c>
      <c r="D154" s="23" t="s">
        <v>606</v>
      </c>
    </row>
    <row r="155" spans="3:4">
      <c r="C155" s="22" t="s">
        <v>408</v>
      </c>
      <c r="D155" s="23" t="s">
        <v>607</v>
      </c>
    </row>
    <row r="156" spans="3:4">
      <c r="C156" s="22" t="s">
        <v>408</v>
      </c>
      <c r="D156" s="23" t="s">
        <v>608</v>
      </c>
    </row>
    <row r="157" spans="3:4">
      <c r="C157" s="22" t="s">
        <v>408</v>
      </c>
      <c r="D157" s="23" t="s">
        <v>609</v>
      </c>
    </row>
    <row r="158" spans="3:4">
      <c r="C158" s="22" t="s">
        <v>408</v>
      </c>
      <c r="D158" s="23" t="s">
        <v>610</v>
      </c>
    </row>
    <row r="159" spans="3:4">
      <c r="C159" s="22" t="s">
        <v>408</v>
      </c>
      <c r="D159" s="23" t="s">
        <v>611</v>
      </c>
    </row>
    <row r="160" spans="3:4">
      <c r="C160" s="22" t="s">
        <v>408</v>
      </c>
      <c r="D160" s="23" t="s">
        <v>612</v>
      </c>
    </row>
    <row r="161" spans="3:4">
      <c r="C161" s="22" t="s">
        <v>408</v>
      </c>
      <c r="D161" s="23" t="s">
        <v>613</v>
      </c>
    </row>
    <row r="162" spans="3:4">
      <c r="C162" s="22" t="s">
        <v>408</v>
      </c>
      <c r="D162" s="23" t="s">
        <v>614</v>
      </c>
    </row>
    <row r="163" spans="3:4">
      <c r="C163" s="22" t="s">
        <v>408</v>
      </c>
      <c r="D163" s="23" t="s">
        <v>615</v>
      </c>
    </row>
    <row r="164" spans="3:4">
      <c r="C164" s="22" t="s">
        <v>408</v>
      </c>
      <c r="D164" s="23" t="s">
        <v>616</v>
      </c>
    </row>
    <row r="165" spans="3:4">
      <c r="C165" s="22" t="s">
        <v>408</v>
      </c>
      <c r="D165" s="23" t="s">
        <v>617</v>
      </c>
    </row>
    <row r="166" spans="3:4">
      <c r="C166" s="22" t="s">
        <v>408</v>
      </c>
      <c r="D166" s="23" t="s">
        <v>618</v>
      </c>
    </row>
    <row r="167" spans="3:4">
      <c r="C167" s="22" t="s">
        <v>408</v>
      </c>
      <c r="D167" s="23" t="s">
        <v>619</v>
      </c>
    </row>
    <row r="168" spans="3:4">
      <c r="C168" s="22" t="s">
        <v>408</v>
      </c>
      <c r="D168" s="23" t="s">
        <v>620</v>
      </c>
    </row>
    <row r="169" spans="3:4">
      <c r="C169" s="22" t="s">
        <v>408</v>
      </c>
      <c r="D169" s="23" t="s">
        <v>621</v>
      </c>
    </row>
    <row r="170" spans="3:4">
      <c r="C170" s="22" t="s">
        <v>408</v>
      </c>
      <c r="D170" s="23" t="s">
        <v>622</v>
      </c>
    </row>
    <row r="171" spans="3:4">
      <c r="C171" s="22" t="s">
        <v>408</v>
      </c>
      <c r="D171" s="23" t="s">
        <v>623</v>
      </c>
    </row>
    <row r="172" spans="3:4">
      <c r="C172" s="22" t="s">
        <v>408</v>
      </c>
      <c r="D172" s="23" t="s">
        <v>624</v>
      </c>
    </row>
    <row r="173" spans="3:4">
      <c r="C173" s="22" t="s">
        <v>408</v>
      </c>
      <c r="D173" s="23" t="s">
        <v>625</v>
      </c>
    </row>
    <row r="174" spans="3:4">
      <c r="C174" s="22" t="s">
        <v>408</v>
      </c>
      <c r="D174" s="23" t="s">
        <v>626</v>
      </c>
    </row>
    <row r="175" spans="3:4">
      <c r="C175" s="22" t="s">
        <v>408</v>
      </c>
      <c r="D175" s="23" t="s">
        <v>627</v>
      </c>
    </row>
    <row r="176" spans="3:4">
      <c r="C176" s="22" t="s">
        <v>408</v>
      </c>
      <c r="D176" s="23" t="s">
        <v>628</v>
      </c>
    </row>
    <row r="177" spans="3:4">
      <c r="C177" s="22" t="s">
        <v>408</v>
      </c>
      <c r="D177" s="23" t="s">
        <v>629</v>
      </c>
    </row>
    <row r="178" spans="3:4">
      <c r="C178" s="22" t="s">
        <v>408</v>
      </c>
      <c r="D178" s="23" t="s">
        <v>630</v>
      </c>
    </row>
    <row r="179" spans="3:4">
      <c r="C179" s="22" t="s">
        <v>408</v>
      </c>
      <c r="D179" s="23" t="s">
        <v>631</v>
      </c>
    </row>
    <row r="180" spans="3:4">
      <c r="C180" s="22" t="s">
        <v>408</v>
      </c>
      <c r="D180" s="23" t="s">
        <v>632</v>
      </c>
    </row>
    <row r="181" spans="3:4">
      <c r="C181" s="22" t="s">
        <v>408</v>
      </c>
      <c r="D181" s="23" t="s">
        <v>633</v>
      </c>
    </row>
    <row r="182" spans="3:4">
      <c r="C182" s="22" t="s">
        <v>408</v>
      </c>
      <c r="D182" s="23" t="s">
        <v>634</v>
      </c>
    </row>
    <row r="183" spans="3:4">
      <c r="C183" s="22" t="s">
        <v>408</v>
      </c>
      <c r="D183" s="23" t="s">
        <v>635</v>
      </c>
    </row>
    <row r="184" spans="3:4">
      <c r="C184" s="22" t="s">
        <v>408</v>
      </c>
      <c r="D184" s="23" t="s">
        <v>636</v>
      </c>
    </row>
    <row r="185" spans="3:4">
      <c r="C185" s="22" t="s">
        <v>408</v>
      </c>
      <c r="D185" s="23" t="s">
        <v>637</v>
      </c>
    </row>
    <row r="186" spans="3:4">
      <c r="C186" s="22" t="s">
        <v>408</v>
      </c>
      <c r="D186" s="23" t="s">
        <v>638</v>
      </c>
    </row>
    <row r="187" spans="3:4">
      <c r="C187" s="22" t="s">
        <v>408</v>
      </c>
      <c r="D187" s="23" t="s">
        <v>639</v>
      </c>
    </row>
    <row r="188" spans="3:4">
      <c r="C188" s="22" t="s">
        <v>410</v>
      </c>
      <c r="D188" s="23" t="s">
        <v>640</v>
      </c>
    </row>
    <row r="189" spans="3:4">
      <c r="C189" s="22" t="s">
        <v>410</v>
      </c>
      <c r="D189" s="23" t="s">
        <v>641</v>
      </c>
    </row>
    <row r="190" spans="3:4">
      <c r="C190" s="22" t="s">
        <v>410</v>
      </c>
      <c r="D190" s="23" t="s">
        <v>642</v>
      </c>
    </row>
    <row r="191" spans="3:4">
      <c r="C191" s="22" t="s">
        <v>410</v>
      </c>
      <c r="D191" s="23" t="s">
        <v>643</v>
      </c>
    </row>
    <row r="192" spans="3:4">
      <c r="C192" s="22" t="s">
        <v>410</v>
      </c>
      <c r="D192" s="23" t="s">
        <v>644</v>
      </c>
    </row>
    <row r="193" spans="3:4">
      <c r="C193" s="22" t="s">
        <v>410</v>
      </c>
      <c r="D193" s="23" t="s">
        <v>645</v>
      </c>
    </row>
    <row r="194" spans="3:4">
      <c r="C194" s="22" t="s">
        <v>410</v>
      </c>
      <c r="D194" s="23" t="s">
        <v>646</v>
      </c>
    </row>
    <row r="195" spans="3:4">
      <c r="C195" s="22" t="s">
        <v>410</v>
      </c>
      <c r="D195" s="23" t="s">
        <v>647</v>
      </c>
    </row>
    <row r="196" spans="3:4">
      <c r="C196" s="22" t="s">
        <v>410</v>
      </c>
      <c r="D196" s="23" t="s">
        <v>648</v>
      </c>
    </row>
    <row r="197" spans="3:4">
      <c r="C197" s="22" t="s">
        <v>410</v>
      </c>
      <c r="D197" s="23" t="s">
        <v>649</v>
      </c>
    </row>
    <row r="198" spans="3:4">
      <c r="C198" s="22" t="s">
        <v>410</v>
      </c>
      <c r="D198" s="23" t="s">
        <v>650</v>
      </c>
    </row>
    <row r="199" spans="3:4">
      <c r="C199" s="22" t="s">
        <v>410</v>
      </c>
      <c r="D199" s="23" t="s">
        <v>651</v>
      </c>
    </row>
    <row r="200" spans="3:4">
      <c r="C200" s="22" t="s">
        <v>410</v>
      </c>
      <c r="D200" s="23" t="s">
        <v>652</v>
      </c>
    </row>
    <row r="201" spans="3:4">
      <c r="C201" s="22" t="s">
        <v>410</v>
      </c>
      <c r="D201" s="23" t="s">
        <v>653</v>
      </c>
    </row>
    <row r="202" spans="3:4">
      <c r="C202" s="22" t="s">
        <v>410</v>
      </c>
      <c r="D202" s="23" t="s">
        <v>654</v>
      </c>
    </row>
    <row r="203" spans="3:4">
      <c r="C203" s="22" t="s">
        <v>410</v>
      </c>
      <c r="D203" s="23" t="s">
        <v>655</v>
      </c>
    </row>
    <row r="204" spans="3:4">
      <c r="C204" s="22" t="s">
        <v>410</v>
      </c>
      <c r="D204" s="23" t="s">
        <v>656</v>
      </c>
    </row>
    <row r="205" spans="3:4">
      <c r="C205" s="22" t="s">
        <v>410</v>
      </c>
      <c r="D205" s="23" t="s">
        <v>657</v>
      </c>
    </row>
    <row r="206" spans="3:4">
      <c r="C206" s="22" t="s">
        <v>410</v>
      </c>
      <c r="D206" s="23" t="s">
        <v>658</v>
      </c>
    </row>
    <row r="207" spans="3:4">
      <c r="C207" s="22" t="s">
        <v>410</v>
      </c>
      <c r="D207" s="23" t="s">
        <v>659</v>
      </c>
    </row>
    <row r="208" spans="3:4">
      <c r="C208" s="22" t="s">
        <v>410</v>
      </c>
      <c r="D208" s="23" t="s">
        <v>660</v>
      </c>
    </row>
    <row r="209" spans="3:4">
      <c r="C209" s="22" t="s">
        <v>410</v>
      </c>
      <c r="D209" s="23" t="s">
        <v>661</v>
      </c>
    </row>
    <row r="210" spans="3:4">
      <c r="C210" s="22" t="s">
        <v>410</v>
      </c>
      <c r="D210" s="23" t="s">
        <v>662</v>
      </c>
    </row>
    <row r="211" spans="3:4">
      <c r="C211" s="22" t="s">
        <v>410</v>
      </c>
      <c r="D211" s="23" t="s">
        <v>663</v>
      </c>
    </row>
    <row r="212" spans="3:4">
      <c r="C212" s="22" t="s">
        <v>410</v>
      </c>
      <c r="D212" s="23" t="s">
        <v>664</v>
      </c>
    </row>
    <row r="213" spans="3:4">
      <c r="C213" s="22" t="s">
        <v>410</v>
      </c>
      <c r="D213" s="23" t="s">
        <v>665</v>
      </c>
    </row>
    <row r="214" spans="3:4">
      <c r="C214" s="22" t="s">
        <v>410</v>
      </c>
      <c r="D214" s="23" t="s">
        <v>666</v>
      </c>
    </row>
    <row r="215" spans="3:4">
      <c r="C215" s="22" t="s">
        <v>410</v>
      </c>
      <c r="D215" s="23" t="s">
        <v>667</v>
      </c>
    </row>
    <row r="216" spans="3:4">
      <c r="C216" s="22" t="s">
        <v>410</v>
      </c>
      <c r="D216" s="23" t="s">
        <v>668</v>
      </c>
    </row>
    <row r="217" spans="3:4">
      <c r="C217" s="22" t="s">
        <v>410</v>
      </c>
      <c r="D217" s="23" t="s">
        <v>669</v>
      </c>
    </row>
    <row r="218" spans="3:4">
      <c r="C218" s="22" t="s">
        <v>410</v>
      </c>
      <c r="D218" s="23" t="s">
        <v>670</v>
      </c>
    </row>
    <row r="219" spans="3:4">
      <c r="C219" s="22" t="s">
        <v>410</v>
      </c>
      <c r="D219" s="23" t="s">
        <v>671</v>
      </c>
    </row>
    <row r="220" spans="3:4">
      <c r="C220" s="22" t="s">
        <v>410</v>
      </c>
      <c r="D220" s="23" t="s">
        <v>672</v>
      </c>
    </row>
    <row r="221" spans="3:4">
      <c r="C221" s="22" t="s">
        <v>410</v>
      </c>
      <c r="D221" s="23" t="s">
        <v>673</v>
      </c>
    </row>
    <row r="222" spans="3:4">
      <c r="C222" s="22" t="s">
        <v>410</v>
      </c>
      <c r="D222" s="23" t="s">
        <v>674</v>
      </c>
    </row>
    <row r="223" spans="3:4">
      <c r="C223" s="22" t="s">
        <v>410</v>
      </c>
      <c r="D223" s="23" t="s">
        <v>675</v>
      </c>
    </row>
    <row r="224" spans="3:4">
      <c r="C224" s="22" t="s">
        <v>410</v>
      </c>
      <c r="D224" s="23" t="s">
        <v>676</v>
      </c>
    </row>
    <row r="225" spans="3:4">
      <c r="C225" s="22" t="s">
        <v>410</v>
      </c>
      <c r="D225" s="23" t="s">
        <v>677</v>
      </c>
    </row>
    <row r="226" spans="3:4">
      <c r="C226" s="22" t="s">
        <v>410</v>
      </c>
      <c r="D226" s="23" t="s">
        <v>678</v>
      </c>
    </row>
    <row r="227" spans="3:4">
      <c r="C227" s="22" t="s">
        <v>410</v>
      </c>
      <c r="D227" s="23" t="s">
        <v>679</v>
      </c>
    </row>
    <row r="228" spans="3:4">
      <c r="C228" s="22" t="s">
        <v>412</v>
      </c>
      <c r="D228" s="23" t="s">
        <v>680</v>
      </c>
    </row>
    <row r="229" spans="3:4">
      <c r="C229" s="22" t="s">
        <v>412</v>
      </c>
      <c r="D229" s="23" t="s">
        <v>681</v>
      </c>
    </row>
    <row r="230" spans="3:4">
      <c r="C230" s="22" t="s">
        <v>412</v>
      </c>
      <c r="D230" s="23" t="s">
        <v>682</v>
      </c>
    </row>
    <row r="231" spans="3:4">
      <c r="C231" s="22" t="s">
        <v>412</v>
      </c>
      <c r="D231" s="23" t="s">
        <v>683</v>
      </c>
    </row>
    <row r="232" spans="3:4">
      <c r="C232" s="22" t="s">
        <v>412</v>
      </c>
      <c r="D232" s="23" t="s">
        <v>684</v>
      </c>
    </row>
    <row r="233" spans="3:4">
      <c r="C233" s="22" t="s">
        <v>412</v>
      </c>
      <c r="D233" s="23" t="s">
        <v>685</v>
      </c>
    </row>
    <row r="234" spans="3:4">
      <c r="C234" s="22" t="s">
        <v>412</v>
      </c>
      <c r="D234" s="23" t="s">
        <v>686</v>
      </c>
    </row>
    <row r="235" spans="3:4">
      <c r="C235" s="22" t="s">
        <v>412</v>
      </c>
      <c r="D235" s="23" t="s">
        <v>687</v>
      </c>
    </row>
    <row r="236" spans="3:4">
      <c r="C236" s="22" t="s">
        <v>412</v>
      </c>
      <c r="D236" s="23" t="s">
        <v>688</v>
      </c>
    </row>
    <row r="237" spans="3:4">
      <c r="C237" s="22" t="s">
        <v>412</v>
      </c>
      <c r="D237" s="23" t="s">
        <v>689</v>
      </c>
    </row>
    <row r="238" spans="3:4">
      <c r="C238" s="22" t="s">
        <v>412</v>
      </c>
      <c r="D238" s="23" t="s">
        <v>690</v>
      </c>
    </row>
    <row r="239" spans="3:4">
      <c r="C239" s="22" t="s">
        <v>412</v>
      </c>
      <c r="D239" s="23" t="s">
        <v>691</v>
      </c>
    </row>
    <row r="240" spans="3:4">
      <c r="C240" s="22" t="s">
        <v>412</v>
      </c>
      <c r="D240" s="23" t="s">
        <v>692</v>
      </c>
    </row>
    <row r="241" spans="3:4">
      <c r="C241" s="22" t="s">
        <v>412</v>
      </c>
      <c r="D241" s="23" t="s">
        <v>693</v>
      </c>
    </row>
    <row r="242" spans="3:4">
      <c r="C242" s="22" t="s">
        <v>412</v>
      </c>
      <c r="D242" s="23" t="s">
        <v>694</v>
      </c>
    </row>
    <row r="243" spans="3:4">
      <c r="C243" s="22" t="s">
        <v>412</v>
      </c>
      <c r="D243" s="23" t="s">
        <v>695</v>
      </c>
    </row>
    <row r="244" spans="3:4">
      <c r="C244" s="22" t="s">
        <v>412</v>
      </c>
      <c r="D244" s="23" t="s">
        <v>696</v>
      </c>
    </row>
    <row r="245" spans="3:4">
      <c r="C245" s="22" t="s">
        <v>412</v>
      </c>
      <c r="D245" s="23" t="s">
        <v>697</v>
      </c>
    </row>
    <row r="246" spans="3:4">
      <c r="C246" s="22" t="s">
        <v>412</v>
      </c>
      <c r="D246" s="23" t="s">
        <v>698</v>
      </c>
    </row>
    <row r="247" spans="3:4">
      <c r="C247" s="22" t="s">
        <v>412</v>
      </c>
      <c r="D247" s="23" t="s">
        <v>699</v>
      </c>
    </row>
    <row r="248" spans="3:4">
      <c r="C248" s="22" t="s">
        <v>412</v>
      </c>
      <c r="D248" s="23" t="s">
        <v>700</v>
      </c>
    </row>
    <row r="249" spans="3:4">
      <c r="C249" s="22" t="s">
        <v>412</v>
      </c>
      <c r="D249" s="23" t="s">
        <v>701</v>
      </c>
    </row>
    <row r="250" spans="3:4">
      <c r="C250" s="22" t="s">
        <v>412</v>
      </c>
      <c r="D250" s="23" t="s">
        <v>702</v>
      </c>
    </row>
    <row r="251" spans="3:4">
      <c r="C251" s="22" t="s">
        <v>412</v>
      </c>
      <c r="D251" s="23" t="s">
        <v>703</v>
      </c>
    </row>
    <row r="252" spans="3:4">
      <c r="C252" s="22" t="s">
        <v>412</v>
      </c>
      <c r="D252" s="23" t="s">
        <v>704</v>
      </c>
    </row>
    <row r="253" spans="3:4">
      <c r="C253" s="22" t="s">
        <v>412</v>
      </c>
      <c r="D253" s="23" t="s">
        <v>705</v>
      </c>
    </row>
    <row r="254" spans="3:4">
      <c r="C254" s="22" t="s">
        <v>412</v>
      </c>
      <c r="D254" s="23" t="s">
        <v>706</v>
      </c>
    </row>
    <row r="255" spans="3:4">
      <c r="C255" s="22" t="s">
        <v>412</v>
      </c>
      <c r="D255" s="23" t="s">
        <v>707</v>
      </c>
    </row>
    <row r="256" spans="3:4">
      <c r="C256" s="22" t="s">
        <v>412</v>
      </c>
      <c r="D256" s="23" t="s">
        <v>708</v>
      </c>
    </row>
    <row r="257" spans="3:4">
      <c r="C257" s="22" t="s">
        <v>412</v>
      </c>
      <c r="D257" s="23" t="s">
        <v>709</v>
      </c>
    </row>
    <row r="258" spans="3:4">
      <c r="C258" s="22" t="s">
        <v>412</v>
      </c>
      <c r="D258" s="23" t="s">
        <v>710</v>
      </c>
    </row>
    <row r="259" spans="3:4">
      <c r="C259" s="22" t="s">
        <v>412</v>
      </c>
      <c r="D259" s="23" t="s">
        <v>711</v>
      </c>
    </row>
    <row r="260" spans="3:4">
      <c r="C260" s="22" t="s">
        <v>412</v>
      </c>
      <c r="D260" s="23" t="s">
        <v>712</v>
      </c>
    </row>
    <row r="261" spans="3:4">
      <c r="C261" s="22" t="s">
        <v>414</v>
      </c>
      <c r="D261" s="23" t="s">
        <v>713</v>
      </c>
    </row>
    <row r="262" spans="3:4">
      <c r="C262" s="22" t="s">
        <v>414</v>
      </c>
      <c r="D262" s="23" t="s">
        <v>714</v>
      </c>
    </row>
    <row r="263" spans="3:4">
      <c r="C263" s="22" t="s">
        <v>414</v>
      </c>
      <c r="D263" s="23" t="s">
        <v>715</v>
      </c>
    </row>
    <row r="264" spans="3:4">
      <c r="C264" s="22" t="s">
        <v>414</v>
      </c>
      <c r="D264" s="23" t="s">
        <v>716</v>
      </c>
    </row>
    <row r="265" spans="3:4">
      <c r="C265" s="22" t="s">
        <v>414</v>
      </c>
      <c r="D265" s="23" t="s">
        <v>717</v>
      </c>
    </row>
    <row r="266" spans="3:4">
      <c r="C266" s="22" t="s">
        <v>414</v>
      </c>
      <c r="D266" s="23" t="s">
        <v>718</v>
      </c>
    </row>
    <row r="267" spans="3:4">
      <c r="C267" s="22" t="s">
        <v>414</v>
      </c>
      <c r="D267" s="23" t="s">
        <v>719</v>
      </c>
    </row>
    <row r="268" spans="3:4">
      <c r="C268" s="22" t="s">
        <v>414</v>
      </c>
      <c r="D268" s="23" t="s">
        <v>720</v>
      </c>
    </row>
    <row r="269" spans="3:4">
      <c r="C269" s="22" t="s">
        <v>414</v>
      </c>
      <c r="D269" s="23" t="s">
        <v>721</v>
      </c>
    </row>
    <row r="270" spans="3:4">
      <c r="C270" s="22" t="s">
        <v>414</v>
      </c>
      <c r="D270" s="23" t="s">
        <v>722</v>
      </c>
    </row>
    <row r="271" spans="3:4">
      <c r="C271" s="22" t="s">
        <v>414</v>
      </c>
      <c r="D271" s="23" t="s">
        <v>723</v>
      </c>
    </row>
    <row r="272" spans="3:4">
      <c r="C272" s="22" t="s">
        <v>414</v>
      </c>
      <c r="D272" s="23" t="s">
        <v>724</v>
      </c>
    </row>
    <row r="273" spans="3:4">
      <c r="C273" s="22" t="s">
        <v>414</v>
      </c>
      <c r="D273" s="23" t="s">
        <v>725</v>
      </c>
    </row>
    <row r="274" spans="3:4">
      <c r="C274" s="22" t="s">
        <v>414</v>
      </c>
      <c r="D274" s="23" t="s">
        <v>726</v>
      </c>
    </row>
    <row r="275" spans="3:4">
      <c r="C275" s="22" t="s">
        <v>414</v>
      </c>
      <c r="D275" s="23" t="s">
        <v>727</v>
      </c>
    </row>
    <row r="276" spans="3:4">
      <c r="C276" s="22" t="s">
        <v>414</v>
      </c>
      <c r="D276" s="23" t="s">
        <v>728</v>
      </c>
    </row>
    <row r="277" spans="3:4">
      <c r="C277" s="22" t="s">
        <v>414</v>
      </c>
      <c r="D277" s="23" t="s">
        <v>729</v>
      </c>
    </row>
    <row r="278" spans="3:4">
      <c r="C278" s="22" t="s">
        <v>414</v>
      </c>
      <c r="D278" s="23" t="s">
        <v>730</v>
      </c>
    </row>
    <row r="279" spans="3:4">
      <c r="C279" s="22" t="s">
        <v>414</v>
      </c>
      <c r="D279" s="23" t="s">
        <v>731</v>
      </c>
    </row>
    <row r="280" spans="3:4">
      <c r="C280" s="22" t="s">
        <v>414</v>
      </c>
      <c r="D280" s="23" t="s">
        <v>732</v>
      </c>
    </row>
    <row r="281" spans="3:4">
      <c r="C281" s="22" t="s">
        <v>414</v>
      </c>
      <c r="D281" s="23" t="s">
        <v>733</v>
      </c>
    </row>
    <row r="282" spans="3:4">
      <c r="C282" s="22" t="s">
        <v>414</v>
      </c>
      <c r="D282" s="23" t="s">
        <v>734</v>
      </c>
    </row>
    <row r="283" spans="3:4">
      <c r="C283" s="22" t="s">
        <v>414</v>
      </c>
      <c r="D283" s="23" t="s">
        <v>735</v>
      </c>
    </row>
    <row r="284" spans="3:4">
      <c r="C284" s="22" t="s">
        <v>414</v>
      </c>
      <c r="D284" s="23" t="s">
        <v>736</v>
      </c>
    </row>
    <row r="285" spans="3:4">
      <c r="C285" s="22" t="s">
        <v>414</v>
      </c>
      <c r="D285" s="23" t="s">
        <v>737</v>
      </c>
    </row>
    <row r="286" spans="3:4">
      <c r="C286" s="22" t="s">
        <v>414</v>
      </c>
      <c r="D286" s="23" t="s">
        <v>738</v>
      </c>
    </row>
    <row r="287" spans="3:4">
      <c r="C287" s="22" t="s">
        <v>414</v>
      </c>
      <c r="D287" s="23" t="s">
        <v>739</v>
      </c>
    </row>
    <row r="288" spans="3:4">
      <c r="C288" s="22" t="s">
        <v>414</v>
      </c>
      <c r="D288" s="23" t="s">
        <v>740</v>
      </c>
    </row>
    <row r="289" spans="3:4">
      <c r="C289" s="22" t="s">
        <v>414</v>
      </c>
      <c r="D289" s="23" t="s">
        <v>741</v>
      </c>
    </row>
    <row r="290" spans="3:4">
      <c r="C290" s="22" t="s">
        <v>414</v>
      </c>
      <c r="D290" s="23" t="s">
        <v>742</v>
      </c>
    </row>
    <row r="291" spans="3:4">
      <c r="C291" s="22" t="s">
        <v>414</v>
      </c>
      <c r="D291" s="23" t="s">
        <v>743</v>
      </c>
    </row>
    <row r="292" spans="3:4">
      <c r="C292" s="22" t="s">
        <v>414</v>
      </c>
      <c r="D292" s="23" t="s">
        <v>744</v>
      </c>
    </row>
    <row r="293" spans="3:4">
      <c r="C293" s="22" t="s">
        <v>414</v>
      </c>
      <c r="D293" s="23" t="s">
        <v>745</v>
      </c>
    </row>
    <row r="294" spans="3:4">
      <c r="C294" s="22" t="s">
        <v>414</v>
      </c>
      <c r="D294" s="23" t="s">
        <v>746</v>
      </c>
    </row>
    <row r="295" spans="3:4">
      <c r="C295" s="22" t="s">
        <v>414</v>
      </c>
      <c r="D295" s="23" t="s">
        <v>747</v>
      </c>
    </row>
    <row r="296" spans="3:4">
      <c r="C296" s="22" t="s">
        <v>416</v>
      </c>
      <c r="D296" s="23" t="s">
        <v>748</v>
      </c>
    </row>
    <row r="297" spans="3:4">
      <c r="C297" s="22" t="s">
        <v>416</v>
      </c>
      <c r="D297" s="23" t="s">
        <v>749</v>
      </c>
    </row>
    <row r="298" spans="3:4">
      <c r="C298" s="22" t="s">
        <v>416</v>
      </c>
      <c r="D298" s="23" t="s">
        <v>750</v>
      </c>
    </row>
    <row r="299" spans="3:4">
      <c r="C299" s="22" t="s">
        <v>416</v>
      </c>
      <c r="D299" s="23" t="s">
        <v>751</v>
      </c>
    </row>
    <row r="300" spans="3:4">
      <c r="C300" s="22" t="s">
        <v>416</v>
      </c>
      <c r="D300" s="23" t="s">
        <v>752</v>
      </c>
    </row>
    <row r="301" spans="3:4">
      <c r="C301" s="22" t="s">
        <v>416</v>
      </c>
      <c r="D301" s="23" t="s">
        <v>753</v>
      </c>
    </row>
    <row r="302" spans="3:4">
      <c r="C302" s="22" t="s">
        <v>416</v>
      </c>
      <c r="D302" s="23" t="s">
        <v>754</v>
      </c>
    </row>
    <row r="303" spans="3:4">
      <c r="C303" s="22" t="s">
        <v>416</v>
      </c>
      <c r="D303" s="23" t="s">
        <v>755</v>
      </c>
    </row>
    <row r="304" spans="3:4">
      <c r="C304" s="22" t="s">
        <v>416</v>
      </c>
      <c r="D304" s="23" t="s">
        <v>756</v>
      </c>
    </row>
    <row r="305" spans="3:4">
      <c r="C305" s="22" t="s">
        <v>416</v>
      </c>
      <c r="D305" s="23" t="s">
        <v>757</v>
      </c>
    </row>
    <row r="306" spans="3:4">
      <c r="C306" s="22" t="s">
        <v>416</v>
      </c>
      <c r="D306" s="23" t="s">
        <v>758</v>
      </c>
    </row>
    <row r="307" spans="3:4">
      <c r="C307" s="22" t="s">
        <v>416</v>
      </c>
      <c r="D307" s="23" t="s">
        <v>759</v>
      </c>
    </row>
    <row r="308" spans="3:4">
      <c r="C308" s="22" t="s">
        <v>416</v>
      </c>
      <c r="D308" s="23" t="s">
        <v>760</v>
      </c>
    </row>
    <row r="309" spans="3:4">
      <c r="C309" s="22" t="s">
        <v>416</v>
      </c>
      <c r="D309" s="23" t="s">
        <v>761</v>
      </c>
    </row>
    <row r="310" spans="3:4">
      <c r="C310" s="22" t="s">
        <v>416</v>
      </c>
      <c r="D310" s="23" t="s">
        <v>762</v>
      </c>
    </row>
    <row r="311" spans="3:4">
      <c r="C311" s="22" t="s">
        <v>416</v>
      </c>
      <c r="D311" s="23" t="s">
        <v>763</v>
      </c>
    </row>
    <row r="312" spans="3:4">
      <c r="C312" s="22" t="s">
        <v>416</v>
      </c>
      <c r="D312" s="23" t="s">
        <v>764</v>
      </c>
    </row>
    <row r="313" spans="3:4">
      <c r="C313" s="22" t="s">
        <v>416</v>
      </c>
      <c r="D313" s="23" t="s">
        <v>765</v>
      </c>
    </row>
    <row r="314" spans="3:4">
      <c r="C314" s="22" t="s">
        <v>416</v>
      </c>
      <c r="D314" s="23" t="s">
        <v>766</v>
      </c>
    </row>
    <row r="315" spans="3:4">
      <c r="C315" s="22" t="s">
        <v>416</v>
      </c>
      <c r="D315" s="23" t="s">
        <v>767</v>
      </c>
    </row>
    <row r="316" spans="3:4">
      <c r="C316" s="22" t="s">
        <v>416</v>
      </c>
      <c r="D316" s="23" t="s">
        <v>768</v>
      </c>
    </row>
    <row r="317" spans="3:4">
      <c r="C317" s="22" t="s">
        <v>416</v>
      </c>
      <c r="D317" s="23" t="s">
        <v>769</v>
      </c>
    </row>
    <row r="318" spans="3:4">
      <c r="C318" s="22" t="s">
        <v>416</v>
      </c>
      <c r="D318" s="23" t="s">
        <v>770</v>
      </c>
    </row>
    <row r="319" spans="3:4">
      <c r="C319" s="22" t="s">
        <v>416</v>
      </c>
      <c r="D319" s="23" t="s">
        <v>771</v>
      </c>
    </row>
    <row r="320" spans="3:4">
      <c r="C320" s="22" t="s">
        <v>416</v>
      </c>
      <c r="D320" s="23" t="s">
        <v>772</v>
      </c>
    </row>
    <row r="321" spans="3:4">
      <c r="C321" s="22" t="s">
        <v>418</v>
      </c>
      <c r="D321" s="23" t="s">
        <v>773</v>
      </c>
    </row>
    <row r="322" spans="3:4">
      <c r="C322" s="22" t="s">
        <v>418</v>
      </c>
      <c r="D322" s="23" t="s">
        <v>774</v>
      </c>
    </row>
    <row r="323" spans="3:4">
      <c r="C323" s="22" t="s">
        <v>418</v>
      </c>
      <c r="D323" s="23" t="s">
        <v>775</v>
      </c>
    </row>
    <row r="324" spans="3:4">
      <c r="C324" s="22" t="s">
        <v>418</v>
      </c>
      <c r="D324" s="23" t="s">
        <v>776</v>
      </c>
    </row>
    <row r="325" spans="3:4">
      <c r="C325" s="22" t="s">
        <v>418</v>
      </c>
      <c r="D325" s="23" t="s">
        <v>777</v>
      </c>
    </row>
    <row r="326" spans="3:4">
      <c r="C326" s="22" t="s">
        <v>418</v>
      </c>
      <c r="D326" s="23" t="s">
        <v>778</v>
      </c>
    </row>
    <row r="327" spans="3:4">
      <c r="C327" s="22" t="s">
        <v>418</v>
      </c>
      <c r="D327" s="23" t="s">
        <v>779</v>
      </c>
    </row>
    <row r="328" spans="3:4">
      <c r="C328" s="22" t="s">
        <v>418</v>
      </c>
      <c r="D328" s="23" t="s">
        <v>780</v>
      </c>
    </row>
    <row r="329" spans="3:4">
      <c r="C329" s="22" t="s">
        <v>418</v>
      </c>
      <c r="D329" s="23" t="s">
        <v>781</v>
      </c>
    </row>
    <row r="330" spans="3:4">
      <c r="C330" s="22" t="s">
        <v>418</v>
      </c>
      <c r="D330" s="23" t="s">
        <v>782</v>
      </c>
    </row>
    <row r="331" spans="3:4">
      <c r="C331" s="22" t="s">
        <v>418</v>
      </c>
      <c r="D331" s="23" t="s">
        <v>783</v>
      </c>
    </row>
    <row r="332" spans="3:4">
      <c r="C332" s="22" t="s">
        <v>418</v>
      </c>
      <c r="D332" s="23" t="s">
        <v>784</v>
      </c>
    </row>
    <row r="333" spans="3:4">
      <c r="C333" s="22" t="s">
        <v>418</v>
      </c>
      <c r="D333" s="23" t="s">
        <v>785</v>
      </c>
    </row>
    <row r="334" spans="3:4">
      <c r="C334" s="22" t="s">
        <v>418</v>
      </c>
      <c r="D334" s="23" t="s">
        <v>786</v>
      </c>
    </row>
    <row r="335" spans="3:4">
      <c r="C335" s="22" t="s">
        <v>418</v>
      </c>
      <c r="D335" s="23" t="s">
        <v>787</v>
      </c>
    </row>
    <row r="336" spans="3:4">
      <c r="C336" s="22" t="s">
        <v>418</v>
      </c>
      <c r="D336" s="23" t="s">
        <v>788</v>
      </c>
    </row>
    <row r="337" spans="3:4">
      <c r="C337" s="22" t="s">
        <v>418</v>
      </c>
      <c r="D337" s="23" t="s">
        <v>789</v>
      </c>
    </row>
    <row r="338" spans="3:4">
      <c r="C338" s="22" t="s">
        <v>418</v>
      </c>
      <c r="D338" s="23" t="s">
        <v>790</v>
      </c>
    </row>
    <row r="339" spans="3:4">
      <c r="C339" s="22" t="s">
        <v>418</v>
      </c>
      <c r="D339" s="23" t="s">
        <v>791</v>
      </c>
    </row>
    <row r="340" spans="3:4">
      <c r="C340" s="22" t="s">
        <v>418</v>
      </c>
      <c r="D340" s="23" t="s">
        <v>792</v>
      </c>
    </row>
    <row r="341" spans="3:4">
      <c r="C341" s="22" t="s">
        <v>418</v>
      </c>
      <c r="D341" s="23" t="s">
        <v>793</v>
      </c>
    </row>
    <row r="342" spans="3:4">
      <c r="C342" s="22" t="s">
        <v>418</v>
      </c>
      <c r="D342" s="23" t="s">
        <v>794</v>
      </c>
    </row>
    <row r="343" spans="3:4">
      <c r="C343" s="22" t="s">
        <v>418</v>
      </c>
      <c r="D343" s="23" t="s">
        <v>795</v>
      </c>
    </row>
    <row r="344" spans="3:4">
      <c r="C344" s="22" t="s">
        <v>418</v>
      </c>
      <c r="D344" s="23" t="s">
        <v>796</v>
      </c>
    </row>
    <row r="345" spans="3:4">
      <c r="C345" s="22" t="s">
        <v>418</v>
      </c>
      <c r="D345" s="23" t="s">
        <v>797</v>
      </c>
    </row>
    <row r="346" spans="3:4">
      <c r="C346" s="22" t="s">
        <v>418</v>
      </c>
      <c r="D346" s="23" t="s">
        <v>798</v>
      </c>
    </row>
    <row r="347" spans="3:4">
      <c r="C347" s="22" t="s">
        <v>418</v>
      </c>
      <c r="D347" s="23" t="s">
        <v>799</v>
      </c>
    </row>
    <row r="348" spans="3:4">
      <c r="C348" s="22" t="s">
        <v>418</v>
      </c>
      <c r="D348" s="23" t="s">
        <v>800</v>
      </c>
    </row>
    <row r="349" spans="3:4">
      <c r="C349" s="22" t="s">
        <v>418</v>
      </c>
      <c r="D349" s="23" t="s">
        <v>801</v>
      </c>
    </row>
    <row r="350" spans="3:4">
      <c r="C350" s="22" t="s">
        <v>418</v>
      </c>
      <c r="D350" s="23" t="s">
        <v>802</v>
      </c>
    </row>
    <row r="351" spans="3:4">
      <c r="C351" s="22" t="s">
        <v>418</v>
      </c>
      <c r="D351" s="23" t="s">
        <v>803</v>
      </c>
    </row>
    <row r="352" spans="3:4">
      <c r="C352" s="22" t="s">
        <v>418</v>
      </c>
      <c r="D352" s="23" t="s">
        <v>804</v>
      </c>
    </row>
    <row r="353" spans="3:4">
      <c r="C353" s="22" t="s">
        <v>418</v>
      </c>
      <c r="D353" s="23" t="s">
        <v>805</v>
      </c>
    </row>
    <row r="354" spans="3:4">
      <c r="C354" s="22" t="s">
        <v>418</v>
      </c>
      <c r="D354" s="23" t="s">
        <v>806</v>
      </c>
    </row>
    <row r="355" spans="3:4">
      <c r="C355" s="22" t="s">
        <v>418</v>
      </c>
      <c r="D355" s="23" t="s">
        <v>807</v>
      </c>
    </row>
    <row r="356" spans="3:4">
      <c r="C356" s="22" t="s">
        <v>420</v>
      </c>
      <c r="D356" s="23" t="s">
        <v>808</v>
      </c>
    </row>
    <row r="357" spans="3:4">
      <c r="C357" s="22" t="s">
        <v>420</v>
      </c>
      <c r="D357" s="23" t="s">
        <v>809</v>
      </c>
    </row>
    <row r="358" spans="3:4">
      <c r="C358" s="22" t="s">
        <v>420</v>
      </c>
      <c r="D358" s="23" t="s">
        <v>810</v>
      </c>
    </row>
    <row r="359" spans="3:4">
      <c r="C359" s="22" t="s">
        <v>420</v>
      </c>
      <c r="D359" s="23" t="s">
        <v>811</v>
      </c>
    </row>
    <row r="360" spans="3:4">
      <c r="C360" s="22" t="s">
        <v>420</v>
      </c>
      <c r="D360" s="23" t="s">
        <v>812</v>
      </c>
    </row>
    <row r="361" spans="3:4">
      <c r="C361" s="22" t="s">
        <v>420</v>
      </c>
      <c r="D361" s="23" t="s">
        <v>813</v>
      </c>
    </row>
    <row r="362" spans="3:4">
      <c r="C362" s="22" t="s">
        <v>420</v>
      </c>
      <c r="D362" s="23" t="s">
        <v>814</v>
      </c>
    </row>
    <row r="363" spans="3:4">
      <c r="C363" s="22" t="s">
        <v>420</v>
      </c>
      <c r="D363" s="23" t="s">
        <v>815</v>
      </c>
    </row>
    <row r="364" spans="3:4">
      <c r="C364" s="22" t="s">
        <v>420</v>
      </c>
      <c r="D364" s="23" t="s">
        <v>816</v>
      </c>
    </row>
    <row r="365" spans="3:4">
      <c r="C365" s="22" t="s">
        <v>420</v>
      </c>
      <c r="D365" s="23" t="s">
        <v>817</v>
      </c>
    </row>
    <row r="366" spans="3:4">
      <c r="C366" s="22" t="s">
        <v>420</v>
      </c>
      <c r="D366" s="23" t="s">
        <v>818</v>
      </c>
    </row>
    <row r="367" spans="3:4">
      <c r="C367" s="22" t="s">
        <v>420</v>
      </c>
      <c r="D367" s="23" t="s">
        <v>471</v>
      </c>
    </row>
    <row r="368" spans="3:4">
      <c r="C368" s="22" t="s">
        <v>420</v>
      </c>
      <c r="D368" s="23" t="s">
        <v>819</v>
      </c>
    </row>
    <row r="369" spans="3:4">
      <c r="C369" s="22" t="s">
        <v>420</v>
      </c>
      <c r="D369" s="23" t="s">
        <v>820</v>
      </c>
    </row>
    <row r="370" spans="3:4">
      <c r="C370" s="22" t="s">
        <v>420</v>
      </c>
      <c r="D370" s="23" t="s">
        <v>821</v>
      </c>
    </row>
    <row r="371" spans="3:4">
      <c r="C371" s="22" t="s">
        <v>420</v>
      </c>
      <c r="D371" s="23" t="s">
        <v>822</v>
      </c>
    </row>
    <row r="372" spans="3:4">
      <c r="C372" s="22" t="s">
        <v>420</v>
      </c>
      <c r="D372" s="23" t="s">
        <v>823</v>
      </c>
    </row>
    <row r="373" spans="3:4">
      <c r="C373" s="22" t="s">
        <v>420</v>
      </c>
      <c r="D373" s="23" t="s">
        <v>824</v>
      </c>
    </row>
    <row r="374" spans="3:4">
      <c r="C374" s="22" t="s">
        <v>420</v>
      </c>
      <c r="D374" s="23" t="s">
        <v>825</v>
      </c>
    </row>
    <row r="375" spans="3:4">
      <c r="C375" s="22" t="s">
        <v>420</v>
      </c>
      <c r="D375" s="23" t="s">
        <v>826</v>
      </c>
    </row>
    <row r="376" spans="3:4">
      <c r="C376" s="22" t="s">
        <v>420</v>
      </c>
      <c r="D376" s="23" t="s">
        <v>827</v>
      </c>
    </row>
    <row r="377" spans="3:4">
      <c r="C377" s="22" t="s">
        <v>420</v>
      </c>
      <c r="D377" s="23" t="s">
        <v>828</v>
      </c>
    </row>
    <row r="378" spans="3:4">
      <c r="C378" s="22" t="s">
        <v>420</v>
      </c>
      <c r="D378" s="23" t="s">
        <v>829</v>
      </c>
    </row>
    <row r="379" spans="3:4">
      <c r="C379" s="22" t="s">
        <v>420</v>
      </c>
      <c r="D379" s="23" t="s">
        <v>830</v>
      </c>
    </row>
    <row r="380" spans="3:4">
      <c r="C380" s="22" t="s">
        <v>420</v>
      </c>
      <c r="D380" s="23" t="s">
        <v>831</v>
      </c>
    </row>
    <row r="381" spans="3:4">
      <c r="C381" s="22" t="s">
        <v>420</v>
      </c>
      <c r="D381" s="23" t="s">
        <v>832</v>
      </c>
    </row>
    <row r="382" spans="3:4">
      <c r="C382" s="22" t="s">
        <v>420</v>
      </c>
      <c r="D382" s="23" t="s">
        <v>833</v>
      </c>
    </row>
    <row r="383" spans="3:4">
      <c r="C383" s="22" t="s">
        <v>420</v>
      </c>
      <c r="D383" s="23" t="s">
        <v>834</v>
      </c>
    </row>
    <row r="384" spans="3:4">
      <c r="C384" s="22" t="s">
        <v>420</v>
      </c>
      <c r="D384" s="23" t="s">
        <v>835</v>
      </c>
    </row>
    <row r="385" spans="3:4">
      <c r="C385" s="22" t="s">
        <v>420</v>
      </c>
      <c r="D385" s="23" t="s">
        <v>836</v>
      </c>
    </row>
    <row r="386" spans="3:4">
      <c r="C386" s="22" t="s">
        <v>420</v>
      </c>
      <c r="D386" s="23" t="s">
        <v>837</v>
      </c>
    </row>
    <row r="387" spans="3:4">
      <c r="C387" s="22" t="s">
        <v>420</v>
      </c>
      <c r="D387" s="23" t="s">
        <v>793</v>
      </c>
    </row>
    <row r="388" spans="3:4">
      <c r="C388" s="22" t="s">
        <v>420</v>
      </c>
      <c r="D388" s="23" t="s">
        <v>838</v>
      </c>
    </row>
    <row r="389" spans="3:4">
      <c r="C389" s="22" t="s">
        <v>420</v>
      </c>
      <c r="D389" s="23" t="s">
        <v>839</v>
      </c>
    </row>
    <row r="390" spans="3:4">
      <c r="C390" s="22" t="s">
        <v>420</v>
      </c>
      <c r="D390" s="23" t="s">
        <v>840</v>
      </c>
    </row>
    <row r="391" spans="3:4">
      <c r="C391" s="22" t="s">
        <v>420</v>
      </c>
      <c r="D391" s="23" t="s">
        <v>841</v>
      </c>
    </row>
    <row r="392" spans="3:4">
      <c r="C392" s="22" t="s">
        <v>420</v>
      </c>
      <c r="D392" s="23" t="s">
        <v>842</v>
      </c>
    </row>
    <row r="393" spans="3:4">
      <c r="C393" s="22" t="s">
        <v>420</v>
      </c>
      <c r="D393" s="23" t="s">
        <v>843</v>
      </c>
    </row>
    <row r="394" spans="3:4">
      <c r="C394" s="22" t="s">
        <v>420</v>
      </c>
      <c r="D394" s="23" t="s">
        <v>844</v>
      </c>
    </row>
    <row r="395" spans="3:4">
      <c r="C395" s="22" t="s">
        <v>420</v>
      </c>
      <c r="D395" s="23" t="s">
        <v>845</v>
      </c>
    </row>
    <row r="396" spans="3:4">
      <c r="C396" s="22" t="s">
        <v>420</v>
      </c>
      <c r="D396" s="23" t="s">
        <v>846</v>
      </c>
    </row>
    <row r="397" spans="3:4">
      <c r="C397" s="22" t="s">
        <v>420</v>
      </c>
      <c r="D397" s="23" t="s">
        <v>847</v>
      </c>
    </row>
    <row r="398" spans="3:4">
      <c r="C398" s="22" t="s">
        <v>420</v>
      </c>
      <c r="D398" s="23" t="s">
        <v>848</v>
      </c>
    </row>
    <row r="399" spans="3:4">
      <c r="C399" s="22" t="s">
        <v>420</v>
      </c>
      <c r="D399" s="23" t="s">
        <v>849</v>
      </c>
    </row>
    <row r="400" spans="3:4">
      <c r="C400" s="22" t="s">
        <v>420</v>
      </c>
      <c r="D400" s="23" t="s">
        <v>850</v>
      </c>
    </row>
    <row r="401" spans="3:4">
      <c r="C401" s="22" t="s">
        <v>420</v>
      </c>
      <c r="D401" s="23" t="s">
        <v>851</v>
      </c>
    </row>
    <row r="402" spans="3:4">
      <c r="C402" s="22" t="s">
        <v>420</v>
      </c>
      <c r="D402" s="23" t="s">
        <v>852</v>
      </c>
    </row>
    <row r="403" spans="3:4">
      <c r="C403" s="22" t="s">
        <v>420</v>
      </c>
      <c r="D403" s="23" t="s">
        <v>853</v>
      </c>
    </row>
    <row r="404" spans="3:4">
      <c r="C404" s="22" t="s">
        <v>420</v>
      </c>
      <c r="D404" s="23" t="s">
        <v>854</v>
      </c>
    </row>
    <row r="405" spans="3:4">
      <c r="C405" s="22" t="s">
        <v>420</v>
      </c>
      <c r="D405" s="23" t="s">
        <v>855</v>
      </c>
    </row>
    <row r="406" spans="3:4">
      <c r="C406" s="22" t="s">
        <v>420</v>
      </c>
      <c r="D406" s="23" t="s">
        <v>856</v>
      </c>
    </row>
    <row r="407" spans="3:4">
      <c r="C407" s="22" t="s">
        <v>420</v>
      </c>
      <c r="D407" s="23" t="s">
        <v>857</v>
      </c>
    </row>
    <row r="408" spans="3:4">
      <c r="C408" s="22" t="s">
        <v>420</v>
      </c>
      <c r="D408" s="23" t="s">
        <v>858</v>
      </c>
    </row>
    <row r="409" spans="3:4">
      <c r="C409" s="22" t="s">
        <v>420</v>
      </c>
      <c r="D409" s="23" t="s">
        <v>859</v>
      </c>
    </row>
    <row r="410" spans="3:4">
      <c r="C410" s="22" t="s">
        <v>420</v>
      </c>
      <c r="D410" s="23" t="s">
        <v>860</v>
      </c>
    </row>
    <row r="411" spans="3:4">
      <c r="C411" s="22" t="s">
        <v>420</v>
      </c>
      <c r="D411" s="23" t="s">
        <v>861</v>
      </c>
    </row>
    <row r="412" spans="3:4">
      <c r="C412" s="22" t="s">
        <v>420</v>
      </c>
      <c r="D412" s="23" t="s">
        <v>862</v>
      </c>
    </row>
    <row r="413" spans="3:4">
      <c r="C413" s="22" t="s">
        <v>420</v>
      </c>
      <c r="D413" s="23" t="s">
        <v>863</v>
      </c>
    </row>
    <row r="414" spans="3:4">
      <c r="C414" s="22" t="s">
        <v>420</v>
      </c>
      <c r="D414" s="23" t="s">
        <v>864</v>
      </c>
    </row>
    <row r="415" spans="3:4">
      <c r="C415" s="22" t="s">
        <v>422</v>
      </c>
      <c r="D415" s="23" t="s">
        <v>865</v>
      </c>
    </row>
    <row r="416" spans="3:4">
      <c r="C416" s="22" t="s">
        <v>422</v>
      </c>
      <c r="D416" s="23" t="s">
        <v>866</v>
      </c>
    </row>
    <row r="417" spans="3:4">
      <c r="C417" s="22" t="s">
        <v>422</v>
      </c>
      <c r="D417" s="23" t="s">
        <v>867</v>
      </c>
    </row>
    <row r="418" spans="3:4">
      <c r="C418" s="22" t="s">
        <v>422</v>
      </c>
      <c r="D418" s="23" t="s">
        <v>868</v>
      </c>
    </row>
    <row r="419" spans="3:4">
      <c r="C419" s="22" t="s">
        <v>422</v>
      </c>
      <c r="D419" s="23" t="s">
        <v>869</v>
      </c>
    </row>
    <row r="420" spans="3:4">
      <c r="C420" s="22" t="s">
        <v>422</v>
      </c>
      <c r="D420" s="23" t="s">
        <v>870</v>
      </c>
    </row>
    <row r="421" spans="3:4">
      <c r="C421" s="22" t="s">
        <v>422</v>
      </c>
      <c r="D421" s="23" t="s">
        <v>871</v>
      </c>
    </row>
    <row r="422" spans="3:4">
      <c r="C422" s="22" t="s">
        <v>422</v>
      </c>
      <c r="D422" s="23" t="s">
        <v>872</v>
      </c>
    </row>
    <row r="423" spans="3:4">
      <c r="C423" s="22" t="s">
        <v>422</v>
      </c>
      <c r="D423" s="23" t="s">
        <v>873</v>
      </c>
    </row>
    <row r="424" spans="3:4">
      <c r="C424" s="22" t="s">
        <v>422</v>
      </c>
      <c r="D424" s="23" t="s">
        <v>874</v>
      </c>
    </row>
    <row r="425" spans="3:4">
      <c r="C425" s="22" t="s">
        <v>422</v>
      </c>
      <c r="D425" s="23" t="s">
        <v>875</v>
      </c>
    </row>
    <row r="426" spans="3:4">
      <c r="C426" s="22" t="s">
        <v>422</v>
      </c>
      <c r="D426" s="23" t="s">
        <v>876</v>
      </c>
    </row>
    <row r="427" spans="3:4">
      <c r="C427" s="22" t="s">
        <v>422</v>
      </c>
      <c r="D427" s="23" t="s">
        <v>877</v>
      </c>
    </row>
    <row r="428" spans="3:4">
      <c r="C428" s="22" t="s">
        <v>422</v>
      </c>
      <c r="D428" s="23" t="s">
        <v>878</v>
      </c>
    </row>
    <row r="429" spans="3:4">
      <c r="C429" s="22" t="s">
        <v>422</v>
      </c>
      <c r="D429" s="23" t="s">
        <v>879</v>
      </c>
    </row>
    <row r="430" spans="3:4">
      <c r="C430" s="22" t="s">
        <v>422</v>
      </c>
      <c r="D430" s="23" t="s">
        <v>880</v>
      </c>
    </row>
    <row r="431" spans="3:4">
      <c r="C431" s="22" t="s">
        <v>422</v>
      </c>
      <c r="D431" s="23" t="s">
        <v>881</v>
      </c>
    </row>
    <row r="432" spans="3:4">
      <c r="C432" s="22" t="s">
        <v>422</v>
      </c>
      <c r="D432" s="23" t="s">
        <v>882</v>
      </c>
    </row>
    <row r="433" spans="3:4">
      <c r="C433" s="22" t="s">
        <v>422</v>
      </c>
      <c r="D433" s="23" t="s">
        <v>883</v>
      </c>
    </row>
    <row r="434" spans="3:4">
      <c r="C434" s="22" t="s">
        <v>422</v>
      </c>
      <c r="D434" s="23" t="s">
        <v>884</v>
      </c>
    </row>
    <row r="435" spans="3:4">
      <c r="C435" s="22" t="s">
        <v>422</v>
      </c>
      <c r="D435" s="23" t="s">
        <v>885</v>
      </c>
    </row>
    <row r="436" spans="3:4">
      <c r="C436" s="22" t="s">
        <v>422</v>
      </c>
      <c r="D436" s="23" t="s">
        <v>886</v>
      </c>
    </row>
    <row r="437" spans="3:4">
      <c r="C437" s="22" t="s">
        <v>422</v>
      </c>
      <c r="D437" s="23" t="s">
        <v>887</v>
      </c>
    </row>
    <row r="438" spans="3:4">
      <c r="C438" s="22" t="s">
        <v>422</v>
      </c>
      <c r="D438" s="23" t="s">
        <v>888</v>
      </c>
    </row>
    <row r="439" spans="3:4">
      <c r="C439" s="22" t="s">
        <v>422</v>
      </c>
      <c r="D439" s="23" t="s">
        <v>889</v>
      </c>
    </row>
    <row r="440" spans="3:4">
      <c r="C440" s="22" t="s">
        <v>422</v>
      </c>
      <c r="D440" s="23" t="s">
        <v>890</v>
      </c>
    </row>
    <row r="441" spans="3:4">
      <c r="C441" s="22" t="s">
        <v>422</v>
      </c>
      <c r="D441" s="23" t="s">
        <v>891</v>
      </c>
    </row>
    <row r="442" spans="3:4">
      <c r="C442" s="22" t="s">
        <v>422</v>
      </c>
      <c r="D442" s="23" t="s">
        <v>892</v>
      </c>
    </row>
    <row r="443" spans="3:4">
      <c r="C443" s="22" t="s">
        <v>422</v>
      </c>
      <c r="D443" s="23" t="s">
        <v>893</v>
      </c>
    </row>
    <row r="444" spans="3:4">
      <c r="C444" s="22" t="s">
        <v>422</v>
      </c>
      <c r="D444" s="23" t="s">
        <v>894</v>
      </c>
    </row>
    <row r="445" spans="3:4">
      <c r="C445" s="22" t="s">
        <v>422</v>
      </c>
      <c r="D445" s="23" t="s">
        <v>895</v>
      </c>
    </row>
    <row r="446" spans="3:4">
      <c r="C446" s="22" t="s">
        <v>422</v>
      </c>
      <c r="D446" s="23" t="s">
        <v>896</v>
      </c>
    </row>
    <row r="447" spans="3:4">
      <c r="C447" s="22" t="s">
        <v>422</v>
      </c>
      <c r="D447" s="23" t="s">
        <v>897</v>
      </c>
    </row>
    <row r="448" spans="3:4">
      <c r="C448" s="22" t="s">
        <v>422</v>
      </c>
      <c r="D448" s="23" t="s">
        <v>898</v>
      </c>
    </row>
    <row r="449" spans="3:4">
      <c r="C449" s="22" t="s">
        <v>422</v>
      </c>
      <c r="D449" s="23" t="s">
        <v>899</v>
      </c>
    </row>
    <row r="450" spans="3:4">
      <c r="C450" s="22" t="s">
        <v>422</v>
      </c>
      <c r="D450" s="23" t="s">
        <v>900</v>
      </c>
    </row>
    <row r="451" spans="3:4">
      <c r="C451" s="22" t="s">
        <v>422</v>
      </c>
      <c r="D451" s="23" t="s">
        <v>901</v>
      </c>
    </row>
    <row r="452" spans="3:4">
      <c r="C452" s="22" t="s">
        <v>422</v>
      </c>
      <c r="D452" s="23" t="s">
        <v>902</v>
      </c>
    </row>
    <row r="453" spans="3:4">
      <c r="C453" s="22" t="s">
        <v>422</v>
      </c>
      <c r="D453" s="23" t="s">
        <v>903</v>
      </c>
    </row>
    <row r="454" spans="3:4">
      <c r="C454" s="22" t="s">
        <v>422</v>
      </c>
      <c r="D454" s="23" t="s">
        <v>904</v>
      </c>
    </row>
    <row r="455" spans="3:4">
      <c r="C455" s="22" t="s">
        <v>422</v>
      </c>
      <c r="D455" s="23" t="s">
        <v>905</v>
      </c>
    </row>
    <row r="456" spans="3:4">
      <c r="C456" s="22" t="s">
        <v>422</v>
      </c>
      <c r="D456" s="23" t="s">
        <v>906</v>
      </c>
    </row>
    <row r="457" spans="3:4">
      <c r="C457" s="22" t="s">
        <v>422</v>
      </c>
      <c r="D457" s="23" t="s">
        <v>907</v>
      </c>
    </row>
    <row r="458" spans="3:4">
      <c r="C458" s="22" t="s">
        <v>422</v>
      </c>
      <c r="D458" s="23" t="s">
        <v>908</v>
      </c>
    </row>
    <row r="459" spans="3:4">
      <c r="C459" s="22" t="s">
        <v>424</v>
      </c>
      <c r="D459" s="23" t="s">
        <v>909</v>
      </c>
    </row>
    <row r="460" spans="3:4">
      <c r="C460" s="22" t="s">
        <v>424</v>
      </c>
      <c r="D460" s="23" t="s">
        <v>910</v>
      </c>
    </row>
    <row r="461" spans="3:4">
      <c r="C461" s="22" t="s">
        <v>424</v>
      </c>
      <c r="D461" s="23" t="s">
        <v>911</v>
      </c>
    </row>
    <row r="462" spans="3:4">
      <c r="C462" s="22" t="s">
        <v>424</v>
      </c>
      <c r="D462" s="23" t="s">
        <v>912</v>
      </c>
    </row>
    <row r="463" spans="3:4">
      <c r="C463" s="22" t="s">
        <v>424</v>
      </c>
      <c r="D463" s="23" t="s">
        <v>913</v>
      </c>
    </row>
    <row r="464" spans="3:4">
      <c r="C464" s="22" t="s">
        <v>424</v>
      </c>
      <c r="D464" s="23" t="s">
        <v>914</v>
      </c>
    </row>
    <row r="465" spans="3:4">
      <c r="C465" s="22" t="s">
        <v>424</v>
      </c>
      <c r="D465" s="23" t="s">
        <v>915</v>
      </c>
    </row>
    <row r="466" spans="3:4">
      <c r="C466" s="22" t="s">
        <v>424</v>
      </c>
      <c r="D466" s="23" t="s">
        <v>916</v>
      </c>
    </row>
    <row r="467" spans="3:4">
      <c r="C467" s="22" t="s">
        <v>424</v>
      </c>
      <c r="D467" s="23" t="s">
        <v>917</v>
      </c>
    </row>
    <row r="468" spans="3:4">
      <c r="C468" s="22" t="s">
        <v>424</v>
      </c>
      <c r="D468" s="23" t="s">
        <v>918</v>
      </c>
    </row>
    <row r="469" spans="3:4">
      <c r="C469" s="22" t="s">
        <v>424</v>
      </c>
      <c r="D469" s="23" t="s">
        <v>919</v>
      </c>
    </row>
    <row r="470" spans="3:4">
      <c r="C470" s="22" t="s">
        <v>424</v>
      </c>
      <c r="D470" s="23" t="s">
        <v>920</v>
      </c>
    </row>
    <row r="471" spans="3:4">
      <c r="C471" s="22" t="s">
        <v>424</v>
      </c>
      <c r="D471" s="23" t="s">
        <v>921</v>
      </c>
    </row>
    <row r="472" spans="3:4">
      <c r="C472" s="22" t="s">
        <v>424</v>
      </c>
      <c r="D472" s="23" t="s">
        <v>922</v>
      </c>
    </row>
    <row r="473" spans="3:4">
      <c r="C473" s="22" t="s">
        <v>424</v>
      </c>
      <c r="D473" s="23" t="s">
        <v>923</v>
      </c>
    </row>
    <row r="474" spans="3:4">
      <c r="C474" s="22" t="s">
        <v>424</v>
      </c>
      <c r="D474" s="23" t="s">
        <v>924</v>
      </c>
    </row>
    <row r="475" spans="3:4">
      <c r="C475" s="22" t="s">
        <v>424</v>
      </c>
      <c r="D475" s="23" t="s">
        <v>925</v>
      </c>
    </row>
    <row r="476" spans="3:4">
      <c r="C476" s="22" t="s">
        <v>424</v>
      </c>
      <c r="D476" s="23" t="s">
        <v>926</v>
      </c>
    </row>
    <row r="477" spans="3:4">
      <c r="C477" s="22" t="s">
        <v>424</v>
      </c>
      <c r="D477" s="23" t="s">
        <v>927</v>
      </c>
    </row>
    <row r="478" spans="3:4">
      <c r="C478" s="22" t="s">
        <v>424</v>
      </c>
      <c r="D478" s="23" t="s">
        <v>928</v>
      </c>
    </row>
    <row r="479" spans="3:4">
      <c r="C479" s="22" t="s">
        <v>424</v>
      </c>
      <c r="D479" s="23" t="s">
        <v>929</v>
      </c>
    </row>
    <row r="480" spans="3:4">
      <c r="C480" s="22" t="s">
        <v>424</v>
      </c>
      <c r="D480" s="23" t="s">
        <v>930</v>
      </c>
    </row>
    <row r="481" spans="3:4">
      <c r="C481" s="22" t="s">
        <v>424</v>
      </c>
      <c r="D481" s="23" t="s">
        <v>931</v>
      </c>
    </row>
    <row r="482" spans="3:4">
      <c r="C482" s="22" t="s">
        <v>424</v>
      </c>
      <c r="D482" s="23" t="s">
        <v>932</v>
      </c>
    </row>
    <row r="483" spans="3:4">
      <c r="C483" s="22" t="s">
        <v>424</v>
      </c>
      <c r="D483" s="23" t="s">
        <v>933</v>
      </c>
    </row>
    <row r="484" spans="3:4">
      <c r="C484" s="22" t="s">
        <v>426</v>
      </c>
      <c r="D484" s="23" t="s">
        <v>934</v>
      </c>
    </row>
    <row r="485" spans="3:4">
      <c r="C485" s="22" t="s">
        <v>426</v>
      </c>
      <c r="D485" s="23" t="s">
        <v>935</v>
      </c>
    </row>
    <row r="486" spans="3:4">
      <c r="C486" s="22" t="s">
        <v>426</v>
      </c>
      <c r="D486" s="23" t="s">
        <v>936</v>
      </c>
    </row>
    <row r="487" spans="3:4">
      <c r="C487" s="22" t="s">
        <v>426</v>
      </c>
      <c r="D487" s="23" t="s">
        <v>937</v>
      </c>
    </row>
    <row r="488" spans="3:4">
      <c r="C488" s="22" t="s">
        <v>426</v>
      </c>
      <c r="D488" s="23" t="s">
        <v>938</v>
      </c>
    </row>
    <row r="489" spans="3:4">
      <c r="C489" s="22" t="s">
        <v>426</v>
      </c>
      <c r="D489" s="23" t="s">
        <v>939</v>
      </c>
    </row>
    <row r="490" spans="3:4">
      <c r="C490" s="22" t="s">
        <v>426</v>
      </c>
      <c r="D490" s="23" t="s">
        <v>940</v>
      </c>
    </row>
    <row r="491" spans="3:4">
      <c r="C491" s="22" t="s">
        <v>426</v>
      </c>
      <c r="D491" s="23" t="s">
        <v>941</v>
      </c>
    </row>
    <row r="492" spans="3:4">
      <c r="C492" s="22" t="s">
        <v>426</v>
      </c>
      <c r="D492" s="23" t="s">
        <v>942</v>
      </c>
    </row>
    <row r="493" spans="3:4">
      <c r="C493" s="22" t="s">
        <v>426</v>
      </c>
      <c r="D493" s="23" t="s">
        <v>943</v>
      </c>
    </row>
    <row r="494" spans="3:4">
      <c r="C494" s="22" t="s">
        <v>426</v>
      </c>
      <c r="D494" s="23" t="s">
        <v>944</v>
      </c>
    </row>
    <row r="495" spans="3:4">
      <c r="C495" s="22" t="s">
        <v>426</v>
      </c>
      <c r="D495" s="23" t="s">
        <v>945</v>
      </c>
    </row>
    <row r="496" spans="3:4">
      <c r="C496" s="22" t="s">
        <v>426</v>
      </c>
      <c r="D496" s="23" t="s">
        <v>946</v>
      </c>
    </row>
    <row r="497" spans="3:4">
      <c r="C497" s="22" t="s">
        <v>426</v>
      </c>
      <c r="D497" s="23" t="s">
        <v>947</v>
      </c>
    </row>
    <row r="498" spans="3:4">
      <c r="C498" s="22" t="s">
        <v>426</v>
      </c>
      <c r="D498" s="23" t="s">
        <v>948</v>
      </c>
    </row>
    <row r="499" spans="3:4">
      <c r="C499" s="22" t="s">
        <v>426</v>
      </c>
      <c r="D499" s="23" t="s">
        <v>949</v>
      </c>
    </row>
    <row r="500" spans="3:4">
      <c r="C500" s="22" t="s">
        <v>426</v>
      </c>
      <c r="D500" s="23" t="s">
        <v>950</v>
      </c>
    </row>
    <row r="501" spans="3:4">
      <c r="C501" s="22" t="s">
        <v>426</v>
      </c>
      <c r="D501" s="23" t="s">
        <v>951</v>
      </c>
    </row>
    <row r="502" spans="3:4">
      <c r="C502" s="22" t="s">
        <v>426</v>
      </c>
      <c r="D502" s="23" t="s">
        <v>952</v>
      </c>
    </row>
    <row r="503" spans="3:4">
      <c r="C503" s="22" t="s">
        <v>426</v>
      </c>
      <c r="D503" s="23" t="s">
        <v>953</v>
      </c>
    </row>
    <row r="504" spans="3:4">
      <c r="C504" s="22" t="s">
        <v>426</v>
      </c>
      <c r="D504" s="23" t="s">
        <v>954</v>
      </c>
    </row>
    <row r="505" spans="3:4">
      <c r="C505" s="22" t="s">
        <v>426</v>
      </c>
      <c r="D505" s="23" t="s">
        <v>955</v>
      </c>
    </row>
    <row r="506" spans="3:4">
      <c r="C506" s="22" t="s">
        <v>426</v>
      </c>
      <c r="D506" s="23" t="s">
        <v>956</v>
      </c>
    </row>
    <row r="507" spans="3:4">
      <c r="C507" s="22" t="s">
        <v>426</v>
      </c>
      <c r="D507" s="23" t="s">
        <v>957</v>
      </c>
    </row>
    <row r="508" spans="3:4">
      <c r="C508" s="22" t="s">
        <v>426</v>
      </c>
      <c r="D508" s="23" t="s">
        <v>958</v>
      </c>
    </row>
    <row r="509" spans="3:4">
      <c r="C509" s="22" t="s">
        <v>426</v>
      </c>
      <c r="D509" s="23" t="s">
        <v>959</v>
      </c>
    </row>
    <row r="510" spans="3:4">
      <c r="C510" s="22" t="s">
        <v>426</v>
      </c>
      <c r="D510" s="23" t="s">
        <v>960</v>
      </c>
    </row>
    <row r="511" spans="3:4">
      <c r="C511" s="22" t="s">
        <v>426</v>
      </c>
      <c r="D511" s="23" t="s">
        <v>838</v>
      </c>
    </row>
    <row r="512" spans="3:4">
      <c r="C512" s="22" t="s">
        <v>426</v>
      </c>
      <c r="D512" s="23" t="s">
        <v>961</v>
      </c>
    </row>
    <row r="513" spans="3:4">
      <c r="C513" s="22" t="s">
        <v>426</v>
      </c>
      <c r="D513" s="23" t="s">
        <v>962</v>
      </c>
    </row>
    <row r="514" spans="3:4">
      <c r="C514" s="22" t="s">
        <v>426</v>
      </c>
      <c r="D514" s="23" t="s">
        <v>963</v>
      </c>
    </row>
    <row r="515" spans="3:4">
      <c r="C515" s="22" t="s">
        <v>426</v>
      </c>
      <c r="D515" s="23" t="s">
        <v>964</v>
      </c>
    </row>
    <row r="516" spans="3:4">
      <c r="C516" s="22" t="s">
        <v>426</v>
      </c>
      <c r="D516" s="23" t="s">
        <v>965</v>
      </c>
    </row>
    <row r="517" spans="3:4">
      <c r="C517" s="22" t="s">
        <v>426</v>
      </c>
      <c r="D517" s="23" t="s">
        <v>966</v>
      </c>
    </row>
    <row r="518" spans="3:4">
      <c r="C518" s="22" t="s">
        <v>426</v>
      </c>
      <c r="D518" s="23" t="s">
        <v>967</v>
      </c>
    </row>
    <row r="519" spans="3:4">
      <c r="C519" s="22" t="s">
        <v>428</v>
      </c>
      <c r="D519" s="23" t="s">
        <v>968</v>
      </c>
    </row>
    <row r="520" spans="3:4">
      <c r="C520" s="22" t="s">
        <v>428</v>
      </c>
      <c r="D520" s="23" t="s">
        <v>969</v>
      </c>
    </row>
    <row r="521" spans="3:4">
      <c r="C521" s="22" t="s">
        <v>428</v>
      </c>
      <c r="D521" s="23" t="s">
        <v>970</v>
      </c>
    </row>
    <row r="522" spans="3:4">
      <c r="C522" s="22" t="s">
        <v>428</v>
      </c>
      <c r="D522" s="23" t="s">
        <v>971</v>
      </c>
    </row>
    <row r="523" spans="3:4">
      <c r="C523" s="22" t="s">
        <v>428</v>
      </c>
      <c r="D523" s="23" t="s">
        <v>972</v>
      </c>
    </row>
    <row r="524" spans="3:4">
      <c r="C524" s="22" t="s">
        <v>428</v>
      </c>
      <c r="D524" s="23" t="s">
        <v>973</v>
      </c>
    </row>
    <row r="525" spans="3:4">
      <c r="C525" s="22" t="s">
        <v>428</v>
      </c>
      <c r="D525" s="23" t="s">
        <v>974</v>
      </c>
    </row>
    <row r="526" spans="3:4">
      <c r="C526" s="22" t="s">
        <v>428</v>
      </c>
      <c r="D526" s="23" t="s">
        <v>975</v>
      </c>
    </row>
    <row r="527" spans="3:4">
      <c r="C527" s="22" t="s">
        <v>428</v>
      </c>
      <c r="D527" s="23" t="s">
        <v>976</v>
      </c>
    </row>
    <row r="528" spans="3:4">
      <c r="C528" s="22" t="s">
        <v>428</v>
      </c>
      <c r="D528" s="23" t="s">
        <v>977</v>
      </c>
    </row>
    <row r="529" spans="3:4">
      <c r="C529" s="22" t="s">
        <v>428</v>
      </c>
      <c r="D529" s="23" t="s">
        <v>978</v>
      </c>
    </row>
    <row r="530" spans="3:4">
      <c r="C530" s="22" t="s">
        <v>428</v>
      </c>
      <c r="D530" s="23" t="s">
        <v>979</v>
      </c>
    </row>
    <row r="531" spans="3:4">
      <c r="C531" s="22" t="s">
        <v>428</v>
      </c>
      <c r="D531" s="23" t="s">
        <v>980</v>
      </c>
    </row>
    <row r="532" spans="3:4">
      <c r="C532" s="22" t="s">
        <v>428</v>
      </c>
      <c r="D532" s="23" t="s">
        <v>981</v>
      </c>
    </row>
    <row r="533" spans="3:4">
      <c r="C533" s="22" t="s">
        <v>428</v>
      </c>
      <c r="D533" s="23" t="s">
        <v>982</v>
      </c>
    </row>
    <row r="534" spans="3:4">
      <c r="C534" s="22" t="s">
        <v>428</v>
      </c>
      <c r="D534" s="23" t="s">
        <v>983</v>
      </c>
    </row>
    <row r="535" spans="3:4">
      <c r="C535" s="22" t="s">
        <v>428</v>
      </c>
      <c r="D535" s="23" t="s">
        <v>984</v>
      </c>
    </row>
    <row r="536" spans="3:4">
      <c r="C536" s="22" t="s">
        <v>428</v>
      </c>
      <c r="D536" s="23" t="s">
        <v>985</v>
      </c>
    </row>
    <row r="537" spans="3:4">
      <c r="C537" s="22" t="s">
        <v>428</v>
      </c>
      <c r="D537" s="23" t="s">
        <v>986</v>
      </c>
    </row>
    <row r="538" spans="3:4">
      <c r="C538" s="22" t="s">
        <v>428</v>
      </c>
      <c r="D538" s="23" t="s">
        <v>987</v>
      </c>
    </row>
    <row r="539" spans="3:4">
      <c r="C539" s="22" t="s">
        <v>428</v>
      </c>
      <c r="D539" s="23" t="s">
        <v>988</v>
      </c>
    </row>
    <row r="540" spans="3:4">
      <c r="C540" s="22" t="s">
        <v>428</v>
      </c>
      <c r="D540" s="23" t="s">
        <v>989</v>
      </c>
    </row>
    <row r="541" spans="3:4">
      <c r="C541" s="22" t="s">
        <v>428</v>
      </c>
      <c r="D541" s="23" t="s">
        <v>990</v>
      </c>
    </row>
    <row r="542" spans="3:4">
      <c r="C542" s="22" t="s">
        <v>428</v>
      </c>
      <c r="D542" s="23" t="s">
        <v>991</v>
      </c>
    </row>
    <row r="543" spans="3:4">
      <c r="C543" s="22" t="s">
        <v>428</v>
      </c>
      <c r="D543" s="23" t="s">
        <v>992</v>
      </c>
    </row>
    <row r="544" spans="3:4">
      <c r="C544" s="22" t="s">
        <v>428</v>
      </c>
      <c r="D544" s="23" t="s">
        <v>993</v>
      </c>
    </row>
    <row r="545" spans="3:4">
      <c r="C545" s="22" t="s">
        <v>428</v>
      </c>
      <c r="D545" s="23" t="s">
        <v>994</v>
      </c>
    </row>
    <row r="546" spans="3:4">
      <c r="C546" s="22" t="s">
        <v>428</v>
      </c>
      <c r="D546" s="23" t="s">
        <v>995</v>
      </c>
    </row>
    <row r="547" spans="3:4">
      <c r="C547" s="22" t="s">
        <v>428</v>
      </c>
      <c r="D547" s="23" t="s">
        <v>996</v>
      </c>
    </row>
    <row r="548" spans="3:4">
      <c r="C548" s="22" t="s">
        <v>428</v>
      </c>
      <c r="D548" s="23" t="s">
        <v>997</v>
      </c>
    </row>
    <row r="549" spans="3:4">
      <c r="C549" s="22" t="s">
        <v>428</v>
      </c>
      <c r="D549" s="23" t="s">
        <v>998</v>
      </c>
    </row>
    <row r="550" spans="3:4">
      <c r="C550" s="22" t="s">
        <v>428</v>
      </c>
      <c r="D550" s="23" t="s">
        <v>999</v>
      </c>
    </row>
    <row r="551" spans="3:4">
      <c r="C551" s="22" t="s">
        <v>428</v>
      </c>
      <c r="D551" s="23" t="s">
        <v>1000</v>
      </c>
    </row>
    <row r="552" spans="3:4">
      <c r="C552" s="22" t="s">
        <v>428</v>
      </c>
      <c r="D552" s="23" t="s">
        <v>1001</v>
      </c>
    </row>
    <row r="553" spans="3:4">
      <c r="C553" s="22" t="s">
        <v>428</v>
      </c>
      <c r="D553" s="23" t="s">
        <v>1002</v>
      </c>
    </row>
    <row r="554" spans="3:4">
      <c r="C554" s="22" t="s">
        <v>428</v>
      </c>
      <c r="D554" s="23" t="s">
        <v>1003</v>
      </c>
    </row>
    <row r="555" spans="3:4">
      <c r="C555" s="22" t="s">
        <v>428</v>
      </c>
      <c r="D555" s="23" t="s">
        <v>1004</v>
      </c>
    </row>
    <row r="556" spans="3:4">
      <c r="C556" s="22" t="s">
        <v>428</v>
      </c>
      <c r="D556" s="23" t="s">
        <v>1005</v>
      </c>
    </row>
    <row r="557" spans="3:4">
      <c r="C557" s="22" t="s">
        <v>428</v>
      </c>
      <c r="D557" s="23" t="s">
        <v>1006</v>
      </c>
    </row>
    <row r="558" spans="3:4">
      <c r="C558" s="22" t="s">
        <v>428</v>
      </c>
      <c r="D558" s="23" t="s">
        <v>1007</v>
      </c>
    </row>
    <row r="559" spans="3:4">
      <c r="C559" s="22" t="s">
        <v>428</v>
      </c>
      <c r="D559" s="23" t="s">
        <v>1008</v>
      </c>
    </row>
    <row r="560" spans="3:4">
      <c r="C560" s="22" t="s">
        <v>428</v>
      </c>
      <c r="D560" s="23" t="s">
        <v>1009</v>
      </c>
    </row>
    <row r="561" spans="3:4">
      <c r="C561" s="22" t="s">
        <v>428</v>
      </c>
      <c r="D561" s="23" t="s">
        <v>1010</v>
      </c>
    </row>
    <row r="562" spans="3:4">
      <c r="C562" s="22" t="s">
        <v>428</v>
      </c>
      <c r="D562" s="23" t="s">
        <v>1011</v>
      </c>
    </row>
    <row r="563" spans="3:4">
      <c r="C563" s="22" t="s">
        <v>428</v>
      </c>
      <c r="D563" s="23" t="s">
        <v>1012</v>
      </c>
    </row>
    <row r="564" spans="3:4">
      <c r="C564" s="22" t="s">
        <v>428</v>
      </c>
      <c r="D564" s="23" t="s">
        <v>1013</v>
      </c>
    </row>
    <row r="565" spans="3:4">
      <c r="C565" s="22" t="s">
        <v>428</v>
      </c>
      <c r="D565" s="23" t="s">
        <v>1014</v>
      </c>
    </row>
    <row r="566" spans="3:4">
      <c r="C566" s="22" t="s">
        <v>428</v>
      </c>
      <c r="D566" s="23" t="s">
        <v>1015</v>
      </c>
    </row>
    <row r="567" spans="3:4">
      <c r="C567" s="22" t="s">
        <v>428</v>
      </c>
      <c r="D567" s="23" t="s">
        <v>1016</v>
      </c>
    </row>
    <row r="568" spans="3:4">
      <c r="C568" s="22" t="s">
        <v>428</v>
      </c>
      <c r="D568" s="23" t="s">
        <v>1017</v>
      </c>
    </row>
    <row r="569" spans="3:4">
      <c r="C569" s="22" t="s">
        <v>428</v>
      </c>
      <c r="D569" s="23" t="s">
        <v>1018</v>
      </c>
    </row>
    <row r="570" spans="3:4">
      <c r="C570" s="22" t="s">
        <v>428</v>
      </c>
      <c r="D570" s="23" t="s">
        <v>1019</v>
      </c>
    </row>
    <row r="571" spans="3:4">
      <c r="C571" s="22" t="s">
        <v>428</v>
      </c>
      <c r="D571" s="23" t="s">
        <v>1020</v>
      </c>
    </row>
    <row r="572" spans="3:4">
      <c r="C572" s="22" t="s">
        <v>428</v>
      </c>
      <c r="D572" s="23" t="s">
        <v>1021</v>
      </c>
    </row>
    <row r="573" spans="3:4">
      <c r="C573" s="22" t="s">
        <v>428</v>
      </c>
      <c r="D573" s="23" t="s">
        <v>1022</v>
      </c>
    </row>
    <row r="574" spans="3:4">
      <c r="C574" s="22" t="s">
        <v>428</v>
      </c>
      <c r="D574" s="23" t="s">
        <v>1023</v>
      </c>
    </row>
    <row r="575" spans="3:4">
      <c r="C575" s="22" t="s">
        <v>428</v>
      </c>
      <c r="D575" s="23" t="s">
        <v>745</v>
      </c>
    </row>
    <row r="576" spans="3:4">
      <c r="C576" s="22" t="s">
        <v>428</v>
      </c>
      <c r="D576" s="23" t="s">
        <v>1024</v>
      </c>
    </row>
    <row r="577" spans="3:4">
      <c r="C577" s="22" t="s">
        <v>428</v>
      </c>
      <c r="D577" s="23" t="s">
        <v>1025</v>
      </c>
    </row>
    <row r="578" spans="3:4">
      <c r="C578" s="22" t="s">
        <v>428</v>
      </c>
      <c r="D578" s="23" t="s">
        <v>1026</v>
      </c>
    </row>
    <row r="579" spans="3:4">
      <c r="C579" s="22" t="s">
        <v>428</v>
      </c>
      <c r="D579" s="23" t="s">
        <v>1027</v>
      </c>
    </row>
    <row r="580" spans="3:4">
      <c r="C580" s="22" t="s">
        <v>428</v>
      </c>
      <c r="D580" s="23" t="s">
        <v>1028</v>
      </c>
    </row>
    <row r="581" spans="3:4">
      <c r="C581" s="22" t="s">
        <v>428</v>
      </c>
      <c r="D581" s="23" t="s">
        <v>1029</v>
      </c>
    </row>
    <row r="582" spans="3:4">
      <c r="C582" s="22" t="s">
        <v>430</v>
      </c>
      <c r="D582" s="23" t="s">
        <v>1030</v>
      </c>
    </row>
    <row r="583" spans="3:4">
      <c r="C583" s="22" t="s">
        <v>430</v>
      </c>
      <c r="D583" s="23" t="s">
        <v>1031</v>
      </c>
    </row>
    <row r="584" spans="3:4">
      <c r="C584" s="22" t="s">
        <v>430</v>
      </c>
      <c r="D584" s="23" t="s">
        <v>1032</v>
      </c>
    </row>
    <row r="585" spans="3:4">
      <c r="C585" s="22" t="s">
        <v>430</v>
      </c>
      <c r="D585" s="23" t="s">
        <v>1033</v>
      </c>
    </row>
    <row r="586" spans="3:4">
      <c r="C586" s="22" t="s">
        <v>430</v>
      </c>
      <c r="D586" s="23" t="s">
        <v>1034</v>
      </c>
    </row>
    <row r="587" spans="3:4">
      <c r="C587" s="22" t="s">
        <v>430</v>
      </c>
      <c r="D587" s="23" t="s">
        <v>1035</v>
      </c>
    </row>
    <row r="588" spans="3:4">
      <c r="C588" s="22" t="s">
        <v>430</v>
      </c>
      <c r="D588" s="23" t="s">
        <v>1036</v>
      </c>
    </row>
    <row r="589" spans="3:4">
      <c r="C589" s="22" t="s">
        <v>430</v>
      </c>
      <c r="D589" s="23" t="s">
        <v>1037</v>
      </c>
    </row>
    <row r="590" spans="3:4">
      <c r="C590" s="22" t="s">
        <v>430</v>
      </c>
      <c r="D590" s="23" t="s">
        <v>1038</v>
      </c>
    </row>
    <row r="591" spans="3:4">
      <c r="C591" s="22" t="s">
        <v>430</v>
      </c>
      <c r="D591" s="23" t="s">
        <v>1039</v>
      </c>
    </row>
    <row r="592" spans="3:4">
      <c r="C592" s="22" t="s">
        <v>430</v>
      </c>
      <c r="D592" s="23" t="s">
        <v>1040</v>
      </c>
    </row>
    <row r="593" spans="3:4">
      <c r="C593" s="22" t="s">
        <v>430</v>
      </c>
      <c r="D593" s="23" t="s">
        <v>1041</v>
      </c>
    </row>
    <row r="594" spans="3:4">
      <c r="C594" s="22" t="s">
        <v>430</v>
      </c>
      <c r="D594" s="23" t="s">
        <v>1042</v>
      </c>
    </row>
    <row r="595" spans="3:4">
      <c r="C595" s="22" t="s">
        <v>430</v>
      </c>
      <c r="D595" s="23" t="s">
        <v>1043</v>
      </c>
    </row>
    <row r="596" spans="3:4">
      <c r="C596" s="22" t="s">
        <v>430</v>
      </c>
      <c r="D596" s="23" t="s">
        <v>1044</v>
      </c>
    </row>
    <row r="597" spans="3:4">
      <c r="C597" s="22" t="s">
        <v>430</v>
      </c>
      <c r="D597" s="23" t="s">
        <v>1045</v>
      </c>
    </row>
    <row r="598" spans="3:4">
      <c r="C598" s="22" t="s">
        <v>430</v>
      </c>
      <c r="D598" s="23" t="s">
        <v>1046</v>
      </c>
    </row>
    <row r="599" spans="3:4">
      <c r="C599" s="22" t="s">
        <v>430</v>
      </c>
      <c r="D599" s="23" t="s">
        <v>1047</v>
      </c>
    </row>
    <row r="600" spans="3:4">
      <c r="C600" s="22" t="s">
        <v>430</v>
      </c>
      <c r="D600" s="23" t="s">
        <v>1048</v>
      </c>
    </row>
    <row r="601" spans="3:4">
      <c r="C601" s="22" t="s">
        <v>430</v>
      </c>
      <c r="D601" s="23" t="s">
        <v>1049</v>
      </c>
    </row>
    <row r="602" spans="3:4">
      <c r="C602" s="22" t="s">
        <v>430</v>
      </c>
      <c r="D602" s="23" t="s">
        <v>1050</v>
      </c>
    </row>
    <row r="603" spans="3:4">
      <c r="C603" s="22" t="s">
        <v>430</v>
      </c>
      <c r="D603" s="23" t="s">
        <v>1051</v>
      </c>
    </row>
    <row r="604" spans="3:4">
      <c r="C604" s="22" t="s">
        <v>430</v>
      </c>
      <c r="D604" s="23" t="s">
        <v>1052</v>
      </c>
    </row>
    <row r="605" spans="3:4">
      <c r="C605" s="22" t="s">
        <v>430</v>
      </c>
      <c r="D605" s="23" t="s">
        <v>1053</v>
      </c>
    </row>
    <row r="606" spans="3:4">
      <c r="C606" s="22" t="s">
        <v>430</v>
      </c>
      <c r="D606" s="23" t="s">
        <v>1054</v>
      </c>
    </row>
    <row r="607" spans="3:4">
      <c r="C607" s="22" t="s">
        <v>430</v>
      </c>
      <c r="D607" s="23" t="s">
        <v>1055</v>
      </c>
    </row>
    <row r="608" spans="3:4">
      <c r="C608" s="22" t="s">
        <v>430</v>
      </c>
      <c r="D608" s="23" t="s">
        <v>1056</v>
      </c>
    </row>
    <row r="609" spans="3:4">
      <c r="C609" s="22" t="s">
        <v>430</v>
      </c>
      <c r="D609" s="23" t="s">
        <v>1057</v>
      </c>
    </row>
    <row r="610" spans="3:4">
      <c r="C610" s="22" t="s">
        <v>430</v>
      </c>
      <c r="D610" s="23" t="s">
        <v>1058</v>
      </c>
    </row>
    <row r="611" spans="3:4">
      <c r="C611" s="22" t="s">
        <v>430</v>
      </c>
      <c r="D611" s="23" t="s">
        <v>1059</v>
      </c>
    </row>
    <row r="612" spans="3:4">
      <c r="C612" s="22" t="s">
        <v>430</v>
      </c>
      <c r="D612" s="23" t="s">
        <v>1060</v>
      </c>
    </row>
    <row r="613" spans="3:4">
      <c r="C613" s="22" t="s">
        <v>430</v>
      </c>
      <c r="D613" s="23" t="s">
        <v>1061</v>
      </c>
    </row>
    <row r="614" spans="3:4">
      <c r="C614" s="22" t="s">
        <v>430</v>
      </c>
      <c r="D614" s="23" t="s">
        <v>1062</v>
      </c>
    </row>
    <row r="615" spans="3:4">
      <c r="C615" s="22" t="s">
        <v>430</v>
      </c>
      <c r="D615" s="23" t="s">
        <v>1063</v>
      </c>
    </row>
    <row r="616" spans="3:4">
      <c r="C616" s="22" t="s">
        <v>430</v>
      </c>
      <c r="D616" s="23" t="s">
        <v>1064</v>
      </c>
    </row>
    <row r="617" spans="3:4">
      <c r="C617" s="22" t="s">
        <v>430</v>
      </c>
      <c r="D617" s="23" t="s">
        <v>1065</v>
      </c>
    </row>
    <row r="618" spans="3:4">
      <c r="C618" s="22" t="s">
        <v>430</v>
      </c>
      <c r="D618" s="23" t="s">
        <v>1066</v>
      </c>
    </row>
    <row r="619" spans="3:4">
      <c r="C619" s="22" t="s">
        <v>430</v>
      </c>
      <c r="D619" s="23" t="s">
        <v>1067</v>
      </c>
    </row>
    <row r="620" spans="3:4">
      <c r="C620" s="22" t="s">
        <v>430</v>
      </c>
      <c r="D620" s="23" t="s">
        <v>1068</v>
      </c>
    </row>
    <row r="621" spans="3:4">
      <c r="C621" s="22" t="s">
        <v>430</v>
      </c>
      <c r="D621" s="23" t="s">
        <v>1069</v>
      </c>
    </row>
    <row r="622" spans="3:4">
      <c r="C622" s="22" t="s">
        <v>430</v>
      </c>
      <c r="D622" s="23" t="s">
        <v>1070</v>
      </c>
    </row>
    <row r="623" spans="3:4">
      <c r="C623" s="22" t="s">
        <v>430</v>
      </c>
      <c r="D623" s="23" t="s">
        <v>1071</v>
      </c>
    </row>
    <row r="624" spans="3:4">
      <c r="C624" s="22" t="s">
        <v>430</v>
      </c>
      <c r="D624" s="23" t="s">
        <v>1072</v>
      </c>
    </row>
    <row r="625" spans="3:4">
      <c r="C625" s="22" t="s">
        <v>430</v>
      </c>
      <c r="D625" s="23" t="s">
        <v>1073</v>
      </c>
    </row>
    <row r="626" spans="3:4">
      <c r="C626" s="22" t="s">
        <v>430</v>
      </c>
      <c r="D626" s="23" t="s">
        <v>1074</v>
      </c>
    </row>
    <row r="627" spans="3:4">
      <c r="C627" s="22" t="s">
        <v>430</v>
      </c>
      <c r="D627" s="23" t="s">
        <v>1075</v>
      </c>
    </row>
    <row r="628" spans="3:4">
      <c r="C628" s="22" t="s">
        <v>430</v>
      </c>
      <c r="D628" s="23" t="s">
        <v>1076</v>
      </c>
    </row>
    <row r="629" spans="3:4">
      <c r="C629" s="22" t="s">
        <v>430</v>
      </c>
      <c r="D629" s="23" t="s">
        <v>1077</v>
      </c>
    </row>
    <row r="630" spans="3:4">
      <c r="C630" s="22" t="s">
        <v>430</v>
      </c>
      <c r="D630" s="23" t="s">
        <v>1078</v>
      </c>
    </row>
    <row r="631" spans="3:4">
      <c r="C631" s="22" t="s">
        <v>430</v>
      </c>
      <c r="D631" s="23" t="s">
        <v>1079</v>
      </c>
    </row>
    <row r="632" spans="3:4">
      <c r="C632" s="22" t="s">
        <v>430</v>
      </c>
      <c r="D632" s="23" t="s">
        <v>1080</v>
      </c>
    </row>
    <row r="633" spans="3:4">
      <c r="C633" s="22" t="s">
        <v>430</v>
      </c>
      <c r="D633" s="23" t="s">
        <v>1081</v>
      </c>
    </row>
    <row r="634" spans="3:4">
      <c r="C634" s="22" t="s">
        <v>430</v>
      </c>
      <c r="D634" s="23" t="s">
        <v>1082</v>
      </c>
    </row>
    <row r="635" spans="3:4">
      <c r="C635" s="22" t="s">
        <v>430</v>
      </c>
      <c r="D635" s="23" t="s">
        <v>1083</v>
      </c>
    </row>
    <row r="636" spans="3:4">
      <c r="C636" s="22" t="s">
        <v>432</v>
      </c>
      <c r="D636" s="23" t="s">
        <v>1084</v>
      </c>
    </row>
    <row r="637" spans="3:4">
      <c r="C637" s="22" t="s">
        <v>432</v>
      </c>
      <c r="D637" s="23" t="s">
        <v>1085</v>
      </c>
    </row>
    <row r="638" spans="3:4">
      <c r="C638" s="22" t="s">
        <v>432</v>
      </c>
      <c r="D638" s="23" t="s">
        <v>1086</v>
      </c>
    </row>
    <row r="639" spans="3:4">
      <c r="C639" s="22" t="s">
        <v>432</v>
      </c>
      <c r="D639" s="23" t="s">
        <v>1087</v>
      </c>
    </row>
    <row r="640" spans="3:4">
      <c r="C640" s="22" t="s">
        <v>432</v>
      </c>
      <c r="D640" s="23" t="s">
        <v>1088</v>
      </c>
    </row>
    <row r="641" spans="3:4">
      <c r="C641" s="22" t="s">
        <v>432</v>
      </c>
      <c r="D641" s="23" t="s">
        <v>1089</v>
      </c>
    </row>
    <row r="642" spans="3:4">
      <c r="C642" s="22" t="s">
        <v>432</v>
      </c>
      <c r="D642" s="23" t="s">
        <v>1090</v>
      </c>
    </row>
    <row r="643" spans="3:4">
      <c r="C643" s="22" t="s">
        <v>432</v>
      </c>
      <c r="D643" s="23" t="s">
        <v>1091</v>
      </c>
    </row>
    <row r="644" spans="3:4">
      <c r="C644" s="22" t="s">
        <v>432</v>
      </c>
      <c r="D644" s="23" t="s">
        <v>1092</v>
      </c>
    </row>
    <row r="645" spans="3:4">
      <c r="C645" s="22" t="s">
        <v>432</v>
      </c>
      <c r="D645" s="23" t="s">
        <v>1093</v>
      </c>
    </row>
    <row r="646" spans="3:4">
      <c r="C646" s="22" t="s">
        <v>432</v>
      </c>
      <c r="D646" s="23" t="s">
        <v>1094</v>
      </c>
    </row>
    <row r="647" spans="3:4">
      <c r="C647" s="22" t="s">
        <v>432</v>
      </c>
      <c r="D647" s="23" t="s">
        <v>1095</v>
      </c>
    </row>
    <row r="648" spans="3:4">
      <c r="C648" s="22" t="s">
        <v>432</v>
      </c>
      <c r="D648" s="23" t="s">
        <v>1096</v>
      </c>
    </row>
    <row r="649" spans="3:4">
      <c r="C649" s="22" t="s">
        <v>432</v>
      </c>
      <c r="D649" s="23" t="s">
        <v>1097</v>
      </c>
    </row>
    <row r="650" spans="3:4">
      <c r="C650" s="22" t="s">
        <v>432</v>
      </c>
      <c r="D650" s="23" t="s">
        <v>1098</v>
      </c>
    </row>
    <row r="651" spans="3:4">
      <c r="C651" s="22" t="s">
        <v>432</v>
      </c>
      <c r="D651" s="23" t="s">
        <v>1099</v>
      </c>
    </row>
    <row r="652" spans="3:4">
      <c r="C652" s="22" t="s">
        <v>432</v>
      </c>
      <c r="D652" s="23" t="s">
        <v>1100</v>
      </c>
    </row>
    <row r="653" spans="3:4">
      <c r="C653" s="22" t="s">
        <v>432</v>
      </c>
      <c r="D653" s="23" t="s">
        <v>1101</v>
      </c>
    </row>
    <row r="654" spans="3:4">
      <c r="C654" s="22" t="s">
        <v>432</v>
      </c>
      <c r="D654" s="23" t="s">
        <v>1102</v>
      </c>
    </row>
    <row r="655" spans="3:4">
      <c r="C655" s="22" t="s">
        <v>432</v>
      </c>
      <c r="D655" s="23" t="s">
        <v>1103</v>
      </c>
    </row>
    <row r="656" spans="3:4">
      <c r="C656" s="22" t="s">
        <v>432</v>
      </c>
      <c r="D656" s="23" t="s">
        <v>1104</v>
      </c>
    </row>
    <row r="657" spans="3:4">
      <c r="C657" s="22" t="s">
        <v>432</v>
      </c>
      <c r="D657" s="23" t="s">
        <v>1105</v>
      </c>
    </row>
    <row r="658" spans="3:4">
      <c r="C658" s="22" t="s">
        <v>432</v>
      </c>
      <c r="D658" s="23" t="s">
        <v>1106</v>
      </c>
    </row>
    <row r="659" spans="3:4">
      <c r="C659" s="22" t="s">
        <v>432</v>
      </c>
      <c r="D659" s="23" t="s">
        <v>1107</v>
      </c>
    </row>
    <row r="660" spans="3:4">
      <c r="C660" s="22" t="s">
        <v>432</v>
      </c>
      <c r="D660" s="23" t="s">
        <v>1108</v>
      </c>
    </row>
    <row r="661" spans="3:4">
      <c r="C661" s="22" t="s">
        <v>432</v>
      </c>
      <c r="D661" s="23" t="s">
        <v>1109</v>
      </c>
    </row>
    <row r="662" spans="3:4">
      <c r="C662" s="22" t="s">
        <v>432</v>
      </c>
      <c r="D662" s="23" t="s">
        <v>1110</v>
      </c>
    </row>
    <row r="663" spans="3:4">
      <c r="C663" s="22" t="s">
        <v>432</v>
      </c>
      <c r="D663" s="23" t="s">
        <v>1111</v>
      </c>
    </row>
    <row r="664" spans="3:4">
      <c r="C664" s="22" t="s">
        <v>432</v>
      </c>
      <c r="D664" s="23" t="s">
        <v>1112</v>
      </c>
    </row>
    <row r="665" spans="3:4">
      <c r="C665" s="22" t="s">
        <v>432</v>
      </c>
      <c r="D665" s="23" t="s">
        <v>1113</v>
      </c>
    </row>
    <row r="666" spans="3:4">
      <c r="C666" s="22" t="s">
        <v>432</v>
      </c>
      <c r="D666" s="23" t="s">
        <v>1114</v>
      </c>
    </row>
    <row r="667" spans="3:4">
      <c r="C667" s="22" t="s">
        <v>432</v>
      </c>
      <c r="D667" s="23" t="s">
        <v>1115</v>
      </c>
    </row>
    <row r="668" spans="3:4">
      <c r="C668" s="22" t="s">
        <v>432</v>
      </c>
      <c r="D668" s="23" t="s">
        <v>1116</v>
      </c>
    </row>
    <row r="669" spans="3:4">
      <c r="C669" s="22" t="s">
        <v>432</v>
      </c>
      <c r="D669" s="23" t="s">
        <v>1117</v>
      </c>
    </row>
    <row r="670" spans="3:4">
      <c r="C670" s="22" t="s">
        <v>432</v>
      </c>
      <c r="D670" s="23" t="s">
        <v>1118</v>
      </c>
    </row>
    <row r="671" spans="3:4">
      <c r="C671" s="22" t="s">
        <v>432</v>
      </c>
      <c r="D671" s="23" t="s">
        <v>1119</v>
      </c>
    </row>
    <row r="672" spans="3:4">
      <c r="C672" s="22" t="s">
        <v>432</v>
      </c>
      <c r="D672" s="23" t="s">
        <v>1120</v>
      </c>
    </row>
    <row r="673" spans="3:4">
      <c r="C673" s="22" t="s">
        <v>432</v>
      </c>
      <c r="D673" s="23" t="s">
        <v>1121</v>
      </c>
    </row>
    <row r="674" spans="3:4">
      <c r="C674" s="22" t="s">
        <v>432</v>
      </c>
      <c r="D674" s="23" t="s">
        <v>1122</v>
      </c>
    </row>
    <row r="675" spans="3:4">
      <c r="C675" s="22" t="s">
        <v>432</v>
      </c>
      <c r="D675" s="23" t="s">
        <v>1123</v>
      </c>
    </row>
    <row r="676" spans="3:4">
      <c r="C676" s="22" t="s">
        <v>432</v>
      </c>
      <c r="D676" s="23" t="s">
        <v>1124</v>
      </c>
    </row>
    <row r="677" spans="3:4">
      <c r="C677" s="22" t="s">
        <v>432</v>
      </c>
      <c r="D677" s="23" t="s">
        <v>1125</v>
      </c>
    </row>
    <row r="678" spans="3:4">
      <c r="C678" s="22" t="s">
        <v>432</v>
      </c>
      <c r="D678" s="23" t="s">
        <v>1126</v>
      </c>
    </row>
    <row r="679" spans="3:4">
      <c r="C679" s="22" t="s">
        <v>432</v>
      </c>
      <c r="D679" s="23" t="s">
        <v>1127</v>
      </c>
    </row>
    <row r="680" spans="3:4">
      <c r="C680" s="22" t="s">
        <v>432</v>
      </c>
      <c r="D680" s="23" t="s">
        <v>1128</v>
      </c>
    </row>
    <row r="681" spans="3:4">
      <c r="C681" s="22" t="s">
        <v>432</v>
      </c>
      <c r="D681" s="23" t="s">
        <v>1129</v>
      </c>
    </row>
    <row r="682" spans="3:4">
      <c r="C682" s="22" t="s">
        <v>432</v>
      </c>
      <c r="D682" s="23" t="s">
        <v>1130</v>
      </c>
    </row>
    <row r="683" spans="3:4">
      <c r="C683" s="22" t="s">
        <v>432</v>
      </c>
      <c r="D683" s="23" t="s">
        <v>1131</v>
      </c>
    </row>
    <row r="684" spans="3:4">
      <c r="C684" s="22" t="s">
        <v>432</v>
      </c>
      <c r="D684" s="23" t="s">
        <v>1132</v>
      </c>
    </row>
    <row r="685" spans="3:4">
      <c r="C685" s="22" t="s">
        <v>432</v>
      </c>
      <c r="D685" s="23" t="s">
        <v>1133</v>
      </c>
    </row>
    <row r="686" spans="3:4">
      <c r="C686" s="22" t="s">
        <v>432</v>
      </c>
      <c r="D686" s="23" t="s">
        <v>1134</v>
      </c>
    </row>
    <row r="687" spans="3:4">
      <c r="C687" s="22" t="s">
        <v>432</v>
      </c>
      <c r="D687" s="23" t="s">
        <v>1135</v>
      </c>
    </row>
    <row r="688" spans="3:4">
      <c r="C688" s="22" t="s">
        <v>432</v>
      </c>
      <c r="D688" s="23" t="s">
        <v>1136</v>
      </c>
    </row>
    <row r="689" spans="3:4">
      <c r="C689" s="22" t="s">
        <v>432</v>
      </c>
      <c r="D689" s="23" t="s">
        <v>1137</v>
      </c>
    </row>
    <row r="690" spans="3:4">
      <c r="C690" s="22" t="s">
        <v>432</v>
      </c>
      <c r="D690" s="23" t="s">
        <v>1138</v>
      </c>
    </row>
    <row r="691" spans="3:4">
      <c r="C691" s="22" t="s">
        <v>432</v>
      </c>
      <c r="D691" s="23" t="s">
        <v>1139</v>
      </c>
    </row>
    <row r="692" spans="3:4">
      <c r="C692" s="22" t="s">
        <v>432</v>
      </c>
      <c r="D692" s="23" t="s">
        <v>1140</v>
      </c>
    </row>
    <row r="693" spans="3:4">
      <c r="C693" s="22" t="s">
        <v>432</v>
      </c>
      <c r="D693" s="23" t="s">
        <v>1141</v>
      </c>
    </row>
    <row r="694" spans="3:4">
      <c r="C694" s="22" t="s">
        <v>432</v>
      </c>
      <c r="D694" s="23" t="s">
        <v>1142</v>
      </c>
    </row>
    <row r="695" spans="3:4">
      <c r="C695" s="22" t="s">
        <v>432</v>
      </c>
      <c r="D695" s="23" t="s">
        <v>1143</v>
      </c>
    </row>
    <row r="696" spans="3:4">
      <c r="C696" s="22" t="s">
        <v>432</v>
      </c>
      <c r="D696" s="23" t="s">
        <v>1144</v>
      </c>
    </row>
    <row r="697" spans="3:4">
      <c r="C697" s="22" t="s">
        <v>432</v>
      </c>
      <c r="D697" s="23" t="s">
        <v>1145</v>
      </c>
    </row>
    <row r="698" spans="3:4">
      <c r="C698" s="22" t="s">
        <v>434</v>
      </c>
      <c r="D698" s="23" t="s">
        <v>1146</v>
      </c>
    </row>
    <row r="699" spans="3:4">
      <c r="C699" s="22" t="s">
        <v>434</v>
      </c>
      <c r="D699" s="23" t="s">
        <v>1147</v>
      </c>
    </row>
    <row r="700" spans="3:4">
      <c r="C700" s="22" t="s">
        <v>434</v>
      </c>
      <c r="D700" s="23" t="s">
        <v>1148</v>
      </c>
    </row>
    <row r="701" spans="3:4">
      <c r="C701" s="22" t="s">
        <v>434</v>
      </c>
      <c r="D701" s="23" t="s">
        <v>1149</v>
      </c>
    </row>
    <row r="702" spans="3:4">
      <c r="C702" s="22" t="s">
        <v>434</v>
      </c>
      <c r="D702" s="23" t="s">
        <v>1150</v>
      </c>
    </row>
    <row r="703" spans="3:4">
      <c r="C703" s="22" t="s">
        <v>434</v>
      </c>
      <c r="D703" s="23" t="s">
        <v>1151</v>
      </c>
    </row>
    <row r="704" spans="3:4">
      <c r="C704" s="22" t="s">
        <v>434</v>
      </c>
      <c r="D704" s="23" t="s">
        <v>1152</v>
      </c>
    </row>
    <row r="705" spans="3:4">
      <c r="C705" s="22" t="s">
        <v>434</v>
      </c>
      <c r="D705" s="23" t="s">
        <v>1153</v>
      </c>
    </row>
    <row r="706" spans="3:4">
      <c r="C706" s="22" t="s">
        <v>434</v>
      </c>
      <c r="D706" s="23" t="s">
        <v>1154</v>
      </c>
    </row>
    <row r="707" spans="3:4">
      <c r="C707" s="22" t="s">
        <v>434</v>
      </c>
      <c r="D707" s="23" t="s">
        <v>1155</v>
      </c>
    </row>
    <row r="708" spans="3:4">
      <c r="C708" s="22" t="s">
        <v>434</v>
      </c>
      <c r="D708" s="23" t="s">
        <v>1156</v>
      </c>
    </row>
    <row r="709" spans="3:4">
      <c r="C709" s="22" t="s">
        <v>434</v>
      </c>
      <c r="D709" s="23" t="s">
        <v>1157</v>
      </c>
    </row>
    <row r="710" spans="3:4">
      <c r="C710" s="22" t="s">
        <v>434</v>
      </c>
      <c r="D710" s="23" t="s">
        <v>1158</v>
      </c>
    </row>
    <row r="711" spans="3:4">
      <c r="C711" s="22" t="s">
        <v>434</v>
      </c>
      <c r="D711" s="23" t="s">
        <v>1159</v>
      </c>
    </row>
    <row r="712" spans="3:4">
      <c r="C712" s="22" t="s">
        <v>434</v>
      </c>
      <c r="D712" s="23" t="s">
        <v>1160</v>
      </c>
    </row>
    <row r="713" spans="3:4">
      <c r="C713" s="22" t="s">
        <v>434</v>
      </c>
      <c r="D713" s="23" t="s">
        <v>1161</v>
      </c>
    </row>
    <row r="714" spans="3:4">
      <c r="C714" s="22" t="s">
        <v>434</v>
      </c>
      <c r="D714" s="23" t="s">
        <v>1162</v>
      </c>
    </row>
    <row r="715" spans="3:4">
      <c r="C715" s="22" t="s">
        <v>434</v>
      </c>
      <c r="D715" s="23" t="s">
        <v>1163</v>
      </c>
    </row>
    <row r="716" spans="3:4">
      <c r="C716" s="22" t="s">
        <v>434</v>
      </c>
      <c r="D716" s="23" t="s">
        <v>1164</v>
      </c>
    </row>
    <row r="717" spans="3:4">
      <c r="C717" s="22" t="s">
        <v>434</v>
      </c>
      <c r="D717" s="23" t="s">
        <v>1165</v>
      </c>
    </row>
    <row r="718" spans="3:4">
      <c r="C718" s="22" t="s">
        <v>434</v>
      </c>
      <c r="D718" s="23" t="s">
        <v>1166</v>
      </c>
    </row>
    <row r="719" spans="3:4">
      <c r="C719" s="22" t="s">
        <v>434</v>
      </c>
      <c r="D719" s="23" t="s">
        <v>1167</v>
      </c>
    </row>
    <row r="720" spans="3:4">
      <c r="C720" s="22" t="s">
        <v>434</v>
      </c>
      <c r="D720" s="23" t="s">
        <v>1168</v>
      </c>
    </row>
    <row r="721" spans="3:4">
      <c r="C721" s="22" t="s">
        <v>434</v>
      </c>
      <c r="D721" s="23" t="s">
        <v>1169</v>
      </c>
    </row>
    <row r="722" spans="3:4">
      <c r="C722" s="22" t="s">
        <v>434</v>
      </c>
      <c r="D722" s="23" t="s">
        <v>1170</v>
      </c>
    </row>
    <row r="723" spans="3:4">
      <c r="C723" s="22" t="s">
        <v>434</v>
      </c>
      <c r="D723" s="23" t="s">
        <v>1171</v>
      </c>
    </row>
    <row r="724" spans="3:4">
      <c r="C724" s="22" t="s">
        <v>434</v>
      </c>
      <c r="D724" s="23" t="s">
        <v>1172</v>
      </c>
    </row>
    <row r="725" spans="3:4">
      <c r="C725" s="22" t="s">
        <v>434</v>
      </c>
      <c r="D725" s="23" t="s">
        <v>1173</v>
      </c>
    </row>
    <row r="726" spans="3:4">
      <c r="C726" s="22" t="s">
        <v>434</v>
      </c>
      <c r="D726" s="23" t="s">
        <v>1174</v>
      </c>
    </row>
    <row r="727" spans="3:4">
      <c r="C727" s="22" t="s">
        <v>434</v>
      </c>
      <c r="D727" s="23" t="s">
        <v>1175</v>
      </c>
    </row>
    <row r="728" spans="3:4">
      <c r="C728" s="22" t="s">
        <v>434</v>
      </c>
      <c r="D728" s="23" t="s">
        <v>1176</v>
      </c>
    </row>
    <row r="729" spans="3:4">
      <c r="C729" s="22" t="s">
        <v>434</v>
      </c>
      <c r="D729" s="23" t="s">
        <v>1177</v>
      </c>
    </row>
    <row r="730" spans="3:4">
      <c r="C730" s="22" t="s">
        <v>434</v>
      </c>
      <c r="D730" s="23" t="s">
        <v>1178</v>
      </c>
    </row>
    <row r="731" spans="3:4">
      <c r="C731" s="22" t="s">
        <v>436</v>
      </c>
      <c r="D731" s="23" t="s">
        <v>1179</v>
      </c>
    </row>
    <row r="732" spans="3:4">
      <c r="C732" s="22" t="s">
        <v>436</v>
      </c>
      <c r="D732" s="23" t="s">
        <v>1180</v>
      </c>
    </row>
    <row r="733" spans="3:4">
      <c r="C733" s="22" t="s">
        <v>436</v>
      </c>
      <c r="D733" s="23" t="s">
        <v>1181</v>
      </c>
    </row>
    <row r="734" spans="3:4">
      <c r="C734" s="22" t="s">
        <v>436</v>
      </c>
      <c r="D734" s="23" t="s">
        <v>1182</v>
      </c>
    </row>
    <row r="735" spans="3:4">
      <c r="C735" s="22" t="s">
        <v>436</v>
      </c>
      <c r="D735" s="23" t="s">
        <v>1183</v>
      </c>
    </row>
    <row r="736" spans="3:4">
      <c r="C736" s="22" t="s">
        <v>436</v>
      </c>
      <c r="D736" s="23" t="s">
        <v>1184</v>
      </c>
    </row>
    <row r="737" spans="3:4">
      <c r="C737" s="22" t="s">
        <v>436</v>
      </c>
      <c r="D737" s="23" t="s">
        <v>1185</v>
      </c>
    </row>
    <row r="738" spans="3:4">
      <c r="C738" s="22" t="s">
        <v>436</v>
      </c>
      <c r="D738" s="23" t="s">
        <v>1186</v>
      </c>
    </row>
    <row r="739" spans="3:4">
      <c r="C739" s="22" t="s">
        <v>436</v>
      </c>
      <c r="D739" s="23" t="s">
        <v>1187</v>
      </c>
    </row>
    <row r="740" spans="3:4">
      <c r="C740" s="22" t="s">
        <v>436</v>
      </c>
      <c r="D740" s="23" t="s">
        <v>1188</v>
      </c>
    </row>
    <row r="741" spans="3:4">
      <c r="C741" s="22" t="s">
        <v>436</v>
      </c>
      <c r="D741" s="23" t="s">
        <v>1189</v>
      </c>
    </row>
    <row r="742" spans="3:4">
      <c r="C742" s="22" t="s">
        <v>436</v>
      </c>
      <c r="D742" s="23" t="s">
        <v>1190</v>
      </c>
    </row>
    <row r="743" spans="3:4">
      <c r="C743" s="22" t="s">
        <v>436</v>
      </c>
      <c r="D743" s="23" t="s">
        <v>1191</v>
      </c>
    </row>
    <row r="744" spans="3:4">
      <c r="C744" s="22" t="s">
        <v>436</v>
      </c>
      <c r="D744" s="23" t="s">
        <v>1192</v>
      </c>
    </row>
    <row r="745" spans="3:4">
      <c r="C745" s="22" t="s">
        <v>436</v>
      </c>
      <c r="D745" s="23" t="s">
        <v>1193</v>
      </c>
    </row>
    <row r="746" spans="3:4">
      <c r="C746" s="22" t="s">
        <v>436</v>
      </c>
      <c r="D746" s="23" t="s">
        <v>1194</v>
      </c>
    </row>
    <row r="747" spans="3:4">
      <c r="C747" s="22" t="s">
        <v>436</v>
      </c>
      <c r="D747" s="23" t="s">
        <v>1195</v>
      </c>
    </row>
    <row r="748" spans="3:4">
      <c r="C748" s="22" t="s">
        <v>436</v>
      </c>
      <c r="D748" s="23" t="s">
        <v>1196</v>
      </c>
    </row>
    <row r="749" spans="3:4">
      <c r="C749" s="22" t="s">
        <v>436</v>
      </c>
      <c r="D749" s="23" t="s">
        <v>1197</v>
      </c>
    </row>
    <row r="750" spans="3:4">
      <c r="C750" s="22" t="s">
        <v>436</v>
      </c>
      <c r="D750" s="23" t="s">
        <v>1198</v>
      </c>
    </row>
    <row r="751" spans="3:4">
      <c r="C751" s="22" t="s">
        <v>436</v>
      </c>
      <c r="D751" s="23" t="s">
        <v>1199</v>
      </c>
    </row>
    <row r="752" spans="3:4">
      <c r="C752" s="22" t="s">
        <v>436</v>
      </c>
      <c r="D752" s="23" t="s">
        <v>1200</v>
      </c>
    </row>
    <row r="753" spans="3:4">
      <c r="C753" s="22" t="s">
        <v>436</v>
      </c>
      <c r="D753" s="23" t="s">
        <v>1201</v>
      </c>
    </row>
    <row r="754" spans="3:4">
      <c r="C754" s="22" t="s">
        <v>436</v>
      </c>
      <c r="D754" s="23" t="s">
        <v>1202</v>
      </c>
    </row>
    <row r="755" spans="3:4">
      <c r="C755" s="22" t="s">
        <v>436</v>
      </c>
      <c r="D755" s="23" t="s">
        <v>1203</v>
      </c>
    </row>
    <row r="756" spans="3:4">
      <c r="C756" s="22" t="s">
        <v>436</v>
      </c>
      <c r="D756" s="23" t="s">
        <v>1204</v>
      </c>
    </row>
    <row r="757" spans="3:4">
      <c r="C757" s="22" t="s">
        <v>436</v>
      </c>
      <c r="D757" s="23" t="s">
        <v>1205</v>
      </c>
    </row>
    <row r="758" spans="3:4">
      <c r="C758" s="22" t="s">
        <v>436</v>
      </c>
      <c r="D758" s="23" t="s">
        <v>1206</v>
      </c>
    </row>
    <row r="759" spans="3:4">
      <c r="C759" s="22" t="s">
        <v>436</v>
      </c>
      <c r="D759" s="23" t="s">
        <v>1207</v>
      </c>
    </row>
    <row r="760" spans="3:4">
      <c r="C760" s="22" t="s">
        <v>436</v>
      </c>
      <c r="D760" s="23" t="s">
        <v>1208</v>
      </c>
    </row>
    <row r="761" spans="3:4">
      <c r="C761" s="22" t="s">
        <v>438</v>
      </c>
      <c r="D761" s="23" t="s">
        <v>1209</v>
      </c>
    </row>
    <row r="762" spans="3:4">
      <c r="C762" s="22" t="s">
        <v>438</v>
      </c>
      <c r="D762" s="23" t="s">
        <v>1210</v>
      </c>
    </row>
    <row r="763" spans="3:4">
      <c r="C763" s="22" t="s">
        <v>438</v>
      </c>
      <c r="D763" s="23" t="s">
        <v>1211</v>
      </c>
    </row>
    <row r="764" spans="3:4">
      <c r="C764" s="22" t="s">
        <v>438</v>
      </c>
      <c r="D764" s="23" t="s">
        <v>1212</v>
      </c>
    </row>
    <row r="765" spans="3:4">
      <c r="C765" s="22" t="s">
        <v>438</v>
      </c>
      <c r="D765" s="23" t="s">
        <v>1213</v>
      </c>
    </row>
    <row r="766" spans="3:4">
      <c r="C766" s="22" t="s">
        <v>438</v>
      </c>
      <c r="D766" s="23" t="s">
        <v>1214</v>
      </c>
    </row>
    <row r="767" spans="3:4">
      <c r="C767" s="22" t="s">
        <v>438</v>
      </c>
      <c r="D767" s="23" t="s">
        <v>1215</v>
      </c>
    </row>
    <row r="768" spans="3:4">
      <c r="C768" s="22" t="s">
        <v>438</v>
      </c>
      <c r="D768" s="23" t="s">
        <v>1216</v>
      </c>
    </row>
    <row r="769" spans="3:4">
      <c r="C769" s="22" t="s">
        <v>438</v>
      </c>
      <c r="D769" s="23" t="s">
        <v>1217</v>
      </c>
    </row>
    <row r="770" spans="3:4">
      <c r="C770" s="22" t="s">
        <v>438</v>
      </c>
      <c r="D770" s="23" t="s">
        <v>1218</v>
      </c>
    </row>
    <row r="771" spans="3:4">
      <c r="C771" s="22" t="s">
        <v>438</v>
      </c>
      <c r="D771" s="23" t="s">
        <v>1219</v>
      </c>
    </row>
    <row r="772" spans="3:4">
      <c r="C772" s="22" t="s">
        <v>438</v>
      </c>
      <c r="D772" s="23" t="s">
        <v>1220</v>
      </c>
    </row>
    <row r="773" spans="3:4">
      <c r="C773" s="22" t="s">
        <v>438</v>
      </c>
      <c r="D773" s="23" t="s">
        <v>1221</v>
      </c>
    </row>
    <row r="774" spans="3:4">
      <c r="C774" s="22" t="s">
        <v>438</v>
      </c>
      <c r="D774" s="23" t="s">
        <v>1222</v>
      </c>
    </row>
    <row r="775" spans="3:4">
      <c r="C775" s="22" t="s">
        <v>438</v>
      </c>
      <c r="D775" s="23" t="s">
        <v>790</v>
      </c>
    </row>
    <row r="776" spans="3:4">
      <c r="C776" s="22" t="s">
        <v>440</v>
      </c>
      <c r="D776" s="23" t="s">
        <v>1223</v>
      </c>
    </row>
    <row r="777" spans="3:4">
      <c r="C777" s="22" t="s">
        <v>440</v>
      </c>
      <c r="D777" s="23" t="s">
        <v>1224</v>
      </c>
    </row>
    <row r="778" spans="3:4">
      <c r="C778" s="22" t="s">
        <v>440</v>
      </c>
      <c r="D778" s="23" t="s">
        <v>1225</v>
      </c>
    </row>
    <row r="779" spans="3:4">
      <c r="C779" s="22" t="s">
        <v>440</v>
      </c>
      <c r="D779" s="23" t="s">
        <v>1226</v>
      </c>
    </row>
    <row r="780" spans="3:4">
      <c r="C780" s="22" t="s">
        <v>440</v>
      </c>
      <c r="D780" s="23" t="s">
        <v>1227</v>
      </c>
    </row>
    <row r="781" spans="3:4">
      <c r="C781" s="22" t="s">
        <v>440</v>
      </c>
      <c r="D781" s="23" t="s">
        <v>1228</v>
      </c>
    </row>
    <row r="782" spans="3:4">
      <c r="C782" s="22" t="s">
        <v>440</v>
      </c>
      <c r="D782" s="23" t="s">
        <v>1229</v>
      </c>
    </row>
    <row r="783" spans="3:4">
      <c r="C783" s="22" t="s">
        <v>440</v>
      </c>
      <c r="D783" s="23" t="s">
        <v>1230</v>
      </c>
    </row>
    <row r="784" spans="3:4">
      <c r="C784" s="22" t="s">
        <v>440</v>
      </c>
      <c r="D784" s="23" t="s">
        <v>1231</v>
      </c>
    </row>
    <row r="785" spans="3:4">
      <c r="C785" s="22" t="s">
        <v>440</v>
      </c>
      <c r="D785" s="23" t="s">
        <v>1232</v>
      </c>
    </row>
    <row r="786" spans="3:4">
      <c r="C786" s="22" t="s">
        <v>440</v>
      </c>
      <c r="D786" s="23" t="s">
        <v>1233</v>
      </c>
    </row>
    <row r="787" spans="3:4">
      <c r="C787" s="22" t="s">
        <v>440</v>
      </c>
      <c r="D787" s="23" t="s">
        <v>1234</v>
      </c>
    </row>
    <row r="788" spans="3:4">
      <c r="C788" s="22" t="s">
        <v>440</v>
      </c>
      <c r="D788" s="23" t="s">
        <v>1235</v>
      </c>
    </row>
    <row r="789" spans="3:4">
      <c r="C789" s="22" t="s">
        <v>440</v>
      </c>
      <c r="D789" s="23" t="s">
        <v>1236</v>
      </c>
    </row>
    <row r="790" spans="3:4">
      <c r="C790" s="22" t="s">
        <v>440</v>
      </c>
      <c r="D790" s="23" t="s">
        <v>1237</v>
      </c>
    </row>
    <row r="791" spans="3:4">
      <c r="C791" s="22" t="s">
        <v>440</v>
      </c>
      <c r="D791" s="23" t="s">
        <v>1238</v>
      </c>
    </row>
    <row r="792" spans="3:4">
      <c r="C792" s="22" t="s">
        <v>440</v>
      </c>
      <c r="D792" s="23" t="s">
        <v>1239</v>
      </c>
    </row>
    <row r="793" spans="3:4">
      <c r="C793" s="22" t="s">
        <v>440</v>
      </c>
      <c r="D793" s="23" t="s">
        <v>1240</v>
      </c>
    </row>
    <row r="794" spans="3:4">
      <c r="C794" s="22" t="s">
        <v>440</v>
      </c>
      <c r="D794" s="23" t="s">
        <v>1241</v>
      </c>
    </row>
    <row r="795" spans="3:4">
      <c r="C795" s="22" t="s">
        <v>442</v>
      </c>
      <c r="D795" s="23" t="s">
        <v>1242</v>
      </c>
    </row>
    <row r="796" spans="3:4">
      <c r="C796" s="22" t="s">
        <v>442</v>
      </c>
      <c r="D796" s="23" t="s">
        <v>1243</v>
      </c>
    </row>
    <row r="797" spans="3:4">
      <c r="C797" s="22" t="s">
        <v>442</v>
      </c>
      <c r="D797" s="23" t="s">
        <v>1244</v>
      </c>
    </row>
    <row r="798" spans="3:4">
      <c r="C798" s="22" t="s">
        <v>442</v>
      </c>
      <c r="D798" s="23" t="s">
        <v>1245</v>
      </c>
    </row>
    <row r="799" spans="3:4">
      <c r="C799" s="22" t="s">
        <v>442</v>
      </c>
      <c r="D799" s="23" t="s">
        <v>1246</v>
      </c>
    </row>
    <row r="800" spans="3:4">
      <c r="C800" s="22" t="s">
        <v>442</v>
      </c>
      <c r="D800" s="23" t="s">
        <v>1247</v>
      </c>
    </row>
    <row r="801" spans="3:4">
      <c r="C801" s="22" t="s">
        <v>442</v>
      </c>
      <c r="D801" s="23" t="s">
        <v>1248</v>
      </c>
    </row>
    <row r="802" spans="3:4">
      <c r="C802" s="22" t="s">
        <v>442</v>
      </c>
      <c r="D802" s="23" t="s">
        <v>1249</v>
      </c>
    </row>
    <row r="803" spans="3:4">
      <c r="C803" s="22" t="s">
        <v>442</v>
      </c>
      <c r="D803" s="23" t="s">
        <v>1250</v>
      </c>
    </row>
    <row r="804" spans="3:4">
      <c r="C804" s="22" t="s">
        <v>442</v>
      </c>
      <c r="D804" s="23" t="s">
        <v>1251</v>
      </c>
    </row>
    <row r="805" spans="3:4">
      <c r="C805" s="22" t="s">
        <v>442</v>
      </c>
      <c r="D805" s="23" t="s">
        <v>617</v>
      </c>
    </row>
    <row r="806" spans="3:4">
      <c r="C806" s="22" t="s">
        <v>442</v>
      </c>
      <c r="D806" s="23" t="s">
        <v>1252</v>
      </c>
    </row>
    <row r="807" spans="3:4">
      <c r="C807" s="22" t="s">
        <v>442</v>
      </c>
      <c r="D807" s="23" t="s">
        <v>1253</v>
      </c>
    </row>
    <row r="808" spans="3:4">
      <c r="C808" s="22" t="s">
        <v>442</v>
      </c>
      <c r="D808" s="23" t="s">
        <v>1254</v>
      </c>
    </row>
    <row r="809" spans="3:4">
      <c r="C809" s="22" t="s">
        <v>442</v>
      </c>
      <c r="D809" s="23" t="s">
        <v>1255</v>
      </c>
    </row>
    <row r="810" spans="3:4">
      <c r="C810" s="22" t="s">
        <v>442</v>
      </c>
      <c r="D810" s="23" t="s">
        <v>1256</v>
      </c>
    </row>
    <row r="811" spans="3:4">
      <c r="C811" s="22" t="s">
        <v>442</v>
      </c>
      <c r="D811" s="23" t="s">
        <v>1257</v>
      </c>
    </row>
    <row r="812" spans="3:4">
      <c r="C812" s="22" t="s">
        <v>444</v>
      </c>
      <c r="D812" s="23" t="s">
        <v>1258</v>
      </c>
    </row>
    <row r="813" spans="3:4">
      <c r="C813" s="22" t="s">
        <v>444</v>
      </c>
      <c r="D813" s="23" t="s">
        <v>1259</v>
      </c>
    </row>
    <row r="814" spans="3:4">
      <c r="C814" s="22" t="s">
        <v>444</v>
      </c>
      <c r="D814" s="23" t="s">
        <v>1260</v>
      </c>
    </row>
    <row r="815" spans="3:4">
      <c r="C815" s="22" t="s">
        <v>444</v>
      </c>
      <c r="D815" s="23" t="s">
        <v>1261</v>
      </c>
    </row>
    <row r="816" spans="3:4">
      <c r="C816" s="22" t="s">
        <v>444</v>
      </c>
      <c r="D816" s="23" t="s">
        <v>1262</v>
      </c>
    </row>
    <row r="817" spans="3:4">
      <c r="C817" s="22" t="s">
        <v>444</v>
      </c>
      <c r="D817" s="23" t="s">
        <v>1263</v>
      </c>
    </row>
    <row r="818" spans="3:4">
      <c r="C818" s="22" t="s">
        <v>444</v>
      </c>
      <c r="D818" s="23" t="s">
        <v>1264</v>
      </c>
    </row>
    <row r="819" spans="3:4">
      <c r="C819" s="22" t="s">
        <v>444</v>
      </c>
      <c r="D819" s="23" t="s">
        <v>1265</v>
      </c>
    </row>
    <row r="820" spans="3:4">
      <c r="C820" s="22" t="s">
        <v>444</v>
      </c>
      <c r="D820" s="23" t="s">
        <v>1266</v>
      </c>
    </row>
    <row r="821" spans="3:4">
      <c r="C821" s="22" t="s">
        <v>444</v>
      </c>
      <c r="D821" s="23" t="s">
        <v>1267</v>
      </c>
    </row>
    <row r="822" spans="3:4">
      <c r="C822" s="22" t="s">
        <v>444</v>
      </c>
      <c r="D822" s="23" t="s">
        <v>1268</v>
      </c>
    </row>
    <row r="823" spans="3:4">
      <c r="C823" s="22" t="s">
        <v>444</v>
      </c>
      <c r="D823" s="23" t="s">
        <v>1269</v>
      </c>
    </row>
    <row r="824" spans="3:4">
      <c r="C824" s="22" t="s">
        <v>444</v>
      </c>
      <c r="D824" s="23" t="s">
        <v>1270</v>
      </c>
    </row>
    <row r="825" spans="3:4">
      <c r="C825" s="22" t="s">
        <v>444</v>
      </c>
      <c r="D825" s="23" t="s">
        <v>1271</v>
      </c>
    </row>
    <row r="826" spans="3:4">
      <c r="C826" s="22" t="s">
        <v>444</v>
      </c>
      <c r="D826" s="23" t="s">
        <v>1272</v>
      </c>
    </row>
    <row r="827" spans="3:4">
      <c r="C827" s="22" t="s">
        <v>444</v>
      </c>
      <c r="D827" s="23" t="s">
        <v>1273</v>
      </c>
    </row>
    <row r="828" spans="3:4">
      <c r="C828" s="22" t="s">
        <v>444</v>
      </c>
      <c r="D828" s="23" t="s">
        <v>677</v>
      </c>
    </row>
    <row r="829" spans="3:4">
      <c r="C829" s="22" t="s">
        <v>444</v>
      </c>
      <c r="D829" s="23" t="s">
        <v>1274</v>
      </c>
    </row>
    <row r="830" spans="3:4">
      <c r="C830" s="22" t="s">
        <v>444</v>
      </c>
      <c r="D830" s="23" t="s">
        <v>1275</v>
      </c>
    </row>
    <row r="831" spans="3:4">
      <c r="C831" s="22" t="s">
        <v>444</v>
      </c>
      <c r="D831" s="23" t="s">
        <v>1276</v>
      </c>
    </row>
    <row r="832" spans="3:4">
      <c r="C832" s="22" t="s">
        <v>444</v>
      </c>
      <c r="D832" s="23" t="s">
        <v>1277</v>
      </c>
    </row>
    <row r="833" spans="3:4">
      <c r="C833" s="22" t="s">
        <v>444</v>
      </c>
      <c r="D833" s="23" t="s">
        <v>1278</v>
      </c>
    </row>
    <row r="834" spans="3:4">
      <c r="C834" s="22" t="s">
        <v>444</v>
      </c>
      <c r="D834" s="23" t="s">
        <v>1279</v>
      </c>
    </row>
    <row r="835" spans="3:4">
      <c r="C835" s="22" t="s">
        <v>444</v>
      </c>
      <c r="D835" s="23" t="s">
        <v>1280</v>
      </c>
    </row>
    <row r="836" spans="3:4">
      <c r="C836" s="22" t="s">
        <v>444</v>
      </c>
      <c r="D836" s="23" t="s">
        <v>1281</v>
      </c>
    </row>
    <row r="837" spans="3:4">
      <c r="C837" s="22" t="s">
        <v>444</v>
      </c>
      <c r="D837" s="23" t="s">
        <v>1282</v>
      </c>
    </row>
    <row r="838" spans="3:4">
      <c r="C838" s="22" t="s">
        <v>444</v>
      </c>
      <c r="D838" s="23" t="s">
        <v>1283</v>
      </c>
    </row>
    <row r="839" spans="3:4">
      <c r="C839" s="22" t="s">
        <v>446</v>
      </c>
      <c r="D839" s="23" t="s">
        <v>1284</v>
      </c>
    </row>
    <row r="840" spans="3:4">
      <c r="C840" s="22" t="s">
        <v>446</v>
      </c>
      <c r="D840" s="23" t="s">
        <v>1285</v>
      </c>
    </row>
    <row r="841" spans="3:4">
      <c r="C841" s="22" t="s">
        <v>446</v>
      </c>
      <c r="D841" s="23" t="s">
        <v>1286</v>
      </c>
    </row>
    <row r="842" spans="3:4">
      <c r="C842" s="22" t="s">
        <v>446</v>
      </c>
      <c r="D842" s="23" t="s">
        <v>1287</v>
      </c>
    </row>
    <row r="843" spans="3:4">
      <c r="C843" s="22" t="s">
        <v>446</v>
      </c>
      <c r="D843" s="23" t="s">
        <v>1288</v>
      </c>
    </row>
    <row r="844" spans="3:4">
      <c r="C844" s="22" t="s">
        <v>446</v>
      </c>
      <c r="D844" s="23" t="s">
        <v>1289</v>
      </c>
    </row>
    <row r="845" spans="3:4">
      <c r="C845" s="22" t="s">
        <v>446</v>
      </c>
      <c r="D845" s="23" t="s">
        <v>1290</v>
      </c>
    </row>
    <row r="846" spans="3:4">
      <c r="C846" s="22" t="s">
        <v>446</v>
      </c>
      <c r="D846" s="23" t="s">
        <v>1291</v>
      </c>
    </row>
    <row r="847" spans="3:4">
      <c r="C847" s="22" t="s">
        <v>446</v>
      </c>
      <c r="D847" s="23" t="s">
        <v>1292</v>
      </c>
    </row>
    <row r="848" spans="3:4">
      <c r="C848" s="22" t="s">
        <v>446</v>
      </c>
      <c r="D848" s="23" t="s">
        <v>1293</v>
      </c>
    </row>
    <row r="849" spans="3:4">
      <c r="C849" s="22" t="s">
        <v>446</v>
      </c>
      <c r="D849" s="23" t="s">
        <v>1294</v>
      </c>
    </row>
    <row r="850" spans="3:4">
      <c r="C850" s="22" t="s">
        <v>446</v>
      </c>
      <c r="D850" s="23" t="s">
        <v>1295</v>
      </c>
    </row>
    <row r="851" spans="3:4">
      <c r="C851" s="22" t="s">
        <v>446</v>
      </c>
      <c r="D851" s="23" t="s">
        <v>1296</v>
      </c>
    </row>
    <row r="852" spans="3:4">
      <c r="C852" s="22" t="s">
        <v>446</v>
      </c>
      <c r="D852" s="23" t="s">
        <v>1297</v>
      </c>
    </row>
    <row r="853" spans="3:4">
      <c r="C853" s="22" t="s">
        <v>446</v>
      </c>
      <c r="D853" s="23" t="s">
        <v>1298</v>
      </c>
    </row>
    <row r="854" spans="3:4">
      <c r="C854" s="22" t="s">
        <v>446</v>
      </c>
      <c r="D854" s="23" t="s">
        <v>1299</v>
      </c>
    </row>
    <row r="855" spans="3:4">
      <c r="C855" s="22" t="s">
        <v>446</v>
      </c>
      <c r="D855" s="23" t="s">
        <v>1300</v>
      </c>
    </row>
    <row r="856" spans="3:4">
      <c r="C856" s="22" t="s">
        <v>446</v>
      </c>
      <c r="D856" s="23" t="s">
        <v>1301</v>
      </c>
    </row>
    <row r="857" spans="3:4">
      <c r="C857" s="22" t="s">
        <v>446</v>
      </c>
      <c r="D857" s="23" t="s">
        <v>1302</v>
      </c>
    </row>
    <row r="858" spans="3:4">
      <c r="C858" s="22" t="s">
        <v>446</v>
      </c>
      <c r="D858" s="23" t="s">
        <v>1303</v>
      </c>
    </row>
    <row r="859" spans="3:4">
      <c r="C859" s="22" t="s">
        <v>446</v>
      </c>
      <c r="D859" s="23" t="s">
        <v>1304</v>
      </c>
    </row>
    <row r="860" spans="3:4">
      <c r="C860" s="22" t="s">
        <v>446</v>
      </c>
      <c r="D860" s="23" t="s">
        <v>951</v>
      </c>
    </row>
    <row r="861" spans="3:4">
      <c r="C861" s="22" t="s">
        <v>446</v>
      </c>
      <c r="D861" s="23" t="s">
        <v>1305</v>
      </c>
    </row>
    <row r="862" spans="3:4">
      <c r="C862" s="22" t="s">
        <v>446</v>
      </c>
      <c r="D862" s="23" t="s">
        <v>1306</v>
      </c>
    </row>
    <row r="863" spans="3:4">
      <c r="C863" s="22" t="s">
        <v>446</v>
      </c>
      <c r="D863" s="23" t="s">
        <v>1307</v>
      </c>
    </row>
    <row r="864" spans="3:4">
      <c r="C864" s="22" t="s">
        <v>446</v>
      </c>
      <c r="D864" s="23" t="s">
        <v>1308</v>
      </c>
    </row>
    <row r="865" spans="3:4">
      <c r="C865" s="22" t="s">
        <v>446</v>
      </c>
      <c r="D865" s="23" t="s">
        <v>1309</v>
      </c>
    </row>
    <row r="866" spans="3:4">
      <c r="C866" s="22" t="s">
        <v>446</v>
      </c>
      <c r="D866" s="23" t="s">
        <v>1310</v>
      </c>
    </row>
    <row r="867" spans="3:4">
      <c r="C867" s="22" t="s">
        <v>446</v>
      </c>
      <c r="D867" s="23" t="s">
        <v>1311</v>
      </c>
    </row>
    <row r="868" spans="3:4">
      <c r="C868" s="22" t="s">
        <v>446</v>
      </c>
      <c r="D868" s="23" t="s">
        <v>1312</v>
      </c>
    </row>
    <row r="869" spans="3:4">
      <c r="C869" s="22" t="s">
        <v>446</v>
      </c>
      <c r="D869" s="23" t="s">
        <v>1313</v>
      </c>
    </row>
    <row r="870" spans="3:4">
      <c r="C870" s="22" t="s">
        <v>446</v>
      </c>
      <c r="D870" s="23" t="s">
        <v>1314</v>
      </c>
    </row>
    <row r="871" spans="3:4">
      <c r="C871" s="22" t="s">
        <v>446</v>
      </c>
      <c r="D871" s="23" t="s">
        <v>1315</v>
      </c>
    </row>
    <row r="872" spans="3:4">
      <c r="C872" s="22" t="s">
        <v>446</v>
      </c>
      <c r="D872" s="23" t="s">
        <v>1316</v>
      </c>
    </row>
    <row r="873" spans="3:4">
      <c r="C873" s="22" t="s">
        <v>446</v>
      </c>
      <c r="D873" s="23" t="s">
        <v>1317</v>
      </c>
    </row>
    <row r="874" spans="3:4">
      <c r="C874" s="22" t="s">
        <v>446</v>
      </c>
      <c r="D874" s="23" t="s">
        <v>1318</v>
      </c>
    </row>
    <row r="875" spans="3:4">
      <c r="C875" s="22" t="s">
        <v>446</v>
      </c>
      <c r="D875" s="23" t="s">
        <v>1319</v>
      </c>
    </row>
    <row r="876" spans="3:4">
      <c r="C876" s="22" t="s">
        <v>446</v>
      </c>
      <c r="D876" s="23" t="s">
        <v>1320</v>
      </c>
    </row>
    <row r="877" spans="3:4">
      <c r="C877" s="22" t="s">
        <v>446</v>
      </c>
      <c r="D877" s="23" t="s">
        <v>1321</v>
      </c>
    </row>
    <row r="878" spans="3:4">
      <c r="C878" s="22" t="s">
        <v>446</v>
      </c>
      <c r="D878" s="23" t="s">
        <v>1322</v>
      </c>
    </row>
    <row r="879" spans="3:4">
      <c r="C879" s="22" t="s">
        <v>446</v>
      </c>
      <c r="D879" s="23" t="s">
        <v>1323</v>
      </c>
    </row>
    <row r="880" spans="3:4">
      <c r="C880" s="22" t="s">
        <v>446</v>
      </c>
      <c r="D880" s="23" t="s">
        <v>1324</v>
      </c>
    </row>
    <row r="881" spans="3:4">
      <c r="C881" s="22" t="s">
        <v>446</v>
      </c>
      <c r="D881" s="23" t="s">
        <v>1325</v>
      </c>
    </row>
    <row r="882" spans="3:4">
      <c r="C882" s="22" t="s">
        <v>446</v>
      </c>
      <c r="D882" s="23" t="s">
        <v>1326</v>
      </c>
    </row>
    <row r="883" spans="3:4">
      <c r="C883" s="22" t="s">
        <v>446</v>
      </c>
      <c r="D883" s="23" t="s">
        <v>1327</v>
      </c>
    </row>
    <row r="884" spans="3:4">
      <c r="C884" s="22" t="s">
        <v>446</v>
      </c>
      <c r="D884" s="23" t="s">
        <v>1328</v>
      </c>
    </row>
    <row r="885" spans="3:4">
      <c r="C885" s="22" t="s">
        <v>446</v>
      </c>
      <c r="D885" s="23" t="s">
        <v>1329</v>
      </c>
    </row>
    <row r="886" spans="3:4">
      <c r="C886" s="22" t="s">
        <v>446</v>
      </c>
      <c r="D886" s="23" t="s">
        <v>1330</v>
      </c>
    </row>
    <row r="887" spans="3:4">
      <c r="C887" s="22" t="s">
        <v>446</v>
      </c>
      <c r="D887" s="23" t="s">
        <v>1331</v>
      </c>
    </row>
    <row r="888" spans="3:4">
      <c r="C888" s="22" t="s">
        <v>446</v>
      </c>
      <c r="D888" s="23" t="s">
        <v>1332</v>
      </c>
    </row>
    <row r="889" spans="3:4">
      <c r="C889" s="22" t="s">
        <v>446</v>
      </c>
      <c r="D889" s="23" t="s">
        <v>1333</v>
      </c>
    </row>
    <row r="890" spans="3:4">
      <c r="C890" s="22" t="s">
        <v>446</v>
      </c>
      <c r="D890" s="23" t="s">
        <v>1334</v>
      </c>
    </row>
    <row r="891" spans="3:4">
      <c r="C891" s="22" t="s">
        <v>446</v>
      </c>
      <c r="D891" s="23" t="s">
        <v>1335</v>
      </c>
    </row>
    <row r="892" spans="3:4">
      <c r="C892" s="22" t="s">
        <v>446</v>
      </c>
      <c r="D892" s="23" t="s">
        <v>1336</v>
      </c>
    </row>
    <row r="893" spans="3:4">
      <c r="C893" s="22" t="s">
        <v>446</v>
      </c>
      <c r="D893" s="23" t="s">
        <v>1337</v>
      </c>
    </row>
    <row r="894" spans="3:4">
      <c r="C894" s="22" t="s">
        <v>446</v>
      </c>
      <c r="D894" s="23" t="s">
        <v>1338</v>
      </c>
    </row>
    <row r="895" spans="3:4">
      <c r="C895" s="22" t="s">
        <v>446</v>
      </c>
      <c r="D895" s="23" t="s">
        <v>1339</v>
      </c>
    </row>
    <row r="896" spans="3:4">
      <c r="C896" s="22" t="s">
        <v>446</v>
      </c>
      <c r="D896" s="23" t="s">
        <v>1340</v>
      </c>
    </row>
    <row r="897" spans="3:4">
      <c r="C897" s="22" t="s">
        <v>446</v>
      </c>
      <c r="D897" s="23" t="s">
        <v>1341</v>
      </c>
    </row>
    <row r="898" spans="3:4">
      <c r="C898" s="22" t="s">
        <v>446</v>
      </c>
      <c r="D898" s="23" t="s">
        <v>1342</v>
      </c>
    </row>
    <row r="899" spans="3:4">
      <c r="C899" s="22" t="s">
        <v>446</v>
      </c>
      <c r="D899" s="23" t="s">
        <v>1343</v>
      </c>
    </row>
    <row r="900" spans="3:4">
      <c r="C900" s="22" t="s">
        <v>446</v>
      </c>
      <c r="D900" s="23" t="s">
        <v>1344</v>
      </c>
    </row>
    <row r="901" spans="3:4">
      <c r="C901" s="22" t="s">
        <v>446</v>
      </c>
      <c r="D901" s="23" t="s">
        <v>1345</v>
      </c>
    </row>
    <row r="902" spans="3:4">
      <c r="C902" s="22" t="s">
        <v>446</v>
      </c>
      <c r="D902" s="23" t="s">
        <v>617</v>
      </c>
    </row>
    <row r="903" spans="3:4">
      <c r="C903" s="22" t="s">
        <v>446</v>
      </c>
      <c r="D903" s="23" t="s">
        <v>1346</v>
      </c>
    </row>
    <row r="904" spans="3:4">
      <c r="C904" s="22" t="s">
        <v>446</v>
      </c>
      <c r="D904" s="23" t="s">
        <v>1347</v>
      </c>
    </row>
    <row r="905" spans="3:4">
      <c r="C905" s="22" t="s">
        <v>446</v>
      </c>
      <c r="D905" s="23" t="s">
        <v>1348</v>
      </c>
    </row>
    <row r="906" spans="3:4">
      <c r="C906" s="22" t="s">
        <v>446</v>
      </c>
      <c r="D906" s="23" t="s">
        <v>1349</v>
      </c>
    </row>
    <row r="907" spans="3:4">
      <c r="C907" s="22" t="s">
        <v>446</v>
      </c>
      <c r="D907" s="23" t="s">
        <v>1350</v>
      </c>
    </row>
    <row r="908" spans="3:4">
      <c r="C908" s="22" t="s">
        <v>446</v>
      </c>
      <c r="D908" s="23" t="s">
        <v>957</v>
      </c>
    </row>
    <row r="909" spans="3:4">
      <c r="C909" s="22" t="s">
        <v>446</v>
      </c>
      <c r="D909" s="23" t="s">
        <v>1351</v>
      </c>
    </row>
    <row r="910" spans="3:4">
      <c r="C910" s="22" t="s">
        <v>446</v>
      </c>
      <c r="D910" s="23" t="s">
        <v>1352</v>
      </c>
    </row>
    <row r="911" spans="3:4">
      <c r="C911" s="22" t="s">
        <v>446</v>
      </c>
      <c r="D911" s="23" t="s">
        <v>1353</v>
      </c>
    </row>
    <row r="912" spans="3:4">
      <c r="C912" s="22" t="s">
        <v>446</v>
      </c>
      <c r="D912" s="23" t="s">
        <v>1354</v>
      </c>
    </row>
    <row r="913" spans="3:4">
      <c r="C913" s="22" t="s">
        <v>446</v>
      </c>
      <c r="D913" s="23" t="s">
        <v>1355</v>
      </c>
    </row>
    <row r="914" spans="3:4">
      <c r="C914" s="22" t="s">
        <v>446</v>
      </c>
      <c r="D914" s="23" t="s">
        <v>1356</v>
      </c>
    </row>
    <row r="915" spans="3:4">
      <c r="C915" s="22" t="s">
        <v>446</v>
      </c>
      <c r="D915" s="23" t="s">
        <v>1357</v>
      </c>
    </row>
    <row r="916" spans="3:4">
      <c r="C916" s="22" t="s">
        <v>448</v>
      </c>
      <c r="D916" s="23" t="s">
        <v>1358</v>
      </c>
    </row>
    <row r="917" spans="3:4">
      <c r="C917" s="22" t="s">
        <v>448</v>
      </c>
      <c r="D917" s="23" t="s">
        <v>1359</v>
      </c>
    </row>
    <row r="918" spans="3:4">
      <c r="C918" s="22" t="s">
        <v>448</v>
      </c>
      <c r="D918" s="23" t="s">
        <v>1360</v>
      </c>
    </row>
    <row r="919" spans="3:4">
      <c r="C919" s="22" t="s">
        <v>448</v>
      </c>
      <c r="D919" s="23" t="s">
        <v>1361</v>
      </c>
    </row>
    <row r="920" spans="3:4">
      <c r="C920" s="22" t="s">
        <v>448</v>
      </c>
      <c r="D920" s="23" t="s">
        <v>1362</v>
      </c>
    </row>
    <row r="921" spans="3:4">
      <c r="C921" s="22" t="s">
        <v>448</v>
      </c>
      <c r="D921" s="23" t="s">
        <v>1363</v>
      </c>
    </row>
    <row r="922" spans="3:4">
      <c r="C922" s="22" t="s">
        <v>448</v>
      </c>
      <c r="D922" s="23" t="s">
        <v>1364</v>
      </c>
    </row>
    <row r="923" spans="3:4">
      <c r="C923" s="22" t="s">
        <v>448</v>
      </c>
      <c r="D923" s="23" t="s">
        <v>1365</v>
      </c>
    </row>
    <row r="924" spans="3:4">
      <c r="C924" s="22" t="s">
        <v>448</v>
      </c>
      <c r="D924" s="23" t="s">
        <v>1366</v>
      </c>
    </row>
    <row r="925" spans="3:4">
      <c r="C925" s="22" t="s">
        <v>448</v>
      </c>
      <c r="D925" s="23" t="s">
        <v>1367</v>
      </c>
    </row>
    <row r="926" spans="3:4">
      <c r="C926" s="22" t="s">
        <v>448</v>
      </c>
      <c r="D926" s="23" t="s">
        <v>1368</v>
      </c>
    </row>
    <row r="927" spans="3:4">
      <c r="C927" s="22" t="s">
        <v>448</v>
      </c>
      <c r="D927" s="23" t="s">
        <v>1369</v>
      </c>
    </row>
    <row r="928" spans="3:4">
      <c r="C928" s="22" t="s">
        <v>448</v>
      </c>
      <c r="D928" s="23" t="s">
        <v>1370</v>
      </c>
    </row>
    <row r="929" spans="3:4">
      <c r="C929" s="22" t="s">
        <v>448</v>
      </c>
      <c r="D929" s="23" t="s">
        <v>1371</v>
      </c>
    </row>
    <row r="930" spans="3:4">
      <c r="C930" s="22" t="s">
        <v>448</v>
      </c>
      <c r="D930" s="23" t="s">
        <v>1372</v>
      </c>
    </row>
    <row r="931" spans="3:4">
      <c r="C931" s="22" t="s">
        <v>448</v>
      </c>
      <c r="D931" s="23" t="s">
        <v>1373</v>
      </c>
    </row>
    <row r="932" spans="3:4">
      <c r="C932" s="22" t="s">
        <v>448</v>
      </c>
      <c r="D932" s="23" t="s">
        <v>1374</v>
      </c>
    </row>
    <row r="933" spans="3:4">
      <c r="C933" s="22" t="s">
        <v>448</v>
      </c>
      <c r="D933" s="23" t="s">
        <v>1375</v>
      </c>
    </row>
    <row r="934" spans="3:4">
      <c r="C934" s="22" t="s">
        <v>448</v>
      </c>
      <c r="D934" s="23" t="s">
        <v>1376</v>
      </c>
    </row>
    <row r="935" spans="3:4">
      <c r="C935" s="22" t="s">
        <v>448</v>
      </c>
      <c r="D935" s="23" t="s">
        <v>1377</v>
      </c>
    </row>
    <row r="936" spans="3:4">
      <c r="C936" s="22" t="s">
        <v>448</v>
      </c>
      <c r="D936" s="23" t="s">
        <v>1378</v>
      </c>
    </row>
    <row r="937" spans="3:4">
      <c r="C937" s="22" t="s">
        <v>448</v>
      </c>
      <c r="D937" s="23" t="s">
        <v>1379</v>
      </c>
    </row>
    <row r="938" spans="3:4">
      <c r="C938" s="22" t="s">
        <v>448</v>
      </c>
      <c r="D938" s="23" t="s">
        <v>1380</v>
      </c>
    </row>
    <row r="939" spans="3:4">
      <c r="C939" s="22" t="s">
        <v>448</v>
      </c>
      <c r="D939" s="23" t="s">
        <v>1381</v>
      </c>
    </row>
    <row r="940" spans="3:4">
      <c r="C940" s="22" t="s">
        <v>448</v>
      </c>
      <c r="D940" s="23" t="s">
        <v>1382</v>
      </c>
    </row>
    <row r="941" spans="3:4">
      <c r="C941" s="22" t="s">
        <v>448</v>
      </c>
      <c r="D941" s="23" t="s">
        <v>1383</v>
      </c>
    </row>
    <row r="942" spans="3:4">
      <c r="C942" s="22" t="s">
        <v>448</v>
      </c>
      <c r="D942" s="23" t="s">
        <v>1384</v>
      </c>
    </row>
    <row r="943" spans="3:4">
      <c r="C943" s="22" t="s">
        <v>448</v>
      </c>
      <c r="D943" s="23" t="s">
        <v>1385</v>
      </c>
    </row>
    <row r="944" spans="3:4">
      <c r="C944" s="22" t="s">
        <v>448</v>
      </c>
      <c r="D944" s="23" t="s">
        <v>1386</v>
      </c>
    </row>
    <row r="945" spans="3:4">
      <c r="C945" s="22" t="s">
        <v>448</v>
      </c>
      <c r="D945" s="23" t="s">
        <v>1387</v>
      </c>
    </row>
    <row r="946" spans="3:4">
      <c r="C946" s="22" t="s">
        <v>448</v>
      </c>
      <c r="D946" s="23" t="s">
        <v>1388</v>
      </c>
    </row>
    <row r="947" spans="3:4">
      <c r="C947" s="22" t="s">
        <v>448</v>
      </c>
      <c r="D947" s="23" t="s">
        <v>617</v>
      </c>
    </row>
    <row r="948" spans="3:4">
      <c r="C948" s="22" t="s">
        <v>448</v>
      </c>
      <c r="D948" s="23" t="s">
        <v>1389</v>
      </c>
    </row>
    <row r="949" spans="3:4">
      <c r="C949" s="22" t="s">
        <v>448</v>
      </c>
      <c r="D949" s="23" t="s">
        <v>1390</v>
      </c>
    </row>
    <row r="950" spans="3:4">
      <c r="C950" s="22" t="s">
        <v>448</v>
      </c>
      <c r="D950" s="23" t="s">
        <v>1391</v>
      </c>
    </row>
    <row r="951" spans="3:4">
      <c r="C951" s="22" t="s">
        <v>448</v>
      </c>
      <c r="D951" s="23" t="s">
        <v>1392</v>
      </c>
    </row>
    <row r="952" spans="3:4">
      <c r="C952" s="22" t="s">
        <v>448</v>
      </c>
      <c r="D952" s="23" t="s">
        <v>1393</v>
      </c>
    </row>
    <row r="953" spans="3:4">
      <c r="C953" s="22" t="s">
        <v>448</v>
      </c>
      <c r="D953" s="23" t="s">
        <v>1394</v>
      </c>
    </row>
    <row r="954" spans="3:4">
      <c r="C954" s="22" t="s">
        <v>448</v>
      </c>
      <c r="D954" s="23" t="s">
        <v>1395</v>
      </c>
    </row>
    <row r="955" spans="3:4">
      <c r="C955" s="22" t="s">
        <v>448</v>
      </c>
      <c r="D955" s="23" t="s">
        <v>1396</v>
      </c>
    </row>
    <row r="956" spans="3:4">
      <c r="C956" s="22" t="s">
        <v>448</v>
      </c>
      <c r="D956" s="23" t="s">
        <v>1397</v>
      </c>
    </row>
    <row r="957" spans="3:4">
      <c r="C957" s="22" t="s">
        <v>448</v>
      </c>
      <c r="D957" s="23" t="s">
        <v>1398</v>
      </c>
    </row>
    <row r="958" spans="3:4">
      <c r="C958" s="22" t="s">
        <v>450</v>
      </c>
      <c r="D958" s="23" t="s">
        <v>1399</v>
      </c>
    </row>
    <row r="959" spans="3:4">
      <c r="C959" s="22" t="s">
        <v>450</v>
      </c>
      <c r="D959" s="23" t="s">
        <v>1400</v>
      </c>
    </row>
    <row r="960" spans="3:4">
      <c r="C960" s="22" t="s">
        <v>450</v>
      </c>
      <c r="D960" s="23" t="s">
        <v>1401</v>
      </c>
    </row>
    <row r="961" spans="3:4">
      <c r="C961" s="22" t="s">
        <v>450</v>
      </c>
      <c r="D961" s="23" t="s">
        <v>1402</v>
      </c>
    </row>
    <row r="962" spans="3:4">
      <c r="C962" s="22" t="s">
        <v>450</v>
      </c>
      <c r="D962" s="23" t="s">
        <v>1403</v>
      </c>
    </row>
    <row r="963" spans="3:4">
      <c r="C963" s="22" t="s">
        <v>450</v>
      </c>
      <c r="D963" s="23" t="s">
        <v>1404</v>
      </c>
    </row>
    <row r="964" spans="3:4">
      <c r="C964" s="22" t="s">
        <v>450</v>
      </c>
      <c r="D964" s="23" t="s">
        <v>1405</v>
      </c>
    </row>
    <row r="965" spans="3:4">
      <c r="C965" s="22" t="s">
        <v>450</v>
      </c>
      <c r="D965" s="23" t="s">
        <v>1406</v>
      </c>
    </row>
    <row r="966" spans="3:4">
      <c r="C966" s="22" t="s">
        <v>450</v>
      </c>
      <c r="D966" s="23" t="s">
        <v>1407</v>
      </c>
    </row>
    <row r="967" spans="3:4">
      <c r="C967" s="22" t="s">
        <v>450</v>
      </c>
      <c r="D967" s="23" t="s">
        <v>1408</v>
      </c>
    </row>
    <row r="968" spans="3:4">
      <c r="C968" s="22" t="s">
        <v>450</v>
      </c>
      <c r="D968" s="23" t="s">
        <v>1409</v>
      </c>
    </row>
    <row r="969" spans="3:4">
      <c r="C969" s="22" t="s">
        <v>450</v>
      </c>
      <c r="D969" s="23" t="s">
        <v>1410</v>
      </c>
    </row>
    <row r="970" spans="3:4">
      <c r="C970" s="22" t="s">
        <v>450</v>
      </c>
      <c r="D970" s="23" t="s">
        <v>1411</v>
      </c>
    </row>
    <row r="971" spans="3:4">
      <c r="C971" s="22" t="s">
        <v>450</v>
      </c>
      <c r="D971" s="23" t="s">
        <v>1412</v>
      </c>
    </row>
    <row r="972" spans="3:4">
      <c r="C972" s="22" t="s">
        <v>450</v>
      </c>
      <c r="D972" s="23" t="s">
        <v>1413</v>
      </c>
    </row>
    <row r="973" spans="3:4">
      <c r="C973" s="22" t="s">
        <v>450</v>
      </c>
      <c r="D973" s="23" t="s">
        <v>1414</v>
      </c>
    </row>
    <row r="974" spans="3:4">
      <c r="C974" s="22" t="s">
        <v>450</v>
      </c>
      <c r="D974" s="23" t="s">
        <v>1415</v>
      </c>
    </row>
    <row r="975" spans="3:4">
      <c r="C975" s="22" t="s">
        <v>450</v>
      </c>
      <c r="D975" s="23" t="s">
        <v>1416</v>
      </c>
    </row>
    <row r="976" spans="3:4">
      <c r="C976" s="22" t="s">
        <v>450</v>
      </c>
      <c r="D976" s="23" t="s">
        <v>1417</v>
      </c>
    </row>
    <row r="977" spans="3:4">
      <c r="C977" s="22" t="s">
        <v>450</v>
      </c>
      <c r="D977" s="23" t="s">
        <v>1418</v>
      </c>
    </row>
    <row r="978" spans="3:4">
      <c r="C978" s="22" t="s">
        <v>450</v>
      </c>
      <c r="D978" s="23" t="s">
        <v>1419</v>
      </c>
    </row>
    <row r="979" spans="3:4">
      <c r="C979" s="22" t="s">
        <v>450</v>
      </c>
      <c r="D979" s="23" t="s">
        <v>1420</v>
      </c>
    </row>
    <row r="980" spans="3:4">
      <c r="C980" s="22" t="s">
        <v>450</v>
      </c>
      <c r="D980" s="23" t="s">
        <v>1421</v>
      </c>
    </row>
    <row r="981" spans="3:4">
      <c r="C981" s="22" t="s">
        <v>450</v>
      </c>
      <c r="D981" s="23" t="s">
        <v>1422</v>
      </c>
    </row>
    <row r="982" spans="3:4">
      <c r="C982" s="22" t="s">
        <v>450</v>
      </c>
      <c r="D982" s="23" t="s">
        <v>1423</v>
      </c>
    </row>
    <row r="983" spans="3:4">
      <c r="C983" s="22" t="s">
        <v>450</v>
      </c>
      <c r="D983" s="23" t="s">
        <v>1424</v>
      </c>
    </row>
    <row r="984" spans="3:4">
      <c r="C984" s="22" t="s">
        <v>450</v>
      </c>
      <c r="D984" s="23" t="s">
        <v>1425</v>
      </c>
    </row>
    <row r="985" spans="3:4">
      <c r="C985" s="22" t="s">
        <v>450</v>
      </c>
      <c r="D985" s="23" t="s">
        <v>1426</v>
      </c>
    </row>
    <row r="986" spans="3:4">
      <c r="C986" s="22" t="s">
        <v>450</v>
      </c>
      <c r="D986" s="23" t="s">
        <v>1427</v>
      </c>
    </row>
    <row r="987" spans="3:4">
      <c r="C987" s="22" t="s">
        <v>450</v>
      </c>
      <c r="D987" s="23" t="s">
        <v>610</v>
      </c>
    </row>
    <row r="988" spans="3:4">
      <c r="C988" s="22" t="s">
        <v>450</v>
      </c>
      <c r="D988" s="23" t="s">
        <v>1428</v>
      </c>
    </row>
    <row r="989" spans="3:4">
      <c r="C989" s="22" t="s">
        <v>450</v>
      </c>
      <c r="D989" s="23" t="s">
        <v>1429</v>
      </c>
    </row>
    <row r="990" spans="3:4">
      <c r="C990" s="22" t="s">
        <v>450</v>
      </c>
      <c r="D990" s="23" t="s">
        <v>1430</v>
      </c>
    </row>
    <row r="991" spans="3:4">
      <c r="C991" s="22" t="s">
        <v>450</v>
      </c>
      <c r="D991" s="23" t="s">
        <v>1431</v>
      </c>
    </row>
    <row r="992" spans="3:4">
      <c r="C992" s="22" t="s">
        <v>450</v>
      </c>
      <c r="D992" s="23" t="s">
        <v>495</v>
      </c>
    </row>
    <row r="993" spans="3:4">
      <c r="C993" s="22" t="s">
        <v>452</v>
      </c>
      <c r="D993" s="23" t="s">
        <v>1432</v>
      </c>
    </row>
    <row r="994" spans="3:4">
      <c r="C994" s="22" t="s">
        <v>452</v>
      </c>
      <c r="D994" s="23" t="s">
        <v>1433</v>
      </c>
    </row>
    <row r="995" spans="3:4">
      <c r="C995" s="22" t="s">
        <v>452</v>
      </c>
      <c r="D995" s="23" t="s">
        <v>1434</v>
      </c>
    </row>
    <row r="996" spans="3:4">
      <c r="C996" s="22" t="s">
        <v>452</v>
      </c>
      <c r="D996" s="23" t="s">
        <v>1435</v>
      </c>
    </row>
    <row r="997" spans="3:4">
      <c r="C997" s="22" t="s">
        <v>452</v>
      </c>
      <c r="D997" s="23" t="s">
        <v>1436</v>
      </c>
    </row>
    <row r="998" spans="3:4">
      <c r="C998" s="22" t="s">
        <v>452</v>
      </c>
      <c r="D998" s="23" t="s">
        <v>1437</v>
      </c>
    </row>
    <row r="999" spans="3:4">
      <c r="C999" s="22" t="s">
        <v>452</v>
      </c>
      <c r="D999" s="23" t="s">
        <v>1438</v>
      </c>
    </row>
    <row r="1000" spans="3:4">
      <c r="C1000" s="22" t="s">
        <v>452</v>
      </c>
      <c r="D1000" s="23" t="s">
        <v>1439</v>
      </c>
    </row>
    <row r="1001" spans="3:4">
      <c r="C1001" s="22" t="s">
        <v>452</v>
      </c>
      <c r="D1001" s="23" t="s">
        <v>1440</v>
      </c>
    </row>
    <row r="1002" spans="3:4">
      <c r="C1002" s="22" t="s">
        <v>452</v>
      </c>
      <c r="D1002" s="23" t="s">
        <v>1441</v>
      </c>
    </row>
    <row r="1003" spans="3:4">
      <c r="C1003" s="22" t="s">
        <v>452</v>
      </c>
      <c r="D1003" s="23" t="s">
        <v>1442</v>
      </c>
    </row>
    <row r="1004" spans="3:4">
      <c r="C1004" s="22" t="s">
        <v>452</v>
      </c>
      <c r="D1004" s="23" t="s">
        <v>1443</v>
      </c>
    </row>
    <row r="1005" spans="3:4">
      <c r="C1005" s="22" t="s">
        <v>452</v>
      </c>
      <c r="D1005" s="23" t="s">
        <v>1444</v>
      </c>
    </row>
    <row r="1006" spans="3:4">
      <c r="C1006" s="22" t="s">
        <v>452</v>
      </c>
      <c r="D1006" s="23" t="s">
        <v>1445</v>
      </c>
    </row>
    <row r="1007" spans="3:4">
      <c r="C1007" s="22" t="s">
        <v>452</v>
      </c>
      <c r="D1007" s="23" t="s">
        <v>1446</v>
      </c>
    </row>
    <row r="1008" spans="3:4">
      <c r="C1008" s="22" t="s">
        <v>452</v>
      </c>
      <c r="D1008" s="23" t="s">
        <v>1447</v>
      </c>
    </row>
    <row r="1009" spans="3:4">
      <c r="C1009" s="22" t="s">
        <v>452</v>
      </c>
      <c r="D1009" s="23" t="s">
        <v>1448</v>
      </c>
    </row>
    <row r="1010" spans="3:4">
      <c r="C1010" s="22" t="s">
        <v>452</v>
      </c>
      <c r="D1010" s="23" t="s">
        <v>1449</v>
      </c>
    </row>
    <row r="1011" spans="3:4">
      <c r="C1011" s="22" t="s">
        <v>452</v>
      </c>
      <c r="D1011" s="23" t="s">
        <v>1450</v>
      </c>
    </row>
    <row r="1012" spans="3:4">
      <c r="C1012" s="22" t="s">
        <v>452</v>
      </c>
      <c r="D1012" s="23" t="s">
        <v>1451</v>
      </c>
    </row>
    <row r="1013" spans="3:4">
      <c r="C1013" s="22" t="s">
        <v>452</v>
      </c>
      <c r="D1013" s="23" t="s">
        <v>1452</v>
      </c>
    </row>
    <row r="1014" spans="3:4">
      <c r="C1014" s="22" t="s">
        <v>452</v>
      </c>
      <c r="D1014" s="23" t="s">
        <v>1453</v>
      </c>
    </row>
    <row r="1015" spans="3:4">
      <c r="C1015" s="22" t="s">
        <v>452</v>
      </c>
      <c r="D1015" s="23" t="s">
        <v>1454</v>
      </c>
    </row>
    <row r="1016" spans="3:4">
      <c r="C1016" s="22" t="s">
        <v>452</v>
      </c>
      <c r="D1016" s="23" t="s">
        <v>1455</v>
      </c>
    </row>
    <row r="1017" spans="3:4">
      <c r="C1017" s="22" t="s">
        <v>452</v>
      </c>
      <c r="D1017" s="23" t="s">
        <v>1456</v>
      </c>
    </row>
    <row r="1018" spans="3:4">
      <c r="C1018" s="22" t="s">
        <v>452</v>
      </c>
      <c r="D1018" s="23" t="s">
        <v>1457</v>
      </c>
    </row>
    <row r="1019" spans="3:4">
      <c r="C1019" s="22" t="s">
        <v>452</v>
      </c>
      <c r="D1019" s="23" t="s">
        <v>1458</v>
      </c>
    </row>
    <row r="1020" spans="3:4">
      <c r="C1020" s="22" t="s">
        <v>452</v>
      </c>
      <c r="D1020" s="23" t="s">
        <v>1459</v>
      </c>
    </row>
    <row r="1021" spans="3:4">
      <c r="C1021" s="22" t="s">
        <v>452</v>
      </c>
      <c r="D1021" s="23" t="s">
        <v>1460</v>
      </c>
    </row>
    <row r="1022" spans="3:4">
      <c r="C1022" s="22" t="s">
        <v>452</v>
      </c>
      <c r="D1022" s="23" t="s">
        <v>1461</v>
      </c>
    </row>
    <row r="1023" spans="3:4">
      <c r="C1023" s="22" t="s">
        <v>452</v>
      </c>
      <c r="D1023" s="23" t="s">
        <v>1462</v>
      </c>
    </row>
    <row r="1024" spans="3:4">
      <c r="C1024" s="22" t="s">
        <v>452</v>
      </c>
      <c r="D1024" s="23" t="s">
        <v>1463</v>
      </c>
    </row>
    <row r="1025" spans="3:4">
      <c r="C1025" s="22" t="s">
        <v>452</v>
      </c>
      <c r="D1025" s="23" t="s">
        <v>1464</v>
      </c>
    </row>
    <row r="1026" spans="3:4">
      <c r="C1026" s="22" t="s">
        <v>452</v>
      </c>
      <c r="D1026" s="23" t="s">
        <v>1465</v>
      </c>
    </row>
    <row r="1027" spans="3:4">
      <c r="C1027" s="22" t="s">
        <v>452</v>
      </c>
      <c r="D1027" s="23" t="s">
        <v>1466</v>
      </c>
    </row>
    <row r="1028" spans="3:4">
      <c r="C1028" s="22" t="s">
        <v>452</v>
      </c>
      <c r="D1028" s="23" t="s">
        <v>1467</v>
      </c>
    </row>
    <row r="1029" spans="3:4">
      <c r="C1029" s="22" t="s">
        <v>452</v>
      </c>
      <c r="D1029" s="23" t="s">
        <v>1468</v>
      </c>
    </row>
    <row r="1030" spans="3:4">
      <c r="C1030" s="22" t="s">
        <v>452</v>
      </c>
      <c r="D1030" s="23" t="s">
        <v>1469</v>
      </c>
    </row>
    <row r="1031" spans="3:4">
      <c r="C1031" s="22" t="s">
        <v>452</v>
      </c>
      <c r="D1031" s="23" t="s">
        <v>1470</v>
      </c>
    </row>
    <row r="1032" spans="3:4">
      <c r="C1032" s="22" t="s">
        <v>452</v>
      </c>
      <c r="D1032" s="23" t="s">
        <v>1471</v>
      </c>
    </row>
    <row r="1033" spans="3:4">
      <c r="C1033" s="22" t="s">
        <v>452</v>
      </c>
      <c r="D1033" s="23" t="s">
        <v>1472</v>
      </c>
    </row>
    <row r="1034" spans="3:4">
      <c r="C1034" s="22" t="s">
        <v>452</v>
      </c>
      <c r="D1034" s="23" t="s">
        <v>1473</v>
      </c>
    </row>
    <row r="1035" spans="3:4">
      <c r="C1035" s="22" t="s">
        <v>452</v>
      </c>
      <c r="D1035" s="23" t="s">
        <v>1474</v>
      </c>
    </row>
    <row r="1036" spans="3:4">
      <c r="C1036" s="22" t="s">
        <v>452</v>
      </c>
      <c r="D1036" s="23" t="s">
        <v>1475</v>
      </c>
    </row>
    <row r="1037" spans="3:4">
      <c r="C1037" s="22" t="s">
        <v>452</v>
      </c>
      <c r="D1037" s="23" t="s">
        <v>1476</v>
      </c>
    </row>
    <row r="1038" spans="3:4">
      <c r="C1038" s="22" t="s">
        <v>452</v>
      </c>
      <c r="D1038" s="23" t="s">
        <v>1477</v>
      </c>
    </row>
    <row r="1039" spans="3:4">
      <c r="C1039" s="22" t="s">
        <v>452</v>
      </c>
      <c r="D1039" s="23" t="s">
        <v>1478</v>
      </c>
    </row>
    <row r="1040" spans="3:4">
      <c r="C1040" s="22" t="s">
        <v>452</v>
      </c>
      <c r="D1040" s="23" t="s">
        <v>1479</v>
      </c>
    </row>
    <row r="1041" spans="3:4">
      <c r="C1041" s="22" t="s">
        <v>452</v>
      </c>
      <c r="D1041" s="23" t="s">
        <v>1254</v>
      </c>
    </row>
    <row r="1042" spans="3:4">
      <c r="C1042" s="22" t="s">
        <v>452</v>
      </c>
      <c r="D1042" s="23" t="s">
        <v>1480</v>
      </c>
    </row>
    <row r="1043" spans="3:4">
      <c r="C1043" s="22" t="s">
        <v>452</v>
      </c>
      <c r="D1043" s="23" t="s">
        <v>1481</v>
      </c>
    </row>
    <row r="1044" spans="3:4">
      <c r="C1044" s="22" t="s">
        <v>452</v>
      </c>
      <c r="D1044" s="23" t="s">
        <v>1482</v>
      </c>
    </row>
    <row r="1045" spans="3:4">
      <c r="C1045" s="22" t="s">
        <v>452</v>
      </c>
      <c r="D1045" s="23" t="s">
        <v>1483</v>
      </c>
    </row>
    <row r="1046" spans="3:4">
      <c r="C1046" s="22" t="s">
        <v>452</v>
      </c>
      <c r="D1046" s="23" t="s">
        <v>1484</v>
      </c>
    </row>
    <row r="1047" spans="3:4">
      <c r="C1047" s="22" t="s">
        <v>454</v>
      </c>
      <c r="D1047" s="23" t="s">
        <v>1485</v>
      </c>
    </row>
    <row r="1048" spans="3:4">
      <c r="C1048" s="22" t="s">
        <v>454</v>
      </c>
      <c r="D1048" s="23" t="s">
        <v>1486</v>
      </c>
    </row>
    <row r="1049" spans="3:4">
      <c r="C1049" s="22" t="s">
        <v>454</v>
      </c>
      <c r="D1049" s="23" t="s">
        <v>1487</v>
      </c>
    </row>
    <row r="1050" spans="3:4">
      <c r="C1050" s="22" t="s">
        <v>454</v>
      </c>
      <c r="D1050" s="23" t="s">
        <v>1488</v>
      </c>
    </row>
    <row r="1051" spans="3:4">
      <c r="C1051" s="22" t="s">
        <v>454</v>
      </c>
      <c r="D1051" s="23" t="s">
        <v>1489</v>
      </c>
    </row>
    <row r="1052" spans="3:4">
      <c r="C1052" s="22" t="s">
        <v>454</v>
      </c>
      <c r="D1052" s="23" t="s">
        <v>1490</v>
      </c>
    </row>
    <row r="1053" spans="3:4">
      <c r="C1053" s="22" t="s">
        <v>454</v>
      </c>
      <c r="D1053" s="23" t="s">
        <v>1491</v>
      </c>
    </row>
    <row r="1054" spans="3:4">
      <c r="C1054" s="22" t="s">
        <v>454</v>
      </c>
      <c r="D1054" s="23" t="s">
        <v>1492</v>
      </c>
    </row>
    <row r="1055" spans="3:4">
      <c r="C1055" s="22" t="s">
        <v>454</v>
      </c>
      <c r="D1055" s="23" t="s">
        <v>1493</v>
      </c>
    </row>
    <row r="1056" spans="3:4">
      <c r="C1056" s="22" t="s">
        <v>454</v>
      </c>
      <c r="D1056" s="23" t="s">
        <v>1494</v>
      </c>
    </row>
    <row r="1057" spans="3:4">
      <c r="C1057" s="22" t="s">
        <v>454</v>
      </c>
      <c r="D1057" s="23" t="s">
        <v>1495</v>
      </c>
    </row>
    <row r="1058" spans="3:4">
      <c r="C1058" s="22" t="s">
        <v>454</v>
      </c>
      <c r="D1058" s="23" t="s">
        <v>1496</v>
      </c>
    </row>
    <row r="1059" spans="3:4">
      <c r="C1059" s="22" t="s">
        <v>454</v>
      </c>
      <c r="D1059" s="23" t="s">
        <v>1497</v>
      </c>
    </row>
    <row r="1060" spans="3:4">
      <c r="C1060" s="22" t="s">
        <v>454</v>
      </c>
      <c r="D1060" s="23" t="s">
        <v>1498</v>
      </c>
    </row>
    <row r="1061" spans="3:4">
      <c r="C1061" s="22" t="s">
        <v>454</v>
      </c>
      <c r="D1061" s="23" t="s">
        <v>1499</v>
      </c>
    </row>
    <row r="1062" spans="3:4">
      <c r="C1062" s="22" t="s">
        <v>454</v>
      </c>
      <c r="D1062" s="23" t="s">
        <v>1500</v>
      </c>
    </row>
    <row r="1063" spans="3:4">
      <c r="C1063" s="22" t="s">
        <v>454</v>
      </c>
      <c r="D1063" s="23" t="s">
        <v>1501</v>
      </c>
    </row>
    <row r="1064" spans="3:4">
      <c r="C1064" s="22" t="s">
        <v>454</v>
      </c>
      <c r="D1064" s="23" t="s">
        <v>790</v>
      </c>
    </row>
    <row r="1065" spans="3:4">
      <c r="C1065" s="22" t="s">
        <v>454</v>
      </c>
      <c r="D1065" s="23" t="s">
        <v>1502</v>
      </c>
    </row>
    <row r="1066" spans="3:4">
      <c r="C1066" s="22" t="s">
        <v>454</v>
      </c>
      <c r="D1066" s="23" t="s">
        <v>1503</v>
      </c>
    </row>
    <row r="1067" spans="3:4">
      <c r="C1067" s="22" t="s">
        <v>454</v>
      </c>
      <c r="D1067" s="23" t="s">
        <v>964</v>
      </c>
    </row>
    <row r="1068" spans="3:4">
      <c r="C1068" s="22" t="s">
        <v>454</v>
      </c>
      <c r="D1068" s="23" t="s">
        <v>1504</v>
      </c>
    </row>
    <row r="1069" spans="3:4">
      <c r="C1069" s="22" t="s">
        <v>454</v>
      </c>
      <c r="D1069" s="23" t="s">
        <v>1505</v>
      </c>
    </row>
    <row r="1070" spans="3:4">
      <c r="C1070" s="22" t="s">
        <v>454</v>
      </c>
      <c r="D1070" s="23" t="s">
        <v>1506</v>
      </c>
    </row>
    <row r="1071" spans="3:4">
      <c r="C1071" s="22" t="s">
        <v>454</v>
      </c>
      <c r="D1071" s="23" t="s">
        <v>1507</v>
      </c>
    </row>
    <row r="1072" spans="3:4">
      <c r="C1072" s="22" t="s">
        <v>454</v>
      </c>
      <c r="D1072" s="23" t="s">
        <v>1508</v>
      </c>
    </row>
    <row r="1073" spans="3:4">
      <c r="C1073" s="22" t="s">
        <v>454</v>
      </c>
      <c r="D1073" s="23" t="s">
        <v>1509</v>
      </c>
    </row>
    <row r="1074" spans="3:4">
      <c r="C1074" s="22" t="s">
        <v>454</v>
      </c>
      <c r="D1074" s="23" t="s">
        <v>1510</v>
      </c>
    </row>
    <row r="1075" spans="3:4">
      <c r="C1075" s="22" t="s">
        <v>454</v>
      </c>
      <c r="D1075" s="23" t="s">
        <v>1511</v>
      </c>
    </row>
    <row r="1076" spans="3:4">
      <c r="C1076" s="22" t="s">
        <v>456</v>
      </c>
      <c r="D1076" s="23" t="s">
        <v>1512</v>
      </c>
    </row>
    <row r="1077" spans="3:4">
      <c r="C1077" s="22" t="s">
        <v>456</v>
      </c>
      <c r="D1077" s="23" t="s">
        <v>1513</v>
      </c>
    </row>
    <row r="1078" spans="3:4">
      <c r="C1078" s="22" t="s">
        <v>456</v>
      </c>
      <c r="D1078" s="23" t="s">
        <v>1514</v>
      </c>
    </row>
    <row r="1079" spans="3:4">
      <c r="C1079" s="22" t="s">
        <v>456</v>
      </c>
      <c r="D1079" s="23" t="s">
        <v>1515</v>
      </c>
    </row>
    <row r="1080" spans="3:4">
      <c r="C1080" s="22" t="s">
        <v>456</v>
      </c>
      <c r="D1080" s="23" t="s">
        <v>1516</v>
      </c>
    </row>
    <row r="1081" spans="3:4">
      <c r="C1081" s="22" t="s">
        <v>456</v>
      </c>
      <c r="D1081" s="23" t="s">
        <v>1517</v>
      </c>
    </row>
    <row r="1082" spans="3:4">
      <c r="C1082" s="22" t="s">
        <v>456</v>
      </c>
      <c r="D1082" s="23" t="s">
        <v>1518</v>
      </c>
    </row>
    <row r="1083" spans="3:4">
      <c r="C1083" s="22" t="s">
        <v>456</v>
      </c>
      <c r="D1083" s="23" t="s">
        <v>1519</v>
      </c>
    </row>
    <row r="1084" spans="3:4">
      <c r="C1084" s="22" t="s">
        <v>456</v>
      </c>
      <c r="D1084" s="23" t="s">
        <v>1520</v>
      </c>
    </row>
    <row r="1085" spans="3:4">
      <c r="C1085" s="22" t="s">
        <v>456</v>
      </c>
      <c r="D1085" s="23" t="s">
        <v>1521</v>
      </c>
    </row>
    <row r="1086" spans="3:4">
      <c r="C1086" s="22" t="s">
        <v>456</v>
      </c>
      <c r="D1086" s="23" t="s">
        <v>1522</v>
      </c>
    </row>
    <row r="1087" spans="3:4">
      <c r="C1087" s="22" t="s">
        <v>456</v>
      </c>
      <c r="D1087" s="23" t="s">
        <v>1523</v>
      </c>
    </row>
    <row r="1088" spans="3:4">
      <c r="C1088" s="22" t="s">
        <v>456</v>
      </c>
      <c r="D1088" s="23" t="s">
        <v>1524</v>
      </c>
    </row>
    <row r="1089" spans="3:4">
      <c r="C1089" s="22" t="s">
        <v>456</v>
      </c>
      <c r="D1089" s="23" t="s">
        <v>1525</v>
      </c>
    </row>
    <row r="1090" spans="3:4">
      <c r="C1090" s="22" t="s">
        <v>456</v>
      </c>
      <c r="D1090" s="23" t="s">
        <v>1526</v>
      </c>
    </row>
    <row r="1091" spans="3:4">
      <c r="C1091" s="22" t="s">
        <v>456</v>
      </c>
      <c r="D1091" s="23" t="s">
        <v>1527</v>
      </c>
    </row>
    <row r="1092" spans="3:4">
      <c r="C1092" s="22" t="s">
        <v>456</v>
      </c>
      <c r="D1092" s="23" t="s">
        <v>1528</v>
      </c>
    </row>
    <row r="1093" spans="3:4">
      <c r="C1093" s="22" t="s">
        <v>456</v>
      </c>
      <c r="D1093" s="23" t="s">
        <v>1529</v>
      </c>
    </row>
    <row r="1094" spans="3:4">
      <c r="C1094" s="22" t="s">
        <v>456</v>
      </c>
      <c r="D1094" s="23" t="s">
        <v>1530</v>
      </c>
    </row>
    <row r="1095" spans="3:4">
      <c r="C1095" s="22" t="s">
        <v>458</v>
      </c>
      <c r="D1095" s="23" t="s">
        <v>1531</v>
      </c>
    </row>
    <row r="1096" spans="3:4">
      <c r="C1096" s="22" t="s">
        <v>458</v>
      </c>
      <c r="D1096" s="23" t="s">
        <v>1532</v>
      </c>
    </row>
    <row r="1097" spans="3:4">
      <c r="C1097" s="22" t="s">
        <v>458</v>
      </c>
      <c r="D1097" s="23" t="s">
        <v>1533</v>
      </c>
    </row>
    <row r="1098" spans="3:4">
      <c r="C1098" s="22" t="s">
        <v>458</v>
      </c>
      <c r="D1098" s="23" t="s">
        <v>1534</v>
      </c>
    </row>
    <row r="1099" spans="3:4">
      <c r="C1099" s="22" t="s">
        <v>458</v>
      </c>
      <c r="D1099" s="23" t="s">
        <v>1535</v>
      </c>
    </row>
    <row r="1100" spans="3:4">
      <c r="C1100" s="22" t="s">
        <v>458</v>
      </c>
      <c r="D1100" s="23" t="s">
        <v>1536</v>
      </c>
    </row>
    <row r="1101" spans="3:4">
      <c r="C1101" s="22" t="s">
        <v>458</v>
      </c>
      <c r="D1101" s="23" t="s">
        <v>1537</v>
      </c>
    </row>
    <row r="1102" spans="3:4">
      <c r="C1102" s="22" t="s">
        <v>458</v>
      </c>
      <c r="D1102" s="23" t="s">
        <v>1538</v>
      </c>
    </row>
    <row r="1103" spans="3:4">
      <c r="C1103" s="22" t="s">
        <v>458</v>
      </c>
      <c r="D1103" s="23" t="s">
        <v>1539</v>
      </c>
    </row>
    <row r="1104" spans="3:4">
      <c r="C1104" s="22" t="s">
        <v>458</v>
      </c>
      <c r="D1104" s="23" t="s">
        <v>1540</v>
      </c>
    </row>
    <row r="1105" spans="3:4">
      <c r="C1105" s="22" t="s">
        <v>458</v>
      </c>
      <c r="D1105" s="23" t="s">
        <v>1541</v>
      </c>
    </row>
    <row r="1106" spans="3:4">
      <c r="C1106" s="22" t="s">
        <v>458</v>
      </c>
      <c r="D1106" s="23" t="s">
        <v>1542</v>
      </c>
    </row>
    <row r="1107" spans="3:4">
      <c r="C1107" s="22" t="s">
        <v>458</v>
      </c>
      <c r="D1107" s="23" t="s">
        <v>1543</v>
      </c>
    </row>
    <row r="1108" spans="3:4">
      <c r="C1108" s="22" t="s">
        <v>458</v>
      </c>
      <c r="D1108" s="23" t="s">
        <v>1544</v>
      </c>
    </row>
    <row r="1109" spans="3:4">
      <c r="C1109" s="22" t="s">
        <v>458</v>
      </c>
      <c r="D1109" s="23" t="s">
        <v>1545</v>
      </c>
    </row>
    <row r="1110" spans="3:4">
      <c r="C1110" s="22" t="s">
        <v>458</v>
      </c>
      <c r="D1110" s="23" t="s">
        <v>1546</v>
      </c>
    </row>
    <row r="1111" spans="3:4">
      <c r="C1111" s="22" t="s">
        <v>458</v>
      </c>
      <c r="D1111" s="23" t="s">
        <v>1547</v>
      </c>
    </row>
    <row r="1112" spans="3:4">
      <c r="C1112" s="22" t="s">
        <v>458</v>
      </c>
      <c r="D1112" s="23" t="s">
        <v>1548</v>
      </c>
    </row>
    <row r="1113" spans="3:4">
      <c r="C1113" s="22" t="s">
        <v>458</v>
      </c>
      <c r="D1113" s="23" t="s">
        <v>1549</v>
      </c>
    </row>
    <row r="1114" spans="3:4">
      <c r="C1114" s="22" t="s">
        <v>458</v>
      </c>
      <c r="D1114" s="23" t="s">
        <v>1550</v>
      </c>
    </row>
    <row r="1115" spans="3:4">
      <c r="C1115" s="22" t="s">
        <v>458</v>
      </c>
      <c r="D1115" s="23" t="s">
        <v>1551</v>
      </c>
    </row>
    <row r="1116" spans="3:4">
      <c r="C1116" s="22" t="s">
        <v>458</v>
      </c>
      <c r="D1116" s="23" t="s">
        <v>1552</v>
      </c>
    </row>
    <row r="1117" spans="3:4">
      <c r="C1117" s="22" t="s">
        <v>458</v>
      </c>
      <c r="D1117" s="23" t="s">
        <v>1553</v>
      </c>
    </row>
    <row r="1118" spans="3:4">
      <c r="C1118" s="22" t="s">
        <v>458</v>
      </c>
      <c r="D1118" s="23" t="s">
        <v>1554</v>
      </c>
    </row>
    <row r="1119" spans="3:4">
      <c r="C1119" s="22" t="s">
        <v>458</v>
      </c>
      <c r="D1119" s="23" t="s">
        <v>1555</v>
      </c>
    </row>
    <row r="1120" spans="3:4">
      <c r="C1120" s="22" t="s">
        <v>458</v>
      </c>
      <c r="D1120" s="23" t="s">
        <v>1556</v>
      </c>
    </row>
    <row r="1121" spans="3:4">
      <c r="C1121" s="22" t="s">
        <v>460</v>
      </c>
      <c r="D1121" s="23" t="s">
        <v>1557</v>
      </c>
    </row>
    <row r="1122" spans="3:4">
      <c r="C1122" s="22" t="s">
        <v>460</v>
      </c>
      <c r="D1122" s="23" t="s">
        <v>1558</v>
      </c>
    </row>
    <row r="1123" spans="3:4">
      <c r="C1123" s="22" t="s">
        <v>460</v>
      </c>
      <c r="D1123" s="23" t="s">
        <v>1559</v>
      </c>
    </row>
    <row r="1124" spans="3:4">
      <c r="C1124" s="22" t="s">
        <v>460</v>
      </c>
      <c r="D1124" s="23" t="s">
        <v>1560</v>
      </c>
    </row>
    <row r="1125" spans="3:4">
      <c r="C1125" s="22" t="s">
        <v>460</v>
      </c>
      <c r="D1125" s="23" t="s">
        <v>1561</v>
      </c>
    </row>
    <row r="1126" spans="3:4">
      <c r="C1126" s="22" t="s">
        <v>460</v>
      </c>
      <c r="D1126" s="23" t="s">
        <v>1562</v>
      </c>
    </row>
    <row r="1127" spans="3:4">
      <c r="C1127" s="22" t="s">
        <v>460</v>
      </c>
      <c r="D1127" s="23" t="s">
        <v>1563</v>
      </c>
    </row>
    <row r="1128" spans="3:4">
      <c r="C1128" s="22" t="s">
        <v>460</v>
      </c>
      <c r="D1128" s="23" t="s">
        <v>1564</v>
      </c>
    </row>
    <row r="1129" spans="3:4">
      <c r="C1129" s="22" t="s">
        <v>460</v>
      </c>
      <c r="D1129" s="23" t="s">
        <v>1565</v>
      </c>
    </row>
    <row r="1130" spans="3:4">
      <c r="C1130" s="22" t="s">
        <v>460</v>
      </c>
      <c r="D1130" s="23" t="s">
        <v>1566</v>
      </c>
    </row>
    <row r="1131" spans="3:4">
      <c r="C1131" s="22" t="s">
        <v>460</v>
      </c>
      <c r="D1131" s="23" t="s">
        <v>1567</v>
      </c>
    </row>
    <row r="1132" spans="3:4">
      <c r="C1132" s="22" t="s">
        <v>460</v>
      </c>
      <c r="D1132" s="23" t="s">
        <v>1568</v>
      </c>
    </row>
    <row r="1133" spans="3:4">
      <c r="C1133" s="22" t="s">
        <v>460</v>
      </c>
      <c r="D1133" s="23" t="s">
        <v>1569</v>
      </c>
    </row>
    <row r="1134" spans="3:4">
      <c r="C1134" s="22" t="s">
        <v>460</v>
      </c>
      <c r="D1134" s="23" t="s">
        <v>1570</v>
      </c>
    </row>
    <row r="1135" spans="3:4">
      <c r="C1135" s="22" t="s">
        <v>460</v>
      </c>
      <c r="D1135" s="23" t="s">
        <v>1571</v>
      </c>
    </row>
    <row r="1136" spans="3:4">
      <c r="C1136" s="22" t="s">
        <v>460</v>
      </c>
      <c r="D1136" s="23" t="s">
        <v>1572</v>
      </c>
    </row>
    <row r="1137" spans="3:4">
      <c r="C1137" s="22" t="s">
        <v>460</v>
      </c>
      <c r="D1137" s="23" t="s">
        <v>1573</v>
      </c>
    </row>
    <row r="1138" spans="3:4">
      <c r="C1138" s="22" t="s">
        <v>460</v>
      </c>
      <c r="D1138" s="23" t="s">
        <v>1574</v>
      </c>
    </row>
    <row r="1139" spans="3:4">
      <c r="C1139" s="22" t="s">
        <v>460</v>
      </c>
      <c r="D1139" s="23" t="s">
        <v>1575</v>
      </c>
    </row>
    <row r="1140" spans="3:4">
      <c r="C1140" s="22" t="s">
        <v>460</v>
      </c>
      <c r="D1140" s="23" t="s">
        <v>1576</v>
      </c>
    </row>
    <row r="1141" spans="3:4">
      <c r="C1141" s="22" t="s">
        <v>460</v>
      </c>
      <c r="D1141" s="23" t="s">
        <v>1577</v>
      </c>
    </row>
    <row r="1142" spans="3:4">
      <c r="C1142" s="22" t="s">
        <v>460</v>
      </c>
      <c r="D1142" s="23" t="s">
        <v>1578</v>
      </c>
    </row>
    <row r="1143" spans="3:4">
      <c r="C1143" s="22" t="s">
        <v>460</v>
      </c>
      <c r="D1143" s="23" t="s">
        <v>1579</v>
      </c>
    </row>
    <row r="1144" spans="3:4">
      <c r="C1144" s="22" t="s">
        <v>460</v>
      </c>
      <c r="D1144" s="23" t="s">
        <v>1580</v>
      </c>
    </row>
    <row r="1145" spans="3:4">
      <c r="C1145" s="22" t="s">
        <v>460</v>
      </c>
      <c r="D1145" s="23" t="s">
        <v>1581</v>
      </c>
    </row>
    <row r="1146" spans="3:4">
      <c r="C1146" s="22" t="s">
        <v>460</v>
      </c>
      <c r="D1146" s="23" t="s">
        <v>1582</v>
      </c>
    </row>
    <row r="1147" spans="3:4">
      <c r="C1147" s="22" t="s">
        <v>460</v>
      </c>
      <c r="D1147" s="23" t="s">
        <v>1583</v>
      </c>
    </row>
    <row r="1148" spans="3:4">
      <c r="C1148" s="22" t="s">
        <v>460</v>
      </c>
      <c r="D1148" s="23" t="s">
        <v>1584</v>
      </c>
    </row>
    <row r="1149" spans="3:4">
      <c r="C1149" s="22" t="s">
        <v>460</v>
      </c>
      <c r="D1149" s="23" t="s">
        <v>1585</v>
      </c>
    </row>
    <row r="1150" spans="3:4">
      <c r="C1150" s="22" t="s">
        <v>460</v>
      </c>
      <c r="D1150" s="23" t="s">
        <v>1586</v>
      </c>
    </row>
    <row r="1151" spans="3:4">
      <c r="C1151" s="22" t="s">
        <v>460</v>
      </c>
      <c r="D1151" s="23" t="s">
        <v>1587</v>
      </c>
    </row>
    <row r="1152" spans="3:4">
      <c r="C1152" s="22" t="s">
        <v>460</v>
      </c>
      <c r="D1152" s="23" t="s">
        <v>1588</v>
      </c>
    </row>
    <row r="1153" spans="3:4">
      <c r="C1153" s="22" t="s">
        <v>460</v>
      </c>
      <c r="D1153" s="23" t="s">
        <v>1589</v>
      </c>
    </row>
    <row r="1154" spans="3:4">
      <c r="C1154" s="22" t="s">
        <v>460</v>
      </c>
      <c r="D1154" s="23" t="s">
        <v>1590</v>
      </c>
    </row>
    <row r="1155" spans="3:4">
      <c r="C1155" s="22" t="s">
        <v>460</v>
      </c>
      <c r="D1155" s="23" t="s">
        <v>1591</v>
      </c>
    </row>
    <row r="1156" spans="3:4">
      <c r="C1156" s="22" t="s">
        <v>460</v>
      </c>
      <c r="D1156" s="23" t="s">
        <v>1592</v>
      </c>
    </row>
    <row r="1157" spans="3:4">
      <c r="C1157" s="22" t="s">
        <v>460</v>
      </c>
      <c r="D1157" s="23" t="s">
        <v>1593</v>
      </c>
    </row>
    <row r="1158" spans="3:4">
      <c r="C1158" s="22" t="s">
        <v>460</v>
      </c>
      <c r="D1158" s="23" t="s">
        <v>1594</v>
      </c>
    </row>
    <row r="1159" spans="3:4">
      <c r="C1159" s="22" t="s">
        <v>460</v>
      </c>
      <c r="D1159" s="23" t="s">
        <v>1595</v>
      </c>
    </row>
    <row r="1160" spans="3:4">
      <c r="C1160" s="22" t="s">
        <v>460</v>
      </c>
      <c r="D1160" s="23" t="s">
        <v>1596</v>
      </c>
    </row>
    <row r="1161" spans="3:4">
      <c r="C1161" s="22" t="s">
        <v>460</v>
      </c>
      <c r="D1161" s="23" t="s">
        <v>1597</v>
      </c>
    </row>
    <row r="1162" spans="3:4">
      <c r="C1162" s="22" t="s">
        <v>460</v>
      </c>
      <c r="D1162" s="23" t="s">
        <v>1598</v>
      </c>
    </row>
    <row r="1163" spans="3:4">
      <c r="C1163" s="22" t="s">
        <v>460</v>
      </c>
      <c r="D1163" s="23" t="s">
        <v>1599</v>
      </c>
    </row>
    <row r="1164" spans="3:4">
      <c r="C1164" s="22" t="s">
        <v>462</v>
      </c>
      <c r="D1164" s="23" t="s">
        <v>1600</v>
      </c>
    </row>
    <row r="1165" spans="3:4">
      <c r="C1165" s="22" t="s">
        <v>462</v>
      </c>
      <c r="D1165" s="23" t="s">
        <v>1601</v>
      </c>
    </row>
    <row r="1166" spans="3:4">
      <c r="C1166" s="22" t="s">
        <v>462</v>
      </c>
      <c r="D1166" s="23" t="s">
        <v>1602</v>
      </c>
    </row>
    <row r="1167" spans="3:4">
      <c r="C1167" s="22" t="s">
        <v>462</v>
      </c>
      <c r="D1167" s="23" t="s">
        <v>1603</v>
      </c>
    </row>
    <row r="1168" spans="3:4">
      <c r="C1168" s="22" t="s">
        <v>462</v>
      </c>
      <c r="D1168" s="23" t="s">
        <v>1604</v>
      </c>
    </row>
    <row r="1169" spans="3:4">
      <c r="C1169" s="22" t="s">
        <v>462</v>
      </c>
      <c r="D1169" s="23" t="s">
        <v>1605</v>
      </c>
    </row>
    <row r="1170" spans="3:4">
      <c r="C1170" s="22" t="s">
        <v>462</v>
      </c>
      <c r="D1170" s="23" t="s">
        <v>1606</v>
      </c>
    </row>
    <row r="1171" spans="3:4">
      <c r="C1171" s="22" t="s">
        <v>462</v>
      </c>
      <c r="D1171" s="23" t="s">
        <v>1607</v>
      </c>
    </row>
    <row r="1172" spans="3:4">
      <c r="C1172" s="22" t="s">
        <v>462</v>
      </c>
      <c r="D1172" s="23" t="s">
        <v>1608</v>
      </c>
    </row>
    <row r="1173" spans="3:4">
      <c r="C1173" s="22" t="s">
        <v>462</v>
      </c>
      <c r="D1173" s="23" t="s">
        <v>1609</v>
      </c>
    </row>
    <row r="1174" spans="3:4">
      <c r="C1174" s="22" t="s">
        <v>462</v>
      </c>
      <c r="D1174" s="23" t="s">
        <v>1610</v>
      </c>
    </row>
    <row r="1175" spans="3:4">
      <c r="C1175" s="22" t="s">
        <v>462</v>
      </c>
      <c r="D1175" s="23" t="s">
        <v>1611</v>
      </c>
    </row>
    <row r="1176" spans="3:4">
      <c r="C1176" s="22" t="s">
        <v>462</v>
      </c>
      <c r="D1176" s="23" t="s">
        <v>1612</v>
      </c>
    </row>
    <row r="1177" spans="3:4">
      <c r="C1177" s="22" t="s">
        <v>462</v>
      </c>
      <c r="D1177" s="23" t="s">
        <v>1613</v>
      </c>
    </row>
    <row r="1178" spans="3:4">
      <c r="C1178" s="22" t="s">
        <v>462</v>
      </c>
      <c r="D1178" s="23" t="s">
        <v>1614</v>
      </c>
    </row>
    <row r="1179" spans="3:4">
      <c r="C1179" s="22" t="s">
        <v>462</v>
      </c>
      <c r="D1179" s="23" t="s">
        <v>1615</v>
      </c>
    </row>
    <row r="1180" spans="3:4">
      <c r="C1180" s="22" t="s">
        <v>462</v>
      </c>
      <c r="D1180" s="23" t="s">
        <v>1616</v>
      </c>
    </row>
    <row r="1181" spans="3:4">
      <c r="C1181" s="22" t="s">
        <v>462</v>
      </c>
      <c r="D1181" s="23" t="s">
        <v>1617</v>
      </c>
    </row>
    <row r="1182" spans="3:4">
      <c r="C1182" s="22" t="s">
        <v>462</v>
      </c>
      <c r="D1182" s="23" t="s">
        <v>1618</v>
      </c>
    </row>
    <row r="1183" spans="3:4">
      <c r="C1183" s="22" t="s">
        <v>462</v>
      </c>
      <c r="D1183" s="23" t="s">
        <v>1619</v>
      </c>
    </row>
    <row r="1184" spans="3:4">
      <c r="C1184" s="22" t="s">
        <v>462</v>
      </c>
      <c r="D1184" s="23" t="s">
        <v>1620</v>
      </c>
    </row>
    <row r="1185" spans="3:4">
      <c r="C1185" s="22" t="s">
        <v>462</v>
      </c>
      <c r="D1185" s="23" t="s">
        <v>1621</v>
      </c>
    </row>
    <row r="1186" spans="3:4">
      <c r="C1186" s="22" t="s">
        <v>462</v>
      </c>
      <c r="D1186" s="23" t="s">
        <v>1622</v>
      </c>
    </row>
    <row r="1187" spans="3:4">
      <c r="C1187" s="22" t="s">
        <v>462</v>
      </c>
      <c r="D1187" s="23" t="s">
        <v>1623</v>
      </c>
    </row>
    <row r="1188" spans="3:4">
      <c r="C1188" s="22" t="s">
        <v>462</v>
      </c>
      <c r="D1188" s="23" t="s">
        <v>1624</v>
      </c>
    </row>
    <row r="1189" spans="3:4">
      <c r="C1189" s="22" t="s">
        <v>462</v>
      </c>
      <c r="D1189" s="23" t="s">
        <v>1625</v>
      </c>
    </row>
    <row r="1190" spans="3:4">
      <c r="C1190" s="22" t="s">
        <v>462</v>
      </c>
      <c r="D1190" s="23" t="s">
        <v>1626</v>
      </c>
    </row>
    <row r="1191" spans="3:4">
      <c r="C1191" s="22" t="s">
        <v>462</v>
      </c>
      <c r="D1191" s="23" t="s">
        <v>1627</v>
      </c>
    </row>
    <row r="1192" spans="3:4">
      <c r="C1192" s="22" t="s">
        <v>462</v>
      </c>
      <c r="D1192" s="23" t="s">
        <v>1628</v>
      </c>
    </row>
    <row r="1193" spans="3:4">
      <c r="C1193" s="22" t="s">
        <v>462</v>
      </c>
      <c r="D1193" s="23" t="s">
        <v>1629</v>
      </c>
    </row>
    <row r="1194" spans="3:4">
      <c r="C1194" s="22" t="s">
        <v>462</v>
      </c>
      <c r="D1194" s="23" t="s">
        <v>1630</v>
      </c>
    </row>
    <row r="1195" spans="3:4">
      <c r="C1195" s="22" t="s">
        <v>462</v>
      </c>
      <c r="D1195" s="23" t="s">
        <v>1631</v>
      </c>
    </row>
    <row r="1196" spans="3:4">
      <c r="C1196" s="22" t="s">
        <v>462</v>
      </c>
      <c r="D1196" s="23" t="s">
        <v>1632</v>
      </c>
    </row>
    <row r="1197" spans="3:4">
      <c r="C1197" s="22" t="s">
        <v>462</v>
      </c>
      <c r="D1197" s="23" t="s">
        <v>1633</v>
      </c>
    </row>
    <row r="1198" spans="3:4">
      <c r="C1198" s="22" t="s">
        <v>462</v>
      </c>
      <c r="D1198" s="23" t="s">
        <v>1634</v>
      </c>
    </row>
    <row r="1199" spans="3:4">
      <c r="C1199" s="22" t="s">
        <v>462</v>
      </c>
      <c r="D1199" s="23" t="s">
        <v>1635</v>
      </c>
    </row>
    <row r="1200" spans="3:4">
      <c r="C1200" s="22" t="s">
        <v>462</v>
      </c>
      <c r="D1200" s="23" t="s">
        <v>1597</v>
      </c>
    </row>
    <row r="1201" spans="3:4">
      <c r="C1201" s="22" t="s">
        <v>462</v>
      </c>
      <c r="D1201" s="23" t="s">
        <v>1636</v>
      </c>
    </row>
    <row r="1202" spans="3:4">
      <c r="C1202" s="22" t="s">
        <v>462</v>
      </c>
      <c r="D1202" s="23" t="s">
        <v>1637</v>
      </c>
    </row>
    <row r="1203" spans="3:4">
      <c r="C1203" s="22" t="s">
        <v>462</v>
      </c>
      <c r="D1203" s="23" t="s">
        <v>1638</v>
      </c>
    </row>
    <row r="1204" spans="3:4">
      <c r="C1204" s="22" t="s">
        <v>462</v>
      </c>
      <c r="D1204" s="23" t="s">
        <v>1639</v>
      </c>
    </row>
    <row r="1205" spans="3:4">
      <c r="C1205" s="22" t="s">
        <v>464</v>
      </c>
      <c r="D1205" s="23" t="s">
        <v>1640</v>
      </c>
    </row>
    <row r="1206" spans="3:4">
      <c r="C1206" s="22" t="s">
        <v>464</v>
      </c>
      <c r="D1206" s="23" t="s">
        <v>1641</v>
      </c>
    </row>
    <row r="1207" spans="3:4">
      <c r="C1207" s="22" t="s">
        <v>464</v>
      </c>
      <c r="D1207" s="23" t="s">
        <v>1642</v>
      </c>
    </row>
    <row r="1208" spans="3:4">
      <c r="C1208" s="22" t="s">
        <v>464</v>
      </c>
      <c r="D1208" s="23" t="s">
        <v>1643</v>
      </c>
    </row>
    <row r="1209" spans="3:4">
      <c r="C1209" s="22" t="s">
        <v>464</v>
      </c>
      <c r="D1209" s="23" t="s">
        <v>1644</v>
      </c>
    </row>
    <row r="1210" spans="3:4">
      <c r="C1210" s="22" t="s">
        <v>464</v>
      </c>
      <c r="D1210" s="23" t="s">
        <v>1645</v>
      </c>
    </row>
    <row r="1211" spans="3:4">
      <c r="C1211" s="22" t="s">
        <v>464</v>
      </c>
      <c r="D1211" s="23" t="s">
        <v>1646</v>
      </c>
    </row>
    <row r="1212" spans="3:4">
      <c r="C1212" s="22" t="s">
        <v>464</v>
      </c>
      <c r="D1212" s="23" t="s">
        <v>1647</v>
      </c>
    </row>
    <row r="1213" spans="3:4">
      <c r="C1213" s="22" t="s">
        <v>464</v>
      </c>
      <c r="D1213" s="23" t="s">
        <v>1648</v>
      </c>
    </row>
    <row r="1214" spans="3:4">
      <c r="C1214" s="22" t="s">
        <v>464</v>
      </c>
      <c r="D1214" s="23" t="s">
        <v>1649</v>
      </c>
    </row>
    <row r="1215" spans="3:4">
      <c r="C1215" s="22" t="s">
        <v>464</v>
      </c>
      <c r="D1215" s="23" t="s">
        <v>1650</v>
      </c>
    </row>
    <row r="1216" spans="3:4">
      <c r="C1216" s="22" t="s">
        <v>464</v>
      </c>
      <c r="D1216" s="23" t="s">
        <v>1651</v>
      </c>
    </row>
    <row r="1217" spans="3:4">
      <c r="C1217" s="22" t="s">
        <v>464</v>
      </c>
      <c r="D1217" s="23" t="s">
        <v>1652</v>
      </c>
    </row>
    <row r="1218" spans="3:4">
      <c r="C1218" s="22" t="s">
        <v>464</v>
      </c>
      <c r="D1218" s="23" t="s">
        <v>1653</v>
      </c>
    </row>
    <row r="1219" spans="3:4">
      <c r="C1219" s="22" t="s">
        <v>464</v>
      </c>
      <c r="D1219" s="23" t="s">
        <v>1654</v>
      </c>
    </row>
    <row r="1220" spans="3:4">
      <c r="C1220" s="22" t="s">
        <v>464</v>
      </c>
      <c r="D1220" s="23" t="s">
        <v>1655</v>
      </c>
    </row>
    <row r="1221" spans="3:4">
      <c r="C1221" s="22" t="s">
        <v>464</v>
      </c>
      <c r="D1221" s="23" t="s">
        <v>1656</v>
      </c>
    </row>
    <row r="1222" spans="3:4">
      <c r="C1222" s="22" t="s">
        <v>464</v>
      </c>
      <c r="D1222" s="23" t="s">
        <v>801</v>
      </c>
    </row>
    <row r="1223" spans="3:4">
      <c r="C1223" s="22" t="s">
        <v>464</v>
      </c>
      <c r="D1223" s="23" t="s">
        <v>1657</v>
      </c>
    </row>
    <row r="1224" spans="3:4">
      <c r="C1224" s="22" t="s">
        <v>464</v>
      </c>
      <c r="D1224" s="23" t="s">
        <v>1658</v>
      </c>
    </row>
    <row r="1225" spans="3:4">
      <c r="C1225" s="22" t="s">
        <v>464</v>
      </c>
      <c r="D1225" s="23" t="s">
        <v>1659</v>
      </c>
    </row>
    <row r="1226" spans="3:4">
      <c r="C1226" s="22" t="s">
        <v>464</v>
      </c>
      <c r="D1226" s="23" t="s">
        <v>1660</v>
      </c>
    </row>
    <row r="1227" spans="3:4">
      <c r="C1227" s="22" t="s">
        <v>464</v>
      </c>
      <c r="D1227" s="23" t="s">
        <v>1661</v>
      </c>
    </row>
    <row r="1228" spans="3:4">
      <c r="C1228" s="22" t="s">
        <v>464</v>
      </c>
      <c r="D1228" s="23" t="s">
        <v>1662</v>
      </c>
    </row>
    <row r="1229" spans="3:4">
      <c r="C1229" s="22" t="s">
        <v>464</v>
      </c>
      <c r="D1229" s="23" t="s">
        <v>1663</v>
      </c>
    </row>
    <row r="1230" spans="3:4">
      <c r="C1230" s="22" t="s">
        <v>464</v>
      </c>
      <c r="D1230" s="23" t="s">
        <v>1664</v>
      </c>
    </row>
    <row r="1231" spans="3:4">
      <c r="C1231" s="22" t="s">
        <v>464</v>
      </c>
      <c r="D1231" s="23" t="s">
        <v>1665</v>
      </c>
    </row>
    <row r="1232" spans="3:4">
      <c r="C1232" s="22" t="s">
        <v>464</v>
      </c>
      <c r="D1232" s="23" t="s">
        <v>1666</v>
      </c>
    </row>
    <row r="1233" spans="3:4">
      <c r="C1233" s="22" t="s">
        <v>464</v>
      </c>
      <c r="D1233" s="23" t="s">
        <v>1667</v>
      </c>
    </row>
    <row r="1234" spans="3:4">
      <c r="C1234" s="22" t="s">
        <v>464</v>
      </c>
      <c r="D1234" s="23" t="s">
        <v>1668</v>
      </c>
    </row>
    <row r="1235" spans="3:4">
      <c r="C1235" s="22" t="s">
        <v>464</v>
      </c>
      <c r="D1235" s="23" t="s">
        <v>1669</v>
      </c>
    </row>
    <row r="1236" spans="3:4">
      <c r="C1236" s="22" t="s">
        <v>464</v>
      </c>
      <c r="D1236" s="23" t="s">
        <v>1670</v>
      </c>
    </row>
    <row r="1237" spans="3:4">
      <c r="C1237" s="22" t="s">
        <v>464</v>
      </c>
      <c r="D1237" s="23" t="s">
        <v>1671</v>
      </c>
    </row>
    <row r="1238" spans="3:4">
      <c r="C1238" s="22" t="s">
        <v>464</v>
      </c>
      <c r="D1238" s="23" t="s">
        <v>1672</v>
      </c>
    </row>
    <row r="1239" spans="3:4">
      <c r="C1239" s="22" t="s">
        <v>464</v>
      </c>
      <c r="D1239" s="23" t="s">
        <v>1673</v>
      </c>
    </row>
    <row r="1240" spans="3:4">
      <c r="C1240" s="22" t="s">
        <v>464</v>
      </c>
      <c r="D1240" s="23" t="s">
        <v>1674</v>
      </c>
    </row>
    <row r="1241" spans="3:4">
      <c r="C1241" s="22" t="s">
        <v>464</v>
      </c>
      <c r="D1241" s="23" t="s">
        <v>1675</v>
      </c>
    </row>
    <row r="1242" spans="3:4">
      <c r="C1242" s="22" t="s">
        <v>464</v>
      </c>
      <c r="D1242" s="23" t="s">
        <v>1304</v>
      </c>
    </row>
    <row r="1243" spans="3:4">
      <c r="C1243" s="22" t="s">
        <v>464</v>
      </c>
      <c r="D1243" s="23" t="s">
        <v>1676</v>
      </c>
    </row>
    <row r="1244" spans="3:4">
      <c r="C1244" s="22" t="s">
        <v>466</v>
      </c>
      <c r="D1244" s="23" t="s">
        <v>1677</v>
      </c>
    </row>
    <row r="1245" spans="3:4">
      <c r="C1245" s="22" t="s">
        <v>466</v>
      </c>
      <c r="D1245" s="23" t="s">
        <v>1678</v>
      </c>
    </row>
    <row r="1246" spans="3:4">
      <c r="C1246" s="22" t="s">
        <v>466</v>
      </c>
      <c r="D1246" s="23" t="s">
        <v>1679</v>
      </c>
    </row>
    <row r="1247" spans="3:4">
      <c r="C1247" s="22" t="s">
        <v>466</v>
      </c>
      <c r="D1247" s="23" t="s">
        <v>1680</v>
      </c>
    </row>
    <row r="1248" spans="3:4">
      <c r="C1248" s="22" t="s">
        <v>466</v>
      </c>
      <c r="D1248" s="23" t="s">
        <v>1681</v>
      </c>
    </row>
    <row r="1249" spans="3:4">
      <c r="C1249" s="22" t="s">
        <v>466</v>
      </c>
      <c r="D1249" s="23" t="s">
        <v>1682</v>
      </c>
    </row>
    <row r="1250" spans="3:4">
      <c r="C1250" s="22" t="s">
        <v>466</v>
      </c>
      <c r="D1250" s="23" t="s">
        <v>1683</v>
      </c>
    </row>
    <row r="1251" spans="3:4">
      <c r="C1251" s="22" t="s">
        <v>466</v>
      </c>
      <c r="D1251" s="23" t="s">
        <v>1684</v>
      </c>
    </row>
    <row r="1252" spans="3:4">
      <c r="C1252" s="22" t="s">
        <v>466</v>
      </c>
      <c r="D1252" s="23" t="s">
        <v>1685</v>
      </c>
    </row>
    <row r="1253" spans="3:4">
      <c r="C1253" s="22" t="s">
        <v>466</v>
      </c>
      <c r="D1253" s="23" t="s">
        <v>1686</v>
      </c>
    </row>
    <row r="1254" spans="3:4">
      <c r="C1254" s="22" t="s">
        <v>466</v>
      </c>
      <c r="D1254" s="23" t="s">
        <v>1687</v>
      </c>
    </row>
    <row r="1255" spans="3:4">
      <c r="C1255" s="22" t="s">
        <v>466</v>
      </c>
      <c r="D1255" s="23" t="s">
        <v>1688</v>
      </c>
    </row>
    <row r="1256" spans="3:4">
      <c r="C1256" s="22" t="s">
        <v>466</v>
      </c>
      <c r="D1256" s="23" t="s">
        <v>1689</v>
      </c>
    </row>
    <row r="1257" spans="3:4">
      <c r="C1257" s="22" t="s">
        <v>466</v>
      </c>
      <c r="D1257" s="23" t="s">
        <v>1690</v>
      </c>
    </row>
    <row r="1258" spans="3:4">
      <c r="C1258" s="22" t="s">
        <v>466</v>
      </c>
      <c r="D1258" s="23" t="s">
        <v>1691</v>
      </c>
    </row>
    <row r="1259" spans="3:4">
      <c r="C1259" s="22" t="s">
        <v>466</v>
      </c>
      <c r="D1259" s="23" t="s">
        <v>1692</v>
      </c>
    </row>
    <row r="1260" spans="3:4">
      <c r="C1260" s="22" t="s">
        <v>466</v>
      </c>
      <c r="D1260" s="23" t="s">
        <v>1254</v>
      </c>
    </row>
    <row r="1261" spans="3:4">
      <c r="C1261" s="22" t="s">
        <v>466</v>
      </c>
      <c r="D1261" s="23" t="s">
        <v>598</v>
      </c>
    </row>
    <row r="1262" spans="3:4">
      <c r="C1262" s="22" t="s">
        <v>466</v>
      </c>
      <c r="D1262" s="23" t="s">
        <v>1693</v>
      </c>
    </row>
    <row r="1263" spans="3:4">
      <c r="C1263" s="22" t="s">
        <v>466</v>
      </c>
      <c r="D1263" s="23" t="s">
        <v>1694</v>
      </c>
    </row>
    <row r="1264" spans="3:4">
      <c r="C1264" s="22" t="s">
        <v>466</v>
      </c>
      <c r="D1264" s="23" t="s">
        <v>1695</v>
      </c>
    </row>
    <row r="1265" spans="3:4">
      <c r="C1265" s="22" t="s">
        <v>466</v>
      </c>
      <c r="D1265" s="23" t="s">
        <v>1696</v>
      </c>
    </row>
    <row r="1266" spans="3:4">
      <c r="C1266" s="22" t="s">
        <v>466</v>
      </c>
      <c r="D1266" s="23" t="s">
        <v>1697</v>
      </c>
    </row>
    <row r="1267" spans="3:4">
      <c r="C1267" s="22" t="s">
        <v>466</v>
      </c>
      <c r="D1267" s="23" t="s">
        <v>1698</v>
      </c>
    </row>
    <row r="1268" spans="3:4">
      <c r="C1268" s="22" t="s">
        <v>466</v>
      </c>
      <c r="D1268" s="23" t="s">
        <v>1699</v>
      </c>
    </row>
    <row r="1269" spans="3:4">
      <c r="C1269" s="22" t="s">
        <v>466</v>
      </c>
      <c r="D1269" s="23" t="s">
        <v>1700</v>
      </c>
    </row>
    <row r="1270" spans="3:4">
      <c r="C1270" s="22" t="s">
        <v>466</v>
      </c>
      <c r="D1270" s="23" t="s">
        <v>1701</v>
      </c>
    </row>
    <row r="1271" spans="3:4">
      <c r="C1271" s="22" t="s">
        <v>466</v>
      </c>
      <c r="D1271" s="23" t="s">
        <v>1702</v>
      </c>
    </row>
    <row r="1272" spans="3:4">
      <c r="C1272" s="22" t="s">
        <v>466</v>
      </c>
      <c r="D1272" s="23" t="s">
        <v>1703</v>
      </c>
    </row>
    <row r="1273" spans="3:4">
      <c r="C1273" s="22" t="s">
        <v>466</v>
      </c>
      <c r="D1273" s="23" t="s">
        <v>1704</v>
      </c>
    </row>
    <row r="1274" spans="3:4">
      <c r="C1274" s="22" t="s">
        <v>468</v>
      </c>
      <c r="D1274" s="23" t="s">
        <v>1705</v>
      </c>
    </row>
    <row r="1275" spans="3:4">
      <c r="C1275" s="22" t="s">
        <v>468</v>
      </c>
      <c r="D1275" s="23" t="s">
        <v>1706</v>
      </c>
    </row>
    <row r="1276" spans="3:4">
      <c r="C1276" s="22" t="s">
        <v>468</v>
      </c>
      <c r="D1276" s="23" t="s">
        <v>1707</v>
      </c>
    </row>
    <row r="1277" spans="3:4">
      <c r="C1277" s="22" t="s">
        <v>468</v>
      </c>
      <c r="D1277" s="23" t="s">
        <v>1708</v>
      </c>
    </row>
    <row r="1278" spans="3:4">
      <c r="C1278" s="22" t="s">
        <v>468</v>
      </c>
      <c r="D1278" s="23" t="s">
        <v>1709</v>
      </c>
    </row>
    <row r="1279" spans="3:4">
      <c r="C1279" s="22" t="s">
        <v>468</v>
      </c>
      <c r="D1279" s="23" t="s">
        <v>1710</v>
      </c>
    </row>
    <row r="1280" spans="3:4">
      <c r="C1280" s="22" t="s">
        <v>468</v>
      </c>
      <c r="D1280" s="23" t="s">
        <v>1711</v>
      </c>
    </row>
    <row r="1281" spans="3:4">
      <c r="C1281" s="22" t="s">
        <v>468</v>
      </c>
      <c r="D1281" s="23" t="s">
        <v>1712</v>
      </c>
    </row>
    <row r="1282" spans="3:4">
      <c r="C1282" s="22" t="s">
        <v>468</v>
      </c>
      <c r="D1282" s="23" t="s">
        <v>1713</v>
      </c>
    </row>
    <row r="1283" spans="3:4">
      <c r="C1283" s="22" t="s">
        <v>468</v>
      </c>
      <c r="D1283" s="23" t="s">
        <v>1714</v>
      </c>
    </row>
    <row r="1284" spans="3:4">
      <c r="C1284" s="22" t="s">
        <v>468</v>
      </c>
      <c r="D1284" s="23" t="s">
        <v>1715</v>
      </c>
    </row>
    <row r="1285" spans="3:4">
      <c r="C1285" s="22" t="s">
        <v>468</v>
      </c>
      <c r="D1285" s="23" t="s">
        <v>1716</v>
      </c>
    </row>
    <row r="1286" spans="3:4">
      <c r="C1286" s="22" t="s">
        <v>468</v>
      </c>
      <c r="D1286" s="23" t="s">
        <v>1717</v>
      </c>
    </row>
    <row r="1287" spans="3:4">
      <c r="C1287" s="22" t="s">
        <v>468</v>
      </c>
      <c r="D1287" s="23" t="s">
        <v>1718</v>
      </c>
    </row>
    <row r="1288" spans="3:4">
      <c r="C1288" s="22" t="s">
        <v>468</v>
      </c>
      <c r="D1288" s="23" t="s">
        <v>677</v>
      </c>
    </row>
    <row r="1289" spans="3:4">
      <c r="C1289" s="22" t="s">
        <v>468</v>
      </c>
      <c r="D1289" s="23" t="s">
        <v>1719</v>
      </c>
    </row>
    <row r="1290" spans="3:4">
      <c r="C1290" s="22" t="s">
        <v>468</v>
      </c>
      <c r="D1290" s="23" t="s">
        <v>1720</v>
      </c>
    </row>
    <row r="1291" spans="3:4">
      <c r="C1291" s="22" t="s">
        <v>468</v>
      </c>
      <c r="D1291" s="23" t="s">
        <v>1525</v>
      </c>
    </row>
    <row r="1292" spans="3:4">
      <c r="C1292" s="22" t="s">
        <v>468</v>
      </c>
      <c r="D1292" s="23" t="s">
        <v>1721</v>
      </c>
    </row>
    <row r="1293" spans="3:4">
      <c r="C1293" s="22" t="s">
        <v>470</v>
      </c>
      <c r="D1293" s="23" t="s">
        <v>1722</v>
      </c>
    </row>
    <row r="1294" spans="3:4">
      <c r="C1294" s="22" t="s">
        <v>470</v>
      </c>
      <c r="D1294" s="23" t="s">
        <v>1723</v>
      </c>
    </row>
    <row r="1295" spans="3:4">
      <c r="C1295" s="22" t="s">
        <v>470</v>
      </c>
      <c r="D1295" s="23" t="s">
        <v>1724</v>
      </c>
    </row>
    <row r="1296" spans="3:4">
      <c r="C1296" s="22" t="s">
        <v>470</v>
      </c>
      <c r="D1296" s="23" t="s">
        <v>1725</v>
      </c>
    </row>
    <row r="1297" spans="3:4">
      <c r="C1297" s="22" t="s">
        <v>470</v>
      </c>
      <c r="D1297" s="23" t="s">
        <v>1726</v>
      </c>
    </row>
    <row r="1298" spans="3:4">
      <c r="C1298" s="22" t="s">
        <v>470</v>
      </c>
      <c r="D1298" s="23" t="s">
        <v>1727</v>
      </c>
    </row>
    <row r="1299" spans="3:4">
      <c r="C1299" s="22" t="s">
        <v>470</v>
      </c>
      <c r="D1299" s="23" t="s">
        <v>1728</v>
      </c>
    </row>
    <row r="1300" spans="3:4">
      <c r="C1300" s="22" t="s">
        <v>470</v>
      </c>
      <c r="D1300" s="23" t="s">
        <v>1729</v>
      </c>
    </row>
    <row r="1301" spans="3:4">
      <c r="C1301" s="22" t="s">
        <v>470</v>
      </c>
      <c r="D1301" s="23" t="s">
        <v>1730</v>
      </c>
    </row>
    <row r="1302" spans="3:4">
      <c r="C1302" s="22" t="s">
        <v>470</v>
      </c>
      <c r="D1302" s="23" t="s">
        <v>1731</v>
      </c>
    </row>
    <row r="1303" spans="3:4">
      <c r="C1303" s="22" t="s">
        <v>470</v>
      </c>
      <c r="D1303" s="23" t="s">
        <v>1732</v>
      </c>
    </row>
    <row r="1304" spans="3:4">
      <c r="C1304" s="22" t="s">
        <v>470</v>
      </c>
      <c r="D1304" s="23" t="s">
        <v>770</v>
      </c>
    </row>
    <row r="1305" spans="3:4">
      <c r="C1305" s="22" t="s">
        <v>470</v>
      </c>
      <c r="D1305" s="23" t="s">
        <v>1733</v>
      </c>
    </row>
    <row r="1306" spans="3:4">
      <c r="C1306" s="22" t="s">
        <v>470</v>
      </c>
      <c r="D1306" s="23" t="s">
        <v>1734</v>
      </c>
    </row>
    <row r="1307" spans="3:4">
      <c r="C1307" s="22" t="s">
        <v>470</v>
      </c>
      <c r="D1307" s="23" t="s">
        <v>1735</v>
      </c>
    </row>
    <row r="1308" spans="3:4">
      <c r="C1308" s="22" t="s">
        <v>470</v>
      </c>
      <c r="D1308" s="23" t="s">
        <v>1736</v>
      </c>
    </row>
    <row r="1309" spans="3:4">
      <c r="C1309" s="22" t="s">
        <v>470</v>
      </c>
      <c r="D1309" s="23" t="s">
        <v>1737</v>
      </c>
    </row>
    <row r="1310" spans="3:4">
      <c r="C1310" s="22" t="s">
        <v>470</v>
      </c>
      <c r="D1310" s="23" t="s">
        <v>1738</v>
      </c>
    </row>
    <row r="1311" spans="3:4">
      <c r="C1311" s="22" t="s">
        <v>470</v>
      </c>
      <c r="D1311" s="23" t="s">
        <v>1739</v>
      </c>
    </row>
    <row r="1312" spans="3:4">
      <c r="C1312" s="22" t="s">
        <v>472</v>
      </c>
      <c r="D1312" s="23" t="s">
        <v>1740</v>
      </c>
    </row>
    <row r="1313" spans="3:4">
      <c r="C1313" s="22" t="s">
        <v>472</v>
      </c>
      <c r="D1313" s="23" t="s">
        <v>1741</v>
      </c>
    </row>
    <row r="1314" spans="3:4">
      <c r="C1314" s="22" t="s">
        <v>472</v>
      </c>
      <c r="D1314" s="23" t="s">
        <v>1742</v>
      </c>
    </row>
    <row r="1315" spans="3:4">
      <c r="C1315" s="22" t="s">
        <v>472</v>
      </c>
      <c r="D1315" s="23" t="s">
        <v>1743</v>
      </c>
    </row>
    <row r="1316" spans="3:4">
      <c r="C1316" s="22" t="s">
        <v>472</v>
      </c>
      <c r="D1316" s="23" t="s">
        <v>1744</v>
      </c>
    </row>
    <row r="1317" spans="3:4">
      <c r="C1317" s="22" t="s">
        <v>472</v>
      </c>
      <c r="D1317" s="23" t="s">
        <v>1745</v>
      </c>
    </row>
    <row r="1318" spans="3:4">
      <c r="C1318" s="22" t="s">
        <v>472</v>
      </c>
      <c r="D1318" s="23" t="s">
        <v>1746</v>
      </c>
    </row>
    <row r="1319" spans="3:4">
      <c r="C1319" s="22" t="s">
        <v>472</v>
      </c>
      <c r="D1319" s="23" t="s">
        <v>1747</v>
      </c>
    </row>
    <row r="1320" spans="3:4">
      <c r="C1320" s="22" t="s">
        <v>472</v>
      </c>
      <c r="D1320" s="23" t="s">
        <v>1748</v>
      </c>
    </row>
    <row r="1321" spans="3:4">
      <c r="C1321" s="22" t="s">
        <v>472</v>
      </c>
      <c r="D1321" s="23" t="s">
        <v>1749</v>
      </c>
    </row>
    <row r="1322" spans="3:4">
      <c r="C1322" s="22" t="s">
        <v>472</v>
      </c>
      <c r="D1322" s="23" t="s">
        <v>1750</v>
      </c>
    </row>
    <row r="1323" spans="3:4">
      <c r="C1323" s="22" t="s">
        <v>472</v>
      </c>
      <c r="D1323" s="23" t="s">
        <v>1751</v>
      </c>
    </row>
    <row r="1324" spans="3:4">
      <c r="C1324" s="22" t="s">
        <v>472</v>
      </c>
      <c r="D1324" s="23" t="s">
        <v>1752</v>
      </c>
    </row>
    <row r="1325" spans="3:4">
      <c r="C1325" s="22" t="s">
        <v>472</v>
      </c>
      <c r="D1325" s="23" t="s">
        <v>1753</v>
      </c>
    </row>
    <row r="1326" spans="3:4">
      <c r="C1326" s="22" t="s">
        <v>472</v>
      </c>
      <c r="D1326" s="23" t="s">
        <v>1754</v>
      </c>
    </row>
    <row r="1327" spans="3:4">
      <c r="C1327" s="22" t="s">
        <v>472</v>
      </c>
      <c r="D1327" s="23" t="s">
        <v>1755</v>
      </c>
    </row>
    <row r="1328" spans="3:4">
      <c r="C1328" s="22" t="s">
        <v>472</v>
      </c>
      <c r="D1328" s="23" t="s">
        <v>1756</v>
      </c>
    </row>
    <row r="1329" spans="3:4">
      <c r="C1329" s="22" t="s">
        <v>472</v>
      </c>
      <c r="D1329" s="23" t="s">
        <v>1757</v>
      </c>
    </row>
    <row r="1330" spans="3:4">
      <c r="C1330" s="22" t="s">
        <v>472</v>
      </c>
      <c r="D1330" s="23" t="s">
        <v>1758</v>
      </c>
    </row>
    <row r="1331" spans="3:4">
      <c r="C1331" s="22" t="s">
        <v>472</v>
      </c>
      <c r="D1331" s="23" t="s">
        <v>1759</v>
      </c>
    </row>
    <row r="1332" spans="3:4">
      <c r="C1332" s="22" t="s">
        <v>472</v>
      </c>
      <c r="D1332" s="23" t="s">
        <v>1760</v>
      </c>
    </row>
    <row r="1333" spans="3:4">
      <c r="C1333" s="22" t="s">
        <v>472</v>
      </c>
      <c r="D1333" s="23" t="s">
        <v>1761</v>
      </c>
    </row>
    <row r="1334" spans="3:4">
      <c r="C1334" s="22" t="s">
        <v>472</v>
      </c>
      <c r="D1334" s="23" t="s">
        <v>1762</v>
      </c>
    </row>
    <row r="1335" spans="3:4">
      <c r="C1335" s="22" t="s">
        <v>472</v>
      </c>
      <c r="D1335" s="23" t="s">
        <v>1763</v>
      </c>
    </row>
    <row r="1336" spans="3:4">
      <c r="C1336" s="22" t="s">
        <v>472</v>
      </c>
      <c r="D1336" s="23" t="s">
        <v>1764</v>
      </c>
    </row>
    <row r="1337" spans="3:4">
      <c r="C1337" s="22" t="s">
        <v>472</v>
      </c>
      <c r="D1337" s="23" t="s">
        <v>1765</v>
      </c>
    </row>
    <row r="1338" spans="3:4">
      <c r="C1338" s="22" t="s">
        <v>472</v>
      </c>
      <c r="D1338" s="23" t="s">
        <v>1766</v>
      </c>
    </row>
    <row r="1339" spans="3:4">
      <c r="C1339" s="22" t="s">
        <v>474</v>
      </c>
      <c r="D1339" s="23" t="s">
        <v>1767</v>
      </c>
    </row>
    <row r="1340" spans="3:4">
      <c r="C1340" s="22" t="s">
        <v>474</v>
      </c>
      <c r="D1340" s="23" t="s">
        <v>1768</v>
      </c>
    </row>
    <row r="1341" spans="3:4">
      <c r="C1341" s="22" t="s">
        <v>474</v>
      </c>
      <c r="D1341" s="23" t="s">
        <v>1769</v>
      </c>
    </row>
    <row r="1342" spans="3:4">
      <c r="C1342" s="22" t="s">
        <v>474</v>
      </c>
      <c r="D1342" s="23" t="s">
        <v>1770</v>
      </c>
    </row>
    <row r="1343" spans="3:4">
      <c r="C1343" s="22" t="s">
        <v>474</v>
      </c>
      <c r="D1343" s="23" t="s">
        <v>1771</v>
      </c>
    </row>
    <row r="1344" spans="3:4">
      <c r="C1344" s="22" t="s">
        <v>474</v>
      </c>
      <c r="D1344" s="23" t="s">
        <v>1772</v>
      </c>
    </row>
    <row r="1345" spans="3:4">
      <c r="C1345" s="22" t="s">
        <v>474</v>
      </c>
      <c r="D1345" s="23" t="s">
        <v>1112</v>
      </c>
    </row>
    <row r="1346" spans="3:4">
      <c r="C1346" s="22" t="s">
        <v>474</v>
      </c>
      <c r="D1346" s="23" t="s">
        <v>1773</v>
      </c>
    </row>
    <row r="1347" spans="3:4">
      <c r="C1347" s="22" t="s">
        <v>474</v>
      </c>
      <c r="D1347" s="23" t="s">
        <v>1774</v>
      </c>
    </row>
    <row r="1348" spans="3:4">
      <c r="C1348" s="22" t="s">
        <v>474</v>
      </c>
      <c r="D1348" s="23" t="s">
        <v>1775</v>
      </c>
    </row>
    <row r="1349" spans="3:4">
      <c r="C1349" s="22" t="s">
        <v>474</v>
      </c>
      <c r="D1349" s="23" t="s">
        <v>1776</v>
      </c>
    </row>
    <row r="1350" spans="3:4">
      <c r="C1350" s="22" t="s">
        <v>474</v>
      </c>
      <c r="D1350" s="23" t="s">
        <v>1777</v>
      </c>
    </row>
    <row r="1351" spans="3:4">
      <c r="C1351" s="22" t="s">
        <v>474</v>
      </c>
      <c r="D1351" s="23" t="s">
        <v>1778</v>
      </c>
    </row>
    <row r="1352" spans="3:4">
      <c r="C1352" s="22" t="s">
        <v>474</v>
      </c>
      <c r="D1352" s="23" t="s">
        <v>1779</v>
      </c>
    </row>
    <row r="1353" spans="3:4">
      <c r="C1353" s="22" t="s">
        <v>474</v>
      </c>
      <c r="D1353" s="23" t="s">
        <v>1780</v>
      </c>
    </row>
    <row r="1354" spans="3:4">
      <c r="C1354" s="22" t="s">
        <v>474</v>
      </c>
      <c r="D1354" s="23" t="s">
        <v>1781</v>
      </c>
    </row>
    <row r="1355" spans="3:4">
      <c r="C1355" s="22" t="s">
        <v>474</v>
      </c>
      <c r="D1355" s="23" t="s">
        <v>1782</v>
      </c>
    </row>
    <row r="1356" spans="3:4">
      <c r="C1356" s="22" t="s">
        <v>474</v>
      </c>
      <c r="D1356" s="23" t="s">
        <v>1783</v>
      </c>
    </row>
    <row r="1357" spans="3:4">
      <c r="C1357" s="22" t="s">
        <v>474</v>
      </c>
      <c r="D1357" s="23" t="s">
        <v>1784</v>
      </c>
    </row>
    <row r="1358" spans="3:4">
      <c r="C1358" s="22" t="s">
        <v>474</v>
      </c>
      <c r="D1358" s="23" t="s">
        <v>1785</v>
      </c>
    </row>
    <row r="1359" spans="3:4">
      <c r="C1359" s="22" t="s">
        <v>474</v>
      </c>
      <c r="D1359" s="23" t="s">
        <v>1786</v>
      </c>
    </row>
    <row r="1360" spans="3:4">
      <c r="C1360" s="22" t="s">
        <v>474</v>
      </c>
      <c r="D1360" s="23" t="s">
        <v>1787</v>
      </c>
    </row>
    <row r="1361" spans="3:4">
      <c r="C1361" s="22" t="s">
        <v>474</v>
      </c>
      <c r="D1361" s="23" t="s">
        <v>1788</v>
      </c>
    </row>
    <row r="1362" spans="3:4">
      <c r="C1362" s="22" t="s">
        <v>476</v>
      </c>
      <c r="D1362" s="23" t="s">
        <v>1789</v>
      </c>
    </row>
    <row r="1363" spans="3:4">
      <c r="C1363" s="22" t="s">
        <v>476</v>
      </c>
      <c r="D1363" s="23" t="s">
        <v>1790</v>
      </c>
    </row>
    <row r="1364" spans="3:4">
      <c r="C1364" s="22" t="s">
        <v>476</v>
      </c>
      <c r="D1364" s="23" t="s">
        <v>1791</v>
      </c>
    </row>
    <row r="1365" spans="3:4">
      <c r="C1365" s="22" t="s">
        <v>476</v>
      </c>
      <c r="D1365" s="23" t="s">
        <v>1792</v>
      </c>
    </row>
    <row r="1366" spans="3:4">
      <c r="C1366" s="22" t="s">
        <v>476</v>
      </c>
      <c r="D1366" s="23" t="s">
        <v>1793</v>
      </c>
    </row>
    <row r="1367" spans="3:4">
      <c r="C1367" s="22" t="s">
        <v>476</v>
      </c>
      <c r="D1367" s="23" t="s">
        <v>1794</v>
      </c>
    </row>
    <row r="1368" spans="3:4">
      <c r="C1368" s="22" t="s">
        <v>476</v>
      </c>
      <c r="D1368" s="23" t="s">
        <v>1795</v>
      </c>
    </row>
    <row r="1369" spans="3:4">
      <c r="C1369" s="22" t="s">
        <v>476</v>
      </c>
      <c r="D1369" s="23" t="s">
        <v>1796</v>
      </c>
    </row>
    <row r="1370" spans="3:4">
      <c r="C1370" s="22" t="s">
        <v>476</v>
      </c>
      <c r="D1370" s="23" t="s">
        <v>1797</v>
      </c>
    </row>
    <row r="1371" spans="3:4">
      <c r="C1371" s="22" t="s">
        <v>476</v>
      </c>
      <c r="D1371" s="23" t="s">
        <v>1798</v>
      </c>
    </row>
    <row r="1372" spans="3:4">
      <c r="C1372" s="22" t="s">
        <v>476</v>
      </c>
      <c r="D1372" s="23" t="s">
        <v>1799</v>
      </c>
    </row>
    <row r="1373" spans="3:4">
      <c r="C1373" s="22" t="s">
        <v>476</v>
      </c>
      <c r="D1373" s="23" t="s">
        <v>1800</v>
      </c>
    </row>
    <row r="1374" spans="3:4">
      <c r="C1374" s="22" t="s">
        <v>476</v>
      </c>
      <c r="D1374" s="23" t="s">
        <v>1801</v>
      </c>
    </row>
    <row r="1375" spans="3:4">
      <c r="C1375" s="22" t="s">
        <v>476</v>
      </c>
      <c r="D1375" s="23" t="s">
        <v>1802</v>
      </c>
    </row>
    <row r="1376" spans="3:4">
      <c r="C1376" s="22" t="s">
        <v>476</v>
      </c>
      <c r="D1376" s="23" t="s">
        <v>1803</v>
      </c>
    </row>
    <row r="1377" spans="3:4">
      <c r="C1377" s="22" t="s">
        <v>476</v>
      </c>
      <c r="D1377" s="23" t="s">
        <v>1804</v>
      </c>
    </row>
    <row r="1378" spans="3:4">
      <c r="C1378" s="22" t="s">
        <v>476</v>
      </c>
      <c r="D1378" s="23" t="s">
        <v>1805</v>
      </c>
    </row>
    <row r="1379" spans="3:4">
      <c r="C1379" s="22" t="s">
        <v>476</v>
      </c>
      <c r="D1379" s="23" t="s">
        <v>1806</v>
      </c>
    </row>
    <row r="1380" spans="3:4">
      <c r="C1380" s="22" t="s">
        <v>476</v>
      </c>
      <c r="D1380" s="23" t="s">
        <v>1807</v>
      </c>
    </row>
    <row r="1381" spans="3:4">
      <c r="C1381" s="22" t="s">
        <v>478</v>
      </c>
      <c r="D1381" s="23" t="s">
        <v>1808</v>
      </c>
    </row>
    <row r="1382" spans="3:4">
      <c r="C1382" s="22" t="s">
        <v>478</v>
      </c>
      <c r="D1382" s="23" t="s">
        <v>1809</v>
      </c>
    </row>
    <row r="1383" spans="3:4">
      <c r="C1383" s="22" t="s">
        <v>478</v>
      </c>
      <c r="D1383" s="23" t="s">
        <v>1810</v>
      </c>
    </row>
    <row r="1384" spans="3:4">
      <c r="C1384" s="22" t="s">
        <v>478</v>
      </c>
      <c r="D1384" s="23" t="s">
        <v>1811</v>
      </c>
    </row>
    <row r="1385" spans="3:4">
      <c r="C1385" s="22" t="s">
        <v>478</v>
      </c>
      <c r="D1385" s="23" t="s">
        <v>1812</v>
      </c>
    </row>
    <row r="1386" spans="3:4">
      <c r="C1386" s="22" t="s">
        <v>478</v>
      </c>
      <c r="D1386" s="23" t="s">
        <v>1813</v>
      </c>
    </row>
    <row r="1387" spans="3:4">
      <c r="C1387" s="22" t="s">
        <v>478</v>
      </c>
      <c r="D1387" s="23" t="s">
        <v>1814</v>
      </c>
    </row>
    <row r="1388" spans="3:4">
      <c r="C1388" s="22" t="s">
        <v>478</v>
      </c>
      <c r="D1388" s="23" t="s">
        <v>1815</v>
      </c>
    </row>
    <row r="1389" spans="3:4">
      <c r="C1389" s="22" t="s">
        <v>478</v>
      </c>
      <c r="D1389" s="23" t="s">
        <v>1816</v>
      </c>
    </row>
    <row r="1390" spans="3:4">
      <c r="C1390" s="22" t="s">
        <v>478</v>
      </c>
      <c r="D1390" s="23" t="s">
        <v>1817</v>
      </c>
    </row>
    <row r="1391" spans="3:4">
      <c r="C1391" s="22" t="s">
        <v>478</v>
      </c>
      <c r="D1391" s="23" t="s">
        <v>1818</v>
      </c>
    </row>
    <row r="1392" spans="3:4">
      <c r="C1392" s="22" t="s">
        <v>478</v>
      </c>
      <c r="D1392" s="23" t="s">
        <v>1819</v>
      </c>
    </row>
    <row r="1393" spans="3:4">
      <c r="C1393" s="22" t="s">
        <v>478</v>
      </c>
      <c r="D1393" s="23" t="s">
        <v>1820</v>
      </c>
    </row>
    <row r="1394" spans="3:4">
      <c r="C1394" s="22" t="s">
        <v>478</v>
      </c>
      <c r="D1394" s="23" t="s">
        <v>1821</v>
      </c>
    </row>
    <row r="1395" spans="3:4">
      <c r="C1395" s="22" t="s">
        <v>478</v>
      </c>
      <c r="D1395" s="23" t="s">
        <v>1822</v>
      </c>
    </row>
    <row r="1396" spans="3:4">
      <c r="C1396" s="22" t="s">
        <v>478</v>
      </c>
      <c r="D1396" s="23" t="s">
        <v>1823</v>
      </c>
    </row>
    <row r="1397" spans="3:4">
      <c r="C1397" s="22" t="s">
        <v>478</v>
      </c>
      <c r="D1397" s="23" t="s">
        <v>1824</v>
      </c>
    </row>
    <row r="1398" spans="3:4">
      <c r="C1398" s="22" t="s">
        <v>478</v>
      </c>
      <c r="D1398" s="23" t="s">
        <v>1825</v>
      </c>
    </row>
    <row r="1399" spans="3:4">
      <c r="C1399" s="22" t="s">
        <v>478</v>
      </c>
      <c r="D1399" s="23" t="s">
        <v>1826</v>
      </c>
    </row>
    <row r="1400" spans="3:4">
      <c r="C1400" s="22" t="s">
        <v>478</v>
      </c>
      <c r="D1400" s="23" t="s">
        <v>1827</v>
      </c>
    </row>
    <row r="1401" spans="3:4">
      <c r="C1401" s="22" t="s">
        <v>478</v>
      </c>
      <c r="D1401" s="23" t="s">
        <v>1828</v>
      </c>
    </row>
    <row r="1402" spans="3:4">
      <c r="C1402" s="22" t="s">
        <v>478</v>
      </c>
      <c r="D1402" s="23" t="s">
        <v>1829</v>
      </c>
    </row>
    <row r="1403" spans="3:4">
      <c r="C1403" s="22" t="s">
        <v>478</v>
      </c>
      <c r="D1403" s="23" t="s">
        <v>1830</v>
      </c>
    </row>
    <row r="1404" spans="3:4">
      <c r="C1404" s="22" t="s">
        <v>478</v>
      </c>
      <c r="D1404" s="23" t="s">
        <v>1831</v>
      </c>
    </row>
    <row r="1405" spans="3:4">
      <c r="C1405" s="22" t="s">
        <v>480</v>
      </c>
      <c r="D1405" s="23" t="s">
        <v>1832</v>
      </c>
    </row>
    <row r="1406" spans="3:4">
      <c r="C1406" s="22" t="s">
        <v>480</v>
      </c>
      <c r="D1406" s="23" t="s">
        <v>1833</v>
      </c>
    </row>
    <row r="1407" spans="3:4">
      <c r="C1407" s="22" t="s">
        <v>480</v>
      </c>
      <c r="D1407" s="23" t="s">
        <v>1834</v>
      </c>
    </row>
    <row r="1408" spans="3:4">
      <c r="C1408" s="22" t="s">
        <v>480</v>
      </c>
      <c r="D1408" s="23" t="s">
        <v>1835</v>
      </c>
    </row>
    <row r="1409" spans="3:4">
      <c r="C1409" s="22" t="s">
        <v>480</v>
      </c>
      <c r="D1409" s="23" t="s">
        <v>1836</v>
      </c>
    </row>
    <row r="1410" spans="3:4">
      <c r="C1410" s="22" t="s">
        <v>480</v>
      </c>
      <c r="D1410" s="23" t="s">
        <v>1837</v>
      </c>
    </row>
    <row r="1411" spans="3:4">
      <c r="C1411" s="22" t="s">
        <v>480</v>
      </c>
      <c r="D1411" s="23" t="s">
        <v>1838</v>
      </c>
    </row>
    <row r="1412" spans="3:4">
      <c r="C1412" s="22" t="s">
        <v>480</v>
      </c>
      <c r="D1412" s="23" t="s">
        <v>1839</v>
      </c>
    </row>
    <row r="1413" spans="3:4">
      <c r="C1413" s="22" t="s">
        <v>480</v>
      </c>
      <c r="D1413" s="23" t="s">
        <v>1840</v>
      </c>
    </row>
    <row r="1414" spans="3:4">
      <c r="C1414" s="22" t="s">
        <v>480</v>
      </c>
      <c r="D1414" s="23" t="s">
        <v>1841</v>
      </c>
    </row>
    <row r="1415" spans="3:4">
      <c r="C1415" s="22" t="s">
        <v>480</v>
      </c>
      <c r="D1415" s="23" t="s">
        <v>1842</v>
      </c>
    </row>
    <row r="1416" spans="3:4">
      <c r="C1416" s="22" t="s">
        <v>480</v>
      </c>
      <c r="D1416" s="23" t="s">
        <v>1843</v>
      </c>
    </row>
    <row r="1417" spans="3:4">
      <c r="C1417" s="22" t="s">
        <v>480</v>
      </c>
      <c r="D1417" s="23" t="s">
        <v>1844</v>
      </c>
    </row>
    <row r="1418" spans="3:4">
      <c r="C1418" s="22" t="s">
        <v>480</v>
      </c>
      <c r="D1418" s="23" t="s">
        <v>1845</v>
      </c>
    </row>
    <row r="1419" spans="3:4">
      <c r="C1419" s="22" t="s">
        <v>480</v>
      </c>
      <c r="D1419" s="23" t="s">
        <v>1846</v>
      </c>
    </row>
    <row r="1420" spans="3:4">
      <c r="C1420" s="22" t="s">
        <v>480</v>
      </c>
      <c r="D1420" s="23" t="s">
        <v>1847</v>
      </c>
    </row>
    <row r="1421" spans="3:4">
      <c r="C1421" s="22" t="s">
        <v>480</v>
      </c>
      <c r="D1421" s="23" t="s">
        <v>1848</v>
      </c>
    </row>
    <row r="1422" spans="3:4">
      <c r="C1422" s="22" t="s">
        <v>482</v>
      </c>
      <c r="D1422" s="23" t="s">
        <v>1849</v>
      </c>
    </row>
    <row r="1423" spans="3:4">
      <c r="C1423" s="22" t="s">
        <v>482</v>
      </c>
      <c r="D1423" s="23" t="s">
        <v>1850</v>
      </c>
    </row>
    <row r="1424" spans="3:4">
      <c r="C1424" s="22" t="s">
        <v>482</v>
      </c>
      <c r="D1424" s="23" t="s">
        <v>1851</v>
      </c>
    </row>
    <row r="1425" spans="3:4">
      <c r="C1425" s="22" t="s">
        <v>482</v>
      </c>
      <c r="D1425" s="23" t="s">
        <v>1852</v>
      </c>
    </row>
    <row r="1426" spans="3:4">
      <c r="C1426" s="22" t="s">
        <v>482</v>
      </c>
      <c r="D1426" s="23" t="s">
        <v>1853</v>
      </c>
    </row>
    <row r="1427" spans="3:4">
      <c r="C1427" s="22" t="s">
        <v>482</v>
      </c>
      <c r="D1427" s="23" t="s">
        <v>1854</v>
      </c>
    </row>
    <row r="1428" spans="3:4">
      <c r="C1428" s="22" t="s">
        <v>482</v>
      </c>
      <c r="D1428" s="23" t="s">
        <v>1855</v>
      </c>
    </row>
    <row r="1429" spans="3:4">
      <c r="C1429" s="22" t="s">
        <v>482</v>
      </c>
      <c r="D1429" s="23" t="s">
        <v>1856</v>
      </c>
    </row>
    <row r="1430" spans="3:4">
      <c r="C1430" s="22" t="s">
        <v>482</v>
      </c>
      <c r="D1430" s="23" t="s">
        <v>1857</v>
      </c>
    </row>
    <row r="1431" spans="3:4">
      <c r="C1431" s="22" t="s">
        <v>482</v>
      </c>
      <c r="D1431" s="23" t="s">
        <v>1858</v>
      </c>
    </row>
    <row r="1432" spans="3:4">
      <c r="C1432" s="22" t="s">
        <v>482</v>
      </c>
      <c r="D1432" s="23" t="s">
        <v>1859</v>
      </c>
    </row>
    <row r="1433" spans="3:4">
      <c r="C1433" s="22" t="s">
        <v>482</v>
      </c>
      <c r="D1433" s="23" t="s">
        <v>1860</v>
      </c>
    </row>
    <row r="1434" spans="3:4">
      <c r="C1434" s="22" t="s">
        <v>482</v>
      </c>
      <c r="D1434" s="23" t="s">
        <v>1861</v>
      </c>
    </row>
    <row r="1435" spans="3:4">
      <c r="C1435" s="22" t="s">
        <v>482</v>
      </c>
      <c r="D1435" s="23" t="s">
        <v>483</v>
      </c>
    </row>
    <row r="1436" spans="3:4">
      <c r="C1436" s="22" t="s">
        <v>482</v>
      </c>
      <c r="D1436" s="23" t="s">
        <v>1862</v>
      </c>
    </row>
    <row r="1437" spans="3:4">
      <c r="C1437" s="22" t="s">
        <v>482</v>
      </c>
      <c r="D1437" s="23" t="s">
        <v>1863</v>
      </c>
    </row>
    <row r="1438" spans="3:4">
      <c r="C1438" s="22" t="s">
        <v>482</v>
      </c>
      <c r="D1438" s="23" t="s">
        <v>1864</v>
      </c>
    </row>
    <row r="1439" spans="3:4">
      <c r="C1439" s="22" t="s">
        <v>482</v>
      </c>
      <c r="D1439" s="23" t="s">
        <v>1865</v>
      </c>
    </row>
    <row r="1440" spans="3:4">
      <c r="C1440" s="22" t="s">
        <v>482</v>
      </c>
      <c r="D1440" s="23" t="s">
        <v>1866</v>
      </c>
    </row>
    <row r="1441" spans="3:4">
      <c r="C1441" s="22" t="s">
        <v>482</v>
      </c>
      <c r="D1441" s="23" t="s">
        <v>1867</v>
      </c>
    </row>
    <row r="1442" spans="3:4">
      <c r="C1442" s="22" t="s">
        <v>484</v>
      </c>
      <c r="D1442" s="23" t="s">
        <v>1868</v>
      </c>
    </row>
    <row r="1443" spans="3:4">
      <c r="C1443" s="22" t="s">
        <v>484</v>
      </c>
      <c r="D1443" s="23" t="s">
        <v>1869</v>
      </c>
    </row>
    <row r="1444" spans="3:4">
      <c r="C1444" s="22" t="s">
        <v>484</v>
      </c>
      <c r="D1444" s="23" t="s">
        <v>1870</v>
      </c>
    </row>
    <row r="1445" spans="3:4">
      <c r="C1445" s="22" t="s">
        <v>484</v>
      </c>
      <c r="D1445" s="23" t="s">
        <v>1871</v>
      </c>
    </row>
    <row r="1446" spans="3:4">
      <c r="C1446" s="22" t="s">
        <v>484</v>
      </c>
      <c r="D1446" s="23" t="s">
        <v>1872</v>
      </c>
    </row>
    <row r="1447" spans="3:4">
      <c r="C1447" s="22" t="s">
        <v>484</v>
      </c>
      <c r="D1447" s="23" t="s">
        <v>1873</v>
      </c>
    </row>
    <row r="1448" spans="3:4">
      <c r="C1448" s="22" t="s">
        <v>484</v>
      </c>
      <c r="D1448" s="23" t="s">
        <v>1874</v>
      </c>
    </row>
    <row r="1449" spans="3:4">
      <c r="C1449" s="22" t="s">
        <v>484</v>
      </c>
      <c r="D1449" s="23" t="s">
        <v>1875</v>
      </c>
    </row>
    <row r="1450" spans="3:4">
      <c r="C1450" s="22" t="s">
        <v>484</v>
      </c>
      <c r="D1450" s="23" t="s">
        <v>1876</v>
      </c>
    </row>
    <row r="1451" spans="3:4">
      <c r="C1451" s="22" t="s">
        <v>484</v>
      </c>
      <c r="D1451" s="23" t="s">
        <v>1877</v>
      </c>
    </row>
    <row r="1452" spans="3:4">
      <c r="C1452" s="22" t="s">
        <v>484</v>
      </c>
      <c r="D1452" s="23" t="s">
        <v>1878</v>
      </c>
    </row>
    <row r="1453" spans="3:4">
      <c r="C1453" s="22" t="s">
        <v>484</v>
      </c>
      <c r="D1453" s="23" t="s">
        <v>1879</v>
      </c>
    </row>
    <row r="1454" spans="3:4">
      <c r="C1454" s="22" t="s">
        <v>484</v>
      </c>
      <c r="D1454" s="23" t="s">
        <v>1880</v>
      </c>
    </row>
    <row r="1455" spans="3:4">
      <c r="C1455" s="22" t="s">
        <v>484</v>
      </c>
      <c r="D1455" s="23" t="s">
        <v>1881</v>
      </c>
    </row>
    <row r="1456" spans="3:4">
      <c r="C1456" s="22" t="s">
        <v>484</v>
      </c>
      <c r="D1456" s="23" t="s">
        <v>1882</v>
      </c>
    </row>
    <row r="1457" spans="3:4">
      <c r="C1457" s="22" t="s">
        <v>484</v>
      </c>
      <c r="D1457" s="23" t="s">
        <v>1883</v>
      </c>
    </row>
    <row r="1458" spans="3:4">
      <c r="C1458" s="22" t="s">
        <v>484</v>
      </c>
      <c r="D1458" s="23" t="s">
        <v>1884</v>
      </c>
    </row>
    <row r="1459" spans="3:4">
      <c r="C1459" s="22" t="s">
        <v>484</v>
      </c>
      <c r="D1459" s="23" t="s">
        <v>1885</v>
      </c>
    </row>
    <row r="1460" spans="3:4">
      <c r="C1460" s="22" t="s">
        <v>484</v>
      </c>
      <c r="D1460" s="23" t="s">
        <v>1886</v>
      </c>
    </row>
    <row r="1461" spans="3:4">
      <c r="C1461" s="22" t="s">
        <v>484</v>
      </c>
      <c r="D1461" s="23" t="s">
        <v>1887</v>
      </c>
    </row>
    <row r="1462" spans="3:4">
      <c r="C1462" s="22" t="s">
        <v>484</v>
      </c>
      <c r="D1462" s="23" t="s">
        <v>1888</v>
      </c>
    </row>
    <row r="1463" spans="3:4">
      <c r="C1463" s="22" t="s">
        <v>484</v>
      </c>
      <c r="D1463" s="23" t="s">
        <v>1889</v>
      </c>
    </row>
    <row r="1464" spans="3:4">
      <c r="C1464" s="22" t="s">
        <v>484</v>
      </c>
      <c r="D1464" s="23" t="s">
        <v>1890</v>
      </c>
    </row>
    <row r="1465" spans="3:4">
      <c r="C1465" s="22" t="s">
        <v>484</v>
      </c>
      <c r="D1465" s="23" t="s">
        <v>1891</v>
      </c>
    </row>
    <row r="1466" spans="3:4">
      <c r="C1466" s="22" t="s">
        <v>484</v>
      </c>
      <c r="D1466" s="23" t="s">
        <v>1892</v>
      </c>
    </row>
    <row r="1467" spans="3:4">
      <c r="C1467" s="22" t="s">
        <v>484</v>
      </c>
      <c r="D1467" s="23" t="s">
        <v>1893</v>
      </c>
    </row>
    <row r="1468" spans="3:4">
      <c r="C1468" s="22" t="s">
        <v>484</v>
      </c>
      <c r="D1468" s="23" t="s">
        <v>1894</v>
      </c>
    </row>
    <row r="1469" spans="3:4">
      <c r="C1469" s="22" t="s">
        <v>484</v>
      </c>
      <c r="D1469" s="23" t="s">
        <v>1895</v>
      </c>
    </row>
    <row r="1470" spans="3:4">
      <c r="C1470" s="22" t="s">
        <v>484</v>
      </c>
      <c r="D1470" s="23" t="s">
        <v>1896</v>
      </c>
    </row>
    <row r="1471" spans="3:4">
      <c r="C1471" s="22" t="s">
        <v>484</v>
      </c>
      <c r="D1471" s="23" t="s">
        <v>1897</v>
      </c>
    </row>
    <row r="1472" spans="3:4">
      <c r="C1472" s="22" t="s">
        <v>484</v>
      </c>
      <c r="D1472" s="23" t="s">
        <v>1898</v>
      </c>
    </row>
    <row r="1473" spans="3:4">
      <c r="C1473" s="22" t="s">
        <v>484</v>
      </c>
      <c r="D1473" s="23" t="s">
        <v>1899</v>
      </c>
    </row>
    <row r="1474" spans="3:4">
      <c r="C1474" s="22" t="s">
        <v>484</v>
      </c>
      <c r="D1474" s="23" t="s">
        <v>1900</v>
      </c>
    </row>
    <row r="1475" spans="3:4">
      <c r="C1475" s="22" t="s">
        <v>484</v>
      </c>
      <c r="D1475" s="23" t="s">
        <v>1901</v>
      </c>
    </row>
    <row r="1476" spans="3:4">
      <c r="C1476" s="22" t="s">
        <v>486</v>
      </c>
      <c r="D1476" s="23" t="s">
        <v>1902</v>
      </c>
    </row>
    <row r="1477" spans="3:4">
      <c r="C1477" s="22" t="s">
        <v>486</v>
      </c>
      <c r="D1477" s="23" t="s">
        <v>1903</v>
      </c>
    </row>
    <row r="1478" spans="3:4">
      <c r="C1478" s="22" t="s">
        <v>486</v>
      </c>
      <c r="D1478" s="23" t="s">
        <v>1904</v>
      </c>
    </row>
    <row r="1479" spans="3:4">
      <c r="C1479" s="22" t="s">
        <v>486</v>
      </c>
      <c r="D1479" s="23" t="s">
        <v>1905</v>
      </c>
    </row>
    <row r="1480" spans="3:4">
      <c r="C1480" s="22" t="s">
        <v>486</v>
      </c>
      <c r="D1480" s="23" t="s">
        <v>1906</v>
      </c>
    </row>
    <row r="1481" spans="3:4">
      <c r="C1481" s="22" t="s">
        <v>486</v>
      </c>
      <c r="D1481" s="23" t="s">
        <v>1907</v>
      </c>
    </row>
    <row r="1482" spans="3:4">
      <c r="C1482" s="22" t="s">
        <v>486</v>
      </c>
      <c r="D1482" s="23" t="s">
        <v>1908</v>
      </c>
    </row>
    <row r="1483" spans="3:4">
      <c r="C1483" s="22" t="s">
        <v>486</v>
      </c>
      <c r="D1483" s="23" t="s">
        <v>1909</v>
      </c>
    </row>
    <row r="1484" spans="3:4">
      <c r="C1484" s="22" t="s">
        <v>486</v>
      </c>
      <c r="D1484" s="23" t="s">
        <v>1910</v>
      </c>
    </row>
    <row r="1485" spans="3:4">
      <c r="C1485" s="22" t="s">
        <v>486</v>
      </c>
      <c r="D1485" s="23" t="s">
        <v>1911</v>
      </c>
    </row>
    <row r="1486" spans="3:4">
      <c r="C1486" s="22" t="s">
        <v>486</v>
      </c>
      <c r="D1486" s="23" t="s">
        <v>1912</v>
      </c>
    </row>
    <row r="1487" spans="3:4">
      <c r="C1487" s="22" t="s">
        <v>486</v>
      </c>
      <c r="D1487" s="23" t="s">
        <v>1913</v>
      </c>
    </row>
    <row r="1488" spans="3:4">
      <c r="C1488" s="22" t="s">
        <v>486</v>
      </c>
      <c r="D1488" s="23" t="s">
        <v>1914</v>
      </c>
    </row>
    <row r="1489" spans="3:4">
      <c r="C1489" s="22" t="s">
        <v>486</v>
      </c>
      <c r="D1489" s="23" t="s">
        <v>1915</v>
      </c>
    </row>
    <row r="1490" spans="3:4">
      <c r="C1490" s="22" t="s">
        <v>486</v>
      </c>
      <c r="D1490" s="23" t="s">
        <v>1916</v>
      </c>
    </row>
    <row r="1491" spans="3:4">
      <c r="C1491" s="22" t="s">
        <v>486</v>
      </c>
      <c r="D1491" s="23" t="s">
        <v>1917</v>
      </c>
    </row>
    <row r="1492" spans="3:4">
      <c r="C1492" s="22" t="s">
        <v>486</v>
      </c>
      <c r="D1492" s="23" t="s">
        <v>1918</v>
      </c>
    </row>
    <row r="1493" spans="3:4">
      <c r="C1493" s="22" t="s">
        <v>486</v>
      </c>
      <c r="D1493" s="23" t="s">
        <v>1919</v>
      </c>
    </row>
    <row r="1494" spans="3:4">
      <c r="C1494" s="22" t="s">
        <v>486</v>
      </c>
      <c r="D1494" s="23" t="s">
        <v>1920</v>
      </c>
    </row>
    <row r="1495" spans="3:4">
      <c r="C1495" s="22" t="s">
        <v>486</v>
      </c>
      <c r="D1495" s="23" t="s">
        <v>1921</v>
      </c>
    </row>
    <row r="1496" spans="3:4">
      <c r="C1496" s="22" t="s">
        <v>486</v>
      </c>
      <c r="D1496" s="23" t="s">
        <v>1922</v>
      </c>
    </row>
    <row r="1497" spans="3:4">
      <c r="C1497" s="22" t="s">
        <v>486</v>
      </c>
      <c r="D1497" s="23" t="s">
        <v>1923</v>
      </c>
    </row>
    <row r="1498" spans="3:4">
      <c r="C1498" s="22" t="s">
        <v>486</v>
      </c>
      <c r="D1498" s="23" t="s">
        <v>1924</v>
      </c>
    </row>
    <row r="1499" spans="3:4">
      <c r="C1499" s="22" t="s">
        <v>486</v>
      </c>
      <c r="D1499" s="23" t="s">
        <v>1925</v>
      </c>
    </row>
    <row r="1500" spans="3:4">
      <c r="C1500" s="22" t="s">
        <v>486</v>
      </c>
      <c r="D1500" s="23" t="s">
        <v>1926</v>
      </c>
    </row>
    <row r="1501" spans="3:4">
      <c r="C1501" s="22" t="s">
        <v>486</v>
      </c>
      <c r="D1501" s="23" t="s">
        <v>1927</v>
      </c>
    </row>
    <row r="1502" spans="3:4">
      <c r="C1502" s="22" t="s">
        <v>486</v>
      </c>
      <c r="D1502" s="23" t="s">
        <v>1928</v>
      </c>
    </row>
    <row r="1503" spans="3:4">
      <c r="C1503" s="22" t="s">
        <v>486</v>
      </c>
      <c r="D1503" s="23" t="s">
        <v>1929</v>
      </c>
    </row>
    <row r="1504" spans="3:4">
      <c r="C1504" s="22" t="s">
        <v>1930</v>
      </c>
      <c r="D1504" s="23" t="s">
        <v>1931</v>
      </c>
    </row>
    <row r="1505" spans="3:4">
      <c r="C1505" s="22" t="s">
        <v>486</v>
      </c>
      <c r="D1505" s="23" t="s">
        <v>1932</v>
      </c>
    </row>
    <row r="1506" spans="3:4">
      <c r="C1506" s="22" t="s">
        <v>486</v>
      </c>
      <c r="D1506" s="23" t="s">
        <v>1933</v>
      </c>
    </row>
    <row r="1507" spans="3:4">
      <c r="C1507" s="22" t="s">
        <v>486</v>
      </c>
      <c r="D1507" s="23" t="s">
        <v>1934</v>
      </c>
    </row>
    <row r="1508" spans="3:4">
      <c r="C1508" s="22" t="s">
        <v>486</v>
      </c>
      <c r="D1508" s="23" t="s">
        <v>1935</v>
      </c>
    </row>
    <row r="1509" spans="3:4">
      <c r="C1509" s="22" t="s">
        <v>486</v>
      </c>
      <c r="D1509" s="23" t="s">
        <v>1936</v>
      </c>
    </row>
    <row r="1510" spans="3:4">
      <c r="C1510" s="22" t="s">
        <v>486</v>
      </c>
      <c r="D1510" s="23" t="s">
        <v>1937</v>
      </c>
    </row>
    <row r="1511" spans="3:4">
      <c r="C1511" s="22" t="s">
        <v>486</v>
      </c>
      <c r="D1511" s="23" t="s">
        <v>1938</v>
      </c>
    </row>
    <row r="1512" spans="3:4">
      <c r="C1512" s="22" t="s">
        <v>486</v>
      </c>
      <c r="D1512" s="23" t="s">
        <v>1939</v>
      </c>
    </row>
    <row r="1513" spans="3:4">
      <c r="C1513" s="22" t="s">
        <v>486</v>
      </c>
      <c r="D1513" s="23" t="s">
        <v>1940</v>
      </c>
    </row>
    <row r="1514" spans="3:4">
      <c r="C1514" s="22" t="s">
        <v>486</v>
      </c>
      <c r="D1514" s="23" t="s">
        <v>1941</v>
      </c>
    </row>
    <row r="1515" spans="3:4">
      <c r="C1515" s="22" t="s">
        <v>486</v>
      </c>
      <c r="D1515" s="23" t="s">
        <v>1942</v>
      </c>
    </row>
    <row r="1516" spans="3:4">
      <c r="C1516" s="22" t="s">
        <v>486</v>
      </c>
      <c r="D1516" s="23" t="s">
        <v>1943</v>
      </c>
    </row>
    <row r="1517" spans="3:4">
      <c r="C1517" s="22" t="s">
        <v>486</v>
      </c>
      <c r="D1517" s="23" t="s">
        <v>1944</v>
      </c>
    </row>
    <row r="1518" spans="3:4">
      <c r="C1518" s="22" t="s">
        <v>486</v>
      </c>
      <c r="D1518" s="23" t="s">
        <v>1945</v>
      </c>
    </row>
    <row r="1519" spans="3:4">
      <c r="C1519" s="22" t="s">
        <v>486</v>
      </c>
      <c r="D1519" s="23" t="s">
        <v>1946</v>
      </c>
    </row>
    <row r="1520" spans="3:4">
      <c r="C1520" s="22" t="s">
        <v>486</v>
      </c>
      <c r="D1520" s="23" t="s">
        <v>1947</v>
      </c>
    </row>
    <row r="1521" spans="3:4">
      <c r="C1521" s="22" t="s">
        <v>486</v>
      </c>
      <c r="D1521" s="23" t="s">
        <v>1948</v>
      </c>
    </row>
    <row r="1522" spans="3:4">
      <c r="C1522" s="22" t="s">
        <v>486</v>
      </c>
      <c r="D1522" s="23" t="s">
        <v>1949</v>
      </c>
    </row>
    <row r="1523" spans="3:4">
      <c r="C1523" s="22" t="s">
        <v>486</v>
      </c>
      <c r="D1523" s="23" t="s">
        <v>1691</v>
      </c>
    </row>
    <row r="1524" spans="3:4">
      <c r="C1524" s="22" t="s">
        <v>486</v>
      </c>
      <c r="D1524" s="23" t="s">
        <v>1950</v>
      </c>
    </row>
    <row r="1525" spans="3:4">
      <c r="C1525" s="22" t="s">
        <v>486</v>
      </c>
      <c r="D1525" s="23" t="s">
        <v>1951</v>
      </c>
    </row>
    <row r="1526" spans="3:4">
      <c r="C1526" s="22" t="s">
        <v>486</v>
      </c>
      <c r="D1526" s="23" t="s">
        <v>1952</v>
      </c>
    </row>
    <row r="1527" spans="3:4">
      <c r="C1527" s="22" t="s">
        <v>486</v>
      </c>
      <c r="D1527" s="23" t="s">
        <v>732</v>
      </c>
    </row>
    <row r="1528" spans="3:4">
      <c r="C1528" s="22" t="s">
        <v>486</v>
      </c>
      <c r="D1528" s="23" t="s">
        <v>1953</v>
      </c>
    </row>
    <row r="1529" spans="3:4">
      <c r="C1529" s="22" t="s">
        <v>486</v>
      </c>
      <c r="D1529" s="23" t="s">
        <v>1954</v>
      </c>
    </row>
    <row r="1530" spans="3:4">
      <c r="C1530" s="22" t="s">
        <v>486</v>
      </c>
      <c r="D1530" s="23" t="s">
        <v>1955</v>
      </c>
    </row>
    <row r="1531" spans="3:4">
      <c r="C1531" s="22" t="s">
        <v>486</v>
      </c>
      <c r="D1531" s="23" t="s">
        <v>1956</v>
      </c>
    </row>
    <row r="1532" spans="3:4">
      <c r="C1532" s="22" t="s">
        <v>486</v>
      </c>
      <c r="D1532" s="23" t="s">
        <v>1957</v>
      </c>
    </row>
    <row r="1533" spans="3:4">
      <c r="C1533" s="22" t="s">
        <v>486</v>
      </c>
      <c r="D1533" s="23" t="s">
        <v>1958</v>
      </c>
    </row>
    <row r="1534" spans="3:4">
      <c r="C1534" s="22" t="s">
        <v>486</v>
      </c>
      <c r="D1534" s="23" t="s">
        <v>1959</v>
      </c>
    </row>
    <row r="1535" spans="3:4">
      <c r="C1535" s="22" t="s">
        <v>486</v>
      </c>
      <c r="D1535" s="23" t="s">
        <v>1960</v>
      </c>
    </row>
    <row r="1536" spans="3:4">
      <c r="C1536" s="22" t="s">
        <v>488</v>
      </c>
      <c r="D1536" s="23" t="s">
        <v>1961</v>
      </c>
    </row>
    <row r="1537" spans="3:4">
      <c r="C1537" s="22" t="s">
        <v>488</v>
      </c>
      <c r="D1537" s="23" t="s">
        <v>1962</v>
      </c>
    </row>
    <row r="1538" spans="3:4">
      <c r="C1538" s="22" t="s">
        <v>488</v>
      </c>
      <c r="D1538" s="23" t="s">
        <v>1963</v>
      </c>
    </row>
    <row r="1539" spans="3:4">
      <c r="C1539" s="22" t="s">
        <v>488</v>
      </c>
      <c r="D1539" s="23" t="s">
        <v>1964</v>
      </c>
    </row>
    <row r="1540" spans="3:4">
      <c r="C1540" s="22" t="s">
        <v>488</v>
      </c>
      <c r="D1540" s="23" t="s">
        <v>1965</v>
      </c>
    </row>
    <row r="1541" spans="3:4">
      <c r="C1541" s="22" t="s">
        <v>488</v>
      </c>
      <c r="D1541" s="23" t="s">
        <v>1966</v>
      </c>
    </row>
    <row r="1542" spans="3:4">
      <c r="C1542" s="22" t="s">
        <v>488</v>
      </c>
      <c r="D1542" s="23" t="s">
        <v>1967</v>
      </c>
    </row>
    <row r="1543" spans="3:4">
      <c r="C1543" s="22" t="s">
        <v>488</v>
      </c>
      <c r="D1543" s="23" t="s">
        <v>1968</v>
      </c>
    </row>
    <row r="1544" spans="3:4">
      <c r="C1544" s="22" t="s">
        <v>488</v>
      </c>
      <c r="D1544" s="23" t="s">
        <v>1969</v>
      </c>
    </row>
    <row r="1545" spans="3:4">
      <c r="C1545" s="22" t="s">
        <v>488</v>
      </c>
      <c r="D1545" s="23" t="s">
        <v>1970</v>
      </c>
    </row>
    <row r="1546" spans="3:4">
      <c r="C1546" s="22" t="s">
        <v>488</v>
      </c>
      <c r="D1546" s="23" t="s">
        <v>1971</v>
      </c>
    </row>
    <row r="1547" spans="3:4">
      <c r="C1547" s="22" t="s">
        <v>488</v>
      </c>
      <c r="D1547" s="23" t="s">
        <v>1972</v>
      </c>
    </row>
    <row r="1548" spans="3:4">
      <c r="C1548" s="22" t="s">
        <v>488</v>
      </c>
      <c r="D1548" s="23" t="s">
        <v>1973</v>
      </c>
    </row>
    <row r="1549" spans="3:4">
      <c r="C1549" s="22" t="s">
        <v>488</v>
      </c>
      <c r="D1549" s="23" t="s">
        <v>1974</v>
      </c>
    </row>
    <row r="1550" spans="3:4">
      <c r="C1550" s="22" t="s">
        <v>488</v>
      </c>
      <c r="D1550" s="23" t="s">
        <v>1975</v>
      </c>
    </row>
    <row r="1551" spans="3:4">
      <c r="C1551" s="22" t="s">
        <v>488</v>
      </c>
      <c r="D1551" s="23" t="s">
        <v>1976</v>
      </c>
    </row>
    <row r="1552" spans="3:4">
      <c r="C1552" s="22" t="s">
        <v>488</v>
      </c>
      <c r="D1552" s="23" t="s">
        <v>1977</v>
      </c>
    </row>
    <row r="1553" spans="3:4">
      <c r="C1553" s="22" t="s">
        <v>488</v>
      </c>
      <c r="D1553" s="23" t="s">
        <v>1978</v>
      </c>
    </row>
    <row r="1554" spans="3:4">
      <c r="C1554" s="22" t="s">
        <v>488</v>
      </c>
      <c r="D1554" s="23" t="s">
        <v>1979</v>
      </c>
    </row>
    <row r="1555" spans="3:4">
      <c r="C1555" s="22" t="s">
        <v>488</v>
      </c>
      <c r="D1555" s="23" t="s">
        <v>1980</v>
      </c>
    </row>
    <row r="1556" spans="3:4">
      <c r="C1556" s="22" t="s">
        <v>490</v>
      </c>
      <c r="D1556" s="23" t="s">
        <v>1981</v>
      </c>
    </row>
    <row r="1557" spans="3:4">
      <c r="C1557" s="22" t="s">
        <v>490</v>
      </c>
      <c r="D1557" s="23" t="s">
        <v>1982</v>
      </c>
    </row>
    <row r="1558" spans="3:4">
      <c r="C1558" s="22" t="s">
        <v>490</v>
      </c>
      <c r="D1558" s="23" t="s">
        <v>1983</v>
      </c>
    </row>
    <row r="1559" spans="3:4">
      <c r="C1559" s="22" t="s">
        <v>490</v>
      </c>
      <c r="D1559" s="23" t="s">
        <v>1984</v>
      </c>
    </row>
    <row r="1560" spans="3:4">
      <c r="C1560" s="22" t="s">
        <v>490</v>
      </c>
      <c r="D1560" s="23" t="s">
        <v>1985</v>
      </c>
    </row>
    <row r="1561" spans="3:4">
      <c r="C1561" s="22" t="s">
        <v>490</v>
      </c>
      <c r="D1561" s="23" t="s">
        <v>1986</v>
      </c>
    </row>
    <row r="1562" spans="3:4">
      <c r="C1562" s="22" t="s">
        <v>490</v>
      </c>
      <c r="D1562" s="23" t="s">
        <v>1987</v>
      </c>
    </row>
    <row r="1563" spans="3:4">
      <c r="C1563" s="22" t="s">
        <v>490</v>
      </c>
      <c r="D1563" s="23" t="s">
        <v>1988</v>
      </c>
    </row>
    <row r="1564" spans="3:4">
      <c r="C1564" s="22" t="s">
        <v>490</v>
      </c>
      <c r="D1564" s="23" t="s">
        <v>1989</v>
      </c>
    </row>
    <row r="1565" spans="3:4">
      <c r="C1565" s="22" t="s">
        <v>490</v>
      </c>
      <c r="D1565" s="23" t="s">
        <v>1990</v>
      </c>
    </row>
    <row r="1566" spans="3:4">
      <c r="C1566" s="22" t="s">
        <v>490</v>
      </c>
      <c r="D1566" s="23" t="s">
        <v>1991</v>
      </c>
    </row>
    <row r="1567" spans="3:4">
      <c r="C1567" s="22" t="s">
        <v>490</v>
      </c>
      <c r="D1567" s="23" t="s">
        <v>1992</v>
      </c>
    </row>
    <row r="1568" spans="3:4">
      <c r="C1568" s="22" t="s">
        <v>490</v>
      </c>
      <c r="D1568" s="23" t="s">
        <v>1993</v>
      </c>
    </row>
    <row r="1569" spans="3:4">
      <c r="C1569" s="22" t="s">
        <v>490</v>
      </c>
      <c r="D1569" s="23" t="s">
        <v>1994</v>
      </c>
    </row>
    <row r="1570" spans="3:4">
      <c r="C1570" s="22" t="s">
        <v>490</v>
      </c>
      <c r="D1570" s="23" t="s">
        <v>1995</v>
      </c>
    </row>
    <row r="1571" spans="3:4">
      <c r="C1571" s="22" t="s">
        <v>490</v>
      </c>
      <c r="D1571" s="23" t="s">
        <v>1996</v>
      </c>
    </row>
    <row r="1572" spans="3:4">
      <c r="C1572" s="22" t="s">
        <v>490</v>
      </c>
      <c r="D1572" s="23" t="s">
        <v>1997</v>
      </c>
    </row>
    <row r="1573" spans="3:4">
      <c r="C1573" s="22" t="s">
        <v>490</v>
      </c>
      <c r="D1573" s="23" t="s">
        <v>1998</v>
      </c>
    </row>
    <row r="1574" spans="3:4">
      <c r="C1574" s="22" t="s">
        <v>490</v>
      </c>
      <c r="D1574" s="23" t="s">
        <v>1999</v>
      </c>
    </row>
    <row r="1575" spans="3:4">
      <c r="C1575" s="22" t="s">
        <v>490</v>
      </c>
      <c r="D1575" s="23" t="s">
        <v>2000</v>
      </c>
    </row>
    <row r="1576" spans="3:4">
      <c r="C1576" s="22" t="s">
        <v>490</v>
      </c>
      <c r="D1576" s="23" t="s">
        <v>2001</v>
      </c>
    </row>
    <row r="1577" spans="3:4">
      <c r="C1577" s="22" t="s">
        <v>492</v>
      </c>
      <c r="D1577" s="23" t="s">
        <v>2002</v>
      </c>
    </row>
    <row r="1578" spans="3:4">
      <c r="C1578" s="22" t="s">
        <v>492</v>
      </c>
      <c r="D1578" s="23" t="s">
        <v>2003</v>
      </c>
    </row>
    <row r="1579" spans="3:4">
      <c r="C1579" s="22" t="s">
        <v>492</v>
      </c>
      <c r="D1579" s="23" t="s">
        <v>2004</v>
      </c>
    </row>
    <row r="1580" spans="3:4">
      <c r="C1580" s="22" t="s">
        <v>492</v>
      </c>
      <c r="D1580" s="23" t="s">
        <v>2005</v>
      </c>
    </row>
    <row r="1581" spans="3:4">
      <c r="C1581" s="22" t="s">
        <v>492</v>
      </c>
      <c r="D1581" s="23" t="s">
        <v>2006</v>
      </c>
    </row>
    <row r="1582" spans="3:4">
      <c r="C1582" s="22" t="s">
        <v>492</v>
      </c>
      <c r="D1582" s="23" t="s">
        <v>2007</v>
      </c>
    </row>
    <row r="1583" spans="3:4">
      <c r="C1583" s="22" t="s">
        <v>492</v>
      </c>
      <c r="D1583" s="23" t="s">
        <v>2008</v>
      </c>
    </row>
    <row r="1584" spans="3:4">
      <c r="C1584" s="22" t="s">
        <v>492</v>
      </c>
      <c r="D1584" s="23" t="s">
        <v>2009</v>
      </c>
    </row>
    <row r="1585" spans="3:4">
      <c r="C1585" s="22" t="s">
        <v>492</v>
      </c>
      <c r="D1585" s="23" t="s">
        <v>2010</v>
      </c>
    </row>
    <row r="1586" spans="3:4">
      <c r="C1586" s="22" t="s">
        <v>492</v>
      </c>
      <c r="D1586" s="23" t="s">
        <v>2011</v>
      </c>
    </row>
    <row r="1587" spans="3:4">
      <c r="C1587" s="22" t="s">
        <v>492</v>
      </c>
      <c r="D1587" s="23" t="s">
        <v>2012</v>
      </c>
    </row>
    <row r="1588" spans="3:4">
      <c r="C1588" s="22" t="s">
        <v>492</v>
      </c>
      <c r="D1588" s="23" t="s">
        <v>2013</v>
      </c>
    </row>
    <row r="1589" spans="3:4">
      <c r="C1589" s="22" t="s">
        <v>492</v>
      </c>
      <c r="D1589" s="23" t="s">
        <v>2014</v>
      </c>
    </row>
    <row r="1590" spans="3:4">
      <c r="C1590" s="22" t="s">
        <v>492</v>
      </c>
      <c r="D1590" s="23" t="s">
        <v>2015</v>
      </c>
    </row>
    <row r="1591" spans="3:4">
      <c r="C1591" s="22" t="s">
        <v>492</v>
      </c>
      <c r="D1591" s="23" t="s">
        <v>745</v>
      </c>
    </row>
    <row r="1592" spans="3:4">
      <c r="C1592" s="22" t="s">
        <v>492</v>
      </c>
      <c r="D1592" s="23" t="s">
        <v>2016</v>
      </c>
    </row>
    <row r="1593" spans="3:4">
      <c r="C1593" s="22" t="s">
        <v>492</v>
      </c>
      <c r="D1593" s="23" t="s">
        <v>2017</v>
      </c>
    </row>
    <row r="1594" spans="3:4">
      <c r="C1594" s="22" t="s">
        <v>492</v>
      </c>
      <c r="D1594" s="23" t="s">
        <v>2018</v>
      </c>
    </row>
    <row r="1595" spans="3:4">
      <c r="C1595" s="22" t="s">
        <v>492</v>
      </c>
      <c r="D1595" s="23" t="s">
        <v>2019</v>
      </c>
    </row>
    <row r="1596" spans="3:4">
      <c r="C1596" s="22" t="s">
        <v>492</v>
      </c>
      <c r="D1596" s="23" t="s">
        <v>2020</v>
      </c>
    </row>
    <row r="1597" spans="3:4">
      <c r="C1597" s="22" t="s">
        <v>492</v>
      </c>
      <c r="D1597" s="23" t="s">
        <v>2021</v>
      </c>
    </row>
    <row r="1598" spans="3:4">
      <c r="C1598" s="22" t="s">
        <v>492</v>
      </c>
      <c r="D1598" s="23" t="s">
        <v>2022</v>
      </c>
    </row>
    <row r="1599" spans="3:4">
      <c r="C1599" s="22" t="s">
        <v>492</v>
      </c>
      <c r="D1599" s="23" t="s">
        <v>802</v>
      </c>
    </row>
    <row r="1600" spans="3:4">
      <c r="C1600" s="22" t="s">
        <v>492</v>
      </c>
      <c r="D1600" s="23" t="s">
        <v>2023</v>
      </c>
    </row>
    <row r="1601" spans="3:4">
      <c r="C1601" s="22" t="s">
        <v>492</v>
      </c>
      <c r="D1601" s="23" t="s">
        <v>1323</v>
      </c>
    </row>
    <row r="1602" spans="3:4">
      <c r="C1602" s="22" t="s">
        <v>492</v>
      </c>
      <c r="D1602" s="23" t="s">
        <v>2024</v>
      </c>
    </row>
    <row r="1603" spans="3:4">
      <c r="C1603" s="22" t="s">
        <v>492</v>
      </c>
      <c r="D1603" s="23" t="s">
        <v>2025</v>
      </c>
    </row>
    <row r="1604" spans="3:4">
      <c r="C1604" s="22" t="s">
        <v>492</v>
      </c>
      <c r="D1604" s="23" t="s">
        <v>2026</v>
      </c>
    </row>
    <row r="1605" spans="3:4">
      <c r="C1605" s="22" t="s">
        <v>492</v>
      </c>
      <c r="D1605" s="23" t="s">
        <v>2027</v>
      </c>
    </row>
    <row r="1606" spans="3:4">
      <c r="C1606" s="22" t="s">
        <v>492</v>
      </c>
      <c r="D1606" s="23" t="s">
        <v>2028</v>
      </c>
    </row>
    <row r="1607" spans="3:4">
      <c r="C1607" s="22" t="s">
        <v>492</v>
      </c>
      <c r="D1607" s="23" t="s">
        <v>2029</v>
      </c>
    </row>
    <row r="1608" spans="3:4">
      <c r="C1608" s="22" t="s">
        <v>492</v>
      </c>
      <c r="D1608" s="23" t="s">
        <v>2030</v>
      </c>
    </row>
    <row r="1609" spans="3:4">
      <c r="C1609" s="22" t="s">
        <v>492</v>
      </c>
      <c r="D1609" s="23" t="s">
        <v>2031</v>
      </c>
    </row>
    <row r="1610" spans="3:4">
      <c r="C1610" s="22" t="s">
        <v>492</v>
      </c>
      <c r="D1610" s="23" t="s">
        <v>2032</v>
      </c>
    </row>
    <row r="1611" spans="3:4">
      <c r="C1611" s="22" t="s">
        <v>492</v>
      </c>
      <c r="D1611" s="23" t="s">
        <v>2033</v>
      </c>
    </row>
    <row r="1612" spans="3:4">
      <c r="C1612" s="22" t="s">
        <v>492</v>
      </c>
      <c r="D1612" s="23" t="s">
        <v>2034</v>
      </c>
    </row>
    <row r="1613" spans="3:4">
      <c r="C1613" s="22" t="s">
        <v>492</v>
      </c>
      <c r="D1613" s="23" t="s">
        <v>2035</v>
      </c>
    </row>
    <row r="1614" spans="3:4">
      <c r="C1614" s="22" t="s">
        <v>492</v>
      </c>
      <c r="D1614" s="23" t="s">
        <v>2036</v>
      </c>
    </row>
    <row r="1615" spans="3:4">
      <c r="C1615" s="22" t="s">
        <v>492</v>
      </c>
      <c r="D1615" s="23" t="s">
        <v>2037</v>
      </c>
    </row>
    <row r="1616" spans="3:4">
      <c r="C1616" s="22" t="s">
        <v>492</v>
      </c>
      <c r="D1616" s="23" t="s">
        <v>2038</v>
      </c>
    </row>
    <row r="1617" spans="3:4">
      <c r="C1617" s="22" t="s">
        <v>492</v>
      </c>
      <c r="D1617" s="23" t="s">
        <v>2039</v>
      </c>
    </row>
    <row r="1618" spans="3:4">
      <c r="C1618" s="22" t="s">
        <v>492</v>
      </c>
      <c r="D1618" s="23" t="s">
        <v>2040</v>
      </c>
    </row>
    <row r="1619" spans="3:4">
      <c r="C1619" s="22" t="s">
        <v>492</v>
      </c>
      <c r="D1619" s="23" t="s">
        <v>2041</v>
      </c>
    </row>
    <row r="1620" spans="3:4">
      <c r="C1620" s="22" t="s">
        <v>492</v>
      </c>
      <c r="D1620" s="23" t="s">
        <v>2042</v>
      </c>
    </row>
    <row r="1621" spans="3:4">
      <c r="C1621" s="22" t="s">
        <v>492</v>
      </c>
      <c r="D1621" s="23" t="s">
        <v>2043</v>
      </c>
    </row>
    <row r="1622" spans="3:4">
      <c r="C1622" s="22" t="s">
        <v>494</v>
      </c>
      <c r="D1622" s="23" t="s">
        <v>2044</v>
      </c>
    </row>
    <row r="1623" spans="3:4">
      <c r="C1623" s="22" t="s">
        <v>494</v>
      </c>
      <c r="D1623" s="23" t="s">
        <v>2045</v>
      </c>
    </row>
    <row r="1624" spans="3:4">
      <c r="C1624" s="22" t="s">
        <v>494</v>
      </c>
      <c r="D1624" s="23" t="s">
        <v>2046</v>
      </c>
    </row>
    <row r="1625" spans="3:4">
      <c r="C1625" s="22" t="s">
        <v>494</v>
      </c>
      <c r="D1625" s="23" t="s">
        <v>2047</v>
      </c>
    </row>
    <row r="1626" spans="3:4">
      <c r="C1626" s="22" t="s">
        <v>494</v>
      </c>
      <c r="D1626" s="23" t="s">
        <v>2048</v>
      </c>
    </row>
    <row r="1627" spans="3:4">
      <c r="C1627" s="22" t="s">
        <v>494</v>
      </c>
      <c r="D1627" s="23" t="s">
        <v>2049</v>
      </c>
    </row>
    <row r="1628" spans="3:4">
      <c r="C1628" s="22" t="s">
        <v>494</v>
      </c>
      <c r="D1628" s="23" t="s">
        <v>2050</v>
      </c>
    </row>
    <row r="1629" spans="3:4">
      <c r="C1629" s="22" t="s">
        <v>494</v>
      </c>
      <c r="D1629" s="23" t="s">
        <v>2051</v>
      </c>
    </row>
    <row r="1630" spans="3:4">
      <c r="C1630" s="22" t="s">
        <v>494</v>
      </c>
      <c r="D1630" s="23" t="s">
        <v>2052</v>
      </c>
    </row>
    <row r="1631" spans="3:4">
      <c r="C1631" s="22" t="s">
        <v>494</v>
      </c>
      <c r="D1631" s="23" t="s">
        <v>2053</v>
      </c>
    </row>
    <row r="1632" spans="3:4">
      <c r="C1632" s="22" t="s">
        <v>494</v>
      </c>
      <c r="D1632" s="23" t="s">
        <v>2054</v>
      </c>
    </row>
    <row r="1633" spans="3:4">
      <c r="C1633" s="22" t="s">
        <v>494</v>
      </c>
      <c r="D1633" s="23" t="s">
        <v>2055</v>
      </c>
    </row>
    <row r="1634" spans="3:4">
      <c r="C1634" s="22" t="s">
        <v>494</v>
      </c>
      <c r="D1634" s="23" t="s">
        <v>2056</v>
      </c>
    </row>
    <row r="1635" spans="3:4">
      <c r="C1635" s="22" t="s">
        <v>494</v>
      </c>
      <c r="D1635" s="23" t="s">
        <v>2057</v>
      </c>
    </row>
    <row r="1636" spans="3:4">
      <c r="C1636" s="22" t="s">
        <v>494</v>
      </c>
      <c r="D1636" s="23" t="s">
        <v>2058</v>
      </c>
    </row>
    <row r="1637" spans="3:4">
      <c r="C1637" s="22" t="s">
        <v>494</v>
      </c>
      <c r="D1637" s="23" t="s">
        <v>2059</v>
      </c>
    </row>
    <row r="1638" spans="3:4">
      <c r="C1638" s="22" t="s">
        <v>494</v>
      </c>
      <c r="D1638" s="23" t="s">
        <v>2060</v>
      </c>
    </row>
    <row r="1639" spans="3:4">
      <c r="C1639" s="22" t="s">
        <v>494</v>
      </c>
      <c r="D1639" s="23" t="s">
        <v>2061</v>
      </c>
    </row>
    <row r="1640" spans="3:4">
      <c r="C1640" s="22" t="s">
        <v>496</v>
      </c>
      <c r="D1640" s="23" t="s">
        <v>2062</v>
      </c>
    </row>
    <row r="1641" spans="3:4">
      <c r="C1641" s="22" t="s">
        <v>496</v>
      </c>
      <c r="D1641" s="23" t="s">
        <v>2063</v>
      </c>
    </row>
    <row r="1642" spans="3:4">
      <c r="C1642" s="22" t="s">
        <v>496</v>
      </c>
      <c r="D1642" s="23" t="s">
        <v>2064</v>
      </c>
    </row>
    <row r="1643" spans="3:4">
      <c r="C1643" s="22" t="s">
        <v>496</v>
      </c>
      <c r="D1643" s="23" t="s">
        <v>2065</v>
      </c>
    </row>
    <row r="1644" spans="3:4">
      <c r="C1644" s="22" t="s">
        <v>496</v>
      </c>
      <c r="D1644" s="23" t="s">
        <v>2066</v>
      </c>
    </row>
    <row r="1645" spans="3:4">
      <c r="C1645" s="22" t="s">
        <v>496</v>
      </c>
      <c r="D1645" s="23" t="s">
        <v>2067</v>
      </c>
    </row>
    <row r="1646" spans="3:4">
      <c r="C1646" s="22" t="s">
        <v>496</v>
      </c>
      <c r="D1646" s="23" t="s">
        <v>2068</v>
      </c>
    </row>
    <row r="1647" spans="3:4">
      <c r="C1647" s="22" t="s">
        <v>496</v>
      </c>
      <c r="D1647" s="23" t="s">
        <v>2069</v>
      </c>
    </row>
    <row r="1648" spans="3:4">
      <c r="C1648" s="22" t="s">
        <v>496</v>
      </c>
      <c r="D1648" s="23" t="s">
        <v>2070</v>
      </c>
    </row>
    <row r="1649" spans="3:4">
      <c r="C1649" s="22" t="s">
        <v>496</v>
      </c>
      <c r="D1649" s="23" t="s">
        <v>2071</v>
      </c>
    </row>
    <row r="1650" spans="3:4">
      <c r="C1650" s="22" t="s">
        <v>496</v>
      </c>
      <c r="D1650" s="23" t="s">
        <v>2072</v>
      </c>
    </row>
    <row r="1651" spans="3:4">
      <c r="C1651" s="22" t="s">
        <v>496</v>
      </c>
      <c r="D1651" s="23" t="s">
        <v>2073</v>
      </c>
    </row>
    <row r="1652" spans="3:4">
      <c r="C1652" s="22" t="s">
        <v>496</v>
      </c>
      <c r="D1652" s="23" t="s">
        <v>2074</v>
      </c>
    </row>
    <row r="1653" spans="3:4">
      <c r="C1653" s="22" t="s">
        <v>496</v>
      </c>
      <c r="D1653" s="23" t="s">
        <v>2075</v>
      </c>
    </row>
    <row r="1654" spans="3:4">
      <c r="C1654" s="22" t="s">
        <v>496</v>
      </c>
      <c r="D1654" s="23" t="s">
        <v>2076</v>
      </c>
    </row>
    <row r="1655" spans="3:4">
      <c r="C1655" s="22" t="s">
        <v>496</v>
      </c>
      <c r="D1655" s="23" t="s">
        <v>2077</v>
      </c>
    </row>
    <row r="1656" spans="3:4">
      <c r="C1656" s="22" t="s">
        <v>496</v>
      </c>
      <c r="D1656" s="23" t="s">
        <v>2078</v>
      </c>
    </row>
    <row r="1657" spans="3:4">
      <c r="C1657" s="22" t="s">
        <v>496</v>
      </c>
      <c r="D1657" s="23" t="s">
        <v>2079</v>
      </c>
    </row>
    <row r="1658" spans="3:4">
      <c r="C1658" s="22" t="s">
        <v>496</v>
      </c>
      <c r="D1658" s="23" t="s">
        <v>2080</v>
      </c>
    </row>
    <row r="1659" spans="3:4">
      <c r="C1659" s="22" t="s">
        <v>496</v>
      </c>
      <c r="D1659" s="23" t="s">
        <v>2081</v>
      </c>
    </row>
    <row r="1660" spans="3:4">
      <c r="C1660" s="22" t="s">
        <v>496</v>
      </c>
      <c r="D1660" s="23" t="s">
        <v>2082</v>
      </c>
    </row>
    <row r="1661" spans="3:4">
      <c r="C1661" s="22" t="s">
        <v>496</v>
      </c>
      <c r="D1661" s="23" t="s">
        <v>2083</v>
      </c>
    </row>
    <row r="1662" spans="3:4">
      <c r="C1662" s="22" t="s">
        <v>496</v>
      </c>
      <c r="D1662" s="23" t="s">
        <v>770</v>
      </c>
    </row>
    <row r="1663" spans="3:4">
      <c r="C1663" s="22" t="s">
        <v>496</v>
      </c>
      <c r="D1663" s="23" t="s">
        <v>2084</v>
      </c>
    </row>
    <row r="1664" spans="3:4">
      <c r="C1664" s="22" t="s">
        <v>496</v>
      </c>
      <c r="D1664" s="23" t="s">
        <v>2085</v>
      </c>
    </row>
    <row r="1665" spans="3:4">
      <c r="C1665" s="22" t="s">
        <v>496</v>
      </c>
      <c r="D1665" s="23" t="s">
        <v>2086</v>
      </c>
    </row>
    <row r="1666" spans="3:4">
      <c r="C1666" s="22" t="s">
        <v>498</v>
      </c>
      <c r="D1666" s="23" t="s">
        <v>2087</v>
      </c>
    </row>
    <row r="1667" spans="3:4">
      <c r="C1667" s="22" t="s">
        <v>498</v>
      </c>
      <c r="D1667" s="23" t="s">
        <v>2088</v>
      </c>
    </row>
    <row r="1668" spans="3:4">
      <c r="C1668" s="22" t="s">
        <v>498</v>
      </c>
      <c r="D1668" s="23" t="s">
        <v>2089</v>
      </c>
    </row>
    <row r="1669" spans="3:4">
      <c r="C1669" s="22" t="s">
        <v>498</v>
      </c>
      <c r="D1669" s="23" t="s">
        <v>2090</v>
      </c>
    </row>
    <row r="1670" spans="3:4">
      <c r="C1670" s="22" t="s">
        <v>498</v>
      </c>
      <c r="D1670" s="23" t="s">
        <v>2091</v>
      </c>
    </row>
    <row r="1671" spans="3:4">
      <c r="C1671" s="22" t="s">
        <v>498</v>
      </c>
      <c r="D1671" s="23" t="s">
        <v>2092</v>
      </c>
    </row>
    <row r="1672" spans="3:4">
      <c r="C1672" s="22" t="s">
        <v>498</v>
      </c>
      <c r="D1672" s="23" t="s">
        <v>2093</v>
      </c>
    </row>
    <row r="1673" spans="3:4">
      <c r="C1673" s="22" t="s">
        <v>498</v>
      </c>
      <c r="D1673" s="23" t="s">
        <v>2094</v>
      </c>
    </row>
    <row r="1674" spans="3:4">
      <c r="C1674" s="22" t="s">
        <v>498</v>
      </c>
      <c r="D1674" s="23" t="s">
        <v>2095</v>
      </c>
    </row>
    <row r="1675" spans="3:4">
      <c r="C1675" s="22" t="s">
        <v>498</v>
      </c>
      <c r="D1675" s="23" t="s">
        <v>2096</v>
      </c>
    </row>
    <row r="1676" spans="3:4">
      <c r="C1676" s="22" t="s">
        <v>498</v>
      </c>
      <c r="D1676" s="23" t="s">
        <v>2097</v>
      </c>
    </row>
    <row r="1677" spans="3:4">
      <c r="C1677" s="22" t="s">
        <v>498</v>
      </c>
      <c r="D1677" s="23" t="s">
        <v>2098</v>
      </c>
    </row>
    <row r="1678" spans="3:4">
      <c r="C1678" s="22" t="s">
        <v>498</v>
      </c>
      <c r="D1678" s="23" t="s">
        <v>2099</v>
      </c>
    </row>
    <row r="1679" spans="3:4">
      <c r="C1679" s="22" t="s">
        <v>498</v>
      </c>
      <c r="D1679" s="23" t="s">
        <v>2100</v>
      </c>
    </row>
    <row r="1680" spans="3:4">
      <c r="C1680" s="22" t="s">
        <v>498</v>
      </c>
      <c r="D1680" s="23" t="s">
        <v>2101</v>
      </c>
    </row>
    <row r="1681" spans="3:4">
      <c r="C1681" s="22" t="s">
        <v>498</v>
      </c>
      <c r="D1681" s="23" t="s">
        <v>2102</v>
      </c>
    </row>
    <row r="1682" spans="3:4">
      <c r="C1682" s="22" t="s">
        <v>498</v>
      </c>
      <c r="D1682" s="23" t="s">
        <v>2103</v>
      </c>
    </row>
    <row r="1683" spans="3:4">
      <c r="C1683" s="22" t="s">
        <v>498</v>
      </c>
      <c r="D1683" s="23" t="s">
        <v>2104</v>
      </c>
    </row>
    <row r="1684" spans="3:4">
      <c r="C1684" s="22" t="s">
        <v>498</v>
      </c>
      <c r="D1684" s="23" t="s">
        <v>2105</v>
      </c>
    </row>
    <row r="1685" spans="3:4">
      <c r="C1685" s="22" t="s">
        <v>498</v>
      </c>
      <c r="D1685" s="23" t="s">
        <v>2106</v>
      </c>
    </row>
    <row r="1686" spans="3:4">
      <c r="C1686" s="22" t="s">
        <v>498</v>
      </c>
      <c r="D1686" s="23" t="s">
        <v>2107</v>
      </c>
    </row>
    <row r="1687" spans="3:4">
      <c r="C1687" s="22" t="s">
        <v>498</v>
      </c>
      <c r="D1687" s="23" t="s">
        <v>2108</v>
      </c>
    </row>
    <row r="1688" spans="3:4">
      <c r="C1688" s="22" t="s">
        <v>498</v>
      </c>
      <c r="D1688" s="23" t="s">
        <v>2109</v>
      </c>
    </row>
    <row r="1689" spans="3:4">
      <c r="C1689" s="22" t="s">
        <v>498</v>
      </c>
      <c r="D1689" s="23" t="s">
        <v>2110</v>
      </c>
    </row>
    <row r="1690" spans="3:4">
      <c r="C1690" s="22" t="s">
        <v>498</v>
      </c>
      <c r="D1690" s="23" t="s">
        <v>2111</v>
      </c>
    </row>
    <row r="1691" spans="3:4">
      <c r="C1691" s="22" t="s">
        <v>498</v>
      </c>
      <c r="D1691" s="23" t="s">
        <v>2112</v>
      </c>
    </row>
    <row r="1692" spans="3:4">
      <c r="C1692" s="22" t="s">
        <v>498</v>
      </c>
      <c r="D1692" s="23" t="s">
        <v>2113</v>
      </c>
    </row>
    <row r="1693" spans="3:4">
      <c r="C1693" s="22" t="s">
        <v>498</v>
      </c>
      <c r="D1693" s="23" t="s">
        <v>2114</v>
      </c>
    </row>
    <row r="1694" spans="3:4">
      <c r="C1694" s="22" t="s">
        <v>498</v>
      </c>
      <c r="D1694" s="23" t="s">
        <v>2115</v>
      </c>
    </row>
    <row r="1695" spans="3:4">
      <c r="C1695" s="22" t="s">
        <v>498</v>
      </c>
      <c r="D1695" s="23" t="s">
        <v>2116</v>
      </c>
    </row>
    <row r="1696" spans="3:4">
      <c r="C1696" s="22" t="s">
        <v>498</v>
      </c>
      <c r="D1696" s="23" t="s">
        <v>2117</v>
      </c>
    </row>
    <row r="1697" spans="3:4">
      <c r="C1697" s="22" t="s">
        <v>498</v>
      </c>
      <c r="D1697" s="23" t="s">
        <v>2118</v>
      </c>
    </row>
    <row r="1698" spans="3:4">
      <c r="C1698" s="22" t="s">
        <v>498</v>
      </c>
      <c r="D1698" s="23" t="s">
        <v>2119</v>
      </c>
    </row>
    <row r="1699" spans="3:4">
      <c r="C1699" s="22" t="s">
        <v>498</v>
      </c>
      <c r="D1699" s="23" t="s">
        <v>2120</v>
      </c>
    </row>
    <row r="1700" spans="3:4">
      <c r="C1700" s="22" t="s">
        <v>498</v>
      </c>
      <c r="D1700" s="23" t="s">
        <v>2121</v>
      </c>
    </row>
    <row r="1701" spans="3:4">
      <c r="C1701" s="22" t="s">
        <v>498</v>
      </c>
      <c r="D1701" s="23" t="s">
        <v>2122</v>
      </c>
    </row>
    <row r="1702" spans="3:4">
      <c r="C1702" s="22" t="s">
        <v>498</v>
      </c>
      <c r="D1702" s="23" t="s">
        <v>2123</v>
      </c>
    </row>
    <row r="1703" spans="3:4">
      <c r="C1703" s="22" t="s">
        <v>498</v>
      </c>
      <c r="D1703" s="23" t="s">
        <v>2124</v>
      </c>
    </row>
    <row r="1704" spans="3:4">
      <c r="C1704" s="22" t="s">
        <v>498</v>
      </c>
      <c r="D1704" s="23" t="s">
        <v>2125</v>
      </c>
    </row>
    <row r="1705" spans="3:4">
      <c r="C1705" s="22" t="s">
        <v>498</v>
      </c>
      <c r="D1705" s="23" t="s">
        <v>2126</v>
      </c>
    </row>
    <row r="1706" spans="3:4">
      <c r="C1706" s="22" t="s">
        <v>498</v>
      </c>
      <c r="D1706" s="23" t="s">
        <v>2127</v>
      </c>
    </row>
    <row r="1707" spans="3:4">
      <c r="C1707" s="22" t="s">
        <v>498</v>
      </c>
      <c r="D1707" s="23" t="s">
        <v>2128</v>
      </c>
    </row>
    <row r="1708" spans="3:4">
      <c r="C1708" s="22" t="s">
        <v>498</v>
      </c>
      <c r="D1708" s="23" t="s">
        <v>2129</v>
      </c>
    </row>
    <row r="1709" spans="3:4">
      <c r="C1709" s="22" t="s">
        <v>500</v>
      </c>
      <c r="D1709" s="23" t="s">
        <v>2130</v>
      </c>
    </row>
    <row r="1710" spans="3:4">
      <c r="C1710" s="22" t="s">
        <v>500</v>
      </c>
      <c r="D1710" s="23" t="s">
        <v>2131</v>
      </c>
    </row>
    <row r="1711" spans="3:4">
      <c r="C1711" s="22" t="s">
        <v>500</v>
      </c>
      <c r="D1711" s="23" t="s">
        <v>2132</v>
      </c>
    </row>
    <row r="1712" spans="3:4">
      <c r="C1712" s="22" t="s">
        <v>500</v>
      </c>
      <c r="D1712" s="23" t="s">
        <v>2133</v>
      </c>
    </row>
    <row r="1713" spans="3:4">
      <c r="C1713" s="22" t="s">
        <v>500</v>
      </c>
      <c r="D1713" s="23" t="s">
        <v>2134</v>
      </c>
    </row>
    <row r="1714" spans="3:4">
      <c r="C1714" s="22" t="s">
        <v>500</v>
      </c>
      <c r="D1714" s="23" t="s">
        <v>2135</v>
      </c>
    </row>
    <row r="1715" spans="3:4">
      <c r="C1715" s="22" t="s">
        <v>500</v>
      </c>
      <c r="D1715" s="23" t="s">
        <v>2136</v>
      </c>
    </row>
    <row r="1716" spans="3:4">
      <c r="C1716" s="22" t="s">
        <v>500</v>
      </c>
      <c r="D1716" s="23" t="s">
        <v>2137</v>
      </c>
    </row>
    <row r="1717" spans="3:4">
      <c r="C1717" s="22" t="s">
        <v>500</v>
      </c>
      <c r="D1717" s="23" t="s">
        <v>2138</v>
      </c>
    </row>
    <row r="1718" spans="3:4">
      <c r="C1718" s="22" t="s">
        <v>500</v>
      </c>
      <c r="D1718" s="23" t="s">
        <v>2139</v>
      </c>
    </row>
    <row r="1719" spans="3:4">
      <c r="C1719" s="22" t="s">
        <v>500</v>
      </c>
      <c r="D1719" s="23" t="s">
        <v>2140</v>
      </c>
    </row>
    <row r="1720" spans="3:4">
      <c r="C1720" s="22" t="s">
        <v>500</v>
      </c>
      <c r="D1720" s="23" t="s">
        <v>2141</v>
      </c>
    </row>
    <row r="1721" spans="3:4">
      <c r="C1721" s="22" t="s">
        <v>500</v>
      </c>
      <c r="D1721" s="23" t="s">
        <v>2142</v>
      </c>
    </row>
    <row r="1722" spans="3:4">
      <c r="C1722" s="22" t="s">
        <v>500</v>
      </c>
      <c r="D1722" s="23" t="s">
        <v>2143</v>
      </c>
    </row>
    <row r="1723" spans="3:4">
      <c r="C1723" s="22" t="s">
        <v>500</v>
      </c>
      <c r="D1723" s="23" t="s">
        <v>2144</v>
      </c>
    </row>
    <row r="1724" spans="3:4">
      <c r="C1724" s="22" t="s">
        <v>500</v>
      </c>
      <c r="D1724" s="23" t="s">
        <v>2145</v>
      </c>
    </row>
    <row r="1725" spans="3:4">
      <c r="C1725" s="22" t="s">
        <v>500</v>
      </c>
      <c r="D1725" s="23" t="s">
        <v>2146</v>
      </c>
    </row>
    <row r="1726" spans="3:4">
      <c r="C1726" s="22" t="s">
        <v>500</v>
      </c>
      <c r="D1726" s="23" t="s">
        <v>2147</v>
      </c>
    </row>
    <row r="1727" spans="3:4">
      <c r="C1727" s="22" t="s">
        <v>500</v>
      </c>
      <c r="D1727" s="23" t="s">
        <v>2148</v>
      </c>
    </row>
    <row r="1728" spans="3:4">
      <c r="C1728" s="22" t="s">
        <v>500</v>
      </c>
      <c r="D1728" s="23" t="s">
        <v>2149</v>
      </c>
    </row>
    <row r="1729" spans="3:4">
      <c r="C1729" s="22" t="s">
        <v>500</v>
      </c>
      <c r="D1729" s="23" t="s">
        <v>2150</v>
      </c>
    </row>
    <row r="1730" spans="3:4">
      <c r="C1730" s="22" t="s">
        <v>500</v>
      </c>
      <c r="D1730" s="23" t="s">
        <v>2151</v>
      </c>
    </row>
    <row r="1731" spans="3:4">
      <c r="C1731" s="22" t="s">
        <v>500</v>
      </c>
      <c r="D1731" s="23" t="s">
        <v>2152</v>
      </c>
    </row>
    <row r="1732" spans="3:4">
      <c r="C1732" s="22" t="s">
        <v>500</v>
      </c>
      <c r="D1732" s="23" t="s">
        <v>2153</v>
      </c>
    </row>
    <row r="1733" spans="3:4">
      <c r="C1733" s="22" t="s">
        <v>500</v>
      </c>
      <c r="D1733" s="23" t="s">
        <v>2154</v>
      </c>
    </row>
    <row r="1734" spans="3:4">
      <c r="C1734" s="22" t="s">
        <v>500</v>
      </c>
      <c r="D1734" s="23" t="s">
        <v>2155</v>
      </c>
    </row>
    <row r="1735" spans="3:4">
      <c r="C1735" s="22" t="s">
        <v>500</v>
      </c>
      <c r="D1735" s="23" t="s">
        <v>2156</v>
      </c>
    </row>
    <row r="1736" spans="3:4">
      <c r="C1736" s="22" t="s">
        <v>500</v>
      </c>
      <c r="D1736" s="23" t="s">
        <v>2157</v>
      </c>
    </row>
    <row r="1737" spans="3:4">
      <c r="C1737" s="22" t="s">
        <v>500</v>
      </c>
      <c r="D1737" s="23" t="s">
        <v>2158</v>
      </c>
    </row>
    <row r="1738" spans="3:4">
      <c r="C1738" s="22" t="s">
        <v>500</v>
      </c>
      <c r="D1738" s="23" t="s">
        <v>2159</v>
      </c>
    </row>
    <row r="1739" spans="3:4">
      <c r="C1739" s="22" t="s">
        <v>500</v>
      </c>
      <c r="D1739" s="23" t="s">
        <v>2160</v>
      </c>
    </row>
    <row r="1740" spans="3:4">
      <c r="C1740" s="22" t="s">
        <v>500</v>
      </c>
      <c r="D1740" s="23" t="s">
        <v>2161</v>
      </c>
    </row>
    <row r="1741" spans="3:4">
      <c r="C1741" s="22" t="s">
        <v>500</v>
      </c>
      <c r="D1741" s="23" t="s">
        <v>2162</v>
      </c>
    </row>
    <row r="1742" spans="3:4">
      <c r="C1742" s="22" t="s">
        <v>500</v>
      </c>
      <c r="D1742" s="23" t="s">
        <v>2163</v>
      </c>
    </row>
    <row r="1743" spans="3:4">
      <c r="C1743" s="22" t="s">
        <v>500</v>
      </c>
      <c r="D1743" s="23" t="s">
        <v>2164</v>
      </c>
    </row>
    <row r="1744" spans="3:4">
      <c r="C1744" s="22" t="s">
        <v>500</v>
      </c>
      <c r="D1744" s="23" t="s">
        <v>2165</v>
      </c>
    </row>
    <row r="1745" spans="3:4">
      <c r="C1745" s="22" t="s">
        <v>500</v>
      </c>
      <c r="D1745" s="23" t="s">
        <v>2166</v>
      </c>
    </row>
    <row r="1746" spans="3:4">
      <c r="C1746" s="22" t="s">
        <v>500</v>
      </c>
      <c r="D1746" s="23" t="s">
        <v>2167</v>
      </c>
    </row>
    <row r="1747" spans="3:4">
      <c r="C1747" s="22" t="s">
        <v>500</v>
      </c>
      <c r="D1747" s="23" t="s">
        <v>2168</v>
      </c>
    </row>
    <row r="1748" spans="3:4">
      <c r="C1748" s="22" t="s">
        <v>500</v>
      </c>
      <c r="D1748" s="23" t="s">
        <v>2169</v>
      </c>
    </row>
    <row r="1749" spans="3:4" ht="13.5" thickBot="1">
      <c r="C1749" s="24" t="s">
        <v>500</v>
      </c>
      <c r="D1749" s="25" t="s">
        <v>2170</v>
      </c>
    </row>
  </sheetData>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zoomScale="70" zoomScaleNormal="70" workbookViewId="0">
      <selection activeCell="BU27" sqref="BU27"/>
    </sheetView>
  </sheetViews>
  <sheetFormatPr defaultRowHeight="13"/>
  <cols>
    <col min="1" max="2" width="4.08984375" customWidth="1"/>
    <col min="3" max="3" width="12.26953125" customWidth="1"/>
    <col min="4" max="37" width="5.7265625" customWidth="1"/>
    <col min="38" max="39" width="5" customWidth="1"/>
    <col min="40" max="40" width="22.6328125" customWidth="1"/>
    <col min="41" max="41" width="7.90625" customWidth="1"/>
    <col min="42" max="63" width="7.26953125" customWidth="1"/>
    <col min="66" max="66" width="9" customWidth="1"/>
    <col min="73" max="73" width="8.90625" customWidth="1"/>
  </cols>
  <sheetData>
    <row r="2" spans="2:73" ht="72">
      <c r="B2" s="41"/>
      <c r="C2" s="36"/>
      <c r="D2" s="395" t="s">
        <v>367</v>
      </c>
      <c r="E2" s="395" t="s">
        <v>370</v>
      </c>
      <c r="F2" s="395" t="s">
        <v>372</v>
      </c>
      <c r="G2" s="395" t="s">
        <v>373</v>
      </c>
      <c r="H2" s="395" t="s">
        <v>374</v>
      </c>
      <c r="I2" s="395" t="s">
        <v>377</v>
      </c>
      <c r="J2" s="395" t="s">
        <v>378</v>
      </c>
      <c r="K2" s="395" t="s">
        <v>379</v>
      </c>
      <c r="L2" s="395" t="s">
        <v>380</v>
      </c>
      <c r="M2" s="395" t="s">
        <v>381</v>
      </c>
      <c r="N2" s="395" t="s">
        <v>382</v>
      </c>
      <c r="O2" s="395" t="s">
        <v>383</v>
      </c>
      <c r="P2" s="395" t="s">
        <v>384</v>
      </c>
      <c r="Q2" s="395" t="s">
        <v>385</v>
      </c>
      <c r="R2" s="395" t="s">
        <v>386</v>
      </c>
      <c r="S2" s="395" t="s">
        <v>387</v>
      </c>
      <c r="T2" s="395" t="s">
        <v>388</v>
      </c>
      <c r="U2" s="395" t="s">
        <v>389</v>
      </c>
      <c r="V2" s="395" t="s">
        <v>390</v>
      </c>
      <c r="W2" s="395" t="s">
        <v>391</v>
      </c>
      <c r="X2" s="395" t="s">
        <v>392</v>
      </c>
      <c r="Y2" s="395" t="s">
        <v>393</v>
      </c>
      <c r="Z2" s="395" t="s">
        <v>394</v>
      </c>
      <c r="AA2" s="395" t="s">
        <v>395</v>
      </c>
      <c r="AB2" s="395" t="s">
        <v>396</v>
      </c>
      <c r="AC2" s="395" t="s">
        <v>397</v>
      </c>
      <c r="AD2" s="395" t="s">
        <v>398</v>
      </c>
      <c r="AE2" s="396" t="s">
        <v>399</v>
      </c>
      <c r="AF2" s="396" t="s">
        <v>400</v>
      </c>
      <c r="AG2" s="396" t="s">
        <v>401</v>
      </c>
      <c r="AH2" s="396" t="s">
        <v>402</v>
      </c>
      <c r="AI2" s="396" t="s">
        <v>403</v>
      </c>
      <c r="AJ2" s="396" t="s">
        <v>404</v>
      </c>
      <c r="AL2" s="43" t="s">
        <v>2171</v>
      </c>
      <c r="AM2" s="43" t="s">
        <v>2172</v>
      </c>
      <c r="AN2" s="43" t="s">
        <v>2173</v>
      </c>
      <c r="AO2" s="395" t="s">
        <v>367</v>
      </c>
      <c r="AP2" s="395" t="s">
        <v>370</v>
      </c>
      <c r="AQ2" s="395" t="s">
        <v>372</v>
      </c>
      <c r="AR2" s="395" t="s">
        <v>373</v>
      </c>
      <c r="AS2" s="395" t="s">
        <v>374</v>
      </c>
      <c r="AT2" s="395" t="s">
        <v>377</v>
      </c>
      <c r="AU2" s="395" t="s">
        <v>378</v>
      </c>
      <c r="AV2" s="395" t="s">
        <v>379</v>
      </c>
      <c r="AW2" s="395" t="s">
        <v>380</v>
      </c>
      <c r="AX2" s="395" t="s">
        <v>381</v>
      </c>
      <c r="AY2" s="395" t="s">
        <v>382</v>
      </c>
      <c r="AZ2" s="395" t="s">
        <v>383</v>
      </c>
      <c r="BA2" s="395" t="s">
        <v>384</v>
      </c>
      <c r="BB2" s="395" t="s">
        <v>385</v>
      </c>
      <c r="BC2" s="395" t="s">
        <v>386</v>
      </c>
      <c r="BD2" s="395" t="s">
        <v>387</v>
      </c>
      <c r="BE2" s="395" t="s">
        <v>388</v>
      </c>
      <c r="BF2" s="395" t="s">
        <v>389</v>
      </c>
      <c r="BG2" s="395" t="s">
        <v>390</v>
      </c>
      <c r="BH2" s="395" t="s">
        <v>391</v>
      </c>
      <c r="BI2" s="395" t="s">
        <v>392</v>
      </c>
      <c r="BJ2" s="395" t="s">
        <v>393</v>
      </c>
      <c r="BK2" s="395" t="s">
        <v>394</v>
      </c>
      <c r="BL2" s="395" t="s">
        <v>395</v>
      </c>
      <c r="BM2" s="395" t="s">
        <v>396</v>
      </c>
      <c r="BN2" s="395" t="s">
        <v>397</v>
      </c>
      <c r="BO2" s="395" t="s">
        <v>398</v>
      </c>
      <c r="BP2" s="396" t="s">
        <v>399</v>
      </c>
      <c r="BQ2" s="396" t="s">
        <v>400</v>
      </c>
      <c r="BR2" s="396" t="s">
        <v>401</v>
      </c>
      <c r="BS2" s="396" t="s">
        <v>402</v>
      </c>
      <c r="BT2" s="396" t="s">
        <v>403</v>
      </c>
      <c r="BU2" s="396" t="s">
        <v>404</v>
      </c>
    </row>
    <row r="3" spans="2:73">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57">
        <v>8.1000000000000003E-2</v>
      </c>
      <c r="AB3" s="357">
        <v>8.1000000000000003E-2</v>
      </c>
      <c r="AC3" s="357">
        <v>9.9000000000000005E-2</v>
      </c>
      <c r="AD3" s="357">
        <v>7.9000000000000001E-2</v>
      </c>
      <c r="AE3" s="357">
        <v>6.1000000000000006E-2</v>
      </c>
      <c r="AF3" s="357">
        <v>6.8000000000000005E-2</v>
      </c>
      <c r="AG3" s="357">
        <v>6.8000000000000005E-2</v>
      </c>
      <c r="AH3" s="357">
        <v>6.7000000000000004E-2</v>
      </c>
      <c r="AI3" s="357">
        <v>6.5000000000000002E-2</v>
      </c>
      <c r="AJ3" s="357">
        <v>6.4000000000000001E-2</v>
      </c>
      <c r="AL3" s="39">
        <v>1</v>
      </c>
      <c r="AM3" s="39">
        <v>1</v>
      </c>
      <c r="AN3" s="39" t="str">
        <f>VLOOKUP(AL3,$B$3:$C$11,2)&amp;"から"&amp;VLOOKUP(AM3,$B$3:$C$11,2)</f>
        <v>処遇加算Ⅰから処遇加算Ⅰ</v>
      </c>
      <c r="AO3" s="42">
        <f t="shared" ref="AO3:BU3" si="0">(D$3-D$3)/D$3</f>
        <v>0</v>
      </c>
      <c r="AP3" s="42">
        <f t="shared" si="0"/>
        <v>0</v>
      </c>
      <c r="AQ3" s="42">
        <f t="shared" si="0"/>
        <v>0</v>
      </c>
      <c r="AR3" s="42">
        <f t="shared" si="0"/>
        <v>0</v>
      </c>
      <c r="AS3" s="42">
        <f t="shared" si="0"/>
        <v>0</v>
      </c>
      <c r="AT3" s="42">
        <f t="shared" si="0"/>
        <v>0</v>
      </c>
      <c r="AU3" s="42">
        <f t="shared" si="0"/>
        <v>0</v>
      </c>
      <c r="AV3" s="42">
        <f t="shared" si="0"/>
        <v>0</v>
      </c>
      <c r="AW3" s="42">
        <f t="shared" si="0"/>
        <v>0</v>
      </c>
      <c r="AX3" s="42">
        <f t="shared" si="0"/>
        <v>0</v>
      </c>
      <c r="AY3" s="42">
        <f t="shared" si="0"/>
        <v>0</v>
      </c>
      <c r="AZ3" s="42">
        <f t="shared" si="0"/>
        <v>0</v>
      </c>
      <c r="BA3" s="42">
        <f t="shared" si="0"/>
        <v>0</v>
      </c>
      <c r="BB3" s="42">
        <f t="shared" si="0"/>
        <v>0</v>
      </c>
      <c r="BC3" s="42">
        <f t="shared" si="0"/>
        <v>0</v>
      </c>
      <c r="BD3" s="42">
        <f t="shared" si="0"/>
        <v>0</v>
      </c>
      <c r="BE3" s="42">
        <f t="shared" si="0"/>
        <v>0</v>
      </c>
      <c r="BF3" s="42">
        <f t="shared" si="0"/>
        <v>0</v>
      </c>
      <c r="BG3" s="42">
        <f t="shared" si="0"/>
        <v>0</v>
      </c>
      <c r="BH3" s="42">
        <f t="shared" si="0"/>
        <v>0</v>
      </c>
      <c r="BI3" s="42">
        <f t="shared" si="0"/>
        <v>0</v>
      </c>
      <c r="BJ3" s="42">
        <f t="shared" si="0"/>
        <v>0</v>
      </c>
      <c r="BK3" s="42">
        <f t="shared" si="0"/>
        <v>0</v>
      </c>
      <c r="BL3" s="42">
        <f t="shared" si="0"/>
        <v>0</v>
      </c>
      <c r="BM3" s="42">
        <f t="shared" si="0"/>
        <v>0</v>
      </c>
      <c r="BN3" s="42">
        <f t="shared" si="0"/>
        <v>0</v>
      </c>
      <c r="BO3" s="42">
        <f t="shared" si="0"/>
        <v>0</v>
      </c>
      <c r="BP3" s="42">
        <f t="shared" si="0"/>
        <v>0</v>
      </c>
      <c r="BQ3" s="42">
        <f t="shared" si="0"/>
        <v>0</v>
      </c>
      <c r="BR3" s="42">
        <f t="shared" si="0"/>
        <v>0</v>
      </c>
      <c r="BS3" s="42">
        <f t="shared" si="0"/>
        <v>0</v>
      </c>
      <c r="BT3" s="42">
        <f t="shared" si="0"/>
        <v>0</v>
      </c>
      <c r="BU3" s="42">
        <f t="shared" si="0"/>
        <v>0</v>
      </c>
    </row>
    <row r="4" spans="2:73">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57">
        <v>5.8999999999999997E-2</v>
      </c>
      <c r="AB4" s="357">
        <v>5.8999999999999997E-2</v>
      </c>
      <c r="AC4" s="357">
        <v>7.1999999999999995E-2</v>
      </c>
      <c r="AD4" s="357">
        <v>5.8000000000000003E-2</v>
      </c>
      <c r="AE4" s="357">
        <v>4.4000000000000004E-2</v>
      </c>
      <c r="AF4" s="357">
        <v>0.05</v>
      </c>
      <c r="AG4" s="357">
        <v>0.05</v>
      </c>
      <c r="AH4" s="357">
        <v>4.9000000000000002E-2</v>
      </c>
      <c r="AI4" s="357">
        <v>4.7E-2</v>
      </c>
      <c r="AJ4" s="357">
        <v>4.7E-2</v>
      </c>
      <c r="AL4" s="39">
        <v>1</v>
      </c>
      <c r="AM4" s="39">
        <v>2</v>
      </c>
      <c r="AN4" s="39" t="str">
        <f t="shared" ref="AN4:AN27" si="1">VLOOKUP(AL4,$B$3:$C$11,2)&amp;"から"&amp;VLOOKUP(AM4,$B$3:$C$11,2)</f>
        <v>処遇加算Ⅰから処遇加算Ⅱ</v>
      </c>
      <c r="AO4" s="42">
        <f>(D$4-D$3)/D$4</f>
        <v>-0.37000000000000005</v>
      </c>
      <c r="AP4" s="42">
        <f t="shared" ref="AP4:BK4" si="2">(E$4-E$3)/E$4</f>
        <v>-0.36986301369863028</v>
      </c>
      <c r="AQ4" s="42">
        <f t="shared" si="2"/>
        <v>-0.37000000000000005</v>
      </c>
      <c r="AR4" s="42">
        <f t="shared" si="2"/>
        <v>-0.36571428571428577</v>
      </c>
      <c r="AS4" s="42">
        <f t="shared" si="2"/>
        <v>-0.36923076923076914</v>
      </c>
      <c r="AT4" s="42">
        <f t="shared" si="2"/>
        <v>-0.37499999999999989</v>
      </c>
      <c r="AU4" s="42">
        <f t="shared" si="2"/>
        <v>-0.36507936507936495</v>
      </c>
      <c r="AV4" s="42">
        <f t="shared" si="2"/>
        <v>-0.36507936507936495</v>
      </c>
      <c r="AW4" s="42">
        <f t="shared" si="2"/>
        <v>-0.36170212765957449</v>
      </c>
      <c r="AX4" s="42">
        <f t="shared" si="2"/>
        <v>-0.36734693877551022</v>
      </c>
      <c r="AY4" s="42">
        <f t="shared" si="2"/>
        <v>-0.36734693877551022</v>
      </c>
      <c r="AZ4" s="42">
        <f t="shared" si="2"/>
        <v>-0.36170212765957449</v>
      </c>
      <c r="BA4" s="42">
        <f t="shared" si="2"/>
        <v>-0.36170212765957449</v>
      </c>
      <c r="BB4" s="42">
        <f t="shared" si="2"/>
        <v>-0.3902439024390244</v>
      </c>
      <c r="BC4" s="42">
        <f t="shared" si="2"/>
        <v>-0.35</v>
      </c>
      <c r="BD4" s="42">
        <f t="shared" si="2"/>
        <v>-0.36170212765957449</v>
      </c>
      <c r="BE4" s="42">
        <f t="shared" si="2"/>
        <v>-0.36170212765957449</v>
      </c>
      <c r="BF4" s="42">
        <f t="shared" si="2"/>
        <v>-0.36507936507936495</v>
      </c>
      <c r="BG4" s="42">
        <f t="shared" si="2"/>
        <v>-0.36507936507936495</v>
      </c>
      <c r="BH4" s="42">
        <f t="shared" si="2"/>
        <v>-0.36363636363636359</v>
      </c>
      <c r="BI4" s="42">
        <f t="shared" si="2"/>
        <v>-0.37288135593220351</v>
      </c>
      <c r="BJ4" s="42">
        <f t="shared" si="2"/>
        <v>-0.36956521739130438</v>
      </c>
      <c r="BK4" s="42">
        <f t="shared" si="2"/>
        <v>-0.37704918032786899</v>
      </c>
      <c r="BL4" s="42">
        <f t="shared" ref="BL4" si="3">(AA$4-AA$3)/AA$4</f>
        <v>-0.37288135593220351</v>
      </c>
      <c r="BM4" s="42">
        <f t="shared" ref="BM4" si="4">(AB$4-AB$3)/AB$4</f>
        <v>-0.37288135593220351</v>
      </c>
      <c r="BN4" s="42">
        <f t="shared" ref="BN4" si="5">(AC$4-AC$3)/AC$4</f>
        <v>-0.37500000000000017</v>
      </c>
      <c r="BO4" s="42">
        <f t="shared" ref="BO4" si="6">(AD$4-AD$3)/AD$4</f>
        <v>-0.36206896551724133</v>
      </c>
      <c r="BP4" s="42">
        <f t="shared" ref="BP4" si="7">(AE$4-AE$3)/AE$4</f>
        <v>-0.38636363636363635</v>
      </c>
      <c r="BQ4" s="42">
        <f t="shared" ref="BQ4" si="8">(AF$4-AF$3)/AF$4</f>
        <v>-0.36000000000000004</v>
      </c>
      <c r="BR4" s="42">
        <f t="shared" ref="BR4" si="9">(AG$4-AG$3)/AG$4</f>
        <v>-0.36000000000000004</v>
      </c>
      <c r="BS4" s="42">
        <f t="shared" ref="BS4" si="10">(AH$4-AH$3)/AH$4</f>
        <v>-0.36734693877551022</v>
      </c>
      <c r="BT4" s="42">
        <f t="shared" ref="BT4" si="11">(AI$4-AI$3)/AI$4</f>
        <v>-0.38297872340425537</v>
      </c>
      <c r="BU4" s="42">
        <f t="shared" ref="BU4" si="12">(AJ$4-AJ$3)/AJ$4</f>
        <v>-0.36170212765957449</v>
      </c>
    </row>
    <row r="5" spans="2:73">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57">
        <v>3.3000000000000002E-2</v>
      </c>
      <c r="AB5" s="357">
        <v>3.3000000000000002E-2</v>
      </c>
      <c r="AC5" s="357">
        <v>0.04</v>
      </c>
      <c r="AD5" s="357">
        <v>3.2000000000000001E-2</v>
      </c>
      <c r="AE5" s="357">
        <v>2.5000000000000001E-2</v>
      </c>
      <c r="AF5" s="357">
        <v>2.8000000000000001E-2</v>
      </c>
      <c r="AG5" s="357">
        <v>2.8000000000000001E-2</v>
      </c>
      <c r="AH5" s="357">
        <v>2.7E-2</v>
      </c>
      <c r="AI5" s="357">
        <v>2.6000000000000002E-2</v>
      </c>
      <c r="AJ5" s="357">
        <v>2.6000000000000002E-2</v>
      </c>
      <c r="AL5" s="39">
        <v>1</v>
      </c>
      <c r="AM5" s="39">
        <v>3</v>
      </c>
      <c r="AN5" s="39" t="str">
        <f t="shared" si="1"/>
        <v>処遇加算Ⅰから処遇加算Ⅲ</v>
      </c>
      <c r="AO5" s="42">
        <f>(D$5-D$3)/D$5</f>
        <v>-1.4684684684684688</v>
      </c>
      <c r="AP5" s="42">
        <f t="shared" ref="AP5:BK5" si="13">(E$5-E$3)/E$5</f>
        <v>-1.4691358024691359</v>
      </c>
      <c r="AQ5" s="42">
        <f t="shared" si="13"/>
        <v>-1.4684684684684688</v>
      </c>
      <c r="AR5" s="42">
        <f t="shared" si="13"/>
        <v>-1.4639175257731958</v>
      </c>
      <c r="AS5" s="42">
        <f t="shared" si="13"/>
        <v>-1.4722222222222223</v>
      </c>
      <c r="AT5" s="42">
        <f t="shared" si="13"/>
        <v>-1.4444444444444444</v>
      </c>
      <c r="AU5" s="42">
        <f t="shared" si="13"/>
        <v>-1.4571428571428566</v>
      </c>
      <c r="AV5" s="42">
        <f t="shared" si="13"/>
        <v>-1.4571428571428566</v>
      </c>
      <c r="AW5" s="42">
        <f t="shared" si="13"/>
        <v>-1.4615384615384619</v>
      </c>
      <c r="AX5" s="42">
        <f t="shared" si="13"/>
        <v>-1.4814814814814818</v>
      </c>
      <c r="AY5" s="42">
        <f t="shared" si="13"/>
        <v>-1.4814814814814818</v>
      </c>
      <c r="AZ5" s="42">
        <f t="shared" si="13"/>
        <v>-1.4615384615384619</v>
      </c>
      <c r="BA5" s="42">
        <f t="shared" si="13"/>
        <v>-1.4615384615384619</v>
      </c>
      <c r="BB5" s="42">
        <f t="shared" si="13"/>
        <v>-1.4782608695652175</v>
      </c>
      <c r="BC5" s="42">
        <f t="shared" si="13"/>
        <v>-1.4545454545454546</v>
      </c>
      <c r="BD5" s="42">
        <f t="shared" si="13"/>
        <v>-1.4615384615384619</v>
      </c>
      <c r="BE5" s="42">
        <f t="shared" si="13"/>
        <v>-1.4615384615384619</v>
      </c>
      <c r="BF5" s="42">
        <f t="shared" si="13"/>
        <v>-1.4571428571428566</v>
      </c>
      <c r="BG5" s="42">
        <f t="shared" si="13"/>
        <v>-1.4571428571428566</v>
      </c>
      <c r="BH5" s="42">
        <f t="shared" si="13"/>
        <v>-1.459016393442623</v>
      </c>
      <c r="BI5" s="42">
        <f t="shared" si="13"/>
        <v>-1.4545454545454546</v>
      </c>
      <c r="BJ5" s="42">
        <f t="shared" si="13"/>
        <v>-1.470588235294118</v>
      </c>
      <c r="BK5" s="42">
        <f t="shared" si="13"/>
        <v>-1.4705882352941175</v>
      </c>
      <c r="BL5" s="42">
        <f t="shared" ref="BL5" si="14">(AA$5-AA$3)/AA$5</f>
        <v>-1.4545454545454546</v>
      </c>
      <c r="BM5" s="42">
        <f t="shared" ref="BM5" si="15">(AB$5-AB$3)/AB$5</f>
        <v>-1.4545454545454546</v>
      </c>
      <c r="BN5" s="42">
        <f t="shared" ref="BN5" si="16">(AC$5-AC$3)/AC$5</f>
        <v>-1.4750000000000001</v>
      </c>
      <c r="BO5" s="42">
        <f t="shared" ref="BO5" si="17">(AD$5-AD$3)/AD$5</f>
        <v>-1.46875</v>
      </c>
      <c r="BP5" s="42">
        <f t="shared" ref="BP5" si="18">(AE$5-AE$3)/AE$5</f>
        <v>-1.4400000000000002</v>
      </c>
      <c r="BQ5" s="42">
        <f t="shared" ref="BQ5" si="19">(AF$5-AF$3)/AF$5</f>
        <v>-1.4285714285714288</v>
      </c>
      <c r="BR5" s="42">
        <f t="shared" ref="BR5" si="20">(AG$5-AG$3)/AG$5</f>
        <v>-1.4285714285714288</v>
      </c>
      <c r="BS5" s="42">
        <f t="shared" ref="BS5" si="21">(AH$5-AH$3)/AH$5</f>
        <v>-1.4814814814814818</v>
      </c>
      <c r="BT5" s="42">
        <f t="shared" ref="BT5" si="22">(AI$5-AI$3)/AI$5</f>
        <v>-1.4999999999999998</v>
      </c>
      <c r="BU5" s="42">
        <f t="shared" ref="BU5" si="23">(AJ$5-AJ$3)/AJ$5</f>
        <v>-1.4615384615384615</v>
      </c>
    </row>
    <row r="6" spans="2:73">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2</v>
      </c>
      <c r="AM6" s="39">
        <v>1</v>
      </c>
      <c r="AN6" s="39" t="str">
        <f t="shared" si="1"/>
        <v>処遇加算Ⅱから処遇加算Ⅰ</v>
      </c>
      <c r="AO6" s="42">
        <f>(D$3-D$4)/D$3</f>
        <v>0.27007299270072993</v>
      </c>
      <c r="AP6" s="42">
        <f t="shared" ref="AP6:BK6" si="24">(E$3-E$4)/E$3</f>
        <v>0.27000000000000007</v>
      </c>
      <c r="AQ6" s="42">
        <f t="shared" si="24"/>
        <v>0.27007299270072993</v>
      </c>
      <c r="AR6" s="42">
        <f t="shared" si="24"/>
        <v>0.26778242677824271</v>
      </c>
      <c r="AS6" s="42">
        <f t="shared" si="24"/>
        <v>0.26966292134831454</v>
      </c>
      <c r="AT6" s="42">
        <f t="shared" si="24"/>
        <v>0.27272727272727265</v>
      </c>
      <c r="AU6" s="42">
        <f t="shared" si="24"/>
        <v>0.2674418604651162</v>
      </c>
      <c r="AV6" s="42">
        <f t="shared" si="24"/>
        <v>0.2674418604651162</v>
      </c>
      <c r="AW6" s="42">
        <f t="shared" si="24"/>
        <v>0.265625</v>
      </c>
      <c r="AX6" s="42">
        <f t="shared" si="24"/>
        <v>0.26865671641791045</v>
      </c>
      <c r="AY6" s="42">
        <f t="shared" si="24"/>
        <v>0.26865671641791045</v>
      </c>
      <c r="AZ6" s="42">
        <f t="shared" si="24"/>
        <v>0.265625</v>
      </c>
      <c r="BA6" s="42">
        <f t="shared" si="24"/>
        <v>0.265625</v>
      </c>
      <c r="BB6" s="42">
        <f t="shared" si="24"/>
        <v>0.2807017543859649</v>
      </c>
      <c r="BC6" s="42">
        <f t="shared" si="24"/>
        <v>0.25925925925925924</v>
      </c>
      <c r="BD6" s="42">
        <f t="shared" si="24"/>
        <v>0.265625</v>
      </c>
      <c r="BE6" s="42">
        <f t="shared" si="24"/>
        <v>0.265625</v>
      </c>
      <c r="BF6" s="42">
        <f t="shared" si="24"/>
        <v>0.2674418604651162</v>
      </c>
      <c r="BG6" s="42">
        <f t="shared" si="24"/>
        <v>0.2674418604651162</v>
      </c>
      <c r="BH6" s="42">
        <f t="shared" si="24"/>
        <v>0.26666666666666666</v>
      </c>
      <c r="BI6" s="42">
        <f t="shared" si="24"/>
        <v>0.27160493827160498</v>
      </c>
      <c r="BJ6" s="42">
        <f t="shared" si="24"/>
        <v>0.26984126984126988</v>
      </c>
      <c r="BK6" s="42">
        <f t="shared" si="24"/>
        <v>0.27380952380952389</v>
      </c>
      <c r="BL6" s="42">
        <f t="shared" ref="BL6" si="25">(AA$3-AA$4)/AA$3</f>
        <v>0.27160493827160498</v>
      </c>
      <c r="BM6" s="42">
        <f t="shared" ref="BM6" si="26">(AB$3-AB$4)/AB$3</f>
        <v>0.27160493827160498</v>
      </c>
      <c r="BN6" s="42">
        <f t="shared" ref="BN6" si="27">(AC$3-AC$4)/AC$3</f>
        <v>0.27272727272727282</v>
      </c>
      <c r="BO6" s="42">
        <f t="shared" ref="BO6" si="28">(AD$3-AD$4)/AD$3</f>
        <v>0.26582278481012656</v>
      </c>
      <c r="BP6" s="42">
        <f t="shared" ref="BP6" si="29">(AE$3-AE$4)/AE$3</f>
        <v>0.27868852459016391</v>
      </c>
      <c r="BQ6" s="42">
        <f t="shared" ref="BQ6" si="30">(AF$3-AF$4)/AF$3</f>
        <v>0.26470588235294118</v>
      </c>
      <c r="BR6" s="42">
        <f t="shared" ref="BR6" si="31">(AG$3-AG$4)/AG$3</f>
        <v>0.26470588235294118</v>
      </c>
      <c r="BS6" s="42">
        <f t="shared" ref="BS6" si="32">(AH$3-AH$4)/AH$3</f>
        <v>0.26865671641791045</v>
      </c>
      <c r="BT6" s="42">
        <f t="shared" ref="BT6" si="33">(AI$3-AI$4)/AI$3</f>
        <v>0.27692307692307694</v>
      </c>
      <c r="BU6" s="42">
        <f t="shared" ref="BU6" si="34">(AJ$3-AJ$4)/AJ$3</f>
        <v>0.265625</v>
      </c>
    </row>
    <row r="7" spans="2:73">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57">
        <v>1.0999999999999999E-2</v>
      </c>
      <c r="AB7" s="357">
        <v>1.0999999999999999E-2</v>
      </c>
      <c r="AC7" s="357">
        <v>4.2999999999999997E-2</v>
      </c>
      <c r="AD7" s="357">
        <v>4.2999999999999997E-2</v>
      </c>
      <c r="AE7" s="357">
        <v>1.7000000000000001E-2</v>
      </c>
      <c r="AF7" s="357">
        <v>2.5999999999999999E-2</v>
      </c>
      <c r="AG7" s="357">
        <v>2.5999999999999999E-2</v>
      </c>
      <c r="AH7" s="357">
        <v>1.7999999999999999E-2</v>
      </c>
      <c r="AI7" s="357">
        <v>1.7999999999999999E-2</v>
      </c>
      <c r="AJ7" s="357">
        <v>1.7999999999999999E-2</v>
      </c>
      <c r="AL7" s="39">
        <v>2</v>
      </c>
      <c r="AM7" s="39">
        <v>2</v>
      </c>
      <c r="AN7" s="39" t="str">
        <f t="shared" si="1"/>
        <v>処遇加算Ⅱから処遇加算Ⅱ</v>
      </c>
      <c r="AO7" s="42">
        <f>(D$4-D$4)/D$4</f>
        <v>0</v>
      </c>
      <c r="AP7" s="42">
        <f t="shared" ref="AP7:BK7" si="35">(E$4-E$4)/E$4</f>
        <v>0</v>
      </c>
      <c r="AQ7" s="42">
        <f t="shared" si="35"/>
        <v>0</v>
      </c>
      <c r="AR7" s="42">
        <f t="shared" si="35"/>
        <v>0</v>
      </c>
      <c r="AS7" s="42">
        <f t="shared" si="35"/>
        <v>0</v>
      </c>
      <c r="AT7" s="42">
        <f t="shared" si="35"/>
        <v>0</v>
      </c>
      <c r="AU7" s="42">
        <f t="shared" si="35"/>
        <v>0</v>
      </c>
      <c r="AV7" s="42">
        <f t="shared" si="35"/>
        <v>0</v>
      </c>
      <c r="AW7" s="42">
        <f t="shared" si="35"/>
        <v>0</v>
      </c>
      <c r="AX7" s="42">
        <f t="shared" si="35"/>
        <v>0</v>
      </c>
      <c r="AY7" s="42">
        <f t="shared" si="35"/>
        <v>0</v>
      </c>
      <c r="AZ7" s="42">
        <f t="shared" si="35"/>
        <v>0</v>
      </c>
      <c r="BA7" s="42">
        <f t="shared" si="35"/>
        <v>0</v>
      </c>
      <c r="BB7" s="42">
        <f t="shared" si="35"/>
        <v>0</v>
      </c>
      <c r="BC7" s="42">
        <f t="shared" si="35"/>
        <v>0</v>
      </c>
      <c r="BD7" s="42">
        <f t="shared" si="35"/>
        <v>0</v>
      </c>
      <c r="BE7" s="42">
        <f t="shared" si="35"/>
        <v>0</v>
      </c>
      <c r="BF7" s="42">
        <f t="shared" si="35"/>
        <v>0</v>
      </c>
      <c r="BG7" s="42">
        <f t="shared" si="35"/>
        <v>0</v>
      </c>
      <c r="BH7" s="42">
        <f t="shared" si="35"/>
        <v>0</v>
      </c>
      <c r="BI7" s="42">
        <f t="shared" si="35"/>
        <v>0</v>
      </c>
      <c r="BJ7" s="42">
        <f t="shared" si="35"/>
        <v>0</v>
      </c>
      <c r="BK7" s="42">
        <f t="shared" si="35"/>
        <v>0</v>
      </c>
      <c r="BL7" s="42">
        <f t="shared" ref="BL7" si="36">(AA$4-AA$4)/AA$4</f>
        <v>0</v>
      </c>
      <c r="BM7" s="42">
        <f t="shared" ref="BM7" si="37">(AB$4-AB$4)/AB$4</f>
        <v>0</v>
      </c>
      <c r="BN7" s="42">
        <f t="shared" ref="BN7" si="38">(AC$4-AC$4)/AC$4</f>
        <v>0</v>
      </c>
      <c r="BO7" s="42">
        <f t="shared" ref="BO7" si="39">(AD$4-AD$4)/AD$4</f>
        <v>0</v>
      </c>
      <c r="BP7" s="42">
        <f t="shared" ref="BP7" si="40">(AE$4-AE$4)/AE$4</f>
        <v>0</v>
      </c>
      <c r="BQ7" s="42">
        <f t="shared" ref="BQ7" si="41">(AF$4-AF$4)/AF$4</f>
        <v>0</v>
      </c>
      <c r="BR7" s="42">
        <f t="shared" ref="BR7" si="42">(AG$4-AG$4)/AG$4</f>
        <v>0</v>
      </c>
      <c r="BS7" s="42">
        <f t="shared" ref="BS7" si="43">(AH$4-AH$4)/AH$4</f>
        <v>0</v>
      </c>
      <c r="BT7" s="42">
        <f t="shared" ref="BT7" si="44">(AI$4-AI$4)/AI$4</f>
        <v>0</v>
      </c>
      <c r="BU7" s="42">
        <f t="shared" ref="BU7" si="45">(AJ$4-AJ$4)/AJ$4</f>
        <v>0</v>
      </c>
    </row>
    <row r="8" spans="2:73">
      <c r="B8" s="41">
        <v>6</v>
      </c>
      <c r="C8" s="36" t="s">
        <v>344</v>
      </c>
      <c r="D8" s="14">
        <v>5.5E-2</v>
      </c>
      <c r="E8" s="14">
        <v>5.5E-2</v>
      </c>
      <c r="F8" s="14">
        <v>5.5E-2</v>
      </c>
      <c r="G8" s="14">
        <v>5.5E-2</v>
      </c>
      <c r="H8" s="354" t="s">
        <v>375</v>
      </c>
      <c r="I8" s="14">
        <v>1.2999999999999999E-2</v>
      </c>
      <c r="J8" s="354" t="s">
        <v>375</v>
      </c>
      <c r="K8" s="354" t="s">
        <v>375</v>
      </c>
      <c r="L8" s="14">
        <v>1.9E-2</v>
      </c>
      <c r="M8" s="14">
        <v>3.5999999999999997E-2</v>
      </c>
      <c r="N8" s="14">
        <v>3.5999999999999997E-2</v>
      </c>
      <c r="O8" s="14">
        <v>1.4999999999999999E-2</v>
      </c>
      <c r="P8" s="14">
        <v>1.4999999999999999E-2</v>
      </c>
      <c r="Q8" s="14">
        <v>1.4999999999999999E-2</v>
      </c>
      <c r="R8" s="14">
        <v>1.4999999999999999E-2</v>
      </c>
      <c r="S8" s="354" t="s">
        <v>375</v>
      </c>
      <c r="T8" s="14">
        <v>1.4999999999999999E-2</v>
      </c>
      <c r="U8" s="14">
        <v>1.6E-2</v>
      </c>
      <c r="V8" s="14">
        <v>1.6E-2</v>
      </c>
      <c r="W8" s="14">
        <v>1.6E-2</v>
      </c>
      <c r="X8" s="14">
        <v>0.01</v>
      </c>
      <c r="Y8" s="14">
        <v>0.01</v>
      </c>
      <c r="Z8" s="14">
        <v>0.01</v>
      </c>
      <c r="AA8" s="354" t="s">
        <v>375</v>
      </c>
      <c r="AB8" s="354" t="s">
        <v>375</v>
      </c>
      <c r="AC8" s="357">
        <v>3.9E-2</v>
      </c>
      <c r="AD8" s="357">
        <v>3.9E-2</v>
      </c>
      <c r="AE8" s="354" t="s">
        <v>375</v>
      </c>
      <c r="AF8" s="354" t="s">
        <v>375</v>
      </c>
      <c r="AG8" s="354" t="s">
        <v>375</v>
      </c>
      <c r="AH8" s="354" t="s">
        <v>375</v>
      </c>
      <c r="AI8" s="354" t="s">
        <v>375</v>
      </c>
      <c r="AJ8" s="354" t="s">
        <v>375</v>
      </c>
      <c r="AL8" s="39">
        <v>2</v>
      </c>
      <c r="AM8" s="39">
        <v>3</v>
      </c>
      <c r="AN8" s="39" t="str">
        <f t="shared" si="1"/>
        <v>処遇加算Ⅱから処遇加算Ⅲ</v>
      </c>
      <c r="AO8" s="42">
        <f>(D$5-D$4)/D$5</f>
        <v>-0.80180180180180183</v>
      </c>
      <c r="AP8" s="42">
        <f t="shared" ref="AP8:BK8" si="46">(E$5-E$4)/E$5</f>
        <v>-0.80246913580246892</v>
      </c>
      <c r="AQ8" s="42">
        <f t="shared" si="46"/>
        <v>-0.80180180180180183</v>
      </c>
      <c r="AR8" s="42">
        <f t="shared" si="46"/>
        <v>-0.80412371134020599</v>
      </c>
      <c r="AS8" s="42">
        <f t="shared" si="46"/>
        <v>-0.8055555555555558</v>
      </c>
      <c r="AT8" s="42">
        <f t="shared" si="46"/>
        <v>-0.7777777777777779</v>
      </c>
      <c r="AU8" s="42">
        <f t="shared" si="46"/>
        <v>-0.79999999999999982</v>
      </c>
      <c r="AV8" s="42">
        <f t="shared" si="46"/>
        <v>-0.79999999999999982</v>
      </c>
      <c r="AW8" s="42">
        <f t="shared" si="46"/>
        <v>-0.80769230769230782</v>
      </c>
      <c r="AX8" s="42">
        <f t="shared" si="46"/>
        <v>-0.81481481481481488</v>
      </c>
      <c r="AY8" s="42">
        <f t="shared" si="46"/>
        <v>-0.81481481481481488</v>
      </c>
      <c r="AZ8" s="42">
        <f t="shared" si="46"/>
        <v>-0.80769230769230782</v>
      </c>
      <c r="BA8" s="42">
        <f t="shared" si="46"/>
        <v>-0.80769230769230782</v>
      </c>
      <c r="BB8" s="42">
        <f t="shared" si="46"/>
        <v>-0.78260869565217406</v>
      </c>
      <c r="BC8" s="42">
        <f t="shared" si="46"/>
        <v>-0.81818181818181834</v>
      </c>
      <c r="BD8" s="42">
        <f t="shared" si="46"/>
        <v>-0.80769230769230782</v>
      </c>
      <c r="BE8" s="42">
        <f t="shared" si="46"/>
        <v>-0.80769230769230782</v>
      </c>
      <c r="BF8" s="42">
        <f t="shared" si="46"/>
        <v>-0.79999999999999982</v>
      </c>
      <c r="BG8" s="42">
        <f t="shared" si="46"/>
        <v>-0.79999999999999982</v>
      </c>
      <c r="BH8" s="42">
        <f t="shared" si="46"/>
        <v>-0.80327868852459017</v>
      </c>
      <c r="BI8" s="42">
        <f t="shared" si="46"/>
        <v>-0.78787878787878773</v>
      </c>
      <c r="BJ8" s="42">
        <f t="shared" si="46"/>
        <v>-0.80392156862745101</v>
      </c>
      <c r="BK8" s="42">
        <f t="shared" si="46"/>
        <v>-0.79411764705882337</v>
      </c>
      <c r="BL8" s="42">
        <f t="shared" ref="BL8" si="47">(AA$5-AA$4)/AA$5</f>
        <v>-0.78787878787878773</v>
      </c>
      <c r="BM8" s="42">
        <f t="shared" ref="BM8" si="48">(AB$5-AB$4)/AB$5</f>
        <v>-0.78787878787878773</v>
      </c>
      <c r="BN8" s="42">
        <f t="shared" ref="BN8" si="49">(AC$5-AC$4)/AC$5</f>
        <v>-0.79999999999999982</v>
      </c>
      <c r="BO8" s="42">
        <f t="shared" ref="BO8" si="50">(AD$5-AD$4)/AD$5</f>
        <v>-0.8125</v>
      </c>
      <c r="BP8" s="42">
        <f t="shared" ref="BP8" si="51">(AE$5-AE$4)/AE$5</f>
        <v>-0.76000000000000012</v>
      </c>
      <c r="BQ8" s="42">
        <f t="shared" ref="BQ8" si="52">(AF$5-AF$4)/AF$5</f>
        <v>-0.78571428571428581</v>
      </c>
      <c r="BR8" s="42">
        <f t="shared" ref="BR8" si="53">(AG$5-AG$4)/AG$5</f>
        <v>-0.78571428571428581</v>
      </c>
      <c r="BS8" s="42">
        <f t="shared" ref="BS8" si="54">(AH$5-AH$4)/AH$5</f>
        <v>-0.81481481481481488</v>
      </c>
      <c r="BT8" s="42">
        <f t="shared" ref="BT8" si="55">(AI$5-AI$4)/AI$5</f>
        <v>-0.80769230769230749</v>
      </c>
      <c r="BU8" s="42">
        <f t="shared" ref="BU8" si="56">(AJ$5-AJ$4)/AJ$5</f>
        <v>-0.80769230769230749</v>
      </c>
    </row>
    <row r="9" spans="2:73">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3</v>
      </c>
      <c r="AM9" s="39">
        <v>1</v>
      </c>
      <c r="AN9" s="39" t="str">
        <f t="shared" si="1"/>
        <v>処遇加算Ⅲから処遇加算Ⅰ</v>
      </c>
      <c r="AO9" s="42">
        <f>(D$3-D$5)/D$3</f>
        <v>0.59489051094890522</v>
      </c>
      <c r="AP9" s="42">
        <f t="shared" ref="AP9:BK9" si="57">(E$3-E$5)/E$3</f>
        <v>0.59499999999999997</v>
      </c>
      <c r="AQ9" s="42">
        <f t="shared" si="57"/>
        <v>0.59489051094890522</v>
      </c>
      <c r="AR9" s="42">
        <f t="shared" si="57"/>
        <v>0.59414225941422594</v>
      </c>
      <c r="AS9" s="42">
        <f t="shared" si="57"/>
        <v>0.5955056179775281</v>
      </c>
      <c r="AT9" s="42">
        <f t="shared" si="57"/>
        <v>0.59090909090909094</v>
      </c>
      <c r="AU9" s="42">
        <f t="shared" si="57"/>
        <v>0.59302325581395343</v>
      </c>
      <c r="AV9" s="42">
        <f t="shared" si="57"/>
        <v>0.59302325581395343</v>
      </c>
      <c r="AW9" s="42">
        <f t="shared" si="57"/>
        <v>0.59375000000000011</v>
      </c>
      <c r="AX9" s="42">
        <f t="shared" si="57"/>
        <v>0.59701492537313439</v>
      </c>
      <c r="AY9" s="42">
        <f t="shared" si="57"/>
        <v>0.59701492537313439</v>
      </c>
      <c r="AZ9" s="42">
        <f t="shared" si="57"/>
        <v>0.59375000000000011</v>
      </c>
      <c r="BA9" s="42">
        <f t="shared" si="57"/>
        <v>0.59375000000000011</v>
      </c>
      <c r="BB9" s="42">
        <f t="shared" si="57"/>
        <v>0.59649122807017541</v>
      </c>
      <c r="BC9" s="42">
        <f t="shared" si="57"/>
        <v>0.59259259259259256</v>
      </c>
      <c r="BD9" s="42">
        <f t="shared" si="57"/>
        <v>0.59375000000000011</v>
      </c>
      <c r="BE9" s="42">
        <f t="shared" si="57"/>
        <v>0.59375000000000011</v>
      </c>
      <c r="BF9" s="42">
        <f t="shared" si="57"/>
        <v>0.59302325581395343</v>
      </c>
      <c r="BG9" s="42">
        <f t="shared" si="57"/>
        <v>0.59302325581395343</v>
      </c>
      <c r="BH9" s="42">
        <f t="shared" si="57"/>
        <v>0.59333333333333338</v>
      </c>
      <c r="BI9" s="42">
        <f t="shared" si="57"/>
        <v>0.59259259259259256</v>
      </c>
      <c r="BJ9" s="42">
        <f t="shared" si="57"/>
        <v>0.59523809523809534</v>
      </c>
      <c r="BK9" s="42">
        <f t="shared" si="57"/>
        <v>0.59523809523809523</v>
      </c>
      <c r="BL9" s="42">
        <f t="shared" ref="BL9" si="58">(AA$3-AA$5)/AA$3</f>
        <v>0.59259259259259256</v>
      </c>
      <c r="BM9" s="42">
        <f t="shared" ref="BM9" si="59">(AB$3-AB$5)/AB$3</f>
        <v>0.59259259259259256</v>
      </c>
      <c r="BN9" s="42">
        <f t="shared" ref="BN9" si="60">(AC$3-AC$5)/AC$3</f>
        <v>0.59595959595959602</v>
      </c>
      <c r="BO9" s="42">
        <f t="shared" ref="BO9" si="61">(AD$3-AD$5)/AD$3</f>
        <v>0.59493670886075944</v>
      </c>
      <c r="BP9" s="42">
        <f t="shared" ref="BP9" si="62">(AE$3-AE$5)/AE$3</f>
        <v>0.5901639344262295</v>
      </c>
      <c r="BQ9" s="42">
        <f t="shared" ref="BQ9" si="63">(AF$3-AF$5)/AF$3</f>
        <v>0.58823529411764708</v>
      </c>
      <c r="BR9" s="42">
        <f t="shared" ref="BR9" si="64">(AG$3-AG$5)/AG$3</f>
        <v>0.58823529411764708</v>
      </c>
      <c r="BS9" s="42">
        <f t="shared" ref="BS9" si="65">(AH$3-AH$5)/AH$3</f>
        <v>0.59701492537313439</v>
      </c>
      <c r="BT9" s="42">
        <f t="shared" ref="BT9" si="66">(AI$3-AI$5)/AI$3</f>
        <v>0.6</v>
      </c>
      <c r="BU9" s="42">
        <f t="shared" ref="BU9" si="67">(AJ$3-AJ$5)/AJ$3</f>
        <v>0.59375</v>
      </c>
    </row>
    <row r="10" spans="2:73">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57">
        <v>0.02</v>
      </c>
      <c r="AB10" s="357">
        <v>0.02</v>
      </c>
      <c r="AC10" s="357">
        <v>3.7999999999999999E-2</v>
      </c>
      <c r="AD10" s="357">
        <v>3.7999999999999999E-2</v>
      </c>
      <c r="AE10" s="357">
        <v>1.0999999999999999E-2</v>
      </c>
      <c r="AF10" s="357">
        <v>1.7999999999999999E-2</v>
      </c>
      <c r="AG10" s="357">
        <v>1.7999999999999999E-2</v>
      </c>
      <c r="AH10" s="357">
        <v>1.2999999999999999E-2</v>
      </c>
      <c r="AI10" s="357">
        <v>1.2999999999999999E-2</v>
      </c>
      <c r="AJ10" s="357">
        <v>1.2999999999999999E-2</v>
      </c>
      <c r="AL10" s="39">
        <v>3</v>
      </c>
      <c r="AM10" s="39">
        <v>2</v>
      </c>
      <c r="AN10" s="39" t="str">
        <f t="shared" si="1"/>
        <v>処遇加算Ⅲから処遇加算Ⅱ</v>
      </c>
      <c r="AO10" s="42">
        <f>(D$4-D$5)/D$4</f>
        <v>0.44500000000000001</v>
      </c>
      <c r="AP10" s="42">
        <f t="shared" ref="AP10:BK10" si="68">(E$4-E$5)/E$4</f>
        <v>0.44520547945205474</v>
      </c>
      <c r="AQ10" s="42">
        <f t="shared" si="68"/>
        <v>0.44500000000000001</v>
      </c>
      <c r="AR10" s="42">
        <f t="shared" si="68"/>
        <v>0.44571428571428567</v>
      </c>
      <c r="AS10" s="42">
        <f t="shared" si="68"/>
        <v>0.44615384615384623</v>
      </c>
      <c r="AT10" s="42">
        <f t="shared" si="68"/>
        <v>0.43750000000000006</v>
      </c>
      <c r="AU10" s="42">
        <f t="shared" si="68"/>
        <v>0.44444444444444442</v>
      </c>
      <c r="AV10" s="42">
        <f t="shared" si="68"/>
        <v>0.44444444444444442</v>
      </c>
      <c r="AW10" s="42">
        <f t="shared" si="68"/>
        <v>0.44680851063829791</v>
      </c>
      <c r="AX10" s="42">
        <f t="shared" si="68"/>
        <v>0.44897959183673475</v>
      </c>
      <c r="AY10" s="42">
        <f t="shared" si="68"/>
        <v>0.44897959183673475</v>
      </c>
      <c r="AZ10" s="42">
        <f t="shared" si="68"/>
        <v>0.44680851063829791</v>
      </c>
      <c r="BA10" s="42">
        <f t="shared" si="68"/>
        <v>0.44680851063829791</v>
      </c>
      <c r="BB10" s="42">
        <f t="shared" si="68"/>
        <v>0.4390243902439025</v>
      </c>
      <c r="BC10" s="42">
        <f t="shared" si="68"/>
        <v>0.45000000000000007</v>
      </c>
      <c r="BD10" s="42">
        <f t="shared" si="68"/>
        <v>0.44680851063829791</v>
      </c>
      <c r="BE10" s="42">
        <f t="shared" si="68"/>
        <v>0.44680851063829791</v>
      </c>
      <c r="BF10" s="42">
        <f t="shared" si="68"/>
        <v>0.44444444444444442</v>
      </c>
      <c r="BG10" s="42">
        <f t="shared" si="68"/>
        <v>0.44444444444444442</v>
      </c>
      <c r="BH10" s="42">
        <f t="shared" si="68"/>
        <v>0.44545454545454549</v>
      </c>
      <c r="BI10" s="42">
        <f t="shared" si="68"/>
        <v>0.44067796610169485</v>
      </c>
      <c r="BJ10" s="42">
        <f t="shared" si="68"/>
        <v>0.44565217391304351</v>
      </c>
      <c r="BK10" s="42">
        <f t="shared" si="68"/>
        <v>0.44262295081967207</v>
      </c>
      <c r="BL10" s="42">
        <f t="shared" ref="BL10" si="69">(AA$4-AA$5)/AA$4</f>
        <v>0.44067796610169485</v>
      </c>
      <c r="BM10" s="42">
        <f t="shared" ref="BM10" si="70">(AB$4-AB$5)/AB$4</f>
        <v>0.44067796610169485</v>
      </c>
      <c r="BN10" s="42">
        <f t="shared" ref="BN10" si="71">(AC$4-AC$5)/AC$4</f>
        <v>0.44444444444444436</v>
      </c>
      <c r="BO10" s="42">
        <f t="shared" ref="BO10" si="72">(AD$4-AD$5)/AD$4</f>
        <v>0.44827586206896552</v>
      </c>
      <c r="BP10" s="42">
        <f t="shared" ref="BP10" si="73">(AE$4-AE$5)/AE$4</f>
        <v>0.43181818181818182</v>
      </c>
      <c r="BQ10" s="42">
        <f t="shared" ref="BQ10" si="74">(AF$4-AF$5)/AF$4</f>
        <v>0.44</v>
      </c>
      <c r="BR10" s="42">
        <f t="shared" ref="BR10" si="75">(AG$4-AG$5)/AG$4</f>
        <v>0.44</v>
      </c>
      <c r="BS10" s="42">
        <f t="shared" ref="BS10" si="76">(AH$4-AH$5)/AH$4</f>
        <v>0.44897959183673475</v>
      </c>
      <c r="BT10" s="42">
        <f t="shared" ref="BT10" si="77">(AI$4-AI$5)/AI$4</f>
        <v>0.44680851063829785</v>
      </c>
      <c r="BU10" s="42">
        <f t="shared" ref="BU10" si="78">(AJ$4-AJ$5)/AJ$4</f>
        <v>0.44680851063829785</v>
      </c>
    </row>
    <row r="11" spans="2:73">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3</v>
      </c>
      <c r="AM11" s="39">
        <v>3</v>
      </c>
      <c r="AN11" s="39" t="str">
        <f t="shared" si="1"/>
        <v>処遇加算Ⅲから処遇加算Ⅲ</v>
      </c>
      <c r="AO11" s="42">
        <f>(D$5-D$5)/D$5</f>
        <v>0</v>
      </c>
      <c r="AP11" s="42">
        <f t="shared" ref="AP11:BK11" si="79">(E$5-E$5)/E$5</f>
        <v>0</v>
      </c>
      <c r="AQ11" s="42">
        <f t="shared" si="79"/>
        <v>0</v>
      </c>
      <c r="AR11" s="42">
        <f t="shared" si="79"/>
        <v>0</v>
      </c>
      <c r="AS11" s="42">
        <f t="shared" si="79"/>
        <v>0</v>
      </c>
      <c r="AT11" s="42">
        <f t="shared" si="79"/>
        <v>0</v>
      </c>
      <c r="AU11" s="42">
        <f t="shared" si="79"/>
        <v>0</v>
      </c>
      <c r="AV11" s="42">
        <f t="shared" si="79"/>
        <v>0</v>
      </c>
      <c r="AW11" s="42">
        <f t="shared" si="79"/>
        <v>0</v>
      </c>
      <c r="AX11" s="42">
        <f t="shared" si="79"/>
        <v>0</v>
      </c>
      <c r="AY11" s="42">
        <f t="shared" si="79"/>
        <v>0</v>
      </c>
      <c r="AZ11" s="42">
        <f t="shared" si="79"/>
        <v>0</v>
      </c>
      <c r="BA11" s="42">
        <f t="shared" si="79"/>
        <v>0</v>
      </c>
      <c r="BB11" s="42">
        <f t="shared" si="79"/>
        <v>0</v>
      </c>
      <c r="BC11" s="42">
        <f t="shared" si="79"/>
        <v>0</v>
      </c>
      <c r="BD11" s="42">
        <f t="shared" si="79"/>
        <v>0</v>
      </c>
      <c r="BE11" s="42">
        <f t="shared" si="79"/>
        <v>0</v>
      </c>
      <c r="BF11" s="42">
        <f t="shared" si="79"/>
        <v>0</v>
      </c>
      <c r="BG11" s="42">
        <f t="shared" si="79"/>
        <v>0</v>
      </c>
      <c r="BH11" s="42">
        <f t="shared" si="79"/>
        <v>0</v>
      </c>
      <c r="BI11" s="42">
        <f t="shared" si="79"/>
        <v>0</v>
      </c>
      <c r="BJ11" s="42">
        <f t="shared" si="79"/>
        <v>0</v>
      </c>
      <c r="BK11" s="42">
        <f t="shared" si="79"/>
        <v>0</v>
      </c>
      <c r="BL11" s="42">
        <f t="shared" ref="BL11" si="80">(AA$5-AA$5)/AA$5</f>
        <v>0</v>
      </c>
      <c r="BM11" s="42">
        <f t="shared" ref="BM11" si="81">(AB$5-AB$5)/AB$5</f>
        <v>0</v>
      </c>
      <c r="BN11" s="42">
        <f t="shared" ref="BN11" si="82">(AC$5-AC$5)/AC$5</f>
        <v>0</v>
      </c>
      <c r="BO11" s="42">
        <f t="shared" ref="BO11" si="83">(AD$5-AD$5)/AD$5</f>
        <v>0</v>
      </c>
      <c r="BP11" s="42">
        <f t="shared" ref="BP11" si="84">(AE$5-AE$5)/AE$5</f>
        <v>0</v>
      </c>
      <c r="BQ11" s="42">
        <f t="shared" ref="BQ11" si="85">(AF$5-AF$5)/AF$5</f>
        <v>0</v>
      </c>
      <c r="BR11" s="42">
        <f t="shared" ref="BR11" si="86">(AG$5-AG$5)/AG$5</f>
        <v>0</v>
      </c>
      <c r="BS11" s="42">
        <f t="shared" ref="BS11" si="87">(AH$5-AH$5)/AH$5</f>
        <v>0</v>
      </c>
      <c r="BT11" s="42">
        <f t="shared" ref="BT11" si="88">(AI$5-AI$5)/AI$5</f>
        <v>0</v>
      </c>
      <c r="BU11" s="42">
        <f t="shared" ref="BU11" si="89">(AJ$5-AJ$5)/AJ$5</f>
        <v>0</v>
      </c>
    </row>
    <row r="12" spans="2:73" ht="24">
      <c r="AL12" s="39">
        <v>4</v>
      </c>
      <c r="AM12" s="39">
        <v>1</v>
      </c>
      <c r="AN12" s="39" t="str">
        <f t="shared" si="1"/>
        <v>処遇加算なしから処遇加算Ⅰ</v>
      </c>
      <c r="AO12" s="42">
        <f>(D$3-D$6)/D$3</f>
        <v>1</v>
      </c>
      <c r="AP12" s="42">
        <f t="shared" ref="AP12:BK12" si="90">(E$3-E$6)/E$3</f>
        <v>1</v>
      </c>
      <c r="AQ12" s="42">
        <f t="shared" si="90"/>
        <v>1</v>
      </c>
      <c r="AR12" s="42">
        <f t="shared" si="90"/>
        <v>1</v>
      </c>
      <c r="AS12" s="42">
        <f t="shared" si="90"/>
        <v>1</v>
      </c>
      <c r="AT12" s="42">
        <f t="shared" si="90"/>
        <v>1</v>
      </c>
      <c r="AU12" s="42">
        <f t="shared" si="90"/>
        <v>1</v>
      </c>
      <c r="AV12" s="42">
        <f t="shared" si="90"/>
        <v>1</v>
      </c>
      <c r="AW12" s="42">
        <f t="shared" si="90"/>
        <v>1</v>
      </c>
      <c r="AX12" s="42">
        <f t="shared" si="90"/>
        <v>1</v>
      </c>
      <c r="AY12" s="42">
        <f t="shared" si="90"/>
        <v>1</v>
      </c>
      <c r="AZ12" s="42">
        <f t="shared" si="90"/>
        <v>1</v>
      </c>
      <c r="BA12" s="42">
        <f t="shared" si="90"/>
        <v>1</v>
      </c>
      <c r="BB12" s="42">
        <f t="shared" si="90"/>
        <v>1</v>
      </c>
      <c r="BC12" s="42">
        <f t="shared" si="90"/>
        <v>1</v>
      </c>
      <c r="BD12" s="42">
        <f t="shared" si="90"/>
        <v>1</v>
      </c>
      <c r="BE12" s="42">
        <f t="shared" si="90"/>
        <v>1</v>
      </c>
      <c r="BF12" s="42">
        <f t="shared" si="90"/>
        <v>1</v>
      </c>
      <c r="BG12" s="42">
        <f t="shared" si="90"/>
        <v>1</v>
      </c>
      <c r="BH12" s="42">
        <f t="shared" si="90"/>
        <v>1</v>
      </c>
      <c r="BI12" s="42">
        <f t="shared" si="90"/>
        <v>1</v>
      </c>
      <c r="BJ12" s="42">
        <f t="shared" si="90"/>
        <v>1</v>
      </c>
      <c r="BK12" s="42">
        <f t="shared" si="90"/>
        <v>1</v>
      </c>
      <c r="BL12" s="42">
        <f t="shared" ref="BL12" si="91">(AA$3-AA$6)/AA$3</f>
        <v>1</v>
      </c>
      <c r="BM12" s="42">
        <f t="shared" ref="BM12" si="92">(AB$3-AB$6)/AB$3</f>
        <v>1</v>
      </c>
      <c r="BN12" s="42">
        <f t="shared" ref="BN12" si="93">(AC$3-AC$6)/AC$3</f>
        <v>1</v>
      </c>
      <c r="BO12" s="42">
        <f t="shared" ref="BO12" si="94">(AD$3-AD$6)/AD$3</f>
        <v>1</v>
      </c>
      <c r="BP12" s="42">
        <f t="shared" ref="BP12" si="95">(AE$3-AE$6)/AE$3</f>
        <v>1</v>
      </c>
      <c r="BQ12" s="42">
        <f t="shared" ref="BQ12" si="96">(AF$3-AF$6)/AF$3</f>
        <v>1</v>
      </c>
      <c r="BR12" s="42">
        <f t="shared" ref="BR12" si="97">(AG$3-AG$6)/AG$3</f>
        <v>1</v>
      </c>
      <c r="BS12" s="42">
        <f t="shared" ref="BS12" si="98">(AH$3-AH$6)/AH$3</f>
        <v>1</v>
      </c>
      <c r="BT12" s="42">
        <f t="shared" ref="BT12" si="99">(AI$3-AI$6)/AI$3</f>
        <v>1</v>
      </c>
      <c r="BU12" s="42">
        <f t="shared" ref="BU12" si="100">(AJ$3-AJ$6)/AJ$3</f>
        <v>1</v>
      </c>
    </row>
    <row r="13" spans="2:73" ht="24">
      <c r="AL13" s="39">
        <v>4</v>
      </c>
      <c r="AM13" s="39">
        <v>2</v>
      </c>
      <c r="AN13" s="39" t="str">
        <f t="shared" si="1"/>
        <v>処遇加算なしから処遇加算Ⅱ</v>
      </c>
      <c r="AO13" s="42">
        <f>(D$4-D$6)/D$4</f>
        <v>1</v>
      </c>
      <c r="AP13" s="42">
        <f t="shared" ref="AP13:BK13" si="101">(E$4-E$6)/E$4</f>
        <v>1</v>
      </c>
      <c r="AQ13" s="42">
        <f t="shared" si="101"/>
        <v>1</v>
      </c>
      <c r="AR13" s="42">
        <f t="shared" si="101"/>
        <v>1</v>
      </c>
      <c r="AS13" s="42">
        <f t="shared" si="101"/>
        <v>1</v>
      </c>
      <c r="AT13" s="42">
        <f t="shared" si="101"/>
        <v>1</v>
      </c>
      <c r="AU13" s="42">
        <f t="shared" si="101"/>
        <v>1</v>
      </c>
      <c r="AV13" s="42">
        <f t="shared" si="101"/>
        <v>1</v>
      </c>
      <c r="AW13" s="42">
        <f t="shared" si="101"/>
        <v>1</v>
      </c>
      <c r="AX13" s="42">
        <f t="shared" si="101"/>
        <v>1</v>
      </c>
      <c r="AY13" s="42">
        <f t="shared" si="101"/>
        <v>1</v>
      </c>
      <c r="AZ13" s="42">
        <f t="shared" si="101"/>
        <v>1</v>
      </c>
      <c r="BA13" s="42">
        <f t="shared" si="101"/>
        <v>1</v>
      </c>
      <c r="BB13" s="42">
        <f t="shared" si="101"/>
        <v>1</v>
      </c>
      <c r="BC13" s="42">
        <f t="shared" si="101"/>
        <v>1</v>
      </c>
      <c r="BD13" s="42">
        <f t="shared" si="101"/>
        <v>1</v>
      </c>
      <c r="BE13" s="42">
        <f t="shared" si="101"/>
        <v>1</v>
      </c>
      <c r="BF13" s="42">
        <f t="shared" si="101"/>
        <v>1</v>
      </c>
      <c r="BG13" s="42">
        <f t="shared" si="101"/>
        <v>1</v>
      </c>
      <c r="BH13" s="42">
        <f t="shared" si="101"/>
        <v>1</v>
      </c>
      <c r="BI13" s="42">
        <f t="shared" si="101"/>
        <v>1</v>
      </c>
      <c r="BJ13" s="42">
        <f t="shared" si="101"/>
        <v>1</v>
      </c>
      <c r="BK13" s="42">
        <f t="shared" si="101"/>
        <v>1</v>
      </c>
      <c r="BL13" s="42">
        <f t="shared" ref="BL13" si="102">(AA$4-AA$6)/AA$4</f>
        <v>1</v>
      </c>
      <c r="BM13" s="42">
        <f t="shared" ref="BM13" si="103">(AB$4-AB$6)/AB$4</f>
        <v>1</v>
      </c>
      <c r="BN13" s="42">
        <f t="shared" ref="BN13" si="104">(AC$4-AC$6)/AC$4</f>
        <v>1</v>
      </c>
      <c r="BO13" s="42">
        <f t="shared" ref="BO13" si="105">(AD$4-AD$6)/AD$4</f>
        <v>1</v>
      </c>
      <c r="BP13" s="42">
        <f t="shared" ref="BP13" si="106">(AE$4-AE$6)/AE$4</f>
        <v>1</v>
      </c>
      <c r="BQ13" s="42">
        <f t="shared" ref="BQ13" si="107">(AF$4-AF$6)/AF$4</f>
        <v>1</v>
      </c>
      <c r="BR13" s="42">
        <f t="shared" ref="BR13" si="108">(AG$4-AG$6)/AG$4</f>
        <v>1</v>
      </c>
      <c r="BS13" s="42">
        <f t="shared" ref="BS13" si="109">(AH$4-AH$6)/AH$4</f>
        <v>1</v>
      </c>
      <c r="BT13" s="42">
        <f t="shared" ref="BT13" si="110">(AI$4-AI$6)/AI$4</f>
        <v>1</v>
      </c>
      <c r="BU13" s="42">
        <f t="shared" ref="BU13" si="111">(AJ$4-AJ$6)/AJ$4</f>
        <v>1</v>
      </c>
    </row>
    <row r="14" spans="2:73" ht="24">
      <c r="AL14" s="39">
        <v>4</v>
      </c>
      <c r="AM14" s="39">
        <v>3</v>
      </c>
      <c r="AN14" s="39" t="str">
        <f t="shared" si="1"/>
        <v>処遇加算なしから処遇加算Ⅲ</v>
      </c>
      <c r="AO14" s="42">
        <f>(D$5-D$6)/D$5</f>
        <v>1</v>
      </c>
      <c r="AP14" s="42">
        <f t="shared" ref="AP14:BK14" si="112">(E$5-E$6)/E$5</f>
        <v>1</v>
      </c>
      <c r="AQ14" s="42">
        <f t="shared" si="112"/>
        <v>1</v>
      </c>
      <c r="AR14" s="42">
        <f t="shared" si="112"/>
        <v>1</v>
      </c>
      <c r="AS14" s="42">
        <f t="shared" si="112"/>
        <v>1</v>
      </c>
      <c r="AT14" s="42">
        <f t="shared" si="112"/>
        <v>1</v>
      </c>
      <c r="AU14" s="42">
        <f t="shared" si="112"/>
        <v>1</v>
      </c>
      <c r="AV14" s="42">
        <f t="shared" si="112"/>
        <v>1</v>
      </c>
      <c r="AW14" s="42">
        <f t="shared" si="112"/>
        <v>1</v>
      </c>
      <c r="AX14" s="42">
        <f t="shared" si="112"/>
        <v>1</v>
      </c>
      <c r="AY14" s="42">
        <f t="shared" si="112"/>
        <v>1</v>
      </c>
      <c r="AZ14" s="42">
        <f t="shared" si="112"/>
        <v>1</v>
      </c>
      <c r="BA14" s="42">
        <f t="shared" si="112"/>
        <v>1</v>
      </c>
      <c r="BB14" s="42">
        <f t="shared" si="112"/>
        <v>1</v>
      </c>
      <c r="BC14" s="42">
        <f t="shared" si="112"/>
        <v>1</v>
      </c>
      <c r="BD14" s="42">
        <f t="shared" si="112"/>
        <v>1</v>
      </c>
      <c r="BE14" s="42">
        <f t="shared" si="112"/>
        <v>1</v>
      </c>
      <c r="BF14" s="42">
        <f t="shared" si="112"/>
        <v>1</v>
      </c>
      <c r="BG14" s="42">
        <f t="shared" si="112"/>
        <v>1</v>
      </c>
      <c r="BH14" s="42">
        <f t="shared" si="112"/>
        <v>1</v>
      </c>
      <c r="BI14" s="42">
        <f t="shared" si="112"/>
        <v>1</v>
      </c>
      <c r="BJ14" s="42">
        <f t="shared" si="112"/>
        <v>1</v>
      </c>
      <c r="BK14" s="42">
        <f t="shared" si="112"/>
        <v>1</v>
      </c>
      <c r="BL14" s="42">
        <f t="shared" ref="BL14" si="113">(AA$5-AA$6)/AA$5</f>
        <v>1</v>
      </c>
      <c r="BM14" s="42">
        <f t="shared" ref="BM14" si="114">(AB$5-AB$6)/AB$5</f>
        <v>1</v>
      </c>
      <c r="BN14" s="42">
        <f t="shared" ref="BN14" si="115">(AC$5-AC$6)/AC$5</f>
        <v>1</v>
      </c>
      <c r="BO14" s="42">
        <f t="shared" ref="BO14" si="116">(AD$5-AD$6)/AD$5</f>
        <v>1</v>
      </c>
      <c r="BP14" s="42">
        <f t="shared" ref="BP14" si="117">(AE$5-AE$6)/AE$5</f>
        <v>1</v>
      </c>
      <c r="BQ14" s="42">
        <f t="shared" ref="BQ14" si="118">(AF$5-AF$6)/AF$5</f>
        <v>1</v>
      </c>
      <c r="BR14" s="42">
        <f t="shared" ref="BR14" si="119">(AG$5-AG$6)/AG$5</f>
        <v>1</v>
      </c>
      <c r="BS14" s="42">
        <f t="shared" ref="BS14" si="120">(AH$5-AH$6)/AH$5</f>
        <v>1</v>
      </c>
      <c r="BT14" s="42">
        <f t="shared" ref="BT14" si="121">(AI$5-AI$6)/AI$5</f>
        <v>1</v>
      </c>
      <c r="BU14" s="42">
        <f t="shared" ref="BU14" si="122">(AJ$5-AJ$6)/AJ$5</f>
        <v>1</v>
      </c>
    </row>
    <row r="15" spans="2:73">
      <c r="AL15" s="39">
        <v>5</v>
      </c>
      <c r="AM15" s="39">
        <v>5</v>
      </c>
      <c r="AN15" s="39" t="str">
        <f t="shared" si="1"/>
        <v>特定加算Ⅰから特定加算Ⅰ</v>
      </c>
      <c r="AO15" s="42">
        <f>(D$7-D$7)/D$7</f>
        <v>0</v>
      </c>
      <c r="AP15" s="42">
        <f t="shared" ref="AP15:BK15" si="123">(E$7-E$7)/E$7</f>
        <v>0</v>
      </c>
      <c r="AQ15" s="42">
        <f t="shared" si="123"/>
        <v>0</v>
      </c>
      <c r="AR15" s="42">
        <f t="shared" si="123"/>
        <v>0</v>
      </c>
      <c r="AS15" s="42">
        <f t="shared" si="123"/>
        <v>0</v>
      </c>
      <c r="AT15" s="42">
        <f t="shared" si="123"/>
        <v>0</v>
      </c>
      <c r="AU15" s="42">
        <f t="shared" si="123"/>
        <v>0</v>
      </c>
      <c r="AV15" s="42">
        <f t="shared" si="123"/>
        <v>0</v>
      </c>
      <c r="AW15" s="42">
        <f t="shared" si="123"/>
        <v>0</v>
      </c>
      <c r="AX15" s="42">
        <f t="shared" si="123"/>
        <v>0</v>
      </c>
      <c r="AY15" s="42">
        <f t="shared" si="123"/>
        <v>0</v>
      </c>
      <c r="AZ15" s="42">
        <f t="shared" si="123"/>
        <v>0</v>
      </c>
      <c r="BA15" s="42">
        <f t="shared" si="123"/>
        <v>0</v>
      </c>
      <c r="BB15" s="42">
        <f t="shared" si="123"/>
        <v>0</v>
      </c>
      <c r="BC15" s="42">
        <f t="shared" si="123"/>
        <v>0</v>
      </c>
      <c r="BD15" s="42">
        <f t="shared" si="123"/>
        <v>0</v>
      </c>
      <c r="BE15" s="42">
        <f t="shared" si="123"/>
        <v>0</v>
      </c>
      <c r="BF15" s="42">
        <f t="shared" si="123"/>
        <v>0</v>
      </c>
      <c r="BG15" s="42">
        <f t="shared" si="123"/>
        <v>0</v>
      </c>
      <c r="BH15" s="42">
        <f t="shared" si="123"/>
        <v>0</v>
      </c>
      <c r="BI15" s="42">
        <f t="shared" si="123"/>
        <v>0</v>
      </c>
      <c r="BJ15" s="42">
        <f t="shared" si="123"/>
        <v>0</v>
      </c>
      <c r="BK15" s="42">
        <f t="shared" si="123"/>
        <v>0</v>
      </c>
      <c r="BL15" s="42">
        <f t="shared" ref="BL15" si="124">(AA$7-AA$7)/AA$7</f>
        <v>0</v>
      </c>
      <c r="BM15" s="42">
        <f t="shared" ref="BM15" si="125">(AB$7-AB$7)/AB$7</f>
        <v>0</v>
      </c>
      <c r="BN15" s="42">
        <f t="shared" ref="BN15" si="126">(AC$7-AC$7)/AC$7</f>
        <v>0</v>
      </c>
      <c r="BO15" s="42">
        <f t="shared" ref="BO15" si="127">(AD$7-AD$7)/AD$7</f>
        <v>0</v>
      </c>
      <c r="BP15" s="42">
        <f t="shared" ref="BP15" si="128">(AE$7-AE$7)/AE$7</f>
        <v>0</v>
      </c>
      <c r="BQ15" s="42">
        <f t="shared" ref="BQ15" si="129">(AF$7-AF$7)/AF$7</f>
        <v>0</v>
      </c>
      <c r="BR15" s="42">
        <f t="shared" ref="BR15" si="130">(AG$7-AG$7)/AG$7</f>
        <v>0</v>
      </c>
      <c r="BS15" s="42">
        <f t="shared" ref="BS15" si="131">(AH$7-AH$7)/AH$7</f>
        <v>0</v>
      </c>
      <c r="BT15" s="42">
        <f t="shared" ref="BT15" si="132">(AI$7-AI$7)/AI$7</f>
        <v>0</v>
      </c>
      <c r="BU15" s="42">
        <f t="shared" ref="BU15" si="133">(AJ$7-AJ$7)/AJ$7</f>
        <v>0</v>
      </c>
    </row>
    <row r="16" spans="2:73">
      <c r="AL16" s="39">
        <v>5</v>
      </c>
      <c r="AM16" s="39">
        <v>6</v>
      </c>
      <c r="AN16" s="39" t="str">
        <f t="shared" si="1"/>
        <v>特定加算Ⅰから特定加算Ⅱ</v>
      </c>
      <c r="AO16" s="42">
        <f>(D$8-D$7)/D$8</f>
        <v>-0.27272727272727282</v>
      </c>
      <c r="AP16" s="42">
        <f t="shared" ref="AP16:BK16" si="134">(E$8-E$7)/E$8</f>
        <v>-0.27272727272727282</v>
      </c>
      <c r="AQ16" s="42">
        <f t="shared" si="134"/>
        <v>-0.27272727272727282</v>
      </c>
      <c r="AR16" s="42">
        <f t="shared" si="134"/>
        <v>-0.27272727272727282</v>
      </c>
      <c r="AS16" s="41" t="e">
        <f>(H$8-H$7)/H$8</f>
        <v>#VALUE!</v>
      </c>
      <c r="AT16" s="42">
        <f t="shared" si="134"/>
        <v>-7.6923076923076997E-2</v>
      </c>
      <c r="AU16" s="42" t="e">
        <f t="shared" si="134"/>
        <v>#VALUE!</v>
      </c>
      <c r="AV16" s="42" t="e">
        <f t="shared" si="134"/>
        <v>#VALUE!</v>
      </c>
      <c r="AW16" s="42">
        <f t="shared" si="134"/>
        <v>-0.10526315789473693</v>
      </c>
      <c r="AX16" s="42">
        <f t="shared" si="134"/>
        <v>-0.11111111111111122</v>
      </c>
      <c r="AY16" s="42">
        <f t="shared" si="134"/>
        <v>-0.11111111111111122</v>
      </c>
      <c r="AZ16" s="42">
        <f t="shared" si="134"/>
        <v>-0.13333333333333347</v>
      </c>
      <c r="BA16" s="42">
        <f t="shared" si="134"/>
        <v>-0.13333333333333347</v>
      </c>
      <c r="BB16" s="42">
        <f t="shared" si="134"/>
        <v>-0.13333333333333347</v>
      </c>
      <c r="BC16" s="42">
        <f t="shared" si="134"/>
        <v>-0.13333333333333347</v>
      </c>
      <c r="BD16" s="42" t="e">
        <f t="shared" si="134"/>
        <v>#VALUE!</v>
      </c>
      <c r="BE16" s="42">
        <f t="shared" si="134"/>
        <v>-0.13333333333333347</v>
      </c>
      <c r="BF16" s="42">
        <f t="shared" si="134"/>
        <v>-0.18749999999999994</v>
      </c>
      <c r="BG16" s="42">
        <f t="shared" si="134"/>
        <v>-0.18749999999999994</v>
      </c>
      <c r="BH16" s="42">
        <f t="shared" si="134"/>
        <v>-0.18749999999999994</v>
      </c>
      <c r="BI16" s="42">
        <f t="shared" si="134"/>
        <v>-0.29999999999999993</v>
      </c>
      <c r="BJ16" s="42">
        <f t="shared" si="134"/>
        <v>-0.29999999999999993</v>
      </c>
      <c r="BK16" s="42">
        <f t="shared" si="134"/>
        <v>-0.29999999999999993</v>
      </c>
      <c r="BL16" s="42" t="e">
        <f t="shared" ref="BL16" si="135">(AA$8-AA$7)/AA$8</f>
        <v>#VALUE!</v>
      </c>
      <c r="BM16" s="42" t="e">
        <f t="shared" ref="BM16" si="136">(AB$8-AB$7)/AB$8</f>
        <v>#VALUE!</v>
      </c>
      <c r="BN16" s="42">
        <f t="shared" ref="BN16" si="137">(AC$8-AC$7)/AC$8</f>
        <v>-0.10256410256410248</v>
      </c>
      <c r="BO16" s="42">
        <f t="shared" ref="BO16" si="138">(AD$8-AD$7)/AD$8</f>
        <v>-0.10256410256410248</v>
      </c>
      <c r="BP16" s="42" t="e">
        <f t="shared" ref="BP16" si="139">(AE$8-AE$7)/AE$8</f>
        <v>#VALUE!</v>
      </c>
      <c r="BQ16" s="42" t="e">
        <f t="shared" ref="BQ16" si="140">(AF$8-AF$7)/AF$8</f>
        <v>#VALUE!</v>
      </c>
      <c r="BR16" s="42" t="e">
        <f t="shared" ref="BR16" si="141">(AG$8-AG$7)/AG$8</f>
        <v>#VALUE!</v>
      </c>
      <c r="BS16" s="42" t="e">
        <f t="shared" ref="BS16" si="142">(AH$8-AH$7)/AH$8</f>
        <v>#VALUE!</v>
      </c>
      <c r="BT16" s="42" t="e">
        <f t="shared" ref="BT16" si="143">(AI$8-AI$7)/AI$8</f>
        <v>#VALUE!</v>
      </c>
      <c r="BU16" s="42" t="e">
        <f t="shared" ref="BU16" si="144">(AJ$8-AJ$7)/AJ$8</f>
        <v>#VALUE!</v>
      </c>
    </row>
    <row r="17" spans="38:73" ht="24">
      <c r="AL17" s="39">
        <v>5</v>
      </c>
      <c r="AM17" s="39">
        <v>7</v>
      </c>
      <c r="AN17" s="39" t="str">
        <f t="shared" si="1"/>
        <v>特定加算Ⅰから特定加算なし</v>
      </c>
      <c r="AO17" s="42">
        <f>(D$9-D$7)/D$7</f>
        <v>-1</v>
      </c>
      <c r="AP17" s="42">
        <f t="shared" ref="AP17:BK17" si="145">(E$9-E$7)/E$7</f>
        <v>-1</v>
      </c>
      <c r="AQ17" s="42">
        <f t="shared" si="145"/>
        <v>-1</v>
      </c>
      <c r="AR17" s="42">
        <f t="shared" si="145"/>
        <v>-1</v>
      </c>
      <c r="AS17" s="42">
        <f t="shared" si="145"/>
        <v>-1</v>
      </c>
      <c r="AT17" s="42">
        <f t="shared" si="145"/>
        <v>-1</v>
      </c>
      <c r="AU17" s="42">
        <f t="shared" si="145"/>
        <v>-1</v>
      </c>
      <c r="AV17" s="42">
        <f t="shared" si="145"/>
        <v>-1</v>
      </c>
      <c r="AW17" s="42">
        <f t="shared" si="145"/>
        <v>-1</v>
      </c>
      <c r="AX17" s="42">
        <f t="shared" si="145"/>
        <v>-1</v>
      </c>
      <c r="AY17" s="42">
        <f t="shared" si="145"/>
        <v>-1</v>
      </c>
      <c r="AZ17" s="42">
        <f t="shared" si="145"/>
        <v>-1</v>
      </c>
      <c r="BA17" s="42">
        <f t="shared" si="145"/>
        <v>-1</v>
      </c>
      <c r="BB17" s="42">
        <f t="shared" si="145"/>
        <v>-1</v>
      </c>
      <c r="BC17" s="42">
        <f t="shared" si="145"/>
        <v>-1</v>
      </c>
      <c r="BD17" s="42">
        <f t="shared" si="145"/>
        <v>-1</v>
      </c>
      <c r="BE17" s="42">
        <f t="shared" si="145"/>
        <v>-1</v>
      </c>
      <c r="BF17" s="42">
        <f t="shared" si="145"/>
        <v>-1</v>
      </c>
      <c r="BG17" s="42">
        <f t="shared" si="145"/>
        <v>-1</v>
      </c>
      <c r="BH17" s="42">
        <f t="shared" si="145"/>
        <v>-1</v>
      </c>
      <c r="BI17" s="42">
        <f t="shared" si="145"/>
        <v>-1</v>
      </c>
      <c r="BJ17" s="42">
        <f t="shared" si="145"/>
        <v>-1</v>
      </c>
      <c r="BK17" s="42">
        <f t="shared" si="145"/>
        <v>-1</v>
      </c>
      <c r="BL17" s="42">
        <f t="shared" ref="BL17" si="146">(AA$9-AA$7)/AA$7</f>
        <v>-1</v>
      </c>
      <c r="BM17" s="42">
        <f t="shared" ref="BM17" si="147">(AB$9-AB$7)/AB$7</f>
        <v>-1</v>
      </c>
      <c r="BN17" s="42">
        <f t="shared" ref="BN17" si="148">(AC$9-AC$7)/AC$7</f>
        <v>-1</v>
      </c>
      <c r="BO17" s="42">
        <f t="shared" ref="BO17" si="149">(AD$9-AD$7)/AD$7</f>
        <v>-1</v>
      </c>
      <c r="BP17" s="42">
        <f t="shared" ref="BP17" si="150">(AE$9-AE$7)/AE$7</f>
        <v>-1</v>
      </c>
      <c r="BQ17" s="42">
        <f t="shared" ref="BQ17" si="151">(AF$9-AF$7)/AF$7</f>
        <v>-1</v>
      </c>
      <c r="BR17" s="42">
        <f t="shared" ref="BR17" si="152">(AG$9-AG$7)/AG$7</f>
        <v>-1</v>
      </c>
      <c r="BS17" s="42">
        <f t="shared" ref="BS17" si="153">(AH$9-AH$7)/AH$7</f>
        <v>-1</v>
      </c>
      <c r="BT17" s="42">
        <f t="shared" ref="BT17" si="154">(AI$9-AI$7)/AI$7</f>
        <v>-1</v>
      </c>
      <c r="BU17" s="42">
        <f t="shared" ref="BU17" si="155">(AJ$9-AJ$7)/AJ$7</f>
        <v>-1</v>
      </c>
    </row>
    <row r="18" spans="38:73">
      <c r="AL18" s="39">
        <v>6</v>
      </c>
      <c r="AM18" s="39">
        <v>5</v>
      </c>
      <c r="AN18" s="39" t="str">
        <f t="shared" si="1"/>
        <v>特定加算Ⅱから特定加算Ⅰ</v>
      </c>
      <c r="AO18" s="42">
        <f>(D$7-D$8)/D$7</f>
        <v>0.21428571428571436</v>
      </c>
      <c r="AP18" s="42">
        <f t="shared" ref="AP18:BK18" si="156">(E$7-E$8)/E$7</f>
        <v>0.21428571428571436</v>
      </c>
      <c r="AQ18" s="42">
        <f t="shared" si="156"/>
        <v>0.21428571428571436</v>
      </c>
      <c r="AR18" s="42">
        <f t="shared" si="156"/>
        <v>0.21428571428571436</v>
      </c>
      <c r="AS18" s="42" t="e">
        <f t="shared" si="156"/>
        <v>#VALUE!</v>
      </c>
      <c r="AT18" s="42">
        <f t="shared" si="156"/>
        <v>7.1428571428571494E-2</v>
      </c>
      <c r="AU18" s="42" t="e">
        <f t="shared" si="156"/>
        <v>#VALUE!</v>
      </c>
      <c r="AV18" s="42" t="e">
        <f t="shared" si="156"/>
        <v>#VALUE!</v>
      </c>
      <c r="AW18" s="42">
        <f t="shared" si="156"/>
        <v>9.5238095238095316E-2</v>
      </c>
      <c r="AX18" s="42">
        <f t="shared" si="156"/>
        <v>0.10000000000000009</v>
      </c>
      <c r="AY18" s="42">
        <f t="shared" si="156"/>
        <v>0.10000000000000009</v>
      </c>
      <c r="AZ18" s="42">
        <f t="shared" si="156"/>
        <v>0.11764705882352951</v>
      </c>
      <c r="BA18" s="42">
        <f t="shared" si="156"/>
        <v>0.11764705882352951</v>
      </c>
      <c r="BB18" s="42">
        <f t="shared" si="156"/>
        <v>0.11764705882352951</v>
      </c>
      <c r="BC18" s="42">
        <f t="shared" si="156"/>
        <v>0.11764705882352951</v>
      </c>
      <c r="BD18" s="42" t="e">
        <f t="shared" si="156"/>
        <v>#VALUE!</v>
      </c>
      <c r="BE18" s="42">
        <f t="shared" si="156"/>
        <v>0.11764705882352951</v>
      </c>
      <c r="BF18" s="42">
        <f t="shared" si="156"/>
        <v>0.15789473684210523</v>
      </c>
      <c r="BG18" s="42">
        <f t="shared" si="156"/>
        <v>0.15789473684210523</v>
      </c>
      <c r="BH18" s="42">
        <f t="shared" si="156"/>
        <v>0.15789473684210523</v>
      </c>
      <c r="BI18" s="42">
        <f t="shared" si="156"/>
        <v>0.23076923076923073</v>
      </c>
      <c r="BJ18" s="42">
        <f t="shared" si="156"/>
        <v>0.23076923076923073</v>
      </c>
      <c r="BK18" s="42">
        <f t="shared" si="156"/>
        <v>0.23076923076923073</v>
      </c>
      <c r="BL18" s="42" t="e">
        <f t="shared" ref="BL18" si="157">(AA$7-AA$8)/AA$7</f>
        <v>#VALUE!</v>
      </c>
      <c r="BM18" s="42" t="e">
        <f t="shared" ref="BM18" si="158">(AB$7-AB$8)/AB$7</f>
        <v>#VALUE!</v>
      </c>
      <c r="BN18" s="42">
        <f t="shared" ref="BN18" si="159">(AC$7-AC$8)/AC$7</f>
        <v>9.3023255813953418E-2</v>
      </c>
      <c r="BO18" s="42">
        <f t="shared" ref="BO18" si="160">(AD$7-AD$8)/AD$7</f>
        <v>9.3023255813953418E-2</v>
      </c>
      <c r="BP18" s="42" t="e">
        <f t="shared" ref="BP18" si="161">(AE$7-AE$8)/AE$7</f>
        <v>#VALUE!</v>
      </c>
      <c r="BQ18" s="42" t="e">
        <f t="shared" ref="BQ18" si="162">(AF$7-AF$8)/AF$7</f>
        <v>#VALUE!</v>
      </c>
      <c r="BR18" s="42" t="e">
        <f t="shared" ref="BR18" si="163">(AG$7-AG$8)/AG$7</f>
        <v>#VALUE!</v>
      </c>
      <c r="BS18" s="42" t="e">
        <f t="shared" ref="BS18" si="164">(AH$7-AH$8)/AH$7</f>
        <v>#VALUE!</v>
      </c>
      <c r="BT18" s="42" t="e">
        <f t="shared" ref="BT18" si="165">(AI$7-AI$8)/AI$7</f>
        <v>#VALUE!</v>
      </c>
      <c r="BU18" s="42" t="e">
        <f t="shared" ref="BU18" si="166">(AJ$7-AJ$8)/AJ$7</f>
        <v>#VALUE!</v>
      </c>
    </row>
    <row r="19" spans="38:73">
      <c r="AL19" s="39">
        <v>6</v>
      </c>
      <c r="AM19" s="39">
        <v>6</v>
      </c>
      <c r="AN19" s="39" t="str">
        <f t="shared" si="1"/>
        <v>特定加算Ⅱから特定加算Ⅱ</v>
      </c>
      <c r="AO19" s="42">
        <f>(D$8-D$8)/D$8</f>
        <v>0</v>
      </c>
      <c r="AP19" s="42">
        <f t="shared" ref="AP19:BK19" si="167">(E$8-E$8)/E$8</f>
        <v>0</v>
      </c>
      <c r="AQ19" s="42">
        <f t="shared" si="167"/>
        <v>0</v>
      </c>
      <c r="AR19" s="42">
        <f t="shared" si="167"/>
        <v>0</v>
      </c>
      <c r="AS19" s="42" t="e">
        <f t="shared" si="167"/>
        <v>#VALUE!</v>
      </c>
      <c r="AT19" s="42">
        <f t="shared" si="167"/>
        <v>0</v>
      </c>
      <c r="AU19" s="42" t="e">
        <f t="shared" si="167"/>
        <v>#VALUE!</v>
      </c>
      <c r="AV19" s="42" t="e">
        <f t="shared" si="167"/>
        <v>#VALUE!</v>
      </c>
      <c r="AW19" s="42">
        <f t="shared" si="167"/>
        <v>0</v>
      </c>
      <c r="AX19" s="42">
        <f t="shared" si="167"/>
        <v>0</v>
      </c>
      <c r="AY19" s="42">
        <f t="shared" si="167"/>
        <v>0</v>
      </c>
      <c r="AZ19" s="42">
        <f t="shared" si="167"/>
        <v>0</v>
      </c>
      <c r="BA19" s="42">
        <f t="shared" si="167"/>
        <v>0</v>
      </c>
      <c r="BB19" s="42">
        <f t="shared" si="167"/>
        <v>0</v>
      </c>
      <c r="BC19" s="42">
        <f t="shared" si="167"/>
        <v>0</v>
      </c>
      <c r="BD19" s="42" t="e">
        <f t="shared" si="167"/>
        <v>#VALUE!</v>
      </c>
      <c r="BE19" s="42">
        <f t="shared" si="167"/>
        <v>0</v>
      </c>
      <c r="BF19" s="42">
        <f t="shared" si="167"/>
        <v>0</v>
      </c>
      <c r="BG19" s="42">
        <f t="shared" si="167"/>
        <v>0</v>
      </c>
      <c r="BH19" s="42">
        <f t="shared" si="167"/>
        <v>0</v>
      </c>
      <c r="BI19" s="42">
        <f t="shared" si="167"/>
        <v>0</v>
      </c>
      <c r="BJ19" s="42">
        <f t="shared" si="167"/>
        <v>0</v>
      </c>
      <c r="BK19" s="42">
        <f t="shared" si="167"/>
        <v>0</v>
      </c>
      <c r="BL19" s="42" t="e">
        <f t="shared" ref="BL19" si="168">(AA$8-AA$8)/AA$8</f>
        <v>#VALUE!</v>
      </c>
      <c r="BM19" s="42" t="e">
        <f t="shared" ref="BM19" si="169">(AB$8-AB$8)/AB$8</f>
        <v>#VALUE!</v>
      </c>
      <c r="BN19" s="42">
        <f t="shared" ref="BN19" si="170">(AC$8-AC$8)/AC$8</f>
        <v>0</v>
      </c>
      <c r="BO19" s="42">
        <f t="shared" ref="BO19" si="171">(AD$8-AD$8)/AD$8</f>
        <v>0</v>
      </c>
      <c r="BP19" s="42" t="e">
        <f t="shared" ref="BP19" si="172">(AE$8-AE$8)/AE$8</f>
        <v>#VALUE!</v>
      </c>
      <c r="BQ19" s="42" t="e">
        <f t="shared" ref="BQ19" si="173">(AF$8-AF$8)/AF$8</f>
        <v>#VALUE!</v>
      </c>
      <c r="BR19" s="42" t="e">
        <f t="shared" ref="BR19" si="174">(AG$8-AG$8)/AG$8</f>
        <v>#VALUE!</v>
      </c>
      <c r="BS19" s="42" t="e">
        <f t="shared" ref="BS19" si="175">(AH$8-AH$8)/AH$8</f>
        <v>#VALUE!</v>
      </c>
      <c r="BT19" s="42" t="e">
        <f t="shared" ref="BT19" si="176">(AI$8-AI$8)/AI$8</f>
        <v>#VALUE!</v>
      </c>
      <c r="BU19" s="42" t="e">
        <f t="shared" ref="BU19" si="177">(AJ$8-AJ$8)/AJ$8</f>
        <v>#VALUE!</v>
      </c>
    </row>
    <row r="20" spans="38:73" ht="24">
      <c r="AL20" s="39">
        <v>6</v>
      </c>
      <c r="AM20" s="39">
        <v>7</v>
      </c>
      <c r="AN20" s="39" t="str">
        <f t="shared" si="1"/>
        <v>特定加算Ⅱから特定加算なし</v>
      </c>
      <c r="AO20" s="41" t="e">
        <f>(D$9-D$8)/D$9</f>
        <v>#DIV/0!</v>
      </c>
      <c r="AP20" s="41" t="e">
        <f t="shared" ref="AP20:BK20" si="178">(E$9-E$8)/E$9</f>
        <v>#DIV/0!</v>
      </c>
      <c r="AQ20" s="41" t="e">
        <f t="shared" si="178"/>
        <v>#DIV/0!</v>
      </c>
      <c r="AR20" s="41" t="e">
        <f t="shared" si="178"/>
        <v>#DIV/0!</v>
      </c>
      <c r="AS20" s="41" t="e">
        <f t="shared" si="178"/>
        <v>#VALUE!</v>
      </c>
      <c r="AT20" s="41" t="e">
        <f t="shared" si="178"/>
        <v>#DIV/0!</v>
      </c>
      <c r="AU20" s="41" t="e">
        <f t="shared" si="178"/>
        <v>#VALUE!</v>
      </c>
      <c r="AV20" s="41" t="e">
        <f t="shared" si="178"/>
        <v>#VALUE!</v>
      </c>
      <c r="AW20" s="41" t="e">
        <f t="shared" si="178"/>
        <v>#DIV/0!</v>
      </c>
      <c r="AX20" s="41" t="e">
        <f t="shared" si="178"/>
        <v>#DIV/0!</v>
      </c>
      <c r="AY20" s="41" t="e">
        <f t="shared" si="178"/>
        <v>#DIV/0!</v>
      </c>
      <c r="AZ20" s="41" t="e">
        <f t="shared" si="178"/>
        <v>#DIV/0!</v>
      </c>
      <c r="BA20" s="41" t="e">
        <f t="shared" si="178"/>
        <v>#DIV/0!</v>
      </c>
      <c r="BB20" s="41" t="e">
        <f t="shared" si="178"/>
        <v>#DIV/0!</v>
      </c>
      <c r="BC20" s="41" t="e">
        <f t="shared" si="178"/>
        <v>#DIV/0!</v>
      </c>
      <c r="BD20" s="41" t="e">
        <f t="shared" si="178"/>
        <v>#VALUE!</v>
      </c>
      <c r="BE20" s="41" t="e">
        <f t="shared" si="178"/>
        <v>#DIV/0!</v>
      </c>
      <c r="BF20" s="41" t="e">
        <f t="shared" si="178"/>
        <v>#DIV/0!</v>
      </c>
      <c r="BG20" s="41" t="e">
        <f t="shared" si="178"/>
        <v>#DIV/0!</v>
      </c>
      <c r="BH20" s="41" t="e">
        <f t="shared" si="178"/>
        <v>#DIV/0!</v>
      </c>
      <c r="BI20" s="41" t="e">
        <f t="shared" si="178"/>
        <v>#DIV/0!</v>
      </c>
      <c r="BJ20" s="41" t="e">
        <f t="shared" si="178"/>
        <v>#DIV/0!</v>
      </c>
      <c r="BK20" s="41" t="e">
        <f t="shared" si="178"/>
        <v>#DIV/0!</v>
      </c>
      <c r="BL20" s="41" t="e">
        <f t="shared" ref="BL20" si="179">(AA$9-AA$8)/AA$9</f>
        <v>#VALUE!</v>
      </c>
      <c r="BM20" s="41" t="e">
        <f t="shared" ref="BM20" si="180">(AB$9-AB$8)/AB$9</f>
        <v>#VALUE!</v>
      </c>
      <c r="BN20" s="41" t="e">
        <f t="shared" ref="BN20" si="181">(AC$9-AC$8)/AC$9</f>
        <v>#DIV/0!</v>
      </c>
      <c r="BO20" s="41" t="e">
        <f t="shared" ref="BO20" si="182">(AD$9-AD$8)/AD$9</f>
        <v>#DIV/0!</v>
      </c>
      <c r="BP20" s="41" t="e">
        <f t="shared" ref="BP20" si="183">(AE$9-AE$8)/AE$9</f>
        <v>#VALUE!</v>
      </c>
      <c r="BQ20" s="41" t="e">
        <f t="shared" ref="BQ20" si="184">(AF$9-AF$8)/AF$9</f>
        <v>#VALUE!</v>
      </c>
      <c r="BR20" s="41" t="e">
        <f t="shared" ref="BR20" si="185">(AG$9-AG$8)/AG$9</f>
        <v>#VALUE!</v>
      </c>
      <c r="BS20" s="41" t="e">
        <f t="shared" ref="BS20" si="186">(AH$9-AH$8)/AH$9</f>
        <v>#VALUE!</v>
      </c>
      <c r="BT20" s="41" t="e">
        <f t="shared" ref="BT20" si="187">(AI$9-AI$8)/AI$9</f>
        <v>#VALUE!</v>
      </c>
      <c r="BU20" s="41" t="e">
        <f t="shared" ref="BU20" si="188">(AJ$9-AJ$8)/AJ$9</f>
        <v>#VALUE!</v>
      </c>
    </row>
    <row r="21" spans="38:73" ht="24">
      <c r="AL21" s="39">
        <v>7</v>
      </c>
      <c r="AM21" s="39">
        <v>5</v>
      </c>
      <c r="AN21" s="39" t="str">
        <f t="shared" si="1"/>
        <v>特定加算なしから特定加算Ⅰ</v>
      </c>
      <c r="AO21" s="42">
        <f>(D$7-D$9)/D$7</f>
        <v>1</v>
      </c>
      <c r="AP21" s="42">
        <f t="shared" ref="AP21:BK21" si="189">(E$7-E$9)/E$7</f>
        <v>1</v>
      </c>
      <c r="AQ21" s="42">
        <f t="shared" si="189"/>
        <v>1</v>
      </c>
      <c r="AR21" s="42">
        <f t="shared" si="189"/>
        <v>1</v>
      </c>
      <c r="AS21" s="42">
        <f t="shared" si="189"/>
        <v>1</v>
      </c>
      <c r="AT21" s="42">
        <f t="shared" si="189"/>
        <v>1</v>
      </c>
      <c r="AU21" s="42">
        <f t="shared" si="189"/>
        <v>1</v>
      </c>
      <c r="AV21" s="42">
        <f t="shared" si="189"/>
        <v>1</v>
      </c>
      <c r="AW21" s="42">
        <f t="shared" si="189"/>
        <v>1</v>
      </c>
      <c r="AX21" s="42">
        <f t="shared" si="189"/>
        <v>1</v>
      </c>
      <c r="AY21" s="42">
        <f t="shared" si="189"/>
        <v>1</v>
      </c>
      <c r="AZ21" s="42">
        <f t="shared" si="189"/>
        <v>1</v>
      </c>
      <c r="BA21" s="42">
        <f t="shared" si="189"/>
        <v>1</v>
      </c>
      <c r="BB21" s="42">
        <f t="shared" si="189"/>
        <v>1</v>
      </c>
      <c r="BC21" s="42">
        <f t="shared" si="189"/>
        <v>1</v>
      </c>
      <c r="BD21" s="42">
        <f t="shared" si="189"/>
        <v>1</v>
      </c>
      <c r="BE21" s="42">
        <f t="shared" si="189"/>
        <v>1</v>
      </c>
      <c r="BF21" s="42">
        <f t="shared" si="189"/>
        <v>1</v>
      </c>
      <c r="BG21" s="42">
        <f t="shared" si="189"/>
        <v>1</v>
      </c>
      <c r="BH21" s="42">
        <f t="shared" si="189"/>
        <v>1</v>
      </c>
      <c r="BI21" s="42">
        <f t="shared" si="189"/>
        <v>1</v>
      </c>
      <c r="BJ21" s="42">
        <f t="shared" si="189"/>
        <v>1</v>
      </c>
      <c r="BK21" s="42">
        <f t="shared" si="189"/>
        <v>1</v>
      </c>
      <c r="BL21" s="42">
        <f t="shared" ref="BL21" si="190">(AA$7-AA$9)/AA$7</f>
        <v>1</v>
      </c>
      <c r="BM21" s="42">
        <f t="shared" ref="BM21" si="191">(AB$7-AB$9)/AB$7</f>
        <v>1</v>
      </c>
      <c r="BN21" s="42">
        <f t="shared" ref="BN21" si="192">(AC$7-AC$9)/AC$7</f>
        <v>1</v>
      </c>
      <c r="BO21" s="42">
        <f t="shared" ref="BO21" si="193">(AD$7-AD$9)/AD$7</f>
        <v>1</v>
      </c>
      <c r="BP21" s="42">
        <f t="shared" ref="BP21" si="194">(AE$7-AE$9)/AE$7</f>
        <v>1</v>
      </c>
      <c r="BQ21" s="42">
        <f t="shared" ref="BQ21" si="195">(AF$7-AF$9)/AF$7</f>
        <v>1</v>
      </c>
      <c r="BR21" s="42">
        <f t="shared" ref="BR21" si="196">(AG$7-AG$9)/AG$7</f>
        <v>1</v>
      </c>
      <c r="BS21" s="42">
        <f t="shared" ref="BS21" si="197">(AH$7-AH$9)/AH$7</f>
        <v>1</v>
      </c>
      <c r="BT21" s="42">
        <f t="shared" ref="BT21" si="198">(AI$7-AI$9)/AI$7</f>
        <v>1</v>
      </c>
      <c r="BU21" s="42">
        <f t="shared" ref="BU21" si="199">(AJ$7-AJ$9)/AJ$7</f>
        <v>1</v>
      </c>
    </row>
    <row r="22" spans="38:73" ht="24">
      <c r="AL22" s="39">
        <v>7</v>
      </c>
      <c r="AM22" s="39">
        <v>6</v>
      </c>
      <c r="AN22" s="39" t="str">
        <f t="shared" si="1"/>
        <v>特定加算なしから特定加算Ⅱ</v>
      </c>
      <c r="AO22" s="42">
        <f>(D$8-D$9)/D$8</f>
        <v>1</v>
      </c>
      <c r="AP22" s="42">
        <f t="shared" ref="AP22:BK22" si="200">(E$8-E$9)/E$8</f>
        <v>1</v>
      </c>
      <c r="AQ22" s="42">
        <f t="shared" si="200"/>
        <v>1</v>
      </c>
      <c r="AR22" s="42">
        <f t="shared" si="200"/>
        <v>1</v>
      </c>
      <c r="AS22" s="42" t="e">
        <f t="shared" si="200"/>
        <v>#VALUE!</v>
      </c>
      <c r="AT22" s="42">
        <f t="shared" si="200"/>
        <v>1</v>
      </c>
      <c r="AU22" s="42" t="e">
        <f t="shared" si="200"/>
        <v>#VALUE!</v>
      </c>
      <c r="AV22" s="42" t="e">
        <f t="shared" si="200"/>
        <v>#VALUE!</v>
      </c>
      <c r="AW22" s="42">
        <f t="shared" si="200"/>
        <v>1</v>
      </c>
      <c r="AX22" s="42">
        <f t="shared" si="200"/>
        <v>1</v>
      </c>
      <c r="AY22" s="42">
        <f t="shared" si="200"/>
        <v>1</v>
      </c>
      <c r="AZ22" s="42">
        <f t="shared" si="200"/>
        <v>1</v>
      </c>
      <c r="BA22" s="42">
        <f t="shared" si="200"/>
        <v>1</v>
      </c>
      <c r="BB22" s="42">
        <f t="shared" si="200"/>
        <v>1</v>
      </c>
      <c r="BC22" s="42">
        <f t="shared" si="200"/>
        <v>1</v>
      </c>
      <c r="BD22" s="42" t="e">
        <f t="shared" si="200"/>
        <v>#VALUE!</v>
      </c>
      <c r="BE22" s="42">
        <f t="shared" si="200"/>
        <v>1</v>
      </c>
      <c r="BF22" s="42">
        <f t="shared" si="200"/>
        <v>1</v>
      </c>
      <c r="BG22" s="42">
        <f t="shared" si="200"/>
        <v>1</v>
      </c>
      <c r="BH22" s="42">
        <f t="shared" si="200"/>
        <v>1</v>
      </c>
      <c r="BI22" s="42">
        <f t="shared" si="200"/>
        <v>1</v>
      </c>
      <c r="BJ22" s="42">
        <f t="shared" si="200"/>
        <v>1</v>
      </c>
      <c r="BK22" s="42">
        <f t="shared" si="200"/>
        <v>1</v>
      </c>
      <c r="BL22" s="42" t="e">
        <f t="shared" ref="BL22" si="201">(AA$8-AA$9)/AA$8</f>
        <v>#VALUE!</v>
      </c>
      <c r="BM22" s="42" t="e">
        <f t="shared" ref="BM22" si="202">(AB$8-AB$9)/AB$8</f>
        <v>#VALUE!</v>
      </c>
      <c r="BN22" s="42">
        <f t="shared" ref="BN22" si="203">(AC$8-AC$9)/AC$8</f>
        <v>1</v>
      </c>
      <c r="BO22" s="42">
        <f t="shared" ref="BO22" si="204">(AD$8-AD$9)/AD$8</f>
        <v>1</v>
      </c>
      <c r="BP22" s="42" t="e">
        <f t="shared" ref="BP22" si="205">(AE$8-AE$9)/AE$8</f>
        <v>#VALUE!</v>
      </c>
      <c r="BQ22" s="42" t="e">
        <f t="shared" ref="BQ22" si="206">(AF$8-AF$9)/AF$8</f>
        <v>#VALUE!</v>
      </c>
      <c r="BR22" s="42" t="e">
        <f t="shared" ref="BR22" si="207">(AG$8-AG$9)/AG$8</f>
        <v>#VALUE!</v>
      </c>
      <c r="BS22" s="42" t="e">
        <f t="shared" ref="BS22" si="208">(AH$8-AH$9)/AH$8</f>
        <v>#VALUE!</v>
      </c>
      <c r="BT22" s="42" t="e">
        <f t="shared" ref="BT22" si="209">(AI$8-AI$9)/AI$8</f>
        <v>#VALUE!</v>
      </c>
      <c r="BU22" s="42" t="e">
        <f t="shared" ref="BU22" si="210">(AJ$8-AJ$9)/AJ$8</f>
        <v>#VALUE!</v>
      </c>
    </row>
    <row r="23" spans="38:73" ht="24">
      <c r="AL23" s="39">
        <v>7</v>
      </c>
      <c r="AM23" s="39">
        <v>7</v>
      </c>
      <c r="AN23" s="39" t="str">
        <f t="shared" si="1"/>
        <v>特定加算なしから特定加算なし</v>
      </c>
      <c r="AO23" s="41" t="e">
        <f>(D$9-D$9)/D$9</f>
        <v>#DIV/0!</v>
      </c>
      <c r="AP23" s="41" t="e">
        <f t="shared" ref="AP23:BK23" si="211">(E$9-E$9)/E$9</f>
        <v>#DIV/0!</v>
      </c>
      <c r="AQ23" s="41" t="e">
        <f t="shared" si="211"/>
        <v>#DIV/0!</v>
      </c>
      <c r="AR23" s="41" t="e">
        <f t="shared" si="211"/>
        <v>#DIV/0!</v>
      </c>
      <c r="AS23" s="41" t="e">
        <f t="shared" si="211"/>
        <v>#DIV/0!</v>
      </c>
      <c r="AT23" s="41" t="e">
        <f t="shared" si="211"/>
        <v>#DIV/0!</v>
      </c>
      <c r="AU23" s="41" t="e">
        <f t="shared" si="211"/>
        <v>#DIV/0!</v>
      </c>
      <c r="AV23" s="41" t="e">
        <f t="shared" si="211"/>
        <v>#DIV/0!</v>
      </c>
      <c r="AW23" s="41" t="e">
        <f t="shared" si="211"/>
        <v>#DIV/0!</v>
      </c>
      <c r="AX23" s="41" t="e">
        <f t="shared" si="211"/>
        <v>#DIV/0!</v>
      </c>
      <c r="AY23" s="41" t="e">
        <f t="shared" si="211"/>
        <v>#DIV/0!</v>
      </c>
      <c r="AZ23" s="41" t="e">
        <f t="shared" si="211"/>
        <v>#DIV/0!</v>
      </c>
      <c r="BA23" s="41" t="e">
        <f t="shared" si="211"/>
        <v>#DIV/0!</v>
      </c>
      <c r="BB23" s="41" t="e">
        <f t="shared" si="211"/>
        <v>#DIV/0!</v>
      </c>
      <c r="BC23" s="41" t="e">
        <f t="shared" si="211"/>
        <v>#DIV/0!</v>
      </c>
      <c r="BD23" s="41" t="e">
        <f t="shared" si="211"/>
        <v>#DIV/0!</v>
      </c>
      <c r="BE23" s="41" t="e">
        <f t="shared" si="211"/>
        <v>#DIV/0!</v>
      </c>
      <c r="BF23" s="41" t="e">
        <f t="shared" si="211"/>
        <v>#DIV/0!</v>
      </c>
      <c r="BG23" s="41" t="e">
        <f t="shared" si="211"/>
        <v>#DIV/0!</v>
      </c>
      <c r="BH23" s="41" t="e">
        <f t="shared" si="211"/>
        <v>#DIV/0!</v>
      </c>
      <c r="BI23" s="41" t="e">
        <f t="shared" si="211"/>
        <v>#DIV/0!</v>
      </c>
      <c r="BJ23" s="41" t="e">
        <f t="shared" si="211"/>
        <v>#DIV/0!</v>
      </c>
      <c r="BK23" s="41" t="e">
        <f t="shared" si="211"/>
        <v>#DIV/0!</v>
      </c>
      <c r="BL23" s="41" t="e">
        <f t="shared" ref="BL23" si="212">(AA$9-AA$9)/AA$9</f>
        <v>#DIV/0!</v>
      </c>
      <c r="BM23" s="41" t="e">
        <f t="shared" ref="BM23" si="213">(AB$9-AB$9)/AB$9</f>
        <v>#DIV/0!</v>
      </c>
      <c r="BN23" s="41" t="e">
        <f t="shared" ref="BN23" si="214">(AC$9-AC$9)/AC$9</f>
        <v>#DIV/0!</v>
      </c>
      <c r="BO23" s="41" t="e">
        <f t="shared" ref="BO23" si="215">(AD$9-AD$9)/AD$9</f>
        <v>#DIV/0!</v>
      </c>
      <c r="BP23" s="41" t="e">
        <f t="shared" ref="BP23" si="216">(AE$9-AE$9)/AE$9</f>
        <v>#DIV/0!</v>
      </c>
      <c r="BQ23" s="41" t="e">
        <f t="shared" ref="BQ23" si="217">(AF$9-AF$9)/AF$9</f>
        <v>#DIV/0!</v>
      </c>
      <c r="BR23" s="41" t="e">
        <f t="shared" ref="BR23" si="218">(AG$9-AG$9)/AG$9</f>
        <v>#DIV/0!</v>
      </c>
      <c r="BS23" s="41" t="e">
        <f t="shared" ref="BS23" si="219">(AH$9-AH$9)/AH$9</f>
        <v>#DIV/0!</v>
      </c>
      <c r="BT23" s="41" t="e">
        <f t="shared" ref="BT23" si="220">(AI$9-AI$9)/AI$9</f>
        <v>#DIV/0!</v>
      </c>
      <c r="BU23" s="41" t="e">
        <f t="shared" ref="BU23" si="221">(AJ$9-AJ$9)/AJ$9</f>
        <v>#DIV/0!</v>
      </c>
    </row>
    <row r="24" spans="38:73">
      <c r="AL24" s="39">
        <v>8</v>
      </c>
      <c r="AM24" s="39">
        <v>8</v>
      </c>
      <c r="AN24" s="39" t="str">
        <f t="shared" si="1"/>
        <v>ベア加算からベア加算</v>
      </c>
      <c r="AO24" s="42">
        <f>(D$10-D$10)/D$10</f>
        <v>0</v>
      </c>
      <c r="AP24" s="42">
        <f t="shared" ref="AP24:BK24" si="222">(E$10-E$10)/E$10</f>
        <v>0</v>
      </c>
      <c r="AQ24" s="42">
        <f t="shared" si="222"/>
        <v>0</v>
      </c>
      <c r="AR24" s="42">
        <f t="shared" si="222"/>
        <v>0</v>
      </c>
      <c r="AS24" s="42">
        <f t="shared" si="222"/>
        <v>0</v>
      </c>
      <c r="AT24" s="42">
        <f t="shared" si="222"/>
        <v>0</v>
      </c>
      <c r="AU24" s="42">
        <f t="shared" si="222"/>
        <v>0</v>
      </c>
      <c r="AV24" s="42">
        <f t="shared" si="222"/>
        <v>0</v>
      </c>
      <c r="AW24" s="42">
        <f t="shared" si="222"/>
        <v>0</v>
      </c>
      <c r="AX24" s="42">
        <f t="shared" si="222"/>
        <v>0</v>
      </c>
      <c r="AY24" s="42">
        <f t="shared" si="222"/>
        <v>0</v>
      </c>
      <c r="AZ24" s="42">
        <f t="shared" si="222"/>
        <v>0</v>
      </c>
      <c r="BA24" s="42">
        <f t="shared" si="222"/>
        <v>0</v>
      </c>
      <c r="BB24" s="42">
        <f t="shared" si="222"/>
        <v>0</v>
      </c>
      <c r="BC24" s="42">
        <f t="shared" si="222"/>
        <v>0</v>
      </c>
      <c r="BD24" s="42">
        <f t="shared" si="222"/>
        <v>0</v>
      </c>
      <c r="BE24" s="42">
        <f t="shared" si="222"/>
        <v>0</v>
      </c>
      <c r="BF24" s="42">
        <f t="shared" si="222"/>
        <v>0</v>
      </c>
      <c r="BG24" s="42">
        <f t="shared" si="222"/>
        <v>0</v>
      </c>
      <c r="BH24" s="42">
        <f t="shared" si="222"/>
        <v>0</v>
      </c>
      <c r="BI24" s="42">
        <f t="shared" si="222"/>
        <v>0</v>
      </c>
      <c r="BJ24" s="42">
        <f t="shared" si="222"/>
        <v>0</v>
      </c>
      <c r="BK24" s="42">
        <f t="shared" si="222"/>
        <v>0</v>
      </c>
      <c r="BL24" s="42">
        <f t="shared" ref="BL24" si="223">(AA$10-AA$10)/AA$10</f>
        <v>0</v>
      </c>
      <c r="BM24" s="42">
        <f t="shared" ref="BM24" si="224">(AB$10-AB$10)/AB$10</f>
        <v>0</v>
      </c>
      <c r="BN24" s="42">
        <f t="shared" ref="BN24" si="225">(AC$10-AC$10)/AC$10</f>
        <v>0</v>
      </c>
      <c r="BO24" s="42">
        <f t="shared" ref="BO24" si="226">(AD$10-AD$10)/AD$10</f>
        <v>0</v>
      </c>
      <c r="BP24" s="42">
        <f t="shared" ref="BP24" si="227">(AE$10-AE$10)/AE$10</f>
        <v>0</v>
      </c>
      <c r="BQ24" s="42">
        <f t="shared" ref="BQ24" si="228">(AF$10-AF$10)/AF$10</f>
        <v>0</v>
      </c>
      <c r="BR24" s="42">
        <f t="shared" ref="BR24" si="229">(AG$10-AG$10)/AG$10</f>
        <v>0</v>
      </c>
      <c r="BS24" s="42">
        <f t="shared" ref="BS24" si="230">(AH$10-AH$10)/AH$10</f>
        <v>0</v>
      </c>
      <c r="BT24" s="42">
        <f t="shared" ref="BT24" si="231">(AI$10-AI$10)/AI$10</f>
        <v>0</v>
      </c>
      <c r="BU24" s="42">
        <f t="shared" ref="BU24" si="232">(AJ$10-AJ$10)/AJ$10</f>
        <v>0</v>
      </c>
    </row>
    <row r="25" spans="38:73">
      <c r="AL25" s="39">
        <v>8</v>
      </c>
      <c r="AM25" s="39">
        <v>9</v>
      </c>
      <c r="AN25" s="39" t="str">
        <f t="shared" si="1"/>
        <v>ベア加算からベア加算なし</v>
      </c>
      <c r="AO25" s="42">
        <f>(D$11-D$10)/D$10</f>
        <v>-1</v>
      </c>
      <c r="AP25" s="42">
        <f t="shared" ref="AP25:BK25" si="233">(E$11-E$10)/E$10</f>
        <v>-1</v>
      </c>
      <c r="AQ25" s="42">
        <f t="shared" si="233"/>
        <v>-1</v>
      </c>
      <c r="AR25" s="42">
        <f t="shared" si="233"/>
        <v>-1</v>
      </c>
      <c r="AS25" s="42">
        <f t="shared" si="233"/>
        <v>-1</v>
      </c>
      <c r="AT25" s="42">
        <f t="shared" si="233"/>
        <v>-1</v>
      </c>
      <c r="AU25" s="42">
        <f t="shared" si="233"/>
        <v>-1</v>
      </c>
      <c r="AV25" s="42">
        <f t="shared" si="233"/>
        <v>-1</v>
      </c>
      <c r="AW25" s="42">
        <f t="shared" si="233"/>
        <v>-1</v>
      </c>
      <c r="AX25" s="42">
        <f t="shared" si="233"/>
        <v>-1</v>
      </c>
      <c r="AY25" s="42">
        <f t="shared" si="233"/>
        <v>-1</v>
      </c>
      <c r="AZ25" s="42">
        <f t="shared" si="233"/>
        <v>-1</v>
      </c>
      <c r="BA25" s="42">
        <f t="shared" si="233"/>
        <v>-1</v>
      </c>
      <c r="BB25" s="42">
        <f t="shared" si="233"/>
        <v>-1</v>
      </c>
      <c r="BC25" s="42">
        <f t="shared" si="233"/>
        <v>-1</v>
      </c>
      <c r="BD25" s="42">
        <f t="shared" si="233"/>
        <v>-1</v>
      </c>
      <c r="BE25" s="42">
        <f t="shared" si="233"/>
        <v>-1</v>
      </c>
      <c r="BF25" s="42">
        <f t="shared" si="233"/>
        <v>-1</v>
      </c>
      <c r="BG25" s="42">
        <f t="shared" si="233"/>
        <v>-1</v>
      </c>
      <c r="BH25" s="42">
        <f t="shared" si="233"/>
        <v>-1</v>
      </c>
      <c r="BI25" s="42">
        <f t="shared" si="233"/>
        <v>-1</v>
      </c>
      <c r="BJ25" s="42">
        <f t="shared" si="233"/>
        <v>-1</v>
      </c>
      <c r="BK25" s="42">
        <f t="shared" si="233"/>
        <v>-1</v>
      </c>
      <c r="BL25" s="42">
        <f t="shared" ref="BL25" si="234">(AA$11-AA$10)/AA$10</f>
        <v>-1</v>
      </c>
      <c r="BM25" s="42">
        <f t="shared" ref="BM25" si="235">(AB$11-AB$10)/AB$10</f>
        <v>-1</v>
      </c>
      <c r="BN25" s="42">
        <f t="shared" ref="BN25" si="236">(AC$11-AC$10)/AC$10</f>
        <v>-1</v>
      </c>
      <c r="BO25" s="42">
        <f t="shared" ref="BO25" si="237">(AD$11-AD$10)/AD$10</f>
        <v>-1</v>
      </c>
      <c r="BP25" s="42">
        <f t="shared" ref="BP25" si="238">(AE$11-AE$10)/AE$10</f>
        <v>-1</v>
      </c>
      <c r="BQ25" s="42">
        <f t="shared" ref="BQ25" si="239">(AF$11-AF$10)/AF$10</f>
        <v>-1</v>
      </c>
      <c r="BR25" s="42">
        <f t="shared" ref="BR25" si="240">(AG$11-AG$10)/AG$10</f>
        <v>-1</v>
      </c>
      <c r="BS25" s="42">
        <f t="shared" ref="BS25" si="241">(AH$11-AH$10)/AH$10</f>
        <v>-1</v>
      </c>
      <c r="BT25" s="42">
        <f t="shared" ref="BT25" si="242">(AI$11-AI$10)/AI$10</f>
        <v>-1</v>
      </c>
      <c r="BU25" s="42">
        <f t="shared" ref="BU25" si="243">(AJ$11-AJ$10)/AJ$10</f>
        <v>-1</v>
      </c>
    </row>
    <row r="26" spans="38:73">
      <c r="AL26" s="39">
        <v>9</v>
      </c>
      <c r="AM26" s="39">
        <v>8</v>
      </c>
      <c r="AN26" s="39" t="str">
        <f t="shared" si="1"/>
        <v>ベア加算なしからベア加算</v>
      </c>
      <c r="AO26" s="42">
        <f>(D$10-D$11)/D$10</f>
        <v>1</v>
      </c>
      <c r="AP26" s="42">
        <f t="shared" ref="AP26:BK26" si="244">(E$10-E$11)/E$10</f>
        <v>1</v>
      </c>
      <c r="AQ26" s="42">
        <f t="shared" si="244"/>
        <v>1</v>
      </c>
      <c r="AR26" s="42">
        <f t="shared" si="244"/>
        <v>1</v>
      </c>
      <c r="AS26" s="42">
        <f t="shared" si="244"/>
        <v>1</v>
      </c>
      <c r="AT26" s="42">
        <f t="shared" si="244"/>
        <v>1</v>
      </c>
      <c r="AU26" s="42">
        <f t="shared" si="244"/>
        <v>1</v>
      </c>
      <c r="AV26" s="42">
        <f t="shared" si="244"/>
        <v>1</v>
      </c>
      <c r="AW26" s="42">
        <f t="shared" si="244"/>
        <v>1</v>
      </c>
      <c r="AX26" s="42">
        <f t="shared" si="244"/>
        <v>1</v>
      </c>
      <c r="AY26" s="42">
        <f t="shared" si="244"/>
        <v>1</v>
      </c>
      <c r="AZ26" s="42">
        <f t="shared" si="244"/>
        <v>1</v>
      </c>
      <c r="BA26" s="42">
        <f t="shared" si="244"/>
        <v>1</v>
      </c>
      <c r="BB26" s="42">
        <f t="shared" si="244"/>
        <v>1</v>
      </c>
      <c r="BC26" s="42">
        <f t="shared" si="244"/>
        <v>1</v>
      </c>
      <c r="BD26" s="42">
        <f t="shared" si="244"/>
        <v>1</v>
      </c>
      <c r="BE26" s="42">
        <f t="shared" si="244"/>
        <v>1</v>
      </c>
      <c r="BF26" s="42">
        <f t="shared" si="244"/>
        <v>1</v>
      </c>
      <c r="BG26" s="42">
        <f t="shared" si="244"/>
        <v>1</v>
      </c>
      <c r="BH26" s="42">
        <f t="shared" si="244"/>
        <v>1</v>
      </c>
      <c r="BI26" s="42">
        <f t="shared" si="244"/>
        <v>1</v>
      </c>
      <c r="BJ26" s="42">
        <f t="shared" si="244"/>
        <v>1</v>
      </c>
      <c r="BK26" s="42">
        <f t="shared" si="244"/>
        <v>1</v>
      </c>
      <c r="BL26" s="42">
        <f t="shared" ref="BL26" si="245">(AA$10-AA$11)/AA$10</f>
        <v>1</v>
      </c>
      <c r="BM26" s="42">
        <f t="shared" ref="BM26" si="246">(AB$10-AB$11)/AB$10</f>
        <v>1</v>
      </c>
      <c r="BN26" s="42">
        <f t="shared" ref="BN26" si="247">(AC$10-AC$11)/AC$10</f>
        <v>1</v>
      </c>
      <c r="BO26" s="42">
        <f t="shared" ref="BO26" si="248">(AD$10-AD$11)/AD$10</f>
        <v>1</v>
      </c>
      <c r="BP26" s="42">
        <f t="shared" ref="BP26" si="249">(AE$10-AE$11)/AE$10</f>
        <v>1</v>
      </c>
      <c r="BQ26" s="42">
        <f t="shared" ref="BQ26" si="250">(AF$10-AF$11)/AF$10</f>
        <v>1</v>
      </c>
      <c r="BR26" s="42">
        <f t="shared" ref="BR26" si="251">(AG$10-AG$11)/AG$10</f>
        <v>1</v>
      </c>
      <c r="BS26" s="42">
        <f t="shared" ref="BS26" si="252">(AH$10-AH$11)/AH$10</f>
        <v>1</v>
      </c>
      <c r="BT26" s="42">
        <f t="shared" ref="BT26" si="253">(AI$10-AI$11)/AI$10</f>
        <v>1</v>
      </c>
      <c r="BU26" s="42">
        <f t="shared" ref="BU26" si="254">(AJ$10-AJ$11)/AJ$10</f>
        <v>1</v>
      </c>
    </row>
    <row r="27" spans="38:73" ht="24">
      <c r="AL27" s="39">
        <v>9</v>
      </c>
      <c r="AM27" s="39">
        <v>9</v>
      </c>
      <c r="AN27" s="39" t="str">
        <f t="shared" si="1"/>
        <v>ベア加算なしからベア加算なし</v>
      </c>
      <c r="AO27" s="41" t="e">
        <f>(D$11-D$11)/D$11</f>
        <v>#DIV/0!</v>
      </c>
      <c r="AP27" s="41" t="e">
        <f t="shared" ref="AP27:BK27" si="255">(E$11-E$11)/E$11</f>
        <v>#DIV/0!</v>
      </c>
      <c r="AQ27" s="41" t="e">
        <f t="shared" si="255"/>
        <v>#DIV/0!</v>
      </c>
      <c r="AR27" s="41" t="e">
        <f t="shared" si="255"/>
        <v>#DIV/0!</v>
      </c>
      <c r="AS27" s="41" t="e">
        <f t="shared" si="255"/>
        <v>#DIV/0!</v>
      </c>
      <c r="AT27" s="41" t="e">
        <f t="shared" si="255"/>
        <v>#DIV/0!</v>
      </c>
      <c r="AU27" s="41" t="e">
        <f t="shared" si="255"/>
        <v>#DIV/0!</v>
      </c>
      <c r="AV27" s="41" t="e">
        <f t="shared" si="255"/>
        <v>#DIV/0!</v>
      </c>
      <c r="AW27" s="41" t="e">
        <f t="shared" si="255"/>
        <v>#DIV/0!</v>
      </c>
      <c r="AX27" s="41" t="e">
        <f t="shared" si="255"/>
        <v>#DIV/0!</v>
      </c>
      <c r="AY27" s="41" t="e">
        <f t="shared" si="255"/>
        <v>#DIV/0!</v>
      </c>
      <c r="AZ27" s="41" t="e">
        <f t="shared" si="255"/>
        <v>#DIV/0!</v>
      </c>
      <c r="BA27" s="41" t="e">
        <f t="shared" si="255"/>
        <v>#DIV/0!</v>
      </c>
      <c r="BB27" s="41" t="e">
        <f t="shared" si="255"/>
        <v>#DIV/0!</v>
      </c>
      <c r="BC27" s="41" t="e">
        <f t="shared" si="255"/>
        <v>#DIV/0!</v>
      </c>
      <c r="BD27" s="41" t="e">
        <f t="shared" si="255"/>
        <v>#DIV/0!</v>
      </c>
      <c r="BE27" s="41" t="e">
        <f t="shared" si="255"/>
        <v>#DIV/0!</v>
      </c>
      <c r="BF27" s="41" t="e">
        <f t="shared" si="255"/>
        <v>#DIV/0!</v>
      </c>
      <c r="BG27" s="41" t="e">
        <f t="shared" si="255"/>
        <v>#DIV/0!</v>
      </c>
      <c r="BH27" s="41" t="e">
        <f t="shared" si="255"/>
        <v>#DIV/0!</v>
      </c>
      <c r="BI27" s="41" t="e">
        <f t="shared" si="255"/>
        <v>#DIV/0!</v>
      </c>
      <c r="BJ27" s="41" t="e">
        <f t="shared" si="255"/>
        <v>#DIV/0!</v>
      </c>
      <c r="BK27" s="41" t="e">
        <f t="shared" si="255"/>
        <v>#DIV/0!</v>
      </c>
      <c r="BL27" s="41" t="e">
        <f t="shared" ref="BL27" si="256">(AA$11-AA$11)/AA$11</f>
        <v>#DIV/0!</v>
      </c>
      <c r="BM27" s="41" t="e">
        <f t="shared" ref="BM27" si="257">(AB$11-AB$11)/AB$11</f>
        <v>#DIV/0!</v>
      </c>
      <c r="BN27" s="41" t="e">
        <f t="shared" ref="BN27" si="258">(AC$11-AC$11)/AC$11</f>
        <v>#DIV/0!</v>
      </c>
      <c r="BO27" s="41" t="e">
        <f t="shared" ref="BO27" si="259">(AD$11-AD$11)/AD$11</f>
        <v>#DIV/0!</v>
      </c>
      <c r="BP27" s="41" t="e">
        <f t="shared" ref="BP27" si="260">(AE$11-AE$11)/AE$11</f>
        <v>#DIV/0!</v>
      </c>
      <c r="BQ27" s="41" t="e">
        <f t="shared" ref="BQ27" si="261">(AF$11-AF$11)/AF$11</f>
        <v>#DIV/0!</v>
      </c>
      <c r="BR27" s="41" t="e">
        <f t="shared" ref="BR27" si="262">(AG$11-AG$11)/AG$11</f>
        <v>#DIV/0!</v>
      </c>
      <c r="BS27" s="41" t="e">
        <f t="shared" ref="BS27" si="263">(AH$11-AH$11)/AH$11</f>
        <v>#DIV/0!</v>
      </c>
      <c r="BT27" s="41" t="e">
        <f t="shared" ref="BT27" si="264">(AI$11-AI$11)/AI$11</f>
        <v>#DIV/0!</v>
      </c>
      <c r="BU27" s="41" t="e">
        <f t="shared" ref="BU27" si="265">(AJ$11-AJ$11)/AJ$11</f>
        <v>#DIV/0!</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【参考】数式用4</vt:lpstr>
      <vt:lpstr>【参考】数式用</vt:lpstr>
      <vt:lpstr>【参考】数式用2</vt:lpstr>
      <vt:lpstr>【参考】数式用3</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2025-07-07T07:09:39Z</dcterms:created>
  <dcterms:modified xsi:type="dcterms:W3CDTF">2025-07-09T09:51:55Z</dcterms:modified>
  <cp:category/>
  <cp:contentStatus/>
</cp:coreProperties>
</file>