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00_福祉局共通\【データ交換用】\2024\令和6年度物価高騰対策支援事業(介護・障害)\11_ホームページ\"/>
    </mc:Choice>
  </mc:AlternateContent>
  <bookViews>
    <workbookView xWindow="0" yWindow="0" windowWidth="20490" windowHeight="7530"/>
  </bookViews>
  <sheets>
    <sheet name="計算表" sheetId="1" r:id="rId1"/>
    <sheet name="計算表 (多機能型)" sheetId="3" r:id="rId2"/>
    <sheet name="リスト用データ" sheetId="2" r:id="rId3"/>
  </sheets>
  <definedNames>
    <definedName name="_xlnm.Print_Area" localSheetId="0">計算表!$A$1:$K$48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30" i="2"/>
  <c r="C31" i="2"/>
  <c r="E41" i="3" l="1"/>
  <c r="D41" i="1"/>
  <c r="C16" i="2" l="1"/>
  <c r="C15" i="2"/>
  <c r="C14" i="2"/>
  <c r="C3" i="2"/>
  <c r="C4" i="2"/>
  <c r="C5" i="2"/>
  <c r="C6" i="2"/>
  <c r="C7" i="2"/>
  <c r="C8" i="2"/>
  <c r="C9" i="2"/>
  <c r="C10" i="2"/>
  <c r="C11" i="2"/>
  <c r="C12" i="2"/>
  <c r="C18" i="2"/>
  <c r="C19" i="2"/>
  <c r="C20" i="2"/>
  <c r="C21" i="2"/>
  <c r="C22" i="2"/>
  <c r="C23" i="2"/>
  <c r="C24" i="2"/>
  <c r="C25" i="2"/>
  <c r="C26" i="2"/>
  <c r="C27" i="2"/>
  <c r="C28" i="2"/>
  <c r="C32" i="2"/>
  <c r="C33" i="2"/>
  <c r="C2" i="2"/>
  <c r="D46" i="1"/>
  <c r="D48" i="1" s="1"/>
  <c r="B9" i="3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C39" i="1" s="1"/>
  <c r="E48" i="3" l="1"/>
  <c r="D41" i="3"/>
  <c r="D48" i="3" s="1"/>
  <c r="B41" i="3"/>
  <c r="B10" i="3"/>
  <c r="B11" i="3" l="1"/>
  <c r="C10" i="3"/>
  <c r="C9" i="3"/>
  <c r="B12" i="3" l="1"/>
  <c r="C11" i="3"/>
  <c r="B13" i="3" l="1"/>
  <c r="C12" i="3"/>
  <c r="B14" i="3" l="1"/>
  <c r="C13" i="3"/>
  <c r="C14" i="3" l="1"/>
  <c r="B15" i="3"/>
  <c r="B16" i="3" l="1"/>
  <c r="C15" i="3"/>
  <c r="B17" i="3" l="1"/>
  <c r="C16" i="3"/>
  <c r="B18" i="3" l="1"/>
  <c r="C17" i="3"/>
  <c r="B19" i="3" l="1"/>
  <c r="C18" i="3"/>
  <c r="B20" i="3" l="1"/>
  <c r="C19" i="3"/>
  <c r="B21" i="3" l="1"/>
  <c r="C20" i="3"/>
  <c r="B22" i="3" l="1"/>
  <c r="C21" i="3"/>
  <c r="B23" i="3" l="1"/>
  <c r="C22" i="3"/>
  <c r="B24" i="3" l="1"/>
  <c r="C23" i="3"/>
  <c r="B25" i="3" l="1"/>
  <c r="C24" i="3"/>
  <c r="B26" i="3" l="1"/>
  <c r="C25" i="3"/>
  <c r="B27" i="3" l="1"/>
  <c r="C26" i="3"/>
  <c r="B28" i="3" l="1"/>
  <c r="C27" i="3"/>
  <c r="B29" i="3" l="1"/>
  <c r="C28" i="3"/>
  <c r="B30" i="3" l="1"/>
  <c r="C29" i="3"/>
  <c r="B31" i="3" l="1"/>
  <c r="C30" i="3"/>
  <c r="B32" i="3" l="1"/>
  <c r="C31" i="3"/>
  <c r="B33" i="3" l="1"/>
  <c r="C32" i="3"/>
  <c r="B34" i="3" l="1"/>
  <c r="C33" i="3"/>
  <c r="B35" i="3" l="1"/>
  <c r="C34" i="3"/>
  <c r="B36" i="3" l="1"/>
  <c r="B37" i="3" s="1"/>
  <c r="B38" i="3" s="1"/>
  <c r="B39" i="3" s="1"/>
  <c r="C35" i="3"/>
  <c r="C38" i="3" l="1"/>
  <c r="C36" i="3"/>
  <c r="C39" i="3" l="1"/>
  <c r="C37" i="3"/>
  <c r="B41" i="1" l="1"/>
  <c r="C11" i="1" l="1"/>
  <c r="C10" i="1"/>
  <c r="C9" i="1"/>
  <c r="C12" i="1" l="1"/>
  <c r="C13" i="1" l="1"/>
  <c r="C14" i="1" l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8" i="1" l="1"/>
  <c r="C37" i="1"/>
</calcChain>
</file>

<file path=xl/sharedStrings.xml><?xml version="1.0" encoding="utf-8"?>
<sst xmlns="http://schemas.openxmlformats.org/spreadsheetml/2006/main" count="92" uniqueCount="66">
  <si>
    <t>サービス提供日</t>
    <rPh sb="4" eb="7">
      <t>テイキョウビ</t>
    </rPh>
    <phoneticPr fontId="2"/>
  </si>
  <si>
    <t>利用者数</t>
    <rPh sb="0" eb="3">
      <t>リヨウシャ</t>
    </rPh>
    <rPh sb="3" eb="4">
      <t>スウ</t>
    </rPh>
    <phoneticPr fontId="2"/>
  </si>
  <si>
    <t>曜日</t>
    <rPh sb="0" eb="2">
      <t>ヨウビ</t>
    </rPh>
    <phoneticPr fontId="2"/>
  </si>
  <si>
    <t>サービスの種類</t>
    <rPh sb="5" eb="7">
      <t>シュルイ</t>
    </rPh>
    <phoneticPr fontId="2"/>
  </si>
  <si>
    <t>療養介護</t>
    <rPh sb="0" eb="4">
      <t>リョウヨウカイゴ</t>
    </rPh>
    <phoneticPr fontId="2"/>
  </si>
  <si>
    <t>生活介護</t>
    <rPh sb="0" eb="4">
      <t>セイカツカイゴ</t>
    </rPh>
    <phoneticPr fontId="2"/>
  </si>
  <si>
    <t>短期入所</t>
    <rPh sb="0" eb="4">
      <t>タンキニュウショ</t>
    </rPh>
    <phoneticPr fontId="2"/>
  </si>
  <si>
    <t>施設入所支援</t>
    <rPh sb="0" eb="4">
      <t>シセツニュウショ</t>
    </rPh>
    <rPh sb="4" eb="6">
      <t>シエン</t>
    </rPh>
    <phoneticPr fontId="2"/>
  </si>
  <si>
    <t>共同生活援助</t>
    <rPh sb="0" eb="6">
      <t>キョウドウセイカツエンジョ</t>
    </rPh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</si>
  <si>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</si>
  <si>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4">
      <t>ジリツクンレン</t>
    </rPh>
    <rPh sb="5" eb="9">
      <t>キノウクンレン</t>
    </rPh>
    <phoneticPr fontId="2"/>
  </si>
  <si>
    <t>自立訓練（生活訓練）</t>
    <rPh sb="0" eb="4">
      <t>ジリツクンレン</t>
    </rPh>
    <rPh sb="5" eb="9">
      <t>セイカツクンレン</t>
    </rPh>
    <phoneticPr fontId="2"/>
  </si>
  <si>
    <t>就労移行支援</t>
    <rPh sb="0" eb="6">
      <t>シュウロウイコウシエン</t>
    </rPh>
    <phoneticPr fontId="2"/>
  </si>
  <si>
    <t>就労継続支援（Ａ型）</t>
    <phoneticPr fontId="2"/>
  </si>
  <si>
    <t>就労継続支援（Ｂ型）</t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</si>
  <si>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</si>
  <si>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児童発達支援／放課後等デイサービス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</si>
  <si>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単価①</t>
    <rPh sb="0" eb="2">
      <t>タンカ</t>
    </rPh>
    <phoneticPr fontId="2"/>
  </si>
  <si>
    <t>計算対象月</t>
    <rPh sb="0" eb="4">
      <t>ケイサンタイショウ</t>
    </rPh>
    <rPh sb="4" eb="5">
      <t>ツキ</t>
    </rPh>
    <phoneticPr fontId="2"/>
  </si>
  <si>
    <t>交付申請額</t>
    <rPh sb="0" eb="5">
      <t>コウフシンセイガク</t>
    </rPh>
    <phoneticPr fontId="2"/>
  </si>
  <si>
    <t>＊利用者数のカウント方法</t>
    <rPh sb="1" eb="4">
      <t>リヨウシャ</t>
    </rPh>
    <rPh sb="4" eb="5">
      <t>スウ</t>
    </rPh>
    <rPh sb="10" eb="12">
      <t>ホウホウ</t>
    </rPh>
    <phoneticPr fontId="2"/>
  </si>
  <si>
    <t>□</t>
    <phoneticPr fontId="2"/>
  </si>
  <si>
    <t>入所日及び退所日の当日も、利用日としてカウントできます。</t>
    <rPh sb="0" eb="3">
      <t>ニュウショビ</t>
    </rPh>
    <rPh sb="3" eb="4">
      <t>オヨ</t>
    </rPh>
    <rPh sb="5" eb="8">
      <t>タイショビ</t>
    </rPh>
    <rPh sb="9" eb="11">
      <t>トウジツ</t>
    </rPh>
    <rPh sb="13" eb="16">
      <t>リヨウビ</t>
    </rPh>
    <phoneticPr fontId="2"/>
  </si>
  <si>
    <t>在宅利用などで、実際に事業所に通所していない日はカウントできません。</t>
    <rPh sb="0" eb="4">
      <t>ザイタクリヨウ</t>
    </rPh>
    <rPh sb="8" eb="10">
      <t>ジッサイ</t>
    </rPh>
    <rPh sb="11" eb="14">
      <t>ジギョウショ</t>
    </rPh>
    <rPh sb="15" eb="17">
      <t>ツウショ</t>
    </rPh>
    <rPh sb="22" eb="23">
      <t>ヒ</t>
    </rPh>
    <phoneticPr fontId="2"/>
  </si>
  <si>
    <t>特別養護老人ホーム（地域密着型含む）</t>
  </si>
  <si>
    <t>介護老人保健施設・介護医療院</t>
  </si>
  <si>
    <t>特定施設入居者生活介護（地域密着型含む）</t>
  </si>
  <si>
    <t>認知症対応型共同生活介護（グループホーム）</t>
  </si>
  <si>
    <t>ショートステイ</t>
  </si>
  <si>
    <t>小規模多機能型居宅介護（泊り分）</t>
  </si>
  <si>
    <t>小規模多機能型居宅介護（通い分）</t>
  </si>
  <si>
    <t>通所介護（デイサービス・認知症対応型含む）</t>
  </si>
  <si>
    <t>通所リハビリテーション</t>
  </si>
  <si>
    <t>要支援・要介護の方を分けて算出する必要はありません。</t>
    <rPh sb="0" eb="3">
      <t>ヨウシエン</t>
    </rPh>
    <rPh sb="4" eb="7">
      <t>ヨウカイゴ</t>
    </rPh>
    <rPh sb="8" eb="9">
      <t>カタ</t>
    </rPh>
    <rPh sb="10" eb="11">
      <t>ワ</t>
    </rPh>
    <rPh sb="13" eb="15">
      <t>サンシュツ</t>
    </rPh>
    <rPh sb="17" eb="19">
      <t>ヒツヨウ</t>
    </rPh>
    <phoneticPr fontId="2"/>
  </si>
  <si>
    <t>養護老人ホーム</t>
    <rPh sb="0" eb="4">
      <t>ヨウゴロウジン</t>
    </rPh>
    <phoneticPr fontId="2"/>
  </si>
  <si>
    <t>ケアハウス</t>
    <phoneticPr fontId="2"/>
  </si>
  <si>
    <t>対象月数</t>
    <rPh sb="0" eb="2">
      <t>タイショウ</t>
    </rPh>
    <rPh sb="2" eb="4">
      <t>ツキスウ</t>
    </rPh>
    <phoneticPr fontId="2"/>
  </si>
  <si>
    <t>サービスの種類</t>
  </si>
  <si>
    <t>(看護)小規模多機能型居宅介護</t>
    <rPh sb="1" eb="3">
      <t>カンゴ</t>
    </rPh>
    <phoneticPr fontId="2"/>
  </si>
  <si>
    <t>泊り分</t>
    <rPh sb="0" eb="1">
      <t>トマ</t>
    </rPh>
    <rPh sb="2" eb="3">
      <t>ブン</t>
    </rPh>
    <phoneticPr fontId="2"/>
  </si>
  <si>
    <t>通い分</t>
    <rPh sb="0" eb="1">
      <t>カヨ</t>
    </rPh>
    <rPh sb="2" eb="3">
      <t>ブン</t>
    </rPh>
    <phoneticPr fontId="2"/>
  </si>
  <si>
    <t>基準単価</t>
    <rPh sb="0" eb="2">
      <t>キジュン</t>
    </rPh>
    <rPh sb="2" eb="4">
      <t>タンカ</t>
    </rPh>
    <phoneticPr fontId="2"/>
  </si>
  <si>
    <t>対象月数</t>
    <rPh sb="0" eb="4">
      <t>タイショウツキスウ</t>
    </rPh>
    <phoneticPr fontId="2"/>
  </si>
  <si>
    <t>③各日付の利用者数を入力</t>
    <rPh sb="1" eb="2">
      <t>カク</t>
    </rPh>
    <rPh sb="2" eb="4">
      <t>ヒヅケ</t>
    </rPh>
    <rPh sb="5" eb="9">
      <t>リヨウシャスウ</t>
    </rPh>
    <rPh sb="10" eb="12">
      <t>ニュウリョク</t>
    </rPh>
    <phoneticPr fontId="2"/>
  </si>
  <si>
    <t>④対象月数を入力（途中開始・廃止以外は12か月）</t>
    <rPh sb="1" eb="3">
      <t>タイショウ</t>
    </rPh>
    <rPh sb="3" eb="4">
      <t>ツキ</t>
    </rPh>
    <rPh sb="4" eb="5">
      <t>スウ</t>
    </rPh>
    <rPh sb="6" eb="8">
      <t>ニュウリョク</t>
    </rPh>
    <rPh sb="9" eb="13">
      <t>トチュウカイシ</t>
    </rPh>
    <rPh sb="14" eb="16">
      <t>ハイシ</t>
    </rPh>
    <rPh sb="16" eb="18">
      <t>イガイ</t>
    </rPh>
    <rPh sb="22" eb="23">
      <t>ツキ</t>
    </rPh>
    <phoneticPr fontId="2"/>
  </si>
  <si>
    <t>円</t>
    <rPh sb="0" eb="1">
      <t>エン</t>
    </rPh>
    <phoneticPr fontId="2"/>
  </si>
  <si>
    <t>か月</t>
    <rPh sb="1" eb="2">
      <t>ゲツ</t>
    </rPh>
    <phoneticPr fontId="2"/>
  </si>
  <si>
    <t>人</t>
    <rPh sb="0" eb="1">
      <t>ニン</t>
    </rPh>
    <phoneticPr fontId="2"/>
  </si>
  <si>
    <t>①サービスの種類をプルダウンから選択</t>
    <rPh sb="6" eb="8">
      <t>シュルイ</t>
    </rPh>
    <rPh sb="16" eb="18">
      <t>センタク</t>
    </rPh>
    <phoneticPr fontId="2"/>
  </si>
  <si>
    <t>①サービスの種類（多機能型）</t>
    <rPh sb="6" eb="8">
      <t>シュルイ</t>
    </rPh>
    <rPh sb="9" eb="12">
      <t>タキノウ</t>
    </rPh>
    <rPh sb="12" eb="13">
      <t>ガタ</t>
    </rPh>
    <phoneticPr fontId="2"/>
  </si>
  <si>
    <t>単価②（年額）</t>
    <rPh sb="0" eb="2">
      <t>タンカ</t>
    </rPh>
    <rPh sb="4" eb="6">
      <t>ネンガク</t>
    </rPh>
    <phoneticPr fontId="2"/>
  </si>
  <si>
    <t>複数の対象事業所が併設されている場合などに、利用者数が重複しないようご注意ください。</t>
    <phoneticPr fontId="2"/>
  </si>
  <si>
    <t>救護施設（入所）</t>
    <rPh sb="0" eb="4">
      <t>キュウゴシセツ</t>
    </rPh>
    <rPh sb="5" eb="7">
      <t>ニュウショ</t>
    </rPh>
    <phoneticPr fontId="2"/>
  </si>
  <si>
    <t>救護施設（通所）</t>
    <rPh sb="0" eb="4">
      <t>キュウゴシセツ</t>
    </rPh>
    <rPh sb="5" eb="7">
      <t>ツウショ</t>
    </rPh>
    <phoneticPr fontId="2"/>
  </si>
  <si>
    <t>日常生活支援住居施設</t>
    <phoneticPr fontId="2"/>
  </si>
  <si>
    <t>特別養護老人ホーム（地域密着型含む）</t>
    <phoneticPr fontId="2"/>
  </si>
  <si>
    <t>--</t>
    <phoneticPr fontId="2"/>
  </si>
  <si>
    <t>-</t>
    <phoneticPr fontId="2"/>
  </si>
  <si>
    <t>②計算対象月を入力</t>
    <rPh sb="1" eb="5">
      <t>ケイサンタイショウ</t>
    </rPh>
    <rPh sb="5" eb="6">
      <t>ツキ</t>
    </rPh>
    <rPh sb="7" eb="9">
      <t>ニュウリョク</t>
    </rPh>
    <phoneticPr fontId="2"/>
  </si>
  <si>
    <t>月（原則、令和６年10月）</t>
    <rPh sb="0" eb="1">
      <t>ガツ</t>
    </rPh>
    <phoneticPr fontId="2"/>
  </si>
  <si>
    <t>人</t>
    <rPh sb="0" eb="1">
      <t>ニン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</si>
  <si>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</si>
  <si>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</si>
  <si>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地域活動支援センター</t>
    <phoneticPr fontId="2"/>
  </si>
  <si>
    <t>日中一時支援</t>
    <phoneticPr fontId="2"/>
  </si>
  <si>
    <t>福祉ホーム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</si>
</sst>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m&quot;月&quot;d&quot;日&quot;;@"/>
    <numFmt numFmtId="177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 tint="0.249977111117893"/>
      <name val="游ゴシック"/>
      <family val="2"/>
      <charset val="128"/>
      <scheme val="minor"/>
    </font>
    <font>
      <sz val="10"/>
      <color theme="1" tint="0.249977111117893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176" fontId="0" fillId="0" borderId="0" xfId="0" applyNumberForma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8" fillId="0" borderId="0" xfId="0" applyFont="1" applyProtection="1">
      <alignment vertical="center"/>
    </xf>
    <xf numFmtId="0" fontId="0" fillId="3" borderId="14" xfId="0" applyFill="1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38" fontId="0" fillId="0" borderId="0" xfId="1" applyFont="1" applyProtection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9" fillId="0" borderId="0" xfId="0" applyFont="1">
      <alignment vertical="center"/>
    </xf>
    <xf numFmtId="0" fontId="8" fillId="0" borderId="15" xfId="0" applyFont="1" applyBorder="1">
      <alignment vertical="center"/>
    </xf>
    <xf numFmtId="176" fontId="0" fillId="0" borderId="3" xfId="0" applyNumberFormat="1" applyBorder="1" applyAlignment="1" applyProtection="1">
      <alignment horizontal="right" vertical="center" shrinkToFit="1"/>
    </xf>
    <xf numFmtId="14" fontId="0" fillId="0" borderId="3" xfId="0" applyNumberFormat="1" applyBorder="1" applyAlignment="1" applyProtection="1">
      <alignment horizontal="right" vertical="center"/>
    </xf>
    <xf numFmtId="14" fontId="0" fillId="0" borderId="20" xfId="0" applyNumberFormat="1" applyBorder="1" applyAlignment="1" applyProtection="1">
      <alignment horizontal="right" vertical="center"/>
    </xf>
    <xf numFmtId="0" fontId="7" fillId="0" borderId="0" xfId="0" applyFont="1" applyBorder="1" applyAlignment="1">
      <alignment vertical="top" wrapText="1"/>
    </xf>
    <xf numFmtId="0" fontId="0" fillId="3" borderId="9" xfId="0" applyNumberForma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>
      <alignment horizontal="right" vertical="center"/>
    </xf>
    <xf numFmtId="0" fontId="6" fillId="0" borderId="16" xfId="0" applyFont="1" applyBorder="1" applyAlignment="1">
      <alignment vertical="top"/>
    </xf>
    <xf numFmtId="0" fontId="7" fillId="0" borderId="16" xfId="0" applyFont="1" applyBorder="1" applyAlignment="1">
      <alignment vertical="top" wrapText="1"/>
    </xf>
    <xf numFmtId="0" fontId="0" fillId="0" borderId="0" xfId="0" applyBorder="1" applyAlignment="1">
      <alignment horizontal="right"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38" fontId="0" fillId="3" borderId="5" xfId="1" applyFont="1" applyFill="1" applyBorder="1" applyAlignment="1" applyProtection="1">
      <alignment vertical="center"/>
      <protection locked="0"/>
    </xf>
    <xf numFmtId="38" fontId="0" fillId="3" borderId="9" xfId="1" applyFont="1" applyFill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</xf>
    <xf numFmtId="42" fontId="3" fillId="2" borderId="1" xfId="0" applyNumberFormat="1" applyFont="1" applyFill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0" fillId="0" borderId="8" xfId="0" applyBorder="1">
      <alignment vertical="center"/>
    </xf>
    <xf numFmtId="0" fontId="6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0" fontId="5" fillId="0" borderId="0" xfId="0" applyFont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42" fontId="3" fillId="2" borderId="1" xfId="0" applyNumberFormat="1" applyFont="1" applyFill="1" applyBorder="1" applyAlignment="1">
      <alignment vertical="center" shrinkToFit="1"/>
    </xf>
    <xf numFmtId="38" fontId="3" fillId="2" borderId="5" xfId="1" applyFont="1" applyFill="1" applyBorder="1" applyProtection="1">
      <alignment vertical="center"/>
    </xf>
    <xf numFmtId="177" fontId="3" fillId="2" borderId="9" xfId="1" applyNumberFormat="1" applyFont="1" applyFill="1" applyBorder="1" applyAlignment="1" applyProtection="1">
      <alignment vertical="center"/>
    </xf>
    <xf numFmtId="177" fontId="3" fillId="2" borderId="9" xfId="1" applyNumberFormat="1" applyFont="1" applyFill="1" applyBorder="1" applyAlignment="1">
      <alignment vertical="center"/>
    </xf>
    <xf numFmtId="14" fontId="0" fillId="0" borderId="3" xfId="0" applyNumberFormat="1" applyBorder="1" applyAlignment="1" applyProtection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top"/>
    </xf>
    <xf numFmtId="176" fontId="5" fillId="0" borderId="0" xfId="0" applyNumberFormat="1" applyFont="1" applyAlignment="1">
      <alignment horizontal="right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right" vertical="top"/>
    </xf>
    <xf numFmtId="0" fontId="12" fillId="0" borderId="10" xfId="0" applyFont="1" applyBorder="1" applyAlignment="1">
      <alignment horizontal="right" vertical="top"/>
    </xf>
    <xf numFmtId="176" fontId="5" fillId="0" borderId="0" xfId="0" applyNumberFormat="1" applyFont="1" applyAlignment="1" applyProtection="1">
      <alignment horizontal="right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</xf>
    <xf numFmtId="0" fontId="12" fillId="0" borderId="19" xfId="0" applyFont="1" applyBorder="1" applyAlignment="1">
      <alignment horizontal="right" vertical="top"/>
    </xf>
    <xf numFmtId="0" fontId="11" fillId="0" borderId="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24"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yyyy/m/d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yyyy/m/d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日数表" displayName="日数表" ref="B8:D39" totalsRowShown="0" headerRowDxfId="22" dataDxfId="20" headerRowBorderDxfId="21" tableBorderDxfId="19" totalsRowBorderDxfId="18">
  <autoFilter ref="B8:D39"/>
  <tableColumns count="3">
    <tableColumn id="1" name="サービス提供日" dataDxfId="17">
      <calculatedColumnFormula>B8+1</calculatedColumnFormula>
    </tableColumn>
    <tableColumn id="2" name="曜日" dataDxfId="16">
      <calculatedColumnFormula>IF($C$5="","",TEXT(B9,"aaa"))</calculatedColumnFormula>
    </tableColumn>
    <tableColumn id="3" name="利用者数" data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日数表_2" displayName="日数表_2" ref="B8:E39" totalsRowShown="0" headerRowDxfId="13" dataDxfId="11" headerRowBorderDxfId="12" tableBorderDxfId="10" totalsRowBorderDxfId="9">
  <autoFilter ref="B8:E39"/>
  <tableColumns count="4">
    <tableColumn id="1" name="サービス提供日" dataDxfId="8">
      <calculatedColumnFormula>B8+1</calculatedColumnFormula>
    </tableColumn>
    <tableColumn id="2" name="曜日" dataDxfId="7">
      <calculatedColumnFormula>IF($C$5="","",TEXT(B9,"aaa"))</calculatedColumnFormula>
    </tableColumn>
    <tableColumn id="3" name="泊り分" dataDxfId="6"/>
    <tableColumn id="5" name="通い分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単価表" displayName="単価表" ref="A1:C33" totalsRowShown="0" headerRowDxfId="4" dataDxfId="3">
  <autoFilter ref="A1:C33"/>
  <tableColumns count="3">
    <tableColumn id="1" name="サービスの種類" dataDxfId="2"/>
    <tableColumn id="5" name="単価①" dataDxfId="1"/>
    <tableColumn id="6" name="単価②（年額）" dataDxfId="0">
      <calculatedColumnFormula>単価表[[#This Row],[単価①]]*12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zoomScaleNormal="100" zoomScaleSheetLayoutView="100" workbookViewId="0"/>
  </sheetViews>
  <sheetFormatPr defaultRowHeight="18.75" x14ac:dyDescent="0.4"/>
  <cols>
    <col min="1" max="1" width="4.25" customWidth="1"/>
    <col min="2" max="2" width="14.375" style="1" bestFit="1" customWidth="1"/>
    <col min="3" max="3" width="7.625" customWidth="1"/>
    <col min="4" max="4" width="14.5" customWidth="1"/>
    <col min="5" max="5" width="10" customWidth="1"/>
    <col min="6" max="6" width="3.25" bestFit="1" customWidth="1"/>
    <col min="7" max="7" width="3.375" bestFit="1" customWidth="1"/>
    <col min="8" max="8" width="8.25" customWidth="1"/>
    <col min="10" max="10" width="9.875" customWidth="1"/>
  </cols>
  <sheetData>
    <row r="1" spans="1:11" ht="20.25" thickBot="1" x14ac:dyDescent="0.45">
      <c r="A1" s="37" t="s">
        <v>48</v>
      </c>
    </row>
    <row r="2" spans="1:11" ht="19.5" thickBot="1" x14ac:dyDescent="0.45">
      <c r="A2" s="75" t="s">
        <v>3</v>
      </c>
      <c r="B2" s="75"/>
      <c r="C2" s="78" t="s">
        <v>55</v>
      </c>
      <c r="D2" s="79"/>
      <c r="E2" s="79"/>
      <c r="F2" s="79"/>
      <c r="G2" s="80"/>
    </row>
    <row r="3" spans="1:11" s="9" customFormat="1" x14ac:dyDescent="0.4">
      <c r="A3" s="8"/>
      <c r="B3" s="8"/>
      <c r="C3" s="7"/>
      <c r="D3" s="7"/>
      <c r="E3" s="7"/>
      <c r="F3" s="7"/>
      <c r="G3" s="7"/>
    </row>
    <row r="4" spans="1:11" s="9" customFormat="1" ht="20.25" thickBot="1" x14ac:dyDescent="0.45">
      <c r="A4" s="37" t="s">
        <v>58</v>
      </c>
    </row>
    <row r="5" spans="1:11" ht="19.5" thickBot="1" x14ac:dyDescent="0.45">
      <c r="A5" s="75" t="s">
        <v>18</v>
      </c>
      <c r="B5" s="75"/>
      <c r="C5" s="43">
        <v>10</v>
      </c>
      <c r="D5" s="6" t="s">
        <v>59</v>
      </c>
      <c r="E5" s="6"/>
      <c r="F5" s="6"/>
      <c r="G5" s="6"/>
    </row>
    <row r="6" spans="1:11" ht="19.5" x14ac:dyDescent="0.4">
      <c r="A6" s="33"/>
      <c r="B6" s="33"/>
      <c r="C6" s="6"/>
      <c r="D6" s="6"/>
      <c r="E6" s="6"/>
      <c r="F6" s="6"/>
      <c r="G6" s="6"/>
      <c r="H6" s="37"/>
    </row>
    <row r="7" spans="1:11" ht="19.5" x14ac:dyDescent="0.4">
      <c r="A7" s="37" t="s">
        <v>43</v>
      </c>
    </row>
    <row r="8" spans="1:11" x14ac:dyDescent="0.4">
      <c r="B8" s="3" t="s">
        <v>0</v>
      </c>
      <c r="C8" s="10" t="s">
        <v>2</v>
      </c>
      <c r="D8" s="13" t="s">
        <v>1</v>
      </c>
      <c r="E8" s="12"/>
    </row>
    <row r="9" spans="1:11" x14ac:dyDescent="0.4">
      <c r="B9" s="39" t="str">
        <f>IF(C5="","対象月を入力してください","2024/"&amp;C5&amp;"/"&amp;1)</f>
        <v>2024/10/1</v>
      </c>
      <c r="C9" s="11" t="str">
        <f>IF($C$5="","",TEXT(B9,"aaa"))</f>
        <v>火</v>
      </c>
      <c r="D9" s="15"/>
      <c r="E9" s="9"/>
      <c r="G9" s="38" t="s">
        <v>20</v>
      </c>
      <c r="H9" s="35"/>
      <c r="I9" s="35"/>
      <c r="J9" s="35"/>
      <c r="K9" s="36"/>
    </row>
    <row r="10" spans="1:11" x14ac:dyDescent="0.4">
      <c r="B10" s="40">
        <f>IFERROR(B9+1,"")</f>
        <v>45567</v>
      </c>
      <c r="C10" s="11" t="str">
        <f t="shared" ref="C10:C38" si="0">IF($C$5="","",TEXT(B10,"aaa"))</f>
        <v>水</v>
      </c>
      <c r="D10" s="15"/>
      <c r="E10" s="9"/>
      <c r="G10" s="76" t="s">
        <v>21</v>
      </c>
      <c r="H10" s="73" t="s">
        <v>22</v>
      </c>
      <c r="I10" s="73"/>
      <c r="J10" s="73"/>
      <c r="K10" s="74"/>
    </row>
    <row r="11" spans="1:11" x14ac:dyDescent="0.4">
      <c r="B11" s="40">
        <f t="shared" ref="B11:B38" si="1">IFERROR(B10+1,"")</f>
        <v>45568</v>
      </c>
      <c r="C11" s="11" t="str">
        <f t="shared" si="0"/>
        <v>木</v>
      </c>
      <c r="D11" s="15"/>
      <c r="E11" s="9"/>
      <c r="G11" s="76"/>
      <c r="H11" s="73"/>
      <c r="I11" s="73"/>
      <c r="J11" s="73"/>
      <c r="K11" s="74"/>
    </row>
    <row r="12" spans="1:11" ht="18" customHeight="1" x14ac:dyDescent="0.4">
      <c r="B12" s="40">
        <f t="shared" si="1"/>
        <v>45569</v>
      </c>
      <c r="C12" s="11" t="str">
        <f t="shared" si="0"/>
        <v>金</v>
      </c>
      <c r="D12" s="15"/>
      <c r="E12" s="9"/>
      <c r="G12" s="76" t="s">
        <v>21</v>
      </c>
      <c r="H12" s="73" t="s">
        <v>33</v>
      </c>
      <c r="I12" s="73"/>
      <c r="J12" s="73"/>
      <c r="K12" s="74"/>
    </row>
    <row r="13" spans="1:11" x14ac:dyDescent="0.4">
      <c r="B13" s="40">
        <f t="shared" si="1"/>
        <v>45570</v>
      </c>
      <c r="C13" s="11" t="str">
        <f t="shared" si="0"/>
        <v>土</v>
      </c>
      <c r="D13" s="15"/>
      <c r="E13" s="9"/>
      <c r="G13" s="76"/>
      <c r="H13" s="73"/>
      <c r="I13" s="73"/>
      <c r="J13" s="73"/>
      <c r="K13" s="74"/>
    </row>
    <row r="14" spans="1:11" ht="18" customHeight="1" x14ac:dyDescent="0.4">
      <c r="B14" s="40">
        <f t="shared" si="1"/>
        <v>45571</v>
      </c>
      <c r="C14" s="11" t="str">
        <f t="shared" si="0"/>
        <v>日</v>
      </c>
      <c r="D14" s="15"/>
      <c r="E14" s="9"/>
      <c r="G14" s="76" t="s">
        <v>21</v>
      </c>
      <c r="H14" s="73" t="s">
        <v>23</v>
      </c>
      <c r="I14" s="73"/>
      <c r="J14" s="73"/>
      <c r="K14" s="74"/>
    </row>
    <row r="15" spans="1:11" x14ac:dyDescent="0.4">
      <c r="B15" s="40">
        <f t="shared" si="1"/>
        <v>45572</v>
      </c>
      <c r="C15" s="11" t="str">
        <f t="shared" si="0"/>
        <v>月</v>
      </c>
      <c r="D15" s="15"/>
      <c r="E15" s="9"/>
      <c r="G15" s="76"/>
      <c r="H15" s="73"/>
      <c r="I15" s="73"/>
      <c r="J15" s="73"/>
      <c r="K15" s="74"/>
    </row>
    <row r="16" spans="1:11" ht="18" customHeight="1" x14ac:dyDescent="0.4">
      <c r="B16" s="40">
        <f t="shared" si="1"/>
        <v>45573</v>
      </c>
      <c r="C16" s="11" t="str">
        <f t="shared" si="0"/>
        <v>火</v>
      </c>
      <c r="D16" s="15"/>
      <c r="E16" s="9"/>
      <c r="G16" s="81" t="s">
        <v>21</v>
      </c>
      <c r="H16" s="71" t="s">
        <v>51</v>
      </c>
      <c r="I16" s="71"/>
      <c r="J16" s="71"/>
      <c r="K16" s="72"/>
    </row>
    <row r="17" spans="2:11" x14ac:dyDescent="0.4">
      <c r="B17" s="40">
        <f t="shared" si="1"/>
        <v>45574</v>
      </c>
      <c r="C17" s="11" t="str">
        <f t="shared" si="0"/>
        <v>水</v>
      </c>
      <c r="D17" s="15"/>
      <c r="E17" s="9"/>
      <c r="G17" s="82"/>
      <c r="H17" s="71"/>
      <c r="I17" s="71"/>
      <c r="J17" s="71"/>
      <c r="K17" s="72"/>
    </row>
    <row r="18" spans="2:11" x14ac:dyDescent="0.4">
      <c r="B18" s="40">
        <f t="shared" si="1"/>
        <v>45575</v>
      </c>
      <c r="C18" s="11" t="str">
        <f t="shared" si="0"/>
        <v>木</v>
      </c>
      <c r="D18" s="15"/>
      <c r="E18" s="9"/>
      <c r="G18" s="45"/>
      <c r="H18" s="46"/>
      <c r="I18" s="46"/>
      <c r="J18" s="46"/>
      <c r="K18" s="46"/>
    </row>
    <row r="19" spans="2:11" x14ac:dyDescent="0.4">
      <c r="B19" s="40">
        <f t="shared" si="1"/>
        <v>45576</v>
      </c>
      <c r="C19" s="11" t="str">
        <f t="shared" si="0"/>
        <v>金</v>
      </c>
      <c r="D19" s="15"/>
      <c r="E19" s="9"/>
      <c r="G19" s="47"/>
      <c r="H19" s="42"/>
      <c r="I19" s="42"/>
      <c r="J19" s="42"/>
      <c r="K19" s="42"/>
    </row>
    <row r="20" spans="2:11" ht="18" customHeight="1" x14ac:dyDescent="0.4">
      <c r="B20" s="40">
        <f t="shared" si="1"/>
        <v>45577</v>
      </c>
      <c r="C20" s="11" t="str">
        <f t="shared" si="0"/>
        <v>土</v>
      </c>
      <c r="D20" s="15"/>
      <c r="E20" s="9"/>
    </row>
    <row r="21" spans="2:11" x14ac:dyDescent="0.4">
      <c r="B21" s="40">
        <f t="shared" si="1"/>
        <v>45578</v>
      </c>
      <c r="C21" s="11" t="str">
        <f t="shared" si="0"/>
        <v>日</v>
      </c>
      <c r="D21" s="15"/>
      <c r="E21" s="9"/>
    </row>
    <row r="22" spans="2:11" x14ac:dyDescent="0.4">
      <c r="B22" s="40">
        <f t="shared" si="1"/>
        <v>45579</v>
      </c>
      <c r="C22" s="11" t="str">
        <f t="shared" si="0"/>
        <v>月</v>
      </c>
      <c r="D22" s="15"/>
      <c r="E22" s="9"/>
    </row>
    <row r="23" spans="2:11" x14ac:dyDescent="0.4">
      <c r="B23" s="40">
        <f t="shared" si="1"/>
        <v>45580</v>
      </c>
      <c r="C23" s="11" t="str">
        <f t="shared" si="0"/>
        <v>火</v>
      </c>
      <c r="D23" s="15"/>
      <c r="E23" s="9"/>
    </row>
    <row r="24" spans="2:11" x14ac:dyDescent="0.4">
      <c r="B24" s="40">
        <f t="shared" si="1"/>
        <v>45581</v>
      </c>
      <c r="C24" s="11" t="str">
        <f t="shared" si="0"/>
        <v>水</v>
      </c>
      <c r="D24" s="15"/>
      <c r="E24" s="9"/>
    </row>
    <row r="25" spans="2:11" x14ac:dyDescent="0.4">
      <c r="B25" s="40">
        <f t="shared" si="1"/>
        <v>45582</v>
      </c>
      <c r="C25" s="11" t="str">
        <f t="shared" si="0"/>
        <v>木</v>
      </c>
      <c r="D25" s="15"/>
      <c r="E25" s="9"/>
    </row>
    <row r="26" spans="2:11" x14ac:dyDescent="0.4">
      <c r="B26" s="40">
        <f t="shared" si="1"/>
        <v>45583</v>
      </c>
      <c r="C26" s="11" t="str">
        <f t="shared" si="0"/>
        <v>金</v>
      </c>
      <c r="D26" s="15"/>
      <c r="E26" s="9"/>
    </row>
    <row r="27" spans="2:11" x14ac:dyDescent="0.4">
      <c r="B27" s="40">
        <f t="shared" si="1"/>
        <v>45584</v>
      </c>
      <c r="C27" s="11" t="str">
        <f t="shared" si="0"/>
        <v>土</v>
      </c>
      <c r="D27" s="15"/>
      <c r="E27" s="9"/>
    </row>
    <row r="28" spans="2:11" x14ac:dyDescent="0.4">
      <c r="B28" s="40">
        <f t="shared" si="1"/>
        <v>45585</v>
      </c>
      <c r="C28" s="11" t="str">
        <f t="shared" si="0"/>
        <v>日</v>
      </c>
      <c r="D28" s="15"/>
      <c r="E28" s="9"/>
    </row>
    <row r="29" spans="2:11" x14ac:dyDescent="0.4">
      <c r="B29" s="40">
        <f t="shared" si="1"/>
        <v>45586</v>
      </c>
      <c r="C29" s="11" t="str">
        <f t="shared" si="0"/>
        <v>月</v>
      </c>
      <c r="D29" s="15"/>
      <c r="E29" s="9"/>
    </row>
    <row r="30" spans="2:11" x14ac:dyDescent="0.4">
      <c r="B30" s="40">
        <f t="shared" si="1"/>
        <v>45587</v>
      </c>
      <c r="C30" s="11" t="str">
        <f t="shared" si="0"/>
        <v>火</v>
      </c>
      <c r="D30" s="15"/>
      <c r="E30" s="9"/>
    </row>
    <row r="31" spans="2:11" x14ac:dyDescent="0.4">
      <c r="B31" s="40">
        <f t="shared" si="1"/>
        <v>45588</v>
      </c>
      <c r="C31" s="11" t="str">
        <f t="shared" si="0"/>
        <v>水</v>
      </c>
      <c r="D31" s="15"/>
      <c r="E31" s="9"/>
    </row>
    <row r="32" spans="2:11" x14ac:dyDescent="0.4">
      <c r="B32" s="40">
        <f t="shared" si="1"/>
        <v>45589</v>
      </c>
      <c r="C32" s="11" t="str">
        <f t="shared" si="0"/>
        <v>木</v>
      </c>
      <c r="D32" s="15"/>
      <c r="E32" s="9"/>
    </row>
    <row r="33" spans="1:5" x14ac:dyDescent="0.4">
      <c r="B33" s="40">
        <f t="shared" si="1"/>
        <v>45590</v>
      </c>
      <c r="C33" s="11" t="str">
        <f t="shared" si="0"/>
        <v>金</v>
      </c>
      <c r="D33" s="15"/>
      <c r="E33" s="9"/>
    </row>
    <row r="34" spans="1:5" x14ac:dyDescent="0.4">
      <c r="B34" s="40">
        <f t="shared" si="1"/>
        <v>45591</v>
      </c>
      <c r="C34" s="11" t="str">
        <f t="shared" si="0"/>
        <v>土</v>
      </c>
      <c r="D34" s="15"/>
      <c r="E34" s="9"/>
    </row>
    <row r="35" spans="1:5" x14ac:dyDescent="0.4">
      <c r="B35" s="40">
        <f t="shared" si="1"/>
        <v>45592</v>
      </c>
      <c r="C35" s="11" t="str">
        <f t="shared" si="0"/>
        <v>日</v>
      </c>
      <c r="D35" s="15"/>
      <c r="E35" s="9"/>
    </row>
    <row r="36" spans="1:5" x14ac:dyDescent="0.4">
      <c r="B36" s="40">
        <f t="shared" si="1"/>
        <v>45593</v>
      </c>
      <c r="C36" s="11" t="str">
        <f t="shared" si="0"/>
        <v>月</v>
      </c>
      <c r="D36" s="15"/>
      <c r="E36" s="9"/>
    </row>
    <row r="37" spans="1:5" x14ac:dyDescent="0.4">
      <c r="B37" s="40">
        <f t="shared" si="1"/>
        <v>45594</v>
      </c>
      <c r="C37" s="11" t="str">
        <f t="shared" si="0"/>
        <v>火</v>
      </c>
      <c r="D37" s="15"/>
      <c r="E37" s="9"/>
    </row>
    <row r="38" spans="1:5" x14ac:dyDescent="0.4">
      <c r="B38" s="41">
        <f t="shared" si="1"/>
        <v>45595</v>
      </c>
      <c r="C38" s="11" t="str">
        <f t="shared" si="0"/>
        <v>水</v>
      </c>
      <c r="D38" s="15"/>
      <c r="E38" s="9"/>
    </row>
    <row r="39" spans="1:5" x14ac:dyDescent="0.4">
      <c r="B39" s="41">
        <f>B38+1</f>
        <v>45596</v>
      </c>
      <c r="C39" s="11" t="str">
        <f>IF($C$5="","",TEXT(B39,"aaa"))</f>
        <v>木</v>
      </c>
      <c r="D39" s="15"/>
      <c r="E39" s="9"/>
    </row>
    <row r="40" spans="1:5" ht="11.25" customHeight="1" thickBot="1" x14ac:dyDescent="0.45"/>
    <row r="41" spans="1:5" ht="19.5" thickBot="1" x14ac:dyDescent="0.45">
      <c r="B41" s="77" t="str">
        <f>C5&amp;"月中の延べ利用者数"</f>
        <v>10月中の延べ利用者数</v>
      </c>
      <c r="C41" s="77"/>
      <c r="D41" s="68">
        <f>SUM(日数表[利用者数])</f>
        <v>0</v>
      </c>
      <c r="E41" s="2" t="s">
        <v>47</v>
      </c>
    </row>
    <row r="43" spans="1:5" ht="20.25" thickBot="1" x14ac:dyDescent="0.45">
      <c r="A43" s="37" t="s">
        <v>44</v>
      </c>
    </row>
    <row r="44" spans="1:5" ht="19.5" thickBot="1" x14ac:dyDescent="0.45">
      <c r="B44" s="77" t="s">
        <v>36</v>
      </c>
      <c r="C44" s="77"/>
      <c r="D44" s="16">
        <v>12</v>
      </c>
      <c r="E44" s="5" t="s">
        <v>46</v>
      </c>
    </row>
    <row r="45" spans="1:5" x14ac:dyDescent="0.4">
      <c r="B45" s="44"/>
      <c r="C45" s="44"/>
      <c r="D45" s="44"/>
      <c r="E45" s="5"/>
    </row>
    <row r="46" spans="1:5" x14ac:dyDescent="0.4">
      <c r="B46" s="77" t="s">
        <v>41</v>
      </c>
      <c r="C46" s="77"/>
      <c r="D46" s="4">
        <f>IFERROR(VLOOKUP(C2,単価表[],2,FALSE),"")</f>
        <v>30</v>
      </c>
      <c r="E46" s="5" t="s">
        <v>45</v>
      </c>
    </row>
    <row r="47" spans="1:5" x14ac:dyDescent="0.4">
      <c r="B47" s="44"/>
      <c r="C47" s="44"/>
      <c r="D47" s="4"/>
      <c r="E47" s="5"/>
    </row>
    <row r="48" spans="1:5" x14ac:dyDescent="0.4">
      <c r="B48" s="77" t="s">
        <v>19</v>
      </c>
      <c r="C48" s="77"/>
      <c r="D48" s="65">
        <f>IFERROR(D41*D46*D44,"ERROR")</f>
        <v>0</v>
      </c>
    </row>
  </sheetData>
  <sheetProtection sheet="1" objects="1" scenarios="1"/>
  <mergeCells count="15">
    <mergeCell ref="B44:C44"/>
    <mergeCell ref="G14:G15"/>
    <mergeCell ref="C2:G2"/>
    <mergeCell ref="B48:C48"/>
    <mergeCell ref="B41:C41"/>
    <mergeCell ref="B46:C46"/>
    <mergeCell ref="G16:G17"/>
    <mergeCell ref="H16:K17"/>
    <mergeCell ref="H10:K11"/>
    <mergeCell ref="H14:K15"/>
    <mergeCell ref="A5:B5"/>
    <mergeCell ref="A2:B2"/>
    <mergeCell ref="G10:G11"/>
    <mergeCell ref="G12:G13"/>
    <mergeCell ref="H12:K13"/>
  </mergeCells>
  <phoneticPr fontId="2"/>
  <conditionalFormatting sqref="C9:C39">
    <cfRule type="containsText" dxfId="23" priority="2" operator="containsText" text="日">
      <formula>NOT(ISERROR(SEARCH("日",C9)))</formula>
    </cfRule>
  </conditionalFormatting>
  <pageMargins left="0.7" right="0.7" top="0.54" bottom="0.46" header="0.3" footer="0.3"/>
  <pageSetup paperSize="9" scale="85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リスト用データ!$A$2:$A$33</xm:f>
          </x14:formula1>
          <xm:sqref>C2:G3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Normal="100" zoomScaleSheetLayoutView="100" workbookViewId="0"/>
  </sheetViews>
  <sheetFormatPr defaultRowHeight="18.75" x14ac:dyDescent="0.4"/>
  <cols>
    <col min="1" max="1" width="4.25" style="17" customWidth="1"/>
    <col min="2" max="2" width="14.375" style="22" bestFit="1" customWidth="1"/>
    <col min="3" max="3" width="7.625" style="17" customWidth="1"/>
    <col min="4" max="5" width="14.5" style="17" customWidth="1"/>
    <col min="6" max="6" width="9" style="17" customWidth="1"/>
    <col min="7" max="7" width="3.25" style="17" bestFit="1" customWidth="1"/>
    <col min="8" max="8" width="3.375" style="17" bestFit="1" customWidth="1"/>
    <col min="9" max="10" width="9" style="17"/>
    <col min="11" max="11" width="9.875" style="17" customWidth="1"/>
    <col min="12" max="16384" width="9" style="17"/>
  </cols>
  <sheetData>
    <row r="1" spans="1:12" customFormat="1" ht="20.25" thickBot="1" x14ac:dyDescent="0.45">
      <c r="A1" s="37" t="s">
        <v>49</v>
      </c>
      <c r="B1" s="1"/>
    </row>
    <row r="2" spans="1:12" ht="19.5" thickBot="1" x14ac:dyDescent="0.45">
      <c r="A2" s="48"/>
      <c r="B2" s="62" t="s">
        <v>37</v>
      </c>
      <c r="C2" s="84" t="s">
        <v>38</v>
      </c>
      <c r="D2" s="85"/>
      <c r="E2" s="85"/>
      <c r="F2" s="86"/>
      <c r="G2" s="18"/>
    </row>
    <row r="3" spans="1:12" s="21" customFormat="1" x14ac:dyDescent="0.4">
      <c r="A3" s="49"/>
      <c r="B3" s="49"/>
      <c r="C3" s="19"/>
      <c r="D3" s="19"/>
      <c r="E3" s="19"/>
      <c r="F3" s="18"/>
      <c r="G3" s="20"/>
      <c r="H3" s="20"/>
    </row>
    <row r="4" spans="1:12" s="9" customFormat="1" ht="20.25" thickBot="1" x14ac:dyDescent="0.45">
      <c r="A4" s="37" t="s">
        <v>58</v>
      </c>
      <c r="C4" s="55"/>
    </row>
    <row r="5" spans="1:12" ht="19.5" thickBot="1" x14ac:dyDescent="0.45">
      <c r="A5" s="87" t="s">
        <v>18</v>
      </c>
      <c r="B5" s="87"/>
      <c r="C5" s="14">
        <v>10</v>
      </c>
      <c r="D5" s="17" t="s">
        <v>59</v>
      </c>
    </row>
    <row r="6" spans="1:12" customFormat="1" ht="19.5" x14ac:dyDescent="0.4">
      <c r="A6" s="33"/>
      <c r="B6" s="33"/>
      <c r="C6" s="6"/>
      <c r="D6" s="6"/>
      <c r="E6" s="6"/>
      <c r="F6" s="6"/>
      <c r="G6" s="6"/>
      <c r="H6" s="37"/>
    </row>
    <row r="7" spans="1:12" ht="19.5" x14ac:dyDescent="0.4">
      <c r="A7" s="37" t="s">
        <v>43</v>
      </c>
    </row>
    <row r="8" spans="1:12" x14ac:dyDescent="0.4">
      <c r="B8" s="23" t="s">
        <v>0</v>
      </c>
      <c r="C8" s="24" t="s">
        <v>2</v>
      </c>
      <c r="D8" s="25" t="s">
        <v>39</v>
      </c>
      <c r="E8" s="25" t="s">
        <v>40</v>
      </c>
      <c r="F8" s="26"/>
    </row>
    <row r="9" spans="1:12" x14ac:dyDescent="0.4">
      <c r="B9" s="39" t="str">
        <f>IF(C5="","対象月を入力してください","2024/"&amp;C5&amp;"/"&amp;1)</f>
        <v>2024/10/1</v>
      </c>
      <c r="C9" s="27" t="str">
        <f>IF($C$5="","",TEXT(B9,"aaa"))</f>
        <v>火</v>
      </c>
      <c r="D9" s="15"/>
      <c r="E9" s="15"/>
      <c r="F9" s="28"/>
      <c r="G9" s="29"/>
      <c r="H9" s="38" t="s">
        <v>20</v>
      </c>
      <c r="I9" s="35"/>
      <c r="J9" s="35"/>
      <c r="K9" s="35"/>
      <c r="L9" s="36"/>
    </row>
    <row r="10" spans="1:12" ht="18.75" customHeight="1" x14ac:dyDescent="0.4">
      <c r="B10" s="69">
        <f>IFERROR(B9+1,"")</f>
        <v>45567</v>
      </c>
      <c r="C10" s="27" t="str">
        <f t="shared" ref="C10:C39" si="0">IF($C$5="","",TEXT(B10,"aaa"))</f>
        <v>水</v>
      </c>
      <c r="D10" s="15"/>
      <c r="E10" s="15"/>
      <c r="F10" s="28"/>
      <c r="H10" s="76" t="s">
        <v>21</v>
      </c>
      <c r="I10" s="73" t="s">
        <v>22</v>
      </c>
      <c r="J10" s="73"/>
      <c r="K10" s="73"/>
      <c r="L10" s="74"/>
    </row>
    <row r="11" spans="1:12" x14ac:dyDescent="0.4">
      <c r="B11" s="69">
        <f t="shared" ref="B11:B39" si="1">IFERROR(B10+1,"")</f>
        <v>45568</v>
      </c>
      <c r="C11" s="27" t="str">
        <f t="shared" si="0"/>
        <v>木</v>
      </c>
      <c r="D11" s="15"/>
      <c r="E11" s="15"/>
      <c r="F11" s="28"/>
      <c r="H11" s="76"/>
      <c r="I11" s="73"/>
      <c r="J11" s="73"/>
      <c r="K11" s="73"/>
      <c r="L11" s="74"/>
    </row>
    <row r="12" spans="1:12" ht="18" customHeight="1" x14ac:dyDescent="0.4">
      <c r="B12" s="69">
        <f t="shared" si="1"/>
        <v>45569</v>
      </c>
      <c r="C12" s="27" t="str">
        <f t="shared" si="0"/>
        <v>金</v>
      </c>
      <c r="D12" s="15"/>
      <c r="E12" s="15"/>
      <c r="F12" s="28"/>
      <c r="H12" s="76" t="s">
        <v>21</v>
      </c>
      <c r="I12" s="73" t="s">
        <v>33</v>
      </c>
      <c r="J12" s="73"/>
      <c r="K12" s="73"/>
      <c r="L12" s="74"/>
    </row>
    <row r="13" spans="1:12" x14ac:dyDescent="0.4">
      <c r="B13" s="69">
        <f t="shared" si="1"/>
        <v>45570</v>
      </c>
      <c r="C13" s="27" t="str">
        <f t="shared" si="0"/>
        <v>土</v>
      </c>
      <c r="D13" s="15"/>
      <c r="E13" s="15"/>
      <c r="F13" s="28"/>
      <c r="H13" s="76"/>
      <c r="I13" s="73"/>
      <c r="J13" s="73"/>
      <c r="K13" s="73"/>
      <c r="L13" s="74"/>
    </row>
    <row r="14" spans="1:12" ht="18" customHeight="1" x14ac:dyDescent="0.4">
      <c r="B14" s="69">
        <f t="shared" si="1"/>
        <v>45571</v>
      </c>
      <c r="C14" s="27" t="str">
        <f t="shared" si="0"/>
        <v>日</v>
      </c>
      <c r="D14" s="15"/>
      <c r="E14" s="15"/>
      <c r="F14" s="28"/>
      <c r="H14" s="76" t="s">
        <v>21</v>
      </c>
      <c r="I14" s="73" t="s">
        <v>23</v>
      </c>
      <c r="J14" s="73"/>
      <c r="K14" s="73"/>
      <c r="L14" s="74"/>
    </row>
    <row r="15" spans="1:12" x14ac:dyDescent="0.4">
      <c r="B15" s="69">
        <f t="shared" si="1"/>
        <v>45572</v>
      </c>
      <c r="C15" s="27" t="str">
        <f t="shared" si="0"/>
        <v>月</v>
      </c>
      <c r="D15" s="15"/>
      <c r="E15" s="15"/>
      <c r="F15" s="28"/>
      <c r="H15" s="76"/>
      <c r="I15" s="73"/>
      <c r="J15" s="73"/>
      <c r="K15" s="73"/>
      <c r="L15" s="74"/>
    </row>
    <row r="16" spans="1:12" ht="18" customHeight="1" x14ac:dyDescent="0.4">
      <c r="B16" s="69">
        <f t="shared" si="1"/>
        <v>45573</v>
      </c>
      <c r="C16" s="27" t="str">
        <f t="shared" si="0"/>
        <v>火</v>
      </c>
      <c r="D16" s="15"/>
      <c r="E16" s="15"/>
      <c r="F16" s="28"/>
      <c r="H16" s="81" t="s">
        <v>21</v>
      </c>
      <c r="I16" s="71" t="s">
        <v>51</v>
      </c>
      <c r="J16" s="71"/>
      <c r="K16" s="71"/>
      <c r="L16" s="72"/>
    </row>
    <row r="17" spans="2:12" x14ac:dyDescent="0.4">
      <c r="B17" s="69">
        <f t="shared" si="1"/>
        <v>45574</v>
      </c>
      <c r="C17" s="27" t="str">
        <f t="shared" si="0"/>
        <v>水</v>
      </c>
      <c r="D17" s="15"/>
      <c r="E17" s="15"/>
      <c r="F17" s="28"/>
      <c r="H17" s="88"/>
      <c r="I17" s="89"/>
      <c r="J17" s="89"/>
      <c r="K17" s="89"/>
      <c r="L17" s="90"/>
    </row>
    <row r="18" spans="2:12" ht="18.75" customHeight="1" x14ac:dyDescent="0.4">
      <c r="B18" s="69">
        <f t="shared" si="1"/>
        <v>45575</v>
      </c>
      <c r="C18" s="27" t="str">
        <f t="shared" si="0"/>
        <v>木</v>
      </c>
      <c r="D18" s="15"/>
      <c r="E18" s="15"/>
      <c r="F18" s="28"/>
      <c r="H18" s="56"/>
      <c r="I18" s="57"/>
      <c r="J18" s="57"/>
      <c r="K18" s="57"/>
      <c r="L18" s="57"/>
    </row>
    <row r="19" spans="2:12" x14ac:dyDescent="0.4">
      <c r="B19" s="69">
        <f t="shared" si="1"/>
        <v>45576</v>
      </c>
      <c r="C19" s="27" t="str">
        <f t="shared" si="0"/>
        <v>金</v>
      </c>
      <c r="D19" s="15"/>
      <c r="E19" s="15"/>
      <c r="F19" s="28"/>
      <c r="I19" s="34"/>
      <c r="J19" s="34"/>
      <c r="K19" s="34"/>
      <c r="L19" s="34"/>
    </row>
    <row r="20" spans="2:12" ht="18" customHeight="1" x14ac:dyDescent="0.4">
      <c r="B20" s="69">
        <f t="shared" si="1"/>
        <v>45577</v>
      </c>
      <c r="C20" s="27" t="str">
        <f t="shared" si="0"/>
        <v>土</v>
      </c>
      <c r="D20" s="15"/>
      <c r="E20" s="15"/>
      <c r="F20" s="28"/>
    </row>
    <row r="21" spans="2:12" x14ac:dyDescent="0.4">
      <c r="B21" s="69">
        <f t="shared" si="1"/>
        <v>45578</v>
      </c>
      <c r="C21" s="27" t="str">
        <f t="shared" si="0"/>
        <v>日</v>
      </c>
      <c r="D21" s="15"/>
      <c r="E21" s="15"/>
      <c r="F21" s="28"/>
    </row>
    <row r="22" spans="2:12" x14ac:dyDescent="0.4">
      <c r="B22" s="69">
        <f t="shared" si="1"/>
        <v>45579</v>
      </c>
      <c r="C22" s="27" t="str">
        <f t="shared" si="0"/>
        <v>月</v>
      </c>
      <c r="D22" s="15"/>
      <c r="E22" s="15"/>
      <c r="F22" s="28"/>
    </row>
    <row r="23" spans="2:12" x14ac:dyDescent="0.4">
      <c r="B23" s="69">
        <f t="shared" si="1"/>
        <v>45580</v>
      </c>
      <c r="C23" s="27" t="str">
        <f t="shared" si="0"/>
        <v>火</v>
      </c>
      <c r="D23" s="15"/>
      <c r="E23" s="15"/>
      <c r="F23" s="28"/>
    </row>
    <row r="24" spans="2:12" x14ac:dyDescent="0.4">
      <c r="B24" s="69">
        <f t="shared" si="1"/>
        <v>45581</v>
      </c>
      <c r="C24" s="27" t="str">
        <f t="shared" si="0"/>
        <v>水</v>
      </c>
      <c r="D24" s="15"/>
      <c r="E24" s="15"/>
      <c r="F24" s="28"/>
    </row>
    <row r="25" spans="2:12" x14ac:dyDescent="0.4">
      <c r="B25" s="69">
        <f t="shared" si="1"/>
        <v>45582</v>
      </c>
      <c r="C25" s="27" t="str">
        <f t="shared" si="0"/>
        <v>木</v>
      </c>
      <c r="D25" s="15"/>
      <c r="E25" s="15"/>
      <c r="F25" s="28"/>
    </row>
    <row r="26" spans="2:12" x14ac:dyDescent="0.4">
      <c r="B26" s="69">
        <f t="shared" si="1"/>
        <v>45583</v>
      </c>
      <c r="C26" s="27" t="str">
        <f t="shared" si="0"/>
        <v>金</v>
      </c>
      <c r="D26" s="15"/>
      <c r="E26" s="15"/>
      <c r="F26" s="28"/>
    </row>
    <row r="27" spans="2:12" x14ac:dyDescent="0.4">
      <c r="B27" s="69">
        <f t="shared" si="1"/>
        <v>45584</v>
      </c>
      <c r="C27" s="27" t="str">
        <f t="shared" si="0"/>
        <v>土</v>
      </c>
      <c r="D27" s="15"/>
      <c r="E27" s="15"/>
      <c r="F27" s="28"/>
    </row>
    <row r="28" spans="2:12" x14ac:dyDescent="0.4">
      <c r="B28" s="69">
        <f t="shared" si="1"/>
        <v>45585</v>
      </c>
      <c r="C28" s="27" t="str">
        <f t="shared" si="0"/>
        <v>日</v>
      </c>
      <c r="D28" s="15"/>
      <c r="E28" s="15"/>
      <c r="F28" s="28"/>
    </row>
    <row r="29" spans="2:12" x14ac:dyDescent="0.4">
      <c r="B29" s="69">
        <f t="shared" si="1"/>
        <v>45586</v>
      </c>
      <c r="C29" s="27" t="str">
        <f t="shared" si="0"/>
        <v>月</v>
      </c>
      <c r="D29" s="15"/>
      <c r="E29" s="15"/>
      <c r="F29" s="28"/>
    </row>
    <row r="30" spans="2:12" x14ac:dyDescent="0.4">
      <c r="B30" s="69">
        <f t="shared" si="1"/>
        <v>45587</v>
      </c>
      <c r="C30" s="27" t="str">
        <f t="shared" si="0"/>
        <v>火</v>
      </c>
      <c r="D30" s="15"/>
      <c r="E30" s="15"/>
      <c r="F30" s="28"/>
    </row>
    <row r="31" spans="2:12" x14ac:dyDescent="0.4">
      <c r="B31" s="69">
        <f t="shared" si="1"/>
        <v>45588</v>
      </c>
      <c r="C31" s="27" t="str">
        <f t="shared" si="0"/>
        <v>水</v>
      </c>
      <c r="D31" s="15"/>
      <c r="E31" s="15"/>
      <c r="F31" s="28"/>
    </row>
    <row r="32" spans="2:12" x14ac:dyDescent="0.4">
      <c r="B32" s="69">
        <f t="shared" si="1"/>
        <v>45589</v>
      </c>
      <c r="C32" s="27" t="str">
        <f t="shared" si="0"/>
        <v>木</v>
      </c>
      <c r="D32" s="15"/>
      <c r="E32" s="15"/>
      <c r="F32" s="28"/>
    </row>
    <row r="33" spans="1:13" x14ac:dyDescent="0.4">
      <c r="B33" s="69">
        <f t="shared" si="1"/>
        <v>45590</v>
      </c>
      <c r="C33" s="27" t="str">
        <f t="shared" si="0"/>
        <v>金</v>
      </c>
      <c r="D33" s="15"/>
      <c r="E33" s="15"/>
      <c r="F33" s="28"/>
    </row>
    <row r="34" spans="1:13" x14ac:dyDescent="0.4">
      <c r="B34" s="69">
        <f t="shared" si="1"/>
        <v>45591</v>
      </c>
      <c r="C34" s="27" t="str">
        <f t="shared" si="0"/>
        <v>土</v>
      </c>
      <c r="D34" s="15"/>
      <c r="E34" s="15"/>
      <c r="F34" s="28"/>
    </row>
    <row r="35" spans="1:13" x14ac:dyDescent="0.4">
      <c r="B35" s="69">
        <f t="shared" si="1"/>
        <v>45592</v>
      </c>
      <c r="C35" s="27" t="str">
        <f t="shared" si="0"/>
        <v>日</v>
      </c>
      <c r="D35" s="15"/>
      <c r="E35" s="15"/>
      <c r="F35" s="28"/>
    </row>
    <row r="36" spans="1:13" x14ac:dyDescent="0.4">
      <c r="B36" s="69">
        <f t="shared" si="1"/>
        <v>45593</v>
      </c>
      <c r="C36" s="27" t="str">
        <f t="shared" si="0"/>
        <v>月</v>
      </c>
      <c r="D36" s="15"/>
      <c r="E36" s="15"/>
      <c r="F36" s="28"/>
    </row>
    <row r="37" spans="1:13" x14ac:dyDescent="0.4">
      <c r="B37" s="69">
        <f t="shared" si="1"/>
        <v>45594</v>
      </c>
      <c r="C37" s="27" t="str">
        <f t="shared" si="0"/>
        <v>火</v>
      </c>
      <c r="D37" s="15"/>
      <c r="E37" s="15"/>
      <c r="F37" s="28"/>
    </row>
    <row r="38" spans="1:13" x14ac:dyDescent="0.4">
      <c r="B38" s="69">
        <f t="shared" si="1"/>
        <v>45595</v>
      </c>
      <c r="C38" s="27" t="str">
        <f>IF($C$5="","",TEXT(B38,"aaa"))</f>
        <v>水</v>
      </c>
      <c r="D38" s="15"/>
      <c r="E38" s="15"/>
      <c r="F38" s="28"/>
      <c r="H38" s="31"/>
      <c r="I38" s="31"/>
      <c r="J38" s="31"/>
    </row>
    <row r="39" spans="1:13" x14ac:dyDescent="0.4">
      <c r="B39" s="69">
        <f t="shared" si="1"/>
        <v>45596</v>
      </c>
      <c r="C39" s="27" t="str">
        <f t="shared" si="0"/>
        <v>木</v>
      </c>
      <c r="D39" s="30"/>
      <c r="E39" s="30"/>
      <c r="F39" s="28"/>
    </row>
    <row r="40" spans="1:13" ht="19.5" thickBot="1" x14ac:dyDescent="0.45"/>
    <row r="41" spans="1:13" ht="19.5" thickBot="1" x14ac:dyDescent="0.45">
      <c r="B41" s="83" t="str">
        <f>C5&amp;"月の延べ利用者数"</f>
        <v>10月の延べ利用者数</v>
      </c>
      <c r="C41" s="83"/>
      <c r="D41" s="66">
        <f>SUM(日数表_2[泊り分])</f>
        <v>0</v>
      </c>
      <c r="E41" s="67">
        <f>SUM(日数表_2[通い分])</f>
        <v>0</v>
      </c>
      <c r="F41" s="17" t="s">
        <v>60</v>
      </c>
      <c r="G41"/>
      <c r="H41"/>
      <c r="I41"/>
      <c r="J41"/>
      <c r="K41"/>
      <c r="L41"/>
      <c r="M41"/>
    </row>
    <row r="42" spans="1:13" x14ac:dyDescent="0.4">
      <c r="B42" s="54"/>
      <c r="C42" s="54"/>
      <c r="F42" s="31"/>
    </row>
    <row r="43" spans="1:13" customFormat="1" ht="20.25" thickBot="1" x14ac:dyDescent="0.45">
      <c r="A43" s="37" t="s">
        <v>44</v>
      </c>
      <c r="B43" s="1"/>
      <c r="G43" s="17"/>
      <c r="H43" s="17"/>
      <c r="I43" s="17"/>
      <c r="J43" s="17"/>
      <c r="K43" s="17"/>
      <c r="L43" s="17"/>
      <c r="M43" s="17"/>
    </row>
    <row r="44" spans="1:13" ht="19.5" thickBot="1" x14ac:dyDescent="0.45">
      <c r="B44" s="83" t="s">
        <v>42</v>
      </c>
      <c r="C44" s="83"/>
      <c r="D44" s="50">
        <v>12</v>
      </c>
      <c r="E44" s="51">
        <v>12</v>
      </c>
      <c r="F44" s="31" t="s">
        <v>61</v>
      </c>
    </row>
    <row r="45" spans="1:13" x14ac:dyDescent="0.4">
      <c r="B45" s="52"/>
      <c r="C45" s="52"/>
      <c r="D45" s="32"/>
      <c r="E45" s="32"/>
      <c r="F45" s="31"/>
    </row>
    <row r="46" spans="1:13" x14ac:dyDescent="0.4">
      <c r="B46" s="83" t="s">
        <v>41</v>
      </c>
      <c r="C46" s="83"/>
      <c r="D46" s="32">
        <v>30</v>
      </c>
      <c r="E46" s="32">
        <v>10</v>
      </c>
      <c r="F46" s="31" t="s">
        <v>62</v>
      </c>
    </row>
    <row r="47" spans="1:13" x14ac:dyDescent="0.4">
      <c r="B47" s="52"/>
      <c r="C47" s="52"/>
      <c r="D47" s="32"/>
      <c r="E47" s="32"/>
      <c r="F47" s="31"/>
    </row>
    <row r="48" spans="1:13" x14ac:dyDescent="0.4">
      <c r="B48" s="83" t="s">
        <v>19</v>
      </c>
      <c r="C48" s="83"/>
      <c r="D48" s="53">
        <f>IFERROR(D41*D46*D44,"ERROR")</f>
        <v>0</v>
      </c>
      <c r="E48" s="53">
        <f>IFERROR(E41*E46*D44,"ERROR")</f>
        <v>0</v>
      </c>
    </row>
  </sheetData>
  <sheetProtection sheet="1" objects="1" scenarios="1"/>
  <mergeCells count="14">
    <mergeCell ref="B48:C48"/>
    <mergeCell ref="C2:F2"/>
    <mergeCell ref="A5:B5"/>
    <mergeCell ref="H14:H15"/>
    <mergeCell ref="I14:L15"/>
    <mergeCell ref="H16:H17"/>
    <mergeCell ref="I16:L17"/>
    <mergeCell ref="B41:C41"/>
    <mergeCell ref="H10:H11"/>
    <mergeCell ref="I10:L11"/>
    <mergeCell ref="H12:H13"/>
    <mergeCell ref="I12:L13"/>
    <mergeCell ref="B46:C46"/>
    <mergeCell ref="B44:C44"/>
  </mergeCells>
  <phoneticPr fontId="2"/>
  <conditionalFormatting sqref="C9:C39">
    <cfRule type="containsText" dxfId="14" priority="1" operator="containsText" text="日">
      <formula>NOT(ISERROR(SEARCH("日",C9)))</formula>
    </cfRule>
  </conditionalFormatting>
  <pageMargins left="0.7" right="0.7" top="0.75" bottom="0.75" header="0.3" footer="0.3"/>
  <pageSetup paperSize="9" scale="75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リスト用データ!#REF!</xm:f>
          </x14:formula1>
          <xm:sqref>G2:H3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A15" sqref="A15"/>
    </sheetView>
  </sheetViews>
  <sheetFormatPr defaultRowHeight="18.75" x14ac:dyDescent="0.4"/>
  <cols>
    <col min="1" max="1" width="41.125" style="58" customWidth="1"/>
    <col min="2" max="3" width="14" style="58" customWidth="1"/>
    <col min="4" max="16384" width="9" style="58"/>
  </cols>
  <sheetData>
    <row r="1" spans="1:3" x14ac:dyDescent="0.4">
      <c r="A1" s="58" t="s">
        <v>3</v>
      </c>
      <c r="B1" s="59" t="s">
        <v>17</v>
      </c>
      <c r="C1" s="59" t="s">
        <v>50</v>
      </c>
    </row>
    <row r="2" spans="1:3" x14ac:dyDescent="0.4">
      <c r="A2" s="58" t="s">
        <v>24</v>
      </c>
      <c r="B2" s="58">
        <v>30</v>
      </c>
      <c r="C2" s="60">
        <f>単価表[[#This Row],[単価①]]*12</f>
        <v>360</v>
      </c>
    </row>
    <row r="3" spans="1:3" x14ac:dyDescent="0.4">
      <c r="A3" s="58" t="s">
        <v>25</v>
      </c>
      <c r="B3" s="58">
        <v>30</v>
      </c>
      <c r="C3" s="60">
        <f>単価表[[#This Row],[単価①]]*12</f>
        <v>360</v>
      </c>
    </row>
    <row r="4" spans="1:3" x14ac:dyDescent="0.4">
      <c r="A4" s="58" t="s">
        <v>26</v>
      </c>
      <c r="B4" s="58">
        <v>30</v>
      </c>
      <c r="C4" s="60">
        <f>単価表[[#This Row],[単価①]]*12</f>
        <v>360</v>
      </c>
    </row>
    <row r="5" spans="1:3" x14ac:dyDescent="0.4">
      <c r="A5" s="58" t="s">
        <v>27</v>
      </c>
      <c r="B5" s="58">
        <v>30</v>
      </c>
      <c r="C5" s="60">
        <f>単価表[[#This Row],[単価①]]*12</f>
        <v>360</v>
      </c>
    </row>
    <row r="6" spans="1:3" x14ac:dyDescent="0.4">
      <c r="A6" s="58" t="s">
        <v>34</v>
      </c>
      <c r="B6" s="58">
        <v>30</v>
      </c>
      <c r="C6" s="60">
        <f>単価表[[#This Row],[単価①]]*12</f>
        <v>360</v>
      </c>
    </row>
    <row r="7" spans="1:3" x14ac:dyDescent="0.4">
      <c r="A7" s="58" t="s">
        <v>35</v>
      </c>
      <c r="B7" s="58">
        <v>30</v>
      </c>
      <c r="C7" s="60">
        <f>単価表[[#This Row],[単価①]]*12</f>
        <v>360</v>
      </c>
    </row>
    <row r="8" spans="1:3" ht="20.25" customHeight="1" x14ac:dyDescent="0.4">
      <c r="A8" s="58" t="s">
        <v>28</v>
      </c>
      <c r="B8" s="58">
        <v>30</v>
      </c>
      <c r="C8" s="60">
        <f>単価表[[#This Row],[単価①]]*12</f>
        <v>360</v>
      </c>
    </row>
    <row r="9" spans="1:3" x14ac:dyDescent="0.4">
      <c r="A9" s="58" t="s">
        <v>29</v>
      </c>
      <c r="B9" s="58">
        <v>30</v>
      </c>
      <c r="C9" s="60">
        <f>単価表[[#This Row],[単価①]]*12</f>
        <v>360</v>
      </c>
    </row>
    <row r="10" spans="1:3" x14ac:dyDescent="0.4">
      <c r="A10" s="58" t="s">
        <v>30</v>
      </c>
      <c r="B10" s="58">
        <v>10</v>
      </c>
      <c r="C10" s="60">
        <f>単価表[[#This Row],[単価①]]*12</f>
        <v>120</v>
      </c>
    </row>
    <row r="11" spans="1:3" x14ac:dyDescent="0.4">
      <c r="A11" s="58" t="s">
        <v>31</v>
      </c>
      <c r="B11" s="58">
        <v>10</v>
      </c>
      <c r="C11" s="60">
        <f>単価表[[#This Row],[単価①]]*12</f>
        <v>120</v>
      </c>
    </row>
    <row r="12" spans="1:3" x14ac:dyDescent="0.4">
      <c r="A12" s="58" t="s">
        <v>32</v>
      </c>
      <c r="B12" s="58">
        <v>10</v>
      </c>
      <c r="C12" s="60">
        <f>単価表[[#This Row],[単価①]]*12</f>
        <v>120</v>
      </c>
    </row>
    <row r="13" spans="1:3" x14ac:dyDescent="0.4">
      <c r="A13" s="61" t="s">
        <v>56</v>
      </c>
      <c r="B13" s="63" t="s">
        <v>57</v>
      </c>
      <c r="C13" s="64" t="s">
        <v>57</v>
      </c>
    </row>
    <row r="14" spans="1:3" x14ac:dyDescent="0.4">
      <c r="A14" s="58" t="s">
        <v>52</v>
      </c>
      <c r="B14" s="58">
        <v>30</v>
      </c>
      <c r="C14" s="60">
        <f>単価表[[#This Row],[単価①]]*12</f>
        <v>360</v>
      </c>
    </row>
    <row r="15" spans="1:3" x14ac:dyDescent="0.4">
      <c r="A15" s="58" t="s">
        <v>53</v>
      </c>
      <c r="B15" s="58">
        <v>10</v>
      </c>
      <c r="C15" s="60">
        <f>単価表[[#This Row],[単価①]]*12</f>
        <v>120</v>
      </c>
    </row>
    <row r="16" spans="1:3" x14ac:dyDescent="0.4">
      <c r="A16" s="58" t="s">
        <v>54</v>
      </c>
      <c r="B16" s="58">
        <v>30</v>
      </c>
      <c r="C16" s="60">
        <f>単価表[[#This Row],[単価①]]*12</f>
        <v>360</v>
      </c>
    </row>
    <row r="17" spans="1:3" x14ac:dyDescent="0.4">
      <c r="A17" s="61" t="s">
        <v>56</v>
      </c>
      <c r="B17" s="63" t="s">
        <v>57</v>
      </c>
      <c r="C17" s="64" t="s">
        <v>57</v>
      </c>
    </row>
    <row r="18" spans="1:3" x14ac:dyDescent="0.4">
      <c r="A18" s="58" t="s">
        <v>4</v>
      </c>
      <c r="B18" s="58">
        <v>30</v>
      </c>
      <c r="C18" s="60">
        <f>単価表[[#This Row],[単価①]]*12</f>
        <v>360</v>
      </c>
    </row>
    <row r="19" spans="1:3" x14ac:dyDescent="0.4">
      <c r="A19" s="58" t="s">
        <v>5</v>
      </c>
      <c r="B19" s="58">
        <v>10</v>
      </c>
      <c r="C19" s="60">
        <f>単価表[[#This Row],[単価①]]*12</f>
        <v>120</v>
      </c>
    </row>
    <row r="20" spans="1:3" x14ac:dyDescent="0.4">
      <c r="A20" s="58" t="s">
        <v>6</v>
      </c>
      <c r="B20" s="58">
        <v>20</v>
      </c>
      <c r="C20" s="60">
        <f>単価表[[#This Row],[単価①]]*12</f>
        <v>240</v>
      </c>
    </row>
    <row r="21" spans="1:3" x14ac:dyDescent="0.4">
      <c r="A21" s="58" t="s">
        <v>7</v>
      </c>
      <c r="B21" s="58">
        <v>20</v>
      </c>
      <c r="C21" s="60">
        <f>単価表[[#This Row],[単価①]]*12</f>
        <v>240</v>
      </c>
    </row>
    <row r="22" spans="1:3" x14ac:dyDescent="0.4">
      <c r="A22" s="58" t="s">
        <v>8</v>
      </c>
      <c r="B22" s="58">
        <v>20</v>
      </c>
      <c r="C22" s="60">
        <f>単価表[[#This Row],[単価①]]*12</f>
        <v>240</v>
      </c>
    </row>
    <row r="23" spans="1:3" x14ac:dyDescent="0.4">
      <c r="A23" s="58" t="s">
        <v>9</v>
      </c>
      <c r="B23" s="58">
        <v>20</v>
      </c>
      <c r="C23" s="60">
        <f>単価表[[#This Row],[単価①]]*12</f>
        <v>240</v>
      </c>
    </row>
    <row r="24" spans="1:3" x14ac:dyDescent="0.4">
      <c r="A24" s="58" t="s">
        <v>10</v>
      </c>
      <c r="B24" s="58">
        <v>10</v>
      </c>
      <c r="C24" s="60">
        <f>単価表[[#This Row],[単価①]]*12</f>
        <v>120</v>
      </c>
    </row>
    <row r="25" spans="1:3" x14ac:dyDescent="0.4">
      <c r="A25" s="58" t="s">
        <v>11</v>
      </c>
      <c r="B25" s="58">
        <v>10</v>
      </c>
      <c r="C25" s="60">
        <f>単価表[[#This Row],[単価①]]*12</f>
        <v>120</v>
      </c>
    </row>
    <row r="26" spans="1:3" x14ac:dyDescent="0.4">
      <c r="A26" s="58" t="s">
        <v>12</v>
      </c>
      <c r="B26" s="58">
        <v>10</v>
      </c>
      <c r="C26" s="60">
        <f>単価表[[#This Row],[単価①]]*12</f>
        <v>120</v>
      </c>
    </row>
    <row r="27" spans="1:3" x14ac:dyDescent="0.4">
      <c r="A27" s="58" t="s">
        <v>13</v>
      </c>
      <c r="B27" s="58">
        <v>10</v>
      </c>
      <c r="C27" s="60">
        <f>単価表[[#This Row],[単価①]]*12</f>
        <v>120</v>
      </c>
    </row>
    <row r="28" spans="1:3" x14ac:dyDescent="0.4">
      <c r="A28" s="58" t="s">
        <v>14</v>
      </c>
      <c r="B28" s="58">
        <v>10</v>
      </c>
      <c r="C28" s="60">
        <f>単価表[[#This Row],[単価①]]*12</f>
        <v>120</v>
      </c>
    </row>
    <row r="29" spans="1:3" x14ac:dyDescent="0.4">
      <c r="A29" s="70" t="s">
        <v>65</v>
      </c>
      <c r="B29" s="58">
        <v>20</v>
      </c>
      <c r="C29" s="60">
        <f>単価表[[#This Row],[単価①]]*12</f>
        <v>240</v>
      </c>
    </row>
    <row r="30" spans="1:3" x14ac:dyDescent="0.4">
      <c r="A30" s="70" t="s">
        <v>63</v>
      </c>
      <c r="B30" s="58">
        <v>10</v>
      </c>
      <c r="C30" s="60">
        <f>単価表[[#This Row],[単価①]]*12</f>
        <v>120</v>
      </c>
    </row>
    <row r="31" spans="1:3" x14ac:dyDescent="0.4">
      <c r="A31" s="70" t="s">
        <v>64</v>
      </c>
      <c r="B31" s="58">
        <v>10</v>
      </c>
      <c r="C31" s="60">
        <f>単価表[[#This Row],[単価①]]*12</f>
        <v>120</v>
      </c>
    </row>
    <row r="32" spans="1:3" x14ac:dyDescent="0.4">
      <c r="A32" s="58" t="s">
        <v>15</v>
      </c>
      <c r="B32" s="58">
        <v>20</v>
      </c>
      <c r="C32" s="60">
        <f>単価表[[#This Row],[単価①]]*12</f>
        <v>240</v>
      </c>
    </row>
    <row r="33" spans="1:3" x14ac:dyDescent="0.4">
      <c r="A33" s="58" t="s">
        <v>16</v>
      </c>
      <c r="B33" s="58">
        <v>10</v>
      </c>
      <c r="C33" s="60">
        <f>単価表[[#This Row],[単価①]]*12</f>
        <v>120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計算表</vt:lpstr>
      <vt:lpstr>計算表 (多機能型)</vt:lpstr>
      <vt:lpstr>リスト用データ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2025-03-14T04:55:34Z</cp:lastPrinted>
  <dcterms:created xsi:type="dcterms:W3CDTF">2022-06-30T01:15:34Z</dcterms:created>
  <dcterms:modified xsi:type="dcterms:W3CDTF">2025-03-25T03:07:50Z</dcterms:modified>
</cp:coreProperties>
</file>